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drawings/drawing9.xml" ContentType="application/vnd.openxmlformats-officedocument.drawing+xml"/>
  <Override PartName="/xl/tables/table9.xml" ContentType="application/vnd.openxmlformats-officedocument.spreadsheetml.table+xml"/>
  <Override PartName="/xl/drawings/drawing10.xml" ContentType="application/vnd.openxmlformats-officedocument.drawing+xml"/>
  <Override PartName="/xl/tables/table10.xml" ContentType="application/vnd.openxmlformats-officedocument.spreadsheetml.table+xml"/>
  <Override PartName="/xl/drawings/drawing11.xml" ContentType="application/vnd.openxmlformats-officedocument.drawing+xml"/>
  <Override PartName="/xl/tables/table11.xml" ContentType="application/vnd.openxmlformats-officedocument.spreadsheetml.table+xml"/>
  <Override PartName="/xl/drawings/drawing12.xml" ContentType="application/vnd.openxmlformats-officedocument.drawing+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codeName="{3D1A710C-6663-3D7B-7F91-EC182F24A4BC}"/>
  <workbookPr codeName="ThisWorkbook"/>
  <mc:AlternateContent xmlns:mc="http://schemas.openxmlformats.org/markup-compatibility/2006">
    <mc:Choice Requires="x15">
      <x15ac:absPath xmlns:x15ac="http://schemas.microsoft.com/office/spreadsheetml/2010/11/ac" url="C:\Users\franc\Downloads\"/>
    </mc:Choice>
  </mc:AlternateContent>
  <xr:revisionPtr revIDLastSave="0" documentId="13_ncr:1_{3B6EA22D-A576-4BCC-BCE4-91F2A45B3C49}" xr6:coauthVersionLast="36" xr6:coauthVersionMax="36" xr10:uidLastSave="{00000000-0000-0000-0000-000000000000}"/>
  <bookViews>
    <workbookView xWindow="0" yWindow="0" windowWidth="20328" windowHeight="12384" tabRatio="686" activeTab="1" xr2:uid="{00000000-000D-0000-FFFF-FFFF00000000}"/>
  </bookViews>
  <sheets>
    <sheet name="Janvier" sheetId="4" r:id="rId1"/>
    <sheet name="Février" sheetId="20" r:id="rId2"/>
    <sheet name="Mars" sheetId="21" r:id="rId3"/>
    <sheet name="Avril" sheetId="22" r:id="rId4"/>
    <sheet name="Mai" sheetId="27" r:id="rId5"/>
    <sheet name="Juin" sheetId="23" r:id="rId6"/>
    <sheet name="Juillet" sheetId="28" r:id="rId7"/>
    <sheet name="Août" sheetId="29" r:id="rId8"/>
    <sheet name="Septembre" sheetId="24" r:id="rId9"/>
    <sheet name="Octobre" sheetId="31" r:id="rId10"/>
    <sheet name="Novembre" sheetId="26" r:id="rId11"/>
    <sheet name="Décembre" sheetId="30" r:id="rId12"/>
    <sheet name="Noms des employés" sheetId="16" r:id="rId13"/>
  </sheets>
  <definedNames>
    <definedName name="_xlnm._FilterDatabase" localSheetId="7" hidden="1">Août!$B$6:$AH$36</definedName>
    <definedName name="_xlnm._FilterDatabase" localSheetId="3" hidden="1">Avril!$B$6:$AH$36</definedName>
    <definedName name="_xlnm._FilterDatabase" localSheetId="11" hidden="1">Décembre!$B$6:$AH$36</definedName>
    <definedName name="_xlnm._FilterDatabase" localSheetId="1" hidden="1">Février!$B$6:$AH$36</definedName>
    <definedName name="_xlnm._FilterDatabase" localSheetId="0" hidden="1">Janvier!$B$6:$AH$36</definedName>
    <definedName name="_xlnm._FilterDatabase" localSheetId="6" hidden="1">Juillet!$B$6:$AH$36</definedName>
    <definedName name="_xlnm._FilterDatabase" localSheetId="5" hidden="1">Juin!$B$6:$AH$36</definedName>
    <definedName name="_xlnm._FilterDatabase" localSheetId="4" hidden="1">Mai!$B$6:$AH$36</definedName>
    <definedName name="_xlnm._FilterDatabase" localSheetId="2" hidden="1">Mars!$B$6:$AH$36</definedName>
    <definedName name="_xlnm._FilterDatabase" localSheetId="12" hidden="1">'Noms des employés'!$B$3:$B$33</definedName>
    <definedName name="_xlnm._FilterDatabase" localSheetId="10" hidden="1">Novembre!$B$6:$AH$36</definedName>
    <definedName name="_xlnm._FilterDatabase" localSheetId="9" hidden="1">Octobre!$B$6:$AH$36</definedName>
    <definedName name="_xlnm._FilterDatabase" localSheetId="8" hidden="1">Septembre!$B$6:$AH$36</definedName>
    <definedName name="AnnéeCalendrier">Janvier!$AH$4</definedName>
    <definedName name="feries">'Noms des employés'!$J$1:$J$13</definedName>
  </definedNames>
  <calcPr calcId="191029"/>
</workbook>
</file>

<file path=xl/calcChain.xml><?xml version="1.0" encoding="utf-8"?>
<calcChain xmlns="http://schemas.openxmlformats.org/spreadsheetml/2006/main">
  <c r="C5" i="20" l="1"/>
  <c r="AK19" i="22" l="1"/>
  <c r="AH4" i="31" l="1"/>
  <c r="AH4" i="20"/>
  <c r="AH4" i="27"/>
  <c r="C5" i="30"/>
  <c r="C5" i="26"/>
  <c r="C5" i="31"/>
  <c r="C5" i="24"/>
  <c r="C5" i="29"/>
  <c r="C5" i="28"/>
  <c r="C5" i="23"/>
  <c r="C5" i="27"/>
  <c r="C5" i="21"/>
  <c r="C5" i="22"/>
  <c r="C5" i="4"/>
  <c r="AL36" i="31" l="1"/>
  <c r="AK36" i="31"/>
  <c r="AJ36" i="31"/>
  <c r="AI36" i="31"/>
  <c r="AH36" i="31"/>
  <c r="AL35" i="31"/>
  <c r="AK35" i="31"/>
  <c r="AJ35" i="31"/>
  <c r="AI35" i="31"/>
  <c r="AH35" i="31"/>
  <c r="AL34" i="31"/>
  <c r="AK34" i="31"/>
  <c r="AJ34" i="31"/>
  <c r="AI34" i="31"/>
  <c r="AH34" i="31"/>
  <c r="AL33" i="31"/>
  <c r="AK33" i="31"/>
  <c r="AJ33" i="31"/>
  <c r="AI33" i="31"/>
  <c r="AH33" i="31"/>
  <c r="AL32" i="31"/>
  <c r="AK32" i="31"/>
  <c r="AJ32" i="31"/>
  <c r="AI32" i="31"/>
  <c r="AH32" i="31"/>
  <c r="AL31" i="31"/>
  <c r="AK31" i="31"/>
  <c r="AJ31" i="31"/>
  <c r="AI31" i="31"/>
  <c r="AH31" i="31"/>
  <c r="AL30" i="31"/>
  <c r="AK30" i="31"/>
  <c r="AJ30" i="31"/>
  <c r="AI30" i="31"/>
  <c r="AH30" i="31"/>
  <c r="AL29" i="31"/>
  <c r="AK29" i="31"/>
  <c r="AJ29" i="31"/>
  <c r="AI29" i="31"/>
  <c r="AH29" i="31"/>
  <c r="AL28" i="31"/>
  <c r="AK28" i="31"/>
  <c r="AJ28" i="31"/>
  <c r="AI28" i="31"/>
  <c r="AH28" i="31"/>
  <c r="AL27" i="31"/>
  <c r="AK27" i="31"/>
  <c r="AJ27" i="31"/>
  <c r="AI27" i="31"/>
  <c r="AH27" i="31"/>
  <c r="AL26" i="31"/>
  <c r="AK26" i="31"/>
  <c r="AJ26" i="31"/>
  <c r="AI26" i="31"/>
  <c r="AH26" i="31"/>
  <c r="AL25" i="31"/>
  <c r="AK25" i="31"/>
  <c r="AJ25" i="31"/>
  <c r="AI25" i="31"/>
  <c r="AH25" i="31"/>
  <c r="AL24" i="31"/>
  <c r="AK24" i="31"/>
  <c r="AJ24" i="31"/>
  <c r="AI24" i="31"/>
  <c r="AH24" i="31"/>
  <c r="AL23" i="31"/>
  <c r="AK23" i="31"/>
  <c r="AJ23" i="31"/>
  <c r="AI23" i="31"/>
  <c r="AH23" i="31"/>
  <c r="AL22" i="31"/>
  <c r="AK22" i="31"/>
  <c r="AJ22" i="31"/>
  <c r="AI22" i="31"/>
  <c r="AH22" i="31"/>
  <c r="AL21" i="31"/>
  <c r="AK21" i="31"/>
  <c r="AJ21" i="31"/>
  <c r="AI21" i="31"/>
  <c r="AH21" i="31"/>
  <c r="AL20" i="31"/>
  <c r="AK20" i="31"/>
  <c r="AJ20" i="31"/>
  <c r="AI20" i="31"/>
  <c r="AH20" i="31"/>
  <c r="AL19" i="31"/>
  <c r="AK19" i="31"/>
  <c r="AJ19" i="31"/>
  <c r="AI19" i="31"/>
  <c r="AH19" i="31"/>
  <c r="AL18" i="31"/>
  <c r="AK18" i="31"/>
  <c r="AJ18" i="31"/>
  <c r="AI18" i="31"/>
  <c r="AH18" i="31"/>
  <c r="AL17" i="31"/>
  <c r="AK17" i="31"/>
  <c r="AJ17" i="31"/>
  <c r="AI17" i="31"/>
  <c r="AH17" i="31"/>
  <c r="AL16" i="31"/>
  <c r="AK16" i="31"/>
  <c r="AJ16" i="31"/>
  <c r="AI16" i="31"/>
  <c r="AH16" i="31"/>
  <c r="AL15" i="31"/>
  <c r="AK15" i="31"/>
  <c r="AJ15" i="31"/>
  <c r="AI15" i="31"/>
  <c r="AH15" i="31"/>
  <c r="AL14" i="31"/>
  <c r="AK14" i="31"/>
  <c r="AJ14" i="31"/>
  <c r="AI14" i="31"/>
  <c r="AH14" i="31"/>
  <c r="AL13" i="31"/>
  <c r="AK13" i="31"/>
  <c r="AJ13" i="31"/>
  <c r="AI13" i="31"/>
  <c r="AH13" i="31"/>
  <c r="AL12" i="31"/>
  <c r="AK12" i="31"/>
  <c r="AJ12" i="31"/>
  <c r="AI12" i="31"/>
  <c r="AH12" i="31"/>
  <c r="AL11" i="31"/>
  <c r="AK11" i="31"/>
  <c r="AJ11" i="31"/>
  <c r="AI11" i="31"/>
  <c r="AH11" i="31"/>
  <c r="AL10" i="31"/>
  <c r="AK10" i="31"/>
  <c r="AJ10" i="31"/>
  <c r="AI10" i="31"/>
  <c r="AH10" i="31"/>
  <c r="AL9" i="31"/>
  <c r="AK9" i="31"/>
  <c r="AJ9" i="31"/>
  <c r="AI9" i="31"/>
  <c r="AH9" i="31"/>
  <c r="AL8" i="31"/>
  <c r="AK8" i="31"/>
  <c r="AJ8" i="31"/>
  <c r="AI8" i="31"/>
  <c r="AH8" i="31"/>
  <c r="AL7" i="31"/>
  <c r="AK7" i="31"/>
  <c r="AJ7" i="31"/>
  <c r="AI7" i="31"/>
  <c r="AH7" i="31"/>
  <c r="D5" i="31"/>
  <c r="E5" i="31" s="1"/>
  <c r="F5" i="31" s="1"/>
  <c r="G5" i="31" s="1"/>
  <c r="H5" i="31" s="1"/>
  <c r="I5" i="31" s="1"/>
  <c r="J5" i="31" s="1"/>
  <c r="K5" i="31" s="1"/>
  <c r="L5" i="31" s="1"/>
  <c r="M5" i="31" s="1"/>
  <c r="N5" i="31" s="1"/>
  <c r="O5" i="31" s="1"/>
  <c r="P5" i="31" s="1"/>
  <c r="Q5" i="31" s="1"/>
  <c r="R5" i="31" s="1"/>
  <c r="S5" i="31" s="1"/>
  <c r="T5" i="31" s="1"/>
  <c r="U5" i="31" s="1"/>
  <c r="V5" i="31" s="1"/>
  <c r="W5" i="31" s="1"/>
  <c r="X5" i="31" s="1"/>
  <c r="Y5" i="31" s="1"/>
  <c r="Z5" i="31" s="1"/>
  <c r="AA5" i="31" s="1"/>
  <c r="AB5" i="31" s="1"/>
  <c r="AC5" i="31" s="1"/>
  <c r="AD5" i="31" s="1"/>
  <c r="AE5" i="31" s="1"/>
  <c r="AF5" i="31" s="1"/>
  <c r="AG5" i="31" s="1"/>
  <c r="AL36" i="30"/>
  <c r="AK36" i="30"/>
  <c r="AJ36" i="30"/>
  <c r="AI36" i="30"/>
  <c r="AH36" i="30"/>
  <c r="AL35" i="30"/>
  <c r="AK35" i="30"/>
  <c r="AJ35" i="30"/>
  <c r="AI35" i="30"/>
  <c r="AH35" i="30"/>
  <c r="AL34" i="30"/>
  <c r="AK34" i="30"/>
  <c r="AJ34" i="30"/>
  <c r="AI34" i="30"/>
  <c r="AH34" i="30"/>
  <c r="AL33" i="30"/>
  <c r="AK33" i="30"/>
  <c r="AJ33" i="30"/>
  <c r="AI33" i="30"/>
  <c r="AH33" i="30"/>
  <c r="AL32" i="30"/>
  <c r="AK32" i="30"/>
  <c r="AJ32" i="30"/>
  <c r="AI32" i="30"/>
  <c r="AH32" i="30"/>
  <c r="AL31" i="30"/>
  <c r="AK31" i="30"/>
  <c r="AJ31" i="30"/>
  <c r="AI31" i="30"/>
  <c r="AH31" i="30"/>
  <c r="AL30" i="30"/>
  <c r="AK30" i="30"/>
  <c r="AJ30" i="30"/>
  <c r="AI30" i="30"/>
  <c r="AH30" i="30"/>
  <c r="AL29" i="30"/>
  <c r="AK29" i="30"/>
  <c r="AJ29" i="30"/>
  <c r="AI29" i="30"/>
  <c r="AH29" i="30"/>
  <c r="AL28" i="30"/>
  <c r="AK28" i="30"/>
  <c r="AJ28" i="30"/>
  <c r="AI28" i="30"/>
  <c r="AH28" i="30"/>
  <c r="AL27" i="30"/>
  <c r="AK27" i="30"/>
  <c r="AJ27" i="30"/>
  <c r="AI27" i="30"/>
  <c r="AH27" i="30"/>
  <c r="AL26" i="30"/>
  <c r="AK26" i="30"/>
  <c r="AJ26" i="30"/>
  <c r="AI26" i="30"/>
  <c r="AH26" i="30"/>
  <c r="AL25" i="30"/>
  <c r="AK25" i="30"/>
  <c r="AJ25" i="30"/>
  <c r="AI25" i="30"/>
  <c r="AH25" i="30"/>
  <c r="AL24" i="30"/>
  <c r="AK24" i="30"/>
  <c r="AJ24" i="30"/>
  <c r="AI24" i="30"/>
  <c r="AH24" i="30"/>
  <c r="AL23" i="30"/>
  <c r="AK23" i="30"/>
  <c r="AJ23" i="30"/>
  <c r="AI23" i="30"/>
  <c r="AH23" i="30"/>
  <c r="AL22" i="30"/>
  <c r="AK22" i="30"/>
  <c r="AJ22" i="30"/>
  <c r="AI22" i="30"/>
  <c r="AH22" i="30"/>
  <c r="AL21" i="30"/>
  <c r="AK21" i="30"/>
  <c r="AJ21" i="30"/>
  <c r="AI21" i="30"/>
  <c r="AH21" i="30"/>
  <c r="AL20" i="30"/>
  <c r="AK20" i="30"/>
  <c r="AJ20" i="30"/>
  <c r="AI20" i="30"/>
  <c r="AH20" i="30"/>
  <c r="AL19" i="30"/>
  <c r="AK19" i="30"/>
  <c r="AJ19" i="30"/>
  <c r="AI19" i="30"/>
  <c r="AH19" i="30"/>
  <c r="AL18" i="30"/>
  <c r="AK18" i="30"/>
  <c r="AJ18" i="30"/>
  <c r="AI18" i="30"/>
  <c r="AH18" i="30"/>
  <c r="AL17" i="30"/>
  <c r="AK17" i="30"/>
  <c r="AJ17" i="30"/>
  <c r="AI17" i="30"/>
  <c r="AH17" i="30"/>
  <c r="AL16" i="30"/>
  <c r="AK16" i="30"/>
  <c r="AJ16" i="30"/>
  <c r="AI16" i="30"/>
  <c r="AH16" i="30"/>
  <c r="AL15" i="30"/>
  <c r="AK15" i="30"/>
  <c r="AJ15" i="30"/>
  <c r="AI15" i="30"/>
  <c r="AH15" i="30"/>
  <c r="AL14" i="30"/>
  <c r="AK14" i="30"/>
  <c r="AJ14" i="30"/>
  <c r="AI14" i="30"/>
  <c r="AH14" i="30"/>
  <c r="AL13" i="30"/>
  <c r="AK13" i="30"/>
  <c r="AJ13" i="30"/>
  <c r="AI13" i="30"/>
  <c r="AH13" i="30"/>
  <c r="AL12" i="30"/>
  <c r="AK12" i="30"/>
  <c r="AJ12" i="30"/>
  <c r="AI12" i="30"/>
  <c r="AH12" i="30"/>
  <c r="AL11" i="30"/>
  <c r="AK11" i="30"/>
  <c r="AJ11" i="30"/>
  <c r="AI11" i="30"/>
  <c r="AH11" i="30"/>
  <c r="AL10" i="30"/>
  <c r="AK10" i="30"/>
  <c r="AJ10" i="30"/>
  <c r="AI10" i="30"/>
  <c r="AH10" i="30"/>
  <c r="AL9" i="30"/>
  <c r="AK9" i="30"/>
  <c r="AJ9" i="30"/>
  <c r="AI9" i="30"/>
  <c r="AH9" i="30"/>
  <c r="AL8" i="30"/>
  <c r="AK8" i="30"/>
  <c r="AJ8" i="30"/>
  <c r="AI8" i="30"/>
  <c r="AH8" i="30"/>
  <c r="AL7" i="30"/>
  <c r="AK7" i="30"/>
  <c r="AJ7" i="30"/>
  <c r="AI7" i="30"/>
  <c r="AH7" i="30"/>
  <c r="D5" i="30"/>
  <c r="E5" i="30" s="1"/>
  <c r="F5" i="30" s="1"/>
  <c r="G5" i="30" s="1"/>
  <c r="H5" i="30" s="1"/>
  <c r="I5" i="30" s="1"/>
  <c r="J5" i="30" s="1"/>
  <c r="K5" i="30" s="1"/>
  <c r="L5" i="30" s="1"/>
  <c r="M5" i="30" s="1"/>
  <c r="N5" i="30" s="1"/>
  <c r="O5" i="30" s="1"/>
  <c r="P5" i="30" s="1"/>
  <c r="Q5" i="30" s="1"/>
  <c r="R5" i="30" s="1"/>
  <c r="S5" i="30" s="1"/>
  <c r="T5" i="30" s="1"/>
  <c r="U5" i="30" s="1"/>
  <c r="V5" i="30" s="1"/>
  <c r="W5" i="30" s="1"/>
  <c r="X5" i="30" s="1"/>
  <c r="Y5" i="30" s="1"/>
  <c r="Z5" i="30" s="1"/>
  <c r="AA5" i="30" s="1"/>
  <c r="AB5" i="30" s="1"/>
  <c r="AC5" i="30" s="1"/>
  <c r="AD5" i="30" s="1"/>
  <c r="AE5" i="30" s="1"/>
  <c r="AF5" i="30" s="1"/>
  <c r="AG5" i="30" s="1"/>
  <c r="AH4" i="30"/>
  <c r="AL36" i="29"/>
  <c r="AK36" i="29"/>
  <c r="AJ36" i="29"/>
  <c r="AI36" i="29"/>
  <c r="AH36" i="29"/>
  <c r="AL35" i="29"/>
  <c r="AK35" i="29"/>
  <c r="AJ35" i="29"/>
  <c r="AI35" i="29"/>
  <c r="AH35" i="29"/>
  <c r="AL34" i="29"/>
  <c r="AK34" i="29"/>
  <c r="AJ34" i="29"/>
  <c r="AI34" i="29"/>
  <c r="AH34" i="29"/>
  <c r="AL33" i="29"/>
  <c r="AK33" i="29"/>
  <c r="AJ33" i="29"/>
  <c r="AI33" i="29"/>
  <c r="AH33" i="29"/>
  <c r="AL32" i="29"/>
  <c r="AK32" i="29"/>
  <c r="AJ32" i="29"/>
  <c r="AI32" i="29"/>
  <c r="AH32" i="29"/>
  <c r="AL31" i="29"/>
  <c r="AK31" i="29"/>
  <c r="AJ31" i="29"/>
  <c r="AI31" i="29"/>
  <c r="AH31" i="29"/>
  <c r="AL30" i="29"/>
  <c r="AK30" i="29"/>
  <c r="AJ30" i="29"/>
  <c r="AI30" i="29"/>
  <c r="AH30" i="29"/>
  <c r="AL29" i="29"/>
  <c r="AK29" i="29"/>
  <c r="AJ29" i="29"/>
  <c r="AI29" i="29"/>
  <c r="AH29" i="29"/>
  <c r="AL28" i="29"/>
  <c r="AK28" i="29"/>
  <c r="AJ28" i="29"/>
  <c r="AI28" i="29"/>
  <c r="AH28" i="29"/>
  <c r="AL27" i="29"/>
  <c r="AK27" i="29"/>
  <c r="AJ27" i="29"/>
  <c r="AI27" i="29"/>
  <c r="AH27" i="29"/>
  <c r="AL26" i="29"/>
  <c r="AK26" i="29"/>
  <c r="AJ26" i="29"/>
  <c r="AI26" i="29"/>
  <c r="AH26" i="29"/>
  <c r="AL25" i="29"/>
  <c r="AK25" i="29"/>
  <c r="AJ25" i="29"/>
  <c r="AI25" i="29"/>
  <c r="AH25" i="29"/>
  <c r="AL24" i="29"/>
  <c r="AK24" i="29"/>
  <c r="AJ24" i="29"/>
  <c r="AI24" i="29"/>
  <c r="AH24" i="29"/>
  <c r="AL23" i="29"/>
  <c r="AK23" i="29"/>
  <c r="AJ23" i="29"/>
  <c r="AI23" i="29"/>
  <c r="AH23" i="29"/>
  <c r="AL22" i="29"/>
  <c r="AK22" i="29"/>
  <c r="AJ22" i="29"/>
  <c r="AI22" i="29"/>
  <c r="AH22" i="29"/>
  <c r="AL21" i="29"/>
  <c r="AK21" i="29"/>
  <c r="AJ21" i="29"/>
  <c r="AI21" i="29"/>
  <c r="AH21" i="29"/>
  <c r="AL20" i="29"/>
  <c r="AK20" i="29"/>
  <c r="AJ20" i="29"/>
  <c r="AI20" i="29"/>
  <c r="AH20" i="29"/>
  <c r="AL19" i="29"/>
  <c r="AK19" i="29"/>
  <c r="AJ19" i="29"/>
  <c r="AI19" i="29"/>
  <c r="AH19" i="29"/>
  <c r="AL18" i="29"/>
  <c r="AK18" i="29"/>
  <c r="AJ18" i="29"/>
  <c r="AI18" i="29"/>
  <c r="AH18" i="29"/>
  <c r="AL17" i="29"/>
  <c r="AK17" i="29"/>
  <c r="AJ17" i="29"/>
  <c r="AI17" i="29"/>
  <c r="AH17" i="29"/>
  <c r="AL16" i="29"/>
  <c r="AK16" i="29"/>
  <c r="AJ16" i="29"/>
  <c r="AI16" i="29"/>
  <c r="AH16" i="29"/>
  <c r="AL15" i="29"/>
  <c r="AK15" i="29"/>
  <c r="AJ15" i="29"/>
  <c r="AI15" i="29"/>
  <c r="AH15" i="29"/>
  <c r="AL14" i="29"/>
  <c r="AK14" i="29"/>
  <c r="AJ14" i="29"/>
  <c r="AI14" i="29"/>
  <c r="AH14" i="29"/>
  <c r="AL13" i="29"/>
  <c r="AK13" i="29"/>
  <c r="AJ13" i="29"/>
  <c r="AI13" i="29"/>
  <c r="AH13" i="29"/>
  <c r="AL12" i="29"/>
  <c r="AK12" i="29"/>
  <c r="AJ12" i="29"/>
  <c r="AI12" i="29"/>
  <c r="AH12" i="29"/>
  <c r="AL11" i="29"/>
  <c r="AK11" i="29"/>
  <c r="AJ11" i="29"/>
  <c r="AI11" i="29"/>
  <c r="AH11" i="29"/>
  <c r="AL10" i="29"/>
  <c r="AK10" i="29"/>
  <c r="AJ10" i="29"/>
  <c r="AI10" i="29"/>
  <c r="AH10" i="29"/>
  <c r="AL9" i="29"/>
  <c r="AK9" i="29"/>
  <c r="AJ9" i="29"/>
  <c r="AI9" i="29"/>
  <c r="AH9" i="29"/>
  <c r="AL8" i="29"/>
  <c r="AK8" i="29"/>
  <c r="AJ8" i="29"/>
  <c r="AI8" i="29"/>
  <c r="AH8" i="29"/>
  <c r="AL7" i="29"/>
  <c r="AK7" i="29"/>
  <c r="AJ7" i="29"/>
  <c r="AI7" i="29"/>
  <c r="AH7" i="29"/>
  <c r="D5" i="29"/>
  <c r="E5" i="29" s="1"/>
  <c r="F5" i="29" s="1"/>
  <c r="G5" i="29" s="1"/>
  <c r="H5" i="29" s="1"/>
  <c r="I5" i="29" s="1"/>
  <c r="J5" i="29" s="1"/>
  <c r="K5" i="29" s="1"/>
  <c r="L5" i="29" s="1"/>
  <c r="M5" i="29" s="1"/>
  <c r="N5" i="29" s="1"/>
  <c r="O5" i="29" s="1"/>
  <c r="P5" i="29" s="1"/>
  <c r="Q5" i="29" s="1"/>
  <c r="R5" i="29" s="1"/>
  <c r="S5" i="29" s="1"/>
  <c r="T5" i="29" s="1"/>
  <c r="U5" i="29" s="1"/>
  <c r="V5" i="29" s="1"/>
  <c r="W5" i="29" s="1"/>
  <c r="X5" i="29" s="1"/>
  <c r="Y5" i="29" s="1"/>
  <c r="Z5" i="29" s="1"/>
  <c r="AA5" i="29" s="1"/>
  <c r="AB5" i="29" s="1"/>
  <c r="AC5" i="29" s="1"/>
  <c r="AD5" i="29" s="1"/>
  <c r="AE5" i="29" s="1"/>
  <c r="AF5" i="29" s="1"/>
  <c r="AG5" i="29" s="1"/>
  <c r="AH4" i="29"/>
  <c r="AL36" i="28"/>
  <c r="AK36" i="28"/>
  <c r="AJ36" i="28"/>
  <c r="AI36" i="28"/>
  <c r="AH36" i="28"/>
  <c r="AL35" i="28"/>
  <c r="AK35" i="28"/>
  <c r="AJ35" i="28"/>
  <c r="AI35" i="28"/>
  <c r="AH35" i="28"/>
  <c r="AL34" i="28"/>
  <c r="AK34" i="28"/>
  <c r="AJ34" i="28"/>
  <c r="AI34" i="28"/>
  <c r="AH34" i="28"/>
  <c r="AL33" i="28"/>
  <c r="AK33" i="28"/>
  <c r="AJ33" i="28"/>
  <c r="AI33" i="28"/>
  <c r="AH33" i="28"/>
  <c r="AL32" i="28"/>
  <c r="AK32" i="28"/>
  <c r="AJ32" i="28"/>
  <c r="AI32" i="28"/>
  <c r="AH32" i="28"/>
  <c r="AL31" i="28"/>
  <c r="AK31" i="28"/>
  <c r="AJ31" i="28"/>
  <c r="AI31" i="28"/>
  <c r="AH31" i="28"/>
  <c r="AL30" i="28"/>
  <c r="AK30" i="28"/>
  <c r="AJ30" i="28"/>
  <c r="AI30" i="28"/>
  <c r="AH30" i="28"/>
  <c r="AL29" i="28"/>
  <c r="AK29" i="28"/>
  <c r="AJ29" i="28"/>
  <c r="AI29" i="28"/>
  <c r="AH29" i="28"/>
  <c r="AL28" i="28"/>
  <c r="AK28" i="28"/>
  <c r="AJ28" i="28"/>
  <c r="AI28" i="28"/>
  <c r="AH28" i="28"/>
  <c r="AL27" i="28"/>
  <c r="AK27" i="28"/>
  <c r="AJ27" i="28"/>
  <c r="AI27" i="28"/>
  <c r="AH27" i="28"/>
  <c r="AL26" i="28"/>
  <c r="AK26" i="28"/>
  <c r="AJ26" i="28"/>
  <c r="AI26" i="28"/>
  <c r="AH26" i="28"/>
  <c r="AL25" i="28"/>
  <c r="AK25" i="28"/>
  <c r="AJ25" i="28"/>
  <c r="AI25" i="28"/>
  <c r="AH25" i="28"/>
  <c r="AL24" i="28"/>
  <c r="AK24" i="28"/>
  <c r="AJ24" i="28"/>
  <c r="AI24" i="28"/>
  <c r="AH24" i="28"/>
  <c r="AL23" i="28"/>
  <c r="AK23" i="28"/>
  <c r="AJ23" i="28"/>
  <c r="AI23" i="28"/>
  <c r="AH23" i="28"/>
  <c r="AL22" i="28"/>
  <c r="AK22" i="28"/>
  <c r="AJ22" i="28"/>
  <c r="AI22" i="28"/>
  <c r="AH22" i="28"/>
  <c r="AL21" i="28"/>
  <c r="AK21" i="28"/>
  <c r="AJ21" i="28"/>
  <c r="AI21" i="28"/>
  <c r="AH21" i="28"/>
  <c r="AL20" i="28"/>
  <c r="AK20" i="28"/>
  <c r="AJ20" i="28"/>
  <c r="AI20" i="28"/>
  <c r="AH20" i="28"/>
  <c r="AL19" i="28"/>
  <c r="AK19" i="28"/>
  <c r="AJ19" i="28"/>
  <c r="AI19" i="28"/>
  <c r="AH19" i="28"/>
  <c r="AL18" i="28"/>
  <c r="AK18" i="28"/>
  <c r="AJ18" i="28"/>
  <c r="AI18" i="28"/>
  <c r="AH18" i="28"/>
  <c r="AL17" i="28"/>
  <c r="AK17" i="28"/>
  <c r="AJ17" i="28"/>
  <c r="AI17" i="28"/>
  <c r="AH17" i="28"/>
  <c r="AL16" i="28"/>
  <c r="AK16" i="28"/>
  <c r="AJ16" i="28"/>
  <c r="AI16" i="28"/>
  <c r="AH16" i="28"/>
  <c r="AL15" i="28"/>
  <c r="AK15" i="28"/>
  <c r="AJ15" i="28"/>
  <c r="AI15" i="28"/>
  <c r="AH15" i="28"/>
  <c r="AL14" i="28"/>
  <c r="AK14" i="28"/>
  <c r="AJ14" i="28"/>
  <c r="AI14" i="28"/>
  <c r="AH14" i="28"/>
  <c r="AL13" i="28"/>
  <c r="AK13" i="28"/>
  <c r="AJ13" i="28"/>
  <c r="AI13" i="28"/>
  <c r="AH13" i="28"/>
  <c r="AL12" i="28"/>
  <c r="AK12" i="28"/>
  <c r="AJ12" i="28"/>
  <c r="AI12" i="28"/>
  <c r="AH12" i="28"/>
  <c r="AL11" i="28"/>
  <c r="AK11" i="28"/>
  <c r="AJ11" i="28"/>
  <c r="AI11" i="28"/>
  <c r="AH11" i="28"/>
  <c r="AL10" i="28"/>
  <c r="AK10" i="28"/>
  <c r="AJ10" i="28"/>
  <c r="AI10" i="28"/>
  <c r="AH10" i="28"/>
  <c r="AL9" i="28"/>
  <c r="AK9" i="28"/>
  <c r="AJ9" i="28"/>
  <c r="AI9" i="28"/>
  <c r="AH9" i="28"/>
  <c r="AL8" i="28"/>
  <c r="AK8" i="28"/>
  <c r="AJ8" i="28"/>
  <c r="AI8" i="28"/>
  <c r="AH8" i="28"/>
  <c r="AL7" i="28"/>
  <c r="AK7" i="28"/>
  <c r="AJ7" i="28"/>
  <c r="AI7" i="28"/>
  <c r="AH7" i="28"/>
  <c r="D5" i="28"/>
  <c r="E5" i="28" s="1"/>
  <c r="F5" i="28" s="1"/>
  <c r="G5" i="28" s="1"/>
  <c r="H5" i="28" s="1"/>
  <c r="I5" i="28" s="1"/>
  <c r="J5" i="28" s="1"/>
  <c r="K5" i="28" s="1"/>
  <c r="L5" i="28" s="1"/>
  <c r="M5" i="28" s="1"/>
  <c r="N5" i="28" s="1"/>
  <c r="O5" i="28" s="1"/>
  <c r="P5" i="28" s="1"/>
  <c r="Q5" i="28" s="1"/>
  <c r="R5" i="28" s="1"/>
  <c r="S5" i="28" s="1"/>
  <c r="T5" i="28" s="1"/>
  <c r="U5" i="28" s="1"/>
  <c r="V5" i="28" s="1"/>
  <c r="W5" i="28" s="1"/>
  <c r="X5" i="28" s="1"/>
  <c r="Y5" i="28" s="1"/>
  <c r="Z5" i="28" s="1"/>
  <c r="AA5" i="28" s="1"/>
  <c r="AB5" i="28" s="1"/>
  <c r="AC5" i="28" s="1"/>
  <c r="AD5" i="28" s="1"/>
  <c r="AE5" i="28" s="1"/>
  <c r="AF5" i="28" s="1"/>
  <c r="AG5" i="28" s="1"/>
  <c r="AH4" i="28"/>
  <c r="AL36" i="27"/>
  <c r="AK36" i="27"/>
  <c r="AJ36" i="27"/>
  <c r="AI36" i="27"/>
  <c r="AH36" i="27"/>
  <c r="AL35" i="27"/>
  <c r="AK35" i="27"/>
  <c r="AJ35" i="27"/>
  <c r="AI35" i="27"/>
  <c r="AH35" i="27"/>
  <c r="AL34" i="27"/>
  <c r="AK34" i="27"/>
  <c r="AJ34" i="27"/>
  <c r="AI34" i="27"/>
  <c r="AH34" i="27"/>
  <c r="AL33" i="27"/>
  <c r="AK33" i="27"/>
  <c r="AJ33" i="27"/>
  <c r="AI33" i="27"/>
  <c r="AH33" i="27"/>
  <c r="AL32" i="27"/>
  <c r="AK32" i="27"/>
  <c r="AJ32" i="27"/>
  <c r="AI32" i="27"/>
  <c r="AH32" i="27"/>
  <c r="AL31" i="27"/>
  <c r="AK31" i="27"/>
  <c r="AJ31" i="27"/>
  <c r="AI31" i="27"/>
  <c r="AH31" i="27"/>
  <c r="AL30" i="27"/>
  <c r="AK30" i="27"/>
  <c r="AJ30" i="27"/>
  <c r="AI30" i="27"/>
  <c r="AH30" i="27"/>
  <c r="AL29" i="27"/>
  <c r="AK29" i="27"/>
  <c r="AJ29" i="27"/>
  <c r="AI29" i="27"/>
  <c r="AH29" i="27"/>
  <c r="AL28" i="27"/>
  <c r="AK28" i="27"/>
  <c r="AJ28" i="27"/>
  <c r="AI28" i="27"/>
  <c r="AH28" i="27"/>
  <c r="AL27" i="27"/>
  <c r="AK27" i="27"/>
  <c r="AJ27" i="27"/>
  <c r="AI27" i="27"/>
  <c r="AH27" i="27"/>
  <c r="AL26" i="27"/>
  <c r="AK26" i="27"/>
  <c r="AJ26" i="27"/>
  <c r="AI26" i="27"/>
  <c r="AH26" i="27"/>
  <c r="AL25" i="27"/>
  <c r="AK25" i="27"/>
  <c r="AJ25" i="27"/>
  <c r="AI25" i="27"/>
  <c r="AH25" i="27"/>
  <c r="AL24" i="27"/>
  <c r="AK24" i="27"/>
  <c r="AJ24" i="27"/>
  <c r="AI24" i="27"/>
  <c r="AH24" i="27"/>
  <c r="AL23" i="27"/>
  <c r="AK23" i="27"/>
  <c r="AJ23" i="27"/>
  <c r="AI23" i="27"/>
  <c r="AH23" i="27"/>
  <c r="AL22" i="27"/>
  <c r="AK22" i="27"/>
  <c r="AJ22" i="27"/>
  <c r="AI22" i="27"/>
  <c r="AH22" i="27"/>
  <c r="AL21" i="27"/>
  <c r="AK21" i="27"/>
  <c r="AJ21" i="27"/>
  <c r="AI21" i="27"/>
  <c r="AH21" i="27"/>
  <c r="AL20" i="27"/>
  <c r="AK20" i="27"/>
  <c r="AJ20" i="27"/>
  <c r="AI20" i="27"/>
  <c r="AH20" i="27"/>
  <c r="AL19" i="27"/>
  <c r="AK19" i="27"/>
  <c r="AJ19" i="27"/>
  <c r="AI19" i="27"/>
  <c r="AH19" i="27"/>
  <c r="AL18" i="27"/>
  <c r="AK18" i="27"/>
  <c r="AJ18" i="27"/>
  <c r="AI18" i="27"/>
  <c r="AH18" i="27"/>
  <c r="AL17" i="27"/>
  <c r="AK17" i="27"/>
  <c r="AJ17" i="27"/>
  <c r="AI17" i="27"/>
  <c r="AH17" i="27"/>
  <c r="AL16" i="27"/>
  <c r="AK16" i="27"/>
  <c r="AJ16" i="27"/>
  <c r="AI16" i="27"/>
  <c r="AH16" i="27"/>
  <c r="AL15" i="27"/>
  <c r="AK15" i="27"/>
  <c r="AJ15" i="27"/>
  <c r="AI15" i="27"/>
  <c r="AH15" i="27"/>
  <c r="AL14" i="27"/>
  <c r="AK14" i="27"/>
  <c r="AJ14" i="27"/>
  <c r="AI14" i="27"/>
  <c r="AH14" i="27"/>
  <c r="AL13" i="27"/>
  <c r="AK13" i="27"/>
  <c r="AJ13" i="27"/>
  <c r="AI13" i="27"/>
  <c r="AH13" i="27"/>
  <c r="AL12" i="27"/>
  <c r="AK12" i="27"/>
  <c r="AJ12" i="27"/>
  <c r="AI12" i="27"/>
  <c r="AH12" i="27"/>
  <c r="AL11" i="27"/>
  <c r="AK11" i="27"/>
  <c r="AJ11" i="27"/>
  <c r="AI11" i="27"/>
  <c r="AH11" i="27"/>
  <c r="AL10" i="27"/>
  <c r="AK10" i="27"/>
  <c r="AJ10" i="27"/>
  <c r="AI10" i="27"/>
  <c r="AH10" i="27"/>
  <c r="AL9" i="27"/>
  <c r="AK9" i="27"/>
  <c r="AJ9" i="27"/>
  <c r="AI9" i="27"/>
  <c r="AH9" i="27"/>
  <c r="AL8" i="27"/>
  <c r="AK8" i="27"/>
  <c r="AJ8" i="27"/>
  <c r="AI8" i="27"/>
  <c r="AH8" i="27"/>
  <c r="AL7" i="27"/>
  <c r="AK7" i="27"/>
  <c r="AJ7" i="27"/>
  <c r="AI7" i="27"/>
  <c r="AH7" i="27"/>
  <c r="D5" i="27"/>
  <c r="E5" i="27" s="1"/>
  <c r="F5" i="27" s="1"/>
  <c r="G5" i="27" s="1"/>
  <c r="H5" i="27" s="1"/>
  <c r="I5" i="27" s="1"/>
  <c r="J5" i="27" s="1"/>
  <c r="K5" i="27" s="1"/>
  <c r="L5" i="27" s="1"/>
  <c r="M5" i="27" s="1"/>
  <c r="N5" i="27" s="1"/>
  <c r="O5" i="27" s="1"/>
  <c r="P5" i="27" s="1"/>
  <c r="Q5" i="27" s="1"/>
  <c r="R5" i="27" s="1"/>
  <c r="S5" i="27" s="1"/>
  <c r="T5" i="27" s="1"/>
  <c r="U5" i="27" s="1"/>
  <c r="V5" i="27" s="1"/>
  <c r="W5" i="27" s="1"/>
  <c r="X5" i="27" s="1"/>
  <c r="Y5" i="27" s="1"/>
  <c r="Z5" i="27" s="1"/>
  <c r="AA5" i="27" s="1"/>
  <c r="AB5" i="27" s="1"/>
  <c r="AC5" i="27" s="1"/>
  <c r="AD5" i="27" s="1"/>
  <c r="AE5" i="27" s="1"/>
  <c r="AF5" i="27" s="1"/>
  <c r="AG5" i="27" s="1"/>
  <c r="AL36" i="26"/>
  <c r="AK36" i="26"/>
  <c r="AJ36" i="26"/>
  <c r="AI36" i="26"/>
  <c r="AH36" i="26"/>
  <c r="AL35" i="26"/>
  <c r="AK35" i="26"/>
  <c r="AJ35" i="26"/>
  <c r="AI35" i="26"/>
  <c r="AH35" i="26"/>
  <c r="AL34" i="26"/>
  <c r="AK34" i="26"/>
  <c r="AJ34" i="26"/>
  <c r="AI34" i="26"/>
  <c r="AH34" i="26"/>
  <c r="AL33" i="26"/>
  <c r="AK33" i="26"/>
  <c r="AJ33" i="26"/>
  <c r="AI33" i="26"/>
  <c r="AH33" i="26"/>
  <c r="AL32" i="26"/>
  <c r="AK32" i="26"/>
  <c r="AJ32" i="26"/>
  <c r="AI32" i="26"/>
  <c r="AH32" i="26"/>
  <c r="AL31" i="26"/>
  <c r="AK31" i="26"/>
  <c r="AJ31" i="26"/>
  <c r="AI31" i="26"/>
  <c r="AH31" i="26"/>
  <c r="AL30" i="26"/>
  <c r="AK30" i="26"/>
  <c r="AJ30" i="26"/>
  <c r="AI30" i="26"/>
  <c r="AH30" i="26"/>
  <c r="AL29" i="26"/>
  <c r="AK29" i="26"/>
  <c r="AJ29" i="26"/>
  <c r="AI29" i="26"/>
  <c r="AH29" i="26"/>
  <c r="AL28" i="26"/>
  <c r="AK28" i="26"/>
  <c r="AJ28" i="26"/>
  <c r="AI28" i="26"/>
  <c r="AH28" i="26"/>
  <c r="AL27" i="26"/>
  <c r="AK27" i="26"/>
  <c r="AJ27" i="26"/>
  <c r="AI27" i="26"/>
  <c r="AH27" i="26"/>
  <c r="AL26" i="26"/>
  <c r="AK26" i="26"/>
  <c r="AJ26" i="26"/>
  <c r="AI26" i="26"/>
  <c r="AH26" i="26"/>
  <c r="AL25" i="26"/>
  <c r="AK25" i="26"/>
  <c r="AJ25" i="26"/>
  <c r="AI25" i="26"/>
  <c r="AH25" i="26"/>
  <c r="AL24" i="26"/>
  <c r="AK24" i="26"/>
  <c r="AJ24" i="26"/>
  <c r="AI24" i="26"/>
  <c r="AH24" i="26"/>
  <c r="AL23" i="26"/>
  <c r="AK23" i="26"/>
  <c r="AJ23" i="26"/>
  <c r="AI23" i="26"/>
  <c r="AH23" i="26"/>
  <c r="AL22" i="26"/>
  <c r="AK22" i="26"/>
  <c r="AJ22" i="26"/>
  <c r="AI22" i="26"/>
  <c r="AH22" i="26"/>
  <c r="AL21" i="26"/>
  <c r="AK21" i="26"/>
  <c r="AJ21" i="26"/>
  <c r="AI21" i="26"/>
  <c r="AH21" i="26"/>
  <c r="AL20" i="26"/>
  <c r="AK20" i="26"/>
  <c r="AJ20" i="26"/>
  <c r="AI20" i="26"/>
  <c r="AH20" i="26"/>
  <c r="AL19" i="26"/>
  <c r="AK19" i="26"/>
  <c r="AJ19" i="26"/>
  <c r="AI19" i="26"/>
  <c r="AH19" i="26"/>
  <c r="AL18" i="26"/>
  <c r="AK18" i="26"/>
  <c r="AJ18" i="26"/>
  <c r="AI18" i="26"/>
  <c r="AH18" i="26"/>
  <c r="AL17" i="26"/>
  <c r="AK17" i="26"/>
  <c r="AJ17" i="26"/>
  <c r="AI17" i="26"/>
  <c r="AH17" i="26"/>
  <c r="AL16" i="26"/>
  <c r="AK16" i="26"/>
  <c r="AJ16" i="26"/>
  <c r="AI16" i="26"/>
  <c r="AH16" i="26"/>
  <c r="AL15" i="26"/>
  <c r="AK15" i="26"/>
  <c r="AJ15" i="26"/>
  <c r="AI15" i="26"/>
  <c r="AH15" i="26"/>
  <c r="AL14" i="26"/>
  <c r="AK14" i="26"/>
  <c r="AJ14" i="26"/>
  <c r="AI14" i="26"/>
  <c r="AH14" i="26"/>
  <c r="AL13" i="26"/>
  <c r="AK13" i="26"/>
  <c r="AJ13" i="26"/>
  <c r="AI13" i="26"/>
  <c r="AH13" i="26"/>
  <c r="AL12" i="26"/>
  <c r="AK12" i="26"/>
  <c r="AJ12" i="26"/>
  <c r="AI12" i="26"/>
  <c r="AH12" i="26"/>
  <c r="AL11" i="26"/>
  <c r="AK11" i="26"/>
  <c r="AJ11" i="26"/>
  <c r="AI11" i="26"/>
  <c r="AH11" i="26"/>
  <c r="AL10" i="26"/>
  <c r="AK10" i="26"/>
  <c r="AJ10" i="26"/>
  <c r="AI10" i="26"/>
  <c r="AH10" i="26"/>
  <c r="AL9" i="26"/>
  <c r="AK9" i="26"/>
  <c r="AJ9" i="26"/>
  <c r="AI9" i="26"/>
  <c r="AH9" i="26"/>
  <c r="AL8" i="26"/>
  <c r="AK8" i="26"/>
  <c r="AJ8" i="26"/>
  <c r="AI8" i="26"/>
  <c r="AH8" i="26"/>
  <c r="AL7" i="26"/>
  <c r="AK7" i="26"/>
  <c r="AJ7" i="26"/>
  <c r="AI7" i="26"/>
  <c r="AH7" i="26"/>
  <c r="D5" i="26"/>
  <c r="E5" i="26" s="1"/>
  <c r="F5" i="26" s="1"/>
  <c r="G5" i="26" s="1"/>
  <c r="H5" i="26" s="1"/>
  <c r="I5" i="26" s="1"/>
  <c r="J5" i="26" s="1"/>
  <c r="K5" i="26" s="1"/>
  <c r="L5" i="26" s="1"/>
  <c r="M5" i="26" s="1"/>
  <c r="N5" i="26" s="1"/>
  <c r="O5" i="26" s="1"/>
  <c r="P5" i="26" s="1"/>
  <c r="Q5" i="26" s="1"/>
  <c r="R5" i="26" s="1"/>
  <c r="S5" i="26" s="1"/>
  <c r="T5" i="26" s="1"/>
  <c r="U5" i="26" s="1"/>
  <c r="V5" i="26" s="1"/>
  <c r="W5" i="26" s="1"/>
  <c r="X5" i="26" s="1"/>
  <c r="Y5" i="26" s="1"/>
  <c r="Z5" i="26" s="1"/>
  <c r="AA5" i="26" s="1"/>
  <c r="AB5" i="26" s="1"/>
  <c r="AC5" i="26" s="1"/>
  <c r="AD5" i="26" s="1"/>
  <c r="AE5" i="26" s="1"/>
  <c r="AF5" i="26" s="1"/>
  <c r="AG5" i="26" s="1"/>
  <c r="AH4" i="26"/>
  <c r="AL36" i="24"/>
  <c r="AK36" i="24"/>
  <c r="AJ36" i="24"/>
  <c r="AI36" i="24"/>
  <c r="AH36" i="24"/>
  <c r="AL35" i="24"/>
  <c r="AK35" i="24"/>
  <c r="AJ35" i="24"/>
  <c r="AI35" i="24"/>
  <c r="AH35" i="24"/>
  <c r="AL34" i="24"/>
  <c r="AK34" i="24"/>
  <c r="AJ34" i="24"/>
  <c r="AI34" i="24"/>
  <c r="AH34" i="24"/>
  <c r="AL33" i="24"/>
  <c r="AK33" i="24"/>
  <c r="AJ33" i="24"/>
  <c r="AI33" i="24"/>
  <c r="AH33" i="24"/>
  <c r="AL32" i="24"/>
  <c r="AK32" i="24"/>
  <c r="AJ32" i="24"/>
  <c r="AI32" i="24"/>
  <c r="AH32" i="24"/>
  <c r="AL31" i="24"/>
  <c r="AK31" i="24"/>
  <c r="AJ31" i="24"/>
  <c r="AI31" i="24"/>
  <c r="AH31" i="24"/>
  <c r="AL30" i="24"/>
  <c r="AK30" i="24"/>
  <c r="AJ30" i="24"/>
  <c r="AI30" i="24"/>
  <c r="AH30" i="24"/>
  <c r="AL29" i="24"/>
  <c r="AK29" i="24"/>
  <c r="AJ29" i="24"/>
  <c r="AI29" i="24"/>
  <c r="AH29" i="24"/>
  <c r="AL28" i="24"/>
  <c r="AK28" i="24"/>
  <c r="AJ28" i="24"/>
  <c r="AI28" i="24"/>
  <c r="AH28" i="24"/>
  <c r="AL27" i="24"/>
  <c r="AK27" i="24"/>
  <c r="AJ27" i="24"/>
  <c r="AI27" i="24"/>
  <c r="AH27" i="24"/>
  <c r="AL26" i="24"/>
  <c r="AK26" i="24"/>
  <c r="AJ26" i="24"/>
  <c r="AI26" i="24"/>
  <c r="AH26" i="24"/>
  <c r="AL25" i="24"/>
  <c r="AK25" i="24"/>
  <c r="AJ25" i="24"/>
  <c r="AI25" i="24"/>
  <c r="AH25" i="24"/>
  <c r="AL24" i="24"/>
  <c r="AK24" i="24"/>
  <c r="AJ24" i="24"/>
  <c r="AI24" i="24"/>
  <c r="AH24" i="24"/>
  <c r="AL23" i="24"/>
  <c r="AK23" i="24"/>
  <c r="AJ23" i="24"/>
  <c r="AI23" i="24"/>
  <c r="AH23" i="24"/>
  <c r="AL22" i="24"/>
  <c r="AK22" i="24"/>
  <c r="AJ22" i="24"/>
  <c r="AI22" i="24"/>
  <c r="AH22" i="24"/>
  <c r="AL21" i="24"/>
  <c r="AK21" i="24"/>
  <c r="AJ21" i="24"/>
  <c r="AI21" i="24"/>
  <c r="AH21" i="24"/>
  <c r="AL20" i="24"/>
  <c r="AK20" i="24"/>
  <c r="AJ20" i="24"/>
  <c r="AI20" i="24"/>
  <c r="AH20" i="24"/>
  <c r="AL19" i="24"/>
  <c r="AK19" i="24"/>
  <c r="AJ19" i="24"/>
  <c r="AI19" i="24"/>
  <c r="AH19" i="24"/>
  <c r="AL18" i="24"/>
  <c r="AK18" i="24"/>
  <c r="AJ18" i="24"/>
  <c r="AI18" i="24"/>
  <c r="AH18" i="24"/>
  <c r="AL17" i="24"/>
  <c r="AK17" i="24"/>
  <c r="AJ17" i="24"/>
  <c r="AI17" i="24"/>
  <c r="AH17" i="24"/>
  <c r="AL16" i="24"/>
  <c r="AK16" i="24"/>
  <c r="AJ16" i="24"/>
  <c r="AI16" i="24"/>
  <c r="AH16" i="24"/>
  <c r="AL15" i="24"/>
  <c r="AK15" i="24"/>
  <c r="AJ15" i="24"/>
  <c r="AI15" i="24"/>
  <c r="AH15" i="24"/>
  <c r="AL14" i="24"/>
  <c r="AK14" i="24"/>
  <c r="AJ14" i="24"/>
  <c r="AI14" i="24"/>
  <c r="AH14" i="24"/>
  <c r="AL13" i="24"/>
  <c r="AK13" i="24"/>
  <c r="AJ13" i="24"/>
  <c r="AI13" i="24"/>
  <c r="AH13" i="24"/>
  <c r="AL12" i="24"/>
  <c r="AK12" i="24"/>
  <c r="AJ12" i="24"/>
  <c r="AI12" i="24"/>
  <c r="AH12" i="24"/>
  <c r="AL11" i="24"/>
  <c r="AK11" i="24"/>
  <c r="AJ11" i="24"/>
  <c r="AI11" i="24"/>
  <c r="AH11" i="24"/>
  <c r="AL10" i="24"/>
  <c r="AK10" i="24"/>
  <c r="AJ10" i="24"/>
  <c r="AI10" i="24"/>
  <c r="AH10" i="24"/>
  <c r="AL9" i="24"/>
  <c r="AK9" i="24"/>
  <c r="AJ9" i="24"/>
  <c r="AI9" i="24"/>
  <c r="AH9" i="24"/>
  <c r="AL8" i="24"/>
  <c r="AK8" i="24"/>
  <c r="AJ8" i="24"/>
  <c r="AI8" i="24"/>
  <c r="AH8" i="24"/>
  <c r="AL7" i="24"/>
  <c r="AK7" i="24"/>
  <c r="AJ7" i="24"/>
  <c r="AI7" i="24"/>
  <c r="AH7" i="24"/>
  <c r="D5" i="24"/>
  <c r="E5" i="24" s="1"/>
  <c r="F5" i="24" s="1"/>
  <c r="G5" i="24" s="1"/>
  <c r="H5" i="24" s="1"/>
  <c r="I5" i="24" s="1"/>
  <c r="J5" i="24" s="1"/>
  <c r="K5" i="24" s="1"/>
  <c r="L5" i="24" s="1"/>
  <c r="M5" i="24" s="1"/>
  <c r="N5" i="24" s="1"/>
  <c r="O5" i="24" s="1"/>
  <c r="P5" i="24" s="1"/>
  <c r="Q5" i="24" s="1"/>
  <c r="R5" i="24" s="1"/>
  <c r="S5" i="24" s="1"/>
  <c r="T5" i="24" s="1"/>
  <c r="U5" i="24" s="1"/>
  <c r="V5" i="24" s="1"/>
  <c r="W5" i="24" s="1"/>
  <c r="X5" i="24" s="1"/>
  <c r="Y5" i="24" s="1"/>
  <c r="Z5" i="24" s="1"/>
  <c r="AA5" i="24" s="1"/>
  <c r="AB5" i="24" s="1"/>
  <c r="AC5" i="24" s="1"/>
  <c r="AD5" i="24" s="1"/>
  <c r="AE5" i="24" s="1"/>
  <c r="AF5" i="24" s="1"/>
  <c r="AG5" i="24" s="1"/>
  <c r="AH4" i="24"/>
  <c r="AL36" i="23"/>
  <c r="AK36" i="23"/>
  <c r="AJ36" i="23"/>
  <c r="AI36" i="23"/>
  <c r="AH36" i="23"/>
  <c r="AL35" i="23"/>
  <c r="AK35" i="23"/>
  <c r="AJ35" i="23"/>
  <c r="AI35" i="23"/>
  <c r="AH35" i="23"/>
  <c r="AL34" i="23"/>
  <c r="AK34" i="23"/>
  <c r="AJ34" i="23"/>
  <c r="AI34" i="23"/>
  <c r="AH34" i="23"/>
  <c r="AL33" i="23"/>
  <c r="AK33" i="23"/>
  <c r="AJ33" i="23"/>
  <c r="AI33" i="23"/>
  <c r="AH33" i="23"/>
  <c r="AL32" i="23"/>
  <c r="AK32" i="23"/>
  <c r="AJ32" i="23"/>
  <c r="AI32" i="23"/>
  <c r="AH32" i="23"/>
  <c r="AL31" i="23"/>
  <c r="AK31" i="23"/>
  <c r="AJ31" i="23"/>
  <c r="AI31" i="23"/>
  <c r="AH31" i="23"/>
  <c r="AL30" i="23"/>
  <c r="AK30" i="23"/>
  <c r="AJ30" i="23"/>
  <c r="AI30" i="23"/>
  <c r="AH30" i="23"/>
  <c r="AL29" i="23"/>
  <c r="AK29" i="23"/>
  <c r="AJ29" i="23"/>
  <c r="AI29" i="23"/>
  <c r="AH29" i="23"/>
  <c r="AL28" i="23"/>
  <c r="AK28" i="23"/>
  <c r="AJ28" i="23"/>
  <c r="AI28" i="23"/>
  <c r="AH28" i="23"/>
  <c r="AL27" i="23"/>
  <c r="AK27" i="23"/>
  <c r="AJ27" i="23"/>
  <c r="AI27" i="23"/>
  <c r="AH27" i="23"/>
  <c r="AL26" i="23"/>
  <c r="AK26" i="23"/>
  <c r="AJ26" i="23"/>
  <c r="AI26" i="23"/>
  <c r="AH26" i="23"/>
  <c r="AL25" i="23"/>
  <c r="AK25" i="23"/>
  <c r="AJ25" i="23"/>
  <c r="AI25" i="23"/>
  <c r="AH25" i="23"/>
  <c r="AL24" i="23"/>
  <c r="AK24" i="23"/>
  <c r="AJ24" i="23"/>
  <c r="AI24" i="23"/>
  <c r="AH24" i="23"/>
  <c r="AL23" i="23"/>
  <c r="AK23" i="23"/>
  <c r="AJ23" i="23"/>
  <c r="AI23" i="23"/>
  <c r="AH23" i="23"/>
  <c r="AL22" i="23"/>
  <c r="AK22" i="23"/>
  <c r="AJ22" i="23"/>
  <c r="AI22" i="23"/>
  <c r="AH22" i="23"/>
  <c r="AL21" i="23"/>
  <c r="AK21" i="23"/>
  <c r="AJ21" i="23"/>
  <c r="AI21" i="23"/>
  <c r="AH21" i="23"/>
  <c r="AL20" i="23"/>
  <c r="AK20" i="23"/>
  <c r="AJ20" i="23"/>
  <c r="AI20" i="23"/>
  <c r="AH20" i="23"/>
  <c r="AL19" i="23"/>
  <c r="AK19" i="23"/>
  <c r="AJ19" i="23"/>
  <c r="AI19" i="23"/>
  <c r="AH19" i="23"/>
  <c r="AL18" i="23"/>
  <c r="AK18" i="23"/>
  <c r="AJ18" i="23"/>
  <c r="AI18" i="23"/>
  <c r="AH18" i="23"/>
  <c r="AL17" i="23"/>
  <c r="AK17" i="23"/>
  <c r="AJ17" i="23"/>
  <c r="AI17" i="23"/>
  <c r="AH17" i="23"/>
  <c r="AL16" i="23"/>
  <c r="AK16" i="23"/>
  <c r="AJ16" i="23"/>
  <c r="AI16" i="23"/>
  <c r="AH16" i="23"/>
  <c r="AL15" i="23"/>
  <c r="AK15" i="23"/>
  <c r="AJ15" i="23"/>
  <c r="AI15" i="23"/>
  <c r="AH15" i="23"/>
  <c r="AL14" i="23"/>
  <c r="AK14" i="23"/>
  <c r="AJ14" i="23"/>
  <c r="AI14" i="23"/>
  <c r="AH14" i="23"/>
  <c r="AL13" i="23"/>
  <c r="AK13" i="23"/>
  <c r="AJ13" i="23"/>
  <c r="AI13" i="23"/>
  <c r="AH13" i="23"/>
  <c r="AL12" i="23"/>
  <c r="AK12" i="23"/>
  <c r="AJ12" i="23"/>
  <c r="AI12" i="23"/>
  <c r="AH12" i="23"/>
  <c r="AL11" i="23"/>
  <c r="AK11" i="23"/>
  <c r="AJ11" i="23"/>
  <c r="AI11" i="23"/>
  <c r="AH11" i="23"/>
  <c r="AL10" i="23"/>
  <c r="AK10" i="23"/>
  <c r="AJ10" i="23"/>
  <c r="AI10" i="23"/>
  <c r="AH10" i="23"/>
  <c r="AL9" i="23"/>
  <c r="AK9" i="23"/>
  <c r="AJ9" i="23"/>
  <c r="AI9" i="23"/>
  <c r="AH9" i="23"/>
  <c r="AL8" i="23"/>
  <c r="AK8" i="23"/>
  <c r="AJ8" i="23"/>
  <c r="AI8" i="23"/>
  <c r="AH8" i="23"/>
  <c r="AL7" i="23"/>
  <c r="AK7" i="23"/>
  <c r="AJ7" i="23"/>
  <c r="AI7" i="23"/>
  <c r="AH7" i="23"/>
  <c r="D5" i="23"/>
  <c r="E5" i="23" s="1"/>
  <c r="F5" i="23" s="1"/>
  <c r="G5" i="23" s="1"/>
  <c r="H5" i="23" s="1"/>
  <c r="I5" i="23" s="1"/>
  <c r="J5" i="23" s="1"/>
  <c r="K5" i="23" s="1"/>
  <c r="L5" i="23" s="1"/>
  <c r="M5" i="23" s="1"/>
  <c r="N5" i="23" s="1"/>
  <c r="O5" i="23" s="1"/>
  <c r="P5" i="23" s="1"/>
  <c r="Q5" i="23" s="1"/>
  <c r="R5" i="23" s="1"/>
  <c r="S5" i="23" s="1"/>
  <c r="T5" i="23" s="1"/>
  <c r="U5" i="23" s="1"/>
  <c r="V5" i="23" s="1"/>
  <c r="W5" i="23" s="1"/>
  <c r="X5" i="23" s="1"/>
  <c r="Y5" i="23" s="1"/>
  <c r="Z5" i="23" s="1"/>
  <c r="AA5" i="23" s="1"/>
  <c r="AB5" i="23" s="1"/>
  <c r="AC5" i="23" s="1"/>
  <c r="AD5" i="23" s="1"/>
  <c r="AE5" i="23" s="1"/>
  <c r="AF5" i="23" s="1"/>
  <c r="AG5" i="23" s="1"/>
  <c r="AH4" i="23"/>
  <c r="AH4" i="21"/>
  <c r="AH4" i="22"/>
  <c r="AL36" i="22"/>
  <c r="AK36" i="22"/>
  <c r="AJ36" i="22"/>
  <c r="AI36" i="22"/>
  <c r="AH36" i="22"/>
  <c r="AL35" i="22"/>
  <c r="AK35" i="22"/>
  <c r="AJ35" i="22"/>
  <c r="AI35" i="22"/>
  <c r="AH35" i="22"/>
  <c r="AL34" i="22"/>
  <c r="AK34" i="22"/>
  <c r="AJ34" i="22"/>
  <c r="AI34" i="22"/>
  <c r="AH34" i="22"/>
  <c r="AL33" i="22"/>
  <c r="AK33" i="22"/>
  <c r="AJ33" i="22"/>
  <c r="AI33" i="22"/>
  <c r="AH33" i="22"/>
  <c r="AL32" i="22"/>
  <c r="AK32" i="22"/>
  <c r="AJ32" i="22"/>
  <c r="AI32" i="22"/>
  <c r="AH32" i="22"/>
  <c r="AL31" i="22"/>
  <c r="AK31" i="22"/>
  <c r="AJ31" i="22"/>
  <c r="AI31" i="22"/>
  <c r="AH31" i="22"/>
  <c r="AL30" i="22"/>
  <c r="AK30" i="22"/>
  <c r="AJ30" i="22"/>
  <c r="AI30" i="22"/>
  <c r="AH30" i="22"/>
  <c r="AL29" i="22"/>
  <c r="AK29" i="22"/>
  <c r="AJ29" i="22"/>
  <c r="AI29" i="22"/>
  <c r="AH29" i="22"/>
  <c r="AL28" i="22"/>
  <c r="AK28" i="22"/>
  <c r="AJ28" i="22"/>
  <c r="AI28" i="22"/>
  <c r="AH28" i="22"/>
  <c r="AL27" i="22"/>
  <c r="AK27" i="22"/>
  <c r="AJ27" i="22"/>
  <c r="AI27" i="22"/>
  <c r="AH27" i="22"/>
  <c r="AL26" i="22"/>
  <c r="AK26" i="22"/>
  <c r="AJ26" i="22"/>
  <c r="AI26" i="22"/>
  <c r="AH26" i="22"/>
  <c r="AL25" i="22"/>
  <c r="AK25" i="22"/>
  <c r="AJ25" i="22"/>
  <c r="AI25" i="22"/>
  <c r="AH25" i="22"/>
  <c r="AL24" i="22"/>
  <c r="AK24" i="22"/>
  <c r="AJ24" i="22"/>
  <c r="AI24" i="22"/>
  <c r="AH24" i="22"/>
  <c r="AL23" i="22"/>
  <c r="AK23" i="22"/>
  <c r="AJ23" i="22"/>
  <c r="AI23" i="22"/>
  <c r="AH23" i="22"/>
  <c r="AL22" i="22"/>
  <c r="AK22" i="22"/>
  <c r="AJ22" i="22"/>
  <c r="AI22" i="22"/>
  <c r="AH22" i="22"/>
  <c r="AL21" i="22"/>
  <c r="AK21" i="22"/>
  <c r="AJ21" i="22"/>
  <c r="AI21" i="22"/>
  <c r="AH21" i="22"/>
  <c r="AL20" i="22"/>
  <c r="AK20" i="22"/>
  <c r="AJ20" i="22"/>
  <c r="AI20" i="22"/>
  <c r="AH20" i="22"/>
  <c r="AL19" i="22"/>
  <c r="AJ19" i="22"/>
  <c r="AI19" i="22"/>
  <c r="AH19" i="22"/>
  <c r="AL18" i="22"/>
  <c r="AK18" i="22"/>
  <c r="AJ18" i="22"/>
  <c r="AI18" i="22"/>
  <c r="AH18" i="22"/>
  <c r="AL17" i="22"/>
  <c r="AK17" i="22"/>
  <c r="AJ17" i="22"/>
  <c r="AI17" i="22"/>
  <c r="AH17" i="22"/>
  <c r="AL16" i="22"/>
  <c r="AK16" i="22"/>
  <c r="AJ16" i="22"/>
  <c r="AI16" i="22"/>
  <c r="AH16" i="22"/>
  <c r="AL15" i="22"/>
  <c r="AK15" i="22"/>
  <c r="AJ15" i="22"/>
  <c r="AI15" i="22"/>
  <c r="AH15" i="22"/>
  <c r="AL14" i="22"/>
  <c r="AK14" i="22"/>
  <c r="AJ14" i="22"/>
  <c r="AI14" i="22"/>
  <c r="AH14" i="22"/>
  <c r="AL13" i="22"/>
  <c r="AK13" i="22"/>
  <c r="AJ13" i="22"/>
  <c r="AI13" i="22"/>
  <c r="AH13" i="22"/>
  <c r="AL12" i="22"/>
  <c r="AK12" i="22"/>
  <c r="AJ12" i="22"/>
  <c r="AI12" i="22"/>
  <c r="AH12" i="22"/>
  <c r="AL11" i="22"/>
  <c r="AK11" i="22"/>
  <c r="AJ11" i="22"/>
  <c r="AI11" i="22"/>
  <c r="AH11" i="22"/>
  <c r="AL10" i="22"/>
  <c r="AK10" i="22"/>
  <c r="AJ10" i="22"/>
  <c r="AI10" i="22"/>
  <c r="AH10" i="22"/>
  <c r="AL9" i="22"/>
  <c r="AK9" i="22"/>
  <c r="AJ9" i="22"/>
  <c r="AI9" i="22"/>
  <c r="AH9" i="22"/>
  <c r="AL8" i="22"/>
  <c r="AK8" i="22"/>
  <c r="AJ8" i="22"/>
  <c r="AI8" i="22"/>
  <c r="AH8" i="22"/>
  <c r="AL7" i="22"/>
  <c r="AK7" i="22"/>
  <c r="AJ7" i="22"/>
  <c r="AI7" i="22"/>
  <c r="AH7" i="22"/>
  <c r="D5" i="20"/>
  <c r="E5" i="20" l="1"/>
  <c r="F5" i="20" s="1"/>
  <c r="G5" i="20" s="1"/>
  <c r="H5" i="20" s="1"/>
  <c r="I5" i="20" s="1"/>
  <c r="J5" i="20" s="1"/>
  <c r="K5" i="20" s="1"/>
  <c r="L5" i="20" s="1"/>
  <c r="M5" i="20" s="1"/>
  <c r="N5" i="20" s="1"/>
  <c r="O5" i="20" s="1"/>
  <c r="P5" i="20" s="1"/>
  <c r="Q5" i="20" s="1"/>
  <c r="R5" i="20" s="1"/>
  <c r="S5" i="20" s="1"/>
  <c r="T5" i="20" s="1"/>
  <c r="U5" i="20" s="1"/>
  <c r="V5" i="20" s="1"/>
  <c r="W5" i="20" s="1"/>
  <c r="X5" i="20" s="1"/>
  <c r="Y5" i="20" s="1"/>
  <c r="Z5" i="20" s="1"/>
  <c r="AA5" i="20" s="1"/>
  <c r="AB5" i="20" s="1"/>
  <c r="AC5" i="20" s="1"/>
  <c r="AD5" i="20" s="1"/>
  <c r="AE5" i="20" s="1"/>
  <c r="AF5" i="20" s="1"/>
  <c r="AG5" i="20" s="1"/>
  <c r="AK37" i="20"/>
  <c r="AK37" i="26"/>
  <c r="AI37" i="31"/>
  <c r="AK37" i="31"/>
  <c r="AI37" i="24"/>
  <c r="AK37" i="24"/>
  <c r="AI37" i="23"/>
  <c r="AK37" i="23"/>
  <c r="AH37" i="21"/>
  <c r="AJ37" i="21"/>
  <c r="AL37" i="21"/>
  <c r="AH37" i="22"/>
  <c r="AJ37" i="22"/>
  <c r="AL37" i="22"/>
  <c r="AI37" i="27"/>
  <c r="AK37" i="27"/>
  <c r="AK37" i="28"/>
  <c r="AK37" i="29"/>
  <c r="AK37" i="30"/>
  <c r="AL37" i="20"/>
  <c r="AJ37" i="20"/>
  <c r="AH37" i="20"/>
  <c r="AI37" i="28"/>
  <c r="AI37" i="26"/>
  <c r="AI37" i="30"/>
  <c r="AH37" i="30"/>
  <c r="AJ37" i="30"/>
  <c r="AL37" i="30"/>
  <c r="AH37" i="26"/>
  <c r="AJ37" i="26"/>
  <c r="AL37" i="26"/>
  <c r="AH37" i="31"/>
  <c r="AJ37" i="31"/>
  <c r="AL37" i="31"/>
  <c r="AH37" i="24"/>
  <c r="AJ37" i="24"/>
  <c r="AL37" i="24"/>
  <c r="AI37" i="29"/>
  <c r="AH37" i="29"/>
  <c r="AJ37" i="29"/>
  <c r="AL37" i="29"/>
  <c r="AH37" i="28"/>
  <c r="AJ37" i="28"/>
  <c r="AL37" i="28"/>
  <c r="AH37" i="23"/>
  <c r="AJ37" i="23"/>
  <c r="AL37" i="23"/>
  <c r="AH37" i="27"/>
  <c r="AJ37" i="27"/>
  <c r="AL37" i="27"/>
  <c r="AI37" i="22"/>
  <c r="AK37" i="22"/>
  <c r="AI37" i="21"/>
  <c r="AK37" i="21"/>
  <c r="AI37" i="20"/>
  <c r="D5" i="4"/>
  <c r="E5" i="4" s="1"/>
  <c r="F5" i="4" s="1"/>
  <c r="G5" i="4" s="1"/>
  <c r="H5" i="4" s="1"/>
  <c r="I5" i="4" s="1"/>
  <c r="J5" i="4" s="1"/>
  <c r="K5" i="4" s="1"/>
  <c r="L5" i="4" s="1"/>
  <c r="M5" i="4" s="1"/>
  <c r="N5" i="4" s="1"/>
  <c r="O5" i="4" s="1"/>
  <c r="J13" i="16"/>
  <c r="J12" i="16"/>
  <c r="J11" i="16"/>
  <c r="J10" i="16"/>
  <c r="J9" i="16"/>
  <c r="J5" i="16"/>
  <c r="J4" i="16"/>
  <c r="J2" i="16"/>
  <c r="J7" i="16" s="1"/>
  <c r="J8" i="16" s="1"/>
  <c r="J1" i="16"/>
  <c r="P5" i="4" l="1"/>
  <c r="Q5" i="4" s="1"/>
  <c r="R5" i="4" s="1"/>
  <c r="S5" i="4" s="1"/>
  <c r="T5" i="4" s="1"/>
  <c r="U5" i="4" s="1"/>
  <c r="V5" i="4" s="1"/>
  <c r="W5" i="4" s="1"/>
  <c r="X5" i="4" s="1"/>
  <c r="Y5" i="4" s="1"/>
  <c r="Z5" i="4" s="1"/>
  <c r="AA5" i="4" s="1"/>
  <c r="AB5" i="4" s="1"/>
  <c r="AC5" i="4" s="1"/>
  <c r="AD5" i="4" s="1"/>
  <c r="AE5" i="4" s="1"/>
  <c r="AF5" i="4" s="1"/>
  <c r="AG5" i="4" s="1"/>
  <c r="AL37" i="4"/>
  <c r="J3" i="16"/>
  <c r="J6" i="16"/>
  <c r="AH37" i="4" l="1"/>
  <c r="AK37" i="4" l="1"/>
  <c r="AI37" i="4"/>
  <c r="AJ37" i="4" l="1"/>
  <c r="D5" i="22"/>
  <c r="E5" i="22" s="1"/>
  <c r="F5" i="22" s="1"/>
  <c r="G5" i="22" s="1"/>
  <c r="H5" i="22" s="1"/>
  <c r="I5" i="22" s="1"/>
  <c r="J5" i="22" s="1"/>
  <c r="K5" i="22" s="1"/>
  <c r="L5" i="22" s="1"/>
  <c r="M5" i="22" s="1"/>
  <c r="N5" i="22" s="1"/>
  <c r="O5" i="22" s="1"/>
  <c r="P5" i="22" s="1"/>
  <c r="Q5" i="22" s="1"/>
  <c r="R5" i="22" s="1"/>
  <c r="S5" i="22" s="1"/>
  <c r="T5" i="22" s="1"/>
  <c r="U5" i="22" s="1"/>
  <c r="V5" i="22" s="1"/>
  <c r="W5" i="22" s="1"/>
  <c r="X5" i="22" s="1"/>
  <c r="Y5" i="22" s="1"/>
  <c r="Z5" i="22" s="1"/>
  <c r="AA5" i="22" s="1"/>
  <c r="AB5" i="22" s="1"/>
  <c r="AC5" i="22" s="1"/>
  <c r="AD5" i="22" s="1"/>
  <c r="AE5" i="22" s="1"/>
  <c r="AF5" i="22" s="1"/>
  <c r="AG5" i="22" s="1"/>
  <c r="D5" i="21"/>
  <c r="E5" i="21" s="1"/>
  <c r="F5" i="21" s="1"/>
  <c r="G5" i="21" s="1"/>
  <c r="H5" i="21" s="1"/>
  <c r="I5" i="21" s="1"/>
  <c r="J5" i="21" s="1"/>
  <c r="K5" i="21" s="1"/>
  <c r="L5" i="21" s="1"/>
  <c r="M5" i="21" s="1"/>
  <c r="N5" i="21" s="1"/>
  <c r="O5" i="21" s="1"/>
  <c r="P5" i="21" s="1"/>
  <c r="Q5" i="21" s="1"/>
  <c r="R5" i="21" s="1"/>
  <c r="S5" i="21" s="1"/>
  <c r="T5" i="21" s="1"/>
  <c r="U5" i="21" s="1"/>
  <c r="V5" i="21" s="1"/>
  <c r="W5" i="21" s="1"/>
  <c r="X5" i="21" s="1"/>
  <c r="Y5" i="21" s="1"/>
  <c r="Z5" i="21" s="1"/>
  <c r="AA5" i="21" s="1"/>
  <c r="AB5" i="21" s="1"/>
  <c r="AC5" i="21" s="1"/>
  <c r="AD5" i="21" s="1"/>
  <c r="AE5" i="21" s="1"/>
  <c r="AF5" i="21" s="1"/>
  <c r="AG5" i="21" s="1"/>
</calcChain>
</file>

<file path=xl/sharedStrings.xml><?xml version="1.0" encoding="utf-8"?>
<sst xmlns="http://schemas.openxmlformats.org/spreadsheetml/2006/main" count="1411" uniqueCount="105">
  <si>
    <t>Janvier</t>
  </si>
  <si>
    <t>Nom de l’employé</t>
  </si>
  <si>
    <t>C</t>
  </si>
  <si>
    <t>1</t>
  </si>
  <si>
    <t>2</t>
  </si>
  <si>
    <t>3</t>
  </si>
  <si>
    <t>4</t>
  </si>
  <si>
    <t>M</t>
  </si>
  <si>
    <t>5</t>
  </si>
  <si>
    <t>6</t>
  </si>
  <si>
    <t>7</t>
  </si>
  <si>
    <t>8</t>
  </si>
  <si>
    <t>9</t>
  </si>
  <si>
    <t>Maladie</t>
  </si>
  <si>
    <t>10</t>
  </si>
  <si>
    <t>11</t>
  </si>
  <si>
    <t>12</t>
  </si>
  <si>
    <t>13</t>
  </si>
  <si>
    <t>14</t>
  </si>
  <si>
    <t>15</t>
  </si>
  <si>
    <t>16</t>
  </si>
  <si>
    <t>17</t>
  </si>
  <si>
    <t>18</t>
  </si>
  <si>
    <t>19</t>
  </si>
  <si>
    <t>20</t>
  </si>
  <si>
    <t>21</t>
  </si>
  <si>
    <t>22</t>
  </si>
  <si>
    <t>23</t>
  </si>
  <si>
    <t>24</t>
  </si>
  <si>
    <t>25</t>
  </si>
  <si>
    <t>26</t>
  </si>
  <si>
    <t>27</t>
  </si>
  <si>
    <t>28</t>
  </si>
  <si>
    <t>29</t>
  </si>
  <si>
    <t>30</t>
  </si>
  <si>
    <t>31</t>
  </si>
  <si>
    <t>Noms des employés</t>
  </si>
  <si>
    <t>FS</t>
  </si>
  <si>
    <t>A</t>
  </si>
  <si>
    <t>BONNEFOND Manon</t>
  </si>
  <si>
    <t>CABANNES Emile</t>
  </si>
  <si>
    <t>CHAZEAUD Anita</t>
  </si>
  <si>
    <t>CASTANG Jean-Claude</t>
  </si>
  <si>
    <t>DA SILVA Marc</t>
  </si>
  <si>
    <t>DERACO Philippe</t>
  </si>
  <si>
    <t>DURAN Alexandre</t>
  </si>
  <si>
    <t>FAGETTE Philippe</t>
  </si>
  <si>
    <t>FRANCOIS Jean-Paul</t>
  </si>
  <si>
    <t>FRANCOIS Mathéo</t>
  </si>
  <si>
    <t>FONDIN Patrice</t>
  </si>
  <si>
    <t>GRIVOIS Nicolas</t>
  </si>
  <si>
    <t>LAFAYE Marion</t>
  </si>
  <si>
    <t>MARCHE Philippe</t>
  </si>
  <si>
    <t>MARTIAL Jean-Luc</t>
  </si>
  <si>
    <t>MENARD Martial</t>
  </si>
  <si>
    <t>NOEL Didier</t>
  </si>
  <si>
    <t>NORMAND Christian</t>
  </si>
  <si>
    <t>PARAT Alex</t>
  </si>
  <si>
    <t>PICAUD Carine</t>
  </si>
  <si>
    <t>RIBEIRO Rui</t>
  </si>
  <si>
    <t>RIGAL Pauline</t>
  </si>
  <si>
    <t>ROUGIER Stéphanie</t>
  </si>
  <si>
    <t>SAVARIT André</t>
  </si>
  <si>
    <t>SAVARIT David</t>
  </si>
  <si>
    <t>THOMAS Karl</t>
  </si>
  <si>
    <t>VAVASSEUR Célia</t>
  </si>
  <si>
    <t>G1</t>
  </si>
  <si>
    <t>G2</t>
  </si>
  <si>
    <t>Calendrier des gardes et absences des employés</t>
  </si>
  <si>
    <t>Année :</t>
  </si>
  <si>
    <t>Congés</t>
  </si>
  <si>
    <t>Gardes</t>
  </si>
  <si>
    <t>Gardes 1</t>
  </si>
  <si>
    <t>Gardes 2</t>
  </si>
  <si>
    <t>Formations/Stages</t>
  </si>
  <si>
    <t>Absences</t>
  </si>
  <si>
    <t>Formations       Stages</t>
  </si>
  <si>
    <t>Légende</t>
  </si>
  <si>
    <t>Nouvel An</t>
  </si>
  <si>
    <t>Pâques</t>
  </si>
  <si>
    <t>Lundi de Pâques</t>
  </si>
  <si>
    <t>Fête Du Travail</t>
  </si>
  <si>
    <t>Comm. Victoire 1945</t>
  </si>
  <si>
    <t>Ascension</t>
  </si>
  <si>
    <t>Pentecôte</t>
  </si>
  <si>
    <t>Lundi de Pentecôte</t>
  </si>
  <si>
    <t>Fête Nationale</t>
  </si>
  <si>
    <t>Assomption</t>
  </si>
  <si>
    <t>Toussaint</t>
  </si>
  <si>
    <t>Comm. Armistice 1918</t>
  </si>
  <si>
    <t>Noël</t>
  </si>
  <si>
    <t>Férié</t>
  </si>
  <si>
    <t xml:space="preserve">Dates </t>
  </si>
  <si>
    <t>Février</t>
  </si>
  <si>
    <t>Mars</t>
  </si>
  <si>
    <t>Avril</t>
  </si>
  <si>
    <t>Novembre</t>
  </si>
  <si>
    <t>Septembre</t>
  </si>
  <si>
    <t>Juin</t>
  </si>
  <si>
    <t>Mai</t>
  </si>
  <si>
    <t>Juillet</t>
  </si>
  <si>
    <t>Août</t>
  </si>
  <si>
    <t>Octobre</t>
  </si>
  <si>
    <t>Décembre</t>
  </si>
  <si>
    <t>Calcul pour calendrier garde/congés (excel-pratique.com)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</si>
</sst>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 numFmtId="167" formatCode="ddd\ dd\ mmm\ yy"/>
    <numFmt numFmtId="168" formatCode="ddd"/>
  </numFmts>
  <fonts count="31"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2"/>
      <color theme="1"/>
      <name val="Calibri"/>
      <family val="2"/>
      <scheme val="minor"/>
    </font>
    <font>
      <sz val="14"/>
      <color theme="1"/>
      <name val="Calibri"/>
      <family val="2"/>
      <scheme val="minor"/>
    </font>
    <font>
      <b/>
      <i/>
      <sz val="11"/>
      <color theme="1"/>
      <name val="Calibri"/>
      <family val="2"/>
      <scheme val="minor"/>
    </font>
    <font>
      <b/>
      <sz val="14"/>
      <color theme="1"/>
      <name val="Calibri"/>
      <family val="2"/>
      <scheme val="minor"/>
    </font>
    <font>
      <b/>
      <i/>
      <sz val="14"/>
      <color theme="1"/>
      <name val="Calibri"/>
      <family val="2"/>
      <scheme val="minor"/>
    </font>
    <font>
      <b/>
      <u/>
      <sz val="24"/>
      <color theme="4" tint="-0.24994659260841701"/>
      <name val="Calibri"/>
      <family val="2"/>
      <scheme val="minor"/>
    </font>
    <font>
      <b/>
      <sz val="12"/>
      <color theme="4" tint="-0.249977111117893"/>
      <name val="Calibri"/>
      <family val="2"/>
      <scheme val="minor"/>
    </font>
    <font>
      <sz val="10"/>
      <color theme="0"/>
      <name val="Arial"/>
      <family val="2"/>
    </font>
    <font>
      <b/>
      <i/>
      <sz val="16"/>
      <color theme="1"/>
      <name val="Calibri"/>
      <family val="2"/>
      <scheme val="minor"/>
    </font>
    <font>
      <i/>
      <sz val="16"/>
      <color theme="1"/>
      <name val="Calibri"/>
      <family val="2"/>
      <scheme val="minor"/>
    </font>
    <font>
      <b/>
      <i/>
      <sz val="14"/>
      <color theme="1"/>
      <name val="Calibri"/>
      <family val="2"/>
      <scheme val="minor"/>
    </font>
    <font>
      <u/>
      <sz val="11"/>
      <color theme="10"/>
      <name val="Calibri"/>
      <family val="2"/>
      <scheme val="minor"/>
    </font>
    <font>
      <b/>
      <sz val="18"/>
      <color rgb="FFF1F2E8"/>
      <name val="Calibri"/>
      <family val="2"/>
      <scheme val="minor"/>
    </font>
  </fonts>
  <fills count="50">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6" tint="0.79998168889431442"/>
        <bgColor indexed="64"/>
      </patternFill>
    </fill>
    <fill>
      <patternFill patternType="solid">
        <fgColor theme="3" tint="0.89999084444715716"/>
        <bgColor indexed="64"/>
      </patternFill>
    </fill>
    <fill>
      <patternFill patternType="solid">
        <fgColor theme="0"/>
        <bgColor indexed="64"/>
      </patternFill>
    </fill>
    <fill>
      <patternFill patternType="solid">
        <fgColor rgb="FFFFCD2D"/>
        <bgColor indexed="64"/>
      </patternFill>
    </fill>
    <fill>
      <patternFill patternType="solid">
        <fgColor rgb="FFFFFFCC"/>
        <bgColor indexed="64"/>
      </patternFill>
    </fill>
    <fill>
      <patternFill patternType="solid">
        <fgColor theme="0" tint="-4.9989318521683403E-2"/>
        <bgColor theme="4" tint="0.79992065187536243"/>
      </patternFill>
    </fill>
    <fill>
      <patternFill patternType="solid">
        <fgColor theme="3" tint="0.5999938962981048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3" tint="0.749992370372631"/>
        <bgColor indexed="64"/>
      </patternFill>
    </fill>
    <fill>
      <patternFill patternType="solid">
        <fgColor rgb="FFCC99FF"/>
        <bgColor indexed="64"/>
      </patternFill>
    </fill>
    <fill>
      <patternFill patternType="solid">
        <fgColor rgb="FFCCCCFF"/>
        <bgColor indexed="64"/>
      </patternFill>
    </fill>
    <fill>
      <patternFill patternType="solid">
        <fgColor rgb="FF66CCFF"/>
        <bgColor indexed="64"/>
      </patternFill>
    </fill>
    <fill>
      <patternFill patternType="solid">
        <fgColor rgb="FF99CC00"/>
        <bgColor indexed="64"/>
      </patternFill>
    </fill>
    <fill>
      <patternFill patternType="solid">
        <fgColor theme="6" tint="0.39997558519241921"/>
        <bgColor indexed="64"/>
      </patternFill>
    </fill>
    <fill>
      <patternFill patternType="solid">
        <fgColor theme="7" tint="-0.249977111117893"/>
        <bgColor indexed="64"/>
      </patternFill>
    </fill>
    <fill>
      <patternFill patternType="solid">
        <fgColor rgb="FFEEB3A6"/>
        <bgColor indexed="64"/>
      </patternFill>
    </fill>
  </fills>
  <borders count="11">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bottom/>
      <diagonal/>
    </border>
  </borders>
  <cellStyleXfs count="51">
    <xf numFmtId="0"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8" fillId="21" borderId="0" applyNumberFormat="0" applyBorder="0" applyAlignment="0" applyProtection="0"/>
    <xf numFmtId="0" fontId="9" fillId="22" borderId="0" applyNumberFormat="0" applyBorder="0" applyAlignment="0" applyProtection="0"/>
    <xf numFmtId="0" fontId="10" fillId="23" borderId="0" applyNumberFormat="0" applyBorder="0" applyAlignment="0" applyProtection="0"/>
    <xf numFmtId="0" fontId="11" fillId="24" borderId="1" applyNumberFormat="0" applyAlignment="0" applyProtection="0"/>
    <xf numFmtId="0" fontId="12" fillId="25" borderId="2" applyNumberFormat="0" applyAlignment="0" applyProtection="0"/>
    <xf numFmtId="0" fontId="13" fillId="25" borderId="1" applyNumberFormat="0" applyAlignment="0" applyProtection="0"/>
    <xf numFmtId="0" fontId="14" fillId="0" borderId="3" applyNumberFormat="0" applyFill="0" applyAlignment="0" applyProtection="0"/>
    <xf numFmtId="0" fontId="15" fillId="26" borderId="4" applyNumberFormat="0" applyAlignment="0" applyProtection="0"/>
    <xf numFmtId="0" fontId="16" fillId="0" borderId="0" applyNumberFormat="0" applyFill="0" applyBorder="0" applyAlignment="0" applyProtection="0"/>
    <xf numFmtId="0" fontId="1" fillId="27" borderId="5" applyNumberFormat="0" applyFont="0" applyAlignment="0" applyProtection="0"/>
    <xf numFmtId="0" fontId="17"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0" borderId="0"/>
    <xf numFmtId="0" fontId="29" fillId="0" borderId="0" applyNumberFormat="0" applyFill="0" applyBorder="0" applyAlignment="0" applyProtection="0">
      <alignment horizontal="left" vertical="center"/>
    </xf>
  </cellStyleXfs>
  <cellXfs count="52">
    <xf numFmtId="0" fontId="0" fillId="0" borderId="0" xfId="0">
      <alignment horizontal="left" vertical="center"/>
    </xf>
    <xf numFmtId="0" fontId="0" fillId="0" borderId="0" xfId="0" applyFont="1" applyFill="1" applyBorder="1" applyAlignment="1" applyProtection="1">
      <alignment horizontal="center" vertical="center"/>
    </xf>
    <xf numFmtId="0" fontId="0" fillId="0" borderId="0" xfId="0" applyProtection="1">
      <alignment horizontal="left" vertical="center"/>
    </xf>
    <xf numFmtId="0" fontId="5" fillId="2" borderId="0" xfId="3" applyProtection="1">
      <alignment horizontal="center" vertical="center"/>
    </xf>
    <xf numFmtId="0" fontId="6" fillId="0" borderId="0" xfId="1" applyAlignment="1" applyProtection="1">
      <alignment vertical="top"/>
    </xf>
    <xf numFmtId="0" fontId="0" fillId="0" borderId="0" xfId="0" applyAlignment="1" applyProtection="1">
      <alignment horizontal="left" vertical="center" wrapText="1"/>
    </xf>
    <xf numFmtId="0" fontId="7" fillId="0" borderId="0" xfId="27" applyProtection="1">
      <alignment horizontal="center"/>
    </xf>
    <xf numFmtId="0" fontId="6" fillId="0" borderId="0" xfId="1">
      <alignment vertical="top"/>
    </xf>
    <xf numFmtId="0" fontId="5" fillId="2" borderId="0" xfId="3" applyProtection="1">
      <alignment horizontal="center" vertical="center"/>
    </xf>
    <xf numFmtId="0" fontId="20" fillId="0" borderId="0" xfId="26" applyFont="1">
      <alignment horizontal="left" vertical="center" wrapText="1" indent="2"/>
    </xf>
    <xf numFmtId="0" fontId="18" fillId="0" borderId="0" xfId="0" applyFont="1" applyFill="1" applyBorder="1" applyAlignment="1" applyProtection="1">
      <alignment horizontal="center" vertical="center"/>
    </xf>
    <xf numFmtId="0" fontId="19" fillId="2" borderId="0" xfId="21" applyFont="1" applyBorder="1" applyAlignment="1" applyProtection="1">
      <alignment horizontal="left" vertical="center" indent="1"/>
    </xf>
    <xf numFmtId="0" fontId="22" fillId="0" borderId="8" xfId="26" applyFont="1" applyFill="1" applyBorder="1">
      <alignment horizontal="left" vertical="center" wrapText="1" indent="2"/>
    </xf>
    <xf numFmtId="0" fontId="22" fillId="0" borderId="9" xfId="26" applyFont="1" applyFill="1" applyBorder="1">
      <alignment horizontal="left" vertical="center" wrapText="1" indent="2"/>
    </xf>
    <xf numFmtId="0" fontId="23" fillId="2" borderId="0" xfId="3" applyFont="1" applyProtection="1">
      <alignment horizontal="center" vertical="center"/>
    </xf>
    <xf numFmtId="0" fontId="22" fillId="34" borderId="7" xfId="26" applyFont="1" applyFill="1" applyBorder="1">
      <alignment horizontal="left" vertical="center" wrapText="1" indent="2"/>
    </xf>
    <xf numFmtId="0" fontId="22" fillId="34" borderId="8" xfId="26" applyFont="1" applyFill="1" applyBorder="1">
      <alignment horizontal="left" vertical="center" wrapText="1" indent="2"/>
    </xf>
    <xf numFmtId="0" fontId="22" fillId="33" borderId="8" xfId="26" applyFont="1" applyFill="1" applyBorder="1">
      <alignment horizontal="left" vertical="center" wrapText="1" indent="2"/>
    </xf>
    <xf numFmtId="0" fontId="22" fillId="36" borderId="8" xfId="26" applyFont="1" applyFill="1" applyBorder="1">
      <alignment horizontal="left" vertical="center" wrapText="1" indent="2"/>
    </xf>
    <xf numFmtId="0" fontId="22" fillId="37" borderId="8" xfId="26" applyFont="1" applyFill="1" applyBorder="1">
      <alignment horizontal="left" vertical="center" wrapText="1" indent="2"/>
    </xf>
    <xf numFmtId="1" fontId="1" fillId="35" borderId="6" xfId="25" applyFill="1" applyBorder="1" applyProtection="1">
      <alignment horizontal="center" vertical="center"/>
    </xf>
    <xf numFmtId="1" fontId="22" fillId="35" borderId="6" xfId="0" applyNumberFormat="1" applyFont="1" applyFill="1" applyBorder="1" applyAlignment="1" applyProtection="1">
      <alignment horizontal="center" vertical="center"/>
    </xf>
    <xf numFmtId="0" fontId="24" fillId="2" borderId="6" xfId="21" applyFont="1" applyFill="1" applyBorder="1" applyAlignment="1" applyProtection="1">
      <alignment horizontal="center" vertical="center"/>
    </xf>
    <xf numFmtId="0" fontId="24" fillId="2" borderId="6" xfId="21" applyFont="1" applyFill="1" applyBorder="1" applyAlignment="1" applyProtection="1">
      <alignment horizontal="center" vertical="center" wrapText="1"/>
    </xf>
    <xf numFmtId="0" fontId="20" fillId="35" borderId="0" xfId="26" applyFont="1" applyFill="1">
      <alignment horizontal="left" vertical="center" wrapText="1" indent="2"/>
    </xf>
    <xf numFmtId="0" fontId="0" fillId="38" borderId="10" xfId="0" applyFont="1" applyFill="1" applyBorder="1" applyAlignment="1">
      <alignment horizontal="center" vertical="center"/>
    </xf>
    <xf numFmtId="0" fontId="22" fillId="0" borderId="8" xfId="0" applyFont="1" applyFill="1" applyBorder="1" applyAlignment="1" applyProtection="1">
      <alignment horizontal="left" vertical="center" wrapText="1" indent="2"/>
    </xf>
    <xf numFmtId="0" fontId="25" fillId="39" borderId="0" xfId="49" applyFont="1" applyFill="1" applyBorder="1" applyAlignment="1" applyProtection="1">
      <alignment horizontal="right"/>
      <protection hidden="1"/>
    </xf>
    <xf numFmtId="167" fontId="25" fillId="39" borderId="0" xfId="49" applyNumberFormat="1" applyFont="1" applyFill="1" applyBorder="1" applyAlignment="1" applyProtection="1">
      <alignment horizontal="center"/>
      <protection hidden="1"/>
    </xf>
    <xf numFmtId="168" fontId="18" fillId="0" borderId="0" xfId="0" applyNumberFormat="1" applyFont="1" applyAlignment="1" applyProtection="1">
      <alignment horizontal="center" vertical="center"/>
    </xf>
    <xf numFmtId="0" fontId="5" fillId="2" borderId="0" xfId="3" applyProtection="1">
      <alignment horizontal="center" vertical="center"/>
    </xf>
    <xf numFmtId="0" fontId="21" fillId="40" borderId="0" xfId="12" applyFont="1" applyFill="1" applyAlignment="1" applyProtection="1">
      <alignment horizontal="center" vertical="center"/>
    </xf>
    <xf numFmtId="0" fontId="18" fillId="48" borderId="0" xfId="0" applyFont="1" applyFill="1" applyBorder="1" applyAlignment="1" applyProtection="1">
      <alignment horizontal="center" vertical="center"/>
    </xf>
    <xf numFmtId="0" fontId="0" fillId="41" borderId="0" xfId="0" applyFont="1" applyFill="1" applyAlignment="1" applyProtection="1">
      <alignment horizontal="center" vertical="center"/>
    </xf>
    <xf numFmtId="166" fontId="21" fillId="49" borderId="0" xfId="24" applyNumberFormat="1" applyFont="1" applyFill="1" applyAlignment="1" applyProtection="1">
      <alignment horizontal="center" vertical="center"/>
    </xf>
    <xf numFmtId="0" fontId="0" fillId="43" borderId="10" xfId="0" applyFont="1" applyFill="1" applyBorder="1" applyAlignment="1">
      <alignment horizontal="center" vertical="center"/>
    </xf>
    <xf numFmtId="0" fontId="0" fillId="45" borderId="10" xfId="0" applyFont="1" applyFill="1" applyBorder="1" applyAlignment="1">
      <alignment horizontal="center" vertical="center"/>
    </xf>
    <xf numFmtId="0" fontId="26" fillId="20" borderId="0" xfId="4" applyFont="1" applyAlignment="1" applyProtection="1">
      <alignment horizontal="center" vertical="center"/>
    </xf>
    <xf numFmtId="0" fontId="26" fillId="46" borderId="0" xfId="12" applyFont="1" applyFill="1" applyAlignment="1" applyProtection="1">
      <alignment horizontal="center" vertical="center"/>
    </xf>
    <xf numFmtId="0" fontId="26" fillId="45" borderId="0" xfId="19" applyFont="1" applyFill="1" applyAlignment="1" applyProtection="1">
      <alignment horizontal="center" vertical="center"/>
    </xf>
    <xf numFmtId="0" fontId="26" fillId="44" borderId="0" xfId="23" applyFont="1" applyFill="1" applyAlignment="1" applyProtection="1">
      <alignment horizontal="center" vertical="center"/>
    </xf>
    <xf numFmtId="166" fontId="26" fillId="43" borderId="0" xfId="8" applyNumberFormat="1" applyFont="1" applyFill="1" applyAlignment="1" applyProtection="1">
      <alignment horizontal="center" vertical="center"/>
    </xf>
    <xf numFmtId="166" fontId="26" fillId="42" borderId="0" xfId="24" applyNumberFormat="1" applyFont="1" applyFill="1" applyAlignment="1" applyProtection="1">
      <alignment horizontal="center" vertical="center"/>
    </xf>
    <xf numFmtId="0" fontId="27" fillId="47" borderId="0" xfId="0" applyFont="1" applyFill="1" applyProtection="1">
      <alignment horizontal="left" vertical="center"/>
    </xf>
    <xf numFmtId="0" fontId="27" fillId="41" borderId="0" xfId="0" applyFont="1" applyFill="1" applyAlignment="1" applyProtection="1">
      <alignment horizontal="center" vertical="center"/>
    </xf>
    <xf numFmtId="0" fontId="5" fillId="2" borderId="0" xfId="3" applyProtection="1">
      <alignment horizontal="center" vertical="center"/>
    </xf>
    <xf numFmtId="0" fontId="28" fillId="0" borderId="8" xfId="0" applyFont="1" applyFill="1" applyBorder="1" applyAlignment="1" applyProtection="1">
      <alignment horizontal="left" vertical="center" wrapText="1" indent="2"/>
    </xf>
    <xf numFmtId="1" fontId="28" fillId="35" borderId="6" xfId="0" applyNumberFormat="1" applyFont="1" applyFill="1" applyBorder="1" applyAlignment="1" applyProtection="1">
      <alignment horizontal="center" vertical="center"/>
    </xf>
    <xf numFmtId="0" fontId="29" fillId="0" borderId="0" xfId="50">
      <alignment horizontal="left" vertical="center"/>
    </xf>
    <xf numFmtId="0" fontId="5" fillId="2" borderId="0" xfId="3" applyProtection="1">
      <alignment horizontal="center" vertical="center"/>
    </xf>
    <xf numFmtId="0" fontId="27" fillId="2" borderId="0" xfId="21" applyFont="1" applyAlignment="1" applyProtection="1">
      <alignment horizontal="left" vertical="center"/>
    </xf>
    <xf numFmtId="0" fontId="30" fillId="2" borderId="0" xfId="3" applyFont="1" applyProtection="1">
      <alignment horizontal="center" vertical="center"/>
    </xf>
  </cellXfs>
  <cellStyles count="51">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Employé" xfId="26" xr:uid="{00000000-0005-0000-0000-00001C000000}"/>
    <cellStyle name="Entrée" xfId="36" builtinId="20" customBuiltin="1"/>
    <cellStyle name="Étiquette" xfId="27" xr:uid="{00000000-0005-0000-0000-00001E000000}"/>
    <cellStyle name="Insatisfaisant" xfId="34" builtinId="27" customBuiltin="1"/>
    <cellStyle name="Lien hypertexte" xfId="50" builtinId="8"/>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rmal 3" xfId="49" xr:uid="{00000000-0005-0000-0000-000026000000}"/>
    <cellStyle name="Note" xfId="42" builtinId="1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989">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ont>
        <b/>
        <i/>
        <strike val="0"/>
        <condense val="0"/>
        <extend val="0"/>
        <outline val="0"/>
        <shadow val="0"/>
        <u val="none"/>
        <vertAlign val="baseline"/>
        <sz val="14"/>
        <color theme="1"/>
        <name val="Calibri"/>
        <family val="2"/>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condense val="0"/>
        <extend val="0"/>
        <outline val="0"/>
        <shadow val="0"/>
        <u val="none"/>
        <vertAlign val="baseline"/>
        <sz val="14"/>
        <color theme="1"/>
        <name val="Calibri"/>
        <family val="2"/>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numFmt numFmtId="1" formatCode="0"/>
    </dxf>
    <dxf>
      <font>
        <b val="0"/>
        <i val="0"/>
        <strike val="0"/>
        <condense val="0"/>
        <extend val="0"/>
        <outline val="0"/>
        <shadow val="0"/>
        <u val="none"/>
        <vertAlign val="baseline"/>
        <sz val="11"/>
        <color theme="1"/>
        <name val="Calibri"/>
        <scheme val="minor"/>
      </font>
      <alignment horizontal="left" vertical="center" textRotation="0" wrapText="1" indent="2" justifyLastLine="0" shrinkToFit="0" readingOrder="0"/>
      <protection locked="1" hidden="0"/>
    </dxf>
    <dxf>
      <font>
        <b/>
        <i/>
      </font>
    </dxf>
    <dxf>
      <font>
        <b/>
        <i/>
      </font>
    </dxf>
    <dxf>
      <font>
        <b/>
        <i/>
        <strike val="0"/>
        <condense val="0"/>
        <extend val="0"/>
        <outline val="0"/>
        <shadow val="0"/>
        <u val="none"/>
        <vertAlign val="baseline"/>
        <sz val="14"/>
        <color theme="1"/>
        <name val="Calibri"/>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b/>
        <i/>
        <strike val="0"/>
        <condense val="0"/>
        <extend val="0"/>
        <outline val="0"/>
        <shadow val="0"/>
        <u val="none"/>
        <vertAlign val="baseline"/>
        <sz val="14"/>
        <color theme="1"/>
        <name val="Calibri"/>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b/>
        <i/>
        <strike val="0"/>
        <condense val="0"/>
        <extend val="0"/>
        <outline val="0"/>
        <shadow val="0"/>
        <u val="none"/>
        <vertAlign val="baseline"/>
        <sz val="14"/>
        <color theme="1"/>
        <name val="Calibri"/>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bgColor theme="2" tint="-0.24994659260841701"/>
        </patternFill>
      </fill>
    </dxf>
    <dxf>
      <font>
        <color theme="1"/>
      </font>
      <fill>
        <patternFill>
          <bgColor rgb="FF99CC00"/>
        </patternFill>
      </fill>
    </dxf>
    <dxf>
      <font>
        <color theme="1"/>
      </font>
      <fill>
        <patternFill>
          <bgColor rgb="FF159BFF"/>
        </patternFill>
      </fill>
    </dxf>
    <dxf>
      <font>
        <color theme="1"/>
      </font>
      <fill>
        <patternFill>
          <bgColor theme="8" tint="0.59996337778862885"/>
        </patternFill>
      </fill>
    </dxf>
    <dxf>
      <font>
        <color theme="1"/>
      </font>
      <fill>
        <patternFill>
          <bgColor rgb="FFED86FE"/>
        </patternFill>
      </fill>
    </dxf>
    <dxf>
      <font>
        <color theme="1"/>
      </font>
      <fill>
        <patternFill>
          <bgColor theme="4" tint="0.7999816888943144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rgb="FF92D050"/>
        </patternFill>
      </fill>
    </dxf>
    <dxf>
      <font>
        <color theme="1"/>
      </font>
      <fill>
        <patternFill>
          <bgColor rgb="FF66CCFF"/>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b/>
        <i/>
        <strike val="0"/>
        <condense val="0"/>
        <extend val="0"/>
        <outline val="0"/>
        <shadow val="0"/>
        <u val="none"/>
        <vertAlign val="baseline"/>
        <sz val="14"/>
        <color theme="1"/>
        <name val="Calibri"/>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b/>
        <i/>
        <strike val="0"/>
        <condense val="0"/>
        <extend val="0"/>
        <outline val="0"/>
        <shadow val="0"/>
        <u val="none"/>
        <vertAlign val="baseline"/>
        <sz val="14"/>
        <color theme="1"/>
        <name val="Calibri"/>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b/>
        <i/>
        <strike val="0"/>
        <condense val="0"/>
        <extend val="0"/>
        <outline val="0"/>
        <shadow val="0"/>
        <u val="none"/>
        <vertAlign val="baseline"/>
        <sz val="14"/>
        <color theme="1"/>
        <name val="Calibri"/>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b/>
        <i/>
        <strike val="0"/>
        <condense val="0"/>
        <extend val="0"/>
        <outline val="0"/>
        <shadow val="0"/>
        <u val="none"/>
        <vertAlign val="baseline"/>
        <sz val="14"/>
        <color theme="1"/>
        <name val="Calibri"/>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b/>
        <i/>
        <strike val="0"/>
        <condense val="0"/>
        <extend val="0"/>
        <outline val="0"/>
        <shadow val="0"/>
        <u val="none"/>
        <vertAlign val="baseline"/>
        <sz val="14"/>
        <color theme="1"/>
        <name val="Calibri"/>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b/>
        <i/>
        <strike val="0"/>
        <condense val="0"/>
        <extend val="0"/>
        <outline val="0"/>
        <shadow val="0"/>
        <u val="none"/>
        <vertAlign val="baseline"/>
        <sz val="14"/>
        <color theme="1"/>
        <name val="Calibri"/>
        <scheme val="minor"/>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condense val="0"/>
        <extend val="0"/>
        <outline val="0"/>
        <shadow val="0"/>
        <u val="none"/>
        <vertAlign val="baseline"/>
        <sz val="14"/>
        <color theme="1"/>
        <name val="Calibri"/>
        <scheme val="minor"/>
      </font>
      <fill>
        <patternFill patternType="none">
          <fgColor indexed="64"/>
          <bgColor indexed="65"/>
        </patternFill>
      </fill>
      <alignment horizontal="left" vertical="center" textRotation="0" wrapText="1" indent="2" justifyLastLine="0" shrinkToFit="0" readingOrder="0"/>
      <border diagonalUp="0" diagonalDown="0" outline="0">
        <left style="thin">
          <color indexed="64"/>
        </left>
        <right style="thin">
          <color indexed="64"/>
        </right>
        <top/>
        <bottom/>
      </border>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ill>
        <patternFill patternType="none">
          <fgColor indexed="64"/>
          <bgColor indexed="65"/>
        </patternFill>
      </fill>
      <alignment horizontal="center" vertical="center" textRotation="0" wrapText="0" indent="0" justifyLastLine="0" shrinkToFit="0" readingOrder="0"/>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i/>
        <strike val="0"/>
        <outline val="0"/>
        <shadow val="0"/>
        <u val="none"/>
        <vertAlign val="baseline"/>
        <sz val="14"/>
        <color theme="1"/>
        <name val="Calibri"/>
        <scheme val="minor"/>
      </font>
      <fill>
        <patternFill patternType="none">
          <fgColor indexed="64"/>
          <bgColor indexed="65"/>
        </patternFill>
      </fill>
      <border diagonalUp="0" diagonalDown="0">
        <left style="thin">
          <color indexed="64"/>
        </left>
        <right style="thin">
          <color indexed="64"/>
        </right>
        <top/>
        <bottom/>
        <vertical/>
        <horizontal/>
      </border>
    </dxf>
    <dxf>
      <protection locked="1" hidden="0"/>
    </dxf>
    <dxf>
      <protection locked="1" hidden="0"/>
    </dxf>
    <dxf>
      <protection locked="1" hidden="0"/>
    </dxf>
    <dxf>
      <font>
        <color theme="1"/>
      </font>
      <fill>
        <patternFill>
          <bgColor rgb="FF92D050"/>
        </patternFill>
      </fill>
    </dxf>
    <dxf>
      <font>
        <color theme="1"/>
      </font>
      <fill>
        <patternFill>
          <bgColor rgb="FF66CCFF"/>
        </patternFill>
      </fill>
    </dxf>
    <dxf>
      <font>
        <color theme="1"/>
      </font>
      <fill>
        <patternFill>
          <bgColor theme="8" tint="0.59996337778862885"/>
        </patternFill>
      </fill>
    </dxf>
    <dxf>
      <font>
        <color theme="1"/>
      </font>
      <fill>
        <patternFill>
          <bgColor rgb="FFCC99FF"/>
        </patternFill>
      </fill>
    </dxf>
    <dxf>
      <font>
        <color theme="1"/>
      </font>
      <fill>
        <patternFill>
          <bgColor rgb="FFEEB3A6"/>
        </patternFill>
      </fill>
    </dxf>
    <dxf>
      <font>
        <color auto="1"/>
      </font>
      <fill>
        <patternFill>
          <bgColor theme="7" tint="0.79998168889431442"/>
        </patternFill>
      </fill>
    </dxf>
    <dxf>
      <fill>
        <patternFill>
          <bgColor theme="2" tint="-0.24994659260841701"/>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PivotStyle="PivotStyleLight16">
    <tableStyle name="Tableau des absences des employés" pivot="0" count="13" xr9:uid="{00000000-0011-0000-FFFF-FFFF00000000}">
      <tableStyleElement type="wholeTable" dxfId="988"/>
      <tableStyleElement type="headerRow" dxfId="987"/>
      <tableStyleElement type="totalRow" dxfId="986"/>
      <tableStyleElement type="firstColumn" dxfId="985"/>
      <tableStyleElement type="lastColumn" dxfId="984"/>
      <tableStyleElement type="firstRowStripe" dxfId="983"/>
      <tableStyleElement type="secondRowStripe" dxfId="982"/>
      <tableStyleElement type="firstColumnStripe" dxfId="981"/>
      <tableStyleElement type="secondColumnStripe" dxfId="980"/>
      <tableStyleElement type="firstHeaderCell" dxfId="979"/>
      <tableStyleElement type="lastHeaderCell" dxfId="978"/>
      <tableStyleElement type="firstTotalCell" dxfId="977"/>
      <tableStyleElement type="lastTotalCell" dxfId="976"/>
    </tableStyle>
  </tableStyles>
  <colors>
    <mruColors>
      <color rgb="FFF1F2E8"/>
      <color rgb="FF66CCFF"/>
      <color rgb="FFCC99FF"/>
      <color rgb="FFEEB3A6"/>
      <color rgb="FFCC9900"/>
      <color rgb="FF99CC00"/>
      <color rgb="FFCCCCFF"/>
      <color rgb="FFFFFF99"/>
      <color rgb="FF159BFF"/>
      <color rgb="FFED86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33</xdr:col>
      <xdr:colOff>213360</xdr:colOff>
      <xdr:row>0</xdr:row>
      <xdr:rowOff>243840</xdr:rowOff>
    </xdr:from>
    <xdr:to>
      <xdr:col>34</xdr:col>
      <xdr:colOff>243840</xdr:colOff>
      <xdr:row>1</xdr:row>
      <xdr:rowOff>40640</xdr:rowOff>
    </xdr:to>
    <xdr:sp macro="[0]!nbcell" textlink="">
      <xdr:nvSpPr>
        <xdr:cNvPr id="2" name="Rectangle : coins arrondis 1">
          <a:extLst>
            <a:ext uri="{FF2B5EF4-FFF2-40B4-BE49-F238E27FC236}">
              <a16:creationId xmlns:a16="http://schemas.microsoft.com/office/drawing/2014/main" id="{903FAB69-6508-4EBA-B0EE-B88B8FFB8BA4}"/>
            </a:ext>
          </a:extLst>
        </xdr:cNvPr>
        <xdr:cNvSpPr/>
      </xdr:nvSpPr>
      <xdr:spPr>
        <a:xfrm>
          <a:off x="17322800" y="243840"/>
          <a:ext cx="8331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CALCUL</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35</xdr:col>
      <xdr:colOff>162560</xdr:colOff>
      <xdr:row>0</xdr:row>
      <xdr:rowOff>243840</xdr:rowOff>
    </xdr:from>
    <xdr:to>
      <xdr:col>36</xdr:col>
      <xdr:colOff>213360</xdr:colOff>
      <xdr:row>1</xdr:row>
      <xdr:rowOff>40640</xdr:rowOff>
    </xdr:to>
    <xdr:sp macro="[0]!nbcell" textlink="">
      <xdr:nvSpPr>
        <xdr:cNvPr id="2" name="Rectangle : coins arrondis 1">
          <a:extLst>
            <a:ext uri="{FF2B5EF4-FFF2-40B4-BE49-F238E27FC236}">
              <a16:creationId xmlns:a16="http://schemas.microsoft.com/office/drawing/2014/main" id="{B39F1846-49E9-4627-A29F-E0A4CBBAF9A5}"/>
            </a:ext>
          </a:extLst>
        </xdr:cNvPr>
        <xdr:cNvSpPr/>
      </xdr:nvSpPr>
      <xdr:spPr>
        <a:xfrm>
          <a:off x="17922240" y="243840"/>
          <a:ext cx="8331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CALCUL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33</xdr:col>
      <xdr:colOff>386080</xdr:colOff>
      <xdr:row>0</xdr:row>
      <xdr:rowOff>274320</xdr:rowOff>
    </xdr:from>
    <xdr:to>
      <xdr:col>34</xdr:col>
      <xdr:colOff>416560</xdr:colOff>
      <xdr:row>1</xdr:row>
      <xdr:rowOff>71120</xdr:rowOff>
    </xdr:to>
    <xdr:sp macro="[0]!nbcell" textlink="">
      <xdr:nvSpPr>
        <xdr:cNvPr id="2" name="Rectangle : coins arrondis 1">
          <a:extLst>
            <a:ext uri="{FF2B5EF4-FFF2-40B4-BE49-F238E27FC236}">
              <a16:creationId xmlns:a16="http://schemas.microsoft.com/office/drawing/2014/main" id="{B81848F7-F53C-43DF-B114-372C464C798D}"/>
            </a:ext>
          </a:extLst>
        </xdr:cNvPr>
        <xdr:cNvSpPr/>
      </xdr:nvSpPr>
      <xdr:spPr>
        <a:xfrm>
          <a:off x="17495520" y="274320"/>
          <a:ext cx="8331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CALCUL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33</xdr:col>
      <xdr:colOff>792480</xdr:colOff>
      <xdr:row>0</xdr:row>
      <xdr:rowOff>254000</xdr:rowOff>
    </xdr:from>
    <xdr:to>
      <xdr:col>35</xdr:col>
      <xdr:colOff>20320</xdr:colOff>
      <xdr:row>1</xdr:row>
      <xdr:rowOff>50800</xdr:rowOff>
    </xdr:to>
    <xdr:sp macro="[0]!nbcell" textlink="">
      <xdr:nvSpPr>
        <xdr:cNvPr id="2" name="Rectangle : coins arrondis 1">
          <a:extLst>
            <a:ext uri="{FF2B5EF4-FFF2-40B4-BE49-F238E27FC236}">
              <a16:creationId xmlns:a16="http://schemas.microsoft.com/office/drawing/2014/main" id="{85767263-6826-46C0-995D-8CEFFB3A332F}"/>
            </a:ext>
          </a:extLst>
        </xdr:cNvPr>
        <xdr:cNvSpPr/>
      </xdr:nvSpPr>
      <xdr:spPr>
        <a:xfrm>
          <a:off x="17424400" y="254000"/>
          <a:ext cx="8331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CALCUL</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33</xdr:col>
      <xdr:colOff>314960</xdr:colOff>
      <xdr:row>0</xdr:row>
      <xdr:rowOff>243840</xdr:rowOff>
    </xdr:from>
    <xdr:to>
      <xdr:col>34</xdr:col>
      <xdr:colOff>345440</xdr:colOff>
      <xdr:row>1</xdr:row>
      <xdr:rowOff>40640</xdr:rowOff>
    </xdr:to>
    <xdr:sp macro="[0]!nbcell" textlink="">
      <xdr:nvSpPr>
        <xdr:cNvPr id="2" name="Rectangle : coins arrondis 1">
          <a:extLst>
            <a:ext uri="{FF2B5EF4-FFF2-40B4-BE49-F238E27FC236}">
              <a16:creationId xmlns:a16="http://schemas.microsoft.com/office/drawing/2014/main" id="{12BD782C-632B-4DA7-ACC4-558BCD220666}"/>
            </a:ext>
          </a:extLst>
        </xdr:cNvPr>
        <xdr:cNvSpPr/>
      </xdr:nvSpPr>
      <xdr:spPr>
        <a:xfrm>
          <a:off x="17424400" y="243840"/>
          <a:ext cx="8331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CALCUL</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34</xdr:col>
      <xdr:colOff>0</xdr:colOff>
      <xdr:row>0</xdr:row>
      <xdr:rowOff>182880</xdr:rowOff>
    </xdr:from>
    <xdr:to>
      <xdr:col>35</xdr:col>
      <xdr:colOff>30480</xdr:colOff>
      <xdr:row>0</xdr:row>
      <xdr:rowOff>518160</xdr:rowOff>
    </xdr:to>
    <xdr:sp macro="[0]!nbcell" textlink="">
      <xdr:nvSpPr>
        <xdr:cNvPr id="2" name="Rectangle : coins arrondis 1">
          <a:extLst>
            <a:ext uri="{FF2B5EF4-FFF2-40B4-BE49-F238E27FC236}">
              <a16:creationId xmlns:a16="http://schemas.microsoft.com/office/drawing/2014/main" id="{BECA8387-6877-4506-A0C4-EC6739C549B9}"/>
            </a:ext>
          </a:extLst>
        </xdr:cNvPr>
        <xdr:cNvSpPr/>
      </xdr:nvSpPr>
      <xdr:spPr>
        <a:xfrm>
          <a:off x="17434560" y="182880"/>
          <a:ext cx="8331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CALCUL</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34</xdr:col>
      <xdr:colOff>0</xdr:colOff>
      <xdr:row>0</xdr:row>
      <xdr:rowOff>223520</xdr:rowOff>
    </xdr:from>
    <xdr:to>
      <xdr:col>35</xdr:col>
      <xdr:colOff>30480</xdr:colOff>
      <xdr:row>1</xdr:row>
      <xdr:rowOff>20320</xdr:rowOff>
    </xdr:to>
    <xdr:sp macro="[0]!nbcell" textlink="">
      <xdr:nvSpPr>
        <xdr:cNvPr id="2" name="Rectangle : coins arrondis 1">
          <a:extLst>
            <a:ext uri="{FF2B5EF4-FFF2-40B4-BE49-F238E27FC236}">
              <a16:creationId xmlns:a16="http://schemas.microsoft.com/office/drawing/2014/main" id="{46E779DF-AC46-4DE3-95B7-A06AC91F7268}"/>
            </a:ext>
          </a:extLst>
        </xdr:cNvPr>
        <xdr:cNvSpPr/>
      </xdr:nvSpPr>
      <xdr:spPr>
        <a:xfrm>
          <a:off x="17912080" y="223520"/>
          <a:ext cx="8331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CALCUL</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33</xdr:col>
      <xdr:colOff>436880</xdr:colOff>
      <xdr:row>0</xdr:row>
      <xdr:rowOff>294640</xdr:rowOff>
    </xdr:from>
    <xdr:to>
      <xdr:col>34</xdr:col>
      <xdr:colOff>467360</xdr:colOff>
      <xdr:row>1</xdr:row>
      <xdr:rowOff>91440</xdr:rowOff>
    </xdr:to>
    <xdr:sp macro="[0]!nbcell" textlink="">
      <xdr:nvSpPr>
        <xdr:cNvPr id="2" name="Rectangle : coins arrondis 1">
          <a:extLst>
            <a:ext uri="{FF2B5EF4-FFF2-40B4-BE49-F238E27FC236}">
              <a16:creationId xmlns:a16="http://schemas.microsoft.com/office/drawing/2014/main" id="{12E333CE-414F-4B22-9BB7-4E03AD2F8268}"/>
            </a:ext>
          </a:extLst>
        </xdr:cNvPr>
        <xdr:cNvSpPr/>
      </xdr:nvSpPr>
      <xdr:spPr>
        <a:xfrm>
          <a:off x="17546320" y="294640"/>
          <a:ext cx="8331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CALCUL</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34</xdr:col>
      <xdr:colOff>121920</xdr:colOff>
      <xdr:row>0</xdr:row>
      <xdr:rowOff>233680</xdr:rowOff>
    </xdr:from>
    <xdr:to>
      <xdr:col>35</xdr:col>
      <xdr:colOff>152400</xdr:colOff>
      <xdr:row>1</xdr:row>
      <xdr:rowOff>30480</xdr:rowOff>
    </xdr:to>
    <xdr:sp macro="[0]!nbcell" textlink="">
      <xdr:nvSpPr>
        <xdr:cNvPr id="2" name="Rectangle : coins arrondis 1">
          <a:extLst>
            <a:ext uri="{FF2B5EF4-FFF2-40B4-BE49-F238E27FC236}">
              <a16:creationId xmlns:a16="http://schemas.microsoft.com/office/drawing/2014/main" id="{ED6B051D-FA53-4F6E-B20B-C33570501530}"/>
            </a:ext>
          </a:extLst>
        </xdr:cNvPr>
        <xdr:cNvSpPr/>
      </xdr:nvSpPr>
      <xdr:spPr>
        <a:xfrm>
          <a:off x="17556480" y="233680"/>
          <a:ext cx="8331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CALCUL</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33</xdr:col>
      <xdr:colOff>792480</xdr:colOff>
      <xdr:row>0</xdr:row>
      <xdr:rowOff>223520</xdr:rowOff>
    </xdr:from>
    <xdr:to>
      <xdr:col>35</xdr:col>
      <xdr:colOff>20320</xdr:colOff>
      <xdr:row>1</xdr:row>
      <xdr:rowOff>20320</xdr:rowOff>
    </xdr:to>
    <xdr:sp macro="[0]!nbcell" textlink="">
      <xdr:nvSpPr>
        <xdr:cNvPr id="2" name="Rectangle : coins arrondis 1">
          <a:extLst>
            <a:ext uri="{FF2B5EF4-FFF2-40B4-BE49-F238E27FC236}">
              <a16:creationId xmlns:a16="http://schemas.microsoft.com/office/drawing/2014/main" id="{67DC9FFA-EF20-44D9-94AA-A842CED365EE}"/>
            </a:ext>
          </a:extLst>
        </xdr:cNvPr>
        <xdr:cNvSpPr/>
      </xdr:nvSpPr>
      <xdr:spPr>
        <a:xfrm>
          <a:off x="17901920" y="223520"/>
          <a:ext cx="8331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CALCUL</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34</xdr:col>
      <xdr:colOff>111760</xdr:colOff>
      <xdr:row>0</xdr:row>
      <xdr:rowOff>304800</xdr:rowOff>
    </xdr:from>
    <xdr:to>
      <xdr:col>35</xdr:col>
      <xdr:colOff>142240</xdr:colOff>
      <xdr:row>1</xdr:row>
      <xdr:rowOff>101600</xdr:rowOff>
    </xdr:to>
    <xdr:sp macro="[0]!nbcell" textlink="">
      <xdr:nvSpPr>
        <xdr:cNvPr id="2" name="Rectangle : coins arrondis 1">
          <a:extLst>
            <a:ext uri="{FF2B5EF4-FFF2-40B4-BE49-F238E27FC236}">
              <a16:creationId xmlns:a16="http://schemas.microsoft.com/office/drawing/2014/main" id="{1315E1B5-8786-46BB-BFD4-2E1B0C509016}"/>
            </a:ext>
          </a:extLst>
        </xdr:cNvPr>
        <xdr:cNvSpPr/>
      </xdr:nvSpPr>
      <xdr:spPr>
        <a:xfrm>
          <a:off x="17546320" y="304800"/>
          <a:ext cx="8331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CALCUL</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33</xdr:col>
      <xdr:colOff>386080</xdr:colOff>
      <xdr:row>0</xdr:row>
      <xdr:rowOff>213360</xdr:rowOff>
    </xdr:from>
    <xdr:to>
      <xdr:col>34</xdr:col>
      <xdr:colOff>416560</xdr:colOff>
      <xdr:row>1</xdr:row>
      <xdr:rowOff>10160</xdr:rowOff>
    </xdr:to>
    <xdr:sp macro="[0]!nbcell" textlink="">
      <xdr:nvSpPr>
        <xdr:cNvPr id="2" name="Rectangle : coins arrondis 1">
          <a:extLst>
            <a:ext uri="{FF2B5EF4-FFF2-40B4-BE49-F238E27FC236}">
              <a16:creationId xmlns:a16="http://schemas.microsoft.com/office/drawing/2014/main" id="{9CDBE4A5-FCB9-4749-99BB-434E1C4CD425}"/>
            </a:ext>
          </a:extLst>
        </xdr:cNvPr>
        <xdr:cNvSpPr/>
      </xdr:nvSpPr>
      <xdr:spPr>
        <a:xfrm>
          <a:off x="17495520" y="213360"/>
          <a:ext cx="833120" cy="33528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CALCUL</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B6:AH37" totalsRowCount="1" headerRowDxfId="968" dataDxfId="967" totalsRowDxfId="966">
  <tableColumns count="33">
    <tableColumn id="1" xr3:uid="{00000000-0010-0000-0000-000001000000}" name="Nom de l’employé" dataDxfId="965" totalsRowDxfId="65" dataCellStyle="Employé"/>
    <tableColumn id="2" xr3:uid="{00000000-0010-0000-0000-000002000000}" name="1" dataDxfId="964" totalsRowDxfId="64"/>
    <tableColumn id="3" xr3:uid="{00000000-0010-0000-0000-000003000000}" name="2" dataDxfId="963" totalsRowDxfId="63"/>
    <tableColumn id="4" xr3:uid="{00000000-0010-0000-0000-000004000000}" name="3" dataDxfId="962" totalsRowDxfId="62"/>
    <tableColumn id="5" xr3:uid="{00000000-0010-0000-0000-000005000000}" name="4" dataDxfId="961" totalsRowDxfId="61"/>
    <tableColumn id="6" xr3:uid="{00000000-0010-0000-0000-000006000000}" name="5" totalsRowDxfId="60"/>
    <tableColumn id="7" xr3:uid="{00000000-0010-0000-0000-000007000000}" name="6" dataDxfId="960" totalsRowDxfId="59"/>
    <tableColumn id="8" xr3:uid="{00000000-0010-0000-0000-000008000000}" name="7" dataDxfId="959" totalsRowDxfId="58"/>
    <tableColumn id="9" xr3:uid="{00000000-0010-0000-0000-000009000000}" name="8" dataDxfId="958" totalsRowDxfId="57"/>
    <tableColumn id="10" xr3:uid="{00000000-0010-0000-0000-00000A000000}" name="9" dataDxfId="957" totalsRowDxfId="56"/>
    <tableColumn id="11" xr3:uid="{00000000-0010-0000-0000-00000B000000}" name="10" dataDxfId="956" totalsRowDxfId="55"/>
    <tableColumn id="12" xr3:uid="{00000000-0010-0000-0000-00000C000000}" name="11" dataDxfId="955" totalsRowDxfId="54"/>
    <tableColumn id="13" xr3:uid="{00000000-0010-0000-0000-00000D000000}" name="12" dataDxfId="954" totalsRowDxfId="53"/>
    <tableColumn id="14" xr3:uid="{00000000-0010-0000-0000-00000E000000}" name="13" dataDxfId="953" totalsRowDxfId="52"/>
    <tableColumn id="15" xr3:uid="{00000000-0010-0000-0000-00000F000000}" name="14" dataDxfId="952" totalsRowDxfId="51"/>
    <tableColumn id="16" xr3:uid="{00000000-0010-0000-0000-000010000000}" name="15" dataDxfId="951" totalsRowDxfId="50"/>
    <tableColumn id="17" xr3:uid="{00000000-0010-0000-0000-000011000000}" name="16" dataDxfId="950" totalsRowDxfId="49"/>
    <tableColumn id="18" xr3:uid="{00000000-0010-0000-0000-000012000000}" name="17" dataDxfId="949" totalsRowDxfId="48"/>
    <tableColumn id="19" xr3:uid="{00000000-0010-0000-0000-000013000000}" name="18" dataDxfId="948" totalsRowDxfId="47"/>
    <tableColumn id="20" xr3:uid="{00000000-0010-0000-0000-000014000000}" name="19" dataDxfId="947" totalsRowDxfId="46"/>
    <tableColumn id="21" xr3:uid="{00000000-0010-0000-0000-000015000000}" name="20" dataDxfId="946" totalsRowDxfId="45"/>
    <tableColumn id="22" xr3:uid="{00000000-0010-0000-0000-000016000000}" name="21" dataDxfId="945" totalsRowDxfId="44"/>
    <tableColumn id="23" xr3:uid="{00000000-0010-0000-0000-000017000000}" name="22" dataDxfId="944" totalsRowDxfId="43"/>
    <tableColumn id="24" xr3:uid="{00000000-0010-0000-0000-000018000000}" name="23" dataDxfId="943" totalsRowDxfId="42"/>
    <tableColumn id="25" xr3:uid="{00000000-0010-0000-0000-000019000000}" name="24" dataDxfId="942" totalsRowDxfId="41"/>
    <tableColumn id="26" xr3:uid="{00000000-0010-0000-0000-00001A000000}" name="25" dataDxfId="941" totalsRowDxfId="40"/>
    <tableColumn id="27" xr3:uid="{00000000-0010-0000-0000-00001B000000}" name="26" dataDxfId="940" totalsRowDxfId="39"/>
    <tableColumn id="28" xr3:uid="{00000000-0010-0000-0000-00001C000000}" name="27" dataDxfId="939" totalsRowDxfId="38"/>
    <tableColumn id="29" xr3:uid="{00000000-0010-0000-0000-00001D000000}" name="28" dataDxfId="938" totalsRowDxfId="37"/>
    <tableColumn id="30" xr3:uid="{00000000-0010-0000-0000-00001E000000}" name="29" dataDxfId="937" totalsRowDxfId="36"/>
    <tableColumn id="31" xr3:uid="{00000000-0010-0000-0000-00001F000000}" name="30" dataDxfId="936" totalsRowDxfId="35"/>
    <tableColumn id="32" xr3:uid="{00000000-0010-0000-0000-000020000000}" name="31" dataDxfId="935" totalsRowDxfId="34"/>
    <tableColumn id="33" xr3:uid="{00000000-0010-0000-0000-000021000000}" name="Congés" totalsRowFunction="custom" totalsRowDxfId="33">
      <calculatedColumnFormula>COUNTIF(Janvier[[#This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1000000}" name="Fevrier" displayName="Fevrier" ref="B6:AH37" totalsRowCount="1" headerRowDxfId="927" dataDxfId="926" totalsRowDxfId="925">
  <tableColumns count="33">
    <tableColumn id="1" xr3:uid="{00000000-0010-0000-0100-000001000000}" name="Nom de l’employé" dataDxfId="924" totalsRowDxfId="98" dataCellStyle="Employé"/>
    <tableColumn id="2" xr3:uid="{00000000-0010-0000-0100-000002000000}" name="1" dataDxfId="923" totalsRowDxfId="97"/>
    <tableColumn id="3" xr3:uid="{00000000-0010-0000-0100-000003000000}" name="2" dataDxfId="922" totalsRowDxfId="96"/>
    <tableColumn id="4" xr3:uid="{00000000-0010-0000-0100-000004000000}" name="3" dataDxfId="921" totalsRowDxfId="95"/>
    <tableColumn id="5" xr3:uid="{00000000-0010-0000-0100-000005000000}" name="4" dataDxfId="920" totalsRowDxfId="94"/>
    <tableColumn id="6" xr3:uid="{00000000-0010-0000-0100-000006000000}" name="5" dataDxfId="919" totalsRowDxfId="93"/>
    <tableColumn id="7" xr3:uid="{00000000-0010-0000-0100-000007000000}" name="6" dataDxfId="918" totalsRowDxfId="92"/>
    <tableColumn id="8" xr3:uid="{00000000-0010-0000-0100-000008000000}" name="7" dataDxfId="917" totalsRowDxfId="91"/>
    <tableColumn id="9" xr3:uid="{00000000-0010-0000-0100-000009000000}" name="8" dataDxfId="916" totalsRowDxfId="90"/>
    <tableColumn id="10" xr3:uid="{00000000-0010-0000-0100-00000A000000}" name="9" dataDxfId="915" totalsRowDxfId="89"/>
    <tableColumn id="11" xr3:uid="{00000000-0010-0000-0100-00000B000000}" name="10" dataDxfId="914" totalsRowDxfId="88"/>
    <tableColumn id="12" xr3:uid="{00000000-0010-0000-0100-00000C000000}" name="11" dataDxfId="913" totalsRowDxfId="87"/>
    <tableColumn id="13" xr3:uid="{00000000-0010-0000-0100-00000D000000}" name="12" dataDxfId="912" totalsRowDxfId="86"/>
    <tableColumn id="14" xr3:uid="{00000000-0010-0000-0100-00000E000000}" name="13" dataDxfId="911" totalsRowDxfId="85"/>
    <tableColumn id="15" xr3:uid="{00000000-0010-0000-0100-00000F000000}" name="14" dataDxfId="910" totalsRowDxfId="84"/>
    <tableColumn id="16" xr3:uid="{00000000-0010-0000-0100-000010000000}" name="15" dataDxfId="909" totalsRowDxfId="83"/>
    <tableColumn id="17" xr3:uid="{00000000-0010-0000-0100-000011000000}" name="16" dataDxfId="908" totalsRowDxfId="82"/>
    <tableColumn id="18" xr3:uid="{00000000-0010-0000-0100-000012000000}" name="17" dataDxfId="907" totalsRowDxfId="81"/>
    <tableColumn id="19" xr3:uid="{00000000-0010-0000-0100-000013000000}" name="18" dataDxfId="906" totalsRowDxfId="80"/>
    <tableColumn id="20" xr3:uid="{00000000-0010-0000-0100-000014000000}" name="19" dataDxfId="905" totalsRowDxfId="79"/>
    <tableColumn id="21" xr3:uid="{00000000-0010-0000-0100-000015000000}" name="20" dataDxfId="904" totalsRowDxfId="78"/>
    <tableColumn id="22" xr3:uid="{00000000-0010-0000-0100-000016000000}" name="21" dataDxfId="903" totalsRowDxfId="77"/>
    <tableColumn id="23" xr3:uid="{00000000-0010-0000-0100-000017000000}" name="22" dataDxfId="902" totalsRowDxfId="76"/>
    <tableColumn id="24" xr3:uid="{00000000-0010-0000-0100-000018000000}" name="23" dataDxfId="901" totalsRowDxfId="75"/>
    <tableColumn id="25" xr3:uid="{00000000-0010-0000-0100-000019000000}" name="24" dataDxfId="900" totalsRowDxfId="74"/>
    <tableColumn id="26" xr3:uid="{00000000-0010-0000-0100-00001A000000}" name="25" dataDxfId="899" totalsRowDxfId="73"/>
    <tableColumn id="27" xr3:uid="{00000000-0010-0000-0100-00001B000000}" name="26" dataDxfId="898" totalsRowDxfId="72"/>
    <tableColumn id="28" xr3:uid="{00000000-0010-0000-0100-00001C000000}" name="27" dataDxfId="897" totalsRowDxfId="71"/>
    <tableColumn id="29" xr3:uid="{00000000-0010-0000-0100-00001D000000}" name="28" dataDxfId="896" totalsRowDxfId="70"/>
    <tableColumn id="30" xr3:uid="{00000000-0010-0000-0100-00001E000000}" name="29" dataDxfId="895" totalsRowDxfId="69"/>
    <tableColumn id="31" xr3:uid="{00000000-0010-0000-0100-00001F000000}" name="30" dataDxfId="894" totalsRowDxfId="68"/>
    <tableColumn id="32" xr3:uid="{00000000-0010-0000-0100-000020000000}" name="31" dataDxfId="893" totalsRowDxfId="67"/>
    <tableColumn id="33" xr3:uid="{00000000-0010-0000-0100-000021000000}" name="Congés" totalsRowFunction="custom" dataDxfId="99" totalsRowDxfId="66">
      <calculatedColumnFormula>nbcell(CELL("colonne"),CELL("ligne"))</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2000000}" name="Mars" displayName="Mars" ref="B6:AH37" totalsRowCount="1" headerRowDxfId="878" dataDxfId="877" totalsRowDxfId="876">
  <tableColumns count="33">
    <tableColumn id="1" xr3:uid="{00000000-0010-0000-0200-000001000000}" name="Nom de l’employé" dataDxfId="875" totalsRowDxfId="32" dataCellStyle="Employé"/>
    <tableColumn id="2" xr3:uid="{00000000-0010-0000-0200-000002000000}" name="1" dataDxfId="874" totalsRowDxfId="31"/>
    <tableColumn id="3" xr3:uid="{00000000-0010-0000-0200-000003000000}" name="2" dataDxfId="873" totalsRowDxfId="30"/>
    <tableColumn id="4" xr3:uid="{00000000-0010-0000-0200-000004000000}" name="3" dataDxfId="872" totalsRowDxfId="29"/>
    <tableColumn id="5" xr3:uid="{00000000-0010-0000-0200-000005000000}" name="4" dataDxfId="871" totalsRowDxfId="28"/>
    <tableColumn id="6" xr3:uid="{00000000-0010-0000-0200-000006000000}" name="5" dataDxfId="870" totalsRowDxfId="27"/>
    <tableColumn id="7" xr3:uid="{00000000-0010-0000-0200-000007000000}" name="6" dataDxfId="869" totalsRowDxfId="26"/>
    <tableColumn id="8" xr3:uid="{00000000-0010-0000-0200-000008000000}" name="7" dataDxfId="868" totalsRowDxfId="25"/>
    <tableColumn id="9" xr3:uid="{00000000-0010-0000-0200-000009000000}" name="8" dataDxfId="867" totalsRowDxfId="24"/>
    <tableColumn id="10" xr3:uid="{00000000-0010-0000-0200-00000A000000}" name="9" dataDxfId="866" totalsRowDxfId="23"/>
    <tableColumn id="11" xr3:uid="{00000000-0010-0000-0200-00000B000000}" name="10" dataDxfId="865" totalsRowDxfId="22"/>
    <tableColumn id="12" xr3:uid="{00000000-0010-0000-0200-00000C000000}" name="11" dataDxfId="864" totalsRowDxfId="21"/>
    <tableColumn id="13" xr3:uid="{00000000-0010-0000-0200-00000D000000}" name="12" dataDxfId="863" totalsRowDxfId="20"/>
    <tableColumn id="14" xr3:uid="{00000000-0010-0000-0200-00000E000000}" name="13" dataDxfId="862" totalsRowDxfId="19"/>
    <tableColumn id="15" xr3:uid="{00000000-0010-0000-0200-00000F000000}" name="14" dataDxfId="861" totalsRowDxfId="18"/>
    <tableColumn id="16" xr3:uid="{00000000-0010-0000-0200-000010000000}" name="15" dataDxfId="860" totalsRowDxfId="17"/>
    <tableColumn id="17" xr3:uid="{00000000-0010-0000-0200-000011000000}" name="16" dataDxfId="859" totalsRowDxfId="16"/>
    <tableColumn id="18" xr3:uid="{00000000-0010-0000-0200-000012000000}" name="17" dataDxfId="858" totalsRowDxfId="15"/>
    <tableColumn id="19" xr3:uid="{00000000-0010-0000-0200-000013000000}" name="18" dataDxfId="857" totalsRowDxfId="14"/>
    <tableColumn id="20" xr3:uid="{00000000-0010-0000-0200-000014000000}" name="19" dataDxfId="856" totalsRowDxfId="13"/>
    <tableColumn id="21" xr3:uid="{00000000-0010-0000-0200-000015000000}" name="20" dataDxfId="855" totalsRowDxfId="12"/>
    <tableColumn id="22" xr3:uid="{00000000-0010-0000-0200-000016000000}" name="21" dataDxfId="854" totalsRowDxfId="11"/>
    <tableColumn id="23" xr3:uid="{00000000-0010-0000-0200-000017000000}" name="22" dataDxfId="853" totalsRowDxfId="10"/>
    <tableColumn id="24" xr3:uid="{00000000-0010-0000-0200-000018000000}" name="23" dataDxfId="852" totalsRowDxfId="9"/>
    <tableColumn id="25" xr3:uid="{00000000-0010-0000-0200-000019000000}" name="24" dataDxfId="851" totalsRowDxfId="8"/>
    <tableColumn id="26" xr3:uid="{00000000-0010-0000-0200-00001A000000}" name="25" dataDxfId="850" totalsRowDxfId="7"/>
    <tableColumn id="27" xr3:uid="{00000000-0010-0000-0200-00001B000000}" name="26" dataDxfId="849" totalsRowDxfId="6"/>
    <tableColumn id="28" xr3:uid="{00000000-0010-0000-0200-00001C000000}" name="27" dataDxfId="848" totalsRowDxfId="5"/>
    <tableColumn id="29" xr3:uid="{00000000-0010-0000-0200-00001D000000}" name="28" dataDxfId="847" totalsRowDxfId="4"/>
    <tableColumn id="30" xr3:uid="{00000000-0010-0000-0200-00001E000000}" name="29" dataDxfId="846" totalsRowDxfId="3"/>
    <tableColumn id="31" xr3:uid="{00000000-0010-0000-0200-00001F000000}" name="30" dataDxfId="845" totalsRowDxfId="2"/>
    <tableColumn id="32" xr3:uid="{00000000-0010-0000-0200-000020000000}" name="31" dataDxfId="844" totalsRowDxfId="1"/>
    <tableColumn id="33" xr3:uid="{00000000-0010-0000-0200-000021000000}" name="Congés" totalsRowFunction="custom" totalsRowDxfId="0">
      <calculatedColumnFormula>COUNTIF(Mars[[#This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3000000}" name="Avril" displayName="Avril" ref="B6:AH37" totalsRowCount="1" headerRowDxfId="829" dataDxfId="828" totalsRowDxfId="827">
  <tableColumns count="33">
    <tableColumn id="1" xr3:uid="{00000000-0010-0000-0300-000001000000}" name="Nom de l’employé" dataDxfId="826" totalsRowDxfId="825" dataCellStyle="Employé"/>
    <tableColumn id="2" xr3:uid="{00000000-0010-0000-0300-000002000000}" name="1" dataDxfId="824" totalsRowDxfId="823"/>
    <tableColumn id="3" xr3:uid="{00000000-0010-0000-0300-000003000000}" name="2" dataDxfId="822" totalsRowDxfId="821"/>
    <tableColumn id="4" xr3:uid="{00000000-0010-0000-0300-000004000000}" name="3" dataDxfId="820" totalsRowDxfId="819"/>
    <tableColumn id="5" xr3:uid="{00000000-0010-0000-0300-000005000000}" name="4" dataDxfId="818" totalsRowDxfId="817"/>
    <tableColumn id="6" xr3:uid="{00000000-0010-0000-0300-000006000000}" name="5" dataDxfId="816" totalsRowDxfId="815"/>
    <tableColumn id="7" xr3:uid="{00000000-0010-0000-0300-000007000000}" name="6" dataDxfId="814" totalsRowDxfId="813"/>
    <tableColumn id="8" xr3:uid="{00000000-0010-0000-0300-000008000000}" name="7" dataDxfId="812" totalsRowDxfId="811"/>
    <tableColumn id="9" xr3:uid="{00000000-0010-0000-0300-000009000000}" name="8" dataDxfId="810" totalsRowDxfId="809"/>
    <tableColumn id="10" xr3:uid="{00000000-0010-0000-0300-00000A000000}" name="9" dataDxfId="808" totalsRowDxfId="807"/>
    <tableColumn id="11" xr3:uid="{00000000-0010-0000-0300-00000B000000}" name="10" dataDxfId="806" totalsRowDxfId="805"/>
    <tableColumn id="12" xr3:uid="{00000000-0010-0000-0300-00000C000000}" name="11" dataDxfId="804" totalsRowDxfId="803"/>
    <tableColumn id="13" xr3:uid="{00000000-0010-0000-0300-00000D000000}" name="12" dataDxfId="802" totalsRowDxfId="801"/>
    <tableColumn id="14" xr3:uid="{00000000-0010-0000-0300-00000E000000}" name="13" dataDxfId="800" totalsRowDxfId="799"/>
    <tableColumn id="15" xr3:uid="{00000000-0010-0000-0300-00000F000000}" name="14" dataDxfId="798" totalsRowDxfId="797"/>
    <tableColumn id="16" xr3:uid="{00000000-0010-0000-0300-000010000000}" name="15" dataDxfId="796" totalsRowDxfId="795"/>
    <tableColumn id="17" xr3:uid="{00000000-0010-0000-0300-000011000000}" name="16" dataDxfId="794" totalsRowDxfId="793"/>
    <tableColumn id="18" xr3:uid="{00000000-0010-0000-0300-000012000000}" name="17" dataDxfId="792" totalsRowDxfId="791"/>
    <tableColumn id="19" xr3:uid="{00000000-0010-0000-0300-000013000000}" name="18" dataDxfId="790" totalsRowDxfId="789"/>
    <tableColumn id="20" xr3:uid="{00000000-0010-0000-0300-000014000000}" name="19" dataDxfId="788" totalsRowDxfId="787"/>
    <tableColumn id="21" xr3:uid="{00000000-0010-0000-0300-000015000000}" name="20" dataDxfId="786" totalsRowDxfId="785"/>
    <tableColumn id="22" xr3:uid="{00000000-0010-0000-0300-000016000000}" name="21" dataDxfId="784" totalsRowDxfId="783"/>
    <tableColumn id="23" xr3:uid="{00000000-0010-0000-0300-000017000000}" name="22" dataDxfId="782" totalsRowDxfId="781"/>
    <tableColumn id="24" xr3:uid="{00000000-0010-0000-0300-000018000000}" name="23" dataDxfId="780" totalsRowDxfId="779"/>
    <tableColumn id="25" xr3:uid="{00000000-0010-0000-0300-000019000000}" name="24" dataDxfId="778" totalsRowDxfId="777"/>
    <tableColumn id="26" xr3:uid="{00000000-0010-0000-0300-00001A000000}" name="25" dataDxfId="776" totalsRowDxfId="775"/>
    <tableColumn id="27" xr3:uid="{00000000-0010-0000-0300-00001B000000}" name="26" dataDxfId="774" totalsRowDxfId="773"/>
    <tableColumn id="28" xr3:uid="{00000000-0010-0000-0300-00001C000000}" name="27" dataDxfId="772" totalsRowDxfId="771"/>
    <tableColumn id="29" xr3:uid="{00000000-0010-0000-0300-00001D000000}" name="28" dataDxfId="770" totalsRowDxfId="769"/>
    <tableColumn id="30" xr3:uid="{00000000-0010-0000-0300-00001E000000}" name="29" dataDxfId="768" totalsRowDxfId="767"/>
    <tableColumn id="31" xr3:uid="{00000000-0010-0000-0300-00001F000000}" name="30" dataDxfId="766" totalsRowDxfId="765"/>
    <tableColumn id="32" xr3:uid="{00000000-0010-0000-0300-000020000000}" name="31" dataDxfId="764" totalsRowDxfId="763"/>
    <tableColumn id="33" xr3:uid="{00000000-0010-0000-0300-000021000000}" name="Congés" totalsRowFunction="custom" totalsRowDxfId="762">
      <calculatedColumnFormula>COUNTIF(Avril[[#This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4000000}" name="Mai" displayName="Mai" ref="B6:AH37" totalsRowCount="1" headerRowDxfId="747" dataDxfId="746" totalsRowDxfId="745">
  <tableColumns count="33">
    <tableColumn id="1" xr3:uid="{00000000-0010-0000-0400-000001000000}" name="Nom de l’employé" dataDxfId="744" totalsRowDxfId="743" dataCellStyle="Employé"/>
    <tableColumn id="2" xr3:uid="{00000000-0010-0000-0400-000002000000}" name="1" dataDxfId="742" totalsRowDxfId="741"/>
    <tableColumn id="3" xr3:uid="{00000000-0010-0000-0400-000003000000}" name="2" dataDxfId="740" totalsRowDxfId="739"/>
    <tableColumn id="4" xr3:uid="{00000000-0010-0000-0400-000004000000}" name="3" dataDxfId="738" totalsRowDxfId="737"/>
    <tableColumn id="5" xr3:uid="{00000000-0010-0000-0400-000005000000}" name="4" dataDxfId="736" totalsRowDxfId="735"/>
    <tableColumn id="6" xr3:uid="{00000000-0010-0000-0400-000006000000}" name="5" dataDxfId="734" totalsRowDxfId="733"/>
    <tableColumn id="7" xr3:uid="{00000000-0010-0000-0400-000007000000}" name="6" dataDxfId="732" totalsRowDxfId="731"/>
    <tableColumn id="8" xr3:uid="{00000000-0010-0000-0400-000008000000}" name="7" dataDxfId="730" totalsRowDxfId="729"/>
    <tableColumn id="9" xr3:uid="{00000000-0010-0000-0400-000009000000}" name="8" dataDxfId="728" totalsRowDxfId="727"/>
    <tableColumn id="10" xr3:uid="{00000000-0010-0000-0400-00000A000000}" name="9" dataDxfId="726" totalsRowDxfId="725"/>
    <tableColumn id="11" xr3:uid="{00000000-0010-0000-0400-00000B000000}" name="10" dataDxfId="724" totalsRowDxfId="723"/>
    <tableColumn id="12" xr3:uid="{00000000-0010-0000-0400-00000C000000}" name="11" dataDxfId="722" totalsRowDxfId="721"/>
    <tableColumn id="13" xr3:uid="{00000000-0010-0000-0400-00000D000000}" name="12" dataDxfId="720" totalsRowDxfId="719"/>
    <tableColumn id="14" xr3:uid="{00000000-0010-0000-0400-00000E000000}" name="13" dataDxfId="718" totalsRowDxfId="717"/>
    <tableColumn id="15" xr3:uid="{00000000-0010-0000-0400-00000F000000}" name="14" dataDxfId="716" totalsRowDxfId="715"/>
    <tableColumn id="16" xr3:uid="{00000000-0010-0000-0400-000010000000}" name="15" dataDxfId="714" totalsRowDxfId="713"/>
    <tableColumn id="17" xr3:uid="{00000000-0010-0000-0400-000011000000}" name="16" dataDxfId="712" totalsRowDxfId="711"/>
    <tableColumn id="18" xr3:uid="{00000000-0010-0000-0400-000012000000}" name="17" dataDxfId="710" totalsRowDxfId="709"/>
    <tableColumn id="19" xr3:uid="{00000000-0010-0000-0400-000013000000}" name="18" dataDxfId="708" totalsRowDxfId="707"/>
    <tableColumn id="20" xr3:uid="{00000000-0010-0000-0400-000014000000}" name="19" dataDxfId="706" totalsRowDxfId="705"/>
    <tableColumn id="21" xr3:uid="{00000000-0010-0000-0400-000015000000}" name="20" dataDxfId="704" totalsRowDxfId="703"/>
    <tableColumn id="22" xr3:uid="{00000000-0010-0000-0400-000016000000}" name="21" dataDxfId="702" totalsRowDxfId="701"/>
    <tableColumn id="23" xr3:uid="{00000000-0010-0000-0400-000017000000}" name="22" dataDxfId="700" totalsRowDxfId="699"/>
    <tableColumn id="24" xr3:uid="{00000000-0010-0000-0400-000018000000}" name="23" dataDxfId="698" totalsRowDxfId="697"/>
    <tableColumn id="25" xr3:uid="{00000000-0010-0000-0400-000019000000}" name="24" dataDxfId="696" totalsRowDxfId="695"/>
    <tableColumn id="26" xr3:uid="{00000000-0010-0000-0400-00001A000000}" name="25" dataDxfId="694" totalsRowDxfId="693"/>
    <tableColumn id="27" xr3:uid="{00000000-0010-0000-0400-00001B000000}" name="26" dataDxfId="692" totalsRowDxfId="691"/>
    <tableColumn id="28" xr3:uid="{00000000-0010-0000-0400-00001C000000}" name="27" dataDxfId="690" totalsRowDxfId="689"/>
    <tableColumn id="29" xr3:uid="{00000000-0010-0000-0400-00001D000000}" name="28" dataDxfId="688" totalsRowDxfId="687"/>
    <tableColumn id="30" xr3:uid="{00000000-0010-0000-0400-00001E000000}" name="29" dataDxfId="686" totalsRowDxfId="685"/>
    <tableColumn id="31" xr3:uid="{00000000-0010-0000-0400-00001F000000}" name="30" dataDxfId="684" totalsRowDxfId="683"/>
    <tableColumn id="32" xr3:uid="{00000000-0010-0000-0400-000020000000}" name="31" dataDxfId="682" totalsRowDxfId="681"/>
    <tableColumn id="33" xr3:uid="{00000000-0010-0000-0400-000021000000}" name="Congés" totalsRowFunction="custom" totalsRowDxfId="680">
      <calculatedColumnFormula>COUNTIF(Mai[[#This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5000000}" name="juin" displayName="juin" ref="B6:AH37" totalsRowCount="1" headerRowDxfId="672" dataDxfId="671" totalsRowDxfId="670">
  <tableColumns count="33">
    <tableColumn id="1" xr3:uid="{00000000-0010-0000-0500-000001000000}" name="Nom de l’employé" dataDxfId="669" totalsRowDxfId="668" dataCellStyle="Employé"/>
    <tableColumn id="2" xr3:uid="{00000000-0010-0000-0500-000002000000}" name="1" dataDxfId="667" totalsRowDxfId="666"/>
    <tableColumn id="3" xr3:uid="{00000000-0010-0000-0500-000003000000}" name="2" dataDxfId="665" totalsRowDxfId="664"/>
    <tableColumn id="4" xr3:uid="{00000000-0010-0000-0500-000004000000}" name="3" dataDxfId="663" totalsRowDxfId="662"/>
    <tableColumn id="5" xr3:uid="{00000000-0010-0000-0500-000005000000}" name="4" dataDxfId="661" totalsRowDxfId="660"/>
    <tableColumn id="6" xr3:uid="{00000000-0010-0000-0500-000006000000}" name="5" dataDxfId="659" totalsRowDxfId="658"/>
    <tableColumn id="7" xr3:uid="{00000000-0010-0000-0500-000007000000}" name="6" dataDxfId="657" totalsRowDxfId="656"/>
    <tableColumn id="8" xr3:uid="{00000000-0010-0000-0500-000008000000}" name="7" dataDxfId="655" totalsRowDxfId="654"/>
    <tableColumn id="9" xr3:uid="{00000000-0010-0000-0500-000009000000}" name="8" dataDxfId="653" totalsRowDxfId="652"/>
    <tableColumn id="10" xr3:uid="{00000000-0010-0000-0500-00000A000000}" name="9" dataDxfId="651" totalsRowDxfId="650"/>
    <tableColumn id="11" xr3:uid="{00000000-0010-0000-0500-00000B000000}" name="10" dataDxfId="649" totalsRowDxfId="648"/>
    <tableColumn id="12" xr3:uid="{00000000-0010-0000-0500-00000C000000}" name="11" dataDxfId="647" totalsRowDxfId="646"/>
    <tableColumn id="13" xr3:uid="{00000000-0010-0000-0500-00000D000000}" name="12" dataDxfId="645" totalsRowDxfId="644"/>
    <tableColumn id="14" xr3:uid="{00000000-0010-0000-0500-00000E000000}" name="13" dataDxfId="643" totalsRowDxfId="642"/>
    <tableColumn id="15" xr3:uid="{00000000-0010-0000-0500-00000F000000}" name="14" dataDxfId="641" totalsRowDxfId="640"/>
    <tableColumn id="16" xr3:uid="{00000000-0010-0000-0500-000010000000}" name="15" dataDxfId="639" totalsRowDxfId="638"/>
    <tableColumn id="17" xr3:uid="{00000000-0010-0000-0500-000011000000}" name="16" dataDxfId="637" totalsRowDxfId="636"/>
    <tableColumn id="18" xr3:uid="{00000000-0010-0000-0500-000012000000}" name="17" dataDxfId="635" totalsRowDxfId="634"/>
    <tableColumn id="19" xr3:uid="{00000000-0010-0000-0500-000013000000}" name="18" dataDxfId="633" totalsRowDxfId="632"/>
    <tableColumn id="20" xr3:uid="{00000000-0010-0000-0500-000014000000}" name="19" dataDxfId="631" totalsRowDxfId="630"/>
    <tableColumn id="21" xr3:uid="{00000000-0010-0000-0500-000015000000}" name="20" dataDxfId="629" totalsRowDxfId="628"/>
    <tableColumn id="22" xr3:uid="{00000000-0010-0000-0500-000016000000}" name="21" dataDxfId="627" totalsRowDxfId="626"/>
    <tableColumn id="23" xr3:uid="{00000000-0010-0000-0500-000017000000}" name="22" dataDxfId="625" totalsRowDxfId="624"/>
    <tableColumn id="24" xr3:uid="{00000000-0010-0000-0500-000018000000}" name="23" dataDxfId="623" totalsRowDxfId="622"/>
    <tableColumn id="25" xr3:uid="{00000000-0010-0000-0500-000019000000}" name="24" dataDxfId="621" totalsRowDxfId="620"/>
    <tableColumn id="26" xr3:uid="{00000000-0010-0000-0500-00001A000000}" name="25" dataDxfId="619" totalsRowDxfId="618"/>
    <tableColumn id="27" xr3:uid="{00000000-0010-0000-0500-00001B000000}" name="26" dataDxfId="617" totalsRowDxfId="616"/>
    <tableColumn id="28" xr3:uid="{00000000-0010-0000-0500-00001C000000}" name="27" dataDxfId="615" totalsRowDxfId="614"/>
    <tableColumn id="29" xr3:uid="{00000000-0010-0000-0500-00001D000000}" name="28" dataDxfId="613" totalsRowDxfId="612"/>
    <tableColumn id="30" xr3:uid="{00000000-0010-0000-0500-00001E000000}" name="29" dataDxfId="611" totalsRowDxfId="610"/>
    <tableColumn id="31" xr3:uid="{00000000-0010-0000-0500-00001F000000}" name="30" dataDxfId="609" totalsRowDxfId="608"/>
    <tableColumn id="32" xr3:uid="{00000000-0010-0000-0500-000020000000}" name="31" dataDxfId="607" totalsRowDxfId="606"/>
    <tableColumn id="33" xr3:uid="{00000000-0010-0000-0500-000021000000}" name="Congés" totalsRowFunction="custom" totalsRowDxfId="605">
      <calculatedColumnFormula>COUNTIF(juin[[#This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6000000}" name="juillet" displayName="juillet" ref="B6:AH37" totalsRowCount="1" headerRowDxfId="590" dataDxfId="589" totalsRowDxfId="588">
  <tableColumns count="33">
    <tableColumn id="1" xr3:uid="{00000000-0010-0000-0600-000001000000}" name="Nom de l’employé" dataDxfId="587" totalsRowDxfId="586" dataCellStyle="Employé"/>
    <tableColumn id="2" xr3:uid="{00000000-0010-0000-0600-000002000000}" name="1" dataDxfId="585" totalsRowDxfId="584"/>
    <tableColumn id="3" xr3:uid="{00000000-0010-0000-0600-000003000000}" name="2" dataDxfId="583" totalsRowDxfId="582"/>
    <tableColumn id="4" xr3:uid="{00000000-0010-0000-0600-000004000000}" name="3" dataDxfId="581" totalsRowDxfId="580"/>
    <tableColumn id="5" xr3:uid="{00000000-0010-0000-0600-000005000000}" name="4" dataDxfId="579" totalsRowDxfId="578"/>
    <tableColumn id="6" xr3:uid="{00000000-0010-0000-0600-000006000000}" name="5" dataDxfId="577" totalsRowDxfId="576"/>
    <tableColumn id="7" xr3:uid="{00000000-0010-0000-0600-000007000000}" name="6" dataDxfId="575" totalsRowDxfId="574"/>
    <tableColumn id="8" xr3:uid="{00000000-0010-0000-0600-000008000000}" name="7" dataDxfId="573" totalsRowDxfId="572"/>
    <tableColumn id="9" xr3:uid="{00000000-0010-0000-0600-000009000000}" name="8" dataDxfId="571" totalsRowDxfId="570"/>
    <tableColumn id="10" xr3:uid="{00000000-0010-0000-0600-00000A000000}" name="9" dataDxfId="569" totalsRowDxfId="568"/>
    <tableColumn id="11" xr3:uid="{00000000-0010-0000-0600-00000B000000}" name="10" dataDxfId="567" totalsRowDxfId="566"/>
    <tableColumn id="12" xr3:uid="{00000000-0010-0000-0600-00000C000000}" name="11" dataDxfId="565" totalsRowDxfId="564"/>
    <tableColumn id="13" xr3:uid="{00000000-0010-0000-0600-00000D000000}" name="12" dataDxfId="563" totalsRowDxfId="562"/>
    <tableColumn id="14" xr3:uid="{00000000-0010-0000-0600-00000E000000}" name="13" dataDxfId="561" totalsRowDxfId="560"/>
    <tableColumn id="15" xr3:uid="{00000000-0010-0000-0600-00000F000000}" name="14" dataDxfId="559" totalsRowDxfId="558"/>
    <tableColumn id="16" xr3:uid="{00000000-0010-0000-0600-000010000000}" name="15" dataDxfId="557" totalsRowDxfId="556"/>
    <tableColumn id="17" xr3:uid="{00000000-0010-0000-0600-000011000000}" name="16" dataDxfId="555" totalsRowDxfId="554"/>
    <tableColumn id="18" xr3:uid="{00000000-0010-0000-0600-000012000000}" name="17" dataDxfId="553" totalsRowDxfId="552"/>
    <tableColumn id="19" xr3:uid="{00000000-0010-0000-0600-000013000000}" name="18" dataDxfId="551" totalsRowDxfId="550"/>
    <tableColumn id="20" xr3:uid="{00000000-0010-0000-0600-000014000000}" name="19" dataDxfId="549" totalsRowDxfId="548"/>
    <tableColumn id="21" xr3:uid="{00000000-0010-0000-0600-000015000000}" name="20" dataDxfId="547" totalsRowDxfId="546"/>
    <tableColumn id="22" xr3:uid="{00000000-0010-0000-0600-000016000000}" name="21" dataDxfId="545" totalsRowDxfId="544"/>
    <tableColumn id="23" xr3:uid="{00000000-0010-0000-0600-000017000000}" name="22" dataDxfId="543" totalsRowDxfId="542"/>
    <tableColumn id="24" xr3:uid="{00000000-0010-0000-0600-000018000000}" name="23" dataDxfId="541" totalsRowDxfId="540"/>
    <tableColumn id="25" xr3:uid="{00000000-0010-0000-0600-000019000000}" name="24" dataDxfId="539" totalsRowDxfId="538"/>
    <tableColumn id="26" xr3:uid="{00000000-0010-0000-0600-00001A000000}" name="25" dataDxfId="537" totalsRowDxfId="536"/>
    <tableColumn id="27" xr3:uid="{00000000-0010-0000-0600-00001B000000}" name="26" dataDxfId="535" totalsRowDxfId="534"/>
    <tableColumn id="28" xr3:uid="{00000000-0010-0000-0600-00001C000000}" name="27" dataDxfId="533" totalsRowDxfId="532"/>
    <tableColumn id="29" xr3:uid="{00000000-0010-0000-0600-00001D000000}" name="28" dataDxfId="531" totalsRowDxfId="530"/>
    <tableColumn id="30" xr3:uid="{00000000-0010-0000-0600-00001E000000}" name="29" dataDxfId="529" totalsRowDxfId="528"/>
    <tableColumn id="31" xr3:uid="{00000000-0010-0000-0600-00001F000000}" name="30" dataDxfId="527" totalsRowDxfId="526"/>
    <tableColumn id="32" xr3:uid="{00000000-0010-0000-0600-000020000000}" name="31" dataDxfId="525" totalsRowDxfId="524"/>
    <tableColumn id="33" xr3:uid="{00000000-0010-0000-0600-000021000000}" name="Congés" totalsRowFunction="custom" totalsRowDxfId="523">
      <calculatedColumnFormula>COUNTIF(juillet[[#This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7000000}" name="Aout" displayName="Aout" ref="B6:AH37" totalsRowCount="1" headerRowDxfId="507" dataDxfId="506" totalsRowDxfId="505">
  <tableColumns count="33">
    <tableColumn id="1" xr3:uid="{00000000-0010-0000-0700-000001000000}" name="Nom de l’employé" dataDxfId="504" totalsRowDxfId="503" dataCellStyle="Employé"/>
    <tableColumn id="2" xr3:uid="{00000000-0010-0000-0700-000002000000}" name="1" dataDxfId="502" totalsRowDxfId="501"/>
    <tableColumn id="3" xr3:uid="{00000000-0010-0000-0700-000003000000}" name="2" dataDxfId="500" totalsRowDxfId="499"/>
    <tableColumn id="4" xr3:uid="{00000000-0010-0000-0700-000004000000}" name="3" dataDxfId="498" totalsRowDxfId="497"/>
    <tableColumn id="5" xr3:uid="{00000000-0010-0000-0700-000005000000}" name="4" dataDxfId="496" totalsRowDxfId="495"/>
    <tableColumn id="6" xr3:uid="{00000000-0010-0000-0700-000006000000}" name="5" dataDxfId="494" totalsRowDxfId="493"/>
    <tableColumn id="7" xr3:uid="{00000000-0010-0000-0700-000007000000}" name="6" dataDxfId="492" totalsRowDxfId="491"/>
    <tableColumn id="8" xr3:uid="{00000000-0010-0000-0700-000008000000}" name="7" dataDxfId="490" totalsRowDxfId="489"/>
    <tableColumn id="9" xr3:uid="{00000000-0010-0000-0700-000009000000}" name="8" dataDxfId="488" totalsRowDxfId="487"/>
    <tableColumn id="10" xr3:uid="{00000000-0010-0000-0700-00000A000000}" name="9" dataDxfId="486" totalsRowDxfId="485"/>
    <tableColumn id="11" xr3:uid="{00000000-0010-0000-0700-00000B000000}" name="10" dataDxfId="484" totalsRowDxfId="483"/>
    <tableColumn id="12" xr3:uid="{00000000-0010-0000-0700-00000C000000}" name="11" dataDxfId="482" totalsRowDxfId="481"/>
    <tableColumn id="13" xr3:uid="{00000000-0010-0000-0700-00000D000000}" name="12" dataDxfId="480" totalsRowDxfId="479"/>
    <tableColumn id="14" xr3:uid="{00000000-0010-0000-0700-00000E000000}" name="13" dataDxfId="478" totalsRowDxfId="477"/>
    <tableColumn id="15" xr3:uid="{00000000-0010-0000-0700-00000F000000}" name="14" dataDxfId="476" totalsRowDxfId="475"/>
    <tableColumn id="16" xr3:uid="{00000000-0010-0000-0700-000010000000}" name="15" dataDxfId="474" totalsRowDxfId="473"/>
    <tableColumn id="17" xr3:uid="{00000000-0010-0000-0700-000011000000}" name="16" dataDxfId="472" totalsRowDxfId="471"/>
    <tableColumn id="18" xr3:uid="{00000000-0010-0000-0700-000012000000}" name="17" dataDxfId="470" totalsRowDxfId="469"/>
    <tableColumn id="19" xr3:uid="{00000000-0010-0000-0700-000013000000}" name="18" dataDxfId="468" totalsRowDxfId="467"/>
    <tableColumn id="20" xr3:uid="{00000000-0010-0000-0700-000014000000}" name="19" dataDxfId="466" totalsRowDxfId="465"/>
    <tableColumn id="21" xr3:uid="{00000000-0010-0000-0700-000015000000}" name="20" dataDxfId="464" totalsRowDxfId="463"/>
    <tableColumn id="22" xr3:uid="{00000000-0010-0000-0700-000016000000}" name="21" dataDxfId="462" totalsRowDxfId="461"/>
    <tableColumn id="23" xr3:uid="{00000000-0010-0000-0700-000017000000}" name="22" dataDxfId="460" totalsRowDxfId="459"/>
    <tableColumn id="24" xr3:uid="{00000000-0010-0000-0700-000018000000}" name="23" dataDxfId="458" totalsRowDxfId="457"/>
    <tableColumn id="25" xr3:uid="{00000000-0010-0000-0700-000019000000}" name="24" dataDxfId="456" totalsRowDxfId="455"/>
    <tableColumn id="26" xr3:uid="{00000000-0010-0000-0700-00001A000000}" name="25" dataDxfId="454" totalsRowDxfId="453"/>
    <tableColumn id="27" xr3:uid="{00000000-0010-0000-0700-00001B000000}" name="26" dataDxfId="452" totalsRowDxfId="451"/>
    <tableColumn id="28" xr3:uid="{00000000-0010-0000-0700-00001C000000}" name="27" dataDxfId="450" totalsRowDxfId="449"/>
    <tableColumn id="29" xr3:uid="{00000000-0010-0000-0700-00001D000000}" name="28" dataDxfId="448" totalsRowDxfId="447"/>
    <tableColumn id="30" xr3:uid="{00000000-0010-0000-0700-00001E000000}" name="29" dataDxfId="446" totalsRowDxfId="445"/>
    <tableColumn id="31" xr3:uid="{00000000-0010-0000-0700-00001F000000}" name="30" dataDxfId="444" totalsRowDxfId="443"/>
    <tableColumn id="32" xr3:uid="{00000000-0010-0000-0700-000020000000}" name="31" dataDxfId="442" totalsRowDxfId="441"/>
    <tableColumn id="33" xr3:uid="{00000000-0010-0000-0700-000021000000}" name="Congés" totalsRowFunction="custom" totalsRowDxfId="440">
      <calculatedColumnFormula>COUNTIF(Aout[[#This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septembre" displayName="septembre" ref="B6:AH37" totalsRowCount="1" headerRowDxfId="431" dataDxfId="430" totalsRowDxfId="429">
  <tableColumns count="33">
    <tableColumn id="1" xr3:uid="{00000000-0010-0000-0800-000001000000}" name="Nom de l’employé" dataDxfId="428" totalsRowDxfId="427" dataCellStyle="Employé"/>
    <tableColumn id="2" xr3:uid="{00000000-0010-0000-0800-000002000000}" name="1" dataDxfId="426" totalsRowDxfId="425"/>
    <tableColumn id="3" xr3:uid="{00000000-0010-0000-0800-000003000000}" name="2" dataDxfId="424" totalsRowDxfId="423"/>
    <tableColumn id="4" xr3:uid="{00000000-0010-0000-0800-000004000000}" name="3" dataDxfId="422" totalsRowDxfId="421"/>
    <tableColumn id="5" xr3:uid="{00000000-0010-0000-0800-000005000000}" name="4" dataDxfId="420" totalsRowDxfId="419"/>
    <tableColumn id="6" xr3:uid="{00000000-0010-0000-0800-000006000000}" name="5" dataDxfId="418" totalsRowDxfId="417"/>
    <tableColumn id="7" xr3:uid="{00000000-0010-0000-0800-000007000000}" name="6" dataDxfId="416" totalsRowDxfId="415"/>
    <tableColumn id="8" xr3:uid="{00000000-0010-0000-0800-000008000000}" name="7" dataDxfId="414" totalsRowDxfId="413"/>
    <tableColumn id="9" xr3:uid="{00000000-0010-0000-0800-000009000000}" name="8" dataDxfId="412" totalsRowDxfId="411"/>
    <tableColumn id="10" xr3:uid="{00000000-0010-0000-0800-00000A000000}" name="9" dataDxfId="410" totalsRowDxfId="409"/>
    <tableColumn id="11" xr3:uid="{00000000-0010-0000-0800-00000B000000}" name="10" dataDxfId="408" totalsRowDxfId="407"/>
    <tableColumn id="12" xr3:uid="{00000000-0010-0000-0800-00000C000000}" name="11" dataDxfId="406" totalsRowDxfId="405"/>
    <tableColumn id="13" xr3:uid="{00000000-0010-0000-0800-00000D000000}" name="12" dataDxfId="404" totalsRowDxfId="403"/>
    <tableColumn id="14" xr3:uid="{00000000-0010-0000-0800-00000E000000}" name="13" dataDxfId="402" totalsRowDxfId="401"/>
    <tableColumn id="15" xr3:uid="{00000000-0010-0000-0800-00000F000000}" name="14" dataDxfId="400" totalsRowDxfId="399"/>
    <tableColumn id="16" xr3:uid="{00000000-0010-0000-0800-000010000000}" name="15" dataDxfId="398" totalsRowDxfId="397"/>
    <tableColumn id="17" xr3:uid="{00000000-0010-0000-0800-000011000000}" name="16" dataDxfId="396" totalsRowDxfId="395"/>
    <tableColumn id="18" xr3:uid="{00000000-0010-0000-0800-000012000000}" name="17" dataDxfId="394" totalsRowDxfId="393"/>
    <tableColumn id="19" xr3:uid="{00000000-0010-0000-0800-000013000000}" name="18" dataDxfId="392" totalsRowDxfId="391"/>
    <tableColumn id="20" xr3:uid="{00000000-0010-0000-0800-000014000000}" name="19" dataDxfId="390" totalsRowDxfId="389"/>
    <tableColumn id="21" xr3:uid="{00000000-0010-0000-0800-000015000000}" name="20" dataDxfId="388" totalsRowDxfId="387"/>
    <tableColumn id="22" xr3:uid="{00000000-0010-0000-0800-000016000000}" name="21" dataDxfId="386" totalsRowDxfId="385"/>
    <tableColumn id="23" xr3:uid="{00000000-0010-0000-0800-000017000000}" name="22" dataDxfId="384" totalsRowDxfId="383"/>
    <tableColumn id="24" xr3:uid="{00000000-0010-0000-0800-000018000000}" name="23" dataDxfId="382" totalsRowDxfId="381"/>
    <tableColumn id="25" xr3:uid="{00000000-0010-0000-0800-000019000000}" name="24" dataDxfId="380" totalsRowDxfId="379"/>
    <tableColumn id="26" xr3:uid="{00000000-0010-0000-0800-00001A000000}" name="25" dataDxfId="378" totalsRowDxfId="377"/>
    <tableColumn id="27" xr3:uid="{00000000-0010-0000-0800-00001B000000}" name="26" dataDxfId="376" totalsRowDxfId="375"/>
    <tableColumn id="28" xr3:uid="{00000000-0010-0000-0800-00001C000000}" name="27" dataDxfId="374" totalsRowDxfId="373"/>
    <tableColumn id="29" xr3:uid="{00000000-0010-0000-0800-00001D000000}" name="28" dataDxfId="372" totalsRowDxfId="371"/>
    <tableColumn id="30" xr3:uid="{00000000-0010-0000-0800-00001E000000}" name="29" dataDxfId="370" totalsRowDxfId="369"/>
    <tableColumn id="31" xr3:uid="{00000000-0010-0000-0800-00001F000000}" name="30" dataDxfId="368" totalsRowDxfId="367"/>
    <tableColumn id="32" xr3:uid="{00000000-0010-0000-0800-000020000000}" name="31" dataDxfId="366" totalsRowDxfId="365"/>
    <tableColumn id="33" xr3:uid="{00000000-0010-0000-0800-000021000000}" name="Congés" totalsRowFunction="custom" totalsRowDxfId="364">
      <calculatedColumnFormula>COUNTIF(septembre[[#This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9000000}" name="octobre" displayName="octobre" ref="B6:AH37" totalsRowCount="1" headerRowDxfId="332" dataDxfId="331" totalsRowDxfId="330">
  <tableColumns count="33">
    <tableColumn id="1" xr3:uid="{00000000-0010-0000-0900-000001000000}" name="Nom de l’employé" dataDxfId="329" totalsRowDxfId="328" dataCellStyle="Employé"/>
    <tableColumn id="2" xr3:uid="{00000000-0010-0000-0900-000002000000}" name="1" dataDxfId="327" totalsRowDxfId="326"/>
    <tableColumn id="3" xr3:uid="{00000000-0010-0000-0900-000003000000}" name="2" dataDxfId="325" totalsRowDxfId="324"/>
    <tableColumn id="4" xr3:uid="{00000000-0010-0000-0900-000004000000}" name="3" dataDxfId="323" totalsRowDxfId="322"/>
    <tableColumn id="5" xr3:uid="{00000000-0010-0000-0900-000005000000}" name="4" dataDxfId="321" totalsRowDxfId="320"/>
    <tableColumn id="6" xr3:uid="{00000000-0010-0000-0900-000006000000}" name="5" dataDxfId="319" totalsRowDxfId="318"/>
    <tableColumn id="7" xr3:uid="{00000000-0010-0000-0900-000007000000}" name="6" dataDxfId="317" totalsRowDxfId="316"/>
    <tableColumn id="8" xr3:uid="{00000000-0010-0000-0900-000008000000}" name="7" dataDxfId="315" totalsRowDxfId="314"/>
    <tableColumn id="9" xr3:uid="{00000000-0010-0000-0900-000009000000}" name="8" dataDxfId="313" totalsRowDxfId="312"/>
    <tableColumn id="10" xr3:uid="{00000000-0010-0000-0900-00000A000000}" name="9" dataDxfId="311" totalsRowDxfId="310"/>
    <tableColumn id="11" xr3:uid="{00000000-0010-0000-0900-00000B000000}" name="10" dataDxfId="309" totalsRowDxfId="308"/>
    <tableColumn id="12" xr3:uid="{00000000-0010-0000-0900-00000C000000}" name="11" dataDxfId="307" totalsRowDxfId="306"/>
    <tableColumn id="13" xr3:uid="{00000000-0010-0000-0900-00000D000000}" name="12" dataDxfId="305" totalsRowDxfId="304"/>
    <tableColumn id="14" xr3:uid="{00000000-0010-0000-0900-00000E000000}" name="13" dataDxfId="303" totalsRowDxfId="302"/>
    <tableColumn id="15" xr3:uid="{00000000-0010-0000-0900-00000F000000}" name="14" dataDxfId="301" totalsRowDxfId="300"/>
    <tableColumn id="16" xr3:uid="{00000000-0010-0000-0900-000010000000}" name="15" dataDxfId="299" totalsRowDxfId="298"/>
    <tableColumn id="17" xr3:uid="{00000000-0010-0000-0900-000011000000}" name="16" dataDxfId="297" totalsRowDxfId="296"/>
    <tableColumn id="18" xr3:uid="{00000000-0010-0000-0900-000012000000}" name="17" dataDxfId="295" totalsRowDxfId="294"/>
    <tableColumn id="19" xr3:uid="{00000000-0010-0000-0900-000013000000}" name="18" dataDxfId="293" totalsRowDxfId="292"/>
    <tableColumn id="20" xr3:uid="{00000000-0010-0000-0900-000014000000}" name="19" dataDxfId="291" totalsRowDxfId="290"/>
    <tableColumn id="21" xr3:uid="{00000000-0010-0000-0900-000015000000}" name="20" dataDxfId="289" totalsRowDxfId="288"/>
    <tableColumn id="22" xr3:uid="{00000000-0010-0000-0900-000016000000}" name="21" dataDxfId="287" totalsRowDxfId="286"/>
    <tableColumn id="23" xr3:uid="{00000000-0010-0000-0900-000017000000}" name="22" dataDxfId="285" totalsRowDxfId="284"/>
    <tableColumn id="24" xr3:uid="{00000000-0010-0000-0900-000018000000}" name="23" dataDxfId="283" totalsRowDxfId="282"/>
    <tableColumn id="25" xr3:uid="{00000000-0010-0000-0900-000019000000}" name="24" dataDxfId="281" totalsRowDxfId="280"/>
    <tableColumn id="26" xr3:uid="{00000000-0010-0000-0900-00001A000000}" name="25" dataDxfId="279" totalsRowDxfId="278"/>
    <tableColumn id="27" xr3:uid="{00000000-0010-0000-0900-00001B000000}" name="26" dataDxfId="277" totalsRowDxfId="276"/>
    <tableColumn id="28" xr3:uid="{00000000-0010-0000-0900-00001C000000}" name="27" dataDxfId="275" totalsRowDxfId="274"/>
    <tableColumn id="29" xr3:uid="{00000000-0010-0000-0900-00001D000000}" name="28" dataDxfId="273" totalsRowDxfId="272"/>
    <tableColumn id="30" xr3:uid="{00000000-0010-0000-0900-00001E000000}" name="29" dataDxfId="271" totalsRowDxfId="270"/>
    <tableColumn id="31" xr3:uid="{00000000-0010-0000-0900-00001F000000}" name="30" dataDxfId="269" totalsRowDxfId="268"/>
    <tableColumn id="32" xr3:uid="{00000000-0010-0000-0900-000020000000}" name="31" dataDxfId="267" totalsRowDxfId="266"/>
    <tableColumn id="33" xr3:uid="{00000000-0010-0000-0900-000021000000}" name="Congés" totalsRowFunction="custom" totalsRowDxfId="265">
      <calculatedColumnFormula>COUNTIF(octobre[[#This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Novembre" displayName="Novembre" ref="B6:AH37" totalsRowCount="1" headerRowDxfId="250" dataDxfId="249" totalsRowDxfId="248">
  <tableColumns count="33">
    <tableColumn id="1" xr3:uid="{00000000-0010-0000-0A00-000001000000}" name="Nom de l’employé" dataDxfId="247" totalsRowDxfId="246" dataCellStyle="Employé"/>
    <tableColumn id="2" xr3:uid="{00000000-0010-0000-0A00-000002000000}" name="1" dataDxfId="245" totalsRowDxfId="244"/>
    <tableColumn id="3" xr3:uid="{00000000-0010-0000-0A00-000003000000}" name="2" dataDxfId="243" totalsRowDxfId="242"/>
    <tableColumn id="4" xr3:uid="{00000000-0010-0000-0A00-000004000000}" name="3" dataDxfId="241" totalsRowDxfId="240"/>
    <tableColumn id="5" xr3:uid="{00000000-0010-0000-0A00-000005000000}" name="4" dataDxfId="239" totalsRowDxfId="238"/>
    <tableColumn id="6" xr3:uid="{00000000-0010-0000-0A00-000006000000}" name="5" dataDxfId="237" totalsRowDxfId="236"/>
    <tableColumn id="7" xr3:uid="{00000000-0010-0000-0A00-000007000000}" name="6" dataDxfId="235" totalsRowDxfId="234"/>
    <tableColumn id="8" xr3:uid="{00000000-0010-0000-0A00-000008000000}" name="7" dataDxfId="233" totalsRowDxfId="232"/>
    <tableColumn id="9" xr3:uid="{00000000-0010-0000-0A00-000009000000}" name="8" dataDxfId="231" totalsRowDxfId="230"/>
    <tableColumn id="10" xr3:uid="{00000000-0010-0000-0A00-00000A000000}" name="9" dataDxfId="229" totalsRowDxfId="228"/>
    <tableColumn id="11" xr3:uid="{00000000-0010-0000-0A00-00000B000000}" name="10" dataDxfId="227" totalsRowDxfId="226"/>
    <tableColumn id="12" xr3:uid="{00000000-0010-0000-0A00-00000C000000}" name="11" dataDxfId="225" totalsRowDxfId="224"/>
    <tableColumn id="13" xr3:uid="{00000000-0010-0000-0A00-00000D000000}" name="12" dataDxfId="223" totalsRowDxfId="222"/>
    <tableColumn id="14" xr3:uid="{00000000-0010-0000-0A00-00000E000000}" name="13" dataDxfId="221" totalsRowDxfId="220"/>
    <tableColumn id="15" xr3:uid="{00000000-0010-0000-0A00-00000F000000}" name="14" dataDxfId="219" totalsRowDxfId="218"/>
    <tableColumn id="16" xr3:uid="{00000000-0010-0000-0A00-000010000000}" name="15" dataDxfId="217" totalsRowDxfId="216"/>
    <tableColumn id="17" xr3:uid="{00000000-0010-0000-0A00-000011000000}" name="16" dataDxfId="215" totalsRowDxfId="214"/>
    <tableColumn id="18" xr3:uid="{00000000-0010-0000-0A00-000012000000}" name="17" dataDxfId="213" totalsRowDxfId="212"/>
    <tableColumn id="19" xr3:uid="{00000000-0010-0000-0A00-000013000000}" name="18" dataDxfId="211" totalsRowDxfId="210"/>
    <tableColumn id="20" xr3:uid="{00000000-0010-0000-0A00-000014000000}" name="19" dataDxfId="209" totalsRowDxfId="208"/>
    <tableColumn id="21" xr3:uid="{00000000-0010-0000-0A00-000015000000}" name="20" dataDxfId="207" totalsRowDxfId="206"/>
    <tableColumn id="22" xr3:uid="{00000000-0010-0000-0A00-000016000000}" name="21" dataDxfId="205" totalsRowDxfId="204"/>
    <tableColumn id="23" xr3:uid="{00000000-0010-0000-0A00-000017000000}" name="22" dataDxfId="203" totalsRowDxfId="202"/>
    <tableColumn id="24" xr3:uid="{00000000-0010-0000-0A00-000018000000}" name="23" dataDxfId="201" totalsRowDxfId="200"/>
    <tableColumn id="25" xr3:uid="{00000000-0010-0000-0A00-000019000000}" name="24" dataDxfId="199" totalsRowDxfId="198"/>
    <tableColumn id="26" xr3:uid="{00000000-0010-0000-0A00-00001A000000}" name="25" dataDxfId="197" totalsRowDxfId="196"/>
    <tableColumn id="27" xr3:uid="{00000000-0010-0000-0A00-00001B000000}" name="26" dataDxfId="195" totalsRowDxfId="194"/>
    <tableColumn id="28" xr3:uid="{00000000-0010-0000-0A00-00001C000000}" name="27" dataDxfId="193" totalsRowDxfId="192"/>
    <tableColumn id="29" xr3:uid="{00000000-0010-0000-0A00-00001D000000}" name="28" dataDxfId="191" totalsRowDxfId="190"/>
    <tableColumn id="30" xr3:uid="{00000000-0010-0000-0A00-00001E000000}" name="29" dataDxfId="189" totalsRowDxfId="188"/>
    <tableColumn id="31" xr3:uid="{00000000-0010-0000-0A00-00001F000000}" name="30" dataDxfId="187" totalsRowDxfId="186"/>
    <tableColumn id="32" xr3:uid="{00000000-0010-0000-0A00-000020000000}" name="31" dataDxfId="185" totalsRowDxfId="184"/>
    <tableColumn id="33" xr3:uid="{00000000-0010-0000-0A00-000021000000}" name="Congés" totalsRowFunction="custom" totalsRowDxfId="183">
      <calculatedColumnFormula>COUNTIF(Novembre[[#This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Décembre" displayName="Décembre" ref="B6:AH37" totalsRowCount="1" headerRowDxfId="170" dataDxfId="169" totalsRowDxfId="168">
  <tableColumns count="33">
    <tableColumn id="1" xr3:uid="{00000000-0010-0000-0B00-000001000000}" name="Nom de l’employé" dataDxfId="167" totalsRowDxfId="166" dataCellStyle="Employé"/>
    <tableColumn id="2" xr3:uid="{00000000-0010-0000-0B00-000002000000}" name="1" dataDxfId="165" totalsRowDxfId="164"/>
    <tableColumn id="3" xr3:uid="{00000000-0010-0000-0B00-000003000000}" name="2" dataDxfId="163" totalsRowDxfId="162"/>
    <tableColumn id="4" xr3:uid="{00000000-0010-0000-0B00-000004000000}" name="3" dataDxfId="161" totalsRowDxfId="160"/>
    <tableColumn id="5" xr3:uid="{00000000-0010-0000-0B00-000005000000}" name="4" dataDxfId="159" totalsRowDxfId="158"/>
    <tableColumn id="6" xr3:uid="{00000000-0010-0000-0B00-000006000000}" name="5" dataDxfId="157" totalsRowDxfId="156"/>
    <tableColumn id="7" xr3:uid="{00000000-0010-0000-0B00-000007000000}" name="6" dataDxfId="155" totalsRowDxfId="154"/>
    <tableColumn id="8" xr3:uid="{00000000-0010-0000-0B00-000008000000}" name="7" dataDxfId="153" totalsRowDxfId="152"/>
    <tableColumn id="9" xr3:uid="{00000000-0010-0000-0B00-000009000000}" name="8" dataDxfId="151" totalsRowDxfId="150"/>
    <tableColumn id="10" xr3:uid="{00000000-0010-0000-0B00-00000A000000}" name="9" dataDxfId="149" totalsRowDxfId="148"/>
    <tableColumn id="11" xr3:uid="{00000000-0010-0000-0B00-00000B000000}" name="10" dataDxfId="147" totalsRowDxfId="146"/>
    <tableColumn id="12" xr3:uid="{00000000-0010-0000-0B00-00000C000000}" name="11" dataDxfId="145" totalsRowDxfId="144"/>
    <tableColumn id="13" xr3:uid="{00000000-0010-0000-0B00-00000D000000}" name="12" dataDxfId="143" totalsRowDxfId="142"/>
    <tableColumn id="14" xr3:uid="{00000000-0010-0000-0B00-00000E000000}" name="13" dataDxfId="141" totalsRowDxfId="140"/>
    <tableColumn id="15" xr3:uid="{00000000-0010-0000-0B00-00000F000000}" name="14" dataDxfId="139" totalsRowDxfId="138"/>
    <tableColumn id="16" xr3:uid="{00000000-0010-0000-0B00-000010000000}" name="15" dataDxfId="137" totalsRowDxfId="136"/>
    <tableColumn id="17" xr3:uid="{00000000-0010-0000-0B00-000011000000}" name="16" dataDxfId="135" totalsRowDxfId="134"/>
    <tableColumn id="18" xr3:uid="{00000000-0010-0000-0B00-000012000000}" name="17" dataDxfId="133" totalsRowDxfId="132"/>
    <tableColumn id="19" xr3:uid="{00000000-0010-0000-0B00-000013000000}" name="18" dataDxfId="131" totalsRowDxfId="130"/>
    <tableColumn id="20" xr3:uid="{00000000-0010-0000-0B00-000014000000}" name="19" dataDxfId="129" totalsRowDxfId="128"/>
    <tableColumn id="21" xr3:uid="{00000000-0010-0000-0B00-000015000000}" name="20" dataDxfId="127" totalsRowDxfId="126"/>
    <tableColumn id="22" xr3:uid="{00000000-0010-0000-0B00-000016000000}" name="21" dataDxfId="125" totalsRowDxfId="124"/>
    <tableColumn id="23" xr3:uid="{00000000-0010-0000-0B00-000017000000}" name="22" dataDxfId="123" totalsRowDxfId="122"/>
    <tableColumn id="24" xr3:uid="{00000000-0010-0000-0B00-000018000000}" name="23" dataDxfId="121" totalsRowDxfId="120"/>
    <tableColumn id="25" xr3:uid="{00000000-0010-0000-0B00-000019000000}" name="24" dataDxfId="119" totalsRowDxfId="118"/>
    <tableColumn id="26" xr3:uid="{00000000-0010-0000-0B00-00001A000000}" name="25" dataDxfId="117" totalsRowDxfId="116"/>
    <tableColumn id="27" xr3:uid="{00000000-0010-0000-0B00-00001B000000}" name="26" dataDxfId="115" totalsRowDxfId="114"/>
    <tableColumn id="28" xr3:uid="{00000000-0010-0000-0B00-00001C000000}" name="27" dataDxfId="113" totalsRowDxfId="112"/>
    <tableColumn id="29" xr3:uid="{00000000-0010-0000-0B00-00001D000000}" name="28" dataDxfId="111" totalsRowDxfId="110"/>
    <tableColumn id="30" xr3:uid="{00000000-0010-0000-0B00-00001E000000}" name="29" dataDxfId="109" totalsRowDxfId="108"/>
    <tableColumn id="31" xr3:uid="{00000000-0010-0000-0B00-00001F000000}" name="30" dataDxfId="107" totalsRowDxfId="106"/>
    <tableColumn id="32" xr3:uid="{00000000-0010-0000-0B00-000020000000}" name="31" dataDxfId="105" totalsRowDxfId="104"/>
    <tableColumn id="33" xr3:uid="{00000000-0010-0000-0B00-000021000000}" name="Congés" totalsRowFunction="custom" totalsRowDxfId="103">
      <calculatedColumnFormula>COUNTIF(Décembre[[#This Row],[1]:[31]],$AH$5)</calculatedColumnFormula>
      <totalsRowFormula>SUM(AH7:AH36)</totalsRow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NomEmployé" displayName="NomEmployé" ref="B3:B33" dataDxfId="102">
  <tableColumns count="1">
    <tableColumn id="1" xr3:uid="{00000000-0010-0000-0C00-000001000000}" name="Noms des employés" totalsRowFunction="count" dataDxfId="101" totalsRowDxfId="100" dataCellStyle="Employé"/>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printerSettings" Target="../printerSettings/printerSettings13.bin"/><Relationship Id="rId1" Type="http://schemas.openxmlformats.org/officeDocument/2006/relationships/hyperlink" Target="https://forum.excel-pratique.com/excel/calcul-pour-calendrier-garde-conges-17860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2" tint="-0.89999084444715716"/>
    <pageSetUpPr fitToPage="1"/>
  </sheetPr>
  <dimension ref="A1:AL37"/>
  <sheetViews>
    <sheetView showGridLines="0" showZeros="0" zoomScale="75" zoomScaleNormal="75" workbookViewId="0">
      <selection activeCell="AI8" sqref="AI8"/>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50" t="s">
        <v>70</v>
      </c>
      <c r="E2" s="50"/>
      <c r="F2" s="39" t="s">
        <v>66</v>
      </c>
      <c r="G2" s="50" t="s">
        <v>72</v>
      </c>
      <c r="H2" s="50"/>
      <c r="I2" s="50"/>
      <c r="J2" s="40" t="s">
        <v>67</v>
      </c>
      <c r="K2" s="50" t="s">
        <v>73</v>
      </c>
      <c r="L2" s="50"/>
      <c r="M2" s="41" t="s">
        <v>37</v>
      </c>
      <c r="N2" s="50" t="s">
        <v>74</v>
      </c>
      <c r="O2" s="50"/>
      <c r="P2" s="50"/>
      <c r="Q2" s="50"/>
      <c r="R2" s="42" t="s">
        <v>38</v>
      </c>
      <c r="S2" s="50" t="s">
        <v>75</v>
      </c>
      <c r="T2" s="50"/>
      <c r="U2" s="50"/>
      <c r="V2" s="50"/>
      <c r="W2" s="43"/>
      <c r="X2" s="50" t="s">
        <v>91</v>
      </c>
      <c r="Y2" s="50"/>
      <c r="Z2" s="50"/>
      <c r="AA2" s="50"/>
      <c r="AB2" s="44" t="s">
        <v>7</v>
      </c>
      <c r="AC2" s="50" t="s">
        <v>13</v>
      </c>
      <c r="AD2" s="50"/>
      <c r="AE2" s="50"/>
      <c r="AF2" s="50"/>
    </row>
    <row r="3" spans="1:38" ht="15" customHeight="1" x14ac:dyDescent="0.3">
      <c r="AH3" s="6" t="s">
        <v>69</v>
      </c>
      <c r="AI3" s="6"/>
      <c r="AJ3" s="6"/>
      <c r="AK3" s="6"/>
    </row>
    <row r="4" spans="1:38" ht="30" customHeight="1" x14ac:dyDescent="0.3">
      <c r="B4" s="14" t="s">
        <v>0</v>
      </c>
      <c r="C4" s="49" t="s">
        <v>92</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3">
        <v>2023</v>
      </c>
      <c r="AI4" s="25" t="s">
        <v>67</v>
      </c>
      <c r="AJ4" s="8"/>
      <c r="AK4" s="8"/>
    </row>
    <row r="5" spans="1:38" ht="25.05" customHeight="1" x14ac:dyDescent="0.3">
      <c r="B5" s="3"/>
      <c r="C5" s="29">
        <f>DATE(AnnéeCalendrier,1,1)</f>
        <v>44927</v>
      </c>
      <c r="D5" s="29">
        <f>C5+1</f>
        <v>44928</v>
      </c>
      <c r="E5" s="29">
        <f t="shared" ref="E5:AD5" si="0">D5+1</f>
        <v>44929</v>
      </c>
      <c r="F5" s="29">
        <f t="shared" si="0"/>
        <v>44930</v>
      </c>
      <c r="G5" s="29">
        <f t="shared" si="0"/>
        <v>44931</v>
      </c>
      <c r="H5" s="29">
        <f t="shared" si="0"/>
        <v>44932</v>
      </c>
      <c r="I5" s="29">
        <f t="shared" si="0"/>
        <v>44933</v>
      </c>
      <c r="J5" s="29">
        <f t="shared" si="0"/>
        <v>44934</v>
      </c>
      <c r="K5" s="29">
        <f t="shared" si="0"/>
        <v>44935</v>
      </c>
      <c r="L5" s="29">
        <f t="shared" si="0"/>
        <v>44936</v>
      </c>
      <c r="M5" s="29">
        <f t="shared" si="0"/>
        <v>44937</v>
      </c>
      <c r="N5" s="29">
        <f t="shared" si="0"/>
        <v>44938</v>
      </c>
      <c r="O5" s="29">
        <f t="shared" si="0"/>
        <v>44939</v>
      </c>
      <c r="P5" s="29">
        <f t="shared" si="0"/>
        <v>44940</v>
      </c>
      <c r="Q5" s="29">
        <f t="shared" si="0"/>
        <v>44941</v>
      </c>
      <c r="R5" s="29">
        <f t="shared" si="0"/>
        <v>44942</v>
      </c>
      <c r="S5" s="29">
        <f t="shared" si="0"/>
        <v>44943</v>
      </c>
      <c r="T5" s="29">
        <f t="shared" si="0"/>
        <v>44944</v>
      </c>
      <c r="U5" s="29">
        <f t="shared" si="0"/>
        <v>44945</v>
      </c>
      <c r="V5" s="29">
        <f t="shared" si="0"/>
        <v>44946</v>
      </c>
      <c r="W5" s="29">
        <f t="shared" si="0"/>
        <v>44947</v>
      </c>
      <c r="X5" s="29">
        <f t="shared" si="0"/>
        <v>44948</v>
      </c>
      <c r="Y5" s="29">
        <f t="shared" si="0"/>
        <v>44949</v>
      </c>
      <c r="Z5" s="29">
        <f t="shared" si="0"/>
        <v>44950</v>
      </c>
      <c r="AA5" s="29">
        <f t="shared" si="0"/>
        <v>44951</v>
      </c>
      <c r="AB5" s="29">
        <f t="shared" si="0"/>
        <v>44952</v>
      </c>
      <c r="AC5" s="29">
        <f t="shared" si="0"/>
        <v>44953</v>
      </c>
      <c r="AD5" s="29">
        <f t="shared" si="0"/>
        <v>44954</v>
      </c>
      <c r="AE5" s="29">
        <f t="shared" ref="AE5" si="1">AD5+1</f>
        <v>44955</v>
      </c>
      <c r="AF5" s="29">
        <f t="shared" ref="AF5" si="2">AE5+1</f>
        <v>44956</v>
      </c>
      <c r="AG5" s="29">
        <f t="shared" ref="AG5" si="3">AF5+1</f>
        <v>44957</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v>0</v>
      </c>
      <c r="AI7" s="20">
        <v>0</v>
      </c>
      <c r="AJ7" s="20">
        <v>0</v>
      </c>
      <c r="AK7" s="20">
        <v>0</v>
      </c>
      <c r="AL7" s="20">
        <v>0</v>
      </c>
    </row>
    <row r="8" spans="1:38" ht="30" customHeight="1" x14ac:dyDescent="0.3">
      <c r="B8" s="16" t="s">
        <v>40</v>
      </c>
      <c r="C8" s="1"/>
      <c r="D8" s="1"/>
      <c r="E8" s="1"/>
      <c r="F8" s="1"/>
      <c r="G8" s="1"/>
      <c r="H8" s="1" t="s">
        <v>66</v>
      </c>
      <c r="I8" s="1" t="s">
        <v>66</v>
      </c>
      <c r="J8" s="1" t="s">
        <v>66</v>
      </c>
      <c r="K8" s="1"/>
      <c r="L8" s="1"/>
      <c r="M8" s="1"/>
      <c r="N8" s="1"/>
      <c r="O8" s="1"/>
      <c r="P8" s="1"/>
      <c r="Q8" s="1"/>
      <c r="R8" s="1"/>
      <c r="S8" s="1"/>
      <c r="T8" s="1"/>
      <c r="U8" s="1"/>
      <c r="V8" s="1"/>
      <c r="W8" s="1"/>
      <c r="X8" s="1"/>
      <c r="Y8" s="1"/>
      <c r="Z8" s="1"/>
      <c r="AA8" s="1"/>
      <c r="AB8" s="1"/>
      <c r="AC8" s="1" t="s">
        <v>66</v>
      </c>
      <c r="AD8" s="1" t="s">
        <v>66</v>
      </c>
      <c r="AE8" s="1" t="s">
        <v>66</v>
      </c>
      <c r="AF8" s="1"/>
      <c r="AG8" s="1"/>
      <c r="AH8" s="20">
        <v>0</v>
      </c>
      <c r="AI8" s="20">
        <v>6</v>
      </c>
      <c r="AJ8" s="20">
        <v>0</v>
      </c>
      <c r="AK8" s="20">
        <v>0</v>
      </c>
      <c r="AL8" s="20">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v>0</v>
      </c>
      <c r="AI9" s="20">
        <v>0</v>
      </c>
      <c r="AJ9" s="20">
        <v>0</v>
      </c>
      <c r="AK9" s="20">
        <v>0</v>
      </c>
      <c r="AL9" s="20">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v>0</v>
      </c>
      <c r="AI10" s="20">
        <v>0</v>
      </c>
      <c r="AJ10" s="20">
        <v>0</v>
      </c>
      <c r="AK10" s="20">
        <v>0</v>
      </c>
      <c r="AL10" s="20">
        <v>0</v>
      </c>
    </row>
    <row r="11" spans="1:38" ht="30" customHeight="1" x14ac:dyDescent="0.3">
      <c r="B11" s="18" t="s">
        <v>43</v>
      </c>
      <c r="C11" s="1" t="s">
        <v>67</v>
      </c>
      <c r="D11" s="1"/>
      <c r="E11" s="1"/>
      <c r="F11" s="1"/>
      <c r="G11" s="1"/>
      <c r="H11" s="1"/>
      <c r="I11" s="1"/>
      <c r="J11" s="1"/>
      <c r="K11" s="1"/>
      <c r="L11" s="1"/>
      <c r="M11" s="1"/>
      <c r="N11" s="1"/>
      <c r="O11" s="1"/>
      <c r="P11" s="1"/>
      <c r="Q11" s="1"/>
      <c r="R11" s="1" t="s">
        <v>66</v>
      </c>
      <c r="S11" s="1" t="s">
        <v>66</v>
      </c>
      <c r="T11" s="1" t="s">
        <v>66</v>
      </c>
      <c r="U11" s="1" t="s">
        <v>66</v>
      </c>
      <c r="V11" s="1" t="s">
        <v>66</v>
      </c>
      <c r="W11" s="1" t="s">
        <v>66</v>
      </c>
      <c r="X11" s="1" t="s">
        <v>66</v>
      </c>
      <c r="Y11" s="1"/>
      <c r="Z11" s="1"/>
      <c r="AA11" s="1"/>
      <c r="AB11" s="1"/>
      <c r="AC11" s="1"/>
      <c r="AD11" s="1"/>
      <c r="AE11" s="1"/>
      <c r="AF11" s="1"/>
      <c r="AG11" s="1"/>
      <c r="AH11" s="20">
        <v>0</v>
      </c>
      <c r="AI11" s="20">
        <v>8</v>
      </c>
      <c r="AJ11" s="20">
        <v>0</v>
      </c>
      <c r="AK11" s="20">
        <v>0</v>
      </c>
      <c r="AL11" s="20">
        <v>0</v>
      </c>
    </row>
    <row r="12" spans="1:38" ht="30" customHeight="1" x14ac:dyDescent="0.3">
      <c r="B12" s="17" t="s">
        <v>44</v>
      </c>
      <c r="C12" s="1"/>
      <c r="D12" s="1"/>
      <c r="E12" s="1"/>
      <c r="F12" s="1"/>
      <c r="G12" s="1"/>
      <c r="H12" s="1"/>
      <c r="I12" s="1"/>
      <c r="J12" s="1"/>
      <c r="K12" s="1"/>
      <c r="L12" s="1"/>
      <c r="M12" s="1"/>
      <c r="N12" s="1"/>
      <c r="O12" s="1" t="s">
        <v>66</v>
      </c>
      <c r="P12" s="1" t="s">
        <v>66</v>
      </c>
      <c r="Q12" s="1" t="s">
        <v>66</v>
      </c>
      <c r="R12" s="1"/>
      <c r="S12" s="1"/>
      <c r="T12" s="1"/>
      <c r="U12" s="1"/>
      <c r="V12" s="1"/>
      <c r="W12" s="1"/>
      <c r="X12" s="1"/>
      <c r="Y12" s="1"/>
      <c r="Z12" s="1"/>
      <c r="AA12" s="1"/>
      <c r="AB12" s="1"/>
      <c r="AC12" s="1"/>
      <c r="AD12" s="1"/>
      <c r="AE12" s="1"/>
      <c r="AF12" s="1"/>
      <c r="AG12" s="1"/>
      <c r="AH12" s="20">
        <v>0</v>
      </c>
      <c r="AI12" s="20">
        <v>3</v>
      </c>
      <c r="AJ12" s="20">
        <v>0</v>
      </c>
      <c r="AK12" s="20">
        <v>0</v>
      </c>
      <c r="AL12" s="20">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v>0</v>
      </c>
      <c r="AI13" s="20">
        <v>0</v>
      </c>
      <c r="AJ13" s="20">
        <v>0</v>
      </c>
      <c r="AK13" s="20">
        <v>0</v>
      </c>
      <c r="AL13" s="20">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v>0</v>
      </c>
      <c r="AI14" s="20">
        <v>0</v>
      </c>
      <c r="AJ14" s="20">
        <v>0</v>
      </c>
      <c r="AK14" s="20">
        <v>0</v>
      </c>
      <c r="AL14" s="20">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v>0</v>
      </c>
      <c r="AI15" s="20">
        <v>0</v>
      </c>
      <c r="AJ15" s="20">
        <v>0</v>
      </c>
      <c r="AK15" s="20">
        <v>0</v>
      </c>
      <c r="AL15" s="20">
        <v>0</v>
      </c>
    </row>
    <row r="16" spans="1:38" ht="30" customHeight="1" x14ac:dyDescent="0.3">
      <c r="B16" s="19" t="s">
        <v>48</v>
      </c>
      <c r="C16" s="1"/>
      <c r="D16" s="1" t="s">
        <v>37</v>
      </c>
      <c r="E16" s="1" t="s">
        <v>37</v>
      </c>
      <c r="F16" s="1" t="s">
        <v>37</v>
      </c>
      <c r="G16" s="1" t="s">
        <v>37</v>
      </c>
      <c r="H16" s="1" t="s">
        <v>37</v>
      </c>
      <c r="I16" s="1"/>
      <c r="J16" s="1"/>
      <c r="K16" s="1"/>
      <c r="L16" s="1"/>
      <c r="M16" s="1"/>
      <c r="N16" s="1"/>
      <c r="O16" s="1"/>
      <c r="P16" s="1"/>
      <c r="Q16" s="1"/>
      <c r="R16" s="1"/>
      <c r="S16" s="1"/>
      <c r="T16" s="1"/>
      <c r="U16" s="1"/>
      <c r="V16" s="1"/>
      <c r="W16" s="1"/>
      <c r="X16" s="1"/>
      <c r="Y16" s="1" t="s">
        <v>37</v>
      </c>
      <c r="Z16" s="1" t="s">
        <v>37</v>
      </c>
      <c r="AA16" s="1" t="s">
        <v>37</v>
      </c>
      <c r="AB16" s="1" t="s">
        <v>37</v>
      </c>
      <c r="AC16" s="1" t="s">
        <v>37</v>
      </c>
      <c r="AD16" s="1"/>
      <c r="AE16" s="1"/>
      <c r="AF16" s="1"/>
      <c r="AG16" s="1"/>
      <c r="AH16" s="20">
        <v>0</v>
      </c>
      <c r="AI16" s="20">
        <v>0</v>
      </c>
      <c r="AJ16" s="20">
        <v>10</v>
      </c>
      <c r="AK16" s="20">
        <v>0</v>
      </c>
      <c r="AL16" s="20">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v>0</v>
      </c>
      <c r="AI17" s="20">
        <v>0</v>
      </c>
      <c r="AJ17" s="20">
        <v>0</v>
      </c>
      <c r="AK17" s="20">
        <v>0</v>
      </c>
      <c r="AL17" s="20">
        <v>0</v>
      </c>
    </row>
    <row r="18" spans="2:38" ht="30" customHeight="1" x14ac:dyDescent="0.3">
      <c r="B18" s="16" t="s">
        <v>50</v>
      </c>
      <c r="C18" s="1" t="s">
        <v>66</v>
      </c>
      <c r="D18" s="1"/>
      <c r="E18" s="1"/>
      <c r="F18" s="1"/>
      <c r="G18" s="1"/>
      <c r="H18" s="1"/>
      <c r="I18" s="1"/>
      <c r="J18" s="1"/>
      <c r="K18" s="1"/>
      <c r="L18" s="1"/>
      <c r="M18" s="1"/>
      <c r="N18" s="1"/>
      <c r="O18" s="1"/>
      <c r="P18" s="1"/>
      <c r="Q18" s="1"/>
      <c r="R18" s="1" t="s">
        <v>66</v>
      </c>
      <c r="S18" s="1" t="s">
        <v>66</v>
      </c>
      <c r="T18" s="1" t="s">
        <v>66</v>
      </c>
      <c r="U18" s="1" t="s">
        <v>66</v>
      </c>
      <c r="V18" s="1" t="s">
        <v>66</v>
      </c>
      <c r="W18" s="1" t="s">
        <v>66</v>
      </c>
      <c r="X18" s="1" t="s">
        <v>66</v>
      </c>
      <c r="Y18" s="1"/>
      <c r="Z18" s="1"/>
      <c r="AA18" s="1"/>
      <c r="AB18" s="1"/>
      <c r="AC18" s="1"/>
      <c r="AD18" s="1"/>
      <c r="AE18" s="1"/>
      <c r="AF18" s="1"/>
      <c r="AG18" s="1"/>
      <c r="AH18" s="20">
        <v>0</v>
      </c>
      <c r="AI18" s="20">
        <v>8</v>
      </c>
      <c r="AJ18" s="20">
        <v>0</v>
      </c>
      <c r="AK18" s="20">
        <v>0</v>
      </c>
      <c r="AL18" s="20">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v>0</v>
      </c>
      <c r="AI19" s="20">
        <v>0</v>
      </c>
      <c r="AJ19" s="20">
        <v>0</v>
      </c>
      <c r="AK19" s="20">
        <v>31</v>
      </c>
      <c r="AL19" s="20">
        <v>0</v>
      </c>
    </row>
    <row r="20" spans="2:38" ht="30" customHeight="1" x14ac:dyDescent="0.3">
      <c r="B20" s="19" t="s">
        <v>52</v>
      </c>
      <c r="C20" s="1"/>
      <c r="D20" s="1"/>
      <c r="E20" s="1"/>
      <c r="F20" s="1"/>
      <c r="G20" s="1"/>
      <c r="H20" s="1"/>
      <c r="I20" s="1"/>
      <c r="J20" s="1"/>
      <c r="K20" s="1"/>
      <c r="L20" s="1"/>
      <c r="M20" s="1"/>
      <c r="N20" s="1"/>
      <c r="O20" s="1" t="s">
        <v>67</v>
      </c>
      <c r="P20" s="1" t="s">
        <v>67</v>
      </c>
      <c r="Q20" s="1" t="s">
        <v>67</v>
      </c>
      <c r="R20" s="1"/>
      <c r="S20" s="1"/>
      <c r="T20" s="1"/>
      <c r="U20" s="1"/>
      <c r="V20" s="1"/>
      <c r="W20" s="1"/>
      <c r="X20" s="1"/>
      <c r="Y20" s="1"/>
      <c r="Z20" s="1"/>
      <c r="AA20" s="1"/>
      <c r="AB20" s="1"/>
      <c r="AC20" s="1"/>
      <c r="AD20" s="1"/>
      <c r="AE20" s="1"/>
      <c r="AF20" s="1" t="s">
        <v>37</v>
      </c>
      <c r="AG20" s="1"/>
      <c r="AH20" s="20">
        <v>0</v>
      </c>
      <c r="AI20" s="20">
        <v>3</v>
      </c>
      <c r="AJ20" s="20">
        <v>1</v>
      </c>
      <c r="AK20" s="20">
        <v>0</v>
      </c>
      <c r="AL20" s="20">
        <v>0</v>
      </c>
    </row>
    <row r="21" spans="2:38" ht="30" customHeight="1" x14ac:dyDescent="0.3">
      <c r="B21" s="18" t="s">
        <v>53</v>
      </c>
      <c r="C21" s="1" t="s">
        <v>66</v>
      </c>
      <c r="D21" s="1" t="s">
        <v>2</v>
      </c>
      <c r="E21" s="1" t="s">
        <v>2</v>
      </c>
      <c r="F21" s="1" t="s">
        <v>2</v>
      </c>
      <c r="G21" s="1" t="s">
        <v>2</v>
      </c>
      <c r="H21" s="1" t="s">
        <v>2</v>
      </c>
      <c r="I21" s="1" t="s">
        <v>2</v>
      </c>
      <c r="J21" s="1" t="s">
        <v>2</v>
      </c>
      <c r="K21" s="1" t="s">
        <v>2</v>
      </c>
      <c r="L21" s="1" t="s">
        <v>2</v>
      </c>
      <c r="M21" s="1" t="s">
        <v>2</v>
      </c>
      <c r="N21" s="1" t="s">
        <v>2</v>
      </c>
      <c r="O21" s="1" t="s">
        <v>2</v>
      </c>
      <c r="P21" s="1" t="s">
        <v>2</v>
      </c>
      <c r="Q21" s="1" t="s">
        <v>2</v>
      </c>
      <c r="R21" s="1"/>
      <c r="S21" s="1"/>
      <c r="T21" s="1"/>
      <c r="U21" s="1"/>
      <c r="V21" s="1"/>
      <c r="W21" s="1"/>
      <c r="X21" s="1"/>
      <c r="Y21" s="1"/>
      <c r="Z21" s="1"/>
      <c r="AA21" s="1"/>
      <c r="AB21" s="1"/>
      <c r="AC21" s="1"/>
      <c r="AD21" s="1"/>
      <c r="AE21" s="1"/>
      <c r="AF21" s="1"/>
      <c r="AG21" s="1"/>
      <c r="AH21" s="20">
        <v>14</v>
      </c>
      <c r="AI21" s="20">
        <v>1</v>
      </c>
      <c r="AJ21" s="20">
        <v>0</v>
      </c>
      <c r="AK21" s="20">
        <v>0</v>
      </c>
      <c r="AL21" s="20">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v>0</v>
      </c>
      <c r="AI22" s="20">
        <v>0</v>
      </c>
      <c r="AJ22" s="20">
        <v>0</v>
      </c>
      <c r="AK22" s="20">
        <v>0</v>
      </c>
      <c r="AL22" s="20">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t="s">
        <v>66</v>
      </c>
      <c r="AD23" s="1" t="s">
        <v>66</v>
      </c>
      <c r="AE23" s="1" t="s">
        <v>66</v>
      </c>
      <c r="AF23" s="1"/>
      <c r="AG23" s="1"/>
      <c r="AH23" s="20">
        <v>0</v>
      </c>
      <c r="AI23" s="20">
        <v>3</v>
      </c>
      <c r="AJ23" s="20">
        <v>0</v>
      </c>
      <c r="AK23" s="20">
        <v>0</v>
      </c>
      <c r="AL23" s="20">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v>0</v>
      </c>
      <c r="AI24" s="20">
        <v>0</v>
      </c>
      <c r="AJ24" s="20">
        <v>0</v>
      </c>
      <c r="AK24" s="20">
        <v>0</v>
      </c>
      <c r="AL24" s="20">
        <v>0</v>
      </c>
    </row>
    <row r="25" spans="2:38" ht="30" customHeight="1" x14ac:dyDescent="0.3">
      <c r="B25" s="19" t="s">
        <v>57</v>
      </c>
      <c r="C25" s="1"/>
      <c r="D25" s="1"/>
      <c r="E25" s="1"/>
      <c r="F25" s="1"/>
      <c r="G25" s="1"/>
      <c r="H25" s="1" t="s">
        <v>66</v>
      </c>
      <c r="I25" s="1" t="s">
        <v>66</v>
      </c>
      <c r="J25" s="1" t="s">
        <v>66</v>
      </c>
      <c r="K25" s="1"/>
      <c r="L25" s="1"/>
      <c r="M25" s="1"/>
      <c r="N25" s="1"/>
      <c r="O25" s="1"/>
      <c r="P25" s="1"/>
      <c r="Q25" s="1"/>
      <c r="R25" s="1"/>
      <c r="S25" s="1"/>
      <c r="T25" s="1"/>
      <c r="U25" s="1"/>
      <c r="V25" s="1"/>
      <c r="W25" s="1"/>
      <c r="X25" s="1"/>
      <c r="Y25" s="1"/>
      <c r="Z25" s="1"/>
      <c r="AA25" s="1"/>
      <c r="AB25" s="1"/>
      <c r="AC25" s="1"/>
      <c r="AD25" s="1"/>
      <c r="AE25" s="1"/>
      <c r="AF25" s="1"/>
      <c r="AG25" s="1"/>
      <c r="AH25" s="20">
        <v>0</v>
      </c>
      <c r="AI25" s="20">
        <v>3</v>
      </c>
      <c r="AJ25" s="20">
        <v>0</v>
      </c>
      <c r="AK25" s="20">
        <v>0</v>
      </c>
      <c r="AL25" s="20">
        <v>0</v>
      </c>
    </row>
    <row r="26" spans="2:38" ht="30" customHeight="1" x14ac:dyDescent="0.3">
      <c r="B26" s="16" t="s">
        <v>58</v>
      </c>
      <c r="C26" s="1"/>
      <c r="D26" s="1"/>
      <c r="E26" s="1"/>
      <c r="F26" s="1"/>
      <c r="G26" s="1"/>
      <c r="H26" s="1"/>
      <c r="I26" s="1"/>
      <c r="J26" s="1"/>
      <c r="K26" s="1"/>
      <c r="L26" s="1"/>
      <c r="M26" s="1"/>
      <c r="N26" s="1"/>
      <c r="O26" s="1" t="s">
        <v>66</v>
      </c>
      <c r="P26" s="1" t="s">
        <v>66</v>
      </c>
      <c r="Q26" s="1" t="s">
        <v>66</v>
      </c>
      <c r="R26" s="1"/>
      <c r="S26" s="1"/>
      <c r="T26" s="1"/>
      <c r="U26" s="1"/>
      <c r="V26" s="1"/>
      <c r="W26" s="1"/>
      <c r="X26" s="1"/>
      <c r="Y26" s="1"/>
      <c r="Z26" s="1"/>
      <c r="AA26" s="1"/>
      <c r="AB26" s="1"/>
      <c r="AC26" s="1" t="s">
        <v>67</v>
      </c>
      <c r="AD26" s="1" t="s">
        <v>67</v>
      </c>
      <c r="AE26" s="1" t="s">
        <v>67</v>
      </c>
      <c r="AF26" s="1"/>
      <c r="AG26" s="1"/>
      <c r="AH26" s="20">
        <v>0</v>
      </c>
      <c r="AI26" s="20">
        <v>6</v>
      </c>
      <c r="AJ26" s="20">
        <v>0</v>
      </c>
      <c r="AK26" s="20">
        <v>0</v>
      </c>
      <c r="AL26" s="20">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t="s">
        <v>67</v>
      </c>
      <c r="W27" s="1" t="s">
        <v>67</v>
      </c>
      <c r="X27" s="1" t="s">
        <v>67</v>
      </c>
      <c r="Y27" s="1"/>
      <c r="Z27" s="1"/>
      <c r="AA27" s="1"/>
      <c r="AB27" s="1"/>
      <c r="AC27" s="1"/>
      <c r="AD27" s="1"/>
      <c r="AE27" s="1"/>
      <c r="AF27" s="1"/>
      <c r="AG27" s="1"/>
      <c r="AH27" s="20">
        <v>0</v>
      </c>
      <c r="AI27" s="20">
        <v>3</v>
      </c>
      <c r="AJ27" s="20">
        <v>0</v>
      </c>
      <c r="AK27" s="20">
        <v>0</v>
      </c>
      <c r="AL27" s="20">
        <v>0</v>
      </c>
    </row>
    <row r="28" spans="2:38" ht="30" customHeight="1" x14ac:dyDescent="0.3">
      <c r="B28" s="16" t="s">
        <v>60</v>
      </c>
      <c r="C28" s="1"/>
      <c r="D28" s="1"/>
      <c r="E28" s="1"/>
      <c r="F28" s="1"/>
      <c r="G28" s="1"/>
      <c r="H28" s="1"/>
      <c r="I28" s="1"/>
      <c r="J28" s="1"/>
      <c r="K28" s="1"/>
      <c r="L28" s="1"/>
      <c r="M28" s="1"/>
      <c r="N28" s="1"/>
      <c r="O28" s="1" t="s">
        <v>67</v>
      </c>
      <c r="P28" s="1" t="s">
        <v>67</v>
      </c>
      <c r="Q28" s="1" t="s">
        <v>67</v>
      </c>
      <c r="R28" s="1"/>
      <c r="S28" s="1"/>
      <c r="T28" s="1"/>
      <c r="U28" s="1"/>
      <c r="V28" s="1"/>
      <c r="W28" s="1"/>
      <c r="X28" s="1"/>
      <c r="Y28" s="1"/>
      <c r="Z28" s="1"/>
      <c r="AA28" s="1"/>
      <c r="AB28" s="1"/>
      <c r="AC28" s="1"/>
      <c r="AD28" s="1"/>
      <c r="AE28" s="1"/>
      <c r="AF28" s="1"/>
      <c r="AG28" s="1"/>
      <c r="AH28" s="20">
        <v>0</v>
      </c>
      <c r="AI28" s="20">
        <v>3</v>
      </c>
      <c r="AJ28" s="20">
        <v>0</v>
      </c>
      <c r="AK28" s="20">
        <v>0</v>
      </c>
      <c r="AL28" s="20">
        <v>0</v>
      </c>
    </row>
    <row r="29" spans="2:38" ht="30" customHeight="1" x14ac:dyDescent="0.3">
      <c r="B29" s="16" t="s">
        <v>61</v>
      </c>
      <c r="C29" s="1" t="s">
        <v>67</v>
      </c>
      <c r="D29" s="1"/>
      <c r="E29" s="1"/>
      <c r="F29" s="1"/>
      <c r="G29" s="1"/>
      <c r="H29" s="1"/>
      <c r="I29" s="1"/>
      <c r="J29" s="1"/>
      <c r="K29" s="1"/>
      <c r="L29" s="1"/>
      <c r="M29" s="1"/>
      <c r="N29" s="1"/>
      <c r="O29" s="1"/>
      <c r="P29" s="1"/>
      <c r="Q29" s="1"/>
      <c r="R29" s="1"/>
      <c r="S29" s="1"/>
      <c r="T29" s="1"/>
      <c r="U29" s="1"/>
      <c r="V29" s="1" t="s">
        <v>67</v>
      </c>
      <c r="W29" s="1" t="s">
        <v>67</v>
      </c>
      <c r="X29" s="1" t="s">
        <v>67</v>
      </c>
      <c r="Y29" s="1"/>
      <c r="Z29" s="1"/>
      <c r="AA29" s="1"/>
      <c r="AB29" s="1"/>
      <c r="AC29" s="1"/>
      <c r="AD29" s="1"/>
      <c r="AE29" s="1"/>
      <c r="AF29" s="1"/>
      <c r="AG29" s="1"/>
      <c r="AH29" s="20">
        <v>0</v>
      </c>
      <c r="AI29" s="20">
        <v>4</v>
      </c>
      <c r="AJ29" s="20">
        <v>0</v>
      </c>
      <c r="AK29" s="20">
        <v>0</v>
      </c>
      <c r="AL29" s="20">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t="s">
        <v>67</v>
      </c>
      <c r="AD30" s="1" t="s">
        <v>67</v>
      </c>
      <c r="AE30" s="1" t="s">
        <v>67</v>
      </c>
      <c r="AF30" s="1"/>
      <c r="AG30" s="1"/>
      <c r="AH30" s="20">
        <v>0</v>
      </c>
      <c r="AI30" s="20">
        <v>3</v>
      </c>
      <c r="AJ30" s="20">
        <v>0</v>
      </c>
      <c r="AK30" s="20">
        <v>0</v>
      </c>
      <c r="AL30" s="20">
        <v>0</v>
      </c>
    </row>
    <row r="31" spans="2:38" ht="30" customHeight="1" x14ac:dyDescent="0.3">
      <c r="B31" s="19" t="s">
        <v>63</v>
      </c>
      <c r="C31" s="1"/>
      <c r="D31" s="1"/>
      <c r="E31" s="1"/>
      <c r="F31" s="1"/>
      <c r="G31" s="1"/>
      <c r="H31" s="1" t="s">
        <v>67</v>
      </c>
      <c r="I31" s="1" t="s">
        <v>67</v>
      </c>
      <c r="J31" s="1" t="s">
        <v>67</v>
      </c>
      <c r="K31" s="1"/>
      <c r="L31" s="1"/>
      <c r="M31" s="1"/>
      <c r="N31" s="1"/>
      <c r="O31" s="1"/>
      <c r="P31" s="1"/>
      <c r="Q31" s="1"/>
      <c r="R31" s="1"/>
      <c r="S31" s="1"/>
      <c r="T31" s="1"/>
      <c r="U31" s="1"/>
      <c r="V31" s="1"/>
      <c r="W31" s="1"/>
      <c r="X31" s="1"/>
      <c r="Y31" s="1"/>
      <c r="Z31" s="1"/>
      <c r="AA31" s="1"/>
      <c r="AB31" s="1"/>
      <c r="AC31" s="1"/>
      <c r="AD31" s="1"/>
      <c r="AE31" s="1"/>
      <c r="AF31" s="1"/>
      <c r="AG31" s="1"/>
      <c r="AH31" s="20">
        <v>0</v>
      </c>
      <c r="AI31" s="20">
        <v>3</v>
      </c>
      <c r="AJ31" s="20">
        <v>0</v>
      </c>
      <c r="AK31" s="20">
        <v>0</v>
      </c>
      <c r="AL31" s="20">
        <v>0</v>
      </c>
    </row>
    <row r="32" spans="2:38" ht="30" customHeight="1" x14ac:dyDescent="0.3">
      <c r="B32" s="17" t="s">
        <v>64</v>
      </c>
      <c r="C32" s="1"/>
      <c r="D32" s="1" t="s">
        <v>37</v>
      </c>
      <c r="E32" s="1" t="s">
        <v>37</v>
      </c>
      <c r="F32" s="1" t="s">
        <v>37</v>
      </c>
      <c r="G32" s="1" t="s">
        <v>37</v>
      </c>
      <c r="H32" s="1" t="s">
        <v>37</v>
      </c>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v>0</v>
      </c>
      <c r="AI32" s="20">
        <v>0</v>
      </c>
      <c r="AJ32" s="20">
        <v>6</v>
      </c>
      <c r="AK32" s="20">
        <v>0</v>
      </c>
      <c r="AL32" s="20">
        <v>0</v>
      </c>
    </row>
    <row r="33" spans="2:38" ht="30" customHeight="1" x14ac:dyDescent="0.3">
      <c r="B33" s="16" t="s">
        <v>65</v>
      </c>
      <c r="C33" s="1"/>
      <c r="D33" s="1"/>
      <c r="E33" s="1"/>
      <c r="F33" s="1"/>
      <c r="G33" s="1"/>
      <c r="H33" s="1" t="s">
        <v>67</v>
      </c>
      <c r="I33" s="1" t="s">
        <v>67</v>
      </c>
      <c r="J33" s="1" t="s">
        <v>67</v>
      </c>
      <c r="K33" s="1"/>
      <c r="L33" s="1"/>
      <c r="M33" s="1"/>
      <c r="N33" s="1"/>
      <c r="O33" s="1"/>
      <c r="P33" s="1"/>
      <c r="Q33" s="1"/>
      <c r="R33" s="1"/>
      <c r="S33" s="1"/>
      <c r="T33" s="1"/>
      <c r="U33" s="1"/>
      <c r="V33" s="1"/>
      <c r="W33" s="1"/>
      <c r="X33" s="1"/>
      <c r="Y33" s="1"/>
      <c r="Z33" s="1"/>
      <c r="AA33" s="1"/>
      <c r="AB33" s="1"/>
      <c r="AC33" s="1"/>
      <c r="AD33" s="1"/>
      <c r="AE33" s="1"/>
      <c r="AF33" s="1"/>
      <c r="AG33" s="1"/>
      <c r="AH33" s="20">
        <v>0</v>
      </c>
      <c r="AI33" s="20">
        <v>3</v>
      </c>
      <c r="AJ33" s="20">
        <v>0</v>
      </c>
      <c r="AK33" s="20">
        <v>0</v>
      </c>
      <c r="AL33" s="20">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v>0</v>
      </c>
      <c r="AI34" s="20">
        <v>0</v>
      </c>
      <c r="AJ34" s="20">
        <v>0</v>
      </c>
      <c r="AK34" s="20">
        <v>0</v>
      </c>
      <c r="AL34" s="20">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v>0</v>
      </c>
      <c r="AI35" s="20">
        <v>0</v>
      </c>
      <c r="AJ35" s="20">
        <v>0</v>
      </c>
      <c r="AK35" s="20">
        <v>0</v>
      </c>
      <c r="AL35" s="20">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20">
        <v>0</v>
      </c>
      <c r="AI36" s="20">
        <v>0</v>
      </c>
      <c r="AJ36" s="20">
        <v>0</v>
      </c>
      <c r="AK36" s="20">
        <v>0</v>
      </c>
      <c r="AL36" s="20">
        <v>0</v>
      </c>
    </row>
    <row r="37" spans="2:38" ht="30" customHeight="1" x14ac:dyDescent="0.3">
      <c r="B37" s="46"/>
      <c r="AH37" s="47">
        <f>SUM(AH7:AH36)</f>
        <v>14</v>
      </c>
      <c r="AI37" s="21">
        <f t="shared" ref="AI37:AL37" si="4">SUM(AI7:AI36)</f>
        <v>60</v>
      </c>
      <c r="AJ37" s="21">
        <f t="shared" si="4"/>
        <v>17</v>
      </c>
      <c r="AK37" s="21">
        <f t="shared" si="4"/>
        <v>31</v>
      </c>
      <c r="AL37" s="21">
        <f t="shared" si="4"/>
        <v>0</v>
      </c>
    </row>
  </sheetData>
  <mergeCells count="8">
    <mergeCell ref="C4:AG4"/>
    <mergeCell ref="D2:E2"/>
    <mergeCell ref="G2:I2"/>
    <mergeCell ref="K2:L2"/>
    <mergeCell ref="N2:Q2"/>
    <mergeCell ref="S2:V2"/>
    <mergeCell ref="X2:AA2"/>
    <mergeCell ref="AC2:AF2"/>
  </mergeCells>
  <conditionalFormatting sqref="C5:AG6">
    <cfRule type="expression" dxfId="975" priority="193">
      <formula>COUNTIF(feries,C$5)&gt;0</formula>
    </cfRule>
  </conditionalFormatting>
  <conditionalFormatting sqref="AL7:AL36">
    <cfRule type="dataBar" priority="4">
      <dataBar>
        <cfvo type="num" val="0"/>
        <cfvo type="num" val="31"/>
        <color theme="2" tint="-0.249977111117893"/>
      </dataBar>
      <extLst>
        <ext xmlns:x14="http://schemas.microsoft.com/office/spreadsheetml/2009/9/main" uri="{B025F937-C7B1-47D3-B67F-A62EFF666E3E}">
          <x14:id>{2F62BFAC-608A-423E-9EC2-8BD5704E6B6B}</x14:id>
        </ext>
      </extLst>
    </cfRule>
  </conditionalFormatting>
  <conditionalFormatting sqref="C7:AG36">
    <cfRule type="expression" priority="5">
      <formula>C7=""</formula>
    </cfRule>
    <cfRule type="cellIs" dxfId="974" priority="25" operator="equal">
      <formula>"M"</formula>
    </cfRule>
    <cfRule type="cellIs" dxfId="973" priority="26" operator="equal">
      <formula>"A"</formula>
    </cfRule>
    <cfRule type="cellIs" dxfId="972" priority="31" operator="equal">
      <formula>"FS"</formula>
    </cfRule>
    <cfRule type="cellIs" dxfId="971" priority="32" operator="equal">
      <formula>"G2"</formula>
    </cfRule>
    <cfRule type="cellIs" dxfId="970" priority="33" operator="equal">
      <formula>"G1"</formula>
    </cfRule>
    <cfRule type="cellIs" dxfId="969" priority="34" operator="equal">
      <formula>"C"</formula>
    </cfRule>
  </conditionalFormatting>
  <conditionalFormatting sqref="AH7:AH36">
    <cfRule type="dataBar" priority="3">
      <dataBar>
        <cfvo type="min"/>
        <cfvo type="max"/>
        <color theme="2" tint="-0.249977111117893"/>
      </dataBar>
      <extLst>
        <ext xmlns:x14="http://schemas.microsoft.com/office/spreadsheetml/2009/9/main" uri="{B025F937-C7B1-47D3-B67F-A62EFF666E3E}">
          <x14:id>{50233F7A-F7D3-4DD6-944F-FC71807F1DA2}</x14:id>
        </ext>
      </extLst>
    </cfRule>
  </conditionalFormatting>
  <conditionalFormatting sqref="AI7:AI36">
    <cfRule type="dataBar" priority="2">
      <dataBar>
        <cfvo type="min"/>
        <cfvo type="max"/>
        <color theme="2" tint="-0.249977111117893"/>
      </dataBar>
      <extLst>
        <ext xmlns:x14="http://schemas.microsoft.com/office/spreadsheetml/2009/9/main" uri="{B025F937-C7B1-47D3-B67F-A62EFF666E3E}">
          <x14:id>{71666ABE-1ECD-450B-849F-FD3165BE62A4}</x14:id>
        </ext>
      </extLst>
    </cfRule>
  </conditionalFormatting>
  <conditionalFormatting sqref="AJ7:AJ36">
    <cfRule type="dataBar" priority="1">
      <dataBar>
        <cfvo type="min"/>
        <cfvo type="max"/>
        <color theme="2" tint="-0.249977111117893"/>
      </dataBar>
      <extLst>
        <ext xmlns:x14="http://schemas.microsoft.com/office/spreadsheetml/2009/9/main" uri="{B025F937-C7B1-47D3-B67F-A62EFF666E3E}">
          <x14:id>{0FDCE137-EDCC-4CCF-8D9C-8B46CB965C0F}</x14:id>
        </ext>
      </extLst>
    </cfRule>
  </conditionalFormatting>
  <dataValidations disablePrompts="1" xWindow="212" yWindow="576" count="15">
    <dataValidation allowBlank="1" showInputMessage="1" showErrorMessage="1" prompt="Entrez l’année dans cette cellule." sqref="AH4 AJ4:AK4" xr:uid="{00000000-0002-0000-00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0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0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000-000003000000}"/>
    <dataValidation allowBlank="1" showInputMessage="1" showErrorMessage="1" prompt="Calcule automatiquement le nombre total de jours d’absence d’un employé durant ce mois" sqref="AH6:AL6" xr:uid="{00000000-0002-0000-0000-000004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000-000005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000-000006000000}"/>
    <dataValidation allowBlank="1" showInputMessage="1" showErrorMessage="1" prompt="Cette ligne définit les clés utilisées dans le tableau : Congé en C2, Personnel en F2 et Congé maladie en J2. Les cellules M2 et R2 sont personnalisables" sqref="B2" xr:uid="{00000000-0002-0000-0000-000007000000}"/>
    <dataValidation allowBlank="1" showInputMessage="1" showErrorMessage="1" prompt="La lettre « C » indique une absence pour cause de congé" sqref="C2 AH5" xr:uid="{00000000-0002-0000-0000-000008000000}"/>
    <dataValidation allowBlank="1" showInputMessage="1" showErrorMessage="1" prompt="La lettre « P » indique une absence pour motifs personnels" sqref="F2" xr:uid="{00000000-0002-0000-0000-000009000000}"/>
    <dataValidation allowBlank="1" showInputMessage="1" showErrorMessage="1" prompt="La lettre « M » indique une absence pour cause de maladie" sqref="J2" xr:uid="{00000000-0002-0000-0000-00000A000000}"/>
    <dataValidation allowBlank="1" showInputMessage="1" showErrorMessage="1" prompt="Entrez une lettre et personnalisez l’étiquette à droite pour ajouter un élément de clé" sqref="M2 R2 AK5" xr:uid="{00000000-0002-0000-0000-00000B000000}"/>
    <dataValidation allowBlank="1" showInputMessage="1" showErrorMessage="1" prompt="Entrez une étiquette pour décrire la clé personnalisée à gauche" sqref="N2 S2 X2 AC2" xr:uid="{00000000-0002-0000-0000-00000C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000-00000D000000}"/>
    <dataValidation allowBlank="1" showInputMessage="1" showErrorMessage="1" prompt="Entrez l’année dans la cellule ci-dessous" sqref="AH3:AK3" xr:uid="{00000000-0002-0000-0000-00000E000000}"/>
  </dataValidations>
  <pageMargins left="0" right="0" top="0" bottom="0" header="0" footer="0"/>
  <pageSetup paperSize="8" scale="68"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2F62BFAC-608A-423E-9EC2-8BD5704E6B6B}">
            <x14:dataBar minLength="0" maxLength="100">
              <x14:cfvo type="num">
                <xm:f>0</xm:f>
              </x14:cfvo>
              <x14:cfvo type="num">
                <xm:f>31</xm:f>
              </x14:cfvo>
              <x14:negativeFillColor rgb="FFFF0000"/>
              <x14:axisColor rgb="FF000000"/>
            </x14:dataBar>
          </x14:cfRule>
          <xm:sqref>AL7:AL36</xm:sqref>
        </x14:conditionalFormatting>
        <x14:conditionalFormatting xmlns:xm="http://schemas.microsoft.com/office/excel/2006/main">
          <x14:cfRule type="dataBar" id="{50233F7A-F7D3-4DD6-944F-FC71807F1DA2}">
            <x14:dataBar minLength="0" maxLength="100">
              <x14:cfvo type="autoMin"/>
              <x14:cfvo type="autoMax"/>
              <x14:negativeFillColor rgb="FFFF0000"/>
              <x14:axisColor rgb="FF000000"/>
            </x14:dataBar>
          </x14:cfRule>
          <xm:sqref>AH7:AH36</xm:sqref>
        </x14:conditionalFormatting>
        <x14:conditionalFormatting xmlns:xm="http://schemas.microsoft.com/office/excel/2006/main">
          <x14:cfRule type="dataBar" id="{71666ABE-1ECD-450B-849F-FD3165BE62A4}">
            <x14:dataBar minLength="0" maxLength="100">
              <x14:cfvo type="autoMin"/>
              <x14:cfvo type="autoMax"/>
              <x14:negativeFillColor rgb="FFFF0000"/>
              <x14:axisColor rgb="FF000000"/>
            </x14:dataBar>
          </x14:cfRule>
          <xm:sqref>AI7:AI36</xm:sqref>
        </x14:conditionalFormatting>
        <x14:conditionalFormatting xmlns:xm="http://schemas.microsoft.com/office/excel/2006/main">
          <x14:cfRule type="dataBar" id="{0FDCE137-EDCC-4CCF-8D9C-8B46CB965C0F}">
            <x14:dataBar minLength="0" maxLength="100">
              <x14:cfvo type="autoMin"/>
              <x14:cfvo type="autoMax"/>
              <x14:negativeFillColor rgb="FFFF0000"/>
              <x14:axisColor rgb="FF000000"/>
            </x14:dataBar>
          </x14:cfRule>
          <xm:sqref>AJ7:AJ36</xm:sqref>
        </x14:conditionalFormatting>
      </x14:conditionalFormattings>
    </ext>
    <ext xmlns:x14="http://schemas.microsoft.com/office/spreadsheetml/2009/9/main" uri="{CCE6A557-97BC-4b89-ADB6-D9C93CAAB3DF}">
      <x14:dataValidations xmlns:xm="http://schemas.microsoft.com/office/excel/2006/main" disablePrompts="1" xWindow="212" yWindow="576" count="2">
        <x14:dataValidation type="list" allowBlank="1" showInputMessage="1" showErrorMessage="1" xr:uid="{00000000-0002-0000-00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00000000-0002-0000-0000-000010000000}">
          <x14:formula1>
            <xm:f>'Noms des employés'!$L$1:$L$6</xm:f>
          </x14:formula1>
          <xm:sqref>C7:AG36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theme="2" tint="-0.89999084444715716"/>
    <pageSetUpPr fitToPage="1"/>
  </sheetPr>
  <dimension ref="A1:AL37"/>
  <sheetViews>
    <sheetView showGridLines="0" showZeros="0" tabSelected="1" topLeftCell="C21" zoomScale="75" zoomScaleNormal="75" workbookViewId="0">
      <selection activeCell="AL3" sqref="AL3"/>
    </sheetView>
  </sheetViews>
  <sheetFormatPr baseColWidth="10" defaultColWidth="9.21875" defaultRowHeight="30" customHeight="1" x14ac:dyDescent="0.3"/>
  <cols>
    <col min="1" max="1" width="2.77734375" style="2" customWidth="1"/>
    <col min="2" max="2" width="30.77734375" style="2" customWidth="1"/>
    <col min="3" max="31" width="6.88671875" style="2" customWidth="1"/>
    <col min="32" max="33" width="6.88671875" style="2" hidden="1"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c r="T1" s="2">
        <v>20</v>
      </c>
      <c r="U1" s="2">
        <v>21</v>
      </c>
      <c r="V1" s="2">
        <v>22</v>
      </c>
      <c r="W1" s="2">
        <v>23</v>
      </c>
      <c r="X1" s="2">
        <v>24</v>
      </c>
      <c r="Y1" s="2">
        <v>25</v>
      </c>
      <c r="Z1" s="2">
        <v>26</v>
      </c>
      <c r="AA1" s="2">
        <v>27</v>
      </c>
      <c r="AB1" s="2">
        <v>28</v>
      </c>
      <c r="AC1" s="2">
        <v>29</v>
      </c>
      <c r="AD1" s="2">
        <v>30</v>
      </c>
      <c r="AE1" s="2">
        <v>31</v>
      </c>
      <c r="AF1" s="2">
        <v>32</v>
      </c>
      <c r="AG1" s="2">
        <v>33</v>
      </c>
      <c r="AH1" s="2">
        <v>34</v>
      </c>
      <c r="AI1" s="2">
        <v>35</v>
      </c>
    </row>
    <row r="2" spans="1:38" ht="22.95" customHeight="1" x14ac:dyDescent="0.3">
      <c r="B2" s="37" t="s">
        <v>77</v>
      </c>
      <c r="C2" s="38" t="s">
        <v>2</v>
      </c>
      <c r="D2" s="50" t="s">
        <v>70</v>
      </c>
      <c r="E2" s="50"/>
      <c r="F2" s="39" t="s">
        <v>66</v>
      </c>
      <c r="G2" s="50" t="s">
        <v>72</v>
      </c>
      <c r="H2" s="50"/>
      <c r="I2" s="50"/>
      <c r="J2" s="40" t="s">
        <v>67</v>
      </c>
      <c r="K2" s="50" t="s">
        <v>73</v>
      </c>
      <c r="L2" s="50"/>
      <c r="M2" s="41" t="s">
        <v>37</v>
      </c>
      <c r="N2" s="50" t="s">
        <v>74</v>
      </c>
      <c r="O2" s="50"/>
      <c r="P2" s="50"/>
      <c r="Q2" s="50"/>
      <c r="R2" s="42" t="s">
        <v>38</v>
      </c>
      <c r="S2" s="50" t="s">
        <v>75</v>
      </c>
      <c r="T2" s="50"/>
      <c r="U2" s="50"/>
      <c r="V2" s="50"/>
      <c r="W2" s="43"/>
      <c r="X2" s="50" t="s">
        <v>91</v>
      </c>
      <c r="Y2" s="50"/>
      <c r="Z2" s="50"/>
      <c r="AA2" s="50"/>
      <c r="AB2" s="44" t="s">
        <v>7</v>
      </c>
      <c r="AC2" s="50" t="s">
        <v>13</v>
      </c>
      <c r="AD2" s="50"/>
      <c r="AE2" s="50"/>
      <c r="AF2" s="50"/>
    </row>
    <row r="3" spans="1:38" ht="15" customHeight="1" x14ac:dyDescent="0.3">
      <c r="AH3" s="6" t="s">
        <v>69</v>
      </c>
      <c r="AI3" s="6"/>
      <c r="AJ3" s="6"/>
      <c r="AK3" s="6"/>
    </row>
    <row r="4" spans="1:38" ht="30" customHeight="1" x14ac:dyDescent="0.3">
      <c r="B4" s="14" t="s">
        <v>93</v>
      </c>
      <c r="C4" s="49" t="s">
        <v>92</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45">
        <f>Janvier!AH4</f>
        <v>2023</v>
      </c>
      <c r="AI4" s="25" t="s">
        <v>67</v>
      </c>
      <c r="AJ4" s="30"/>
      <c r="AK4" s="30"/>
    </row>
    <row r="5" spans="1:38" ht="25.05" customHeight="1" x14ac:dyDescent="0.3">
      <c r="B5" s="51">
        <v>2</v>
      </c>
      <c r="C5" s="29">
        <f>DATE(AnnéeCalendrier,B5,1)</f>
        <v>44958</v>
      </c>
      <c r="D5" s="29">
        <f>C5+1</f>
        <v>44959</v>
      </c>
      <c r="E5" s="29">
        <f t="shared" ref="E5:AG5" si="0">D5+1</f>
        <v>44960</v>
      </c>
      <c r="F5" s="29">
        <f t="shared" si="0"/>
        <v>44961</v>
      </c>
      <c r="G5" s="29">
        <f t="shared" si="0"/>
        <v>44962</v>
      </c>
      <c r="H5" s="29">
        <f t="shared" si="0"/>
        <v>44963</v>
      </c>
      <c r="I5" s="29">
        <f t="shared" si="0"/>
        <v>44964</v>
      </c>
      <c r="J5" s="29">
        <f t="shared" si="0"/>
        <v>44965</v>
      </c>
      <c r="K5" s="29">
        <f t="shared" si="0"/>
        <v>44966</v>
      </c>
      <c r="L5" s="29">
        <f t="shared" si="0"/>
        <v>44967</v>
      </c>
      <c r="M5" s="29">
        <f t="shared" si="0"/>
        <v>44968</v>
      </c>
      <c r="N5" s="29">
        <f t="shared" si="0"/>
        <v>44969</v>
      </c>
      <c r="O5" s="29">
        <f t="shared" si="0"/>
        <v>44970</v>
      </c>
      <c r="P5" s="29">
        <f t="shared" si="0"/>
        <v>44971</v>
      </c>
      <c r="Q5" s="29">
        <f t="shared" si="0"/>
        <v>44972</v>
      </c>
      <c r="R5" s="29">
        <f t="shared" si="0"/>
        <v>44973</v>
      </c>
      <c r="S5" s="29">
        <f t="shared" si="0"/>
        <v>44974</v>
      </c>
      <c r="T5" s="29">
        <f t="shared" si="0"/>
        <v>44975</v>
      </c>
      <c r="U5" s="29">
        <f t="shared" si="0"/>
        <v>44976</v>
      </c>
      <c r="V5" s="29">
        <f t="shared" si="0"/>
        <v>44977</v>
      </c>
      <c r="W5" s="29">
        <f t="shared" si="0"/>
        <v>44978</v>
      </c>
      <c r="X5" s="29">
        <f t="shared" si="0"/>
        <v>44979</v>
      </c>
      <c r="Y5" s="29">
        <f t="shared" si="0"/>
        <v>44980</v>
      </c>
      <c r="Z5" s="29">
        <f t="shared" si="0"/>
        <v>44981</v>
      </c>
      <c r="AA5" s="29">
        <f t="shared" si="0"/>
        <v>44982</v>
      </c>
      <c r="AB5" s="29">
        <f t="shared" si="0"/>
        <v>44983</v>
      </c>
      <c r="AC5" s="29">
        <f t="shared" si="0"/>
        <v>44984</v>
      </c>
      <c r="AD5" s="29">
        <f t="shared" si="0"/>
        <v>44985</v>
      </c>
      <c r="AE5" s="29" t="str">
        <f>IF(MONTH(AD5+1)=MONTH(AD5),AD5+1,"")</f>
        <v/>
      </c>
      <c r="AF5" s="29" t="e">
        <f t="shared" si="0"/>
        <v>#VALUE!</v>
      </c>
      <c r="AG5" s="29" t="e">
        <f t="shared" si="0"/>
        <v>#VALUE!</v>
      </c>
      <c r="AH5" s="31" t="s">
        <v>2</v>
      </c>
      <c r="AI5" s="36" t="s">
        <v>66</v>
      </c>
      <c r="AJ5" s="35" t="s">
        <v>37</v>
      </c>
      <c r="AK5" s="34" t="s">
        <v>38</v>
      </c>
      <c r="AL5" s="33" t="s">
        <v>7</v>
      </c>
    </row>
    <row r="6" spans="1:38" ht="31.95" customHeight="1" x14ac:dyDescent="0.3">
      <c r="B6" s="11" t="s">
        <v>1</v>
      </c>
      <c r="C6" s="32"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v>0</v>
      </c>
      <c r="AI7" s="20">
        <v>0</v>
      </c>
      <c r="AJ7" s="20">
        <v>0</v>
      </c>
      <c r="AK7" s="20">
        <v>0</v>
      </c>
      <c r="AL7" s="20">
        <v>0</v>
      </c>
    </row>
    <row r="8" spans="1:38" ht="30" customHeight="1" x14ac:dyDescent="0.3">
      <c r="B8" s="16" t="s">
        <v>40</v>
      </c>
      <c r="C8" s="1"/>
      <c r="D8" s="1"/>
      <c r="E8" s="1"/>
      <c r="F8" s="1"/>
      <c r="G8" s="1" t="s">
        <v>2</v>
      </c>
      <c r="H8" s="1" t="s">
        <v>2</v>
      </c>
      <c r="I8" s="1" t="s">
        <v>2</v>
      </c>
      <c r="J8" s="1" t="s">
        <v>2</v>
      </c>
      <c r="K8" s="1" t="s">
        <v>2</v>
      </c>
      <c r="L8" s="1" t="s">
        <v>2</v>
      </c>
      <c r="M8" s="1" t="s">
        <v>2</v>
      </c>
      <c r="N8" s="1" t="s">
        <v>2</v>
      </c>
      <c r="O8" s="1"/>
      <c r="P8" s="1"/>
      <c r="Q8" s="1"/>
      <c r="R8" s="1"/>
      <c r="S8" s="1" t="s">
        <v>67</v>
      </c>
      <c r="T8" s="1" t="s">
        <v>67</v>
      </c>
      <c r="U8" s="1" t="s">
        <v>67</v>
      </c>
      <c r="V8" s="1"/>
      <c r="W8" s="1"/>
      <c r="X8" s="1"/>
      <c r="Y8" s="1"/>
      <c r="Z8" s="1"/>
      <c r="AA8" s="1"/>
      <c r="AB8" s="1"/>
      <c r="AC8" s="1"/>
      <c r="AD8" s="1"/>
      <c r="AE8" s="1"/>
      <c r="AF8" s="1"/>
      <c r="AG8" s="1"/>
      <c r="AH8" s="20">
        <v>8</v>
      </c>
      <c r="AI8" s="20">
        <v>3</v>
      </c>
      <c r="AJ8" s="20">
        <v>0</v>
      </c>
      <c r="AK8" s="20">
        <v>0</v>
      </c>
      <c r="AL8" s="20">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v>0</v>
      </c>
      <c r="AI9" s="20">
        <v>0</v>
      </c>
      <c r="AJ9" s="20">
        <v>0</v>
      </c>
      <c r="AK9" s="20">
        <v>0</v>
      </c>
      <c r="AL9" s="20">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v>0</v>
      </c>
      <c r="AI10" s="20">
        <v>0</v>
      </c>
      <c r="AJ10" s="20">
        <v>0</v>
      </c>
      <c r="AK10" s="20">
        <v>0</v>
      </c>
      <c r="AL10" s="20">
        <v>0</v>
      </c>
    </row>
    <row r="11" spans="1:38" ht="30" customHeight="1" x14ac:dyDescent="0.3">
      <c r="B11" s="18" t="s">
        <v>43</v>
      </c>
      <c r="C11" s="1"/>
      <c r="D11" s="1"/>
      <c r="E11" s="1"/>
      <c r="F11" s="1"/>
      <c r="G11" s="1"/>
      <c r="H11" s="1"/>
      <c r="I11" s="1"/>
      <c r="J11" s="1"/>
      <c r="K11" s="1"/>
      <c r="L11" s="1" t="s">
        <v>66</v>
      </c>
      <c r="M11" s="1" t="s">
        <v>66</v>
      </c>
      <c r="N11" s="1" t="s">
        <v>66</v>
      </c>
      <c r="O11" s="1"/>
      <c r="P11" s="1"/>
      <c r="Q11" s="1"/>
      <c r="R11" s="1"/>
      <c r="S11" s="1"/>
      <c r="T11" s="1"/>
      <c r="U11" s="1"/>
      <c r="V11" s="1"/>
      <c r="W11" s="1"/>
      <c r="X11" s="1"/>
      <c r="Y11" s="1"/>
      <c r="Z11" s="1"/>
      <c r="AA11" s="1"/>
      <c r="AB11" s="1"/>
      <c r="AC11" s="1" t="s">
        <v>66</v>
      </c>
      <c r="AD11" s="1" t="s">
        <v>66</v>
      </c>
      <c r="AE11" s="1"/>
      <c r="AF11" s="1"/>
      <c r="AG11" s="1"/>
      <c r="AH11" s="20">
        <v>0</v>
      </c>
      <c r="AI11" s="20">
        <v>5</v>
      </c>
      <c r="AJ11" s="20">
        <v>0</v>
      </c>
      <c r="AK11" s="20">
        <v>0</v>
      </c>
      <c r="AL11" s="20">
        <v>0</v>
      </c>
    </row>
    <row r="12" spans="1:38" ht="30" customHeight="1" x14ac:dyDescent="0.3">
      <c r="B12" s="17" t="s">
        <v>44</v>
      </c>
      <c r="C12" s="1"/>
      <c r="D12" s="1"/>
      <c r="E12" s="1"/>
      <c r="F12" s="1"/>
      <c r="G12" s="1"/>
      <c r="H12" s="1" t="s">
        <v>66</v>
      </c>
      <c r="I12" s="1" t="s">
        <v>66</v>
      </c>
      <c r="J12" s="1" t="s">
        <v>66</v>
      </c>
      <c r="K12" s="1" t="s">
        <v>66</v>
      </c>
      <c r="L12" s="1"/>
      <c r="M12" s="1"/>
      <c r="N12" s="1"/>
      <c r="O12" s="1"/>
      <c r="P12" s="1"/>
      <c r="Q12" s="1"/>
      <c r="R12" s="1"/>
      <c r="S12" s="1" t="s">
        <v>66</v>
      </c>
      <c r="T12" s="1" t="s">
        <v>66</v>
      </c>
      <c r="U12" s="1" t="s">
        <v>66</v>
      </c>
      <c r="V12" s="1"/>
      <c r="W12" s="1"/>
      <c r="X12" s="1"/>
      <c r="Y12" s="1"/>
      <c r="Z12" s="1"/>
      <c r="AA12" s="1"/>
      <c r="AB12" s="1"/>
      <c r="AC12" s="1"/>
      <c r="AD12" s="1"/>
      <c r="AE12" s="1"/>
      <c r="AF12" s="1"/>
      <c r="AG12" s="1"/>
      <c r="AH12" s="20">
        <v>0</v>
      </c>
      <c r="AI12" s="20">
        <v>7</v>
      </c>
      <c r="AJ12" s="20">
        <v>0</v>
      </c>
      <c r="AK12" s="20">
        <v>0</v>
      </c>
      <c r="AL12" s="20">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v>0</v>
      </c>
      <c r="AI13" s="20">
        <v>0</v>
      </c>
      <c r="AJ13" s="20">
        <v>0</v>
      </c>
      <c r="AK13" s="20">
        <v>0</v>
      </c>
      <c r="AL13" s="20">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v>0</v>
      </c>
      <c r="AI14" s="20">
        <v>0</v>
      </c>
      <c r="AJ14" s="20">
        <v>0</v>
      </c>
      <c r="AK14" s="20">
        <v>0</v>
      </c>
      <c r="AL14" s="20">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v>0</v>
      </c>
      <c r="AI15" s="20">
        <v>0</v>
      </c>
      <c r="AJ15" s="20">
        <v>0</v>
      </c>
      <c r="AK15" s="20">
        <v>0</v>
      </c>
      <c r="AL15" s="20">
        <v>0</v>
      </c>
    </row>
    <row r="16" spans="1:38" ht="30" customHeight="1" x14ac:dyDescent="0.3">
      <c r="B16" s="19" t="s">
        <v>48</v>
      </c>
      <c r="C16" s="1"/>
      <c r="D16" s="1"/>
      <c r="E16" s="1"/>
      <c r="F16" s="1"/>
      <c r="G16" s="1"/>
      <c r="H16" s="1"/>
      <c r="I16" s="1"/>
      <c r="J16" s="1"/>
      <c r="K16" s="1"/>
      <c r="L16" s="1"/>
      <c r="M16" s="1"/>
      <c r="N16" s="1"/>
      <c r="O16" s="1"/>
      <c r="P16" s="1"/>
      <c r="Q16" s="1"/>
      <c r="R16" s="1"/>
      <c r="S16" s="1"/>
      <c r="T16" s="1"/>
      <c r="U16" s="1"/>
      <c r="V16" s="1" t="s">
        <v>37</v>
      </c>
      <c r="W16" s="1" t="s">
        <v>37</v>
      </c>
      <c r="X16" s="1" t="s">
        <v>37</v>
      </c>
      <c r="Y16" s="1" t="s">
        <v>37</v>
      </c>
      <c r="Z16" s="1" t="s">
        <v>37</v>
      </c>
      <c r="AA16" s="1"/>
      <c r="AB16" s="1"/>
      <c r="AC16" s="1"/>
      <c r="AD16" s="1"/>
      <c r="AE16" s="1"/>
      <c r="AF16" s="1"/>
      <c r="AG16" s="1"/>
      <c r="AH16" s="20">
        <v>0</v>
      </c>
      <c r="AI16" s="20">
        <v>0</v>
      </c>
      <c r="AJ16" s="20">
        <v>5</v>
      </c>
      <c r="AK16" s="20">
        <v>0</v>
      </c>
      <c r="AL16" s="20">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v>0</v>
      </c>
      <c r="AI17" s="20">
        <v>0</v>
      </c>
      <c r="AJ17" s="20">
        <v>0</v>
      </c>
      <c r="AK17" s="20">
        <v>0</v>
      </c>
      <c r="AL17" s="20">
        <v>0</v>
      </c>
    </row>
    <row r="18" spans="2:38" ht="30" customHeight="1" x14ac:dyDescent="0.3">
      <c r="B18" s="16" t="s">
        <v>50</v>
      </c>
      <c r="C18" s="1"/>
      <c r="D18" s="1"/>
      <c r="E18" s="1"/>
      <c r="F18" s="1"/>
      <c r="G18" s="1"/>
      <c r="H18" s="1" t="s">
        <v>66</v>
      </c>
      <c r="I18" s="1" t="s">
        <v>66</v>
      </c>
      <c r="J18" s="1" t="s">
        <v>66</v>
      </c>
      <c r="K18" s="1" t="s">
        <v>66</v>
      </c>
      <c r="L18" s="1"/>
      <c r="M18" s="1"/>
      <c r="N18" s="1"/>
      <c r="O18" s="1"/>
      <c r="P18" s="1"/>
      <c r="Q18" s="1"/>
      <c r="R18" s="1"/>
      <c r="S18" s="1"/>
      <c r="T18" s="1"/>
      <c r="U18" s="1"/>
      <c r="V18" s="1"/>
      <c r="W18" s="1"/>
      <c r="X18" s="1"/>
      <c r="Y18" s="1"/>
      <c r="Z18" s="1" t="s">
        <v>66</v>
      </c>
      <c r="AA18" s="1" t="s">
        <v>66</v>
      </c>
      <c r="AB18" s="1" t="s">
        <v>66</v>
      </c>
      <c r="AC18" s="1"/>
      <c r="AD18" s="1"/>
      <c r="AE18" s="1"/>
      <c r="AF18" s="1"/>
      <c r="AG18" s="1"/>
      <c r="AH18" s="20">
        <v>0</v>
      </c>
      <c r="AI18" s="20">
        <v>7</v>
      </c>
      <c r="AJ18" s="20">
        <v>0</v>
      </c>
      <c r="AK18" s="20">
        <v>0</v>
      </c>
      <c r="AL18" s="20">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c r="AF19" s="1" t="s">
        <v>38</v>
      </c>
      <c r="AG19" s="1" t="s">
        <v>38</v>
      </c>
      <c r="AH19" s="20">
        <v>0</v>
      </c>
      <c r="AI19" s="20">
        <v>0</v>
      </c>
      <c r="AJ19" s="20">
        <v>0</v>
      </c>
      <c r="AK19" s="20">
        <v>28</v>
      </c>
      <c r="AL19" s="20">
        <v>0</v>
      </c>
    </row>
    <row r="20" spans="2:38" ht="30" customHeight="1" x14ac:dyDescent="0.3">
      <c r="B20" s="19" t="s">
        <v>52</v>
      </c>
      <c r="C20" s="1"/>
      <c r="D20" s="1"/>
      <c r="E20" s="1"/>
      <c r="F20" s="1"/>
      <c r="G20" s="1"/>
      <c r="H20" s="1"/>
      <c r="I20" s="1"/>
      <c r="J20" s="1"/>
      <c r="K20" s="1"/>
      <c r="L20" s="1"/>
      <c r="M20" s="1"/>
      <c r="N20" s="1"/>
      <c r="O20" s="1"/>
      <c r="P20" s="1"/>
      <c r="Q20" s="1"/>
      <c r="R20" s="1"/>
      <c r="S20" s="1" t="s">
        <v>67</v>
      </c>
      <c r="T20" s="1" t="s">
        <v>67</v>
      </c>
      <c r="U20" s="1" t="s">
        <v>67</v>
      </c>
      <c r="V20" s="1"/>
      <c r="W20" s="1"/>
      <c r="X20" s="1"/>
      <c r="Y20" s="1"/>
      <c r="Z20" s="1"/>
      <c r="AA20" s="1"/>
      <c r="AB20" s="1"/>
      <c r="AC20" s="1"/>
      <c r="AD20" s="1"/>
      <c r="AE20" s="1"/>
      <c r="AF20" s="1" t="s">
        <v>37</v>
      </c>
      <c r="AG20" s="1"/>
      <c r="AH20" s="20">
        <v>0</v>
      </c>
      <c r="AI20" s="20">
        <v>3</v>
      </c>
      <c r="AJ20" s="20">
        <v>0</v>
      </c>
      <c r="AK20" s="20">
        <v>0</v>
      </c>
      <c r="AL20" s="20">
        <v>0</v>
      </c>
    </row>
    <row r="21" spans="2:38" ht="30" customHeight="1" x14ac:dyDescent="0.3">
      <c r="B21" s="18" t="s">
        <v>53</v>
      </c>
      <c r="C21" s="1"/>
      <c r="D21" s="1"/>
      <c r="E21" s="1" t="s">
        <v>67</v>
      </c>
      <c r="F21" s="1" t="s">
        <v>67</v>
      </c>
      <c r="G21" s="1" t="s">
        <v>67</v>
      </c>
      <c r="H21" s="1"/>
      <c r="I21" s="1"/>
      <c r="J21" s="1"/>
      <c r="K21" s="1"/>
      <c r="L21" s="1"/>
      <c r="M21" s="1"/>
      <c r="N21" s="1"/>
      <c r="O21" s="1"/>
      <c r="P21" s="1"/>
      <c r="Q21" s="1"/>
      <c r="R21" s="1"/>
      <c r="S21" s="1" t="s">
        <v>66</v>
      </c>
      <c r="T21" s="1" t="s">
        <v>66</v>
      </c>
      <c r="U21" s="1" t="s">
        <v>66</v>
      </c>
      <c r="V21" s="1"/>
      <c r="W21" s="1"/>
      <c r="X21" s="1"/>
      <c r="Y21" s="1"/>
      <c r="Z21" s="1"/>
      <c r="AA21" s="1"/>
      <c r="AB21" s="1"/>
      <c r="AC21" s="1"/>
      <c r="AD21" s="1"/>
      <c r="AE21" s="1"/>
      <c r="AF21" s="1"/>
      <c r="AG21" s="1"/>
      <c r="AH21" s="20">
        <v>0</v>
      </c>
      <c r="AI21" s="20">
        <v>6</v>
      </c>
      <c r="AJ21" s="20">
        <v>0</v>
      </c>
      <c r="AK21" s="20">
        <v>0</v>
      </c>
      <c r="AL21" s="20">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v>0</v>
      </c>
      <c r="AI22" s="20">
        <v>0</v>
      </c>
      <c r="AJ22" s="20">
        <v>0</v>
      </c>
      <c r="AK22" s="20">
        <v>0</v>
      </c>
      <c r="AL22" s="20">
        <v>0</v>
      </c>
    </row>
    <row r="23" spans="2:38" ht="30" customHeight="1" x14ac:dyDescent="0.3">
      <c r="B23" s="19" t="s">
        <v>55</v>
      </c>
      <c r="C23" s="1"/>
      <c r="D23" s="1"/>
      <c r="E23" s="1"/>
      <c r="F23" s="1"/>
      <c r="G23" s="1"/>
      <c r="H23" s="1"/>
      <c r="I23" s="1"/>
      <c r="J23" s="1"/>
      <c r="K23" s="1"/>
      <c r="L23" s="1"/>
      <c r="M23" s="1"/>
      <c r="N23" s="1"/>
      <c r="O23" s="1" t="s">
        <v>66</v>
      </c>
      <c r="P23" s="1" t="s">
        <v>66</v>
      </c>
      <c r="Q23" s="1" t="s">
        <v>66</v>
      </c>
      <c r="R23" s="1" t="s">
        <v>66</v>
      </c>
      <c r="S23" s="1"/>
      <c r="T23" s="1"/>
      <c r="U23" s="1"/>
      <c r="V23" s="1"/>
      <c r="W23" s="1"/>
      <c r="X23" s="1"/>
      <c r="Y23" s="1"/>
      <c r="Z23" s="1" t="s">
        <v>66</v>
      </c>
      <c r="AA23" s="1" t="s">
        <v>66</v>
      </c>
      <c r="AB23" s="1" t="s">
        <v>66</v>
      </c>
      <c r="AC23" s="1"/>
      <c r="AD23" s="1"/>
      <c r="AE23" s="1"/>
      <c r="AF23" s="1"/>
      <c r="AG23" s="1"/>
      <c r="AH23" s="20">
        <v>0</v>
      </c>
      <c r="AI23" s="20">
        <v>7</v>
      </c>
      <c r="AJ23" s="20">
        <v>0</v>
      </c>
      <c r="AK23" s="20">
        <v>0</v>
      </c>
      <c r="AL23" s="20">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v>0</v>
      </c>
      <c r="AI24" s="20">
        <v>0</v>
      </c>
      <c r="AJ24" s="20">
        <v>0</v>
      </c>
      <c r="AK24" s="20">
        <v>0</v>
      </c>
      <c r="AL24" s="20">
        <v>0</v>
      </c>
    </row>
    <row r="25" spans="2:38" ht="30" customHeight="1" x14ac:dyDescent="0.3">
      <c r="B25" s="19" t="s">
        <v>57</v>
      </c>
      <c r="C25" s="1" t="s">
        <v>66</v>
      </c>
      <c r="D25" s="1" t="s">
        <v>66</v>
      </c>
      <c r="E25" s="1" t="s">
        <v>66</v>
      </c>
      <c r="F25" s="1" t="s">
        <v>66</v>
      </c>
      <c r="G25" s="1" t="s">
        <v>66</v>
      </c>
      <c r="H25" s="1"/>
      <c r="I25" s="1"/>
      <c r="J25" s="1"/>
      <c r="K25" s="1"/>
      <c r="L25" s="1"/>
      <c r="M25" s="1"/>
      <c r="N25" s="1"/>
      <c r="O25" s="1"/>
      <c r="P25" s="1"/>
      <c r="Q25" s="1"/>
      <c r="R25" s="1"/>
      <c r="S25" s="1"/>
      <c r="T25" s="1"/>
      <c r="U25" s="1"/>
      <c r="V25" s="1" t="s">
        <v>66</v>
      </c>
      <c r="W25" s="1" t="s">
        <v>66</v>
      </c>
      <c r="X25" s="1" t="s">
        <v>66</v>
      </c>
      <c r="Y25" s="1" t="s">
        <v>66</v>
      </c>
      <c r="Z25" s="1"/>
      <c r="AA25" s="1"/>
      <c r="AB25" s="1"/>
      <c r="AC25" s="1"/>
      <c r="AD25" s="1"/>
      <c r="AE25" s="1"/>
      <c r="AF25" s="1"/>
      <c r="AG25" s="1"/>
      <c r="AH25" s="20">
        <v>0</v>
      </c>
      <c r="AI25" s="20">
        <v>9</v>
      </c>
      <c r="AJ25" s="20">
        <v>0</v>
      </c>
      <c r="AK25" s="20">
        <v>0</v>
      </c>
      <c r="AL25" s="20">
        <v>0</v>
      </c>
    </row>
    <row r="26" spans="2:38" ht="30" customHeight="1" x14ac:dyDescent="0.3">
      <c r="B26" s="16" t="s">
        <v>58</v>
      </c>
      <c r="C26" s="1"/>
      <c r="D26" s="1"/>
      <c r="E26" s="1"/>
      <c r="F26" s="1"/>
      <c r="G26" s="1" t="s">
        <v>2</v>
      </c>
      <c r="H26" s="1" t="s">
        <v>2</v>
      </c>
      <c r="I26" s="1" t="s">
        <v>2</v>
      </c>
      <c r="J26" s="1" t="s">
        <v>2</v>
      </c>
      <c r="K26" s="1" t="s">
        <v>2</v>
      </c>
      <c r="L26" s="1" t="s">
        <v>2</v>
      </c>
      <c r="M26" s="1" t="s">
        <v>2</v>
      </c>
      <c r="N26" s="1" t="s">
        <v>2</v>
      </c>
      <c r="O26" s="1" t="s">
        <v>2</v>
      </c>
      <c r="P26" s="1" t="s">
        <v>2</v>
      </c>
      <c r="Q26" s="1" t="s">
        <v>2</v>
      </c>
      <c r="R26" s="1" t="s">
        <v>2</v>
      </c>
      <c r="S26" s="1" t="s">
        <v>2</v>
      </c>
      <c r="T26" s="1" t="s">
        <v>2</v>
      </c>
      <c r="U26" s="1" t="s">
        <v>2</v>
      </c>
      <c r="V26" s="1" t="s">
        <v>66</v>
      </c>
      <c r="W26" s="1" t="s">
        <v>66</v>
      </c>
      <c r="X26" s="1" t="s">
        <v>66</v>
      </c>
      <c r="Y26" s="1" t="s">
        <v>66</v>
      </c>
      <c r="Z26" s="1"/>
      <c r="AA26" s="1"/>
      <c r="AB26" s="1"/>
      <c r="AC26" s="1"/>
      <c r="AD26" s="1"/>
      <c r="AE26" s="1"/>
      <c r="AF26" s="1"/>
      <c r="AG26" s="1"/>
      <c r="AH26" s="20">
        <v>15</v>
      </c>
      <c r="AI26" s="20">
        <v>4</v>
      </c>
      <c r="AJ26" s="20">
        <v>0</v>
      </c>
      <c r="AK26" s="20">
        <v>0</v>
      </c>
      <c r="AL26" s="20">
        <v>0</v>
      </c>
    </row>
    <row r="27" spans="2:38" ht="30" customHeight="1" x14ac:dyDescent="0.3">
      <c r="B27" s="19" t="s">
        <v>59</v>
      </c>
      <c r="C27" s="1"/>
      <c r="D27" s="1"/>
      <c r="E27" s="1"/>
      <c r="F27" s="1"/>
      <c r="G27" s="1"/>
      <c r="H27" s="1"/>
      <c r="I27" s="1"/>
      <c r="J27" s="1"/>
      <c r="K27" s="1"/>
      <c r="L27" s="1" t="s">
        <v>67</v>
      </c>
      <c r="M27" s="1" t="s">
        <v>67</v>
      </c>
      <c r="N27" s="1" t="s">
        <v>67</v>
      </c>
      <c r="O27" s="1"/>
      <c r="P27" s="1"/>
      <c r="Q27" s="1"/>
      <c r="R27" s="1"/>
      <c r="S27" s="1"/>
      <c r="T27" s="1"/>
      <c r="U27" s="1"/>
      <c r="V27" s="1"/>
      <c r="W27" s="1"/>
      <c r="X27" s="1"/>
      <c r="Y27" s="1"/>
      <c r="Z27" s="1"/>
      <c r="AA27" s="1"/>
      <c r="AB27" s="1"/>
      <c r="AC27" s="1"/>
      <c r="AD27" s="1"/>
      <c r="AE27" s="1"/>
      <c r="AF27" s="1"/>
      <c r="AG27" s="1"/>
      <c r="AH27" s="20">
        <v>0</v>
      </c>
      <c r="AI27" s="20">
        <v>3</v>
      </c>
      <c r="AJ27" s="20">
        <v>0</v>
      </c>
      <c r="AK27" s="20">
        <v>0</v>
      </c>
      <c r="AL27" s="20">
        <v>0</v>
      </c>
    </row>
    <row r="28" spans="2:38" ht="30" customHeight="1" x14ac:dyDescent="0.3">
      <c r="B28" s="16" t="s">
        <v>60</v>
      </c>
      <c r="C28" s="1" t="s">
        <v>2</v>
      </c>
      <c r="D28" s="1" t="s">
        <v>2</v>
      </c>
      <c r="E28" s="1" t="s">
        <v>2</v>
      </c>
      <c r="F28" s="1" t="s">
        <v>2</v>
      </c>
      <c r="G28" s="1" t="s">
        <v>2</v>
      </c>
      <c r="H28" s="1"/>
      <c r="I28" s="1"/>
      <c r="J28" s="1"/>
      <c r="K28" s="1"/>
      <c r="L28" s="1" t="s">
        <v>66</v>
      </c>
      <c r="M28" s="1" t="s">
        <v>66</v>
      </c>
      <c r="N28" s="1" t="s">
        <v>66</v>
      </c>
      <c r="O28" s="1"/>
      <c r="P28" s="1"/>
      <c r="Q28" s="1"/>
      <c r="R28" s="1"/>
      <c r="S28" s="1"/>
      <c r="T28" s="1"/>
      <c r="U28" s="1"/>
      <c r="V28" s="1"/>
      <c r="W28" s="1"/>
      <c r="X28" s="1"/>
      <c r="Y28" s="1"/>
      <c r="Z28" s="1" t="s">
        <v>67</v>
      </c>
      <c r="AA28" s="1" t="s">
        <v>67</v>
      </c>
      <c r="AB28" s="1" t="s">
        <v>67</v>
      </c>
      <c r="AC28" s="1"/>
      <c r="AD28" s="1"/>
      <c r="AE28" s="1"/>
      <c r="AF28" s="1"/>
      <c r="AG28" s="1"/>
      <c r="AH28" s="20">
        <v>5</v>
      </c>
      <c r="AI28" s="20">
        <v>6</v>
      </c>
      <c r="AJ28" s="20">
        <v>0</v>
      </c>
      <c r="AK28" s="20">
        <v>0</v>
      </c>
      <c r="AL28" s="20">
        <v>0</v>
      </c>
    </row>
    <row r="29" spans="2:38" ht="30" customHeight="1" x14ac:dyDescent="0.3">
      <c r="B29" s="16" t="s">
        <v>61</v>
      </c>
      <c r="C29" s="1" t="s">
        <v>66</v>
      </c>
      <c r="D29" s="1" t="s">
        <v>66</v>
      </c>
      <c r="E29" s="1"/>
      <c r="F29" s="1"/>
      <c r="G29" s="1"/>
      <c r="H29" s="1"/>
      <c r="I29" s="1"/>
      <c r="J29" s="1"/>
      <c r="K29" s="1"/>
      <c r="L29" s="1" t="s">
        <v>67</v>
      </c>
      <c r="M29" s="1" t="s">
        <v>67</v>
      </c>
      <c r="N29" s="1" t="s">
        <v>67</v>
      </c>
      <c r="O29" s="1"/>
      <c r="P29" s="1"/>
      <c r="Q29" s="1"/>
      <c r="R29" s="1"/>
      <c r="S29" s="1"/>
      <c r="T29" s="1"/>
      <c r="U29" s="1"/>
      <c r="V29" s="1"/>
      <c r="W29" s="1"/>
      <c r="X29" s="1"/>
      <c r="Y29" s="1"/>
      <c r="Z29" s="1"/>
      <c r="AA29" s="1"/>
      <c r="AB29" s="1"/>
      <c r="AC29" s="1" t="s">
        <v>66</v>
      </c>
      <c r="AD29" s="1" t="s">
        <v>66</v>
      </c>
      <c r="AE29" s="1"/>
      <c r="AF29" s="1"/>
      <c r="AG29" s="1"/>
      <c r="AH29" s="20">
        <v>0</v>
      </c>
      <c r="AI29" s="20">
        <v>7</v>
      </c>
      <c r="AJ29" s="20">
        <v>0</v>
      </c>
      <c r="AK29" s="20">
        <v>0</v>
      </c>
      <c r="AL29" s="20">
        <v>0</v>
      </c>
    </row>
    <row r="30" spans="2:38" ht="30" customHeight="1" x14ac:dyDescent="0.3">
      <c r="B30" s="19" t="s">
        <v>62</v>
      </c>
      <c r="C30" s="1"/>
      <c r="D30" s="1"/>
      <c r="E30" s="1"/>
      <c r="F30" s="1"/>
      <c r="G30" s="1"/>
      <c r="H30" s="1"/>
      <c r="I30" s="1"/>
      <c r="J30" s="1"/>
      <c r="K30" s="1"/>
      <c r="L30" s="1"/>
      <c r="M30" s="1"/>
      <c r="N30" s="1"/>
      <c r="O30" s="1" t="s">
        <v>66</v>
      </c>
      <c r="P30" s="1" t="s">
        <v>66</v>
      </c>
      <c r="Q30" s="1" t="s">
        <v>66</v>
      </c>
      <c r="R30" s="1" t="s">
        <v>66</v>
      </c>
      <c r="S30" s="1"/>
      <c r="T30" s="1"/>
      <c r="U30" s="1"/>
      <c r="V30" s="1"/>
      <c r="W30" s="1"/>
      <c r="X30" s="1"/>
      <c r="Y30" s="1"/>
      <c r="Z30" s="1" t="s">
        <v>67</v>
      </c>
      <c r="AA30" s="1" t="s">
        <v>67</v>
      </c>
      <c r="AB30" s="1" t="s">
        <v>67</v>
      </c>
      <c r="AC30" s="1"/>
      <c r="AD30" s="1"/>
      <c r="AE30" s="1"/>
      <c r="AF30" s="1"/>
      <c r="AG30" s="1"/>
      <c r="AH30" s="20">
        <v>0</v>
      </c>
      <c r="AI30" s="20">
        <v>7</v>
      </c>
      <c r="AJ30" s="20">
        <v>0</v>
      </c>
      <c r="AK30" s="20">
        <v>0</v>
      </c>
      <c r="AL30" s="20">
        <v>0</v>
      </c>
    </row>
    <row r="31" spans="2:38" ht="30" customHeight="1" x14ac:dyDescent="0.3">
      <c r="B31" s="19" t="s">
        <v>63</v>
      </c>
      <c r="C31" s="1"/>
      <c r="D31" s="1"/>
      <c r="E31" s="1" t="s">
        <v>67</v>
      </c>
      <c r="F31" s="1" t="s">
        <v>67</v>
      </c>
      <c r="G31" s="1" t="s">
        <v>67</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20">
        <v>0</v>
      </c>
      <c r="AI31" s="20">
        <v>3</v>
      </c>
      <c r="AJ31" s="20">
        <v>0</v>
      </c>
      <c r="AK31" s="20">
        <v>0</v>
      </c>
      <c r="AL31" s="20">
        <v>0</v>
      </c>
    </row>
    <row r="32" spans="2:38" ht="30" customHeight="1" x14ac:dyDescent="0.3">
      <c r="B32" s="17" t="s">
        <v>64</v>
      </c>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t="s">
        <v>37</v>
      </c>
      <c r="AG32" s="1"/>
      <c r="AH32" s="20">
        <v>0</v>
      </c>
      <c r="AI32" s="20">
        <v>0</v>
      </c>
      <c r="AJ32" s="20">
        <v>0</v>
      </c>
      <c r="AK32" s="20">
        <v>0</v>
      </c>
      <c r="AL32" s="20">
        <v>0</v>
      </c>
    </row>
    <row r="33" spans="2:38" ht="30" customHeight="1" x14ac:dyDescent="0.3">
      <c r="B33" s="16" t="s">
        <v>65</v>
      </c>
      <c r="C33" s="1"/>
      <c r="D33" s="1"/>
      <c r="E33" s="1" t="s">
        <v>66</v>
      </c>
      <c r="F33" s="1" t="s">
        <v>66</v>
      </c>
      <c r="G33" s="1" t="s">
        <v>66</v>
      </c>
      <c r="H33" s="1"/>
      <c r="I33" s="1"/>
      <c r="J33" s="1"/>
      <c r="K33" s="1"/>
      <c r="L33" s="1"/>
      <c r="M33" s="1"/>
      <c r="N33" s="1"/>
      <c r="O33" s="1" t="s">
        <v>66</v>
      </c>
      <c r="P33" s="1" t="s">
        <v>66</v>
      </c>
      <c r="Q33" s="1" t="s">
        <v>66</v>
      </c>
      <c r="R33" s="1" t="s">
        <v>66</v>
      </c>
      <c r="S33" s="1"/>
      <c r="T33" s="1"/>
      <c r="U33" s="1"/>
      <c r="V33" s="1"/>
      <c r="W33" s="1"/>
      <c r="X33" s="1"/>
      <c r="Y33" s="1"/>
      <c r="Z33" s="1"/>
      <c r="AA33" s="1"/>
      <c r="AB33" s="1"/>
      <c r="AC33" s="1"/>
      <c r="AD33" s="1"/>
      <c r="AE33" s="1"/>
      <c r="AF33" s="1"/>
      <c r="AG33" s="1"/>
      <c r="AH33" s="20">
        <v>0</v>
      </c>
      <c r="AI33" s="20">
        <v>7</v>
      </c>
      <c r="AJ33" s="20">
        <v>0</v>
      </c>
      <c r="AK33" s="20">
        <v>0</v>
      </c>
      <c r="AL33" s="20">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v>0</v>
      </c>
      <c r="AI34" s="20">
        <v>0</v>
      </c>
      <c r="AJ34" s="20">
        <v>0</v>
      </c>
      <c r="AK34" s="20">
        <v>0</v>
      </c>
      <c r="AL34" s="20">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v>0</v>
      </c>
      <c r="AI35" s="20">
        <v>0</v>
      </c>
      <c r="AJ35" s="20">
        <v>0</v>
      </c>
      <c r="AK35" s="20">
        <v>0</v>
      </c>
      <c r="AL35" s="20">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20">
        <v>0</v>
      </c>
      <c r="AI36" s="20">
        <v>0</v>
      </c>
      <c r="AJ36" s="20">
        <v>0</v>
      </c>
      <c r="AK36" s="20">
        <v>0</v>
      </c>
      <c r="AL36" s="20">
        <v>0</v>
      </c>
    </row>
    <row r="37" spans="2:38" ht="30" customHeight="1" x14ac:dyDescent="0.3">
      <c r="B37" s="26"/>
      <c r="AH37" s="21">
        <f>SUM(AH7:AH36)</f>
        <v>28</v>
      </c>
      <c r="AI37" s="21">
        <f t="shared" ref="AI37:AL37" si="1">SUM(AI7:AI36)</f>
        <v>84</v>
      </c>
      <c r="AJ37" s="21">
        <f t="shared" si="1"/>
        <v>5</v>
      </c>
      <c r="AK37" s="21">
        <f t="shared" si="1"/>
        <v>28</v>
      </c>
      <c r="AL37" s="21">
        <f t="shared" si="1"/>
        <v>0</v>
      </c>
    </row>
  </sheetData>
  <mergeCells count="8">
    <mergeCell ref="AC2:AF2"/>
    <mergeCell ref="C4:AG4"/>
    <mergeCell ref="D2:E2"/>
    <mergeCell ref="G2:I2"/>
    <mergeCell ref="K2:L2"/>
    <mergeCell ref="N2:Q2"/>
    <mergeCell ref="S2:V2"/>
    <mergeCell ref="X2:AA2"/>
  </mergeCells>
  <conditionalFormatting sqref="AH7:AL36">
    <cfRule type="dataBar" priority="36">
      <dataBar>
        <cfvo type="num" val="0"/>
        <cfvo type="num" val="31"/>
        <color theme="2" tint="-0.249977111117893"/>
      </dataBar>
      <extLst>
        <ext xmlns:x14="http://schemas.microsoft.com/office/spreadsheetml/2009/9/main" uri="{B025F937-C7B1-47D3-B67F-A62EFF666E3E}">
          <x14:id>{CD849E3E-7A03-4D98-AF0C-0A915AF9EBC4}</x14:id>
        </ext>
      </extLst>
    </cfRule>
  </conditionalFormatting>
  <conditionalFormatting sqref="C5:AG6">
    <cfRule type="expression" dxfId="934" priority="37">
      <formula>COUNTIF(feries,C$5)&gt;0</formula>
    </cfRule>
  </conditionalFormatting>
  <conditionalFormatting sqref="C7:AG36">
    <cfRule type="expression" priority="1">
      <formula>C7=""</formula>
    </cfRule>
    <cfRule type="cellIs" dxfId="933" priority="2" operator="equal">
      <formula>"M"</formula>
    </cfRule>
    <cfRule type="cellIs" dxfId="932" priority="3" operator="equal">
      <formula>"A"</formula>
    </cfRule>
    <cfRule type="cellIs" dxfId="931" priority="4" operator="equal">
      <formula>"FS"</formula>
    </cfRule>
    <cfRule type="cellIs" dxfId="930" priority="5" operator="equal">
      <formula>"G2"</formula>
    </cfRule>
    <cfRule type="cellIs" dxfId="929" priority="6" operator="equal">
      <formula>"G1"</formula>
    </cfRule>
    <cfRule type="cellIs" dxfId="928" priority="7" operator="equal">
      <formula>"C"</formula>
    </cfRule>
  </conditionalFormatting>
  <dataValidations count="15">
    <dataValidation allowBlank="1" showInputMessage="1" showErrorMessage="1" prompt="Entrez l’année dans la cellule ci-dessous" sqref="AH3:AK3" xr:uid="{00000000-0002-0000-0100-000000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100-000001000000}"/>
    <dataValidation allowBlank="1" showInputMessage="1" showErrorMessage="1" prompt="Entrez une étiquette pour décrire la clé personnalisée à gauche" sqref="N2 S2 X2 AC2" xr:uid="{00000000-0002-0000-0100-000002000000}"/>
    <dataValidation allowBlank="1" showInputMessage="1" showErrorMessage="1" prompt="Entrez une lettre et personnalisez l’étiquette à droite pour ajouter un élément de clé" sqref="M2 R2 AK5" xr:uid="{00000000-0002-0000-0100-000003000000}"/>
    <dataValidation allowBlank="1" showInputMessage="1" showErrorMessage="1" prompt="La lettre « M » indique une absence pour cause de maladie" sqref="J2" xr:uid="{00000000-0002-0000-0100-000004000000}"/>
    <dataValidation allowBlank="1" showInputMessage="1" showErrorMessage="1" prompt="La lettre « P » indique une absence pour motifs personnels" sqref="F2" xr:uid="{00000000-0002-0000-0100-000005000000}"/>
    <dataValidation allowBlank="1" showInputMessage="1" showErrorMessage="1" prompt="La lettre « C » indique une absence pour cause de congé" sqref="C2 AH5" xr:uid="{00000000-0002-0000-0100-000006000000}"/>
    <dataValidation allowBlank="1" showInputMessage="1" showErrorMessage="1" prompt="Cette ligne définit les clés utilisées dans le tableau : Congé en C2, Personnel en F2 et Congé maladie en J2. Les cellules M2 et R2 sont personnalisables" sqref="B2" xr:uid="{00000000-0002-0000-0100-000007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100-000008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100-000009000000}"/>
    <dataValidation allowBlank="1" showInputMessage="1" showErrorMessage="1" prompt="Calcule automatiquement le nombre total de jours d’absence d’un employé durant ce mois" sqref="AH6:AL6" xr:uid="{00000000-0002-0000-0100-00000A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100-00000B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100-00000C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100-00000D000000}"/>
    <dataValidation allowBlank="1" showInputMessage="1" showErrorMessage="1" prompt="Entrez l’année dans cette cellule." sqref="AJ4:AK4 AH4" xr:uid="{00000000-0002-0000-0100-00000E000000}"/>
  </dataValidations>
  <pageMargins left="0" right="0" top="0" bottom="0" header="0" footer="0"/>
  <pageSetup paperSize="8" scale="71" fitToHeight="0"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CD849E3E-7A03-4D98-AF0C-0A915AF9EBC4}">
            <x14:dataBar minLength="0" maxLength="100">
              <x14:cfvo type="num">
                <xm:f>0</xm:f>
              </x14:cfvo>
              <x14:cfvo type="num">
                <xm:f>31</xm:f>
              </x14:cfvo>
              <x14:negativeFillColor rgb="FFFF0000"/>
              <x14:axisColor rgb="FF000000"/>
            </x14:dataBar>
          </x14:cfRule>
          <xm:sqref>AH7:AL36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00000000-0002-0000-0100-000010000000}">
          <x14:formula1>
            <xm:f>'Noms des employés'!$L$1:$L$6</xm:f>
          </x14:formula1>
          <xm:sqref>C7:AG36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tabColor theme="2" tint="-0.89999084444715716"/>
    <pageSetUpPr fitToPage="1"/>
  </sheetPr>
  <dimension ref="A1:AL37"/>
  <sheetViews>
    <sheetView showGridLines="0" showZeros="0" topLeftCell="C1" zoomScale="75" zoomScaleNormal="75" workbookViewId="0">
      <selection activeCell="AK19" sqref="AK19"/>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50" t="s">
        <v>70</v>
      </c>
      <c r="E2" s="50"/>
      <c r="F2" s="39" t="s">
        <v>66</v>
      </c>
      <c r="G2" s="50" t="s">
        <v>72</v>
      </c>
      <c r="H2" s="50"/>
      <c r="I2" s="50"/>
      <c r="J2" s="40" t="s">
        <v>67</v>
      </c>
      <c r="K2" s="50" t="s">
        <v>73</v>
      </c>
      <c r="L2" s="50"/>
      <c r="M2" s="41" t="s">
        <v>37</v>
      </c>
      <c r="N2" s="50" t="s">
        <v>74</v>
      </c>
      <c r="O2" s="50"/>
      <c r="P2" s="50"/>
      <c r="Q2" s="50"/>
      <c r="R2" s="42" t="s">
        <v>38</v>
      </c>
      <c r="S2" s="50" t="s">
        <v>75</v>
      </c>
      <c r="T2" s="50"/>
      <c r="U2" s="50"/>
      <c r="V2" s="50"/>
      <c r="W2" s="43"/>
      <c r="X2" s="50" t="s">
        <v>91</v>
      </c>
      <c r="Y2" s="50"/>
      <c r="Z2" s="50"/>
      <c r="AA2" s="50"/>
      <c r="AB2" s="44" t="s">
        <v>7</v>
      </c>
      <c r="AC2" s="50" t="s">
        <v>13</v>
      </c>
      <c r="AD2" s="50"/>
      <c r="AE2" s="50"/>
      <c r="AF2" s="50"/>
    </row>
    <row r="3" spans="1:38" ht="15" customHeight="1" x14ac:dyDescent="0.3">
      <c r="AH3" s="6" t="s">
        <v>69</v>
      </c>
      <c r="AI3" s="6"/>
      <c r="AJ3" s="6"/>
      <c r="AK3" s="6"/>
    </row>
    <row r="4" spans="1:38" ht="30" customHeight="1" x14ac:dyDescent="0.3">
      <c r="B4" s="14" t="s">
        <v>94</v>
      </c>
      <c r="C4" s="49" t="s">
        <v>92</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30">
        <f>Janvier!AH4</f>
        <v>2023</v>
      </c>
      <c r="AI4" s="25" t="s">
        <v>67</v>
      </c>
      <c r="AJ4" s="30"/>
      <c r="AK4" s="30"/>
    </row>
    <row r="5" spans="1:38" ht="25.05" customHeight="1" x14ac:dyDescent="0.3">
      <c r="B5" s="30"/>
      <c r="C5" s="29">
        <f>DATE(AnnéeCalendrier,3,1)</f>
        <v>44986</v>
      </c>
      <c r="D5" s="29">
        <f>C5+1</f>
        <v>44987</v>
      </c>
      <c r="E5" s="29">
        <f t="shared" ref="E5:AD5" si="0">D5+1</f>
        <v>44988</v>
      </c>
      <c r="F5" s="29">
        <f t="shared" si="0"/>
        <v>44989</v>
      </c>
      <c r="G5" s="29">
        <f t="shared" si="0"/>
        <v>44990</v>
      </c>
      <c r="H5" s="29">
        <f t="shared" si="0"/>
        <v>44991</v>
      </c>
      <c r="I5" s="29">
        <f t="shared" si="0"/>
        <v>44992</v>
      </c>
      <c r="J5" s="29">
        <f t="shared" si="0"/>
        <v>44993</v>
      </c>
      <c r="K5" s="29">
        <f t="shared" si="0"/>
        <v>44994</v>
      </c>
      <c r="L5" s="29">
        <f t="shared" si="0"/>
        <v>44995</v>
      </c>
      <c r="M5" s="29">
        <f t="shared" si="0"/>
        <v>44996</v>
      </c>
      <c r="N5" s="29">
        <f t="shared" si="0"/>
        <v>44997</v>
      </c>
      <c r="O5" s="29">
        <f t="shared" si="0"/>
        <v>44998</v>
      </c>
      <c r="P5" s="29">
        <f t="shared" si="0"/>
        <v>44999</v>
      </c>
      <c r="Q5" s="29">
        <f t="shared" si="0"/>
        <v>45000</v>
      </c>
      <c r="R5" s="29">
        <f t="shared" si="0"/>
        <v>45001</v>
      </c>
      <c r="S5" s="29">
        <f t="shared" si="0"/>
        <v>45002</v>
      </c>
      <c r="T5" s="29">
        <f t="shared" si="0"/>
        <v>45003</v>
      </c>
      <c r="U5" s="29">
        <f t="shared" si="0"/>
        <v>45004</v>
      </c>
      <c r="V5" s="29">
        <f t="shared" si="0"/>
        <v>45005</v>
      </c>
      <c r="W5" s="29">
        <f t="shared" si="0"/>
        <v>45006</v>
      </c>
      <c r="X5" s="29">
        <f t="shared" si="0"/>
        <v>45007</v>
      </c>
      <c r="Y5" s="29">
        <f t="shared" si="0"/>
        <v>45008</v>
      </c>
      <c r="Z5" s="29">
        <f t="shared" si="0"/>
        <v>45009</v>
      </c>
      <c r="AA5" s="29">
        <f t="shared" si="0"/>
        <v>45010</v>
      </c>
      <c r="AB5" s="29">
        <f t="shared" si="0"/>
        <v>45011</v>
      </c>
      <c r="AC5" s="29">
        <f t="shared" si="0"/>
        <v>45012</v>
      </c>
      <c r="AD5" s="29">
        <f t="shared" si="0"/>
        <v>45013</v>
      </c>
      <c r="AE5" s="29">
        <f t="shared" ref="AE5" si="1">AD5+1</f>
        <v>45014</v>
      </c>
      <c r="AF5" s="29">
        <f t="shared" ref="AF5" si="2">AE5+1</f>
        <v>45015</v>
      </c>
      <c r="AG5" s="29">
        <f t="shared" ref="AG5" si="3">AF5+1</f>
        <v>45016</v>
      </c>
      <c r="AH5" s="31" t="s">
        <v>2</v>
      </c>
      <c r="AI5" s="36" t="s">
        <v>66</v>
      </c>
      <c r="AJ5" s="35" t="s">
        <v>37</v>
      </c>
      <c r="AK5" s="34" t="s">
        <v>38</v>
      </c>
      <c r="AL5" s="33" t="s">
        <v>7</v>
      </c>
    </row>
    <row r="6" spans="1:38" ht="31.95" customHeight="1" x14ac:dyDescent="0.3">
      <c r="B6" s="11" t="s">
        <v>1</v>
      </c>
      <c r="C6" s="32"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v>0</v>
      </c>
      <c r="AI7" s="20">
        <v>0</v>
      </c>
      <c r="AJ7" s="20">
        <v>0</v>
      </c>
      <c r="AK7" s="20">
        <v>0</v>
      </c>
      <c r="AL7" s="20">
        <v>0</v>
      </c>
    </row>
    <row r="8" spans="1:38" ht="30" customHeight="1" x14ac:dyDescent="0.3">
      <c r="B8" s="16" t="s">
        <v>40</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20">
        <v>0</v>
      </c>
      <c r="AI8" s="20">
        <v>0</v>
      </c>
      <c r="AJ8" s="20">
        <v>0</v>
      </c>
      <c r="AK8" s="20">
        <v>0</v>
      </c>
      <c r="AL8" s="20">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v>0</v>
      </c>
      <c r="AI9" s="20">
        <v>0</v>
      </c>
      <c r="AJ9" s="20">
        <v>0</v>
      </c>
      <c r="AK9" s="20">
        <v>0</v>
      </c>
      <c r="AL9" s="20">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v>0</v>
      </c>
      <c r="AI10" s="20">
        <v>0</v>
      </c>
      <c r="AJ10" s="20">
        <v>0</v>
      </c>
      <c r="AK10" s="20">
        <v>0</v>
      </c>
      <c r="AL10" s="20">
        <v>0</v>
      </c>
    </row>
    <row r="11" spans="1:38" ht="30" customHeight="1" x14ac:dyDescent="0.3">
      <c r="B11" s="18" t="s">
        <v>43</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20">
        <v>0</v>
      </c>
      <c r="AI11" s="20">
        <v>0</v>
      </c>
      <c r="AJ11" s="20">
        <v>0</v>
      </c>
      <c r="AK11" s="20">
        <v>0</v>
      </c>
      <c r="AL11" s="20">
        <v>0</v>
      </c>
    </row>
    <row r="12" spans="1:38" ht="30" customHeight="1" x14ac:dyDescent="0.3">
      <c r="B12" s="17" t="s">
        <v>44</v>
      </c>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20">
        <v>0</v>
      </c>
      <c r="AI12" s="20">
        <v>0</v>
      </c>
      <c r="AJ12" s="20">
        <v>0</v>
      </c>
      <c r="AK12" s="20">
        <v>0</v>
      </c>
      <c r="AL12" s="20">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v>0</v>
      </c>
      <c r="AI13" s="20">
        <v>0</v>
      </c>
      <c r="AJ13" s="20">
        <v>0</v>
      </c>
      <c r="AK13" s="20">
        <v>0</v>
      </c>
      <c r="AL13" s="20">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v>0</v>
      </c>
      <c r="AI14" s="20">
        <v>0</v>
      </c>
      <c r="AJ14" s="20">
        <v>0</v>
      </c>
      <c r="AK14" s="20">
        <v>0</v>
      </c>
      <c r="AL14" s="20">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v>0</v>
      </c>
      <c r="AI15" s="20">
        <v>0</v>
      </c>
      <c r="AJ15" s="20">
        <v>0</v>
      </c>
      <c r="AK15" s="20">
        <v>0</v>
      </c>
      <c r="AL15" s="20">
        <v>0</v>
      </c>
    </row>
    <row r="16" spans="1:38" ht="30" customHeight="1" x14ac:dyDescent="0.3">
      <c r="B16" s="19" t="s">
        <v>48</v>
      </c>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20">
        <v>0</v>
      </c>
      <c r="AI16" s="20">
        <v>0</v>
      </c>
      <c r="AJ16" s="20">
        <v>0</v>
      </c>
      <c r="AK16" s="20">
        <v>0</v>
      </c>
      <c r="AL16" s="20">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v>0</v>
      </c>
      <c r="AI17" s="20">
        <v>0</v>
      </c>
      <c r="AJ17" s="20">
        <v>0</v>
      </c>
      <c r="AK17" s="20">
        <v>0</v>
      </c>
      <c r="AL17" s="20">
        <v>0</v>
      </c>
    </row>
    <row r="18" spans="2:38" ht="30" customHeight="1" x14ac:dyDescent="0.3">
      <c r="B18" s="16" t="s">
        <v>50</v>
      </c>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20">
        <v>0</v>
      </c>
      <c r="AI18" s="20">
        <v>0</v>
      </c>
      <c r="AJ18" s="20">
        <v>0</v>
      </c>
      <c r="AK18" s="20">
        <v>0</v>
      </c>
      <c r="AL18" s="20">
        <v>0</v>
      </c>
    </row>
    <row r="19" spans="2:38" ht="30" customHeight="1" x14ac:dyDescent="0.3">
      <c r="B19" s="16" t="s">
        <v>51</v>
      </c>
      <c r="C19" s="1" t="s">
        <v>38</v>
      </c>
      <c r="D19" s="1" t="s">
        <v>38</v>
      </c>
      <c r="E19" s="1" t="s">
        <v>38</v>
      </c>
      <c r="F19" s="1" t="s">
        <v>38</v>
      </c>
      <c r="G19" s="1" t="s">
        <v>38</v>
      </c>
      <c r="H19" s="1" t="s">
        <v>38</v>
      </c>
      <c r="I19" s="1" t="s">
        <v>38</v>
      </c>
      <c r="J19" s="1" t="s">
        <v>38</v>
      </c>
      <c r="K19" s="1" t="s">
        <v>38</v>
      </c>
      <c r="L19" s="1" t="s">
        <v>38</v>
      </c>
      <c r="M19" s="1" t="s">
        <v>38</v>
      </c>
      <c r="N19" s="1" t="s">
        <v>38</v>
      </c>
      <c r="O19" s="1" t="s">
        <v>38</v>
      </c>
      <c r="P19" s="1" t="s">
        <v>38</v>
      </c>
      <c r="Q19" s="1" t="s">
        <v>38</v>
      </c>
      <c r="R19" s="1" t="s">
        <v>38</v>
      </c>
      <c r="S19" s="1" t="s">
        <v>38</v>
      </c>
      <c r="T19" s="1" t="s">
        <v>38</v>
      </c>
      <c r="U19" s="1" t="s">
        <v>38</v>
      </c>
      <c r="V19" s="1" t="s">
        <v>38</v>
      </c>
      <c r="W19" s="1" t="s">
        <v>38</v>
      </c>
      <c r="X19" s="1" t="s">
        <v>38</v>
      </c>
      <c r="Y19" s="1" t="s">
        <v>38</v>
      </c>
      <c r="Z19" s="1" t="s">
        <v>38</v>
      </c>
      <c r="AA19" s="1" t="s">
        <v>38</v>
      </c>
      <c r="AB19" s="1" t="s">
        <v>38</v>
      </c>
      <c r="AC19" s="1" t="s">
        <v>38</v>
      </c>
      <c r="AD19" s="1" t="s">
        <v>38</v>
      </c>
      <c r="AE19" s="1" t="s">
        <v>38</v>
      </c>
      <c r="AF19" s="1" t="s">
        <v>38</v>
      </c>
      <c r="AG19" s="1" t="s">
        <v>38</v>
      </c>
      <c r="AH19" s="20">
        <v>0</v>
      </c>
      <c r="AI19" s="20">
        <v>0</v>
      </c>
      <c r="AJ19" s="20">
        <v>0</v>
      </c>
      <c r="AK19" s="20">
        <v>31</v>
      </c>
      <c r="AL19" s="20">
        <v>0</v>
      </c>
    </row>
    <row r="20" spans="2:38" ht="30" customHeight="1" x14ac:dyDescent="0.3">
      <c r="B20" s="19" t="s">
        <v>52</v>
      </c>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20">
        <v>0</v>
      </c>
      <c r="AI20" s="20">
        <v>0</v>
      </c>
      <c r="AJ20" s="20">
        <v>0</v>
      </c>
      <c r="AK20" s="20">
        <v>0</v>
      </c>
      <c r="AL20" s="20">
        <v>0</v>
      </c>
    </row>
    <row r="21" spans="2:38" ht="30" customHeight="1" x14ac:dyDescent="0.3">
      <c r="B21" s="18" t="s">
        <v>53</v>
      </c>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20">
        <v>0</v>
      </c>
      <c r="AI21" s="20">
        <v>0</v>
      </c>
      <c r="AJ21" s="20">
        <v>0</v>
      </c>
      <c r="AK21" s="20">
        <v>0</v>
      </c>
      <c r="AL21" s="20">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v>0</v>
      </c>
      <c r="AI22" s="20">
        <v>0</v>
      </c>
      <c r="AJ22" s="20">
        <v>0</v>
      </c>
      <c r="AK22" s="20">
        <v>0</v>
      </c>
      <c r="AL22" s="20">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20">
        <v>0</v>
      </c>
      <c r="AI23" s="20">
        <v>0</v>
      </c>
      <c r="AJ23" s="20">
        <v>0</v>
      </c>
      <c r="AK23" s="20">
        <v>0</v>
      </c>
      <c r="AL23" s="20">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v>0</v>
      </c>
      <c r="AI24" s="20">
        <v>0</v>
      </c>
      <c r="AJ24" s="20">
        <v>0</v>
      </c>
      <c r="AK24" s="20">
        <v>0</v>
      </c>
      <c r="AL24" s="20">
        <v>0</v>
      </c>
    </row>
    <row r="25" spans="2:38" ht="30" customHeight="1" x14ac:dyDescent="0.3">
      <c r="B25" s="19" t="s">
        <v>57</v>
      </c>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20">
        <v>0</v>
      </c>
      <c r="AI25" s="20">
        <v>0</v>
      </c>
      <c r="AJ25" s="20">
        <v>0</v>
      </c>
      <c r="AK25" s="20">
        <v>0</v>
      </c>
      <c r="AL25" s="20">
        <v>0</v>
      </c>
    </row>
    <row r="26" spans="2:38" ht="30" customHeight="1" x14ac:dyDescent="0.3">
      <c r="B26" s="16" t="s">
        <v>58</v>
      </c>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20">
        <v>0</v>
      </c>
      <c r="AI26" s="20">
        <v>0</v>
      </c>
      <c r="AJ26" s="20">
        <v>0</v>
      </c>
      <c r="AK26" s="20">
        <v>0</v>
      </c>
      <c r="AL26" s="20">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20">
        <v>0</v>
      </c>
      <c r="AI27" s="20">
        <v>0</v>
      </c>
      <c r="AJ27" s="20">
        <v>0</v>
      </c>
      <c r="AK27" s="20">
        <v>0</v>
      </c>
      <c r="AL27" s="20">
        <v>0</v>
      </c>
    </row>
    <row r="28" spans="2:38" ht="30" customHeight="1" x14ac:dyDescent="0.3">
      <c r="B28" s="16" t="s">
        <v>60</v>
      </c>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20">
        <v>0</v>
      </c>
      <c r="AI28" s="20">
        <v>0</v>
      </c>
      <c r="AJ28" s="20">
        <v>0</v>
      </c>
      <c r="AK28" s="20">
        <v>0</v>
      </c>
      <c r="AL28" s="20">
        <v>0</v>
      </c>
    </row>
    <row r="29" spans="2:38" ht="30" customHeight="1" x14ac:dyDescent="0.3">
      <c r="B29" s="16" t="s">
        <v>61</v>
      </c>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20">
        <v>0</v>
      </c>
      <c r="AI29" s="20">
        <v>0</v>
      </c>
      <c r="AJ29" s="20">
        <v>0</v>
      </c>
      <c r="AK29" s="20">
        <v>0</v>
      </c>
      <c r="AL29" s="20">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20">
        <v>0</v>
      </c>
      <c r="AI30" s="20">
        <v>0</v>
      </c>
      <c r="AJ30" s="20">
        <v>0</v>
      </c>
      <c r="AK30" s="20">
        <v>0</v>
      </c>
      <c r="AL30" s="20">
        <v>0</v>
      </c>
    </row>
    <row r="31" spans="2:38" ht="30" customHeight="1" x14ac:dyDescent="0.3">
      <c r="B31" s="19" t="s">
        <v>63</v>
      </c>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20">
        <v>0</v>
      </c>
      <c r="AI31" s="20">
        <v>0</v>
      </c>
      <c r="AJ31" s="20">
        <v>0</v>
      </c>
      <c r="AK31" s="20">
        <v>0</v>
      </c>
      <c r="AL31" s="20">
        <v>0</v>
      </c>
    </row>
    <row r="32" spans="2:38" ht="30" customHeight="1" x14ac:dyDescent="0.3">
      <c r="B32" s="17" t="s">
        <v>64</v>
      </c>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20">
        <v>0</v>
      </c>
      <c r="AI32" s="20">
        <v>0</v>
      </c>
      <c r="AJ32" s="20">
        <v>0</v>
      </c>
      <c r="AK32" s="20">
        <v>0</v>
      </c>
      <c r="AL32" s="20">
        <v>0</v>
      </c>
    </row>
    <row r="33" spans="2:38" ht="30" customHeight="1" x14ac:dyDescent="0.3">
      <c r="B33" s="16" t="s">
        <v>65</v>
      </c>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20">
        <v>0</v>
      </c>
      <c r="AI33" s="20">
        <v>0</v>
      </c>
      <c r="AJ33" s="20">
        <v>0</v>
      </c>
      <c r="AK33" s="20">
        <v>0</v>
      </c>
      <c r="AL33" s="20">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v>0</v>
      </c>
      <c r="AI34" s="20">
        <v>0</v>
      </c>
      <c r="AJ34" s="20">
        <v>0</v>
      </c>
      <c r="AK34" s="20">
        <v>0</v>
      </c>
      <c r="AL34" s="20">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v>0</v>
      </c>
      <c r="AI35" s="20">
        <v>0</v>
      </c>
      <c r="AJ35" s="20">
        <v>0</v>
      </c>
      <c r="AK35" s="20">
        <v>0</v>
      </c>
      <c r="AL35" s="20">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20">
        <v>0</v>
      </c>
      <c r="AI36" s="20">
        <v>0</v>
      </c>
      <c r="AJ36" s="20">
        <v>0</v>
      </c>
      <c r="AK36" s="20">
        <v>0</v>
      </c>
      <c r="AL36" s="20">
        <v>0</v>
      </c>
    </row>
    <row r="37" spans="2:38" ht="30" customHeight="1" x14ac:dyDescent="0.3">
      <c r="B37" s="46"/>
      <c r="AH37" s="47">
        <f>SUM(AH7:AH36)</f>
        <v>0</v>
      </c>
      <c r="AI37" s="21">
        <f t="shared" ref="AI37:AL37" si="4">SUM(AI7:AI36)</f>
        <v>0</v>
      </c>
      <c r="AJ37" s="21">
        <f t="shared" si="4"/>
        <v>0</v>
      </c>
      <c r="AK37" s="21">
        <f t="shared" si="4"/>
        <v>31</v>
      </c>
      <c r="AL37" s="21">
        <f t="shared" si="4"/>
        <v>0</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{F8CF8BB5-4054-4DF1-9F9A-C210A89CEF20}</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{C4CE5D27-457F-4C50-9B0B-53811F7D4B0B}</x14:id>
        </ext>
      </extLst>
    </cfRule>
  </conditionalFormatting>
  <conditionalFormatting sqref="C5:AG6">
    <cfRule type="expression" dxfId="892"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{2137FE8C-737B-4B13-9788-F354F51576A6}</x14:id>
        </ext>
      </extLst>
    </cfRule>
  </conditionalFormatting>
  <conditionalFormatting sqref="C7:AG15 C16:G16 I16:AG16 C17:AG36">
    <cfRule type="expression" priority="9">
      <formula>C7=""</formula>
    </cfRule>
    <cfRule type="cellIs" dxfId="891" priority="10" operator="equal">
      <formula>"M"</formula>
    </cfRule>
    <cfRule type="cellIs" dxfId="890" priority="11" operator="equal">
      <formula>"A"</formula>
    </cfRule>
    <cfRule type="cellIs" dxfId="889" priority="12" operator="equal">
      <formula>"FS"</formula>
    </cfRule>
    <cfRule type="cellIs" dxfId="888" priority="13" operator="equal">
      <formula>"G2"</formula>
    </cfRule>
    <cfRule type="cellIs" dxfId="887" priority="14" operator="equal">
      <formula>"G1"</formula>
    </cfRule>
    <cfRule type="cellIs" dxfId="886" priority="15" operator="equal">
      <formula>"C"</formula>
    </cfRule>
  </conditionalFormatting>
  <conditionalFormatting sqref="H16">
    <cfRule type="expression" dxfId="885" priority="8">
      <formula>COUNTIF(feries,H$5)&gt;0</formula>
    </cfRule>
  </conditionalFormatting>
  <conditionalFormatting sqref="H16">
    <cfRule type="expression" priority="1">
      <formula>H16=""</formula>
    </cfRule>
    <cfRule type="cellIs" dxfId="884" priority="2" operator="equal">
      <formula>"M"</formula>
    </cfRule>
    <cfRule type="cellIs" dxfId="883" priority="3" operator="equal">
      <formula>"A"</formula>
    </cfRule>
    <cfRule type="cellIs" dxfId="882" priority="4" operator="equal">
      <formula>"FS"</formula>
    </cfRule>
    <cfRule type="cellIs" dxfId="881" priority="5" operator="equal">
      <formula>"G2"</formula>
    </cfRule>
    <cfRule type="cellIs" dxfId="880" priority="6" operator="equal">
      <formula>"G1"</formula>
    </cfRule>
    <cfRule type="cellIs" dxfId="879" priority="7" operator="equal">
      <formula>"C"</formula>
    </cfRule>
  </conditionalFormatting>
  <dataValidations count="15">
    <dataValidation allowBlank="1" showInputMessage="1" showErrorMessage="1" prompt="Entrez l’année dans la cellule ci-dessous" sqref="AH3:AK3" xr:uid="{00000000-0002-0000-0200-000000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200-000001000000}"/>
    <dataValidation allowBlank="1" showInputMessage="1" showErrorMessage="1" prompt="Entrez une étiquette pour décrire la clé personnalisée à gauche" sqref="N2 S2 X2 AC2" xr:uid="{00000000-0002-0000-0200-000002000000}"/>
    <dataValidation allowBlank="1" showInputMessage="1" showErrorMessage="1" prompt="Entrez une lettre et personnalisez l’étiquette à droite pour ajouter un élément de clé" sqref="M2 R2 AK5" xr:uid="{00000000-0002-0000-0200-000003000000}"/>
    <dataValidation allowBlank="1" showInputMessage="1" showErrorMessage="1" prompt="La lettre « M » indique une absence pour cause de maladie" sqref="J2" xr:uid="{00000000-0002-0000-0200-000004000000}"/>
    <dataValidation allowBlank="1" showInputMessage="1" showErrorMessage="1" prompt="La lettre « P » indique une absence pour motifs personnels" sqref="F2" xr:uid="{00000000-0002-0000-0200-000005000000}"/>
    <dataValidation allowBlank="1" showInputMessage="1" showErrorMessage="1" prompt="La lettre « C » indique une absence pour cause de congé" sqref="C2 AH5" xr:uid="{00000000-0002-0000-0200-000006000000}"/>
    <dataValidation allowBlank="1" showInputMessage="1" showErrorMessage="1" prompt="Cette ligne définit les clés utilisées dans le tableau : Congé en C2, Personnel en F2 et Congé maladie en J2. Les cellules M2 et R2 sont personnalisables" sqref="B2" xr:uid="{00000000-0002-0000-0200-000007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200-000008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200-000009000000}"/>
    <dataValidation allowBlank="1" showInputMessage="1" showErrorMessage="1" prompt="Calcule automatiquement le nombre total de jours d’absence d’un employé durant ce mois" sqref="AH6:AL6" xr:uid="{00000000-0002-0000-0200-00000A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200-00000B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200-00000C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200-00000D000000}"/>
    <dataValidation allowBlank="1" showInputMessage="1" showErrorMessage="1" prompt="Entrez l’année dans cette cellule." sqref="AH4 AJ4:AK4" xr:uid="{00000000-0002-0000-0200-00000E000000}"/>
  </dataValidations>
  <pageMargins left="0" right="0" top="0" bottom="0" header="0" footer="0"/>
  <pageSetup paperSize="8" scale="74" fitToWidth="0"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F8CF8BB5-4054-4DF1-9F9A-C210A89CEF20}">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C4CE5D27-457F-4C50-9B0B-53811F7D4B0B}">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2137FE8C-737B-4B13-9788-F354F51576A6}">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00000000-0002-0000-0200-000010000000}">
          <x14:formula1>
            <xm:f>'Noms des employés'!$L$1:$L$6</xm:f>
          </x14:formula1>
          <xm:sqref>C7:AG36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tabColor theme="2" tint="-0.89999084444715716"/>
    <pageSetUpPr fitToPage="1"/>
  </sheetPr>
  <dimension ref="A1:AL37"/>
  <sheetViews>
    <sheetView showGridLines="0" showZeros="0" zoomScale="75" zoomScaleNormal="75" workbookViewId="0">
      <selection activeCell="AI1" sqref="AI1"/>
    </sheetView>
  </sheetViews>
  <sheetFormatPr baseColWidth="10" defaultColWidth="9.21875" defaultRowHeight="30" customHeight="1" x14ac:dyDescent="0.3"/>
  <cols>
    <col min="1" max="1" width="2.77734375" style="2" customWidth="1"/>
    <col min="2" max="2" width="30.77734375" style="2" customWidth="1"/>
    <col min="3" max="32" width="6.88671875" style="2" customWidth="1"/>
    <col min="33" max="33" width="6.88671875" style="2" hidden="1"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50" t="s">
        <v>70</v>
      </c>
      <c r="E2" s="50"/>
      <c r="F2" s="39" t="s">
        <v>66</v>
      </c>
      <c r="G2" s="50" t="s">
        <v>72</v>
      </c>
      <c r="H2" s="50"/>
      <c r="I2" s="50"/>
      <c r="J2" s="40" t="s">
        <v>67</v>
      </c>
      <c r="K2" s="50" t="s">
        <v>73</v>
      </c>
      <c r="L2" s="50"/>
      <c r="M2" s="41" t="s">
        <v>37</v>
      </c>
      <c r="N2" s="50" t="s">
        <v>74</v>
      </c>
      <c r="O2" s="50"/>
      <c r="P2" s="50"/>
      <c r="Q2" s="50"/>
      <c r="R2" s="42" t="s">
        <v>38</v>
      </c>
      <c r="S2" s="50" t="s">
        <v>75</v>
      </c>
      <c r="T2" s="50"/>
      <c r="U2" s="50"/>
      <c r="V2" s="50"/>
      <c r="W2" s="43"/>
      <c r="X2" s="50" t="s">
        <v>91</v>
      </c>
      <c r="Y2" s="50"/>
      <c r="Z2" s="50"/>
      <c r="AA2" s="50"/>
      <c r="AB2" s="44" t="s">
        <v>7</v>
      </c>
      <c r="AC2" s="50" t="s">
        <v>13</v>
      </c>
      <c r="AD2" s="50"/>
      <c r="AE2" s="50"/>
      <c r="AF2" s="50"/>
    </row>
    <row r="3" spans="1:38" ht="15" customHeight="1" x14ac:dyDescent="0.3">
      <c r="AH3" s="6" t="s">
        <v>69</v>
      </c>
      <c r="AI3" s="6"/>
      <c r="AJ3" s="6"/>
      <c r="AK3" s="6"/>
    </row>
    <row r="4" spans="1:38" ht="30" customHeight="1" x14ac:dyDescent="0.3">
      <c r="B4" s="14" t="s">
        <v>95</v>
      </c>
      <c r="C4" s="49" t="s">
        <v>92</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30">
        <f>Janvier!AH4</f>
        <v>2023</v>
      </c>
      <c r="AI4" s="25" t="s">
        <v>67</v>
      </c>
      <c r="AJ4" s="30"/>
      <c r="AK4" s="30"/>
    </row>
    <row r="5" spans="1:38" ht="25.05" customHeight="1" x14ac:dyDescent="0.3">
      <c r="B5" s="30"/>
      <c r="C5" s="29">
        <f>DATE(AnnéeCalendrier,4,1)</f>
        <v>45017</v>
      </c>
      <c r="D5" s="29">
        <f>C5+1</f>
        <v>45018</v>
      </c>
      <c r="E5" s="29">
        <f t="shared" ref="E5:AD5" si="0">D5+1</f>
        <v>45019</v>
      </c>
      <c r="F5" s="29">
        <f t="shared" si="0"/>
        <v>45020</v>
      </c>
      <c r="G5" s="29">
        <f t="shared" si="0"/>
        <v>45021</v>
      </c>
      <c r="H5" s="29">
        <f t="shared" si="0"/>
        <v>45022</v>
      </c>
      <c r="I5" s="29">
        <f t="shared" si="0"/>
        <v>45023</v>
      </c>
      <c r="J5" s="29">
        <f t="shared" si="0"/>
        <v>45024</v>
      </c>
      <c r="K5" s="29">
        <f t="shared" si="0"/>
        <v>45025</v>
      </c>
      <c r="L5" s="29">
        <f t="shared" si="0"/>
        <v>45026</v>
      </c>
      <c r="M5" s="29">
        <f t="shared" si="0"/>
        <v>45027</v>
      </c>
      <c r="N5" s="29">
        <f t="shared" si="0"/>
        <v>45028</v>
      </c>
      <c r="O5" s="29">
        <f t="shared" si="0"/>
        <v>45029</v>
      </c>
      <c r="P5" s="29">
        <f t="shared" si="0"/>
        <v>45030</v>
      </c>
      <c r="Q5" s="29">
        <f t="shared" si="0"/>
        <v>45031</v>
      </c>
      <c r="R5" s="29">
        <f t="shared" si="0"/>
        <v>45032</v>
      </c>
      <c r="S5" s="29">
        <f t="shared" si="0"/>
        <v>45033</v>
      </c>
      <c r="T5" s="29">
        <f t="shared" si="0"/>
        <v>45034</v>
      </c>
      <c r="U5" s="29">
        <f t="shared" si="0"/>
        <v>45035</v>
      </c>
      <c r="V5" s="29">
        <f t="shared" si="0"/>
        <v>45036</v>
      </c>
      <c r="W5" s="29">
        <f t="shared" si="0"/>
        <v>45037</v>
      </c>
      <c r="X5" s="29">
        <f t="shared" si="0"/>
        <v>45038</v>
      </c>
      <c r="Y5" s="29">
        <f t="shared" si="0"/>
        <v>45039</v>
      </c>
      <c r="Z5" s="29">
        <f t="shared" si="0"/>
        <v>45040</v>
      </c>
      <c r="AA5" s="29">
        <f t="shared" si="0"/>
        <v>45041</v>
      </c>
      <c r="AB5" s="29">
        <f t="shared" si="0"/>
        <v>45042</v>
      </c>
      <c r="AC5" s="29">
        <f t="shared" si="0"/>
        <v>45043</v>
      </c>
      <c r="AD5" s="29">
        <f t="shared" si="0"/>
        <v>45044</v>
      </c>
      <c r="AE5" s="29">
        <f t="shared" ref="AE5" si="1">AD5+1</f>
        <v>45045</v>
      </c>
      <c r="AF5" s="29">
        <f t="shared" ref="AF5" si="2">AE5+1</f>
        <v>45046</v>
      </c>
      <c r="AG5" s="29">
        <f t="shared" ref="AG5" si="3">AF5+1</f>
        <v>45047</v>
      </c>
      <c r="AH5" s="31" t="s">
        <v>2</v>
      </c>
      <c r="AI5" s="36" t="s">
        <v>66</v>
      </c>
      <c r="AJ5" s="35" t="s">
        <v>37</v>
      </c>
      <c r="AK5" s="34" t="s">
        <v>38</v>
      </c>
      <c r="AL5" s="33" t="s">
        <v>7</v>
      </c>
    </row>
    <row r="6" spans="1:38" ht="31.95" customHeight="1" x14ac:dyDescent="0.3">
      <c r="B6" s="11" t="s">
        <v>1</v>
      </c>
      <c r="C6" s="32"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COUNTIF(Avril[[#This Row],[1]:[31]],$AH$5)</f>
        <v>0</v>
      </c>
      <c r="AI7" s="20">
        <f>COUNTIF(Avril[[#This Row],[1]:[31]],$AI$4)+COUNTIF(Avril[[#This Row],[1]:[31]],$AI$5)</f>
        <v>0</v>
      </c>
      <c r="AJ7" s="20">
        <f>COUNTIF(Avril[[#This Row],[1]:[31]],$AJ$5)</f>
        <v>0</v>
      </c>
      <c r="AK7" s="20">
        <f>COUNTIF(Avril[[#This Row],[1]:[31]],$AK$5)</f>
        <v>0</v>
      </c>
      <c r="AL7" s="20">
        <f>COUNTIF(Avril[[#This Row],[1]:[31]],$AL$5)</f>
        <v>0</v>
      </c>
    </row>
    <row r="8" spans="1:38" ht="30" customHeight="1" x14ac:dyDescent="0.3">
      <c r="B8" s="16" t="s">
        <v>40</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20">
        <f>COUNTIF(Avril[[#This Row],[1]:[31]],$AH$5)</f>
        <v>0</v>
      </c>
      <c r="AI8" s="20">
        <f>COUNTIF(Avril[[#This Row],[1]:[31]],$AI$4)+COUNTIF(Avril[[#This Row],[1]:[31]],$AI$5)</f>
        <v>0</v>
      </c>
      <c r="AJ8" s="20">
        <f>COUNTIF(Avril[[#This Row],[1]:[31]],$AJ$5)</f>
        <v>0</v>
      </c>
      <c r="AK8" s="20">
        <f>COUNTIF(Avril[[#This Row],[1]:[31]],$AK$5)</f>
        <v>0</v>
      </c>
      <c r="AL8" s="20">
        <f>COUNTIF(Avril[[#This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COUNTIF(Avril[[#This Row],[1]:[31]],$AH$5)</f>
        <v>0</v>
      </c>
      <c r="AI9" s="20">
        <f>COUNTIF(Avril[[#This Row],[1]:[31]],$AI$4)+COUNTIF(Avril[[#This Row],[1]:[31]],$AI$5)</f>
        <v>0</v>
      </c>
      <c r="AJ9" s="20">
        <f>COUNTIF(Avril[[#This Row],[1]:[31]],$AJ$5)</f>
        <v>0</v>
      </c>
      <c r="AK9" s="20">
        <f>COUNTIF(Avril[[#This Row],[1]:[31]],$AK$5)</f>
        <v>0</v>
      </c>
      <c r="AL9" s="20">
        <f>COUNTIF(Avril[[#This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COUNTIF(Avril[[#This Row],[1]:[31]],$AH$5)</f>
        <v>0</v>
      </c>
      <c r="AI10" s="20">
        <f>COUNTIF(Avril[[#This Row],[1]:[31]],$AI$4)+COUNTIF(Avril[[#This Row],[1]:[31]],$AI$5)</f>
        <v>0</v>
      </c>
      <c r="AJ10" s="20">
        <f>COUNTIF(Avril[[#This Row],[1]:[31]],$AJ$5)</f>
        <v>0</v>
      </c>
      <c r="AK10" s="20">
        <f>COUNTIF(Avril[[#This Row],[1]:[31]],$AK$5)</f>
        <v>0</v>
      </c>
      <c r="AL10" s="20">
        <f>COUNTIF(Avril[[#This Row],[1]:[31]],$AL$5)</f>
        <v>0</v>
      </c>
    </row>
    <row r="11" spans="1:38" ht="30" customHeight="1" x14ac:dyDescent="0.3">
      <c r="B11" s="18" t="s">
        <v>43</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20">
        <f>COUNTIF(Avril[[#This Row],[1]:[31]],$AH$5)</f>
        <v>0</v>
      </c>
      <c r="AI11" s="20">
        <f>COUNTIF(Avril[[#This Row],[1]:[31]],$AI$4)+COUNTIF(Avril[[#This Row],[1]:[31]],$AI$5)</f>
        <v>0</v>
      </c>
      <c r="AJ11" s="20">
        <f>COUNTIF(Avril[[#This Row],[1]:[31]],$AJ$5)</f>
        <v>0</v>
      </c>
      <c r="AK11" s="20">
        <f>COUNTIF(Avril[[#This Row],[1]:[31]],$AK$5)</f>
        <v>0</v>
      </c>
      <c r="AL11" s="20">
        <f>COUNTIF(Avril[[#This Row],[1]:[31]],$AL$5)</f>
        <v>0</v>
      </c>
    </row>
    <row r="12" spans="1:38" ht="30" customHeight="1" x14ac:dyDescent="0.3">
      <c r="B12" s="17" t="s">
        <v>44</v>
      </c>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20">
        <f>COUNTIF(Avril[[#This Row],[1]:[31]],$AH$5)</f>
        <v>0</v>
      </c>
      <c r="AI12" s="20">
        <f>COUNTIF(Avril[[#This Row],[1]:[31]],$AI$4)+COUNTIF(Avril[[#This Row],[1]:[31]],$AI$5)</f>
        <v>0</v>
      </c>
      <c r="AJ12" s="20">
        <f>COUNTIF(Avril[[#This Row],[1]:[31]],$AJ$5)</f>
        <v>0</v>
      </c>
      <c r="AK12" s="20">
        <f>COUNTIF(Avril[[#This Row],[1]:[31]],$AK$5)</f>
        <v>0</v>
      </c>
      <c r="AL12" s="20">
        <f>COUNTIF(Avril[[#This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COUNTIF(Avril[[#This Row],[1]:[31]],$AH$5)</f>
        <v>0</v>
      </c>
      <c r="AI13" s="20">
        <f>COUNTIF(Avril[[#This Row],[1]:[31]],$AI$4)+COUNTIF(Avril[[#This Row],[1]:[31]],$AI$5)</f>
        <v>0</v>
      </c>
      <c r="AJ13" s="20">
        <f>COUNTIF(Avril[[#This Row],[1]:[31]],$AJ$5)</f>
        <v>0</v>
      </c>
      <c r="AK13" s="20">
        <f>COUNTIF(Avril[[#This Row],[1]:[31]],$AK$5)</f>
        <v>0</v>
      </c>
      <c r="AL13" s="20">
        <f>COUNTIF(Avril[[#This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COUNTIF(Avril[[#This Row],[1]:[31]],$AH$5)</f>
        <v>0</v>
      </c>
      <c r="AI14" s="20">
        <f>COUNTIF(Avril[[#This Row],[1]:[31]],$AI$4)+COUNTIF(Avril[[#This Row],[1]:[31]],$AI$5)</f>
        <v>0</v>
      </c>
      <c r="AJ14" s="20">
        <f>COUNTIF(Avril[[#This Row],[1]:[31]],$AJ$5)</f>
        <v>0</v>
      </c>
      <c r="AK14" s="20">
        <f>COUNTIF(Avril[[#This Row],[1]:[31]],$AK$5)</f>
        <v>0</v>
      </c>
      <c r="AL14" s="20">
        <f>COUNTIF(Avril[[#This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COUNTIF(Avril[[#This Row],[1]:[31]],$AH$5)</f>
        <v>0</v>
      </c>
      <c r="AI15" s="20">
        <f>COUNTIF(Avril[[#This Row],[1]:[31]],$AI$4)+COUNTIF(Avril[[#This Row],[1]:[31]],$AI$5)</f>
        <v>0</v>
      </c>
      <c r="AJ15" s="20">
        <f>COUNTIF(Avril[[#This Row],[1]:[31]],$AJ$5)</f>
        <v>0</v>
      </c>
      <c r="AK15" s="20">
        <f>COUNTIF(Avril[[#This Row],[1]:[31]],$AK$5)</f>
        <v>0</v>
      </c>
      <c r="AL15" s="20">
        <f>COUNTIF(Avril[[#This Row],[1]:[31]],$AL$5)</f>
        <v>0</v>
      </c>
    </row>
    <row r="16" spans="1:38" ht="30" customHeight="1" x14ac:dyDescent="0.3">
      <c r="B16" s="19" t="s">
        <v>48</v>
      </c>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20">
        <f>COUNTIF(Avril[[#This Row],[1]:[31]],$AH$5)</f>
        <v>0</v>
      </c>
      <c r="AI16" s="20">
        <f>COUNTIF(Avril[[#This Row],[1]:[31]],$AI$4)+COUNTIF(Avril[[#This Row],[1]:[31]],$AI$5)</f>
        <v>0</v>
      </c>
      <c r="AJ16" s="20">
        <f>COUNTIF(Avril[[#This Row],[1]:[31]],$AJ$5)</f>
        <v>0</v>
      </c>
      <c r="AK16" s="20">
        <f>COUNTIF(Avril[[#This Row],[1]:[31]],$AK$5)</f>
        <v>0</v>
      </c>
      <c r="AL16" s="20">
        <f>COUNTIF(Avril[[#This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COUNTIF(Avril[[#This Row],[1]:[31]],$AH$5)</f>
        <v>0</v>
      </c>
      <c r="AI17" s="20">
        <f>COUNTIF(Avril[[#This Row],[1]:[31]],$AI$4)+COUNTIF(Avril[[#This Row],[1]:[31]],$AI$5)</f>
        <v>0</v>
      </c>
      <c r="AJ17" s="20">
        <f>COUNTIF(Avril[[#This Row],[1]:[31]],$AJ$5)</f>
        <v>0</v>
      </c>
      <c r="AK17" s="20">
        <f>COUNTIF(Avril[[#This Row],[1]:[31]],$AK$5)</f>
        <v>0</v>
      </c>
      <c r="AL17" s="20">
        <f>COUNTIF(Avril[[#This Row],[1]:[31]],$AL$5)</f>
        <v>0</v>
      </c>
    </row>
    <row r="18" spans="2:38" ht="30" customHeight="1" x14ac:dyDescent="0.3">
      <c r="B18" s="16" t="s">
        <v>50</v>
      </c>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20">
        <f>COUNTIF(Avril[[#This Row],[1]:[31]],$AH$5)</f>
        <v>0</v>
      </c>
      <c r="AI18" s="20">
        <f>COUNTIF(Avril[[#This Row],[1]:[31]],$AI$4)+COUNTIF(Avril[[#This Row],[1]:[31]],$AI$5)</f>
        <v>0</v>
      </c>
      <c r="AJ18" s="20">
        <f>COUNTIF(Avril[[#This Row],[1]:[31]],$AJ$5)</f>
        <v>0</v>
      </c>
      <c r="AK18" s="20">
        <f>COUNTIF(Avril[[#This Row],[1]:[31]],$AK$5)</f>
        <v>0</v>
      </c>
      <c r="AL18" s="20">
        <f>COUNTIF(Avril[[#This Row],[1]:[31]],$AL$5)</f>
        <v>0</v>
      </c>
    </row>
    <row r="19" spans="2:38" ht="30" customHeight="1" x14ac:dyDescent="0.3">
      <c r="B19" s="16" t="s">
        <v>51</v>
      </c>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t="s">
        <v>38</v>
      </c>
      <c r="AH19" s="20">
        <f>COUNTIF(Avril[[#This Row],[1]:[31]],$AH$5)</f>
        <v>0</v>
      </c>
      <c r="AI19" s="20">
        <f>COUNTIF(Avril[[#This Row],[1]:[31]],$AI$4)+COUNTIF(Avril[[#This Row],[1]:[31]],$AI$5)</f>
        <v>0</v>
      </c>
      <c r="AJ19" s="20">
        <f>COUNTIF(Avril[[#This Row],[1]:[31]],$AJ$5)</f>
        <v>0</v>
      </c>
      <c r="AK19" s="20">
        <f>COUNTIF(Avril[[#This Row],[1]:[31]],$AK$5)</f>
        <v>1</v>
      </c>
      <c r="AL19" s="20">
        <f>COUNTIF(Avril[[#This Row],[1]:[31]],$AL$5)</f>
        <v>0</v>
      </c>
    </row>
    <row r="20" spans="2:38" ht="30" customHeight="1" x14ac:dyDescent="0.3">
      <c r="B20" s="19" t="s">
        <v>52</v>
      </c>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20">
        <f>COUNTIF(Avril[[#This Row],[1]:[31]],$AH$5)</f>
        <v>0</v>
      </c>
      <c r="AI20" s="20">
        <f>COUNTIF(Avril[[#This Row],[1]:[31]],$AI$4)+COUNTIF(Avril[[#This Row],[1]:[31]],$AI$5)</f>
        <v>0</v>
      </c>
      <c r="AJ20" s="20">
        <f>COUNTIF(Avril[[#This Row],[1]:[31]],$AJ$5)</f>
        <v>0</v>
      </c>
      <c r="AK20" s="20">
        <f>COUNTIF(Avril[[#This Row],[1]:[31]],$AK$5)</f>
        <v>0</v>
      </c>
      <c r="AL20" s="20">
        <f>COUNTIF(Avril[[#This Row],[1]:[31]],$AL$5)</f>
        <v>0</v>
      </c>
    </row>
    <row r="21" spans="2:38" ht="30" customHeight="1" x14ac:dyDescent="0.3">
      <c r="B21" s="18" t="s">
        <v>53</v>
      </c>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20">
        <f>COUNTIF(Avril[[#This Row],[1]:[31]],$AH$5)</f>
        <v>0</v>
      </c>
      <c r="AI21" s="20">
        <f>COUNTIF(Avril[[#This Row],[1]:[31]],$AI$4)+COUNTIF(Avril[[#This Row],[1]:[31]],$AI$5)</f>
        <v>0</v>
      </c>
      <c r="AJ21" s="20">
        <f>COUNTIF(Avril[[#This Row],[1]:[31]],$AJ$5)</f>
        <v>0</v>
      </c>
      <c r="AK21" s="20">
        <f>COUNTIF(Avril[[#This Row],[1]:[31]],$AK$5)</f>
        <v>0</v>
      </c>
      <c r="AL21" s="20">
        <f>COUNTIF(Avril[[#This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COUNTIF(Avril[[#This Row],[1]:[31]],$AH$5)</f>
        <v>0</v>
      </c>
      <c r="AI22" s="20">
        <f>COUNTIF(Avril[[#This Row],[1]:[31]],$AI$4)+COUNTIF(Avril[[#This Row],[1]:[31]],$AI$5)</f>
        <v>0</v>
      </c>
      <c r="AJ22" s="20">
        <f>COUNTIF(Avril[[#This Row],[1]:[31]],$AJ$5)</f>
        <v>0</v>
      </c>
      <c r="AK22" s="20">
        <f>COUNTIF(Avril[[#This Row],[1]:[31]],$AK$5)</f>
        <v>0</v>
      </c>
      <c r="AL22" s="20">
        <f>COUNTIF(Avril[[#This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20">
        <f>COUNTIF(Avril[[#This Row],[1]:[31]],$AH$5)</f>
        <v>0</v>
      </c>
      <c r="AI23" s="20">
        <f>COUNTIF(Avril[[#This Row],[1]:[31]],$AI$4)+COUNTIF(Avril[[#This Row],[1]:[31]],$AI$5)</f>
        <v>0</v>
      </c>
      <c r="AJ23" s="20">
        <f>COUNTIF(Avril[[#This Row],[1]:[31]],$AJ$5)</f>
        <v>0</v>
      </c>
      <c r="AK23" s="20">
        <f>COUNTIF(Avril[[#This Row],[1]:[31]],$AK$5)</f>
        <v>0</v>
      </c>
      <c r="AL23" s="20">
        <f>COUNTIF(Avril[[#This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COUNTIF(Avril[[#This Row],[1]:[31]],$AH$5)</f>
        <v>0</v>
      </c>
      <c r="AI24" s="20">
        <f>COUNTIF(Avril[[#This Row],[1]:[31]],$AI$4)+COUNTIF(Avril[[#This Row],[1]:[31]],$AI$5)</f>
        <v>0</v>
      </c>
      <c r="AJ24" s="20">
        <f>COUNTIF(Avril[[#This Row],[1]:[31]],$AJ$5)</f>
        <v>0</v>
      </c>
      <c r="AK24" s="20">
        <f>COUNTIF(Avril[[#This Row],[1]:[31]],$AK$5)</f>
        <v>0</v>
      </c>
      <c r="AL24" s="20">
        <f>COUNTIF(Avril[[#This Row],[1]:[31]],$AL$5)</f>
        <v>0</v>
      </c>
    </row>
    <row r="25" spans="2:38" ht="30" customHeight="1" x14ac:dyDescent="0.3">
      <c r="B25" s="19" t="s">
        <v>57</v>
      </c>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20">
        <f>COUNTIF(Avril[[#This Row],[1]:[31]],$AH$5)</f>
        <v>0</v>
      </c>
      <c r="AI25" s="20">
        <f>COUNTIF(Avril[[#This Row],[1]:[31]],$AI$4)+COUNTIF(Avril[[#This Row],[1]:[31]],$AI$5)</f>
        <v>0</v>
      </c>
      <c r="AJ25" s="20">
        <f>COUNTIF(Avril[[#This Row],[1]:[31]],$AJ$5)</f>
        <v>0</v>
      </c>
      <c r="AK25" s="20">
        <f>COUNTIF(Avril[[#This Row],[1]:[31]],$AK$5)</f>
        <v>0</v>
      </c>
      <c r="AL25" s="20">
        <f>COUNTIF(Avril[[#This Row],[1]:[31]],$AL$5)</f>
        <v>0</v>
      </c>
    </row>
    <row r="26" spans="2:38" ht="30" customHeight="1" x14ac:dyDescent="0.3">
      <c r="B26" s="16" t="s">
        <v>58</v>
      </c>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20">
        <f>COUNTIF(Avril[[#This Row],[1]:[31]],$AH$5)</f>
        <v>0</v>
      </c>
      <c r="AI26" s="20">
        <f>COUNTIF(Avril[[#This Row],[1]:[31]],$AI$4)+COUNTIF(Avril[[#This Row],[1]:[31]],$AI$5)</f>
        <v>0</v>
      </c>
      <c r="AJ26" s="20">
        <f>COUNTIF(Avril[[#This Row],[1]:[31]],$AJ$5)</f>
        <v>0</v>
      </c>
      <c r="AK26" s="20">
        <f>COUNTIF(Avril[[#This Row],[1]:[31]],$AK$5)</f>
        <v>0</v>
      </c>
      <c r="AL26" s="20">
        <f>COUNTIF(Avril[[#This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20">
        <f>COUNTIF(Avril[[#This Row],[1]:[31]],$AH$5)</f>
        <v>0</v>
      </c>
      <c r="AI27" s="20">
        <f>COUNTIF(Avril[[#This Row],[1]:[31]],$AI$4)+COUNTIF(Avril[[#This Row],[1]:[31]],$AI$5)</f>
        <v>0</v>
      </c>
      <c r="AJ27" s="20">
        <f>COUNTIF(Avril[[#This Row],[1]:[31]],$AJ$5)</f>
        <v>0</v>
      </c>
      <c r="AK27" s="20">
        <f>COUNTIF(Avril[[#This Row],[1]:[31]],$AK$5)</f>
        <v>0</v>
      </c>
      <c r="AL27" s="20">
        <f>COUNTIF(Avril[[#This Row],[1]:[31]],$AL$5)</f>
        <v>0</v>
      </c>
    </row>
    <row r="28" spans="2:38" ht="30" customHeight="1" x14ac:dyDescent="0.3">
      <c r="B28" s="16" t="s">
        <v>60</v>
      </c>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20">
        <f>COUNTIF(Avril[[#This Row],[1]:[31]],$AH$5)</f>
        <v>0</v>
      </c>
      <c r="AI28" s="20">
        <f>COUNTIF(Avril[[#This Row],[1]:[31]],$AI$4)+COUNTIF(Avril[[#This Row],[1]:[31]],$AI$5)</f>
        <v>0</v>
      </c>
      <c r="AJ28" s="20">
        <f>COUNTIF(Avril[[#This Row],[1]:[31]],$AJ$5)</f>
        <v>0</v>
      </c>
      <c r="AK28" s="20">
        <f>COUNTIF(Avril[[#This Row],[1]:[31]],$AK$5)</f>
        <v>0</v>
      </c>
      <c r="AL28" s="20">
        <f>COUNTIF(Avril[[#This Row],[1]:[31]],$AL$5)</f>
        <v>0</v>
      </c>
    </row>
    <row r="29" spans="2:38" ht="30" customHeight="1" x14ac:dyDescent="0.3">
      <c r="B29" s="16" t="s">
        <v>61</v>
      </c>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20">
        <f>COUNTIF(Avril[[#This Row],[1]:[31]],$AH$5)</f>
        <v>0</v>
      </c>
      <c r="AI29" s="20">
        <f>COUNTIF(Avril[[#This Row],[1]:[31]],$AI$4)+COUNTIF(Avril[[#This Row],[1]:[31]],$AI$5)</f>
        <v>0</v>
      </c>
      <c r="AJ29" s="20">
        <f>COUNTIF(Avril[[#This Row],[1]:[31]],$AJ$5)</f>
        <v>0</v>
      </c>
      <c r="AK29" s="20">
        <f>COUNTIF(Avril[[#This Row],[1]:[31]],$AK$5)</f>
        <v>0</v>
      </c>
      <c r="AL29" s="20">
        <f>COUNTIF(Avril[[#This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20">
        <f>COUNTIF(Avril[[#This Row],[1]:[31]],$AH$5)</f>
        <v>0</v>
      </c>
      <c r="AI30" s="20">
        <f>COUNTIF(Avril[[#This Row],[1]:[31]],$AI$4)+COUNTIF(Avril[[#This Row],[1]:[31]],$AI$5)</f>
        <v>0</v>
      </c>
      <c r="AJ30" s="20">
        <f>COUNTIF(Avril[[#This Row],[1]:[31]],$AJ$5)</f>
        <v>0</v>
      </c>
      <c r="AK30" s="20">
        <f>COUNTIF(Avril[[#This Row],[1]:[31]],$AK$5)</f>
        <v>0</v>
      </c>
      <c r="AL30" s="20">
        <f>COUNTIF(Avril[[#This Row],[1]:[31]],$AL$5)</f>
        <v>0</v>
      </c>
    </row>
    <row r="31" spans="2:38" ht="30" customHeight="1" x14ac:dyDescent="0.3">
      <c r="B31" s="19" t="s">
        <v>63</v>
      </c>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20">
        <f>COUNTIF(Avril[[#This Row],[1]:[31]],$AH$5)</f>
        <v>0</v>
      </c>
      <c r="AI31" s="20">
        <f>COUNTIF(Avril[[#This Row],[1]:[31]],$AI$4)+COUNTIF(Avril[[#This Row],[1]:[31]],$AI$5)</f>
        <v>0</v>
      </c>
      <c r="AJ31" s="20">
        <f>COUNTIF(Avril[[#This Row],[1]:[31]],$AJ$5)</f>
        <v>0</v>
      </c>
      <c r="AK31" s="20">
        <f>COUNTIF(Avril[[#This Row],[1]:[31]],$AK$5)</f>
        <v>0</v>
      </c>
      <c r="AL31" s="20">
        <f>COUNTIF(Avril[[#This Row],[1]:[31]],$AL$5)</f>
        <v>0</v>
      </c>
    </row>
    <row r="32" spans="2:38" ht="30" customHeight="1" x14ac:dyDescent="0.3">
      <c r="B32" s="17" t="s">
        <v>64</v>
      </c>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20">
        <f>COUNTIF(Avril[[#This Row],[1]:[31]],$AH$5)</f>
        <v>0</v>
      </c>
      <c r="AI32" s="20">
        <f>COUNTIF(Avril[[#This Row],[1]:[31]],$AI$4)+COUNTIF(Avril[[#This Row],[1]:[31]],$AI$5)</f>
        <v>0</v>
      </c>
      <c r="AJ32" s="20">
        <f>COUNTIF(Avril[[#This Row],[1]:[31]],$AJ$5)</f>
        <v>0</v>
      </c>
      <c r="AK32" s="20">
        <f>COUNTIF(Avril[[#This Row],[1]:[31]],$AK$5)</f>
        <v>0</v>
      </c>
      <c r="AL32" s="20">
        <f>COUNTIF(Avril[[#This Row],[1]:[31]],$AL$5)</f>
        <v>0</v>
      </c>
    </row>
    <row r="33" spans="2:38" ht="30" customHeight="1" x14ac:dyDescent="0.3">
      <c r="B33" s="16" t="s">
        <v>65</v>
      </c>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20">
        <f>COUNTIF(Avril[[#This Row],[1]:[31]],$AH$5)</f>
        <v>0</v>
      </c>
      <c r="AI33" s="20">
        <f>COUNTIF(Avril[[#This Row],[1]:[31]],$AI$4)+COUNTIF(Avril[[#This Row],[1]:[31]],$AI$5)</f>
        <v>0</v>
      </c>
      <c r="AJ33" s="20">
        <f>COUNTIF(Avril[[#This Row],[1]:[31]],$AJ$5)</f>
        <v>0</v>
      </c>
      <c r="AK33" s="20">
        <f>COUNTIF(Avril[[#This Row],[1]:[31]],$AK$5)</f>
        <v>0</v>
      </c>
      <c r="AL33" s="20">
        <f>COUNTIF(Avril[[#This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COUNTIF(Avril[[#This Row],[1]:[31]],$AH$5)</f>
        <v>0</v>
      </c>
      <c r="AI34" s="20">
        <f>COUNTIF(Avril[[#This Row],[1]:[31]],$AI$4)+COUNTIF(Avril[[#This Row],[1]:[31]],$AI$5)</f>
        <v>0</v>
      </c>
      <c r="AJ34" s="20">
        <f>COUNTIF(Avril[[#This Row],[1]:[31]],$AJ$5)</f>
        <v>0</v>
      </c>
      <c r="AK34" s="20">
        <f>COUNTIF(Avril[[#This Row],[1]:[31]],$AK$5)</f>
        <v>0</v>
      </c>
      <c r="AL34" s="20">
        <f>COUNTIF(Avril[[#This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COUNTIF(Avril[[#This Row],[1]:[31]],$AH$5)</f>
        <v>0</v>
      </c>
      <c r="AI35" s="20">
        <f>COUNTIF(Avril[[#This Row],[1]:[31]],$AI$4)+COUNTIF(Avril[[#This Row],[1]:[31]],$AI$5)</f>
        <v>0</v>
      </c>
      <c r="AJ35" s="20">
        <f>COUNTIF(Avril[[#This Row],[1]:[31]],$AJ$5)</f>
        <v>0</v>
      </c>
      <c r="AK35" s="20">
        <f>COUNTIF(Avril[[#This Row],[1]:[31]],$AK$5)</f>
        <v>0</v>
      </c>
      <c r="AL35" s="20">
        <f>COUNTIF(Avril[[#This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20">
        <f>COUNTIF(Avril[[#This Row],[1]:[31]],$AH$5)</f>
        <v>0</v>
      </c>
      <c r="AI36" s="20">
        <f>COUNTIF(Avril[[#This Row],[1]:[31]],$AI$4)+COUNTIF(Avril[[#This Row],[1]:[31]],$AI$5)</f>
        <v>0</v>
      </c>
      <c r="AJ36" s="20">
        <f>COUNTIF(Avril[[#This Row],[1]:[31]],$AJ$5)</f>
        <v>0</v>
      </c>
      <c r="AK36" s="20">
        <f>COUNTIF(Avril[[#This Row],[1]:[31]],$AK$5)</f>
        <v>0</v>
      </c>
      <c r="AL36" s="20">
        <f>COUNTIF(Avril[[#This Row],[1]:[31]],$AL$5)</f>
        <v>0</v>
      </c>
    </row>
    <row r="37" spans="2:38" ht="30" customHeight="1" x14ac:dyDescent="0.3">
      <c r="B37" s="46"/>
      <c r="AH37" s="47">
        <f>SUM(AH7:AH36)</f>
        <v>0</v>
      </c>
      <c r="AI37" s="21">
        <f t="shared" ref="AI37:AL37" si="4">SUM(AI7:AI36)</f>
        <v>0</v>
      </c>
      <c r="AJ37" s="21">
        <f t="shared" si="4"/>
        <v>0</v>
      </c>
      <c r="AK37" s="21">
        <f t="shared" si="4"/>
        <v>1</v>
      </c>
      <c r="AL37" s="21">
        <f t="shared" si="4"/>
        <v>0</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{B7FECEA2-D177-48B9-8EAA-087C94210716}</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{F16E070C-274B-471C-A2C3-0D36F80C6C99}</x14:id>
        </ext>
      </extLst>
    </cfRule>
  </conditionalFormatting>
  <conditionalFormatting sqref="AI5">
    <cfRule type="expression" priority="31">
      <formula>AI5=""</formula>
    </cfRule>
  </conditionalFormatting>
  <conditionalFormatting sqref="C5:AG6">
    <cfRule type="expression" dxfId="843"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{25A14755-FA2A-45A6-A206-B62599681B35}</x14:id>
        </ext>
      </extLst>
    </cfRule>
  </conditionalFormatting>
  <conditionalFormatting sqref="C7:AG15 C16:G16 I16:AG16 C17:AG36">
    <cfRule type="expression" priority="9">
      <formula>C7=""</formula>
    </cfRule>
    <cfRule type="cellIs" dxfId="842" priority="10" operator="equal">
      <formula>"M"</formula>
    </cfRule>
    <cfRule type="cellIs" dxfId="841" priority="11" operator="equal">
      <formula>"A"</formula>
    </cfRule>
    <cfRule type="cellIs" dxfId="840" priority="12" operator="equal">
      <formula>"FS"</formula>
    </cfRule>
    <cfRule type="cellIs" dxfId="839" priority="13" operator="equal">
      <formula>"G2"</formula>
    </cfRule>
    <cfRule type="cellIs" dxfId="838" priority="14" operator="equal">
      <formula>"G1"</formula>
    </cfRule>
    <cfRule type="cellIs" dxfId="837" priority="15" operator="equal">
      <formula>"C"</formula>
    </cfRule>
  </conditionalFormatting>
  <conditionalFormatting sqref="H16">
    <cfRule type="expression" dxfId="836" priority="8">
      <formula>COUNTIF(feries,H$5)&gt;0</formula>
    </cfRule>
  </conditionalFormatting>
  <conditionalFormatting sqref="H16">
    <cfRule type="expression" priority="1">
      <formula>H16=""</formula>
    </cfRule>
    <cfRule type="cellIs" dxfId="835" priority="2" operator="equal">
      <formula>"M"</formula>
    </cfRule>
    <cfRule type="cellIs" dxfId="834" priority="3" operator="equal">
      <formula>"A"</formula>
    </cfRule>
    <cfRule type="cellIs" dxfId="833" priority="4" operator="equal">
      <formula>"FS"</formula>
    </cfRule>
    <cfRule type="cellIs" dxfId="832" priority="5" operator="equal">
      <formula>"G2"</formula>
    </cfRule>
    <cfRule type="cellIs" dxfId="831" priority="6" operator="equal">
      <formula>"G1"</formula>
    </cfRule>
    <cfRule type="cellIs" dxfId="830" priority="7" operator="equal">
      <formula>"C"</formula>
    </cfRule>
  </conditionalFormatting>
  <dataValidations count="15">
    <dataValidation allowBlank="1" showInputMessage="1" showErrorMessage="1" prompt="Entrez l’année dans la cellule ci-dessous" sqref="AH3:AK3" xr:uid="{00000000-0002-0000-0300-000000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300-000001000000}"/>
    <dataValidation allowBlank="1" showInputMessage="1" showErrorMessage="1" prompt="Entrez une étiquette pour décrire la clé personnalisée à gauche" sqref="N2 S2 X2 AC2" xr:uid="{00000000-0002-0000-0300-000002000000}"/>
    <dataValidation allowBlank="1" showInputMessage="1" showErrorMessage="1" prompt="Entrez une lettre et personnalisez l’étiquette à droite pour ajouter un élément de clé" sqref="M2 R2 AK5" xr:uid="{00000000-0002-0000-0300-000003000000}"/>
    <dataValidation allowBlank="1" showInputMessage="1" showErrorMessage="1" prompt="La lettre « M » indique une absence pour cause de maladie" sqref="J2" xr:uid="{00000000-0002-0000-0300-000004000000}"/>
    <dataValidation allowBlank="1" showInputMessage="1" showErrorMessage="1" prompt="La lettre « P » indique une absence pour motifs personnels" sqref="F2" xr:uid="{00000000-0002-0000-0300-000005000000}"/>
    <dataValidation allowBlank="1" showInputMessage="1" showErrorMessage="1" prompt="La lettre « C » indique une absence pour cause de congé" sqref="C2 AH5" xr:uid="{00000000-0002-0000-0300-000006000000}"/>
    <dataValidation allowBlank="1" showInputMessage="1" showErrorMessage="1" prompt="Cette ligne définit les clés utilisées dans le tableau : Congé en C2, Personnel en F2 et Congé maladie en J2. Les cellules M2 et R2 sont personnalisables" sqref="B2" xr:uid="{00000000-0002-0000-0300-000007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300-000008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300-000009000000}"/>
    <dataValidation allowBlank="1" showInputMessage="1" showErrorMessage="1" prompt="Calcule automatiquement le nombre total de jours d’absence d’un employé durant ce mois" sqref="AH6:AL6" xr:uid="{00000000-0002-0000-0300-00000A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300-00000B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300-00000C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300-00000D000000}"/>
    <dataValidation allowBlank="1" showInputMessage="1" showErrorMessage="1" prompt="Entrez l’année dans cette cellule." sqref="AH4 AJ4:AK4" xr:uid="{00000000-0002-0000-0300-00000E000000}"/>
  </dataValidations>
  <pageMargins left="0" right="0" top="0" bottom="0" header="0" footer="0"/>
  <pageSetup paperSize="8" scale="74" fitToWidth="0"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B7FECEA2-D177-48B9-8EAA-087C94210716}">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F16E070C-274B-471C-A2C3-0D36F80C6C99}">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25A14755-FA2A-45A6-A206-B62599681B35}">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00000000-0002-0000-0300-000010000000}">
          <x14:formula1>
            <xm:f>'Noms des employés'!$L$1:$L$6</xm:f>
          </x14:formula1>
          <xm:sqref>C7:AG36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0">
    <tabColor theme="2" tint="-0.89999084444715716"/>
    <pageSetUpPr fitToPage="1"/>
  </sheetPr>
  <dimension ref="A1:AL37"/>
  <sheetViews>
    <sheetView showGridLines="0" showZeros="0" zoomScale="75" zoomScaleNormal="75" workbookViewId="0">
      <selection activeCell="AG2" sqref="AG2"/>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50" t="s">
        <v>70</v>
      </c>
      <c r="E2" s="50"/>
      <c r="F2" s="39" t="s">
        <v>66</v>
      </c>
      <c r="G2" s="50" t="s">
        <v>72</v>
      </c>
      <c r="H2" s="50"/>
      <c r="I2" s="50"/>
      <c r="J2" s="40" t="s">
        <v>67</v>
      </c>
      <c r="K2" s="50" t="s">
        <v>73</v>
      </c>
      <c r="L2" s="50"/>
      <c r="M2" s="41" t="s">
        <v>37</v>
      </c>
      <c r="N2" s="50" t="s">
        <v>74</v>
      </c>
      <c r="O2" s="50"/>
      <c r="P2" s="50"/>
      <c r="Q2" s="50"/>
      <c r="R2" s="42" t="s">
        <v>38</v>
      </c>
      <c r="S2" s="50" t="s">
        <v>75</v>
      </c>
      <c r="T2" s="50"/>
      <c r="U2" s="50"/>
      <c r="V2" s="50"/>
      <c r="W2" s="43"/>
      <c r="X2" s="50" t="s">
        <v>91</v>
      </c>
      <c r="Y2" s="50"/>
      <c r="Z2" s="50"/>
      <c r="AA2" s="50"/>
      <c r="AB2" s="44" t="s">
        <v>7</v>
      </c>
      <c r="AC2" s="50" t="s">
        <v>13</v>
      </c>
      <c r="AD2" s="50"/>
      <c r="AE2" s="50"/>
      <c r="AF2" s="50"/>
    </row>
    <row r="3" spans="1:38" ht="15" customHeight="1" x14ac:dyDescent="0.3">
      <c r="AH3" s="6" t="s">
        <v>69</v>
      </c>
      <c r="AI3" s="6"/>
      <c r="AJ3" s="6"/>
      <c r="AK3" s="6"/>
    </row>
    <row r="4" spans="1:38" ht="30" customHeight="1" x14ac:dyDescent="0.3">
      <c r="B4" s="14" t="s">
        <v>99</v>
      </c>
      <c r="C4" s="49" t="s">
        <v>92</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30">
        <f>Janvier!AH4</f>
        <v>2023</v>
      </c>
      <c r="AI4" s="25" t="s">
        <v>67</v>
      </c>
      <c r="AJ4" s="30"/>
      <c r="AK4" s="30"/>
    </row>
    <row r="5" spans="1:38" ht="25.05" customHeight="1" x14ac:dyDescent="0.3">
      <c r="B5" s="30"/>
      <c r="C5" s="29">
        <f>DATE(AnnéeCalendrier,5,1)</f>
        <v>45047</v>
      </c>
      <c r="D5" s="29">
        <f>C5+1</f>
        <v>45048</v>
      </c>
      <c r="E5" s="29">
        <f t="shared" ref="E5:AG5" si="0">D5+1</f>
        <v>45049</v>
      </c>
      <c r="F5" s="29">
        <f t="shared" si="0"/>
        <v>45050</v>
      </c>
      <c r="G5" s="29">
        <f t="shared" si="0"/>
        <v>45051</v>
      </c>
      <c r="H5" s="29">
        <f t="shared" si="0"/>
        <v>45052</v>
      </c>
      <c r="I5" s="29">
        <f t="shared" si="0"/>
        <v>45053</v>
      </c>
      <c r="J5" s="29">
        <f t="shared" si="0"/>
        <v>45054</v>
      </c>
      <c r="K5" s="29">
        <f t="shared" si="0"/>
        <v>45055</v>
      </c>
      <c r="L5" s="29">
        <f t="shared" si="0"/>
        <v>45056</v>
      </c>
      <c r="M5" s="29">
        <f t="shared" si="0"/>
        <v>45057</v>
      </c>
      <c r="N5" s="29">
        <f t="shared" si="0"/>
        <v>45058</v>
      </c>
      <c r="O5" s="29">
        <f t="shared" si="0"/>
        <v>45059</v>
      </c>
      <c r="P5" s="29">
        <f t="shared" si="0"/>
        <v>45060</v>
      </c>
      <c r="Q5" s="29">
        <f t="shared" si="0"/>
        <v>45061</v>
      </c>
      <c r="R5" s="29">
        <f t="shared" si="0"/>
        <v>45062</v>
      </c>
      <c r="S5" s="29">
        <f t="shared" si="0"/>
        <v>45063</v>
      </c>
      <c r="T5" s="29">
        <f t="shared" si="0"/>
        <v>45064</v>
      </c>
      <c r="U5" s="29">
        <f t="shared" si="0"/>
        <v>45065</v>
      </c>
      <c r="V5" s="29">
        <f t="shared" si="0"/>
        <v>45066</v>
      </c>
      <c r="W5" s="29">
        <f t="shared" si="0"/>
        <v>45067</v>
      </c>
      <c r="X5" s="29">
        <f t="shared" si="0"/>
        <v>45068</v>
      </c>
      <c r="Y5" s="29">
        <f t="shared" si="0"/>
        <v>45069</v>
      </c>
      <c r="Z5" s="29">
        <f t="shared" si="0"/>
        <v>45070</v>
      </c>
      <c r="AA5" s="29">
        <f t="shared" si="0"/>
        <v>45071</v>
      </c>
      <c r="AB5" s="29">
        <f t="shared" si="0"/>
        <v>45072</v>
      </c>
      <c r="AC5" s="29">
        <f t="shared" si="0"/>
        <v>45073</v>
      </c>
      <c r="AD5" s="29">
        <f t="shared" si="0"/>
        <v>45074</v>
      </c>
      <c r="AE5" s="29">
        <f t="shared" si="0"/>
        <v>45075</v>
      </c>
      <c r="AF5" s="29">
        <f t="shared" si="0"/>
        <v>45076</v>
      </c>
      <c r="AG5" s="29">
        <f t="shared" si="0"/>
        <v>45077</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COUNTIF(Mai[[#This Row],[1]:[31]],$AH$5)</f>
        <v>0</v>
      </c>
      <c r="AI7" s="20">
        <f>COUNTIF(Mai[[#This Row],[1]:[31]],$AI$4)+COUNTIF(Mai[[#This Row],[1]:[31]],$AI$5)</f>
        <v>0</v>
      </c>
      <c r="AJ7" s="20">
        <f>COUNTIF(Mai[[#This Row],[1]:[31]],$AJ$5)</f>
        <v>0</v>
      </c>
      <c r="AK7" s="20">
        <f>COUNTIF(Mai[[#This Row],[1]:[31]],$AK$5)</f>
        <v>0</v>
      </c>
      <c r="AL7" s="20">
        <f>COUNTIF(Mai[[#This Row],[1]:[31]],$AL$5)</f>
        <v>0</v>
      </c>
    </row>
    <row r="8" spans="1:38" ht="30" customHeight="1" x14ac:dyDescent="0.3">
      <c r="B8" s="16" t="s">
        <v>40</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20">
        <f>COUNTIF(Mai[[#This Row],[1]:[31]],$AH$5)</f>
        <v>0</v>
      </c>
      <c r="AI8" s="20">
        <f>COUNTIF(Mai[[#This Row],[1]:[31]],$AI$4)+COUNTIF(Mai[[#This Row],[1]:[31]],$AI$5)</f>
        <v>0</v>
      </c>
      <c r="AJ8" s="20">
        <f>COUNTIF(Mai[[#This Row],[1]:[31]],$AJ$5)</f>
        <v>0</v>
      </c>
      <c r="AK8" s="20">
        <f>COUNTIF(Mai[[#This Row],[1]:[31]],$AK$5)</f>
        <v>0</v>
      </c>
      <c r="AL8" s="20">
        <f>COUNTIF(Mai[[#This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COUNTIF(Mai[[#This Row],[1]:[31]],$AH$5)</f>
        <v>0</v>
      </c>
      <c r="AI9" s="20">
        <f>COUNTIF(Mai[[#This Row],[1]:[31]],$AI$4)+COUNTIF(Mai[[#This Row],[1]:[31]],$AI$5)</f>
        <v>0</v>
      </c>
      <c r="AJ9" s="20">
        <f>COUNTIF(Mai[[#This Row],[1]:[31]],$AJ$5)</f>
        <v>0</v>
      </c>
      <c r="AK9" s="20">
        <f>COUNTIF(Mai[[#This Row],[1]:[31]],$AK$5)</f>
        <v>0</v>
      </c>
      <c r="AL9" s="20">
        <f>COUNTIF(Mai[[#This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COUNTIF(Mai[[#This Row],[1]:[31]],$AH$5)</f>
        <v>0</v>
      </c>
      <c r="AI10" s="20">
        <f>COUNTIF(Mai[[#This Row],[1]:[31]],$AI$4)+COUNTIF(Mai[[#This Row],[1]:[31]],$AI$5)</f>
        <v>0</v>
      </c>
      <c r="AJ10" s="20">
        <f>COUNTIF(Mai[[#This Row],[1]:[31]],$AJ$5)</f>
        <v>0</v>
      </c>
      <c r="AK10" s="20">
        <f>COUNTIF(Mai[[#This Row],[1]:[31]],$AK$5)</f>
        <v>0</v>
      </c>
      <c r="AL10" s="20">
        <f>COUNTIF(Mai[[#This Row],[1]:[31]],$AL$5)</f>
        <v>0</v>
      </c>
    </row>
    <row r="11" spans="1:38" ht="30" customHeight="1" x14ac:dyDescent="0.3">
      <c r="B11" s="18" t="s">
        <v>43</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20">
        <f>COUNTIF(Mai[[#This Row],[1]:[31]],$AH$5)</f>
        <v>0</v>
      </c>
      <c r="AI11" s="20">
        <f>COUNTIF(Mai[[#This Row],[1]:[31]],$AI$4)+COUNTIF(Mai[[#This Row],[1]:[31]],$AI$5)</f>
        <v>0</v>
      </c>
      <c r="AJ11" s="20">
        <f>COUNTIF(Mai[[#This Row],[1]:[31]],$AJ$5)</f>
        <v>0</v>
      </c>
      <c r="AK11" s="20">
        <f>COUNTIF(Mai[[#This Row],[1]:[31]],$AK$5)</f>
        <v>0</v>
      </c>
      <c r="AL11" s="20">
        <f>COUNTIF(Mai[[#This Row],[1]:[31]],$AL$5)</f>
        <v>0</v>
      </c>
    </row>
    <row r="12" spans="1:38" ht="30" customHeight="1" x14ac:dyDescent="0.3">
      <c r="B12" s="17" t="s">
        <v>44</v>
      </c>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20">
        <f>COUNTIF(Mai[[#This Row],[1]:[31]],$AH$5)</f>
        <v>0</v>
      </c>
      <c r="AI12" s="20">
        <f>COUNTIF(Mai[[#This Row],[1]:[31]],$AI$4)+COUNTIF(Mai[[#This Row],[1]:[31]],$AI$5)</f>
        <v>0</v>
      </c>
      <c r="AJ12" s="20">
        <f>COUNTIF(Mai[[#This Row],[1]:[31]],$AJ$5)</f>
        <v>0</v>
      </c>
      <c r="AK12" s="20">
        <f>COUNTIF(Mai[[#This Row],[1]:[31]],$AK$5)</f>
        <v>0</v>
      </c>
      <c r="AL12" s="20">
        <f>COUNTIF(Mai[[#This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COUNTIF(Mai[[#This Row],[1]:[31]],$AH$5)</f>
        <v>0</v>
      </c>
      <c r="AI13" s="20">
        <f>COUNTIF(Mai[[#This Row],[1]:[31]],$AI$4)+COUNTIF(Mai[[#This Row],[1]:[31]],$AI$5)</f>
        <v>0</v>
      </c>
      <c r="AJ13" s="20">
        <f>COUNTIF(Mai[[#This Row],[1]:[31]],$AJ$5)</f>
        <v>0</v>
      </c>
      <c r="AK13" s="20">
        <f>COUNTIF(Mai[[#This Row],[1]:[31]],$AK$5)</f>
        <v>0</v>
      </c>
      <c r="AL13" s="20">
        <f>COUNTIF(Mai[[#This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COUNTIF(Mai[[#This Row],[1]:[31]],$AH$5)</f>
        <v>0</v>
      </c>
      <c r="AI14" s="20">
        <f>COUNTIF(Mai[[#This Row],[1]:[31]],$AI$4)+COUNTIF(Mai[[#This Row],[1]:[31]],$AI$5)</f>
        <v>0</v>
      </c>
      <c r="AJ14" s="20">
        <f>COUNTIF(Mai[[#This Row],[1]:[31]],$AJ$5)</f>
        <v>0</v>
      </c>
      <c r="AK14" s="20">
        <f>COUNTIF(Mai[[#This Row],[1]:[31]],$AK$5)</f>
        <v>0</v>
      </c>
      <c r="AL14" s="20">
        <f>COUNTIF(Mai[[#This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COUNTIF(Mai[[#This Row],[1]:[31]],$AH$5)</f>
        <v>0</v>
      </c>
      <c r="AI15" s="20">
        <f>COUNTIF(Mai[[#This Row],[1]:[31]],$AI$4)+COUNTIF(Mai[[#This Row],[1]:[31]],$AI$5)</f>
        <v>0</v>
      </c>
      <c r="AJ15" s="20">
        <f>COUNTIF(Mai[[#This Row],[1]:[31]],$AJ$5)</f>
        <v>0</v>
      </c>
      <c r="AK15" s="20">
        <f>COUNTIF(Mai[[#This Row],[1]:[31]],$AK$5)</f>
        <v>0</v>
      </c>
      <c r="AL15" s="20">
        <f>COUNTIF(Mai[[#This Row],[1]:[31]],$AL$5)</f>
        <v>0</v>
      </c>
    </row>
    <row r="16" spans="1:38" ht="30" customHeight="1" x14ac:dyDescent="0.3">
      <c r="B16" s="19" t="s">
        <v>48</v>
      </c>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20">
        <f>COUNTIF(Mai[[#This Row],[1]:[31]],$AH$5)</f>
        <v>0</v>
      </c>
      <c r="AI16" s="20">
        <f>COUNTIF(Mai[[#This Row],[1]:[31]],$AI$4)+COUNTIF(Mai[[#This Row],[1]:[31]],$AI$5)</f>
        <v>0</v>
      </c>
      <c r="AJ16" s="20">
        <f>COUNTIF(Mai[[#This Row],[1]:[31]],$AJ$5)</f>
        <v>0</v>
      </c>
      <c r="AK16" s="20">
        <f>COUNTIF(Mai[[#This Row],[1]:[31]],$AK$5)</f>
        <v>0</v>
      </c>
      <c r="AL16" s="20">
        <f>COUNTIF(Mai[[#This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COUNTIF(Mai[[#This Row],[1]:[31]],$AH$5)</f>
        <v>0</v>
      </c>
      <c r="AI17" s="20">
        <f>COUNTIF(Mai[[#This Row],[1]:[31]],$AI$4)+COUNTIF(Mai[[#This Row],[1]:[31]],$AI$5)</f>
        <v>0</v>
      </c>
      <c r="AJ17" s="20">
        <f>COUNTIF(Mai[[#This Row],[1]:[31]],$AJ$5)</f>
        <v>0</v>
      </c>
      <c r="AK17" s="20">
        <f>COUNTIF(Mai[[#This Row],[1]:[31]],$AK$5)</f>
        <v>0</v>
      </c>
      <c r="AL17" s="20">
        <f>COUNTIF(Mai[[#This Row],[1]:[31]],$AL$5)</f>
        <v>0</v>
      </c>
    </row>
    <row r="18" spans="2:38" ht="30" customHeight="1" x14ac:dyDescent="0.3">
      <c r="B18" s="16" t="s">
        <v>50</v>
      </c>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20">
        <f>COUNTIF(Mai[[#This Row],[1]:[31]],$AH$5)</f>
        <v>0</v>
      </c>
      <c r="AI18" s="20">
        <f>COUNTIF(Mai[[#This Row],[1]:[31]],$AI$4)+COUNTIF(Mai[[#This Row],[1]:[31]],$AI$5)</f>
        <v>0</v>
      </c>
      <c r="AJ18" s="20">
        <f>COUNTIF(Mai[[#This Row],[1]:[31]],$AJ$5)</f>
        <v>0</v>
      </c>
      <c r="AK18" s="20">
        <f>COUNTIF(Mai[[#This Row],[1]:[31]],$AK$5)</f>
        <v>0</v>
      </c>
      <c r="AL18" s="20">
        <f>COUNTIF(Mai[[#This Row],[1]:[31]],$AL$5)</f>
        <v>0</v>
      </c>
    </row>
    <row r="19" spans="2:38" ht="30" customHeight="1" x14ac:dyDescent="0.3">
      <c r="B19" s="16" t="s">
        <v>51</v>
      </c>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20">
        <f>COUNTIF(Mai[[#This Row],[1]:[31]],$AH$5)</f>
        <v>0</v>
      </c>
      <c r="AI19" s="20">
        <f>COUNTIF(Mai[[#This Row],[1]:[31]],$AI$4)+COUNTIF(Mai[[#This Row],[1]:[31]],$AI$5)</f>
        <v>0</v>
      </c>
      <c r="AJ19" s="20">
        <f>COUNTIF(Mai[[#This Row],[1]:[31]],$AJ$5)</f>
        <v>0</v>
      </c>
      <c r="AK19" s="20">
        <f>COUNTIF(Mai[[#This Row],[1]:[31]],$AK$5)</f>
        <v>0</v>
      </c>
      <c r="AL19" s="20">
        <f>COUNTIF(Mai[[#This Row],[1]:[31]],$AL$5)</f>
        <v>0</v>
      </c>
    </row>
    <row r="20" spans="2:38" ht="30" customHeight="1" x14ac:dyDescent="0.3">
      <c r="B20" s="19" t="s">
        <v>52</v>
      </c>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20">
        <f>COUNTIF(Mai[[#This Row],[1]:[31]],$AH$5)</f>
        <v>0</v>
      </c>
      <c r="AI20" s="20">
        <f>COUNTIF(Mai[[#This Row],[1]:[31]],$AI$4)+COUNTIF(Mai[[#This Row],[1]:[31]],$AI$5)</f>
        <v>0</v>
      </c>
      <c r="AJ20" s="20">
        <f>COUNTIF(Mai[[#This Row],[1]:[31]],$AJ$5)</f>
        <v>0</v>
      </c>
      <c r="AK20" s="20">
        <f>COUNTIF(Mai[[#This Row],[1]:[31]],$AK$5)</f>
        <v>0</v>
      </c>
      <c r="AL20" s="20">
        <f>COUNTIF(Mai[[#This Row],[1]:[31]],$AL$5)</f>
        <v>0</v>
      </c>
    </row>
    <row r="21" spans="2:38" ht="30" customHeight="1" x14ac:dyDescent="0.3">
      <c r="B21" s="18" t="s">
        <v>53</v>
      </c>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20">
        <f>COUNTIF(Mai[[#This Row],[1]:[31]],$AH$5)</f>
        <v>0</v>
      </c>
      <c r="AI21" s="20">
        <f>COUNTIF(Mai[[#This Row],[1]:[31]],$AI$4)+COUNTIF(Mai[[#This Row],[1]:[31]],$AI$5)</f>
        <v>0</v>
      </c>
      <c r="AJ21" s="20">
        <f>COUNTIF(Mai[[#This Row],[1]:[31]],$AJ$5)</f>
        <v>0</v>
      </c>
      <c r="AK21" s="20">
        <f>COUNTIF(Mai[[#This Row],[1]:[31]],$AK$5)</f>
        <v>0</v>
      </c>
      <c r="AL21" s="20">
        <f>COUNTIF(Mai[[#This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COUNTIF(Mai[[#This Row],[1]:[31]],$AH$5)</f>
        <v>0</v>
      </c>
      <c r="AI22" s="20">
        <f>COUNTIF(Mai[[#This Row],[1]:[31]],$AI$4)+COUNTIF(Mai[[#This Row],[1]:[31]],$AI$5)</f>
        <v>0</v>
      </c>
      <c r="AJ22" s="20">
        <f>COUNTIF(Mai[[#This Row],[1]:[31]],$AJ$5)</f>
        <v>0</v>
      </c>
      <c r="AK22" s="20">
        <f>COUNTIF(Mai[[#This Row],[1]:[31]],$AK$5)</f>
        <v>0</v>
      </c>
      <c r="AL22" s="20">
        <f>COUNTIF(Mai[[#This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20">
        <f>COUNTIF(Mai[[#This Row],[1]:[31]],$AH$5)</f>
        <v>0</v>
      </c>
      <c r="AI23" s="20">
        <f>COUNTIF(Mai[[#This Row],[1]:[31]],$AI$4)+COUNTIF(Mai[[#This Row],[1]:[31]],$AI$5)</f>
        <v>0</v>
      </c>
      <c r="AJ23" s="20">
        <f>COUNTIF(Mai[[#This Row],[1]:[31]],$AJ$5)</f>
        <v>0</v>
      </c>
      <c r="AK23" s="20">
        <f>COUNTIF(Mai[[#This Row],[1]:[31]],$AK$5)</f>
        <v>0</v>
      </c>
      <c r="AL23" s="20">
        <f>COUNTIF(Mai[[#This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COUNTIF(Mai[[#This Row],[1]:[31]],$AH$5)</f>
        <v>0</v>
      </c>
      <c r="AI24" s="20">
        <f>COUNTIF(Mai[[#This Row],[1]:[31]],$AI$4)+COUNTIF(Mai[[#This Row],[1]:[31]],$AI$5)</f>
        <v>0</v>
      </c>
      <c r="AJ24" s="20">
        <f>COUNTIF(Mai[[#This Row],[1]:[31]],$AJ$5)</f>
        <v>0</v>
      </c>
      <c r="AK24" s="20">
        <f>COUNTIF(Mai[[#This Row],[1]:[31]],$AK$5)</f>
        <v>0</v>
      </c>
      <c r="AL24" s="20">
        <f>COUNTIF(Mai[[#This Row],[1]:[31]],$AL$5)</f>
        <v>0</v>
      </c>
    </row>
    <row r="25" spans="2:38" ht="30" customHeight="1" x14ac:dyDescent="0.3">
      <c r="B25" s="19" t="s">
        <v>57</v>
      </c>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20">
        <f>COUNTIF(Mai[[#This Row],[1]:[31]],$AH$5)</f>
        <v>0</v>
      </c>
      <c r="AI25" s="20">
        <f>COUNTIF(Mai[[#This Row],[1]:[31]],$AI$4)+COUNTIF(Mai[[#This Row],[1]:[31]],$AI$5)</f>
        <v>0</v>
      </c>
      <c r="AJ25" s="20">
        <f>COUNTIF(Mai[[#This Row],[1]:[31]],$AJ$5)</f>
        <v>0</v>
      </c>
      <c r="AK25" s="20">
        <f>COUNTIF(Mai[[#This Row],[1]:[31]],$AK$5)</f>
        <v>0</v>
      </c>
      <c r="AL25" s="20">
        <f>COUNTIF(Mai[[#This Row],[1]:[31]],$AL$5)</f>
        <v>0</v>
      </c>
    </row>
    <row r="26" spans="2:38" ht="30" customHeight="1" x14ac:dyDescent="0.3">
      <c r="B26" s="16" t="s">
        <v>58</v>
      </c>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20">
        <f>COUNTIF(Mai[[#This Row],[1]:[31]],$AH$5)</f>
        <v>0</v>
      </c>
      <c r="AI26" s="20">
        <f>COUNTIF(Mai[[#This Row],[1]:[31]],$AI$4)+COUNTIF(Mai[[#This Row],[1]:[31]],$AI$5)</f>
        <v>0</v>
      </c>
      <c r="AJ26" s="20">
        <f>COUNTIF(Mai[[#This Row],[1]:[31]],$AJ$5)</f>
        <v>0</v>
      </c>
      <c r="AK26" s="20">
        <f>COUNTIF(Mai[[#This Row],[1]:[31]],$AK$5)</f>
        <v>0</v>
      </c>
      <c r="AL26" s="20">
        <f>COUNTIF(Mai[[#This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20">
        <f>COUNTIF(Mai[[#This Row],[1]:[31]],$AH$5)</f>
        <v>0</v>
      </c>
      <c r="AI27" s="20">
        <f>COUNTIF(Mai[[#This Row],[1]:[31]],$AI$4)+COUNTIF(Mai[[#This Row],[1]:[31]],$AI$5)</f>
        <v>0</v>
      </c>
      <c r="AJ27" s="20">
        <f>COUNTIF(Mai[[#This Row],[1]:[31]],$AJ$5)</f>
        <v>0</v>
      </c>
      <c r="AK27" s="20">
        <f>COUNTIF(Mai[[#This Row],[1]:[31]],$AK$5)</f>
        <v>0</v>
      </c>
      <c r="AL27" s="20">
        <f>COUNTIF(Mai[[#This Row],[1]:[31]],$AL$5)</f>
        <v>0</v>
      </c>
    </row>
    <row r="28" spans="2:38" ht="30" customHeight="1" x14ac:dyDescent="0.3">
      <c r="B28" s="16" t="s">
        <v>60</v>
      </c>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20">
        <f>COUNTIF(Mai[[#This Row],[1]:[31]],$AH$5)</f>
        <v>0</v>
      </c>
      <c r="AI28" s="20">
        <f>COUNTIF(Mai[[#This Row],[1]:[31]],$AI$4)+COUNTIF(Mai[[#This Row],[1]:[31]],$AI$5)</f>
        <v>0</v>
      </c>
      <c r="AJ28" s="20">
        <f>COUNTIF(Mai[[#This Row],[1]:[31]],$AJ$5)</f>
        <v>0</v>
      </c>
      <c r="AK28" s="20">
        <f>COUNTIF(Mai[[#This Row],[1]:[31]],$AK$5)</f>
        <v>0</v>
      </c>
      <c r="AL28" s="20">
        <f>COUNTIF(Mai[[#This Row],[1]:[31]],$AL$5)</f>
        <v>0</v>
      </c>
    </row>
    <row r="29" spans="2:38" ht="30" customHeight="1" x14ac:dyDescent="0.3">
      <c r="B29" s="16" t="s">
        <v>61</v>
      </c>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20">
        <f>COUNTIF(Mai[[#This Row],[1]:[31]],$AH$5)</f>
        <v>0</v>
      </c>
      <c r="AI29" s="20">
        <f>COUNTIF(Mai[[#This Row],[1]:[31]],$AI$4)+COUNTIF(Mai[[#This Row],[1]:[31]],$AI$5)</f>
        <v>0</v>
      </c>
      <c r="AJ29" s="20">
        <f>COUNTIF(Mai[[#This Row],[1]:[31]],$AJ$5)</f>
        <v>0</v>
      </c>
      <c r="AK29" s="20">
        <f>COUNTIF(Mai[[#This Row],[1]:[31]],$AK$5)</f>
        <v>0</v>
      </c>
      <c r="AL29" s="20">
        <f>COUNTIF(Mai[[#This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20">
        <f>COUNTIF(Mai[[#This Row],[1]:[31]],$AH$5)</f>
        <v>0</v>
      </c>
      <c r="AI30" s="20">
        <f>COUNTIF(Mai[[#This Row],[1]:[31]],$AI$4)+COUNTIF(Mai[[#This Row],[1]:[31]],$AI$5)</f>
        <v>0</v>
      </c>
      <c r="AJ30" s="20">
        <f>COUNTIF(Mai[[#This Row],[1]:[31]],$AJ$5)</f>
        <v>0</v>
      </c>
      <c r="AK30" s="20">
        <f>COUNTIF(Mai[[#This Row],[1]:[31]],$AK$5)</f>
        <v>0</v>
      </c>
      <c r="AL30" s="20">
        <f>COUNTIF(Mai[[#This Row],[1]:[31]],$AL$5)</f>
        <v>0</v>
      </c>
    </row>
    <row r="31" spans="2:38" ht="30" customHeight="1" x14ac:dyDescent="0.3">
      <c r="B31" s="19" t="s">
        <v>63</v>
      </c>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20">
        <f>COUNTIF(Mai[[#This Row],[1]:[31]],$AH$5)</f>
        <v>0</v>
      </c>
      <c r="AI31" s="20">
        <f>COUNTIF(Mai[[#This Row],[1]:[31]],$AI$4)+COUNTIF(Mai[[#This Row],[1]:[31]],$AI$5)</f>
        <v>0</v>
      </c>
      <c r="AJ31" s="20">
        <f>COUNTIF(Mai[[#This Row],[1]:[31]],$AJ$5)</f>
        <v>0</v>
      </c>
      <c r="AK31" s="20">
        <f>COUNTIF(Mai[[#This Row],[1]:[31]],$AK$5)</f>
        <v>0</v>
      </c>
      <c r="AL31" s="20">
        <f>COUNTIF(Mai[[#This Row],[1]:[31]],$AL$5)</f>
        <v>0</v>
      </c>
    </row>
    <row r="32" spans="2:38" ht="30" customHeight="1" x14ac:dyDescent="0.3">
      <c r="B32" s="17" t="s">
        <v>64</v>
      </c>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20">
        <f>COUNTIF(Mai[[#This Row],[1]:[31]],$AH$5)</f>
        <v>0</v>
      </c>
      <c r="AI32" s="20">
        <f>COUNTIF(Mai[[#This Row],[1]:[31]],$AI$4)+COUNTIF(Mai[[#This Row],[1]:[31]],$AI$5)</f>
        <v>0</v>
      </c>
      <c r="AJ32" s="20">
        <f>COUNTIF(Mai[[#This Row],[1]:[31]],$AJ$5)</f>
        <v>0</v>
      </c>
      <c r="AK32" s="20">
        <f>COUNTIF(Mai[[#This Row],[1]:[31]],$AK$5)</f>
        <v>0</v>
      </c>
      <c r="AL32" s="20">
        <f>COUNTIF(Mai[[#This Row],[1]:[31]],$AL$5)</f>
        <v>0</v>
      </c>
    </row>
    <row r="33" spans="2:38" ht="30" customHeight="1" x14ac:dyDescent="0.3">
      <c r="B33" s="16" t="s">
        <v>65</v>
      </c>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20">
        <f>COUNTIF(Mai[[#This Row],[1]:[31]],$AH$5)</f>
        <v>0</v>
      </c>
      <c r="AI33" s="20">
        <f>COUNTIF(Mai[[#This Row],[1]:[31]],$AI$4)+COUNTIF(Mai[[#This Row],[1]:[31]],$AI$5)</f>
        <v>0</v>
      </c>
      <c r="AJ33" s="20">
        <f>COUNTIF(Mai[[#This Row],[1]:[31]],$AJ$5)</f>
        <v>0</v>
      </c>
      <c r="AK33" s="20">
        <f>COUNTIF(Mai[[#This Row],[1]:[31]],$AK$5)</f>
        <v>0</v>
      </c>
      <c r="AL33" s="20">
        <f>COUNTIF(Mai[[#This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COUNTIF(Mai[[#This Row],[1]:[31]],$AH$5)</f>
        <v>0</v>
      </c>
      <c r="AI34" s="20">
        <f>COUNTIF(Mai[[#This Row],[1]:[31]],$AI$4)+COUNTIF(Mai[[#This Row],[1]:[31]],$AI$5)</f>
        <v>0</v>
      </c>
      <c r="AJ34" s="20">
        <f>COUNTIF(Mai[[#This Row],[1]:[31]],$AJ$5)</f>
        <v>0</v>
      </c>
      <c r="AK34" s="20">
        <f>COUNTIF(Mai[[#This Row],[1]:[31]],$AK$5)</f>
        <v>0</v>
      </c>
      <c r="AL34" s="20">
        <f>COUNTIF(Mai[[#This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COUNTIF(Mai[[#This Row],[1]:[31]],$AH$5)</f>
        <v>0</v>
      </c>
      <c r="AI35" s="20">
        <f>COUNTIF(Mai[[#This Row],[1]:[31]],$AI$4)+COUNTIF(Mai[[#This Row],[1]:[31]],$AI$5)</f>
        <v>0</v>
      </c>
      <c r="AJ35" s="20">
        <f>COUNTIF(Mai[[#This Row],[1]:[31]],$AJ$5)</f>
        <v>0</v>
      </c>
      <c r="AK35" s="20">
        <f>COUNTIF(Mai[[#This Row],[1]:[31]],$AK$5)</f>
        <v>0</v>
      </c>
      <c r="AL35" s="20">
        <f>COUNTIF(Mai[[#This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20">
        <f>COUNTIF(Mai[[#This Row],[1]:[31]],$AH$5)</f>
        <v>0</v>
      </c>
      <c r="AI36" s="20">
        <f>COUNTIF(Mai[[#This Row],[1]:[31]],$AI$4)+COUNTIF(Mai[[#This Row],[1]:[31]],$AI$5)</f>
        <v>0</v>
      </c>
      <c r="AJ36" s="20">
        <f>COUNTIF(Mai[[#This Row],[1]:[31]],$AJ$5)</f>
        <v>0</v>
      </c>
      <c r="AK36" s="20">
        <f>COUNTIF(Mai[[#This Row],[1]:[31]],$AK$5)</f>
        <v>0</v>
      </c>
      <c r="AL36" s="20">
        <f>COUNTIF(Mai[[#This Row],[1]:[31]],$AL$5)</f>
        <v>0</v>
      </c>
    </row>
    <row r="37" spans="2:38" ht="30" customHeight="1" x14ac:dyDescent="0.3">
      <c r="B37" s="26"/>
      <c r="AH37" s="21">
        <f>SUM(AH7:AH36)</f>
        <v>0</v>
      </c>
      <c r="AI37" s="21">
        <f t="shared" ref="AI37:AL37" si="1">SUM(AI7:AI36)</f>
        <v>0</v>
      </c>
      <c r="AJ37" s="21">
        <f t="shared" si="1"/>
        <v>0</v>
      </c>
      <c r="AK37" s="21">
        <f t="shared" si="1"/>
        <v>0</v>
      </c>
      <c r="AL37" s="21">
        <f t="shared" si="1"/>
        <v>0</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{8EF789A9-C60F-4E82-9424-D99BA5574E0B}</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{476FEBA9-4B23-407D-A15E-8526F216F05C}</x14:id>
        </ext>
      </extLst>
    </cfRule>
  </conditionalFormatting>
  <conditionalFormatting sqref="C5:AG6">
    <cfRule type="expression" dxfId="761"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{D17A4EDA-1BEE-4B49-814A-0AB56CEAAF60}</x14:id>
        </ext>
      </extLst>
    </cfRule>
  </conditionalFormatting>
  <conditionalFormatting sqref="C7:AG15 C17:AG36 C16:G16 I16:AG16">
    <cfRule type="expression" priority="9">
      <formula>C7=""</formula>
    </cfRule>
    <cfRule type="cellIs" dxfId="760" priority="10" operator="equal">
      <formula>"M"</formula>
    </cfRule>
    <cfRule type="cellIs" dxfId="759" priority="11" operator="equal">
      <formula>"A"</formula>
    </cfRule>
    <cfRule type="cellIs" dxfId="758" priority="12" operator="equal">
      <formula>"FS"</formula>
    </cfRule>
    <cfRule type="cellIs" dxfId="757" priority="13" operator="equal">
      <formula>"G2"</formula>
    </cfRule>
    <cfRule type="cellIs" dxfId="756" priority="14" operator="equal">
      <formula>"G1"</formula>
    </cfRule>
    <cfRule type="cellIs" dxfId="755" priority="15" operator="equal">
      <formula>"C"</formula>
    </cfRule>
  </conditionalFormatting>
  <conditionalFormatting sqref="H16">
    <cfRule type="expression" dxfId="754" priority="8">
      <formula>COUNTIF(feries,H$5)&gt;0</formula>
    </cfRule>
  </conditionalFormatting>
  <conditionalFormatting sqref="H16">
    <cfRule type="expression" priority="1">
      <formula>H16=""</formula>
    </cfRule>
    <cfRule type="cellIs" dxfId="753" priority="2" operator="equal">
      <formula>"M"</formula>
    </cfRule>
    <cfRule type="cellIs" dxfId="752" priority="3" operator="equal">
      <formula>"A"</formula>
    </cfRule>
    <cfRule type="cellIs" dxfId="751" priority="4" operator="equal">
      <formula>"FS"</formula>
    </cfRule>
    <cfRule type="cellIs" dxfId="750" priority="5" operator="equal">
      <formula>"G2"</formula>
    </cfRule>
    <cfRule type="cellIs" dxfId="749" priority="6" operator="equal">
      <formula>"G1"</formula>
    </cfRule>
    <cfRule type="cellIs" dxfId="748" priority="7" operator="equal">
      <formula>"C"</formula>
    </cfRule>
  </conditionalFormatting>
  <dataValidations count="15">
    <dataValidation allowBlank="1" showInputMessage="1" showErrorMessage="1" prompt="Entrez l’année dans cette cellule." sqref="AH4 AJ4:AK4" xr:uid="{00000000-0002-0000-04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4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4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400-000003000000}"/>
    <dataValidation allowBlank="1" showInputMessage="1" showErrorMessage="1" prompt="Calcule automatiquement le nombre total de jours d’absence d’un employé durant ce mois" sqref="AH6:AL6" xr:uid="{00000000-0002-0000-0400-000004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400-000005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400-000006000000}"/>
    <dataValidation allowBlank="1" showInputMessage="1" showErrorMessage="1" prompt="Cette ligne définit les clés utilisées dans le tableau : Congé en C2, Personnel en F2 et Congé maladie en J2. Les cellules M2 et R2 sont personnalisables" sqref="B2" xr:uid="{00000000-0002-0000-0400-000007000000}"/>
    <dataValidation allowBlank="1" showInputMessage="1" showErrorMessage="1" prompt="La lettre « C » indique une absence pour cause de congé" sqref="C2 AH5" xr:uid="{00000000-0002-0000-0400-000008000000}"/>
    <dataValidation allowBlank="1" showInputMessage="1" showErrorMessage="1" prompt="La lettre « P » indique une absence pour motifs personnels" sqref="F2" xr:uid="{00000000-0002-0000-0400-000009000000}"/>
    <dataValidation allowBlank="1" showInputMessage="1" showErrorMessage="1" prompt="La lettre « M » indique une absence pour cause de maladie" sqref="J2" xr:uid="{00000000-0002-0000-0400-00000A000000}"/>
    <dataValidation allowBlank="1" showInputMessage="1" showErrorMessage="1" prompt="Entrez une lettre et personnalisez l’étiquette à droite pour ajouter un élément de clé" sqref="M2 R2 AK5" xr:uid="{00000000-0002-0000-0400-00000B000000}"/>
    <dataValidation allowBlank="1" showInputMessage="1" showErrorMessage="1" prompt="Entrez une étiquette pour décrire la clé personnalisée à gauche" sqref="N2 S2 X2 AC2" xr:uid="{00000000-0002-0000-0400-00000C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400-00000D000000}"/>
    <dataValidation allowBlank="1" showInputMessage="1" showErrorMessage="1" prompt="Entrez l’année dans la cellule ci-dessous" sqref="AH3:AK3" xr:uid="{00000000-0002-0000-0400-00000E000000}"/>
  </dataValidations>
  <pageMargins left="0" right="0" top="0" bottom="0" header="0" footer="0"/>
  <pageSetup paperSize="8" scale="74" fitToWidth="0"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8EF789A9-C60F-4E82-9424-D99BA5574E0B}">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476FEBA9-4B23-407D-A15E-8526F216F05C}">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D17A4EDA-1BEE-4B49-814A-0AB56CEAAF60}">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00000000-0002-0000-0400-000010000000}">
          <x14:formula1>
            <xm:f>'Noms des employés'!$L$1:$L$6</xm:f>
          </x14:formula1>
          <xm:sqref>C7:AG36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tabColor theme="2" tint="-0.89999084444715716"/>
    <pageSetUpPr fitToPage="1"/>
  </sheetPr>
  <dimension ref="A1:AL37"/>
  <sheetViews>
    <sheetView showGridLines="0" showZeros="0" zoomScale="75" zoomScaleNormal="75" workbookViewId="0">
      <selection activeCell="AH1" sqref="AH1"/>
    </sheetView>
  </sheetViews>
  <sheetFormatPr baseColWidth="10" defaultColWidth="9.21875" defaultRowHeight="30" customHeight="1" x14ac:dyDescent="0.3"/>
  <cols>
    <col min="1" max="1" width="2.77734375" style="2" customWidth="1"/>
    <col min="2" max="2" width="30.77734375" style="2" customWidth="1"/>
    <col min="3" max="32" width="6.88671875" style="2" customWidth="1"/>
    <col min="33" max="33" width="6.88671875" style="2" hidden="1"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50" t="s">
        <v>70</v>
      </c>
      <c r="E2" s="50"/>
      <c r="F2" s="39" t="s">
        <v>66</v>
      </c>
      <c r="G2" s="50" t="s">
        <v>72</v>
      </c>
      <c r="H2" s="50"/>
      <c r="I2" s="50"/>
      <c r="J2" s="40" t="s">
        <v>67</v>
      </c>
      <c r="K2" s="50" t="s">
        <v>73</v>
      </c>
      <c r="L2" s="50"/>
      <c r="M2" s="41" t="s">
        <v>37</v>
      </c>
      <c r="N2" s="50" t="s">
        <v>74</v>
      </c>
      <c r="O2" s="50"/>
      <c r="P2" s="50"/>
      <c r="Q2" s="50"/>
      <c r="R2" s="42" t="s">
        <v>38</v>
      </c>
      <c r="S2" s="50" t="s">
        <v>75</v>
      </c>
      <c r="T2" s="50"/>
      <c r="U2" s="50"/>
      <c r="V2" s="50"/>
      <c r="W2" s="43"/>
      <c r="X2" s="50" t="s">
        <v>91</v>
      </c>
      <c r="Y2" s="50"/>
      <c r="Z2" s="50"/>
      <c r="AA2" s="50"/>
      <c r="AB2" s="44" t="s">
        <v>7</v>
      </c>
      <c r="AC2" s="50" t="s">
        <v>13</v>
      </c>
      <c r="AD2" s="50"/>
      <c r="AE2" s="50"/>
      <c r="AF2" s="50"/>
    </row>
    <row r="3" spans="1:38" ht="15" customHeight="1" x14ac:dyDescent="0.3">
      <c r="AH3" s="6" t="s">
        <v>69</v>
      </c>
      <c r="AI3" s="6"/>
      <c r="AJ3" s="6"/>
      <c r="AK3" s="6"/>
    </row>
    <row r="4" spans="1:38" ht="30" customHeight="1" x14ac:dyDescent="0.3">
      <c r="B4" s="14" t="s">
        <v>98</v>
      </c>
      <c r="C4" s="49" t="s">
        <v>92</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30">
        <f>Janvier!AH4</f>
        <v>2023</v>
      </c>
      <c r="AI4" s="25" t="s">
        <v>67</v>
      </c>
      <c r="AJ4" s="30"/>
      <c r="AK4" s="30"/>
    </row>
    <row r="5" spans="1:38" ht="25.05" customHeight="1" x14ac:dyDescent="0.3">
      <c r="B5" s="30"/>
      <c r="C5" s="29">
        <f>DATE(AnnéeCalendrier,6,1)</f>
        <v>45078</v>
      </c>
      <c r="D5" s="29">
        <f>C5+1</f>
        <v>45079</v>
      </c>
      <c r="E5" s="29">
        <f t="shared" ref="E5:AG5" si="0">D5+1</f>
        <v>45080</v>
      </c>
      <c r="F5" s="29">
        <f t="shared" si="0"/>
        <v>45081</v>
      </c>
      <c r="G5" s="29">
        <f t="shared" si="0"/>
        <v>45082</v>
      </c>
      <c r="H5" s="29">
        <f t="shared" si="0"/>
        <v>45083</v>
      </c>
      <c r="I5" s="29">
        <f t="shared" si="0"/>
        <v>45084</v>
      </c>
      <c r="J5" s="29">
        <f t="shared" si="0"/>
        <v>45085</v>
      </c>
      <c r="K5" s="29">
        <f t="shared" si="0"/>
        <v>45086</v>
      </c>
      <c r="L5" s="29">
        <f t="shared" si="0"/>
        <v>45087</v>
      </c>
      <c r="M5" s="29">
        <f t="shared" si="0"/>
        <v>45088</v>
      </c>
      <c r="N5" s="29">
        <f t="shared" si="0"/>
        <v>45089</v>
      </c>
      <c r="O5" s="29">
        <f t="shared" si="0"/>
        <v>45090</v>
      </c>
      <c r="P5" s="29">
        <f t="shared" si="0"/>
        <v>45091</v>
      </c>
      <c r="Q5" s="29">
        <f t="shared" si="0"/>
        <v>45092</v>
      </c>
      <c r="R5" s="29">
        <f t="shared" si="0"/>
        <v>45093</v>
      </c>
      <c r="S5" s="29">
        <f t="shared" si="0"/>
        <v>45094</v>
      </c>
      <c r="T5" s="29">
        <f t="shared" si="0"/>
        <v>45095</v>
      </c>
      <c r="U5" s="29">
        <f t="shared" si="0"/>
        <v>45096</v>
      </c>
      <c r="V5" s="29">
        <f t="shared" si="0"/>
        <v>45097</v>
      </c>
      <c r="W5" s="29">
        <f t="shared" si="0"/>
        <v>45098</v>
      </c>
      <c r="X5" s="29">
        <f t="shared" si="0"/>
        <v>45099</v>
      </c>
      <c r="Y5" s="29">
        <f t="shared" si="0"/>
        <v>45100</v>
      </c>
      <c r="Z5" s="29">
        <f t="shared" si="0"/>
        <v>45101</v>
      </c>
      <c r="AA5" s="29">
        <f t="shared" si="0"/>
        <v>45102</v>
      </c>
      <c r="AB5" s="29">
        <f t="shared" si="0"/>
        <v>45103</v>
      </c>
      <c r="AC5" s="29">
        <f t="shared" si="0"/>
        <v>45104</v>
      </c>
      <c r="AD5" s="29">
        <f t="shared" si="0"/>
        <v>45105</v>
      </c>
      <c r="AE5" s="29">
        <f t="shared" si="0"/>
        <v>45106</v>
      </c>
      <c r="AF5" s="29">
        <f t="shared" si="0"/>
        <v>45107</v>
      </c>
      <c r="AG5" s="29">
        <f t="shared" si="0"/>
        <v>45108</v>
      </c>
      <c r="AH5" s="31" t="s">
        <v>2</v>
      </c>
      <c r="AI5" s="36" t="s">
        <v>66</v>
      </c>
      <c r="AJ5" s="35" t="s">
        <v>37</v>
      </c>
      <c r="AK5" s="34" t="s">
        <v>38</v>
      </c>
      <c r="AL5" s="33" t="s">
        <v>7</v>
      </c>
    </row>
    <row r="6" spans="1:38" ht="31.95" customHeight="1" x14ac:dyDescent="0.3">
      <c r="B6" s="11" t="s">
        <v>1</v>
      </c>
      <c r="C6" s="32"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COUNTIF(juin[[#This Row],[1]:[31]],$AH$5)</f>
        <v>0</v>
      </c>
      <c r="AI7" s="20">
        <f>COUNTIF(juin[[#This Row],[1]:[31]],$AI$4)+COUNTIF(juin[[#This Row],[1]:[31]],$AI$5)</f>
        <v>0</v>
      </c>
      <c r="AJ7" s="20">
        <f>COUNTIF(juin[[#This Row],[1]:[31]],$AJ$5)</f>
        <v>0</v>
      </c>
      <c r="AK7" s="20">
        <f>COUNTIF(juin[[#This Row],[1]:[31]],$AK$5)</f>
        <v>0</v>
      </c>
      <c r="AL7" s="20">
        <f>COUNTIF(juin[[#This Row],[1]:[31]],$AL$5)</f>
        <v>0</v>
      </c>
    </row>
    <row r="8" spans="1:38" ht="30" customHeight="1" x14ac:dyDescent="0.3">
      <c r="B8" s="16" t="s">
        <v>40</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20">
        <f>COUNTIF(juin[[#This Row],[1]:[31]],$AH$5)</f>
        <v>0</v>
      </c>
      <c r="AI8" s="20">
        <f>COUNTIF(juin[[#This Row],[1]:[31]],$AI$4)+COUNTIF(juin[[#This Row],[1]:[31]],$AI$5)</f>
        <v>0</v>
      </c>
      <c r="AJ8" s="20">
        <f>COUNTIF(juin[[#This Row],[1]:[31]],$AJ$5)</f>
        <v>0</v>
      </c>
      <c r="AK8" s="20">
        <f>COUNTIF(juin[[#This Row],[1]:[31]],$AK$5)</f>
        <v>0</v>
      </c>
      <c r="AL8" s="20">
        <f>COUNTIF(juin[[#This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COUNTIF(juin[[#This Row],[1]:[31]],$AH$5)</f>
        <v>0</v>
      </c>
      <c r="AI9" s="20">
        <f>COUNTIF(juin[[#This Row],[1]:[31]],$AI$4)+COUNTIF(juin[[#This Row],[1]:[31]],$AI$5)</f>
        <v>0</v>
      </c>
      <c r="AJ9" s="20">
        <f>COUNTIF(juin[[#This Row],[1]:[31]],$AJ$5)</f>
        <v>0</v>
      </c>
      <c r="AK9" s="20">
        <f>COUNTIF(juin[[#This Row],[1]:[31]],$AK$5)</f>
        <v>0</v>
      </c>
      <c r="AL9" s="20">
        <f>COUNTIF(juin[[#This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COUNTIF(juin[[#This Row],[1]:[31]],$AH$5)</f>
        <v>0</v>
      </c>
      <c r="AI10" s="20">
        <f>COUNTIF(juin[[#This Row],[1]:[31]],$AI$4)+COUNTIF(juin[[#This Row],[1]:[31]],$AI$5)</f>
        <v>0</v>
      </c>
      <c r="AJ10" s="20">
        <f>COUNTIF(juin[[#This Row],[1]:[31]],$AJ$5)</f>
        <v>0</v>
      </c>
      <c r="AK10" s="20">
        <f>COUNTIF(juin[[#This Row],[1]:[31]],$AK$5)</f>
        <v>0</v>
      </c>
      <c r="AL10" s="20">
        <f>COUNTIF(juin[[#This Row],[1]:[31]],$AL$5)</f>
        <v>0</v>
      </c>
    </row>
    <row r="11" spans="1:38" ht="30" customHeight="1" x14ac:dyDescent="0.3">
      <c r="B11" s="18" t="s">
        <v>43</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20">
        <f>COUNTIF(juin[[#This Row],[1]:[31]],$AH$5)</f>
        <v>0</v>
      </c>
      <c r="AI11" s="20">
        <f>COUNTIF(juin[[#This Row],[1]:[31]],$AI$4)+COUNTIF(juin[[#This Row],[1]:[31]],$AI$5)</f>
        <v>0</v>
      </c>
      <c r="AJ11" s="20">
        <f>COUNTIF(juin[[#This Row],[1]:[31]],$AJ$5)</f>
        <v>0</v>
      </c>
      <c r="AK11" s="20">
        <f>COUNTIF(juin[[#This Row],[1]:[31]],$AK$5)</f>
        <v>0</v>
      </c>
      <c r="AL11" s="20">
        <f>COUNTIF(juin[[#This Row],[1]:[31]],$AL$5)</f>
        <v>0</v>
      </c>
    </row>
    <row r="12" spans="1:38" ht="30" customHeight="1" x14ac:dyDescent="0.3">
      <c r="B12" s="17" t="s">
        <v>44</v>
      </c>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20">
        <f>COUNTIF(juin[[#This Row],[1]:[31]],$AH$5)</f>
        <v>0</v>
      </c>
      <c r="AI12" s="20">
        <f>COUNTIF(juin[[#This Row],[1]:[31]],$AI$4)+COUNTIF(juin[[#This Row],[1]:[31]],$AI$5)</f>
        <v>0</v>
      </c>
      <c r="AJ12" s="20">
        <f>COUNTIF(juin[[#This Row],[1]:[31]],$AJ$5)</f>
        <v>0</v>
      </c>
      <c r="AK12" s="20">
        <f>COUNTIF(juin[[#This Row],[1]:[31]],$AK$5)</f>
        <v>0</v>
      </c>
      <c r="AL12" s="20">
        <f>COUNTIF(juin[[#This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COUNTIF(juin[[#This Row],[1]:[31]],$AH$5)</f>
        <v>0</v>
      </c>
      <c r="AI13" s="20">
        <f>COUNTIF(juin[[#This Row],[1]:[31]],$AI$4)+COUNTIF(juin[[#This Row],[1]:[31]],$AI$5)</f>
        <v>0</v>
      </c>
      <c r="AJ13" s="20">
        <f>COUNTIF(juin[[#This Row],[1]:[31]],$AJ$5)</f>
        <v>0</v>
      </c>
      <c r="AK13" s="20">
        <f>COUNTIF(juin[[#This Row],[1]:[31]],$AK$5)</f>
        <v>0</v>
      </c>
      <c r="AL13" s="20">
        <f>COUNTIF(juin[[#This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COUNTIF(juin[[#This Row],[1]:[31]],$AH$5)</f>
        <v>0</v>
      </c>
      <c r="AI14" s="20">
        <f>COUNTIF(juin[[#This Row],[1]:[31]],$AI$4)+COUNTIF(juin[[#This Row],[1]:[31]],$AI$5)</f>
        <v>0</v>
      </c>
      <c r="AJ14" s="20">
        <f>COUNTIF(juin[[#This Row],[1]:[31]],$AJ$5)</f>
        <v>0</v>
      </c>
      <c r="AK14" s="20">
        <f>COUNTIF(juin[[#This Row],[1]:[31]],$AK$5)</f>
        <v>0</v>
      </c>
      <c r="AL14" s="20">
        <f>COUNTIF(juin[[#This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COUNTIF(juin[[#This Row],[1]:[31]],$AH$5)</f>
        <v>0</v>
      </c>
      <c r="AI15" s="20">
        <f>COUNTIF(juin[[#This Row],[1]:[31]],$AI$4)+COUNTIF(juin[[#This Row],[1]:[31]],$AI$5)</f>
        <v>0</v>
      </c>
      <c r="AJ15" s="20">
        <f>COUNTIF(juin[[#This Row],[1]:[31]],$AJ$5)</f>
        <v>0</v>
      </c>
      <c r="AK15" s="20">
        <f>COUNTIF(juin[[#This Row],[1]:[31]],$AK$5)</f>
        <v>0</v>
      </c>
      <c r="AL15" s="20">
        <f>COUNTIF(juin[[#This Row],[1]:[31]],$AL$5)</f>
        <v>0</v>
      </c>
    </row>
    <row r="16" spans="1:38" ht="30" customHeight="1" x14ac:dyDescent="0.3">
      <c r="B16" s="19" t="s">
        <v>48</v>
      </c>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20">
        <f>COUNTIF(juin[[#This Row],[1]:[31]],$AH$5)</f>
        <v>0</v>
      </c>
      <c r="AI16" s="20">
        <f>COUNTIF(juin[[#This Row],[1]:[31]],$AI$4)+COUNTIF(juin[[#This Row],[1]:[31]],$AI$5)</f>
        <v>0</v>
      </c>
      <c r="AJ16" s="20">
        <f>COUNTIF(juin[[#This Row],[1]:[31]],$AJ$5)</f>
        <v>0</v>
      </c>
      <c r="AK16" s="20">
        <f>COUNTIF(juin[[#This Row],[1]:[31]],$AK$5)</f>
        <v>0</v>
      </c>
      <c r="AL16" s="20">
        <f>COUNTIF(juin[[#This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COUNTIF(juin[[#This Row],[1]:[31]],$AH$5)</f>
        <v>0</v>
      </c>
      <c r="AI17" s="20">
        <f>COUNTIF(juin[[#This Row],[1]:[31]],$AI$4)+COUNTIF(juin[[#This Row],[1]:[31]],$AI$5)</f>
        <v>0</v>
      </c>
      <c r="AJ17" s="20">
        <f>COUNTIF(juin[[#This Row],[1]:[31]],$AJ$5)</f>
        <v>0</v>
      </c>
      <c r="AK17" s="20">
        <f>COUNTIF(juin[[#This Row],[1]:[31]],$AK$5)</f>
        <v>0</v>
      </c>
      <c r="AL17" s="20">
        <f>COUNTIF(juin[[#This Row],[1]:[31]],$AL$5)</f>
        <v>0</v>
      </c>
    </row>
    <row r="18" spans="2:38" ht="30" customHeight="1" x14ac:dyDescent="0.3">
      <c r="B18" s="16" t="s">
        <v>50</v>
      </c>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20">
        <f>COUNTIF(juin[[#This Row],[1]:[31]],$AH$5)</f>
        <v>0</v>
      </c>
      <c r="AI18" s="20">
        <f>COUNTIF(juin[[#This Row],[1]:[31]],$AI$4)+COUNTIF(juin[[#This Row],[1]:[31]],$AI$5)</f>
        <v>0</v>
      </c>
      <c r="AJ18" s="20">
        <f>COUNTIF(juin[[#This Row],[1]:[31]],$AJ$5)</f>
        <v>0</v>
      </c>
      <c r="AK18" s="20">
        <f>COUNTIF(juin[[#This Row],[1]:[31]],$AK$5)</f>
        <v>0</v>
      </c>
      <c r="AL18" s="20">
        <f>COUNTIF(juin[[#This Row],[1]:[31]],$AL$5)</f>
        <v>0</v>
      </c>
    </row>
    <row r="19" spans="2:38" ht="30" customHeight="1" x14ac:dyDescent="0.3">
      <c r="B19" s="16" t="s">
        <v>51</v>
      </c>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t="s">
        <v>38</v>
      </c>
      <c r="AH19" s="20">
        <f>COUNTIF(juin[[#This Row],[1]:[31]],$AH$5)</f>
        <v>0</v>
      </c>
      <c r="AI19" s="20">
        <f>COUNTIF(juin[[#This Row],[1]:[31]],$AI$4)+COUNTIF(juin[[#This Row],[1]:[31]],$AI$5)</f>
        <v>0</v>
      </c>
      <c r="AJ19" s="20">
        <f>COUNTIF(juin[[#This Row],[1]:[31]],$AJ$5)</f>
        <v>0</v>
      </c>
      <c r="AK19" s="20">
        <f>COUNTIF(juin[[#This Row],[1]:[31]],$AK$5)</f>
        <v>1</v>
      </c>
      <c r="AL19" s="20">
        <f>COUNTIF(juin[[#This Row],[1]:[31]],$AL$5)</f>
        <v>0</v>
      </c>
    </row>
    <row r="20" spans="2:38" ht="30" customHeight="1" x14ac:dyDescent="0.3">
      <c r="B20" s="19" t="s">
        <v>52</v>
      </c>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20">
        <f>COUNTIF(juin[[#This Row],[1]:[31]],$AH$5)</f>
        <v>0</v>
      </c>
      <c r="AI20" s="20">
        <f>COUNTIF(juin[[#This Row],[1]:[31]],$AI$4)+COUNTIF(juin[[#This Row],[1]:[31]],$AI$5)</f>
        <v>0</v>
      </c>
      <c r="AJ20" s="20">
        <f>COUNTIF(juin[[#This Row],[1]:[31]],$AJ$5)</f>
        <v>0</v>
      </c>
      <c r="AK20" s="20">
        <f>COUNTIF(juin[[#This Row],[1]:[31]],$AK$5)</f>
        <v>0</v>
      </c>
      <c r="AL20" s="20">
        <f>COUNTIF(juin[[#This Row],[1]:[31]],$AL$5)</f>
        <v>0</v>
      </c>
    </row>
    <row r="21" spans="2:38" ht="30" customHeight="1" x14ac:dyDescent="0.3">
      <c r="B21" s="18" t="s">
        <v>53</v>
      </c>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20">
        <f>COUNTIF(juin[[#This Row],[1]:[31]],$AH$5)</f>
        <v>0</v>
      </c>
      <c r="AI21" s="20">
        <f>COUNTIF(juin[[#This Row],[1]:[31]],$AI$4)+COUNTIF(juin[[#This Row],[1]:[31]],$AI$5)</f>
        <v>0</v>
      </c>
      <c r="AJ21" s="20">
        <f>COUNTIF(juin[[#This Row],[1]:[31]],$AJ$5)</f>
        <v>0</v>
      </c>
      <c r="AK21" s="20">
        <f>COUNTIF(juin[[#This Row],[1]:[31]],$AK$5)</f>
        <v>0</v>
      </c>
      <c r="AL21" s="20">
        <f>COUNTIF(juin[[#This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COUNTIF(juin[[#This Row],[1]:[31]],$AH$5)</f>
        <v>0</v>
      </c>
      <c r="AI22" s="20">
        <f>COUNTIF(juin[[#This Row],[1]:[31]],$AI$4)+COUNTIF(juin[[#This Row],[1]:[31]],$AI$5)</f>
        <v>0</v>
      </c>
      <c r="AJ22" s="20">
        <f>COUNTIF(juin[[#This Row],[1]:[31]],$AJ$5)</f>
        <v>0</v>
      </c>
      <c r="AK22" s="20">
        <f>COUNTIF(juin[[#This Row],[1]:[31]],$AK$5)</f>
        <v>0</v>
      </c>
      <c r="AL22" s="20">
        <f>COUNTIF(juin[[#This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20">
        <f>COUNTIF(juin[[#This Row],[1]:[31]],$AH$5)</f>
        <v>0</v>
      </c>
      <c r="AI23" s="20">
        <f>COUNTIF(juin[[#This Row],[1]:[31]],$AI$4)+COUNTIF(juin[[#This Row],[1]:[31]],$AI$5)</f>
        <v>0</v>
      </c>
      <c r="AJ23" s="20">
        <f>COUNTIF(juin[[#This Row],[1]:[31]],$AJ$5)</f>
        <v>0</v>
      </c>
      <c r="AK23" s="20">
        <f>COUNTIF(juin[[#This Row],[1]:[31]],$AK$5)</f>
        <v>0</v>
      </c>
      <c r="AL23" s="20">
        <f>COUNTIF(juin[[#This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COUNTIF(juin[[#This Row],[1]:[31]],$AH$5)</f>
        <v>0</v>
      </c>
      <c r="AI24" s="20">
        <f>COUNTIF(juin[[#This Row],[1]:[31]],$AI$4)+COUNTIF(juin[[#This Row],[1]:[31]],$AI$5)</f>
        <v>0</v>
      </c>
      <c r="AJ24" s="20">
        <f>COUNTIF(juin[[#This Row],[1]:[31]],$AJ$5)</f>
        <v>0</v>
      </c>
      <c r="AK24" s="20">
        <f>COUNTIF(juin[[#This Row],[1]:[31]],$AK$5)</f>
        <v>0</v>
      </c>
      <c r="AL24" s="20">
        <f>COUNTIF(juin[[#This Row],[1]:[31]],$AL$5)</f>
        <v>0</v>
      </c>
    </row>
    <row r="25" spans="2:38" ht="30" customHeight="1" x14ac:dyDescent="0.3">
      <c r="B25" s="19" t="s">
        <v>57</v>
      </c>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20">
        <f>COUNTIF(juin[[#This Row],[1]:[31]],$AH$5)</f>
        <v>0</v>
      </c>
      <c r="AI25" s="20">
        <f>COUNTIF(juin[[#This Row],[1]:[31]],$AI$4)+COUNTIF(juin[[#This Row],[1]:[31]],$AI$5)</f>
        <v>0</v>
      </c>
      <c r="AJ25" s="20">
        <f>COUNTIF(juin[[#This Row],[1]:[31]],$AJ$5)</f>
        <v>0</v>
      </c>
      <c r="AK25" s="20">
        <f>COUNTIF(juin[[#This Row],[1]:[31]],$AK$5)</f>
        <v>0</v>
      </c>
      <c r="AL25" s="20">
        <f>COUNTIF(juin[[#This Row],[1]:[31]],$AL$5)</f>
        <v>0</v>
      </c>
    </row>
    <row r="26" spans="2:38" ht="30" customHeight="1" x14ac:dyDescent="0.3">
      <c r="B26" s="16" t="s">
        <v>58</v>
      </c>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20">
        <f>COUNTIF(juin[[#This Row],[1]:[31]],$AH$5)</f>
        <v>0</v>
      </c>
      <c r="AI26" s="20">
        <f>COUNTIF(juin[[#This Row],[1]:[31]],$AI$4)+COUNTIF(juin[[#This Row],[1]:[31]],$AI$5)</f>
        <v>0</v>
      </c>
      <c r="AJ26" s="20">
        <f>COUNTIF(juin[[#This Row],[1]:[31]],$AJ$5)</f>
        <v>0</v>
      </c>
      <c r="AK26" s="20">
        <f>COUNTIF(juin[[#This Row],[1]:[31]],$AK$5)</f>
        <v>0</v>
      </c>
      <c r="AL26" s="20">
        <f>COUNTIF(juin[[#This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20">
        <f>COUNTIF(juin[[#This Row],[1]:[31]],$AH$5)</f>
        <v>0</v>
      </c>
      <c r="AI27" s="20">
        <f>COUNTIF(juin[[#This Row],[1]:[31]],$AI$4)+COUNTIF(juin[[#This Row],[1]:[31]],$AI$5)</f>
        <v>0</v>
      </c>
      <c r="AJ27" s="20">
        <f>COUNTIF(juin[[#This Row],[1]:[31]],$AJ$5)</f>
        <v>0</v>
      </c>
      <c r="AK27" s="20">
        <f>COUNTIF(juin[[#This Row],[1]:[31]],$AK$5)</f>
        <v>0</v>
      </c>
      <c r="AL27" s="20">
        <f>COUNTIF(juin[[#This Row],[1]:[31]],$AL$5)</f>
        <v>0</v>
      </c>
    </row>
    <row r="28" spans="2:38" ht="30" customHeight="1" x14ac:dyDescent="0.3">
      <c r="B28" s="16" t="s">
        <v>60</v>
      </c>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20">
        <f>COUNTIF(juin[[#This Row],[1]:[31]],$AH$5)</f>
        <v>0</v>
      </c>
      <c r="AI28" s="20">
        <f>COUNTIF(juin[[#This Row],[1]:[31]],$AI$4)+COUNTIF(juin[[#This Row],[1]:[31]],$AI$5)</f>
        <v>0</v>
      </c>
      <c r="AJ28" s="20">
        <f>COUNTIF(juin[[#This Row],[1]:[31]],$AJ$5)</f>
        <v>0</v>
      </c>
      <c r="AK28" s="20">
        <f>COUNTIF(juin[[#This Row],[1]:[31]],$AK$5)</f>
        <v>0</v>
      </c>
      <c r="AL28" s="20">
        <f>COUNTIF(juin[[#This Row],[1]:[31]],$AL$5)</f>
        <v>0</v>
      </c>
    </row>
    <row r="29" spans="2:38" ht="30" customHeight="1" x14ac:dyDescent="0.3">
      <c r="B29" s="16" t="s">
        <v>61</v>
      </c>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20">
        <f>COUNTIF(juin[[#This Row],[1]:[31]],$AH$5)</f>
        <v>0</v>
      </c>
      <c r="AI29" s="20">
        <f>COUNTIF(juin[[#This Row],[1]:[31]],$AI$4)+COUNTIF(juin[[#This Row],[1]:[31]],$AI$5)</f>
        <v>0</v>
      </c>
      <c r="AJ29" s="20">
        <f>COUNTIF(juin[[#This Row],[1]:[31]],$AJ$5)</f>
        <v>0</v>
      </c>
      <c r="AK29" s="20">
        <f>COUNTIF(juin[[#This Row],[1]:[31]],$AK$5)</f>
        <v>0</v>
      </c>
      <c r="AL29" s="20">
        <f>COUNTIF(juin[[#This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20">
        <f>COUNTIF(juin[[#This Row],[1]:[31]],$AH$5)</f>
        <v>0</v>
      </c>
      <c r="AI30" s="20">
        <f>COUNTIF(juin[[#This Row],[1]:[31]],$AI$4)+COUNTIF(juin[[#This Row],[1]:[31]],$AI$5)</f>
        <v>0</v>
      </c>
      <c r="AJ30" s="20">
        <f>COUNTIF(juin[[#This Row],[1]:[31]],$AJ$5)</f>
        <v>0</v>
      </c>
      <c r="AK30" s="20">
        <f>COUNTIF(juin[[#This Row],[1]:[31]],$AK$5)</f>
        <v>0</v>
      </c>
      <c r="AL30" s="20">
        <f>COUNTIF(juin[[#This Row],[1]:[31]],$AL$5)</f>
        <v>0</v>
      </c>
    </row>
    <row r="31" spans="2:38" ht="30" customHeight="1" x14ac:dyDescent="0.3">
      <c r="B31" s="19" t="s">
        <v>63</v>
      </c>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20">
        <f>COUNTIF(juin[[#This Row],[1]:[31]],$AH$5)</f>
        <v>0</v>
      </c>
      <c r="AI31" s="20">
        <f>COUNTIF(juin[[#This Row],[1]:[31]],$AI$4)+COUNTIF(juin[[#This Row],[1]:[31]],$AI$5)</f>
        <v>0</v>
      </c>
      <c r="AJ31" s="20">
        <f>COUNTIF(juin[[#This Row],[1]:[31]],$AJ$5)</f>
        <v>0</v>
      </c>
      <c r="AK31" s="20">
        <f>COUNTIF(juin[[#This Row],[1]:[31]],$AK$5)</f>
        <v>0</v>
      </c>
      <c r="AL31" s="20">
        <f>COUNTIF(juin[[#This Row],[1]:[31]],$AL$5)</f>
        <v>0</v>
      </c>
    </row>
    <row r="32" spans="2:38" ht="30" customHeight="1" x14ac:dyDescent="0.3">
      <c r="B32" s="17" t="s">
        <v>64</v>
      </c>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20">
        <f>COUNTIF(juin[[#This Row],[1]:[31]],$AH$5)</f>
        <v>0</v>
      </c>
      <c r="AI32" s="20">
        <f>COUNTIF(juin[[#This Row],[1]:[31]],$AI$4)+COUNTIF(juin[[#This Row],[1]:[31]],$AI$5)</f>
        <v>0</v>
      </c>
      <c r="AJ32" s="20">
        <f>COUNTIF(juin[[#This Row],[1]:[31]],$AJ$5)</f>
        <v>0</v>
      </c>
      <c r="AK32" s="20">
        <f>COUNTIF(juin[[#This Row],[1]:[31]],$AK$5)</f>
        <v>0</v>
      </c>
      <c r="AL32" s="20">
        <f>COUNTIF(juin[[#This Row],[1]:[31]],$AL$5)</f>
        <v>0</v>
      </c>
    </row>
    <row r="33" spans="2:38" ht="30" customHeight="1" x14ac:dyDescent="0.3">
      <c r="B33" s="16" t="s">
        <v>65</v>
      </c>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20">
        <f>COUNTIF(juin[[#This Row],[1]:[31]],$AH$5)</f>
        <v>0</v>
      </c>
      <c r="AI33" s="20">
        <f>COUNTIF(juin[[#This Row],[1]:[31]],$AI$4)+COUNTIF(juin[[#This Row],[1]:[31]],$AI$5)</f>
        <v>0</v>
      </c>
      <c r="AJ33" s="20">
        <f>COUNTIF(juin[[#This Row],[1]:[31]],$AJ$5)</f>
        <v>0</v>
      </c>
      <c r="AK33" s="20">
        <f>COUNTIF(juin[[#This Row],[1]:[31]],$AK$5)</f>
        <v>0</v>
      </c>
      <c r="AL33" s="20">
        <f>COUNTIF(juin[[#This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COUNTIF(juin[[#This Row],[1]:[31]],$AH$5)</f>
        <v>0</v>
      </c>
      <c r="AI34" s="20">
        <f>COUNTIF(juin[[#This Row],[1]:[31]],$AI$4)+COUNTIF(juin[[#This Row],[1]:[31]],$AI$5)</f>
        <v>0</v>
      </c>
      <c r="AJ34" s="20">
        <f>COUNTIF(juin[[#This Row],[1]:[31]],$AJ$5)</f>
        <v>0</v>
      </c>
      <c r="AK34" s="20">
        <f>COUNTIF(juin[[#This Row],[1]:[31]],$AK$5)</f>
        <v>0</v>
      </c>
      <c r="AL34" s="20">
        <f>COUNTIF(juin[[#This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COUNTIF(juin[[#This Row],[1]:[31]],$AH$5)</f>
        <v>0</v>
      </c>
      <c r="AI35" s="20">
        <f>COUNTIF(juin[[#This Row],[1]:[31]],$AI$4)+COUNTIF(juin[[#This Row],[1]:[31]],$AI$5)</f>
        <v>0</v>
      </c>
      <c r="AJ35" s="20">
        <f>COUNTIF(juin[[#This Row],[1]:[31]],$AJ$5)</f>
        <v>0</v>
      </c>
      <c r="AK35" s="20">
        <f>COUNTIF(juin[[#This Row],[1]:[31]],$AK$5)</f>
        <v>0</v>
      </c>
      <c r="AL35" s="20">
        <f>COUNTIF(juin[[#This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20">
        <f>COUNTIF(juin[[#This Row],[1]:[31]],$AH$5)</f>
        <v>0</v>
      </c>
      <c r="AI36" s="20">
        <f>COUNTIF(juin[[#This Row],[1]:[31]],$AI$4)+COUNTIF(juin[[#This Row],[1]:[31]],$AI$5)</f>
        <v>0</v>
      </c>
      <c r="AJ36" s="20">
        <f>COUNTIF(juin[[#This Row],[1]:[31]],$AJ$5)</f>
        <v>0</v>
      </c>
      <c r="AK36" s="20">
        <f>COUNTIF(juin[[#This Row],[1]:[31]],$AK$5)</f>
        <v>0</v>
      </c>
      <c r="AL36" s="20">
        <f>COUNTIF(juin[[#This Row],[1]:[31]],$AL$5)</f>
        <v>0</v>
      </c>
    </row>
    <row r="37" spans="2:38" ht="30" customHeight="1" x14ac:dyDescent="0.3">
      <c r="B37" s="26"/>
      <c r="AH37" s="21">
        <f>SUM(AH7:AH36)</f>
        <v>0</v>
      </c>
      <c r="AI37" s="21">
        <f t="shared" ref="AI37:AL37" si="1">SUM(AI7:AI36)</f>
        <v>0</v>
      </c>
      <c r="AJ37" s="21">
        <f t="shared" si="1"/>
        <v>0</v>
      </c>
      <c r="AK37" s="21">
        <f t="shared" si="1"/>
        <v>1</v>
      </c>
      <c r="AL37" s="21">
        <f t="shared" si="1"/>
        <v>0</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{F6E76156-32EA-4218-8D0D-A8B880ED8150}</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{7C07AA91-B5C7-40B7-9F28-68F24D6D7383}</x14:id>
        </ext>
      </extLst>
    </cfRule>
  </conditionalFormatting>
  <conditionalFormatting sqref="C5:AG6">
    <cfRule type="expression" dxfId="679"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{0EBEAE6E-9F60-4C79-855E-B2C0A3FA1D37}</x14:id>
        </ext>
      </extLst>
    </cfRule>
  </conditionalFormatting>
  <conditionalFormatting sqref="C7:AG15 C17:AG36 C16:G16 I16:AG16">
    <cfRule type="cellIs" dxfId="678" priority="10" operator="equal">
      <formula>"M"</formula>
    </cfRule>
    <cfRule type="cellIs" dxfId="677" priority="11" operator="equal">
      <formula>"A"</formula>
    </cfRule>
    <cfRule type="cellIs" dxfId="676" priority="12" operator="equal">
      <formula>"FS"</formula>
    </cfRule>
    <cfRule type="cellIs" dxfId="675" priority="13" operator="equal">
      <formula>"G2"</formula>
    </cfRule>
    <cfRule type="cellIs" dxfId="674" priority="14" operator="equal">
      <formula>"G1"</formula>
    </cfRule>
  </conditionalFormatting>
  <conditionalFormatting sqref="C7:AG15 C17:AG36">
    <cfRule type="expression" priority="9">
      <formula>C7=""</formula>
    </cfRule>
  </conditionalFormatting>
  <conditionalFormatting sqref="C7:AG36">
    <cfRule type="cellIs" dxfId="673" priority="15" operator="equal">
      <formula>"C"</formula>
    </cfRule>
  </conditionalFormatting>
  <dataValidations count="15">
    <dataValidation allowBlank="1" showInputMessage="1" showErrorMessage="1" prompt="Entrez l’année dans cette cellule." sqref="AH4 AJ4:AK4" xr:uid="{00000000-0002-0000-05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5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5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500-000003000000}"/>
    <dataValidation allowBlank="1" showInputMessage="1" showErrorMessage="1" prompt="Calcule automatiquement le nombre total de jours d’absence d’un employé durant ce mois" sqref="AH6:AL6" xr:uid="{00000000-0002-0000-0500-000004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500-000005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500-000006000000}"/>
    <dataValidation allowBlank="1" showInputMessage="1" showErrorMessage="1" prompt="Cette ligne définit les clés utilisées dans le tableau : Congé en C2, Personnel en F2 et Congé maladie en J2. Les cellules M2 et R2 sont personnalisables" sqref="B2" xr:uid="{00000000-0002-0000-0500-000007000000}"/>
    <dataValidation allowBlank="1" showInputMessage="1" showErrorMessage="1" prompt="La lettre « C » indique une absence pour cause de congé" sqref="C2 AH5" xr:uid="{00000000-0002-0000-0500-000008000000}"/>
    <dataValidation allowBlank="1" showInputMessage="1" showErrorMessage="1" prompt="La lettre « P » indique une absence pour motifs personnels" sqref="F2" xr:uid="{00000000-0002-0000-0500-000009000000}"/>
    <dataValidation allowBlank="1" showInputMessage="1" showErrorMessage="1" prompt="La lettre « M » indique une absence pour cause de maladie" sqref="J2" xr:uid="{00000000-0002-0000-0500-00000A000000}"/>
    <dataValidation allowBlank="1" showInputMessage="1" showErrorMessage="1" prompt="Entrez une lettre et personnalisez l’étiquette à droite pour ajouter un élément de clé" sqref="M2 R2 AK5" xr:uid="{00000000-0002-0000-0500-00000B000000}"/>
    <dataValidation allowBlank="1" showInputMessage="1" showErrorMessage="1" prompt="Entrez une étiquette pour décrire la clé personnalisée à gauche" sqref="N2 S2 X2 AC2" xr:uid="{00000000-0002-0000-0500-00000C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500-00000D000000}"/>
    <dataValidation allowBlank="1" showInputMessage="1" showErrorMessage="1" prompt="Entrez l’année dans la cellule ci-dessous" sqref="AH3:AK3" xr:uid="{00000000-0002-0000-0500-00000E000000}"/>
  </dataValidations>
  <pageMargins left="0" right="0" top="0" bottom="0" header="0" footer="0"/>
  <pageSetup paperSize="8" scale="74" fitToWidth="0"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F6E76156-32EA-4218-8D0D-A8B880ED8150}">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7C07AA91-B5C7-40B7-9F28-68F24D6D7383}">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0EBEAE6E-9F60-4C79-855E-B2C0A3FA1D37}">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00000000-0002-0000-0500-000010000000}">
          <x14:formula1>
            <xm:f>'Noms des employés'!$L$1:$L$6</xm:f>
          </x14:formula1>
          <xm:sqref>C7:AG36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tabColor theme="2" tint="-0.89999084444715716"/>
    <pageSetUpPr fitToPage="1"/>
  </sheetPr>
  <dimension ref="A1:AL37"/>
  <sheetViews>
    <sheetView showGridLines="0" showZeros="0" zoomScale="75" zoomScaleNormal="75" workbookViewId="0">
      <selection activeCell="AI2" sqref="AI2"/>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50" t="s">
        <v>70</v>
      </c>
      <c r="E2" s="50"/>
      <c r="F2" s="39" t="s">
        <v>66</v>
      </c>
      <c r="G2" s="50" t="s">
        <v>72</v>
      </c>
      <c r="H2" s="50"/>
      <c r="I2" s="50"/>
      <c r="J2" s="40" t="s">
        <v>67</v>
      </c>
      <c r="K2" s="50" t="s">
        <v>73</v>
      </c>
      <c r="L2" s="50"/>
      <c r="M2" s="41" t="s">
        <v>37</v>
      </c>
      <c r="N2" s="50" t="s">
        <v>74</v>
      </c>
      <c r="O2" s="50"/>
      <c r="P2" s="50"/>
      <c r="Q2" s="50"/>
      <c r="R2" s="42" t="s">
        <v>38</v>
      </c>
      <c r="S2" s="50" t="s">
        <v>75</v>
      </c>
      <c r="T2" s="50"/>
      <c r="U2" s="50"/>
      <c r="V2" s="50"/>
      <c r="W2" s="43"/>
      <c r="X2" s="50" t="s">
        <v>91</v>
      </c>
      <c r="Y2" s="50"/>
      <c r="Z2" s="50"/>
      <c r="AA2" s="50"/>
      <c r="AB2" s="44" t="s">
        <v>7</v>
      </c>
      <c r="AC2" s="50" t="s">
        <v>13</v>
      </c>
      <c r="AD2" s="50"/>
      <c r="AE2" s="50"/>
      <c r="AF2" s="50"/>
    </row>
    <row r="3" spans="1:38" ht="15" customHeight="1" x14ac:dyDescent="0.3">
      <c r="AH3" s="6" t="s">
        <v>69</v>
      </c>
      <c r="AI3" s="6"/>
      <c r="AJ3" s="6"/>
      <c r="AK3" s="6"/>
    </row>
    <row r="4" spans="1:38" ht="30" customHeight="1" x14ac:dyDescent="0.3">
      <c r="B4" s="14" t="s">
        <v>100</v>
      </c>
      <c r="C4" s="49" t="s">
        <v>92</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30">
        <f>Janvier!AH4</f>
        <v>2023</v>
      </c>
      <c r="AI4" s="25" t="s">
        <v>67</v>
      </c>
      <c r="AJ4" s="30"/>
      <c r="AK4" s="30"/>
    </row>
    <row r="5" spans="1:38" ht="25.05" customHeight="1" x14ac:dyDescent="0.3">
      <c r="B5" s="30"/>
      <c r="C5" s="29">
        <f>DATE(AnnéeCalendrier,7,1)</f>
        <v>45108</v>
      </c>
      <c r="D5" s="29">
        <f>C5+1</f>
        <v>45109</v>
      </c>
      <c r="E5" s="29">
        <f t="shared" ref="E5:AG5" si="0">D5+1</f>
        <v>45110</v>
      </c>
      <c r="F5" s="29">
        <f t="shared" si="0"/>
        <v>45111</v>
      </c>
      <c r="G5" s="29">
        <f t="shared" si="0"/>
        <v>45112</v>
      </c>
      <c r="H5" s="29">
        <f t="shared" si="0"/>
        <v>45113</v>
      </c>
      <c r="I5" s="29">
        <f t="shared" si="0"/>
        <v>45114</v>
      </c>
      <c r="J5" s="29">
        <f t="shared" si="0"/>
        <v>45115</v>
      </c>
      <c r="K5" s="29">
        <f t="shared" si="0"/>
        <v>45116</v>
      </c>
      <c r="L5" s="29">
        <f t="shared" si="0"/>
        <v>45117</v>
      </c>
      <c r="M5" s="29">
        <f t="shared" si="0"/>
        <v>45118</v>
      </c>
      <c r="N5" s="29">
        <f t="shared" si="0"/>
        <v>45119</v>
      </c>
      <c r="O5" s="29">
        <f t="shared" si="0"/>
        <v>45120</v>
      </c>
      <c r="P5" s="29">
        <f t="shared" si="0"/>
        <v>45121</v>
      </c>
      <c r="Q5" s="29">
        <f t="shared" si="0"/>
        <v>45122</v>
      </c>
      <c r="R5" s="29">
        <f t="shared" si="0"/>
        <v>45123</v>
      </c>
      <c r="S5" s="29">
        <f t="shared" si="0"/>
        <v>45124</v>
      </c>
      <c r="T5" s="29">
        <f t="shared" si="0"/>
        <v>45125</v>
      </c>
      <c r="U5" s="29">
        <f t="shared" si="0"/>
        <v>45126</v>
      </c>
      <c r="V5" s="29">
        <f t="shared" si="0"/>
        <v>45127</v>
      </c>
      <c r="W5" s="29">
        <f t="shared" si="0"/>
        <v>45128</v>
      </c>
      <c r="X5" s="29">
        <f t="shared" si="0"/>
        <v>45129</v>
      </c>
      <c r="Y5" s="29">
        <f t="shared" si="0"/>
        <v>45130</v>
      </c>
      <c r="Z5" s="29">
        <f t="shared" si="0"/>
        <v>45131</v>
      </c>
      <c r="AA5" s="29">
        <f t="shared" si="0"/>
        <v>45132</v>
      </c>
      <c r="AB5" s="29">
        <f t="shared" si="0"/>
        <v>45133</v>
      </c>
      <c r="AC5" s="29">
        <f t="shared" si="0"/>
        <v>45134</v>
      </c>
      <c r="AD5" s="29">
        <f t="shared" si="0"/>
        <v>45135</v>
      </c>
      <c r="AE5" s="29">
        <f t="shared" si="0"/>
        <v>45136</v>
      </c>
      <c r="AF5" s="29">
        <f t="shared" si="0"/>
        <v>45137</v>
      </c>
      <c r="AG5" s="29">
        <f t="shared" si="0"/>
        <v>45138</v>
      </c>
      <c r="AH5" s="31" t="s">
        <v>2</v>
      </c>
      <c r="AI5" s="36" t="s">
        <v>66</v>
      </c>
      <c r="AJ5" s="35" t="s">
        <v>37</v>
      </c>
      <c r="AK5" s="34" t="s">
        <v>38</v>
      </c>
      <c r="AL5" s="33" t="s">
        <v>7</v>
      </c>
    </row>
    <row r="6" spans="1:38" ht="31.95" customHeight="1" x14ac:dyDescent="0.3">
      <c r="B6" s="11" t="s">
        <v>1</v>
      </c>
      <c r="C6" s="32"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COUNTIF(juillet[[#This Row],[1]:[31]],$AH$5)</f>
        <v>0</v>
      </c>
      <c r="AI7" s="20">
        <f>COUNTIF(juillet[[#This Row],[1]:[31]],$AI$4)+COUNTIF(juillet[[#This Row],[1]:[31]],$AI$5)</f>
        <v>0</v>
      </c>
      <c r="AJ7" s="20">
        <f>COUNTIF(juillet[[#This Row],[1]:[31]],$AJ$5)</f>
        <v>0</v>
      </c>
      <c r="AK7" s="20">
        <f>COUNTIF(juillet[[#This Row],[1]:[31]],$AK$5)</f>
        <v>0</v>
      </c>
      <c r="AL7" s="20">
        <f>COUNTIF(juillet[[#This Row],[1]:[31]],$AL$5)</f>
        <v>0</v>
      </c>
    </row>
    <row r="8" spans="1:38" ht="30" customHeight="1" x14ac:dyDescent="0.3">
      <c r="B8" s="16" t="s">
        <v>40</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20">
        <f>COUNTIF(juillet[[#This Row],[1]:[31]],$AH$5)</f>
        <v>0</v>
      </c>
      <c r="AI8" s="20">
        <f>COUNTIF(juillet[[#This Row],[1]:[31]],$AI$4)+COUNTIF(juillet[[#This Row],[1]:[31]],$AI$5)</f>
        <v>0</v>
      </c>
      <c r="AJ8" s="20">
        <f>COUNTIF(juillet[[#This Row],[1]:[31]],$AJ$5)</f>
        <v>0</v>
      </c>
      <c r="AK8" s="20">
        <f>COUNTIF(juillet[[#This Row],[1]:[31]],$AK$5)</f>
        <v>0</v>
      </c>
      <c r="AL8" s="20">
        <f>COUNTIF(juillet[[#This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COUNTIF(juillet[[#This Row],[1]:[31]],$AH$5)</f>
        <v>0</v>
      </c>
      <c r="AI9" s="20">
        <f>COUNTIF(juillet[[#This Row],[1]:[31]],$AI$4)+COUNTIF(juillet[[#This Row],[1]:[31]],$AI$5)</f>
        <v>0</v>
      </c>
      <c r="AJ9" s="20">
        <f>COUNTIF(juillet[[#This Row],[1]:[31]],$AJ$5)</f>
        <v>0</v>
      </c>
      <c r="AK9" s="20">
        <f>COUNTIF(juillet[[#This Row],[1]:[31]],$AK$5)</f>
        <v>0</v>
      </c>
      <c r="AL9" s="20">
        <f>COUNTIF(juillet[[#This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COUNTIF(juillet[[#This Row],[1]:[31]],$AH$5)</f>
        <v>0</v>
      </c>
      <c r="AI10" s="20">
        <f>COUNTIF(juillet[[#This Row],[1]:[31]],$AI$4)+COUNTIF(juillet[[#This Row],[1]:[31]],$AI$5)</f>
        <v>0</v>
      </c>
      <c r="AJ10" s="20">
        <f>COUNTIF(juillet[[#This Row],[1]:[31]],$AJ$5)</f>
        <v>0</v>
      </c>
      <c r="AK10" s="20">
        <f>COUNTIF(juillet[[#This Row],[1]:[31]],$AK$5)</f>
        <v>0</v>
      </c>
      <c r="AL10" s="20">
        <f>COUNTIF(juillet[[#This Row],[1]:[31]],$AL$5)</f>
        <v>0</v>
      </c>
    </row>
    <row r="11" spans="1:38" ht="30" customHeight="1" x14ac:dyDescent="0.3">
      <c r="B11" s="18" t="s">
        <v>43</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20">
        <f>COUNTIF(juillet[[#This Row],[1]:[31]],$AH$5)</f>
        <v>0</v>
      </c>
      <c r="AI11" s="20">
        <f>COUNTIF(juillet[[#This Row],[1]:[31]],$AI$4)+COUNTIF(juillet[[#This Row],[1]:[31]],$AI$5)</f>
        <v>0</v>
      </c>
      <c r="AJ11" s="20">
        <f>COUNTIF(juillet[[#This Row],[1]:[31]],$AJ$5)</f>
        <v>0</v>
      </c>
      <c r="AK11" s="20">
        <f>COUNTIF(juillet[[#This Row],[1]:[31]],$AK$5)</f>
        <v>0</v>
      </c>
      <c r="AL11" s="20">
        <f>COUNTIF(juillet[[#This Row],[1]:[31]],$AL$5)</f>
        <v>0</v>
      </c>
    </row>
    <row r="12" spans="1:38" ht="30" customHeight="1" x14ac:dyDescent="0.3">
      <c r="B12" s="17" t="s">
        <v>44</v>
      </c>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20">
        <f>COUNTIF(juillet[[#This Row],[1]:[31]],$AH$5)</f>
        <v>0</v>
      </c>
      <c r="AI12" s="20">
        <f>COUNTIF(juillet[[#This Row],[1]:[31]],$AI$4)+COUNTIF(juillet[[#This Row],[1]:[31]],$AI$5)</f>
        <v>0</v>
      </c>
      <c r="AJ12" s="20">
        <f>COUNTIF(juillet[[#This Row],[1]:[31]],$AJ$5)</f>
        <v>0</v>
      </c>
      <c r="AK12" s="20">
        <f>COUNTIF(juillet[[#This Row],[1]:[31]],$AK$5)</f>
        <v>0</v>
      </c>
      <c r="AL12" s="20">
        <f>COUNTIF(juillet[[#This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COUNTIF(juillet[[#This Row],[1]:[31]],$AH$5)</f>
        <v>0</v>
      </c>
      <c r="AI13" s="20">
        <f>COUNTIF(juillet[[#This Row],[1]:[31]],$AI$4)+COUNTIF(juillet[[#This Row],[1]:[31]],$AI$5)</f>
        <v>0</v>
      </c>
      <c r="AJ13" s="20">
        <f>COUNTIF(juillet[[#This Row],[1]:[31]],$AJ$5)</f>
        <v>0</v>
      </c>
      <c r="AK13" s="20">
        <f>COUNTIF(juillet[[#This Row],[1]:[31]],$AK$5)</f>
        <v>0</v>
      </c>
      <c r="AL13" s="20">
        <f>COUNTIF(juillet[[#This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COUNTIF(juillet[[#This Row],[1]:[31]],$AH$5)</f>
        <v>0</v>
      </c>
      <c r="AI14" s="20">
        <f>COUNTIF(juillet[[#This Row],[1]:[31]],$AI$4)+COUNTIF(juillet[[#This Row],[1]:[31]],$AI$5)</f>
        <v>0</v>
      </c>
      <c r="AJ14" s="20">
        <f>COUNTIF(juillet[[#This Row],[1]:[31]],$AJ$5)</f>
        <v>0</v>
      </c>
      <c r="AK14" s="20">
        <f>COUNTIF(juillet[[#This Row],[1]:[31]],$AK$5)</f>
        <v>0</v>
      </c>
      <c r="AL14" s="20">
        <f>COUNTIF(juillet[[#This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COUNTIF(juillet[[#This Row],[1]:[31]],$AH$5)</f>
        <v>0</v>
      </c>
      <c r="AI15" s="20">
        <f>COUNTIF(juillet[[#This Row],[1]:[31]],$AI$4)+COUNTIF(juillet[[#This Row],[1]:[31]],$AI$5)</f>
        <v>0</v>
      </c>
      <c r="AJ15" s="20">
        <f>COUNTIF(juillet[[#This Row],[1]:[31]],$AJ$5)</f>
        <v>0</v>
      </c>
      <c r="AK15" s="20">
        <f>COUNTIF(juillet[[#This Row],[1]:[31]],$AK$5)</f>
        <v>0</v>
      </c>
      <c r="AL15" s="20">
        <f>COUNTIF(juillet[[#This Row],[1]:[31]],$AL$5)</f>
        <v>0</v>
      </c>
    </row>
    <row r="16" spans="1:38" ht="30" customHeight="1" x14ac:dyDescent="0.3">
      <c r="B16" s="19" t="s">
        <v>48</v>
      </c>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20">
        <f>COUNTIF(juillet[[#This Row],[1]:[31]],$AH$5)</f>
        <v>0</v>
      </c>
      <c r="AI16" s="20">
        <f>COUNTIF(juillet[[#This Row],[1]:[31]],$AI$4)+COUNTIF(juillet[[#This Row],[1]:[31]],$AI$5)</f>
        <v>0</v>
      </c>
      <c r="AJ16" s="20">
        <f>COUNTIF(juillet[[#This Row],[1]:[31]],$AJ$5)</f>
        <v>0</v>
      </c>
      <c r="AK16" s="20">
        <f>COUNTIF(juillet[[#This Row],[1]:[31]],$AK$5)</f>
        <v>0</v>
      </c>
      <c r="AL16" s="20">
        <f>COUNTIF(juillet[[#This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COUNTIF(juillet[[#This Row],[1]:[31]],$AH$5)</f>
        <v>0</v>
      </c>
      <c r="AI17" s="20">
        <f>COUNTIF(juillet[[#This Row],[1]:[31]],$AI$4)+COUNTIF(juillet[[#This Row],[1]:[31]],$AI$5)</f>
        <v>0</v>
      </c>
      <c r="AJ17" s="20">
        <f>COUNTIF(juillet[[#This Row],[1]:[31]],$AJ$5)</f>
        <v>0</v>
      </c>
      <c r="AK17" s="20">
        <f>COUNTIF(juillet[[#This Row],[1]:[31]],$AK$5)</f>
        <v>0</v>
      </c>
      <c r="AL17" s="20">
        <f>COUNTIF(juillet[[#This Row],[1]:[31]],$AL$5)</f>
        <v>0</v>
      </c>
    </row>
    <row r="18" spans="2:38" ht="30" customHeight="1" x14ac:dyDescent="0.3">
      <c r="B18" s="16" t="s">
        <v>50</v>
      </c>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20">
        <f>COUNTIF(juillet[[#This Row],[1]:[31]],$AH$5)</f>
        <v>0</v>
      </c>
      <c r="AI18" s="20">
        <f>COUNTIF(juillet[[#This Row],[1]:[31]],$AI$4)+COUNTIF(juillet[[#This Row],[1]:[31]],$AI$5)</f>
        <v>0</v>
      </c>
      <c r="AJ18" s="20">
        <f>COUNTIF(juillet[[#This Row],[1]:[31]],$AJ$5)</f>
        <v>0</v>
      </c>
      <c r="AK18" s="20">
        <f>COUNTIF(juillet[[#This Row],[1]:[31]],$AK$5)</f>
        <v>0</v>
      </c>
      <c r="AL18" s="20">
        <f>COUNTIF(juillet[[#This Row],[1]:[31]],$AL$5)</f>
        <v>0</v>
      </c>
    </row>
    <row r="19" spans="2:38" ht="30" customHeight="1" x14ac:dyDescent="0.3">
      <c r="B19" s="16" t="s">
        <v>51</v>
      </c>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20">
        <f>COUNTIF(juillet[[#This Row],[1]:[31]],$AH$5)</f>
        <v>0</v>
      </c>
      <c r="AI19" s="20">
        <f>COUNTIF(juillet[[#This Row],[1]:[31]],$AI$4)+COUNTIF(juillet[[#This Row],[1]:[31]],$AI$5)</f>
        <v>0</v>
      </c>
      <c r="AJ19" s="20">
        <f>COUNTIF(juillet[[#This Row],[1]:[31]],$AJ$5)</f>
        <v>0</v>
      </c>
      <c r="AK19" s="20">
        <f>COUNTIF(juillet[[#This Row],[1]:[31]],$AK$5)</f>
        <v>0</v>
      </c>
      <c r="AL19" s="20">
        <f>COUNTIF(juillet[[#This Row],[1]:[31]],$AL$5)</f>
        <v>0</v>
      </c>
    </row>
    <row r="20" spans="2:38" ht="30" customHeight="1" x14ac:dyDescent="0.3">
      <c r="B20" s="19" t="s">
        <v>52</v>
      </c>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20">
        <f>COUNTIF(juillet[[#This Row],[1]:[31]],$AH$5)</f>
        <v>0</v>
      </c>
      <c r="AI20" s="20">
        <f>COUNTIF(juillet[[#This Row],[1]:[31]],$AI$4)+COUNTIF(juillet[[#This Row],[1]:[31]],$AI$5)</f>
        <v>0</v>
      </c>
      <c r="AJ20" s="20">
        <f>COUNTIF(juillet[[#This Row],[1]:[31]],$AJ$5)</f>
        <v>0</v>
      </c>
      <c r="AK20" s="20">
        <f>COUNTIF(juillet[[#This Row],[1]:[31]],$AK$5)</f>
        <v>0</v>
      </c>
      <c r="AL20" s="20">
        <f>COUNTIF(juillet[[#This Row],[1]:[31]],$AL$5)</f>
        <v>0</v>
      </c>
    </row>
    <row r="21" spans="2:38" ht="30" customHeight="1" x14ac:dyDescent="0.3">
      <c r="B21" s="18" t="s">
        <v>53</v>
      </c>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20">
        <f>COUNTIF(juillet[[#This Row],[1]:[31]],$AH$5)</f>
        <v>0</v>
      </c>
      <c r="AI21" s="20">
        <f>COUNTIF(juillet[[#This Row],[1]:[31]],$AI$4)+COUNTIF(juillet[[#This Row],[1]:[31]],$AI$5)</f>
        <v>0</v>
      </c>
      <c r="AJ21" s="20">
        <f>COUNTIF(juillet[[#This Row],[1]:[31]],$AJ$5)</f>
        <v>0</v>
      </c>
      <c r="AK21" s="20">
        <f>COUNTIF(juillet[[#This Row],[1]:[31]],$AK$5)</f>
        <v>0</v>
      </c>
      <c r="AL21" s="20">
        <f>COUNTIF(juillet[[#This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COUNTIF(juillet[[#This Row],[1]:[31]],$AH$5)</f>
        <v>0</v>
      </c>
      <c r="AI22" s="20">
        <f>COUNTIF(juillet[[#This Row],[1]:[31]],$AI$4)+COUNTIF(juillet[[#This Row],[1]:[31]],$AI$5)</f>
        <v>0</v>
      </c>
      <c r="AJ22" s="20">
        <f>COUNTIF(juillet[[#This Row],[1]:[31]],$AJ$5)</f>
        <v>0</v>
      </c>
      <c r="AK22" s="20">
        <f>COUNTIF(juillet[[#This Row],[1]:[31]],$AK$5)</f>
        <v>0</v>
      </c>
      <c r="AL22" s="20">
        <f>COUNTIF(juillet[[#This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20">
        <f>COUNTIF(juillet[[#This Row],[1]:[31]],$AH$5)</f>
        <v>0</v>
      </c>
      <c r="AI23" s="20">
        <f>COUNTIF(juillet[[#This Row],[1]:[31]],$AI$4)+COUNTIF(juillet[[#This Row],[1]:[31]],$AI$5)</f>
        <v>0</v>
      </c>
      <c r="AJ23" s="20">
        <f>COUNTIF(juillet[[#This Row],[1]:[31]],$AJ$5)</f>
        <v>0</v>
      </c>
      <c r="AK23" s="20">
        <f>COUNTIF(juillet[[#This Row],[1]:[31]],$AK$5)</f>
        <v>0</v>
      </c>
      <c r="AL23" s="20">
        <f>COUNTIF(juillet[[#This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COUNTIF(juillet[[#This Row],[1]:[31]],$AH$5)</f>
        <v>0</v>
      </c>
      <c r="AI24" s="20">
        <f>COUNTIF(juillet[[#This Row],[1]:[31]],$AI$4)+COUNTIF(juillet[[#This Row],[1]:[31]],$AI$5)</f>
        <v>0</v>
      </c>
      <c r="AJ24" s="20">
        <f>COUNTIF(juillet[[#This Row],[1]:[31]],$AJ$5)</f>
        <v>0</v>
      </c>
      <c r="AK24" s="20">
        <f>COUNTIF(juillet[[#This Row],[1]:[31]],$AK$5)</f>
        <v>0</v>
      </c>
      <c r="AL24" s="20">
        <f>COUNTIF(juillet[[#This Row],[1]:[31]],$AL$5)</f>
        <v>0</v>
      </c>
    </row>
    <row r="25" spans="2:38" ht="30" customHeight="1" x14ac:dyDescent="0.3">
      <c r="B25" s="19" t="s">
        <v>57</v>
      </c>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20">
        <f>COUNTIF(juillet[[#This Row],[1]:[31]],$AH$5)</f>
        <v>0</v>
      </c>
      <c r="AI25" s="20">
        <f>COUNTIF(juillet[[#This Row],[1]:[31]],$AI$4)+COUNTIF(juillet[[#This Row],[1]:[31]],$AI$5)</f>
        <v>0</v>
      </c>
      <c r="AJ25" s="20">
        <f>COUNTIF(juillet[[#This Row],[1]:[31]],$AJ$5)</f>
        <v>0</v>
      </c>
      <c r="AK25" s="20">
        <f>COUNTIF(juillet[[#This Row],[1]:[31]],$AK$5)</f>
        <v>0</v>
      </c>
      <c r="AL25" s="20">
        <f>COUNTIF(juillet[[#This Row],[1]:[31]],$AL$5)</f>
        <v>0</v>
      </c>
    </row>
    <row r="26" spans="2:38" ht="30" customHeight="1" x14ac:dyDescent="0.3">
      <c r="B26" s="16" t="s">
        <v>58</v>
      </c>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20">
        <f>COUNTIF(juillet[[#This Row],[1]:[31]],$AH$5)</f>
        <v>0</v>
      </c>
      <c r="AI26" s="20">
        <f>COUNTIF(juillet[[#This Row],[1]:[31]],$AI$4)+COUNTIF(juillet[[#This Row],[1]:[31]],$AI$5)</f>
        <v>0</v>
      </c>
      <c r="AJ26" s="20">
        <f>COUNTIF(juillet[[#This Row],[1]:[31]],$AJ$5)</f>
        <v>0</v>
      </c>
      <c r="AK26" s="20">
        <f>COUNTIF(juillet[[#This Row],[1]:[31]],$AK$5)</f>
        <v>0</v>
      </c>
      <c r="AL26" s="20">
        <f>COUNTIF(juillet[[#This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20">
        <f>COUNTIF(juillet[[#This Row],[1]:[31]],$AH$5)</f>
        <v>0</v>
      </c>
      <c r="AI27" s="20">
        <f>COUNTIF(juillet[[#This Row],[1]:[31]],$AI$4)+COUNTIF(juillet[[#This Row],[1]:[31]],$AI$5)</f>
        <v>0</v>
      </c>
      <c r="AJ27" s="20">
        <f>COUNTIF(juillet[[#This Row],[1]:[31]],$AJ$5)</f>
        <v>0</v>
      </c>
      <c r="AK27" s="20">
        <f>COUNTIF(juillet[[#This Row],[1]:[31]],$AK$5)</f>
        <v>0</v>
      </c>
      <c r="AL27" s="20">
        <f>COUNTIF(juillet[[#This Row],[1]:[31]],$AL$5)</f>
        <v>0</v>
      </c>
    </row>
    <row r="28" spans="2:38" ht="30" customHeight="1" x14ac:dyDescent="0.3">
      <c r="B28" s="16" t="s">
        <v>60</v>
      </c>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20">
        <f>COUNTIF(juillet[[#This Row],[1]:[31]],$AH$5)</f>
        <v>0</v>
      </c>
      <c r="AI28" s="20">
        <f>COUNTIF(juillet[[#This Row],[1]:[31]],$AI$4)+COUNTIF(juillet[[#This Row],[1]:[31]],$AI$5)</f>
        <v>0</v>
      </c>
      <c r="AJ28" s="20">
        <f>COUNTIF(juillet[[#This Row],[1]:[31]],$AJ$5)</f>
        <v>0</v>
      </c>
      <c r="AK28" s="20">
        <f>COUNTIF(juillet[[#This Row],[1]:[31]],$AK$5)</f>
        <v>0</v>
      </c>
      <c r="AL28" s="20">
        <f>COUNTIF(juillet[[#This Row],[1]:[31]],$AL$5)</f>
        <v>0</v>
      </c>
    </row>
    <row r="29" spans="2:38" ht="30" customHeight="1" x14ac:dyDescent="0.3">
      <c r="B29" s="16" t="s">
        <v>61</v>
      </c>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20">
        <f>COUNTIF(juillet[[#This Row],[1]:[31]],$AH$5)</f>
        <v>0</v>
      </c>
      <c r="AI29" s="20">
        <f>COUNTIF(juillet[[#This Row],[1]:[31]],$AI$4)+COUNTIF(juillet[[#This Row],[1]:[31]],$AI$5)</f>
        <v>0</v>
      </c>
      <c r="AJ29" s="20">
        <f>COUNTIF(juillet[[#This Row],[1]:[31]],$AJ$5)</f>
        <v>0</v>
      </c>
      <c r="AK29" s="20">
        <f>COUNTIF(juillet[[#This Row],[1]:[31]],$AK$5)</f>
        <v>0</v>
      </c>
      <c r="AL29" s="20">
        <f>COUNTIF(juillet[[#This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20">
        <f>COUNTIF(juillet[[#This Row],[1]:[31]],$AH$5)</f>
        <v>0</v>
      </c>
      <c r="AI30" s="20">
        <f>COUNTIF(juillet[[#This Row],[1]:[31]],$AI$4)+COUNTIF(juillet[[#This Row],[1]:[31]],$AI$5)</f>
        <v>0</v>
      </c>
      <c r="AJ30" s="20">
        <f>COUNTIF(juillet[[#This Row],[1]:[31]],$AJ$5)</f>
        <v>0</v>
      </c>
      <c r="AK30" s="20">
        <f>COUNTIF(juillet[[#This Row],[1]:[31]],$AK$5)</f>
        <v>0</v>
      </c>
      <c r="AL30" s="20">
        <f>COUNTIF(juillet[[#This Row],[1]:[31]],$AL$5)</f>
        <v>0</v>
      </c>
    </row>
    <row r="31" spans="2:38" ht="30" customHeight="1" x14ac:dyDescent="0.3">
      <c r="B31" s="19" t="s">
        <v>63</v>
      </c>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20">
        <f>COUNTIF(juillet[[#This Row],[1]:[31]],$AH$5)</f>
        <v>0</v>
      </c>
      <c r="AI31" s="20">
        <f>COUNTIF(juillet[[#This Row],[1]:[31]],$AI$4)+COUNTIF(juillet[[#This Row],[1]:[31]],$AI$5)</f>
        <v>0</v>
      </c>
      <c r="AJ31" s="20">
        <f>COUNTIF(juillet[[#This Row],[1]:[31]],$AJ$5)</f>
        <v>0</v>
      </c>
      <c r="AK31" s="20">
        <f>COUNTIF(juillet[[#This Row],[1]:[31]],$AK$5)</f>
        <v>0</v>
      </c>
      <c r="AL31" s="20">
        <f>COUNTIF(juillet[[#This Row],[1]:[31]],$AL$5)</f>
        <v>0</v>
      </c>
    </row>
    <row r="32" spans="2:38" ht="30" customHeight="1" x14ac:dyDescent="0.3">
      <c r="B32" s="17" t="s">
        <v>64</v>
      </c>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20">
        <f>COUNTIF(juillet[[#This Row],[1]:[31]],$AH$5)</f>
        <v>0</v>
      </c>
      <c r="AI32" s="20">
        <f>COUNTIF(juillet[[#This Row],[1]:[31]],$AI$4)+COUNTIF(juillet[[#This Row],[1]:[31]],$AI$5)</f>
        <v>0</v>
      </c>
      <c r="AJ32" s="20">
        <f>COUNTIF(juillet[[#This Row],[1]:[31]],$AJ$5)</f>
        <v>0</v>
      </c>
      <c r="AK32" s="20">
        <f>COUNTIF(juillet[[#This Row],[1]:[31]],$AK$5)</f>
        <v>0</v>
      </c>
      <c r="AL32" s="20">
        <f>COUNTIF(juillet[[#This Row],[1]:[31]],$AL$5)</f>
        <v>0</v>
      </c>
    </row>
    <row r="33" spans="2:38" ht="30" customHeight="1" x14ac:dyDescent="0.3">
      <c r="B33" s="16" t="s">
        <v>65</v>
      </c>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20">
        <f>COUNTIF(juillet[[#This Row],[1]:[31]],$AH$5)</f>
        <v>0</v>
      </c>
      <c r="AI33" s="20">
        <f>COUNTIF(juillet[[#This Row],[1]:[31]],$AI$4)+COUNTIF(juillet[[#This Row],[1]:[31]],$AI$5)</f>
        <v>0</v>
      </c>
      <c r="AJ33" s="20">
        <f>COUNTIF(juillet[[#This Row],[1]:[31]],$AJ$5)</f>
        <v>0</v>
      </c>
      <c r="AK33" s="20">
        <f>COUNTIF(juillet[[#This Row],[1]:[31]],$AK$5)</f>
        <v>0</v>
      </c>
      <c r="AL33" s="20">
        <f>COUNTIF(juillet[[#This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COUNTIF(juillet[[#This Row],[1]:[31]],$AH$5)</f>
        <v>0</v>
      </c>
      <c r="AI34" s="20">
        <f>COUNTIF(juillet[[#This Row],[1]:[31]],$AI$4)+COUNTIF(juillet[[#This Row],[1]:[31]],$AI$5)</f>
        <v>0</v>
      </c>
      <c r="AJ34" s="20">
        <f>COUNTIF(juillet[[#This Row],[1]:[31]],$AJ$5)</f>
        <v>0</v>
      </c>
      <c r="AK34" s="20">
        <f>COUNTIF(juillet[[#This Row],[1]:[31]],$AK$5)</f>
        <v>0</v>
      </c>
      <c r="AL34" s="20">
        <f>COUNTIF(juillet[[#This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COUNTIF(juillet[[#This Row],[1]:[31]],$AH$5)</f>
        <v>0</v>
      </c>
      <c r="AI35" s="20">
        <f>COUNTIF(juillet[[#This Row],[1]:[31]],$AI$4)+COUNTIF(juillet[[#This Row],[1]:[31]],$AI$5)</f>
        <v>0</v>
      </c>
      <c r="AJ35" s="20">
        <f>COUNTIF(juillet[[#This Row],[1]:[31]],$AJ$5)</f>
        <v>0</v>
      </c>
      <c r="AK35" s="20">
        <f>COUNTIF(juillet[[#This Row],[1]:[31]],$AK$5)</f>
        <v>0</v>
      </c>
      <c r="AL35" s="20">
        <f>COUNTIF(juillet[[#This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20">
        <f>COUNTIF(juillet[[#This Row],[1]:[31]],$AH$5)</f>
        <v>0</v>
      </c>
      <c r="AI36" s="20">
        <f>COUNTIF(juillet[[#This Row],[1]:[31]],$AI$4)+COUNTIF(juillet[[#This Row],[1]:[31]],$AI$5)</f>
        <v>0</v>
      </c>
      <c r="AJ36" s="20">
        <f>COUNTIF(juillet[[#This Row],[1]:[31]],$AJ$5)</f>
        <v>0</v>
      </c>
      <c r="AK36" s="20">
        <f>COUNTIF(juillet[[#This Row],[1]:[31]],$AK$5)</f>
        <v>0</v>
      </c>
      <c r="AL36" s="20">
        <f>COUNTIF(juillet[[#This Row],[1]:[31]],$AL$5)</f>
        <v>0</v>
      </c>
    </row>
    <row r="37" spans="2:38" ht="30" customHeight="1" x14ac:dyDescent="0.3">
      <c r="B37" s="26"/>
      <c r="AH37" s="21">
        <f>SUM(AH7:AH36)</f>
        <v>0</v>
      </c>
      <c r="AI37" s="21">
        <f t="shared" ref="AI37:AL37" si="1">SUM(AI7:AI36)</f>
        <v>0</v>
      </c>
      <c r="AJ37" s="21">
        <f t="shared" si="1"/>
        <v>0</v>
      </c>
      <c r="AK37" s="21">
        <f t="shared" si="1"/>
        <v>0</v>
      </c>
      <c r="AL37" s="21">
        <f t="shared" si="1"/>
        <v>0</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{65BD3A4C-2217-463F-9053-8B8255C42B88}</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{AE8FD201-7033-4229-B6EE-D8D6456925BA}</x14:id>
        </ext>
      </extLst>
    </cfRule>
  </conditionalFormatting>
  <conditionalFormatting sqref="AI5">
    <cfRule type="expression" priority="31">
      <formula>AI5=""</formula>
    </cfRule>
  </conditionalFormatting>
  <conditionalFormatting sqref="AJ5">
    <cfRule type="expression" priority="25">
      <formula>AJ5=""</formula>
    </cfRule>
  </conditionalFormatting>
  <conditionalFormatting sqref="AI4">
    <cfRule type="expression" priority="19">
      <formula>AI4=""</formula>
    </cfRule>
  </conditionalFormatting>
  <conditionalFormatting sqref="C5:AG6">
    <cfRule type="expression" dxfId="604"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{BB63CAE8-A274-4B14-8715-F5627F91E583}</x14:id>
        </ext>
      </extLst>
    </cfRule>
  </conditionalFormatting>
  <conditionalFormatting sqref="C7:AG15 C17:AG36 C16:G16 I16:AG16">
    <cfRule type="expression" priority="9">
      <formula>C7=""</formula>
    </cfRule>
    <cfRule type="cellIs" dxfId="603" priority="10" operator="equal">
      <formula>"M"</formula>
    </cfRule>
    <cfRule type="cellIs" dxfId="602" priority="11" operator="equal">
      <formula>"A"</formula>
    </cfRule>
    <cfRule type="cellIs" dxfId="601" priority="12" operator="equal">
      <formula>"FS"</formula>
    </cfRule>
    <cfRule type="cellIs" dxfId="600" priority="13" operator="equal">
      <formula>"G2"</formula>
    </cfRule>
    <cfRule type="cellIs" dxfId="599" priority="14" operator="equal">
      <formula>"G1"</formula>
    </cfRule>
    <cfRule type="cellIs" dxfId="598" priority="15" operator="equal">
      <formula>"C"</formula>
    </cfRule>
  </conditionalFormatting>
  <conditionalFormatting sqref="H16">
    <cfRule type="expression" dxfId="597" priority="8">
      <formula>COUNTIF(feries,H$5)&gt;0</formula>
    </cfRule>
  </conditionalFormatting>
  <conditionalFormatting sqref="H16">
    <cfRule type="expression" priority="1">
      <formula>H16=""</formula>
    </cfRule>
    <cfRule type="cellIs" dxfId="596" priority="2" operator="equal">
      <formula>"M"</formula>
    </cfRule>
    <cfRule type="cellIs" dxfId="595" priority="3" operator="equal">
      <formula>"A"</formula>
    </cfRule>
    <cfRule type="cellIs" dxfId="594" priority="4" operator="equal">
      <formula>"FS"</formula>
    </cfRule>
    <cfRule type="cellIs" dxfId="593" priority="5" operator="equal">
      <formula>"G2"</formula>
    </cfRule>
    <cfRule type="cellIs" dxfId="592" priority="6" operator="equal">
      <formula>"G1"</formula>
    </cfRule>
    <cfRule type="cellIs" dxfId="591" priority="7" operator="equal">
      <formula>"C"</formula>
    </cfRule>
  </conditionalFormatting>
  <dataValidations count="15">
    <dataValidation allowBlank="1" showInputMessage="1" showErrorMessage="1" prompt="Entrez l’année dans la cellule ci-dessous" sqref="AH3:AK3" xr:uid="{00000000-0002-0000-0600-000000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600-000001000000}"/>
    <dataValidation allowBlank="1" showInputMessage="1" showErrorMessage="1" prompt="Entrez une étiquette pour décrire la clé personnalisée à gauche" sqref="N2 S2 X2 AC2" xr:uid="{00000000-0002-0000-0600-000002000000}"/>
    <dataValidation allowBlank="1" showInputMessage="1" showErrorMessage="1" prompt="Entrez une lettre et personnalisez l’étiquette à droite pour ajouter un élément de clé" sqref="M2 R2 AK5" xr:uid="{00000000-0002-0000-0600-000003000000}"/>
    <dataValidation allowBlank="1" showInputMessage="1" showErrorMessage="1" prompt="La lettre « M » indique une absence pour cause de maladie" sqref="J2" xr:uid="{00000000-0002-0000-0600-000004000000}"/>
    <dataValidation allowBlank="1" showInputMessage="1" showErrorMessage="1" prompt="La lettre « P » indique une absence pour motifs personnels" sqref="F2" xr:uid="{00000000-0002-0000-0600-000005000000}"/>
    <dataValidation allowBlank="1" showInputMessage="1" showErrorMessage="1" prompt="La lettre « C » indique une absence pour cause de congé" sqref="C2 AH5" xr:uid="{00000000-0002-0000-0600-000006000000}"/>
    <dataValidation allowBlank="1" showInputMessage="1" showErrorMessage="1" prompt="Cette ligne définit les clés utilisées dans le tableau : Congé en C2, Personnel en F2 et Congé maladie en J2. Les cellules M2 et R2 sont personnalisables" sqref="B2" xr:uid="{00000000-0002-0000-0600-000007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600-000008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600-000009000000}"/>
    <dataValidation allowBlank="1" showInputMessage="1" showErrorMessage="1" prompt="Calcule automatiquement le nombre total de jours d’absence d’un employé durant ce mois" sqref="AH6:AL6" xr:uid="{00000000-0002-0000-0600-00000A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600-00000B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600-00000C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600-00000D000000}"/>
    <dataValidation allowBlank="1" showInputMessage="1" showErrorMessage="1" prompt="Entrez l’année dans cette cellule." sqref="AH4 AJ4:AK4" xr:uid="{00000000-0002-0000-0600-00000E000000}"/>
  </dataValidations>
  <pageMargins left="0" right="0" top="0" bottom="0" header="0" footer="0"/>
  <pageSetup paperSize="8" scale="74" fitToWidth="0"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65BD3A4C-2217-463F-9053-8B8255C42B88}">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AE8FD201-7033-4229-B6EE-D8D6456925BA}">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BB63CAE8-A274-4B14-8715-F5627F91E583}">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00000000-0002-0000-0600-000010000000}">
          <x14:formula1>
            <xm:f>'Noms des employés'!$L$1:$L$6</xm:f>
          </x14:formula1>
          <xm:sqref>C7:AG36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2">
    <tabColor theme="2" tint="-0.89999084444715716"/>
    <pageSetUpPr fitToPage="1"/>
  </sheetPr>
  <dimension ref="A1:AL37"/>
  <sheetViews>
    <sheetView showGridLines="0" showZeros="0" zoomScale="75" zoomScaleNormal="75" workbookViewId="0">
      <selection activeCell="AH1" sqref="AH1"/>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50" t="s">
        <v>70</v>
      </c>
      <c r="E2" s="50"/>
      <c r="F2" s="39" t="s">
        <v>66</v>
      </c>
      <c r="G2" s="50" t="s">
        <v>72</v>
      </c>
      <c r="H2" s="50"/>
      <c r="I2" s="50"/>
      <c r="J2" s="40" t="s">
        <v>67</v>
      </c>
      <c r="K2" s="50" t="s">
        <v>73</v>
      </c>
      <c r="L2" s="50"/>
      <c r="M2" s="41" t="s">
        <v>37</v>
      </c>
      <c r="N2" s="50" t="s">
        <v>74</v>
      </c>
      <c r="O2" s="50"/>
      <c r="P2" s="50"/>
      <c r="Q2" s="50"/>
      <c r="R2" s="42" t="s">
        <v>38</v>
      </c>
      <c r="S2" s="50" t="s">
        <v>75</v>
      </c>
      <c r="T2" s="50"/>
      <c r="U2" s="50"/>
      <c r="V2" s="50"/>
      <c r="W2" s="43"/>
      <c r="X2" s="50" t="s">
        <v>91</v>
      </c>
      <c r="Y2" s="50"/>
      <c r="Z2" s="50"/>
      <c r="AA2" s="50"/>
      <c r="AB2" s="44" t="s">
        <v>7</v>
      </c>
      <c r="AC2" s="50" t="s">
        <v>13</v>
      </c>
      <c r="AD2" s="50"/>
      <c r="AE2" s="50"/>
      <c r="AF2" s="50"/>
    </row>
    <row r="3" spans="1:38" ht="15" customHeight="1" x14ac:dyDescent="0.3">
      <c r="AH3" s="6" t="s">
        <v>69</v>
      </c>
      <c r="AI3" s="6"/>
      <c r="AJ3" s="6"/>
      <c r="AK3" s="6"/>
    </row>
    <row r="4" spans="1:38" ht="30" customHeight="1" x14ac:dyDescent="0.3">
      <c r="B4" s="14" t="s">
        <v>101</v>
      </c>
      <c r="C4" s="49" t="s">
        <v>92</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30">
        <f>Janvier!AH4</f>
        <v>2023</v>
      </c>
      <c r="AI4" s="25" t="s">
        <v>67</v>
      </c>
      <c r="AJ4" s="30"/>
      <c r="AK4" s="30"/>
    </row>
    <row r="5" spans="1:38" ht="25.05" customHeight="1" x14ac:dyDescent="0.3">
      <c r="B5" s="30"/>
      <c r="C5" s="29">
        <f>DATE(AnnéeCalendrier,8,1)</f>
        <v>45139</v>
      </c>
      <c r="D5" s="29">
        <f>C5+1</f>
        <v>45140</v>
      </c>
      <c r="E5" s="29">
        <f t="shared" ref="E5:AG5" si="0">D5+1</f>
        <v>45141</v>
      </c>
      <c r="F5" s="29">
        <f t="shared" si="0"/>
        <v>45142</v>
      </c>
      <c r="G5" s="29">
        <f t="shared" si="0"/>
        <v>45143</v>
      </c>
      <c r="H5" s="29">
        <f t="shared" si="0"/>
        <v>45144</v>
      </c>
      <c r="I5" s="29">
        <f t="shared" si="0"/>
        <v>45145</v>
      </c>
      <c r="J5" s="29">
        <f t="shared" si="0"/>
        <v>45146</v>
      </c>
      <c r="K5" s="29">
        <f t="shared" si="0"/>
        <v>45147</v>
      </c>
      <c r="L5" s="29">
        <f t="shared" si="0"/>
        <v>45148</v>
      </c>
      <c r="M5" s="29">
        <f t="shared" si="0"/>
        <v>45149</v>
      </c>
      <c r="N5" s="29">
        <f t="shared" si="0"/>
        <v>45150</v>
      </c>
      <c r="O5" s="29">
        <f t="shared" si="0"/>
        <v>45151</v>
      </c>
      <c r="P5" s="29">
        <f t="shared" si="0"/>
        <v>45152</v>
      </c>
      <c r="Q5" s="29">
        <f t="shared" si="0"/>
        <v>45153</v>
      </c>
      <c r="R5" s="29">
        <f t="shared" si="0"/>
        <v>45154</v>
      </c>
      <c r="S5" s="29">
        <f t="shared" si="0"/>
        <v>45155</v>
      </c>
      <c r="T5" s="29">
        <f t="shared" si="0"/>
        <v>45156</v>
      </c>
      <c r="U5" s="29">
        <f t="shared" si="0"/>
        <v>45157</v>
      </c>
      <c r="V5" s="29">
        <f t="shared" si="0"/>
        <v>45158</v>
      </c>
      <c r="W5" s="29">
        <f t="shared" si="0"/>
        <v>45159</v>
      </c>
      <c r="X5" s="29">
        <f t="shared" si="0"/>
        <v>45160</v>
      </c>
      <c r="Y5" s="29">
        <f t="shared" si="0"/>
        <v>45161</v>
      </c>
      <c r="Z5" s="29">
        <f t="shared" si="0"/>
        <v>45162</v>
      </c>
      <c r="AA5" s="29">
        <f t="shared" si="0"/>
        <v>45163</v>
      </c>
      <c r="AB5" s="29">
        <f t="shared" si="0"/>
        <v>45164</v>
      </c>
      <c r="AC5" s="29">
        <f t="shared" si="0"/>
        <v>45165</v>
      </c>
      <c r="AD5" s="29">
        <f t="shared" si="0"/>
        <v>45166</v>
      </c>
      <c r="AE5" s="29">
        <f t="shared" si="0"/>
        <v>45167</v>
      </c>
      <c r="AF5" s="29">
        <f t="shared" si="0"/>
        <v>45168</v>
      </c>
      <c r="AG5" s="29">
        <f t="shared" si="0"/>
        <v>45169</v>
      </c>
      <c r="AH5" s="31" t="s">
        <v>2</v>
      </c>
      <c r="AI5" s="36" t="s">
        <v>66</v>
      </c>
      <c r="AJ5" s="35" t="s">
        <v>37</v>
      </c>
      <c r="AK5" s="34" t="s">
        <v>38</v>
      </c>
      <c r="AL5" s="33" t="s">
        <v>7</v>
      </c>
    </row>
    <row r="6" spans="1:38" ht="31.95" customHeight="1" x14ac:dyDescent="0.3">
      <c r="B6" s="11" t="s">
        <v>1</v>
      </c>
      <c r="C6" s="32"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COUNTIF(Aout[[#This Row],[1]:[31]],$AH$5)</f>
        <v>0</v>
      </c>
      <c r="AI7" s="20">
        <f>COUNTIF(Aout[[#This Row],[1]:[31]],$AI$4)+COUNTIF(Aout[[#This Row],[1]:[31]],$AI$5)</f>
        <v>0</v>
      </c>
      <c r="AJ7" s="20">
        <f>COUNTIF(Aout[[#This Row],[1]:[31]],$AJ$5)</f>
        <v>0</v>
      </c>
      <c r="AK7" s="20">
        <f>COUNTIF(Aout[[#This Row],[1]:[31]],$AK$5)</f>
        <v>0</v>
      </c>
      <c r="AL7" s="20">
        <f>COUNTIF(Aout[[#This Row],[1]:[31]],$AL$5)</f>
        <v>0</v>
      </c>
    </row>
    <row r="8" spans="1:38" ht="30" customHeight="1" x14ac:dyDescent="0.3">
      <c r="B8" s="16" t="s">
        <v>40</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20">
        <f>COUNTIF(Aout[[#This Row],[1]:[31]],$AH$5)</f>
        <v>0</v>
      </c>
      <c r="AI8" s="20">
        <f>COUNTIF(Aout[[#This Row],[1]:[31]],$AI$4)+COUNTIF(Aout[[#This Row],[1]:[31]],$AI$5)</f>
        <v>0</v>
      </c>
      <c r="AJ8" s="20">
        <f>COUNTIF(Aout[[#This Row],[1]:[31]],$AJ$5)</f>
        <v>0</v>
      </c>
      <c r="AK8" s="20">
        <f>COUNTIF(Aout[[#This Row],[1]:[31]],$AK$5)</f>
        <v>0</v>
      </c>
      <c r="AL8" s="20">
        <f>COUNTIF(Aout[[#This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COUNTIF(Aout[[#This Row],[1]:[31]],$AH$5)</f>
        <v>0</v>
      </c>
      <c r="AI9" s="20">
        <f>COUNTIF(Aout[[#This Row],[1]:[31]],$AI$4)+COUNTIF(Aout[[#This Row],[1]:[31]],$AI$5)</f>
        <v>0</v>
      </c>
      <c r="AJ9" s="20">
        <f>COUNTIF(Aout[[#This Row],[1]:[31]],$AJ$5)</f>
        <v>0</v>
      </c>
      <c r="AK9" s="20">
        <f>COUNTIF(Aout[[#This Row],[1]:[31]],$AK$5)</f>
        <v>0</v>
      </c>
      <c r="AL9" s="20">
        <f>COUNTIF(Aout[[#This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COUNTIF(Aout[[#This Row],[1]:[31]],$AH$5)</f>
        <v>0</v>
      </c>
      <c r="AI10" s="20">
        <f>COUNTIF(Aout[[#This Row],[1]:[31]],$AI$4)+COUNTIF(Aout[[#This Row],[1]:[31]],$AI$5)</f>
        <v>0</v>
      </c>
      <c r="AJ10" s="20">
        <f>COUNTIF(Aout[[#This Row],[1]:[31]],$AJ$5)</f>
        <v>0</v>
      </c>
      <c r="AK10" s="20">
        <f>COUNTIF(Aout[[#This Row],[1]:[31]],$AK$5)</f>
        <v>0</v>
      </c>
      <c r="AL10" s="20">
        <f>COUNTIF(Aout[[#This Row],[1]:[31]],$AL$5)</f>
        <v>0</v>
      </c>
    </row>
    <row r="11" spans="1:38" ht="30" customHeight="1" x14ac:dyDescent="0.3">
      <c r="B11" s="18" t="s">
        <v>43</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20">
        <f>COUNTIF(Aout[[#This Row],[1]:[31]],$AH$5)</f>
        <v>0</v>
      </c>
      <c r="AI11" s="20">
        <f>COUNTIF(Aout[[#This Row],[1]:[31]],$AI$4)+COUNTIF(Aout[[#This Row],[1]:[31]],$AI$5)</f>
        <v>0</v>
      </c>
      <c r="AJ11" s="20">
        <f>COUNTIF(Aout[[#This Row],[1]:[31]],$AJ$5)</f>
        <v>0</v>
      </c>
      <c r="AK11" s="20">
        <f>COUNTIF(Aout[[#This Row],[1]:[31]],$AK$5)</f>
        <v>0</v>
      </c>
      <c r="AL11" s="20">
        <f>COUNTIF(Aout[[#This Row],[1]:[31]],$AL$5)</f>
        <v>0</v>
      </c>
    </row>
    <row r="12" spans="1:38" ht="30" customHeight="1" x14ac:dyDescent="0.3">
      <c r="B12" s="17" t="s">
        <v>44</v>
      </c>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20">
        <f>COUNTIF(Aout[[#This Row],[1]:[31]],$AH$5)</f>
        <v>0</v>
      </c>
      <c r="AI12" s="20">
        <f>COUNTIF(Aout[[#This Row],[1]:[31]],$AI$4)+COUNTIF(Aout[[#This Row],[1]:[31]],$AI$5)</f>
        <v>0</v>
      </c>
      <c r="AJ12" s="20">
        <f>COUNTIF(Aout[[#This Row],[1]:[31]],$AJ$5)</f>
        <v>0</v>
      </c>
      <c r="AK12" s="20">
        <f>COUNTIF(Aout[[#This Row],[1]:[31]],$AK$5)</f>
        <v>0</v>
      </c>
      <c r="AL12" s="20">
        <f>COUNTIF(Aout[[#This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COUNTIF(Aout[[#This Row],[1]:[31]],$AH$5)</f>
        <v>0</v>
      </c>
      <c r="AI13" s="20">
        <f>COUNTIF(Aout[[#This Row],[1]:[31]],$AI$4)+COUNTIF(Aout[[#This Row],[1]:[31]],$AI$5)</f>
        <v>0</v>
      </c>
      <c r="AJ13" s="20">
        <f>COUNTIF(Aout[[#This Row],[1]:[31]],$AJ$5)</f>
        <v>0</v>
      </c>
      <c r="AK13" s="20">
        <f>COUNTIF(Aout[[#This Row],[1]:[31]],$AK$5)</f>
        <v>0</v>
      </c>
      <c r="AL13" s="20">
        <f>COUNTIF(Aout[[#This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COUNTIF(Aout[[#This Row],[1]:[31]],$AH$5)</f>
        <v>0</v>
      </c>
      <c r="AI14" s="20">
        <f>COUNTIF(Aout[[#This Row],[1]:[31]],$AI$4)+COUNTIF(Aout[[#This Row],[1]:[31]],$AI$5)</f>
        <v>0</v>
      </c>
      <c r="AJ14" s="20">
        <f>COUNTIF(Aout[[#This Row],[1]:[31]],$AJ$5)</f>
        <v>0</v>
      </c>
      <c r="AK14" s="20">
        <f>COUNTIF(Aout[[#This Row],[1]:[31]],$AK$5)</f>
        <v>0</v>
      </c>
      <c r="AL14" s="20">
        <f>COUNTIF(Aout[[#This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COUNTIF(Aout[[#This Row],[1]:[31]],$AH$5)</f>
        <v>0</v>
      </c>
      <c r="AI15" s="20">
        <f>COUNTIF(Aout[[#This Row],[1]:[31]],$AI$4)+COUNTIF(Aout[[#This Row],[1]:[31]],$AI$5)</f>
        <v>0</v>
      </c>
      <c r="AJ15" s="20">
        <f>COUNTIF(Aout[[#This Row],[1]:[31]],$AJ$5)</f>
        <v>0</v>
      </c>
      <c r="AK15" s="20">
        <f>COUNTIF(Aout[[#This Row],[1]:[31]],$AK$5)</f>
        <v>0</v>
      </c>
      <c r="AL15" s="20">
        <f>COUNTIF(Aout[[#This Row],[1]:[31]],$AL$5)</f>
        <v>0</v>
      </c>
    </row>
    <row r="16" spans="1:38" ht="30" customHeight="1" x14ac:dyDescent="0.3">
      <c r="B16" s="19" t="s">
        <v>48</v>
      </c>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20">
        <f>COUNTIF(Aout[[#This Row],[1]:[31]],$AH$5)</f>
        <v>0</v>
      </c>
      <c r="AI16" s="20">
        <f>COUNTIF(Aout[[#This Row],[1]:[31]],$AI$4)+COUNTIF(Aout[[#This Row],[1]:[31]],$AI$5)</f>
        <v>0</v>
      </c>
      <c r="AJ16" s="20">
        <f>COUNTIF(Aout[[#This Row],[1]:[31]],$AJ$5)</f>
        <v>0</v>
      </c>
      <c r="AK16" s="20">
        <f>COUNTIF(Aout[[#This Row],[1]:[31]],$AK$5)</f>
        <v>0</v>
      </c>
      <c r="AL16" s="20">
        <f>COUNTIF(Aout[[#This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COUNTIF(Aout[[#This Row],[1]:[31]],$AH$5)</f>
        <v>0</v>
      </c>
      <c r="AI17" s="20">
        <f>COUNTIF(Aout[[#This Row],[1]:[31]],$AI$4)+COUNTIF(Aout[[#This Row],[1]:[31]],$AI$5)</f>
        <v>0</v>
      </c>
      <c r="AJ17" s="20">
        <f>COUNTIF(Aout[[#This Row],[1]:[31]],$AJ$5)</f>
        <v>0</v>
      </c>
      <c r="AK17" s="20">
        <f>COUNTIF(Aout[[#This Row],[1]:[31]],$AK$5)</f>
        <v>0</v>
      </c>
      <c r="AL17" s="20">
        <f>COUNTIF(Aout[[#This Row],[1]:[31]],$AL$5)</f>
        <v>0</v>
      </c>
    </row>
    <row r="18" spans="2:38" ht="30" customHeight="1" x14ac:dyDescent="0.3">
      <c r="B18" s="16" t="s">
        <v>50</v>
      </c>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20">
        <f>COUNTIF(Aout[[#This Row],[1]:[31]],$AH$5)</f>
        <v>0</v>
      </c>
      <c r="AI18" s="20">
        <f>COUNTIF(Aout[[#This Row],[1]:[31]],$AI$4)+COUNTIF(Aout[[#This Row],[1]:[31]],$AI$5)</f>
        <v>0</v>
      </c>
      <c r="AJ18" s="20">
        <f>COUNTIF(Aout[[#This Row],[1]:[31]],$AJ$5)</f>
        <v>0</v>
      </c>
      <c r="AK18" s="20">
        <f>COUNTIF(Aout[[#This Row],[1]:[31]],$AK$5)</f>
        <v>0</v>
      </c>
      <c r="AL18" s="20">
        <f>COUNTIF(Aout[[#This Row],[1]:[31]],$AL$5)</f>
        <v>0</v>
      </c>
    </row>
    <row r="19" spans="2:38" ht="30" customHeight="1" x14ac:dyDescent="0.3">
      <c r="B19" s="16" t="s">
        <v>51</v>
      </c>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20">
        <f>COUNTIF(Aout[[#This Row],[1]:[31]],$AH$5)</f>
        <v>0</v>
      </c>
      <c r="AI19" s="20">
        <f>COUNTIF(Aout[[#This Row],[1]:[31]],$AI$4)+COUNTIF(Aout[[#This Row],[1]:[31]],$AI$5)</f>
        <v>0</v>
      </c>
      <c r="AJ19" s="20">
        <f>COUNTIF(Aout[[#This Row],[1]:[31]],$AJ$5)</f>
        <v>0</v>
      </c>
      <c r="AK19" s="20">
        <f>COUNTIF(Aout[[#This Row],[1]:[31]],$AK$5)</f>
        <v>0</v>
      </c>
      <c r="AL19" s="20">
        <f>COUNTIF(Aout[[#This Row],[1]:[31]],$AL$5)</f>
        <v>0</v>
      </c>
    </row>
    <row r="20" spans="2:38" ht="30" customHeight="1" x14ac:dyDescent="0.3">
      <c r="B20" s="19" t="s">
        <v>52</v>
      </c>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20">
        <f>COUNTIF(Aout[[#This Row],[1]:[31]],$AH$5)</f>
        <v>0</v>
      </c>
      <c r="AI20" s="20">
        <f>COUNTIF(Aout[[#This Row],[1]:[31]],$AI$4)+COUNTIF(Aout[[#This Row],[1]:[31]],$AI$5)</f>
        <v>0</v>
      </c>
      <c r="AJ20" s="20">
        <f>COUNTIF(Aout[[#This Row],[1]:[31]],$AJ$5)</f>
        <v>0</v>
      </c>
      <c r="AK20" s="20">
        <f>COUNTIF(Aout[[#This Row],[1]:[31]],$AK$5)</f>
        <v>0</v>
      </c>
      <c r="AL20" s="20">
        <f>COUNTIF(Aout[[#This Row],[1]:[31]],$AL$5)</f>
        <v>0</v>
      </c>
    </row>
    <row r="21" spans="2:38" ht="30" customHeight="1" x14ac:dyDescent="0.3">
      <c r="B21" s="18" t="s">
        <v>53</v>
      </c>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20">
        <f>COUNTIF(Aout[[#This Row],[1]:[31]],$AH$5)</f>
        <v>0</v>
      </c>
      <c r="AI21" s="20">
        <f>COUNTIF(Aout[[#This Row],[1]:[31]],$AI$4)+COUNTIF(Aout[[#This Row],[1]:[31]],$AI$5)</f>
        <v>0</v>
      </c>
      <c r="AJ21" s="20">
        <f>COUNTIF(Aout[[#This Row],[1]:[31]],$AJ$5)</f>
        <v>0</v>
      </c>
      <c r="AK21" s="20">
        <f>COUNTIF(Aout[[#This Row],[1]:[31]],$AK$5)</f>
        <v>0</v>
      </c>
      <c r="AL21" s="20">
        <f>COUNTIF(Aout[[#This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COUNTIF(Aout[[#This Row],[1]:[31]],$AH$5)</f>
        <v>0</v>
      </c>
      <c r="AI22" s="20">
        <f>COUNTIF(Aout[[#This Row],[1]:[31]],$AI$4)+COUNTIF(Aout[[#This Row],[1]:[31]],$AI$5)</f>
        <v>0</v>
      </c>
      <c r="AJ22" s="20">
        <f>COUNTIF(Aout[[#This Row],[1]:[31]],$AJ$5)</f>
        <v>0</v>
      </c>
      <c r="AK22" s="20">
        <f>COUNTIF(Aout[[#This Row],[1]:[31]],$AK$5)</f>
        <v>0</v>
      </c>
      <c r="AL22" s="20">
        <f>COUNTIF(Aout[[#This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20">
        <f>COUNTIF(Aout[[#This Row],[1]:[31]],$AH$5)</f>
        <v>0</v>
      </c>
      <c r="AI23" s="20">
        <f>COUNTIF(Aout[[#This Row],[1]:[31]],$AI$4)+COUNTIF(Aout[[#This Row],[1]:[31]],$AI$5)</f>
        <v>0</v>
      </c>
      <c r="AJ23" s="20">
        <f>COUNTIF(Aout[[#This Row],[1]:[31]],$AJ$5)</f>
        <v>0</v>
      </c>
      <c r="AK23" s="20">
        <f>COUNTIF(Aout[[#This Row],[1]:[31]],$AK$5)</f>
        <v>0</v>
      </c>
      <c r="AL23" s="20">
        <f>COUNTIF(Aout[[#This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COUNTIF(Aout[[#This Row],[1]:[31]],$AH$5)</f>
        <v>0</v>
      </c>
      <c r="AI24" s="20">
        <f>COUNTIF(Aout[[#This Row],[1]:[31]],$AI$4)+COUNTIF(Aout[[#This Row],[1]:[31]],$AI$5)</f>
        <v>0</v>
      </c>
      <c r="AJ24" s="20">
        <f>COUNTIF(Aout[[#This Row],[1]:[31]],$AJ$5)</f>
        <v>0</v>
      </c>
      <c r="AK24" s="20">
        <f>COUNTIF(Aout[[#This Row],[1]:[31]],$AK$5)</f>
        <v>0</v>
      </c>
      <c r="AL24" s="20">
        <f>COUNTIF(Aout[[#This Row],[1]:[31]],$AL$5)</f>
        <v>0</v>
      </c>
    </row>
    <row r="25" spans="2:38" ht="30" customHeight="1" x14ac:dyDescent="0.3">
      <c r="B25" s="19" t="s">
        <v>57</v>
      </c>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20">
        <f>COUNTIF(Aout[[#This Row],[1]:[31]],$AH$5)</f>
        <v>0</v>
      </c>
      <c r="AI25" s="20">
        <f>COUNTIF(Aout[[#This Row],[1]:[31]],$AI$4)+COUNTIF(Aout[[#This Row],[1]:[31]],$AI$5)</f>
        <v>0</v>
      </c>
      <c r="AJ25" s="20">
        <f>COUNTIF(Aout[[#This Row],[1]:[31]],$AJ$5)</f>
        <v>0</v>
      </c>
      <c r="AK25" s="20">
        <f>COUNTIF(Aout[[#This Row],[1]:[31]],$AK$5)</f>
        <v>0</v>
      </c>
      <c r="AL25" s="20">
        <f>COUNTIF(Aout[[#This Row],[1]:[31]],$AL$5)</f>
        <v>0</v>
      </c>
    </row>
    <row r="26" spans="2:38" ht="30" customHeight="1" x14ac:dyDescent="0.3">
      <c r="B26" s="16" t="s">
        <v>58</v>
      </c>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20">
        <f>COUNTIF(Aout[[#This Row],[1]:[31]],$AH$5)</f>
        <v>0</v>
      </c>
      <c r="AI26" s="20">
        <f>COUNTIF(Aout[[#This Row],[1]:[31]],$AI$4)+COUNTIF(Aout[[#This Row],[1]:[31]],$AI$5)</f>
        <v>0</v>
      </c>
      <c r="AJ26" s="20">
        <f>COUNTIF(Aout[[#This Row],[1]:[31]],$AJ$5)</f>
        <v>0</v>
      </c>
      <c r="AK26" s="20">
        <f>COUNTIF(Aout[[#This Row],[1]:[31]],$AK$5)</f>
        <v>0</v>
      </c>
      <c r="AL26" s="20">
        <f>COUNTIF(Aout[[#This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20">
        <f>COUNTIF(Aout[[#This Row],[1]:[31]],$AH$5)</f>
        <v>0</v>
      </c>
      <c r="AI27" s="20">
        <f>COUNTIF(Aout[[#This Row],[1]:[31]],$AI$4)+COUNTIF(Aout[[#This Row],[1]:[31]],$AI$5)</f>
        <v>0</v>
      </c>
      <c r="AJ27" s="20">
        <f>COUNTIF(Aout[[#This Row],[1]:[31]],$AJ$5)</f>
        <v>0</v>
      </c>
      <c r="AK27" s="20">
        <f>COUNTIF(Aout[[#This Row],[1]:[31]],$AK$5)</f>
        <v>0</v>
      </c>
      <c r="AL27" s="20">
        <f>COUNTIF(Aout[[#This Row],[1]:[31]],$AL$5)</f>
        <v>0</v>
      </c>
    </row>
    <row r="28" spans="2:38" ht="30" customHeight="1" x14ac:dyDescent="0.3">
      <c r="B28" s="16" t="s">
        <v>60</v>
      </c>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20">
        <f>COUNTIF(Aout[[#This Row],[1]:[31]],$AH$5)</f>
        <v>0</v>
      </c>
      <c r="AI28" s="20">
        <f>COUNTIF(Aout[[#This Row],[1]:[31]],$AI$4)+COUNTIF(Aout[[#This Row],[1]:[31]],$AI$5)</f>
        <v>0</v>
      </c>
      <c r="AJ28" s="20">
        <f>COUNTIF(Aout[[#This Row],[1]:[31]],$AJ$5)</f>
        <v>0</v>
      </c>
      <c r="AK28" s="20">
        <f>COUNTIF(Aout[[#This Row],[1]:[31]],$AK$5)</f>
        <v>0</v>
      </c>
      <c r="AL28" s="20">
        <f>COUNTIF(Aout[[#This Row],[1]:[31]],$AL$5)</f>
        <v>0</v>
      </c>
    </row>
    <row r="29" spans="2:38" ht="30" customHeight="1" x14ac:dyDescent="0.3">
      <c r="B29" s="16" t="s">
        <v>61</v>
      </c>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20">
        <f>COUNTIF(Aout[[#This Row],[1]:[31]],$AH$5)</f>
        <v>0</v>
      </c>
      <c r="AI29" s="20">
        <f>COUNTIF(Aout[[#This Row],[1]:[31]],$AI$4)+COUNTIF(Aout[[#This Row],[1]:[31]],$AI$5)</f>
        <v>0</v>
      </c>
      <c r="AJ29" s="20">
        <f>COUNTIF(Aout[[#This Row],[1]:[31]],$AJ$5)</f>
        <v>0</v>
      </c>
      <c r="AK29" s="20">
        <f>COUNTIF(Aout[[#This Row],[1]:[31]],$AK$5)</f>
        <v>0</v>
      </c>
      <c r="AL29" s="20">
        <f>COUNTIF(Aout[[#This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20">
        <f>COUNTIF(Aout[[#This Row],[1]:[31]],$AH$5)</f>
        <v>0</v>
      </c>
      <c r="AI30" s="20">
        <f>COUNTIF(Aout[[#This Row],[1]:[31]],$AI$4)+COUNTIF(Aout[[#This Row],[1]:[31]],$AI$5)</f>
        <v>0</v>
      </c>
      <c r="AJ30" s="20">
        <f>COUNTIF(Aout[[#This Row],[1]:[31]],$AJ$5)</f>
        <v>0</v>
      </c>
      <c r="AK30" s="20">
        <f>COUNTIF(Aout[[#This Row],[1]:[31]],$AK$5)</f>
        <v>0</v>
      </c>
      <c r="AL30" s="20">
        <f>COUNTIF(Aout[[#This Row],[1]:[31]],$AL$5)</f>
        <v>0</v>
      </c>
    </row>
    <row r="31" spans="2:38" ht="30" customHeight="1" x14ac:dyDescent="0.3">
      <c r="B31" s="19" t="s">
        <v>63</v>
      </c>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20">
        <f>COUNTIF(Aout[[#This Row],[1]:[31]],$AH$5)</f>
        <v>0</v>
      </c>
      <c r="AI31" s="20">
        <f>COUNTIF(Aout[[#This Row],[1]:[31]],$AI$4)+COUNTIF(Aout[[#This Row],[1]:[31]],$AI$5)</f>
        <v>0</v>
      </c>
      <c r="AJ31" s="20">
        <f>COUNTIF(Aout[[#This Row],[1]:[31]],$AJ$5)</f>
        <v>0</v>
      </c>
      <c r="AK31" s="20">
        <f>COUNTIF(Aout[[#This Row],[1]:[31]],$AK$5)</f>
        <v>0</v>
      </c>
      <c r="AL31" s="20">
        <f>COUNTIF(Aout[[#This Row],[1]:[31]],$AL$5)</f>
        <v>0</v>
      </c>
    </row>
    <row r="32" spans="2:38" ht="30" customHeight="1" x14ac:dyDescent="0.3">
      <c r="B32" s="17" t="s">
        <v>64</v>
      </c>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20">
        <f>COUNTIF(Aout[[#This Row],[1]:[31]],$AH$5)</f>
        <v>0</v>
      </c>
      <c r="AI32" s="20">
        <f>COUNTIF(Aout[[#This Row],[1]:[31]],$AI$4)+COUNTIF(Aout[[#This Row],[1]:[31]],$AI$5)</f>
        <v>0</v>
      </c>
      <c r="AJ32" s="20">
        <f>COUNTIF(Aout[[#This Row],[1]:[31]],$AJ$5)</f>
        <v>0</v>
      </c>
      <c r="AK32" s="20">
        <f>COUNTIF(Aout[[#This Row],[1]:[31]],$AK$5)</f>
        <v>0</v>
      </c>
      <c r="AL32" s="20">
        <f>COUNTIF(Aout[[#This Row],[1]:[31]],$AL$5)</f>
        <v>0</v>
      </c>
    </row>
    <row r="33" spans="2:38" ht="30" customHeight="1" x14ac:dyDescent="0.3">
      <c r="B33" s="16" t="s">
        <v>65</v>
      </c>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20">
        <f>COUNTIF(Aout[[#This Row],[1]:[31]],$AH$5)</f>
        <v>0</v>
      </c>
      <c r="AI33" s="20">
        <f>COUNTIF(Aout[[#This Row],[1]:[31]],$AI$4)+COUNTIF(Aout[[#This Row],[1]:[31]],$AI$5)</f>
        <v>0</v>
      </c>
      <c r="AJ33" s="20">
        <f>COUNTIF(Aout[[#This Row],[1]:[31]],$AJ$5)</f>
        <v>0</v>
      </c>
      <c r="AK33" s="20">
        <f>COUNTIF(Aout[[#This Row],[1]:[31]],$AK$5)</f>
        <v>0</v>
      </c>
      <c r="AL33" s="20">
        <f>COUNTIF(Aout[[#This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COUNTIF(Aout[[#This Row],[1]:[31]],$AH$5)</f>
        <v>0</v>
      </c>
      <c r="AI34" s="20">
        <f>COUNTIF(Aout[[#This Row],[1]:[31]],$AI$4)+COUNTIF(Aout[[#This Row],[1]:[31]],$AI$5)</f>
        <v>0</v>
      </c>
      <c r="AJ34" s="20">
        <f>COUNTIF(Aout[[#This Row],[1]:[31]],$AJ$5)</f>
        <v>0</v>
      </c>
      <c r="AK34" s="20">
        <f>COUNTIF(Aout[[#This Row],[1]:[31]],$AK$5)</f>
        <v>0</v>
      </c>
      <c r="AL34" s="20">
        <f>COUNTIF(Aout[[#This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COUNTIF(Aout[[#This Row],[1]:[31]],$AH$5)</f>
        <v>0</v>
      </c>
      <c r="AI35" s="20">
        <f>COUNTIF(Aout[[#This Row],[1]:[31]],$AI$4)+COUNTIF(Aout[[#This Row],[1]:[31]],$AI$5)</f>
        <v>0</v>
      </c>
      <c r="AJ35" s="20">
        <f>COUNTIF(Aout[[#This Row],[1]:[31]],$AJ$5)</f>
        <v>0</v>
      </c>
      <c r="AK35" s="20">
        <f>COUNTIF(Aout[[#This Row],[1]:[31]],$AK$5)</f>
        <v>0</v>
      </c>
      <c r="AL35" s="20">
        <f>COUNTIF(Aout[[#This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20">
        <f>COUNTIF(Aout[[#This Row],[1]:[31]],$AH$5)</f>
        <v>0</v>
      </c>
      <c r="AI36" s="20">
        <f>COUNTIF(Aout[[#This Row],[1]:[31]],$AI$4)+COUNTIF(Aout[[#This Row],[1]:[31]],$AI$5)</f>
        <v>0</v>
      </c>
      <c r="AJ36" s="20">
        <f>COUNTIF(Aout[[#This Row],[1]:[31]],$AJ$5)</f>
        <v>0</v>
      </c>
      <c r="AK36" s="20">
        <f>COUNTIF(Aout[[#This Row],[1]:[31]],$AK$5)</f>
        <v>0</v>
      </c>
      <c r="AL36" s="20">
        <f>COUNTIF(Aout[[#This Row],[1]:[31]],$AL$5)</f>
        <v>0</v>
      </c>
    </row>
    <row r="37" spans="2:38" ht="30" customHeight="1" x14ac:dyDescent="0.3">
      <c r="B37" s="26"/>
      <c r="AH37" s="21">
        <f>SUM(AH7:AH36)</f>
        <v>0</v>
      </c>
      <c r="AI37" s="21">
        <f t="shared" ref="AI37:AL37" si="1">SUM(AI7:AI36)</f>
        <v>0</v>
      </c>
      <c r="AJ37" s="21">
        <f t="shared" si="1"/>
        <v>0</v>
      </c>
      <c r="AK37" s="21">
        <f t="shared" si="1"/>
        <v>0</v>
      </c>
      <c r="AL37" s="21">
        <f t="shared" si="1"/>
        <v>0</v>
      </c>
    </row>
  </sheetData>
  <mergeCells count="8">
    <mergeCell ref="AC2:AF2"/>
    <mergeCell ref="C4:AG4"/>
    <mergeCell ref="D2:E2"/>
    <mergeCell ref="G2:I2"/>
    <mergeCell ref="K2:L2"/>
    <mergeCell ref="N2:Q2"/>
    <mergeCell ref="S2:V2"/>
    <mergeCell ref="X2:AA2"/>
  </mergeCells>
  <conditionalFormatting sqref="AH7:AH36">
    <cfRule type="dataBar" priority="45">
      <dataBar>
        <cfvo type="num" val="0"/>
        <cfvo type="num" val="31"/>
        <color theme="2" tint="-0.249977111117893"/>
      </dataBar>
      <extLst>
        <ext xmlns:x14="http://schemas.microsoft.com/office/spreadsheetml/2009/9/main" uri="{B025F937-C7B1-47D3-B67F-A62EFF666E3E}">
          <x14:id>{3905C3A1-9247-45F6-B48C-B082FFBF52C3}</x14:id>
        </ext>
      </extLst>
    </cfRule>
  </conditionalFormatting>
  <conditionalFormatting sqref="AI7:AK36">
    <cfRule type="dataBar" priority="38">
      <dataBar>
        <cfvo type="num" val="0"/>
        <cfvo type="num" val="31"/>
        <color theme="2" tint="-0.249977111117893"/>
      </dataBar>
      <extLst>
        <ext xmlns:x14="http://schemas.microsoft.com/office/spreadsheetml/2009/9/main" uri="{B025F937-C7B1-47D3-B67F-A62EFF666E3E}">
          <x14:id>{6FC38464-507C-45F6-B250-30EBB7EB37B5}</x14:id>
        </ext>
      </extLst>
    </cfRule>
  </conditionalFormatting>
  <conditionalFormatting sqref="AI5">
    <cfRule type="expression" priority="32">
      <formula>AI5=""</formula>
    </cfRule>
  </conditionalFormatting>
  <conditionalFormatting sqref="AJ5">
    <cfRule type="expression" priority="26">
      <formula>AJ5=""</formula>
    </cfRule>
  </conditionalFormatting>
  <conditionalFormatting sqref="AI4">
    <cfRule type="expression" priority="20">
      <formula>AI4=""</formula>
    </cfRule>
  </conditionalFormatting>
  <conditionalFormatting sqref="C5:AG5 D6:AG6">
    <cfRule type="expression" dxfId="522" priority="46">
      <formula>COUNTIF(feries,C$5)&gt;0</formula>
    </cfRule>
  </conditionalFormatting>
  <conditionalFormatting sqref="AL7:AL36">
    <cfRule type="dataBar" priority="18">
      <dataBar>
        <cfvo type="num" val="0"/>
        <cfvo type="num" val="31"/>
        <color theme="2" tint="-0.249977111117893"/>
      </dataBar>
      <extLst>
        <ext xmlns:x14="http://schemas.microsoft.com/office/spreadsheetml/2009/9/main" uri="{B025F937-C7B1-47D3-B67F-A62EFF666E3E}">
          <x14:id>{D42C6F09-D34A-4661-B5E0-00002F9078B5}</x14:id>
        </ext>
      </extLst>
    </cfRule>
  </conditionalFormatting>
  <conditionalFormatting sqref="C7:AG15 C17:AG36 C16:G16 I16:AG16">
    <cfRule type="expression" priority="10">
      <formula>C7=""</formula>
    </cfRule>
    <cfRule type="cellIs" dxfId="521" priority="11" operator="equal">
      <formula>"M"</formula>
    </cfRule>
    <cfRule type="cellIs" dxfId="520" priority="12" operator="equal">
      <formula>"A"</formula>
    </cfRule>
    <cfRule type="cellIs" dxfId="519" priority="13" operator="equal">
      <formula>"FS"</formula>
    </cfRule>
    <cfRule type="cellIs" dxfId="518" priority="14" operator="equal">
      <formula>"G2"</formula>
    </cfRule>
    <cfRule type="cellIs" dxfId="517" priority="15" operator="equal">
      <formula>"G1"</formula>
    </cfRule>
    <cfRule type="cellIs" dxfId="516" priority="16" operator="equal">
      <formula>"C"</formula>
    </cfRule>
  </conditionalFormatting>
  <conditionalFormatting sqref="H16">
    <cfRule type="expression" dxfId="515" priority="9">
      <formula>COUNTIF(feries,H$5)&gt;0</formula>
    </cfRule>
  </conditionalFormatting>
  <conditionalFormatting sqref="H16">
    <cfRule type="expression" priority="2">
      <formula>H16=""</formula>
    </cfRule>
    <cfRule type="cellIs" dxfId="514" priority="3" operator="equal">
      <formula>"M"</formula>
    </cfRule>
    <cfRule type="cellIs" dxfId="513" priority="4" operator="equal">
      <formula>"A"</formula>
    </cfRule>
    <cfRule type="cellIs" dxfId="512" priority="5" operator="equal">
      <formula>"FS"</formula>
    </cfRule>
    <cfRule type="cellIs" dxfId="511" priority="6" operator="equal">
      <formula>"G2"</formula>
    </cfRule>
    <cfRule type="cellIs" dxfId="510" priority="7" operator="equal">
      <formula>"G1"</formula>
    </cfRule>
    <cfRule type="cellIs" dxfId="509" priority="8" operator="equal">
      <formula>"C"</formula>
    </cfRule>
  </conditionalFormatting>
  <conditionalFormatting sqref="C6">
    <cfRule type="expression" dxfId="508" priority="1">
      <formula>COUNTIF(feries,C$5)&gt;0</formula>
    </cfRule>
  </conditionalFormatting>
  <dataValidations count="15">
    <dataValidation allowBlank="1" showInputMessage="1" showErrorMessage="1" prompt="Entrez l’année dans cette cellule." sqref="AH4 AJ4:AK4" xr:uid="{00000000-0002-0000-07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7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7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700-000003000000}"/>
    <dataValidation allowBlank="1" showInputMessage="1" showErrorMessage="1" prompt="Calcule automatiquement le nombre total de jours d’absence d’un employé durant ce mois" sqref="AH6:AL6" xr:uid="{00000000-0002-0000-0700-000004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700-000005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700-000006000000}"/>
    <dataValidation allowBlank="1" showInputMessage="1" showErrorMessage="1" prompt="Cette ligne définit les clés utilisées dans le tableau : Congé en C2, Personnel en F2 et Congé maladie en J2. Les cellules M2 et R2 sont personnalisables" sqref="B2" xr:uid="{00000000-0002-0000-0700-000007000000}"/>
    <dataValidation allowBlank="1" showInputMessage="1" showErrorMessage="1" prompt="La lettre « C » indique une absence pour cause de congé" sqref="C2 AH5" xr:uid="{00000000-0002-0000-0700-000008000000}"/>
    <dataValidation allowBlank="1" showInputMessage="1" showErrorMessage="1" prompt="La lettre « P » indique une absence pour motifs personnels" sqref="F2" xr:uid="{00000000-0002-0000-0700-000009000000}"/>
    <dataValidation allowBlank="1" showInputMessage="1" showErrorMessage="1" prompt="La lettre « M » indique une absence pour cause de maladie" sqref="J2" xr:uid="{00000000-0002-0000-0700-00000A000000}"/>
    <dataValidation allowBlank="1" showInputMessage="1" showErrorMessage="1" prompt="Entrez une lettre et personnalisez l’étiquette à droite pour ajouter un élément de clé" sqref="M2 R2 AK5" xr:uid="{00000000-0002-0000-0700-00000B000000}"/>
    <dataValidation allowBlank="1" showInputMessage="1" showErrorMessage="1" prompt="Entrez une étiquette pour décrire la clé personnalisée à gauche" sqref="N2 S2 X2 AC2" xr:uid="{00000000-0002-0000-0700-00000C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700-00000D000000}"/>
    <dataValidation allowBlank="1" showInputMessage="1" showErrorMessage="1" prompt="Entrez l’année dans la cellule ci-dessous" sqref="AH3:AK3" xr:uid="{00000000-0002-0000-0700-00000E000000}"/>
  </dataValidations>
  <pageMargins left="0" right="0" top="0" bottom="0" header="0" footer="0"/>
  <pageSetup paperSize="8" scale="74" fitToWidth="0"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3905C3A1-9247-45F6-B48C-B082FFBF52C3}">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6FC38464-507C-45F6-B250-30EBB7EB37B5}">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D42C6F09-D34A-4661-B5E0-00002F9078B5}">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00000000-0002-0000-0700-000010000000}">
          <x14:formula1>
            <xm:f>'Noms des employés'!$L$1:$L$6</xm:f>
          </x14:formula1>
          <xm:sqref>C7:AG36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7">
    <tabColor theme="2" tint="-0.89999084444715716"/>
    <pageSetUpPr fitToPage="1"/>
  </sheetPr>
  <dimension ref="A1:AL37"/>
  <sheetViews>
    <sheetView showGridLines="0" showZeros="0" zoomScale="75" zoomScaleNormal="75" workbookViewId="0">
      <selection activeCell="AH2" sqref="AH2"/>
    </sheetView>
  </sheetViews>
  <sheetFormatPr baseColWidth="10" defaultColWidth="9.21875" defaultRowHeight="30" customHeight="1" x14ac:dyDescent="0.3"/>
  <cols>
    <col min="1" max="1" width="2.77734375" style="2" customWidth="1"/>
    <col min="2" max="2" width="30.77734375" style="2" customWidth="1"/>
    <col min="3" max="32" width="6.88671875" style="2" customWidth="1"/>
    <col min="33" max="33" width="6.88671875" style="2" hidden="1"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50" t="s">
        <v>70</v>
      </c>
      <c r="E2" s="50"/>
      <c r="F2" s="39" t="s">
        <v>66</v>
      </c>
      <c r="G2" s="50" t="s">
        <v>72</v>
      </c>
      <c r="H2" s="50"/>
      <c r="I2" s="50"/>
      <c r="J2" s="40" t="s">
        <v>67</v>
      </c>
      <c r="K2" s="50" t="s">
        <v>73</v>
      </c>
      <c r="L2" s="50"/>
      <c r="M2" s="41" t="s">
        <v>37</v>
      </c>
      <c r="N2" s="50" t="s">
        <v>74</v>
      </c>
      <c r="O2" s="50"/>
      <c r="P2" s="50"/>
      <c r="Q2" s="50"/>
      <c r="R2" s="42" t="s">
        <v>38</v>
      </c>
      <c r="S2" s="50" t="s">
        <v>75</v>
      </c>
      <c r="T2" s="50"/>
      <c r="U2" s="50"/>
      <c r="V2" s="50"/>
      <c r="W2" s="43"/>
      <c r="X2" s="50" t="s">
        <v>91</v>
      </c>
      <c r="Y2" s="50"/>
      <c r="Z2" s="50"/>
      <c r="AA2" s="50"/>
      <c r="AB2" s="44" t="s">
        <v>7</v>
      </c>
      <c r="AC2" s="50" t="s">
        <v>13</v>
      </c>
      <c r="AD2" s="50"/>
      <c r="AE2" s="50"/>
      <c r="AF2" s="50"/>
    </row>
    <row r="3" spans="1:38" ht="15" customHeight="1" x14ac:dyDescent="0.3">
      <c r="AH3" s="6" t="s">
        <v>69</v>
      </c>
      <c r="AI3" s="6"/>
      <c r="AJ3" s="6"/>
      <c r="AK3" s="6"/>
    </row>
    <row r="4" spans="1:38" ht="30" customHeight="1" x14ac:dyDescent="0.3">
      <c r="B4" s="14" t="s">
        <v>97</v>
      </c>
      <c r="C4" s="49" t="s">
        <v>92</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30">
        <f>Janvier!AH4</f>
        <v>2023</v>
      </c>
      <c r="AI4" s="25" t="s">
        <v>67</v>
      </c>
      <c r="AJ4" s="30"/>
      <c r="AK4" s="30"/>
    </row>
    <row r="5" spans="1:38" ht="25.05" customHeight="1" x14ac:dyDescent="0.3">
      <c r="B5" s="30"/>
      <c r="C5" s="29">
        <f>DATE(AnnéeCalendrier,9,1)</f>
        <v>45170</v>
      </c>
      <c r="D5" s="29">
        <f>C5+1</f>
        <v>45171</v>
      </c>
      <c r="E5" s="29">
        <f t="shared" ref="E5:AG5" si="0">D5+1</f>
        <v>45172</v>
      </c>
      <c r="F5" s="29">
        <f t="shared" si="0"/>
        <v>45173</v>
      </c>
      <c r="G5" s="29">
        <f t="shared" si="0"/>
        <v>45174</v>
      </c>
      <c r="H5" s="29">
        <f t="shared" si="0"/>
        <v>45175</v>
      </c>
      <c r="I5" s="29">
        <f t="shared" si="0"/>
        <v>45176</v>
      </c>
      <c r="J5" s="29">
        <f t="shared" si="0"/>
        <v>45177</v>
      </c>
      <c r="K5" s="29">
        <f t="shared" si="0"/>
        <v>45178</v>
      </c>
      <c r="L5" s="29">
        <f t="shared" si="0"/>
        <v>45179</v>
      </c>
      <c r="M5" s="29">
        <f t="shared" si="0"/>
        <v>45180</v>
      </c>
      <c r="N5" s="29">
        <f t="shared" si="0"/>
        <v>45181</v>
      </c>
      <c r="O5" s="29">
        <f t="shared" si="0"/>
        <v>45182</v>
      </c>
      <c r="P5" s="29">
        <f t="shared" si="0"/>
        <v>45183</v>
      </c>
      <c r="Q5" s="29">
        <f t="shared" si="0"/>
        <v>45184</v>
      </c>
      <c r="R5" s="29">
        <f t="shared" si="0"/>
        <v>45185</v>
      </c>
      <c r="S5" s="29">
        <f t="shared" si="0"/>
        <v>45186</v>
      </c>
      <c r="T5" s="29">
        <f t="shared" si="0"/>
        <v>45187</v>
      </c>
      <c r="U5" s="29">
        <f t="shared" si="0"/>
        <v>45188</v>
      </c>
      <c r="V5" s="29">
        <f t="shared" si="0"/>
        <v>45189</v>
      </c>
      <c r="W5" s="29">
        <f t="shared" si="0"/>
        <v>45190</v>
      </c>
      <c r="X5" s="29">
        <f t="shared" si="0"/>
        <v>45191</v>
      </c>
      <c r="Y5" s="29">
        <f t="shared" si="0"/>
        <v>45192</v>
      </c>
      <c r="Z5" s="29">
        <f t="shared" si="0"/>
        <v>45193</v>
      </c>
      <c r="AA5" s="29">
        <f t="shared" si="0"/>
        <v>45194</v>
      </c>
      <c r="AB5" s="29">
        <f t="shared" si="0"/>
        <v>45195</v>
      </c>
      <c r="AC5" s="29">
        <f t="shared" si="0"/>
        <v>45196</v>
      </c>
      <c r="AD5" s="29">
        <f t="shared" si="0"/>
        <v>45197</v>
      </c>
      <c r="AE5" s="29">
        <f t="shared" si="0"/>
        <v>45198</v>
      </c>
      <c r="AF5" s="29">
        <f t="shared" si="0"/>
        <v>45199</v>
      </c>
      <c r="AG5" s="29">
        <f t="shared" si="0"/>
        <v>45200</v>
      </c>
      <c r="AH5" s="31" t="s">
        <v>2</v>
      </c>
      <c r="AI5" s="36" t="s">
        <v>66</v>
      </c>
      <c r="AJ5" s="35" t="s">
        <v>37</v>
      </c>
      <c r="AK5" s="34" t="s">
        <v>38</v>
      </c>
      <c r="AL5" s="33" t="s">
        <v>7</v>
      </c>
    </row>
    <row r="6" spans="1:38" ht="31.95" customHeight="1" x14ac:dyDescent="0.3">
      <c r="B6" s="11" t="s">
        <v>1</v>
      </c>
      <c r="C6" s="32"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COUNTIF(septembre[[#This Row],[1]:[31]],$AH$5)</f>
        <v>0</v>
      </c>
      <c r="AI7" s="20">
        <f>COUNTIF(septembre[[#This Row],[1]:[31]],$AI$4)+COUNTIF(septembre[[#This Row],[1]:[31]],$AI$5)</f>
        <v>0</v>
      </c>
      <c r="AJ7" s="20">
        <f>COUNTIF(septembre[[#This Row],[1]:[31]],$AJ$5)</f>
        <v>0</v>
      </c>
      <c r="AK7" s="20">
        <f>COUNTIF(septembre[[#This Row],[1]:[31]],$AK$5)</f>
        <v>0</v>
      </c>
      <c r="AL7" s="20">
        <f>COUNTIF(septembre[[#This Row],[1]:[31]],$AL$5)</f>
        <v>0</v>
      </c>
    </row>
    <row r="8" spans="1:38" ht="30" customHeight="1" x14ac:dyDescent="0.3">
      <c r="B8" s="16" t="s">
        <v>40</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20">
        <f>COUNTIF(septembre[[#This Row],[1]:[31]],$AH$5)</f>
        <v>0</v>
      </c>
      <c r="AI8" s="20">
        <f>COUNTIF(septembre[[#This Row],[1]:[31]],$AI$4)+COUNTIF(septembre[[#This Row],[1]:[31]],$AI$5)</f>
        <v>0</v>
      </c>
      <c r="AJ8" s="20">
        <f>COUNTIF(septembre[[#This Row],[1]:[31]],$AJ$5)</f>
        <v>0</v>
      </c>
      <c r="AK8" s="20">
        <f>COUNTIF(septembre[[#This Row],[1]:[31]],$AK$5)</f>
        <v>0</v>
      </c>
      <c r="AL8" s="20">
        <f>COUNTIF(septembre[[#This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COUNTIF(septembre[[#This Row],[1]:[31]],$AH$5)</f>
        <v>0</v>
      </c>
      <c r="AI9" s="20">
        <f>COUNTIF(septembre[[#This Row],[1]:[31]],$AI$4)+COUNTIF(septembre[[#This Row],[1]:[31]],$AI$5)</f>
        <v>0</v>
      </c>
      <c r="AJ9" s="20">
        <f>COUNTIF(septembre[[#This Row],[1]:[31]],$AJ$5)</f>
        <v>0</v>
      </c>
      <c r="AK9" s="20">
        <f>COUNTIF(septembre[[#This Row],[1]:[31]],$AK$5)</f>
        <v>0</v>
      </c>
      <c r="AL9" s="20">
        <f>COUNTIF(septembre[[#This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COUNTIF(septembre[[#This Row],[1]:[31]],$AH$5)</f>
        <v>0</v>
      </c>
      <c r="AI10" s="20">
        <f>COUNTIF(septembre[[#This Row],[1]:[31]],$AI$4)+COUNTIF(septembre[[#This Row],[1]:[31]],$AI$5)</f>
        <v>0</v>
      </c>
      <c r="AJ10" s="20">
        <f>COUNTIF(septembre[[#This Row],[1]:[31]],$AJ$5)</f>
        <v>0</v>
      </c>
      <c r="AK10" s="20">
        <f>COUNTIF(septembre[[#This Row],[1]:[31]],$AK$5)</f>
        <v>0</v>
      </c>
      <c r="AL10" s="20">
        <f>COUNTIF(septembre[[#This Row],[1]:[31]],$AL$5)</f>
        <v>0</v>
      </c>
    </row>
    <row r="11" spans="1:38" ht="30" customHeight="1" x14ac:dyDescent="0.3">
      <c r="B11" s="18" t="s">
        <v>43</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20">
        <f>COUNTIF(septembre[[#This Row],[1]:[31]],$AH$5)</f>
        <v>0</v>
      </c>
      <c r="AI11" s="20">
        <f>COUNTIF(septembre[[#This Row],[1]:[31]],$AI$4)+COUNTIF(septembre[[#This Row],[1]:[31]],$AI$5)</f>
        <v>0</v>
      </c>
      <c r="AJ11" s="20">
        <f>COUNTIF(septembre[[#This Row],[1]:[31]],$AJ$5)</f>
        <v>0</v>
      </c>
      <c r="AK11" s="20">
        <f>COUNTIF(septembre[[#This Row],[1]:[31]],$AK$5)</f>
        <v>0</v>
      </c>
      <c r="AL11" s="20">
        <f>COUNTIF(septembre[[#This Row],[1]:[31]],$AL$5)</f>
        <v>0</v>
      </c>
    </row>
    <row r="12" spans="1:38" ht="30" customHeight="1" x14ac:dyDescent="0.3">
      <c r="B12" s="17" t="s">
        <v>44</v>
      </c>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20">
        <f>COUNTIF(septembre[[#This Row],[1]:[31]],$AH$5)</f>
        <v>0</v>
      </c>
      <c r="AI12" s="20">
        <f>COUNTIF(septembre[[#This Row],[1]:[31]],$AI$4)+COUNTIF(septembre[[#This Row],[1]:[31]],$AI$5)</f>
        <v>0</v>
      </c>
      <c r="AJ12" s="20">
        <f>COUNTIF(septembre[[#This Row],[1]:[31]],$AJ$5)</f>
        <v>0</v>
      </c>
      <c r="AK12" s="20">
        <f>COUNTIF(septembre[[#This Row],[1]:[31]],$AK$5)</f>
        <v>0</v>
      </c>
      <c r="AL12" s="20">
        <f>COUNTIF(septembre[[#This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COUNTIF(septembre[[#This Row],[1]:[31]],$AH$5)</f>
        <v>0</v>
      </c>
      <c r="AI13" s="20">
        <f>COUNTIF(septembre[[#This Row],[1]:[31]],$AI$4)+COUNTIF(septembre[[#This Row],[1]:[31]],$AI$5)</f>
        <v>0</v>
      </c>
      <c r="AJ13" s="20">
        <f>COUNTIF(septembre[[#This Row],[1]:[31]],$AJ$5)</f>
        <v>0</v>
      </c>
      <c r="AK13" s="20">
        <f>COUNTIF(septembre[[#This Row],[1]:[31]],$AK$5)</f>
        <v>0</v>
      </c>
      <c r="AL13" s="20">
        <f>COUNTIF(septembre[[#This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COUNTIF(septembre[[#This Row],[1]:[31]],$AH$5)</f>
        <v>0</v>
      </c>
      <c r="AI14" s="20">
        <f>COUNTIF(septembre[[#This Row],[1]:[31]],$AI$4)+COUNTIF(septembre[[#This Row],[1]:[31]],$AI$5)</f>
        <v>0</v>
      </c>
      <c r="AJ14" s="20">
        <f>COUNTIF(septembre[[#This Row],[1]:[31]],$AJ$5)</f>
        <v>0</v>
      </c>
      <c r="AK14" s="20">
        <f>COUNTIF(septembre[[#This Row],[1]:[31]],$AK$5)</f>
        <v>0</v>
      </c>
      <c r="AL14" s="20">
        <f>COUNTIF(septembre[[#This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COUNTIF(septembre[[#This Row],[1]:[31]],$AH$5)</f>
        <v>0</v>
      </c>
      <c r="AI15" s="20">
        <f>COUNTIF(septembre[[#This Row],[1]:[31]],$AI$4)+COUNTIF(septembre[[#This Row],[1]:[31]],$AI$5)</f>
        <v>0</v>
      </c>
      <c r="AJ15" s="20">
        <f>COUNTIF(septembre[[#This Row],[1]:[31]],$AJ$5)</f>
        <v>0</v>
      </c>
      <c r="AK15" s="20">
        <f>COUNTIF(septembre[[#This Row],[1]:[31]],$AK$5)</f>
        <v>0</v>
      </c>
      <c r="AL15" s="20">
        <f>COUNTIF(septembre[[#This Row],[1]:[31]],$AL$5)</f>
        <v>0</v>
      </c>
    </row>
    <row r="16" spans="1:38" ht="30" customHeight="1" x14ac:dyDescent="0.3">
      <c r="B16" s="19" t="s">
        <v>48</v>
      </c>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20">
        <f>COUNTIF(septembre[[#This Row],[1]:[31]],$AH$5)</f>
        <v>0</v>
      </c>
      <c r="AI16" s="20">
        <f>COUNTIF(septembre[[#This Row],[1]:[31]],$AI$4)+COUNTIF(septembre[[#This Row],[1]:[31]],$AI$5)</f>
        <v>0</v>
      </c>
      <c r="AJ16" s="20">
        <f>COUNTIF(septembre[[#This Row],[1]:[31]],$AJ$5)</f>
        <v>0</v>
      </c>
      <c r="AK16" s="20">
        <f>COUNTIF(septembre[[#This Row],[1]:[31]],$AK$5)</f>
        <v>0</v>
      </c>
      <c r="AL16" s="20">
        <f>COUNTIF(septembre[[#This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COUNTIF(septembre[[#This Row],[1]:[31]],$AH$5)</f>
        <v>0</v>
      </c>
      <c r="AI17" s="20">
        <f>COUNTIF(septembre[[#This Row],[1]:[31]],$AI$4)+COUNTIF(septembre[[#This Row],[1]:[31]],$AI$5)</f>
        <v>0</v>
      </c>
      <c r="AJ17" s="20">
        <f>COUNTIF(septembre[[#This Row],[1]:[31]],$AJ$5)</f>
        <v>0</v>
      </c>
      <c r="AK17" s="20">
        <f>COUNTIF(septembre[[#This Row],[1]:[31]],$AK$5)</f>
        <v>0</v>
      </c>
      <c r="AL17" s="20">
        <f>COUNTIF(septembre[[#This Row],[1]:[31]],$AL$5)</f>
        <v>0</v>
      </c>
    </row>
    <row r="18" spans="2:38" ht="30" customHeight="1" x14ac:dyDescent="0.3">
      <c r="B18" s="16" t="s">
        <v>50</v>
      </c>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20">
        <f>COUNTIF(septembre[[#This Row],[1]:[31]],$AH$5)</f>
        <v>0</v>
      </c>
      <c r="AI18" s="20">
        <f>COUNTIF(septembre[[#This Row],[1]:[31]],$AI$4)+COUNTIF(septembre[[#This Row],[1]:[31]],$AI$5)</f>
        <v>0</v>
      </c>
      <c r="AJ18" s="20">
        <f>COUNTIF(septembre[[#This Row],[1]:[31]],$AJ$5)</f>
        <v>0</v>
      </c>
      <c r="AK18" s="20">
        <f>COUNTIF(septembre[[#This Row],[1]:[31]],$AK$5)</f>
        <v>0</v>
      </c>
      <c r="AL18" s="20">
        <f>COUNTIF(septembre[[#This Row],[1]:[31]],$AL$5)</f>
        <v>0</v>
      </c>
    </row>
    <row r="19" spans="2:38" ht="30" customHeight="1" x14ac:dyDescent="0.3">
      <c r="B19" s="16" t="s">
        <v>51</v>
      </c>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t="s">
        <v>38</v>
      </c>
      <c r="AH19" s="20">
        <f>COUNTIF(septembre[[#This Row],[1]:[31]],$AH$5)</f>
        <v>0</v>
      </c>
      <c r="AI19" s="20">
        <f>COUNTIF(septembre[[#This Row],[1]:[31]],$AI$4)+COUNTIF(septembre[[#This Row],[1]:[31]],$AI$5)</f>
        <v>0</v>
      </c>
      <c r="AJ19" s="20">
        <f>COUNTIF(septembre[[#This Row],[1]:[31]],$AJ$5)</f>
        <v>0</v>
      </c>
      <c r="AK19" s="20">
        <f>COUNTIF(septembre[[#This Row],[1]:[31]],$AK$5)</f>
        <v>1</v>
      </c>
      <c r="AL19" s="20">
        <f>COUNTIF(septembre[[#This Row],[1]:[31]],$AL$5)</f>
        <v>0</v>
      </c>
    </row>
    <row r="20" spans="2:38" ht="30" customHeight="1" x14ac:dyDescent="0.3">
      <c r="B20" s="19" t="s">
        <v>52</v>
      </c>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20">
        <f>COUNTIF(septembre[[#This Row],[1]:[31]],$AH$5)</f>
        <v>0</v>
      </c>
      <c r="AI20" s="20">
        <f>COUNTIF(septembre[[#This Row],[1]:[31]],$AI$4)+COUNTIF(septembre[[#This Row],[1]:[31]],$AI$5)</f>
        <v>0</v>
      </c>
      <c r="AJ20" s="20">
        <f>COUNTIF(septembre[[#This Row],[1]:[31]],$AJ$5)</f>
        <v>0</v>
      </c>
      <c r="AK20" s="20">
        <f>COUNTIF(septembre[[#This Row],[1]:[31]],$AK$5)</f>
        <v>0</v>
      </c>
      <c r="AL20" s="20">
        <f>COUNTIF(septembre[[#This Row],[1]:[31]],$AL$5)</f>
        <v>0</v>
      </c>
    </row>
    <row r="21" spans="2:38" ht="30" customHeight="1" x14ac:dyDescent="0.3">
      <c r="B21" s="18" t="s">
        <v>53</v>
      </c>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20">
        <f>COUNTIF(septembre[[#This Row],[1]:[31]],$AH$5)</f>
        <v>0</v>
      </c>
      <c r="AI21" s="20">
        <f>COUNTIF(septembre[[#This Row],[1]:[31]],$AI$4)+COUNTIF(septembre[[#This Row],[1]:[31]],$AI$5)</f>
        <v>0</v>
      </c>
      <c r="AJ21" s="20">
        <f>COUNTIF(septembre[[#This Row],[1]:[31]],$AJ$5)</f>
        <v>0</v>
      </c>
      <c r="AK21" s="20">
        <f>COUNTIF(septembre[[#This Row],[1]:[31]],$AK$5)</f>
        <v>0</v>
      </c>
      <c r="AL21" s="20">
        <f>COUNTIF(septembre[[#This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COUNTIF(septembre[[#This Row],[1]:[31]],$AH$5)</f>
        <v>0</v>
      </c>
      <c r="AI22" s="20">
        <f>COUNTIF(septembre[[#This Row],[1]:[31]],$AI$4)+COUNTIF(septembre[[#This Row],[1]:[31]],$AI$5)</f>
        <v>0</v>
      </c>
      <c r="AJ22" s="20">
        <f>COUNTIF(septembre[[#This Row],[1]:[31]],$AJ$5)</f>
        <v>0</v>
      </c>
      <c r="AK22" s="20">
        <f>COUNTIF(septembre[[#This Row],[1]:[31]],$AK$5)</f>
        <v>0</v>
      </c>
      <c r="AL22" s="20">
        <f>COUNTIF(septembre[[#This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20">
        <f>COUNTIF(septembre[[#This Row],[1]:[31]],$AH$5)</f>
        <v>0</v>
      </c>
      <c r="AI23" s="20">
        <f>COUNTIF(septembre[[#This Row],[1]:[31]],$AI$4)+COUNTIF(septembre[[#This Row],[1]:[31]],$AI$5)</f>
        <v>0</v>
      </c>
      <c r="AJ23" s="20">
        <f>COUNTIF(septembre[[#This Row],[1]:[31]],$AJ$5)</f>
        <v>0</v>
      </c>
      <c r="AK23" s="20">
        <f>COUNTIF(septembre[[#This Row],[1]:[31]],$AK$5)</f>
        <v>0</v>
      </c>
      <c r="AL23" s="20">
        <f>COUNTIF(septembre[[#This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COUNTIF(septembre[[#This Row],[1]:[31]],$AH$5)</f>
        <v>0</v>
      </c>
      <c r="AI24" s="20">
        <f>COUNTIF(septembre[[#This Row],[1]:[31]],$AI$4)+COUNTIF(septembre[[#This Row],[1]:[31]],$AI$5)</f>
        <v>0</v>
      </c>
      <c r="AJ24" s="20">
        <f>COUNTIF(septembre[[#This Row],[1]:[31]],$AJ$5)</f>
        <v>0</v>
      </c>
      <c r="AK24" s="20">
        <f>COUNTIF(septembre[[#This Row],[1]:[31]],$AK$5)</f>
        <v>0</v>
      </c>
      <c r="AL24" s="20">
        <f>COUNTIF(septembre[[#This Row],[1]:[31]],$AL$5)</f>
        <v>0</v>
      </c>
    </row>
    <row r="25" spans="2:38" ht="30" customHeight="1" x14ac:dyDescent="0.3">
      <c r="B25" s="19" t="s">
        <v>57</v>
      </c>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20">
        <f>COUNTIF(septembre[[#This Row],[1]:[31]],$AH$5)</f>
        <v>0</v>
      </c>
      <c r="AI25" s="20">
        <f>COUNTIF(septembre[[#This Row],[1]:[31]],$AI$4)+COUNTIF(septembre[[#This Row],[1]:[31]],$AI$5)</f>
        <v>0</v>
      </c>
      <c r="AJ25" s="20">
        <f>COUNTIF(septembre[[#This Row],[1]:[31]],$AJ$5)</f>
        <v>0</v>
      </c>
      <c r="AK25" s="20">
        <f>COUNTIF(septembre[[#This Row],[1]:[31]],$AK$5)</f>
        <v>0</v>
      </c>
      <c r="AL25" s="20">
        <f>COUNTIF(septembre[[#This Row],[1]:[31]],$AL$5)</f>
        <v>0</v>
      </c>
    </row>
    <row r="26" spans="2:38" ht="30" customHeight="1" x14ac:dyDescent="0.3">
      <c r="B26" s="16" t="s">
        <v>58</v>
      </c>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20">
        <f>COUNTIF(septembre[[#This Row],[1]:[31]],$AH$5)</f>
        <v>0</v>
      </c>
      <c r="AI26" s="20">
        <f>COUNTIF(septembre[[#This Row],[1]:[31]],$AI$4)+COUNTIF(septembre[[#This Row],[1]:[31]],$AI$5)</f>
        <v>0</v>
      </c>
      <c r="AJ26" s="20">
        <f>COUNTIF(septembre[[#This Row],[1]:[31]],$AJ$5)</f>
        <v>0</v>
      </c>
      <c r="AK26" s="20">
        <f>COUNTIF(septembre[[#This Row],[1]:[31]],$AK$5)</f>
        <v>0</v>
      </c>
      <c r="AL26" s="20">
        <f>COUNTIF(septembre[[#This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20">
        <f>COUNTIF(septembre[[#This Row],[1]:[31]],$AH$5)</f>
        <v>0</v>
      </c>
      <c r="AI27" s="20">
        <f>COUNTIF(septembre[[#This Row],[1]:[31]],$AI$4)+COUNTIF(septembre[[#This Row],[1]:[31]],$AI$5)</f>
        <v>0</v>
      </c>
      <c r="AJ27" s="20">
        <f>COUNTIF(septembre[[#This Row],[1]:[31]],$AJ$5)</f>
        <v>0</v>
      </c>
      <c r="AK27" s="20">
        <f>COUNTIF(septembre[[#This Row],[1]:[31]],$AK$5)</f>
        <v>0</v>
      </c>
      <c r="AL27" s="20">
        <f>COUNTIF(septembre[[#This Row],[1]:[31]],$AL$5)</f>
        <v>0</v>
      </c>
    </row>
    <row r="28" spans="2:38" ht="30" customHeight="1" x14ac:dyDescent="0.3">
      <c r="B28" s="16" t="s">
        <v>60</v>
      </c>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20">
        <f>COUNTIF(septembre[[#This Row],[1]:[31]],$AH$5)</f>
        <v>0</v>
      </c>
      <c r="AI28" s="20">
        <f>COUNTIF(septembre[[#This Row],[1]:[31]],$AI$4)+COUNTIF(septembre[[#This Row],[1]:[31]],$AI$5)</f>
        <v>0</v>
      </c>
      <c r="AJ28" s="20">
        <f>COUNTIF(septembre[[#This Row],[1]:[31]],$AJ$5)</f>
        <v>0</v>
      </c>
      <c r="AK28" s="20">
        <f>COUNTIF(septembre[[#This Row],[1]:[31]],$AK$5)</f>
        <v>0</v>
      </c>
      <c r="AL28" s="20">
        <f>COUNTIF(septembre[[#This Row],[1]:[31]],$AL$5)</f>
        <v>0</v>
      </c>
    </row>
    <row r="29" spans="2:38" ht="30" customHeight="1" x14ac:dyDescent="0.3">
      <c r="B29" s="16" t="s">
        <v>61</v>
      </c>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20">
        <f>COUNTIF(septembre[[#This Row],[1]:[31]],$AH$5)</f>
        <v>0</v>
      </c>
      <c r="AI29" s="20">
        <f>COUNTIF(septembre[[#This Row],[1]:[31]],$AI$4)+COUNTIF(septembre[[#This Row],[1]:[31]],$AI$5)</f>
        <v>0</v>
      </c>
      <c r="AJ29" s="20">
        <f>COUNTIF(septembre[[#This Row],[1]:[31]],$AJ$5)</f>
        <v>0</v>
      </c>
      <c r="AK29" s="20">
        <f>COUNTIF(septembre[[#This Row],[1]:[31]],$AK$5)</f>
        <v>0</v>
      </c>
      <c r="AL29" s="20">
        <f>COUNTIF(septembre[[#This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20">
        <f>COUNTIF(septembre[[#This Row],[1]:[31]],$AH$5)</f>
        <v>0</v>
      </c>
      <c r="AI30" s="20">
        <f>COUNTIF(septembre[[#This Row],[1]:[31]],$AI$4)+COUNTIF(septembre[[#This Row],[1]:[31]],$AI$5)</f>
        <v>0</v>
      </c>
      <c r="AJ30" s="20">
        <f>COUNTIF(septembre[[#This Row],[1]:[31]],$AJ$5)</f>
        <v>0</v>
      </c>
      <c r="AK30" s="20">
        <f>COUNTIF(septembre[[#This Row],[1]:[31]],$AK$5)</f>
        <v>0</v>
      </c>
      <c r="AL30" s="20">
        <f>COUNTIF(septembre[[#This Row],[1]:[31]],$AL$5)</f>
        <v>0</v>
      </c>
    </row>
    <row r="31" spans="2:38" ht="30" customHeight="1" x14ac:dyDescent="0.3">
      <c r="B31" s="19" t="s">
        <v>63</v>
      </c>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20">
        <f>COUNTIF(septembre[[#This Row],[1]:[31]],$AH$5)</f>
        <v>0</v>
      </c>
      <c r="AI31" s="20">
        <f>COUNTIF(septembre[[#This Row],[1]:[31]],$AI$4)+COUNTIF(septembre[[#This Row],[1]:[31]],$AI$5)</f>
        <v>0</v>
      </c>
      <c r="AJ31" s="20">
        <f>COUNTIF(septembre[[#This Row],[1]:[31]],$AJ$5)</f>
        <v>0</v>
      </c>
      <c r="AK31" s="20">
        <f>COUNTIF(septembre[[#This Row],[1]:[31]],$AK$5)</f>
        <v>0</v>
      </c>
      <c r="AL31" s="20">
        <f>COUNTIF(septembre[[#This Row],[1]:[31]],$AL$5)</f>
        <v>0</v>
      </c>
    </row>
    <row r="32" spans="2:38" ht="30" customHeight="1" x14ac:dyDescent="0.3">
      <c r="B32" s="17" t="s">
        <v>64</v>
      </c>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20">
        <f>COUNTIF(septembre[[#This Row],[1]:[31]],$AH$5)</f>
        <v>0</v>
      </c>
      <c r="AI32" s="20">
        <f>COUNTIF(septembre[[#This Row],[1]:[31]],$AI$4)+COUNTIF(septembre[[#This Row],[1]:[31]],$AI$5)</f>
        <v>0</v>
      </c>
      <c r="AJ32" s="20">
        <f>COUNTIF(septembre[[#This Row],[1]:[31]],$AJ$5)</f>
        <v>0</v>
      </c>
      <c r="AK32" s="20">
        <f>COUNTIF(septembre[[#This Row],[1]:[31]],$AK$5)</f>
        <v>0</v>
      </c>
      <c r="AL32" s="20">
        <f>COUNTIF(septembre[[#This Row],[1]:[31]],$AL$5)</f>
        <v>0</v>
      </c>
    </row>
    <row r="33" spans="2:38" ht="30" customHeight="1" x14ac:dyDescent="0.3">
      <c r="B33" s="16" t="s">
        <v>65</v>
      </c>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20">
        <f>COUNTIF(septembre[[#This Row],[1]:[31]],$AH$5)</f>
        <v>0</v>
      </c>
      <c r="AI33" s="20">
        <f>COUNTIF(septembre[[#This Row],[1]:[31]],$AI$4)+COUNTIF(septembre[[#This Row],[1]:[31]],$AI$5)</f>
        <v>0</v>
      </c>
      <c r="AJ33" s="20">
        <f>COUNTIF(septembre[[#This Row],[1]:[31]],$AJ$5)</f>
        <v>0</v>
      </c>
      <c r="AK33" s="20">
        <f>COUNTIF(septembre[[#This Row],[1]:[31]],$AK$5)</f>
        <v>0</v>
      </c>
      <c r="AL33" s="20">
        <f>COUNTIF(septembre[[#This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COUNTIF(septembre[[#This Row],[1]:[31]],$AH$5)</f>
        <v>0</v>
      </c>
      <c r="AI34" s="20">
        <f>COUNTIF(septembre[[#This Row],[1]:[31]],$AI$4)+COUNTIF(septembre[[#This Row],[1]:[31]],$AI$5)</f>
        <v>0</v>
      </c>
      <c r="AJ34" s="20">
        <f>COUNTIF(septembre[[#This Row],[1]:[31]],$AJ$5)</f>
        <v>0</v>
      </c>
      <c r="AK34" s="20">
        <f>COUNTIF(septembre[[#This Row],[1]:[31]],$AK$5)</f>
        <v>0</v>
      </c>
      <c r="AL34" s="20">
        <f>COUNTIF(septembre[[#This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COUNTIF(septembre[[#This Row],[1]:[31]],$AH$5)</f>
        <v>0</v>
      </c>
      <c r="AI35" s="20">
        <f>COUNTIF(septembre[[#This Row],[1]:[31]],$AI$4)+COUNTIF(septembre[[#This Row],[1]:[31]],$AI$5)</f>
        <v>0</v>
      </c>
      <c r="AJ35" s="20">
        <f>COUNTIF(septembre[[#This Row],[1]:[31]],$AJ$5)</f>
        <v>0</v>
      </c>
      <c r="AK35" s="20">
        <f>COUNTIF(septembre[[#This Row],[1]:[31]],$AK$5)</f>
        <v>0</v>
      </c>
      <c r="AL35" s="20">
        <f>COUNTIF(septembre[[#This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20">
        <f>COUNTIF(septembre[[#This Row],[1]:[31]],$AH$5)</f>
        <v>0</v>
      </c>
      <c r="AI36" s="20">
        <f>COUNTIF(septembre[[#This Row],[1]:[31]],$AI$4)+COUNTIF(septembre[[#This Row],[1]:[31]],$AI$5)</f>
        <v>0</v>
      </c>
      <c r="AJ36" s="20">
        <f>COUNTIF(septembre[[#This Row],[1]:[31]],$AJ$5)</f>
        <v>0</v>
      </c>
      <c r="AK36" s="20">
        <f>COUNTIF(septembre[[#This Row],[1]:[31]],$AK$5)</f>
        <v>0</v>
      </c>
      <c r="AL36" s="20">
        <f>COUNTIF(septembre[[#This Row],[1]:[31]],$AL$5)</f>
        <v>0</v>
      </c>
    </row>
    <row r="37" spans="2:38" ht="30" customHeight="1" x14ac:dyDescent="0.3">
      <c r="B37" s="26"/>
      <c r="AH37" s="21">
        <f>SUM(AH7:AH36)</f>
        <v>0</v>
      </c>
      <c r="AI37" s="21">
        <f t="shared" ref="AI37:AL37" si="1">SUM(AI7:AI36)</f>
        <v>0</v>
      </c>
      <c r="AJ37" s="21">
        <f t="shared" si="1"/>
        <v>0</v>
      </c>
      <c r="AK37" s="21">
        <f t="shared" si="1"/>
        <v>1</v>
      </c>
      <c r="AL37" s="21">
        <f t="shared" si="1"/>
        <v>0</v>
      </c>
    </row>
  </sheetData>
  <mergeCells count="8">
    <mergeCell ref="AC2:AF2"/>
    <mergeCell ref="C4:AG4"/>
    <mergeCell ref="D2:E2"/>
    <mergeCell ref="G2:I2"/>
    <mergeCell ref="K2:L2"/>
    <mergeCell ref="N2:Q2"/>
    <mergeCell ref="S2:V2"/>
    <mergeCell ref="X2:AA2"/>
  </mergeCells>
  <conditionalFormatting sqref="AH7:AH36">
    <cfRule type="dataBar" priority="37">
      <dataBar>
        <cfvo type="num" val="0"/>
        <cfvo type="num" val="31"/>
        <color theme="2" tint="-0.249977111117893"/>
      </dataBar>
      <extLst>
        <ext xmlns:x14="http://schemas.microsoft.com/office/spreadsheetml/2009/9/main" uri="{B025F937-C7B1-47D3-B67F-A62EFF666E3E}">
          <x14:id>{7892790C-A1FF-4767-B56D-E280FCADC8A1}</x14:id>
        </ext>
      </extLst>
    </cfRule>
  </conditionalFormatting>
  <conditionalFormatting sqref="AI7:AK36">
    <cfRule type="dataBar" priority="30">
      <dataBar>
        <cfvo type="num" val="0"/>
        <cfvo type="num" val="31"/>
        <color theme="2" tint="-0.249977111117893"/>
      </dataBar>
      <extLst>
        <ext xmlns:x14="http://schemas.microsoft.com/office/spreadsheetml/2009/9/main" uri="{B025F937-C7B1-47D3-B67F-A62EFF666E3E}">
          <x14:id>{6026467E-A5E9-4848-9083-757D91B72790}</x14:id>
        </ext>
      </extLst>
    </cfRule>
  </conditionalFormatting>
  <conditionalFormatting sqref="AI5">
    <cfRule type="expression" priority="24">
      <formula>AI5=""</formula>
    </cfRule>
  </conditionalFormatting>
  <conditionalFormatting sqref="AJ5">
    <cfRule type="expression" priority="18">
      <formula>AJ5=""</formula>
    </cfRule>
  </conditionalFormatting>
  <conditionalFormatting sqref="AI4">
    <cfRule type="expression" priority="12">
      <formula>AI4=""</formula>
    </cfRule>
  </conditionalFormatting>
  <conditionalFormatting sqref="C5:AG5 C7:AG36 D6:AG6">
    <cfRule type="expression" dxfId="439" priority="38">
      <formula>COUNTIF(feries,C$5)&gt;0</formula>
    </cfRule>
  </conditionalFormatting>
  <conditionalFormatting sqref="AL7:AL36">
    <cfRule type="dataBar" priority="10">
      <dataBar>
        <cfvo type="num" val="0"/>
        <cfvo type="num" val="31"/>
        <color theme="2" tint="-0.249977111117893"/>
      </dataBar>
      <extLst>
        <ext xmlns:x14="http://schemas.microsoft.com/office/spreadsheetml/2009/9/main" uri="{B025F937-C7B1-47D3-B67F-A62EFF666E3E}">
          <x14:id>{3AC6BAB4-EE12-4C2E-83F4-65C1D50F3EE4}</x14:id>
        </ext>
      </extLst>
    </cfRule>
  </conditionalFormatting>
  <conditionalFormatting sqref="C7:AG36">
    <cfRule type="expression" priority="2">
      <formula>C7=""</formula>
    </cfRule>
    <cfRule type="cellIs" dxfId="438" priority="3" operator="equal">
      <formula>"M"</formula>
    </cfRule>
    <cfRule type="cellIs" dxfId="437" priority="4" operator="equal">
      <formula>"A"</formula>
    </cfRule>
    <cfRule type="cellIs" dxfId="436" priority="5" operator="equal">
      <formula>"FS"</formula>
    </cfRule>
    <cfRule type="cellIs" dxfId="435" priority="6" operator="equal">
      <formula>"G2"</formula>
    </cfRule>
    <cfRule type="cellIs" dxfId="434" priority="7" operator="equal">
      <formula>"G1"</formula>
    </cfRule>
    <cfRule type="cellIs" dxfId="433" priority="8" operator="equal">
      <formula>"C"</formula>
    </cfRule>
  </conditionalFormatting>
  <conditionalFormatting sqref="C6">
    <cfRule type="expression" dxfId="432" priority="1">
      <formula>COUNTIF(feries,C$5)&gt;0</formula>
    </cfRule>
  </conditionalFormatting>
  <dataValidations count="15">
    <dataValidation allowBlank="1" showInputMessage="1" showErrorMessage="1" prompt="Entrez l’année dans la cellule ci-dessous" sqref="AH3:AK3" xr:uid="{00000000-0002-0000-0800-000000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800-000001000000}"/>
    <dataValidation allowBlank="1" showInputMessage="1" showErrorMessage="1" prompt="Entrez une étiquette pour décrire la clé personnalisée à gauche" sqref="N2 S2 X2 AC2" xr:uid="{00000000-0002-0000-0800-000002000000}"/>
    <dataValidation allowBlank="1" showInputMessage="1" showErrorMessage="1" prompt="Entrez une lettre et personnalisez l’étiquette à droite pour ajouter un élément de clé" sqref="M2 R2 AK5" xr:uid="{00000000-0002-0000-0800-000003000000}"/>
    <dataValidation allowBlank="1" showInputMessage="1" showErrorMessage="1" prompt="La lettre « M » indique une absence pour cause de maladie" sqref="J2" xr:uid="{00000000-0002-0000-0800-000004000000}"/>
    <dataValidation allowBlank="1" showInputMessage="1" showErrorMessage="1" prompt="La lettre « P » indique une absence pour motifs personnels" sqref="F2" xr:uid="{00000000-0002-0000-0800-000005000000}"/>
    <dataValidation allowBlank="1" showInputMessage="1" showErrorMessage="1" prompt="La lettre « C » indique une absence pour cause de congé" sqref="C2 AH5" xr:uid="{00000000-0002-0000-0800-000006000000}"/>
    <dataValidation allowBlank="1" showInputMessage="1" showErrorMessage="1" prompt="Cette ligne définit les clés utilisées dans le tableau : Congé en C2, Personnel en F2 et Congé maladie en J2. Les cellules M2 et R2 sont personnalisables" sqref="B2" xr:uid="{00000000-0002-0000-0800-000007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800-000008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800-000009000000}"/>
    <dataValidation allowBlank="1" showInputMessage="1" showErrorMessage="1" prompt="Calcule automatiquement le nombre total de jours d’absence d’un employé durant ce mois" sqref="AH6:AL6" xr:uid="{00000000-0002-0000-0800-00000A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800-00000B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800-00000C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800-00000D000000}"/>
    <dataValidation allowBlank="1" showInputMessage="1" showErrorMessage="1" prompt="Entrez l’année dans cette cellule." sqref="AH4 AJ4:AK4" xr:uid="{00000000-0002-0000-0800-00000E000000}"/>
  </dataValidations>
  <pageMargins left="0" right="0" top="0" bottom="0" header="0" footer="0"/>
  <pageSetup paperSize="8" scale="74" fitToWidth="0"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7892790C-A1FF-4767-B56D-E280FCADC8A1}">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6026467E-A5E9-4848-9083-757D91B72790}">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3AC6BAB4-EE12-4C2E-83F4-65C1D50F3EE4}">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8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00000000-0002-0000-0800-000010000000}">
          <x14:formula1>
            <xm:f>'Noms des employés'!$L$1:$L$6</xm:f>
          </x14:formula1>
          <xm:sqref>C7:AG36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4">
    <tabColor theme="2" tint="-0.89999084444715716"/>
    <pageSetUpPr fitToPage="1"/>
  </sheetPr>
  <dimension ref="A1:AL37"/>
  <sheetViews>
    <sheetView showGridLines="0" showZeros="0" zoomScale="75" zoomScaleNormal="75" workbookViewId="0">
      <selection activeCell="AI1" sqref="AI1"/>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50" t="s">
        <v>70</v>
      </c>
      <c r="E2" s="50"/>
      <c r="F2" s="39" t="s">
        <v>66</v>
      </c>
      <c r="G2" s="50" t="s">
        <v>72</v>
      </c>
      <c r="H2" s="50"/>
      <c r="I2" s="50"/>
      <c r="J2" s="40" t="s">
        <v>67</v>
      </c>
      <c r="K2" s="50" t="s">
        <v>73</v>
      </c>
      <c r="L2" s="50"/>
      <c r="M2" s="41" t="s">
        <v>37</v>
      </c>
      <c r="N2" s="50" t="s">
        <v>74</v>
      </c>
      <c r="O2" s="50"/>
      <c r="P2" s="50"/>
      <c r="Q2" s="50"/>
      <c r="R2" s="42" t="s">
        <v>38</v>
      </c>
      <c r="S2" s="50" t="s">
        <v>75</v>
      </c>
      <c r="T2" s="50"/>
      <c r="U2" s="50"/>
      <c r="V2" s="50"/>
      <c r="W2" s="43"/>
      <c r="X2" s="50" t="s">
        <v>91</v>
      </c>
      <c r="Y2" s="50"/>
      <c r="Z2" s="50"/>
      <c r="AA2" s="50"/>
      <c r="AB2" s="44" t="s">
        <v>7</v>
      </c>
      <c r="AC2" s="50" t="s">
        <v>13</v>
      </c>
      <c r="AD2" s="50"/>
      <c r="AE2" s="50"/>
      <c r="AF2" s="50"/>
    </row>
    <row r="3" spans="1:38" ht="15" customHeight="1" x14ac:dyDescent="0.3">
      <c r="AH3" s="6" t="s">
        <v>69</v>
      </c>
      <c r="AI3" s="6"/>
      <c r="AJ3" s="6"/>
      <c r="AK3" s="6"/>
    </row>
    <row r="4" spans="1:38" ht="30" customHeight="1" x14ac:dyDescent="0.3">
      <c r="B4" s="14" t="s">
        <v>102</v>
      </c>
      <c r="C4" s="49" t="s">
        <v>92</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30">
        <f>Janvier!AH4</f>
        <v>2023</v>
      </c>
      <c r="AI4" s="25" t="s">
        <v>67</v>
      </c>
      <c r="AJ4" s="30"/>
      <c r="AK4" s="30"/>
    </row>
    <row r="5" spans="1:38" ht="25.05" customHeight="1" x14ac:dyDescent="0.3">
      <c r="B5" s="30"/>
      <c r="C5" s="29">
        <f>DATE(AnnéeCalendrier,10,1)</f>
        <v>45200</v>
      </c>
      <c r="D5" s="29">
        <f>C5+1</f>
        <v>45201</v>
      </c>
      <c r="E5" s="29">
        <f t="shared" ref="E5:AG5" si="0">D5+1</f>
        <v>45202</v>
      </c>
      <c r="F5" s="29">
        <f t="shared" si="0"/>
        <v>45203</v>
      </c>
      <c r="G5" s="29">
        <f t="shared" si="0"/>
        <v>45204</v>
      </c>
      <c r="H5" s="29">
        <f t="shared" si="0"/>
        <v>45205</v>
      </c>
      <c r="I5" s="29">
        <f t="shared" si="0"/>
        <v>45206</v>
      </c>
      <c r="J5" s="29">
        <f t="shared" si="0"/>
        <v>45207</v>
      </c>
      <c r="K5" s="29">
        <f t="shared" si="0"/>
        <v>45208</v>
      </c>
      <c r="L5" s="29">
        <f t="shared" si="0"/>
        <v>45209</v>
      </c>
      <c r="M5" s="29">
        <f t="shared" si="0"/>
        <v>45210</v>
      </c>
      <c r="N5" s="29">
        <f t="shared" si="0"/>
        <v>45211</v>
      </c>
      <c r="O5" s="29">
        <f t="shared" si="0"/>
        <v>45212</v>
      </c>
      <c r="P5" s="29">
        <f t="shared" si="0"/>
        <v>45213</v>
      </c>
      <c r="Q5" s="29">
        <f t="shared" si="0"/>
        <v>45214</v>
      </c>
      <c r="R5" s="29">
        <f t="shared" si="0"/>
        <v>45215</v>
      </c>
      <c r="S5" s="29">
        <f t="shared" si="0"/>
        <v>45216</v>
      </c>
      <c r="T5" s="29">
        <f t="shared" si="0"/>
        <v>45217</v>
      </c>
      <c r="U5" s="29">
        <f t="shared" si="0"/>
        <v>45218</v>
      </c>
      <c r="V5" s="29">
        <f t="shared" si="0"/>
        <v>45219</v>
      </c>
      <c r="W5" s="29">
        <f t="shared" si="0"/>
        <v>45220</v>
      </c>
      <c r="X5" s="29">
        <f t="shared" si="0"/>
        <v>45221</v>
      </c>
      <c r="Y5" s="29">
        <f t="shared" si="0"/>
        <v>45222</v>
      </c>
      <c r="Z5" s="29">
        <f t="shared" si="0"/>
        <v>45223</v>
      </c>
      <c r="AA5" s="29">
        <f t="shared" si="0"/>
        <v>45224</v>
      </c>
      <c r="AB5" s="29">
        <f t="shared" si="0"/>
        <v>45225</v>
      </c>
      <c r="AC5" s="29">
        <f t="shared" si="0"/>
        <v>45226</v>
      </c>
      <c r="AD5" s="29">
        <f t="shared" si="0"/>
        <v>45227</v>
      </c>
      <c r="AE5" s="29">
        <f t="shared" si="0"/>
        <v>45228</v>
      </c>
      <c r="AF5" s="29">
        <f t="shared" si="0"/>
        <v>45229</v>
      </c>
      <c r="AG5" s="29">
        <f t="shared" si="0"/>
        <v>45230</v>
      </c>
      <c r="AH5" s="31" t="s">
        <v>2</v>
      </c>
      <c r="AI5" s="36" t="s">
        <v>66</v>
      </c>
      <c r="AJ5" s="35" t="s">
        <v>37</v>
      </c>
      <c r="AK5" s="34" t="s">
        <v>38</v>
      </c>
      <c r="AL5" s="33" t="s">
        <v>7</v>
      </c>
    </row>
    <row r="6" spans="1:38" ht="31.95" customHeight="1" x14ac:dyDescent="0.3">
      <c r="B6" s="11" t="s">
        <v>1</v>
      </c>
      <c r="C6" s="32"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COUNTIF(octobre[[#This Row],[1]:[31]],$AH$5)</f>
        <v>0</v>
      </c>
      <c r="AI7" s="20">
        <f>COUNTIF(octobre[[#This Row],[1]:[31]],$AI$4)+COUNTIF(octobre[[#This Row],[1]:[31]],$AI$5)</f>
        <v>0</v>
      </c>
      <c r="AJ7" s="20">
        <f>COUNTIF(octobre[[#This Row],[1]:[31]],$AJ$5)</f>
        <v>0</v>
      </c>
      <c r="AK7" s="20">
        <f>COUNTIF(octobre[[#This Row],[1]:[31]],$AK$5)</f>
        <v>0</v>
      </c>
      <c r="AL7" s="20">
        <f>COUNTIF(octobre[[#This Row],[1]:[31]],$AL$5)</f>
        <v>0</v>
      </c>
    </row>
    <row r="8" spans="1:38" ht="30" customHeight="1" x14ac:dyDescent="0.3">
      <c r="B8" s="16" t="s">
        <v>40</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20">
        <f>COUNTIF(octobre[[#This Row],[1]:[31]],$AH$5)</f>
        <v>0</v>
      </c>
      <c r="AI8" s="20">
        <f>COUNTIF(octobre[[#This Row],[1]:[31]],$AI$4)+COUNTIF(octobre[[#This Row],[1]:[31]],$AI$5)</f>
        <v>0</v>
      </c>
      <c r="AJ8" s="20">
        <f>COUNTIF(octobre[[#This Row],[1]:[31]],$AJ$5)</f>
        <v>0</v>
      </c>
      <c r="AK8" s="20">
        <f>COUNTIF(octobre[[#This Row],[1]:[31]],$AK$5)</f>
        <v>0</v>
      </c>
      <c r="AL8" s="20">
        <f>COUNTIF(octobre[[#This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COUNTIF(octobre[[#This Row],[1]:[31]],$AH$5)</f>
        <v>0</v>
      </c>
      <c r="AI9" s="20">
        <f>COUNTIF(octobre[[#This Row],[1]:[31]],$AI$4)+COUNTIF(octobre[[#This Row],[1]:[31]],$AI$5)</f>
        <v>0</v>
      </c>
      <c r="AJ9" s="20">
        <f>COUNTIF(octobre[[#This Row],[1]:[31]],$AJ$5)</f>
        <v>0</v>
      </c>
      <c r="AK9" s="20">
        <f>COUNTIF(octobre[[#This Row],[1]:[31]],$AK$5)</f>
        <v>0</v>
      </c>
      <c r="AL9" s="20">
        <f>COUNTIF(octobre[[#This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COUNTIF(octobre[[#This Row],[1]:[31]],$AH$5)</f>
        <v>0</v>
      </c>
      <c r="AI10" s="20">
        <f>COUNTIF(octobre[[#This Row],[1]:[31]],$AI$4)+COUNTIF(octobre[[#This Row],[1]:[31]],$AI$5)</f>
        <v>0</v>
      </c>
      <c r="AJ10" s="20">
        <f>COUNTIF(octobre[[#This Row],[1]:[31]],$AJ$5)</f>
        <v>0</v>
      </c>
      <c r="AK10" s="20">
        <f>COUNTIF(octobre[[#This Row],[1]:[31]],$AK$5)</f>
        <v>0</v>
      </c>
      <c r="AL10" s="20">
        <f>COUNTIF(octobre[[#This Row],[1]:[31]],$AL$5)</f>
        <v>0</v>
      </c>
    </row>
    <row r="11" spans="1:38" ht="30" customHeight="1" x14ac:dyDescent="0.3">
      <c r="B11" s="18" t="s">
        <v>43</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20">
        <f>COUNTIF(octobre[[#This Row],[1]:[31]],$AH$5)</f>
        <v>0</v>
      </c>
      <c r="AI11" s="20">
        <f>COUNTIF(octobre[[#This Row],[1]:[31]],$AI$4)+COUNTIF(octobre[[#This Row],[1]:[31]],$AI$5)</f>
        <v>0</v>
      </c>
      <c r="AJ11" s="20">
        <f>COUNTIF(octobre[[#This Row],[1]:[31]],$AJ$5)</f>
        <v>0</v>
      </c>
      <c r="AK11" s="20">
        <f>COUNTIF(octobre[[#This Row],[1]:[31]],$AK$5)</f>
        <v>0</v>
      </c>
      <c r="AL11" s="20">
        <f>COUNTIF(octobre[[#This Row],[1]:[31]],$AL$5)</f>
        <v>0</v>
      </c>
    </row>
    <row r="12" spans="1:38" ht="30" customHeight="1" x14ac:dyDescent="0.3">
      <c r="B12" s="17" t="s">
        <v>44</v>
      </c>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20">
        <f>COUNTIF(octobre[[#This Row],[1]:[31]],$AH$5)</f>
        <v>0</v>
      </c>
      <c r="AI12" s="20">
        <f>COUNTIF(octobre[[#This Row],[1]:[31]],$AI$4)+COUNTIF(octobre[[#This Row],[1]:[31]],$AI$5)</f>
        <v>0</v>
      </c>
      <c r="AJ12" s="20">
        <f>COUNTIF(octobre[[#This Row],[1]:[31]],$AJ$5)</f>
        <v>0</v>
      </c>
      <c r="AK12" s="20">
        <f>COUNTIF(octobre[[#This Row],[1]:[31]],$AK$5)</f>
        <v>0</v>
      </c>
      <c r="AL12" s="20">
        <f>COUNTIF(octobre[[#This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COUNTIF(octobre[[#This Row],[1]:[31]],$AH$5)</f>
        <v>0</v>
      </c>
      <c r="AI13" s="20">
        <f>COUNTIF(octobre[[#This Row],[1]:[31]],$AI$4)+COUNTIF(octobre[[#This Row],[1]:[31]],$AI$5)</f>
        <v>0</v>
      </c>
      <c r="AJ13" s="20">
        <f>COUNTIF(octobre[[#This Row],[1]:[31]],$AJ$5)</f>
        <v>0</v>
      </c>
      <c r="AK13" s="20">
        <f>COUNTIF(octobre[[#This Row],[1]:[31]],$AK$5)</f>
        <v>0</v>
      </c>
      <c r="AL13" s="20">
        <f>COUNTIF(octobre[[#This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COUNTIF(octobre[[#This Row],[1]:[31]],$AH$5)</f>
        <v>0</v>
      </c>
      <c r="AI14" s="20">
        <f>COUNTIF(octobre[[#This Row],[1]:[31]],$AI$4)+COUNTIF(octobre[[#This Row],[1]:[31]],$AI$5)</f>
        <v>0</v>
      </c>
      <c r="AJ14" s="20">
        <f>COUNTIF(octobre[[#This Row],[1]:[31]],$AJ$5)</f>
        <v>0</v>
      </c>
      <c r="AK14" s="20">
        <f>COUNTIF(octobre[[#This Row],[1]:[31]],$AK$5)</f>
        <v>0</v>
      </c>
      <c r="AL14" s="20">
        <f>COUNTIF(octobre[[#This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COUNTIF(octobre[[#This Row],[1]:[31]],$AH$5)</f>
        <v>0</v>
      </c>
      <c r="AI15" s="20">
        <f>COUNTIF(octobre[[#This Row],[1]:[31]],$AI$4)+COUNTIF(octobre[[#This Row],[1]:[31]],$AI$5)</f>
        <v>0</v>
      </c>
      <c r="AJ15" s="20">
        <f>COUNTIF(octobre[[#This Row],[1]:[31]],$AJ$5)</f>
        <v>0</v>
      </c>
      <c r="AK15" s="20">
        <f>COUNTIF(octobre[[#This Row],[1]:[31]],$AK$5)</f>
        <v>0</v>
      </c>
      <c r="AL15" s="20">
        <f>COUNTIF(octobre[[#This Row],[1]:[31]],$AL$5)</f>
        <v>0</v>
      </c>
    </row>
    <row r="16" spans="1:38" ht="30" customHeight="1" x14ac:dyDescent="0.3">
      <c r="B16" s="19" t="s">
        <v>48</v>
      </c>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20">
        <f>COUNTIF(octobre[[#This Row],[1]:[31]],$AH$5)</f>
        <v>0</v>
      </c>
      <c r="AI16" s="20">
        <f>COUNTIF(octobre[[#This Row],[1]:[31]],$AI$4)+COUNTIF(octobre[[#This Row],[1]:[31]],$AI$5)</f>
        <v>0</v>
      </c>
      <c r="AJ16" s="20">
        <f>COUNTIF(octobre[[#This Row],[1]:[31]],$AJ$5)</f>
        <v>0</v>
      </c>
      <c r="AK16" s="20">
        <f>COUNTIF(octobre[[#This Row],[1]:[31]],$AK$5)</f>
        <v>0</v>
      </c>
      <c r="AL16" s="20">
        <f>COUNTIF(octobre[[#This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COUNTIF(octobre[[#This Row],[1]:[31]],$AH$5)</f>
        <v>0</v>
      </c>
      <c r="AI17" s="20">
        <f>COUNTIF(octobre[[#This Row],[1]:[31]],$AI$4)+COUNTIF(octobre[[#This Row],[1]:[31]],$AI$5)</f>
        <v>0</v>
      </c>
      <c r="AJ17" s="20">
        <f>COUNTIF(octobre[[#This Row],[1]:[31]],$AJ$5)</f>
        <v>0</v>
      </c>
      <c r="AK17" s="20">
        <f>COUNTIF(octobre[[#This Row],[1]:[31]],$AK$5)</f>
        <v>0</v>
      </c>
      <c r="AL17" s="20">
        <f>COUNTIF(octobre[[#This Row],[1]:[31]],$AL$5)</f>
        <v>0</v>
      </c>
    </row>
    <row r="18" spans="2:38" ht="30" customHeight="1" x14ac:dyDescent="0.3">
      <c r="B18" s="16" t="s">
        <v>50</v>
      </c>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20">
        <f>COUNTIF(octobre[[#This Row],[1]:[31]],$AH$5)</f>
        <v>0</v>
      </c>
      <c r="AI18" s="20">
        <f>COUNTIF(octobre[[#This Row],[1]:[31]],$AI$4)+COUNTIF(octobre[[#This Row],[1]:[31]],$AI$5)</f>
        <v>0</v>
      </c>
      <c r="AJ18" s="20">
        <f>COUNTIF(octobre[[#This Row],[1]:[31]],$AJ$5)</f>
        <v>0</v>
      </c>
      <c r="AK18" s="20">
        <f>COUNTIF(octobre[[#This Row],[1]:[31]],$AK$5)</f>
        <v>0</v>
      </c>
      <c r="AL18" s="20">
        <f>COUNTIF(octobre[[#This Row],[1]:[31]],$AL$5)</f>
        <v>0</v>
      </c>
    </row>
    <row r="19" spans="2:38" ht="30" customHeight="1" x14ac:dyDescent="0.3">
      <c r="B19" s="16" t="s">
        <v>51</v>
      </c>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20">
        <f>COUNTIF(octobre[[#This Row],[1]:[31]],$AH$5)</f>
        <v>0</v>
      </c>
      <c r="AI19" s="20">
        <f>COUNTIF(octobre[[#This Row],[1]:[31]],$AI$4)+COUNTIF(octobre[[#This Row],[1]:[31]],$AI$5)</f>
        <v>0</v>
      </c>
      <c r="AJ19" s="20">
        <f>COUNTIF(octobre[[#This Row],[1]:[31]],$AJ$5)</f>
        <v>0</v>
      </c>
      <c r="AK19" s="20">
        <f>COUNTIF(octobre[[#This Row],[1]:[31]],$AK$5)</f>
        <v>0</v>
      </c>
      <c r="AL19" s="20">
        <f>COUNTIF(octobre[[#This Row],[1]:[31]],$AL$5)</f>
        <v>0</v>
      </c>
    </row>
    <row r="20" spans="2:38" ht="30" customHeight="1" x14ac:dyDescent="0.3">
      <c r="B20" s="19" t="s">
        <v>52</v>
      </c>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20">
        <f>COUNTIF(octobre[[#This Row],[1]:[31]],$AH$5)</f>
        <v>0</v>
      </c>
      <c r="AI20" s="20">
        <f>COUNTIF(octobre[[#This Row],[1]:[31]],$AI$4)+COUNTIF(octobre[[#This Row],[1]:[31]],$AI$5)</f>
        <v>0</v>
      </c>
      <c r="AJ20" s="20">
        <f>COUNTIF(octobre[[#This Row],[1]:[31]],$AJ$5)</f>
        <v>0</v>
      </c>
      <c r="AK20" s="20">
        <f>COUNTIF(octobre[[#This Row],[1]:[31]],$AK$5)</f>
        <v>0</v>
      </c>
      <c r="AL20" s="20">
        <f>COUNTIF(octobre[[#This Row],[1]:[31]],$AL$5)</f>
        <v>0</v>
      </c>
    </row>
    <row r="21" spans="2:38" ht="30" customHeight="1" x14ac:dyDescent="0.3">
      <c r="B21" s="18" t="s">
        <v>53</v>
      </c>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20">
        <f>COUNTIF(octobre[[#This Row],[1]:[31]],$AH$5)</f>
        <v>0</v>
      </c>
      <c r="AI21" s="20">
        <f>COUNTIF(octobre[[#This Row],[1]:[31]],$AI$4)+COUNTIF(octobre[[#This Row],[1]:[31]],$AI$5)</f>
        <v>0</v>
      </c>
      <c r="AJ21" s="20">
        <f>COUNTIF(octobre[[#This Row],[1]:[31]],$AJ$5)</f>
        <v>0</v>
      </c>
      <c r="AK21" s="20">
        <f>COUNTIF(octobre[[#This Row],[1]:[31]],$AK$5)</f>
        <v>0</v>
      </c>
      <c r="AL21" s="20">
        <f>COUNTIF(octobre[[#This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COUNTIF(octobre[[#This Row],[1]:[31]],$AH$5)</f>
        <v>0</v>
      </c>
      <c r="AI22" s="20">
        <f>COUNTIF(octobre[[#This Row],[1]:[31]],$AI$4)+COUNTIF(octobre[[#This Row],[1]:[31]],$AI$5)</f>
        <v>0</v>
      </c>
      <c r="AJ22" s="20">
        <f>COUNTIF(octobre[[#This Row],[1]:[31]],$AJ$5)</f>
        <v>0</v>
      </c>
      <c r="AK22" s="20">
        <f>COUNTIF(octobre[[#This Row],[1]:[31]],$AK$5)</f>
        <v>0</v>
      </c>
      <c r="AL22" s="20">
        <f>COUNTIF(octobre[[#This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20">
        <f>COUNTIF(octobre[[#This Row],[1]:[31]],$AH$5)</f>
        <v>0</v>
      </c>
      <c r="AI23" s="20">
        <f>COUNTIF(octobre[[#This Row],[1]:[31]],$AI$4)+COUNTIF(octobre[[#This Row],[1]:[31]],$AI$5)</f>
        <v>0</v>
      </c>
      <c r="AJ23" s="20">
        <f>COUNTIF(octobre[[#This Row],[1]:[31]],$AJ$5)</f>
        <v>0</v>
      </c>
      <c r="AK23" s="20">
        <f>COUNTIF(octobre[[#This Row],[1]:[31]],$AK$5)</f>
        <v>0</v>
      </c>
      <c r="AL23" s="20">
        <f>COUNTIF(octobre[[#This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COUNTIF(octobre[[#This Row],[1]:[31]],$AH$5)</f>
        <v>0</v>
      </c>
      <c r="AI24" s="20">
        <f>COUNTIF(octobre[[#This Row],[1]:[31]],$AI$4)+COUNTIF(octobre[[#This Row],[1]:[31]],$AI$5)</f>
        <v>0</v>
      </c>
      <c r="AJ24" s="20">
        <f>COUNTIF(octobre[[#This Row],[1]:[31]],$AJ$5)</f>
        <v>0</v>
      </c>
      <c r="AK24" s="20">
        <f>COUNTIF(octobre[[#This Row],[1]:[31]],$AK$5)</f>
        <v>0</v>
      </c>
      <c r="AL24" s="20">
        <f>COUNTIF(octobre[[#This Row],[1]:[31]],$AL$5)</f>
        <v>0</v>
      </c>
    </row>
    <row r="25" spans="2:38" ht="30" customHeight="1" x14ac:dyDescent="0.3">
      <c r="B25" s="19" t="s">
        <v>57</v>
      </c>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20">
        <f>COUNTIF(octobre[[#This Row],[1]:[31]],$AH$5)</f>
        <v>0</v>
      </c>
      <c r="AI25" s="20">
        <f>COUNTIF(octobre[[#This Row],[1]:[31]],$AI$4)+COUNTIF(octobre[[#This Row],[1]:[31]],$AI$5)</f>
        <v>0</v>
      </c>
      <c r="AJ25" s="20">
        <f>COUNTIF(octobre[[#This Row],[1]:[31]],$AJ$5)</f>
        <v>0</v>
      </c>
      <c r="AK25" s="20">
        <f>COUNTIF(octobre[[#This Row],[1]:[31]],$AK$5)</f>
        <v>0</v>
      </c>
      <c r="AL25" s="20">
        <f>COUNTIF(octobre[[#This Row],[1]:[31]],$AL$5)</f>
        <v>0</v>
      </c>
    </row>
    <row r="26" spans="2:38" ht="30" customHeight="1" x14ac:dyDescent="0.3">
      <c r="B26" s="16" t="s">
        <v>58</v>
      </c>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20">
        <f>COUNTIF(octobre[[#This Row],[1]:[31]],$AH$5)</f>
        <v>0</v>
      </c>
      <c r="AI26" s="20">
        <f>COUNTIF(octobre[[#This Row],[1]:[31]],$AI$4)+COUNTIF(octobre[[#This Row],[1]:[31]],$AI$5)</f>
        <v>0</v>
      </c>
      <c r="AJ26" s="20">
        <f>COUNTIF(octobre[[#This Row],[1]:[31]],$AJ$5)</f>
        <v>0</v>
      </c>
      <c r="AK26" s="20">
        <f>COUNTIF(octobre[[#This Row],[1]:[31]],$AK$5)</f>
        <v>0</v>
      </c>
      <c r="AL26" s="20">
        <f>COUNTIF(octobre[[#This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20">
        <f>COUNTIF(octobre[[#This Row],[1]:[31]],$AH$5)</f>
        <v>0</v>
      </c>
      <c r="AI27" s="20">
        <f>COUNTIF(octobre[[#This Row],[1]:[31]],$AI$4)+COUNTIF(octobre[[#This Row],[1]:[31]],$AI$5)</f>
        <v>0</v>
      </c>
      <c r="AJ27" s="20">
        <f>COUNTIF(octobre[[#This Row],[1]:[31]],$AJ$5)</f>
        <v>0</v>
      </c>
      <c r="AK27" s="20">
        <f>COUNTIF(octobre[[#This Row],[1]:[31]],$AK$5)</f>
        <v>0</v>
      </c>
      <c r="AL27" s="20">
        <f>COUNTIF(octobre[[#This Row],[1]:[31]],$AL$5)</f>
        <v>0</v>
      </c>
    </row>
    <row r="28" spans="2:38" ht="30" customHeight="1" x14ac:dyDescent="0.3">
      <c r="B28" s="16" t="s">
        <v>60</v>
      </c>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20">
        <f>COUNTIF(octobre[[#This Row],[1]:[31]],$AH$5)</f>
        <v>0</v>
      </c>
      <c r="AI28" s="20">
        <f>COUNTIF(octobre[[#This Row],[1]:[31]],$AI$4)+COUNTIF(octobre[[#This Row],[1]:[31]],$AI$5)</f>
        <v>0</v>
      </c>
      <c r="AJ28" s="20">
        <f>COUNTIF(octobre[[#This Row],[1]:[31]],$AJ$5)</f>
        <v>0</v>
      </c>
      <c r="AK28" s="20">
        <f>COUNTIF(octobre[[#This Row],[1]:[31]],$AK$5)</f>
        <v>0</v>
      </c>
      <c r="AL28" s="20">
        <f>COUNTIF(octobre[[#This Row],[1]:[31]],$AL$5)</f>
        <v>0</v>
      </c>
    </row>
    <row r="29" spans="2:38" ht="30" customHeight="1" x14ac:dyDescent="0.3">
      <c r="B29" s="16" t="s">
        <v>61</v>
      </c>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20">
        <f>COUNTIF(octobre[[#This Row],[1]:[31]],$AH$5)</f>
        <v>0</v>
      </c>
      <c r="AI29" s="20">
        <f>COUNTIF(octobre[[#This Row],[1]:[31]],$AI$4)+COUNTIF(octobre[[#This Row],[1]:[31]],$AI$5)</f>
        <v>0</v>
      </c>
      <c r="AJ29" s="20">
        <f>COUNTIF(octobre[[#This Row],[1]:[31]],$AJ$5)</f>
        <v>0</v>
      </c>
      <c r="AK29" s="20">
        <f>COUNTIF(octobre[[#This Row],[1]:[31]],$AK$5)</f>
        <v>0</v>
      </c>
      <c r="AL29" s="20">
        <f>COUNTIF(octobre[[#This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20">
        <f>COUNTIF(octobre[[#This Row],[1]:[31]],$AH$5)</f>
        <v>0</v>
      </c>
      <c r="AI30" s="20">
        <f>COUNTIF(octobre[[#This Row],[1]:[31]],$AI$4)+COUNTIF(octobre[[#This Row],[1]:[31]],$AI$5)</f>
        <v>0</v>
      </c>
      <c r="AJ30" s="20">
        <f>COUNTIF(octobre[[#This Row],[1]:[31]],$AJ$5)</f>
        <v>0</v>
      </c>
      <c r="AK30" s="20">
        <f>COUNTIF(octobre[[#This Row],[1]:[31]],$AK$5)</f>
        <v>0</v>
      </c>
      <c r="AL30" s="20">
        <f>COUNTIF(octobre[[#This Row],[1]:[31]],$AL$5)</f>
        <v>0</v>
      </c>
    </row>
    <row r="31" spans="2:38" ht="30" customHeight="1" x14ac:dyDescent="0.3">
      <c r="B31" s="19" t="s">
        <v>63</v>
      </c>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20">
        <f>COUNTIF(octobre[[#This Row],[1]:[31]],$AH$5)</f>
        <v>0</v>
      </c>
      <c r="AI31" s="20">
        <f>COUNTIF(octobre[[#This Row],[1]:[31]],$AI$4)+COUNTIF(octobre[[#This Row],[1]:[31]],$AI$5)</f>
        <v>0</v>
      </c>
      <c r="AJ31" s="20">
        <f>COUNTIF(octobre[[#This Row],[1]:[31]],$AJ$5)</f>
        <v>0</v>
      </c>
      <c r="AK31" s="20">
        <f>COUNTIF(octobre[[#This Row],[1]:[31]],$AK$5)</f>
        <v>0</v>
      </c>
      <c r="AL31" s="20">
        <f>COUNTIF(octobre[[#This Row],[1]:[31]],$AL$5)</f>
        <v>0</v>
      </c>
    </row>
    <row r="32" spans="2:38" ht="30" customHeight="1" x14ac:dyDescent="0.3">
      <c r="B32" s="17" t="s">
        <v>64</v>
      </c>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20">
        <f>COUNTIF(octobre[[#This Row],[1]:[31]],$AH$5)</f>
        <v>0</v>
      </c>
      <c r="AI32" s="20">
        <f>COUNTIF(octobre[[#This Row],[1]:[31]],$AI$4)+COUNTIF(octobre[[#This Row],[1]:[31]],$AI$5)</f>
        <v>0</v>
      </c>
      <c r="AJ32" s="20">
        <f>COUNTIF(octobre[[#This Row],[1]:[31]],$AJ$5)</f>
        <v>0</v>
      </c>
      <c r="AK32" s="20">
        <f>COUNTIF(octobre[[#This Row],[1]:[31]],$AK$5)</f>
        <v>0</v>
      </c>
      <c r="AL32" s="20">
        <f>COUNTIF(octobre[[#This Row],[1]:[31]],$AL$5)</f>
        <v>0</v>
      </c>
    </row>
    <row r="33" spans="2:38" ht="30" customHeight="1" x14ac:dyDescent="0.3">
      <c r="B33" s="16" t="s">
        <v>65</v>
      </c>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20">
        <f>COUNTIF(octobre[[#This Row],[1]:[31]],$AH$5)</f>
        <v>0</v>
      </c>
      <c r="AI33" s="20">
        <f>COUNTIF(octobre[[#This Row],[1]:[31]],$AI$4)+COUNTIF(octobre[[#This Row],[1]:[31]],$AI$5)</f>
        <v>0</v>
      </c>
      <c r="AJ33" s="20">
        <f>COUNTIF(octobre[[#This Row],[1]:[31]],$AJ$5)</f>
        <v>0</v>
      </c>
      <c r="AK33" s="20">
        <f>COUNTIF(octobre[[#This Row],[1]:[31]],$AK$5)</f>
        <v>0</v>
      </c>
      <c r="AL33" s="20">
        <f>COUNTIF(octobre[[#This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COUNTIF(octobre[[#This Row],[1]:[31]],$AH$5)</f>
        <v>0</v>
      </c>
      <c r="AI34" s="20">
        <f>COUNTIF(octobre[[#This Row],[1]:[31]],$AI$4)+COUNTIF(octobre[[#This Row],[1]:[31]],$AI$5)</f>
        <v>0</v>
      </c>
      <c r="AJ34" s="20">
        <f>COUNTIF(octobre[[#This Row],[1]:[31]],$AJ$5)</f>
        <v>0</v>
      </c>
      <c r="AK34" s="20">
        <f>COUNTIF(octobre[[#This Row],[1]:[31]],$AK$5)</f>
        <v>0</v>
      </c>
      <c r="AL34" s="20">
        <f>COUNTIF(octobre[[#This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COUNTIF(octobre[[#This Row],[1]:[31]],$AH$5)</f>
        <v>0</v>
      </c>
      <c r="AI35" s="20">
        <f>COUNTIF(octobre[[#This Row],[1]:[31]],$AI$4)+COUNTIF(octobre[[#This Row],[1]:[31]],$AI$5)</f>
        <v>0</v>
      </c>
      <c r="AJ35" s="20">
        <f>COUNTIF(octobre[[#This Row],[1]:[31]],$AJ$5)</f>
        <v>0</v>
      </c>
      <c r="AK35" s="20">
        <f>COUNTIF(octobre[[#This Row],[1]:[31]],$AK$5)</f>
        <v>0</v>
      </c>
      <c r="AL35" s="20">
        <f>COUNTIF(octobre[[#This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20">
        <f>COUNTIF(octobre[[#This Row],[1]:[31]],$AH$5)</f>
        <v>0</v>
      </c>
      <c r="AI36" s="20">
        <f>COUNTIF(octobre[[#This Row],[1]:[31]],$AI$4)+COUNTIF(octobre[[#This Row],[1]:[31]],$AI$5)</f>
        <v>0</v>
      </c>
      <c r="AJ36" s="20">
        <f>COUNTIF(octobre[[#This Row],[1]:[31]],$AJ$5)</f>
        <v>0</v>
      </c>
      <c r="AK36" s="20">
        <f>COUNTIF(octobre[[#This Row],[1]:[31]],$AK$5)</f>
        <v>0</v>
      </c>
      <c r="AL36" s="20">
        <f>COUNTIF(octobre[[#This Row],[1]:[31]],$AL$5)</f>
        <v>0</v>
      </c>
    </row>
    <row r="37" spans="2:38" ht="30" customHeight="1" x14ac:dyDescent="0.3">
      <c r="B37" s="26"/>
      <c r="AH37" s="21">
        <f>SUM(AH7:AH36)</f>
        <v>0</v>
      </c>
      <c r="AI37" s="21">
        <f t="shared" ref="AI37:AL37" si="1">SUM(AI7:AI36)</f>
        <v>0</v>
      </c>
      <c r="AJ37" s="21">
        <f t="shared" si="1"/>
        <v>0</v>
      </c>
      <c r="AK37" s="21">
        <f t="shared" si="1"/>
        <v>0</v>
      </c>
      <c r="AL37" s="21">
        <f t="shared" si="1"/>
        <v>0</v>
      </c>
    </row>
  </sheetData>
  <mergeCells count="8">
    <mergeCell ref="AC2:AF2"/>
    <mergeCell ref="C4:AG4"/>
    <mergeCell ref="D2:E2"/>
    <mergeCell ref="G2:I2"/>
    <mergeCell ref="K2:L2"/>
    <mergeCell ref="N2:Q2"/>
    <mergeCell ref="S2:V2"/>
    <mergeCell ref="X2:AA2"/>
  </mergeCells>
  <conditionalFormatting sqref="AH7:AH36">
    <cfRule type="dataBar" priority="45">
      <dataBar>
        <cfvo type="num" val="0"/>
        <cfvo type="num" val="31"/>
        <color theme="2" tint="-0.249977111117893"/>
      </dataBar>
      <extLst>
        <ext xmlns:x14="http://schemas.microsoft.com/office/spreadsheetml/2009/9/main" uri="{B025F937-C7B1-47D3-B67F-A62EFF666E3E}">
          <x14:id>{1B385C04-6D62-499F-8FF6-42D951A49053}</x14:id>
        </ext>
      </extLst>
    </cfRule>
  </conditionalFormatting>
  <conditionalFormatting sqref="AI7:AK36">
    <cfRule type="dataBar" priority="38">
      <dataBar>
        <cfvo type="num" val="0"/>
        <cfvo type="num" val="31"/>
        <color theme="2" tint="-0.249977111117893"/>
      </dataBar>
      <extLst>
        <ext xmlns:x14="http://schemas.microsoft.com/office/spreadsheetml/2009/9/main" uri="{B025F937-C7B1-47D3-B67F-A62EFF666E3E}">
          <x14:id>{74819265-765D-465C-8F89-5AD21990ACAF}</x14:id>
        </ext>
      </extLst>
    </cfRule>
  </conditionalFormatting>
  <conditionalFormatting sqref="AI5">
    <cfRule type="expression" priority="32">
      <formula>AI5=""</formula>
    </cfRule>
    <cfRule type="expression" dxfId="363" priority="33">
      <formula>AI5=CléPersonnalisée2</formula>
    </cfRule>
    <cfRule type="expression" dxfId="362" priority="34">
      <formula>AI5=CléPersonnalisée1</formula>
    </cfRule>
    <cfRule type="expression" dxfId="361" priority="35">
      <formula>AI5=CléMaladie</formula>
    </cfRule>
    <cfRule type="expression" dxfId="360" priority="36">
      <formula>AI5=CléPersonnel</formula>
    </cfRule>
    <cfRule type="expression" dxfId="359" priority="37">
      <formula>AI5=CléCongé</formula>
    </cfRule>
  </conditionalFormatting>
  <conditionalFormatting sqref="AJ5">
    <cfRule type="expression" priority="26">
      <formula>AJ5=""</formula>
    </cfRule>
    <cfRule type="expression" dxfId="358" priority="27">
      <formula>AJ5=CléPersonnalisée2</formula>
    </cfRule>
    <cfRule type="expression" dxfId="357" priority="28">
      <formula>AJ5=CléPersonnalisée1</formula>
    </cfRule>
    <cfRule type="expression" dxfId="356" priority="29">
      <formula>AJ5=CléMaladie</formula>
    </cfRule>
    <cfRule type="expression" dxfId="355" priority="30">
      <formula>AJ5=CléPersonnel</formula>
    </cfRule>
    <cfRule type="expression" dxfId="354" priority="31">
      <formula>AJ5=CléCongé</formula>
    </cfRule>
  </conditionalFormatting>
  <conditionalFormatting sqref="AI4">
    <cfRule type="expression" priority="20">
      <formula>AI4=""</formula>
    </cfRule>
    <cfRule type="expression" dxfId="353" priority="21">
      <formula>AI4=CléPersonnalisée2</formula>
    </cfRule>
    <cfRule type="expression" dxfId="352" priority="22">
      <formula>AI4=CléPersonnalisée1</formula>
    </cfRule>
    <cfRule type="expression" dxfId="351" priority="23">
      <formula>AI4=CléMaladie</formula>
    </cfRule>
    <cfRule type="expression" dxfId="350" priority="24">
      <formula>AI4=CléPersonnel</formula>
    </cfRule>
    <cfRule type="expression" dxfId="349" priority="25">
      <formula>AI4=CléCongé</formula>
    </cfRule>
  </conditionalFormatting>
  <conditionalFormatting sqref="C5:AG5 D6:AG6">
    <cfRule type="expression" dxfId="348" priority="46">
      <formula>COUNTIF(feries,C$5)&gt;0</formula>
    </cfRule>
  </conditionalFormatting>
  <conditionalFormatting sqref="AL7:AL36">
    <cfRule type="dataBar" priority="18">
      <dataBar>
        <cfvo type="num" val="0"/>
        <cfvo type="num" val="31"/>
        <color theme="2" tint="-0.249977111117893"/>
      </dataBar>
      <extLst>
        <ext xmlns:x14="http://schemas.microsoft.com/office/spreadsheetml/2009/9/main" uri="{B025F937-C7B1-47D3-B67F-A62EFF666E3E}">
          <x14:id>{CD3E4939-C790-41B4-9D42-C31E903DE62B}</x14:id>
        </ext>
      </extLst>
    </cfRule>
  </conditionalFormatting>
  <conditionalFormatting sqref="C17:AG36">
    <cfRule type="expression" dxfId="347" priority="17">
      <formula>COUNTIF(feries,C$5)&gt;0</formula>
    </cfRule>
  </conditionalFormatting>
  <conditionalFormatting sqref="C7:AG15 C17:AG36 C16:G16 I16:AG16">
    <cfRule type="expression" priority="10">
      <formula>C7=""</formula>
    </cfRule>
    <cfRule type="cellIs" dxfId="346" priority="11" operator="equal">
      <formula>"M"</formula>
    </cfRule>
    <cfRule type="cellIs" dxfId="345" priority="12" operator="equal">
      <formula>"A"</formula>
    </cfRule>
    <cfRule type="cellIs" dxfId="344" priority="13" operator="equal">
      <formula>"FS"</formula>
    </cfRule>
    <cfRule type="cellIs" dxfId="343" priority="14" operator="equal">
      <formula>"G2"</formula>
    </cfRule>
    <cfRule type="cellIs" dxfId="342" priority="15" operator="equal">
      <formula>"G1"</formula>
    </cfRule>
    <cfRule type="cellIs" dxfId="341" priority="16" operator="equal">
      <formula>"C"</formula>
    </cfRule>
  </conditionalFormatting>
  <conditionalFormatting sqref="H16">
    <cfRule type="expression" dxfId="340" priority="9">
      <formula>COUNTIF(feries,H$5)&gt;0</formula>
    </cfRule>
  </conditionalFormatting>
  <conditionalFormatting sqref="H16">
    <cfRule type="expression" priority="2">
      <formula>H16=""</formula>
    </cfRule>
    <cfRule type="cellIs" dxfId="339" priority="3" operator="equal">
      <formula>"M"</formula>
    </cfRule>
    <cfRule type="cellIs" dxfId="338" priority="4" operator="equal">
      <formula>"A"</formula>
    </cfRule>
    <cfRule type="cellIs" dxfId="337" priority="5" operator="equal">
      <formula>"FS"</formula>
    </cfRule>
    <cfRule type="cellIs" dxfId="336" priority="6" operator="equal">
      <formula>"G2"</formula>
    </cfRule>
    <cfRule type="cellIs" dxfId="335" priority="7" operator="equal">
      <formula>"G1"</formula>
    </cfRule>
    <cfRule type="cellIs" dxfId="334" priority="8" operator="equal">
      <formula>"C"</formula>
    </cfRule>
  </conditionalFormatting>
  <conditionalFormatting sqref="C6">
    <cfRule type="expression" dxfId="333" priority="1">
      <formula>COUNTIF(feries,C$5)&gt;0</formula>
    </cfRule>
  </conditionalFormatting>
  <dataValidations count="15">
    <dataValidation allowBlank="1" showInputMessage="1" showErrorMessage="1" prompt="Entrez l’année dans cette cellule." sqref="AH4 AJ4:AK4" xr:uid="{00000000-0002-0000-09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9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9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900-000003000000}"/>
    <dataValidation allowBlank="1" showInputMessage="1" showErrorMessage="1" prompt="Calcule automatiquement le nombre total de jours d’absence d’un employé durant ce mois" sqref="AH6:AL6" xr:uid="{00000000-0002-0000-0900-000004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900-000005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900-000006000000}"/>
    <dataValidation allowBlank="1" showInputMessage="1" showErrorMessage="1" prompt="Cette ligne définit les clés utilisées dans le tableau : Congé en C2, Personnel en F2 et Congé maladie en J2. Les cellules M2 et R2 sont personnalisables" sqref="B2" xr:uid="{00000000-0002-0000-0900-000007000000}"/>
    <dataValidation allowBlank="1" showInputMessage="1" showErrorMessage="1" prompt="La lettre « C » indique une absence pour cause de congé" sqref="C2 AH5" xr:uid="{00000000-0002-0000-0900-000008000000}"/>
    <dataValidation allowBlank="1" showInputMessage="1" showErrorMessage="1" prompt="La lettre « P » indique une absence pour motifs personnels" sqref="F2" xr:uid="{00000000-0002-0000-0900-000009000000}"/>
    <dataValidation allowBlank="1" showInputMessage="1" showErrorMessage="1" prompt="La lettre « M » indique une absence pour cause de maladie" sqref="J2" xr:uid="{00000000-0002-0000-0900-00000A000000}"/>
    <dataValidation allowBlank="1" showInputMessage="1" showErrorMessage="1" prompt="Entrez une lettre et personnalisez l’étiquette à droite pour ajouter un élément de clé" sqref="M2 R2 AK5" xr:uid="{00000000-0002-0000-0900-00000B000000}"/>
    <dataValidation allowBlank="1" showInputMessage="1" showErrorMessage="1" prompt="Entrez une étiquette pour décrire la clé personnalisée à gauche" sqref="N2 S2 X2 AC2" xr:uid="{00000000-0002-0000-0900-00000C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900-00000D000000}"/>
    <dataValidation allowBlank="1" showInputMessage="1" showErrorMessage="1" prompt="Entrez l’année dans la cellule ci-dessous" sqref="AH3:AK3" xr:uid="{00000000-0002-0000-0900-00000E000000}"/>
  </dataValidations>
  <pageMargins left="0" right="0" top="0" bottom="0" header="0" footer="0"/>
  <pageSetup paperSize="8" scale="74" fitToWidth="0"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1B385C04-6D62-499F-8FF6-42D951A49053}">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74819265-765D-465C-8F89-5AD21990ACAF}">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CD3E4939-C790-41B4-9D42-C31E903DE62B}">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00000000-0002-0000-0900-000010000000}">
          <x14:formula1>
            <xm:f>'Noms des employés'!$L$1:$L$6</xm:f>
          </x14:formula1>
          <xm:sqref>C7:AG36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9">
    <tabColor theme="2" tint="-0.89999084444715716"/>
    <pageSetUpPr fitToPage="1"/>
  </sheetPr>
  <dimension ref="A1:AL37"/>
  <sheetViews>
    <sheetView showGridLines="0" showZeros="0" zoomScale="75" zoomScaleNormal="75" workbookViewId="0">
      <selection activeCell="U13" sqref="U13"/>
    </sheetView>
  </sheetViews>
  <sheetFormatPr baseColWidth="10" defaultColWidth="9.21875" defaultRowHeight="30" customHeight="1" x14ac:dyDescent="0.3"/>
  <cols>
    <col min="1" max="1" width="2.77734375" style="2" customWidth="1"/>
    <col min="2" max="2" width="30.77734375" style="2" customWidth="1"/>
    <col min="3" max="32" width="6.88671875" style="2" customWidth="1"/>
    <col min="33" max="33" width="6.88671875" style="2" hidden="1"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50" t="s">
        <v>70</v>
      </c>
      <c r="E2" s="50"/>
      <c r="F2" s="39" t="s">
        <v>66</v>
      </c>
      <c r="G2" s="50" t="s">
        <v>72</v>
      </c>
      <c r="H2" s="50"/>
      <c r="I2" s="50"/>
      <c r="J2" s="40" t="s">
        <v>67</v>
      </c>
      <c r="K2" s="50" t="s">
        <v>73</v>
      </c>
      <c r="L2" s="50"/>
      <c r="M2" s="41" t="s">
        <v>37</v>
      </c>
      <c r="N2" s="50" t="s">
        <v>74</v>
      </c>
      <c r="O2" s="50"/>
      <c r="P2" s="50"/>
      <c r="Q2" s="50"/>
      <c r="R2" s="42" t="s">
        <v>38</v>
      </c>
      <c r="S2" s="50" t="s">
        <v>75</v>
      </c>
      <c r="T2" s="50"/>
      <c r="U2" s="50"/>
      <c r="V2" s="50"/>
      <c r="W2" s="43"/>
      <c r="X2" s="50" t="s">
        <v>91</v>
      </c>
      <c r="Y2" s="50"/>
      <c r="Z2" s="50"/>
      <c r="AA2" s="50"/>
      <c r="AB2" s="44" t="s">
        <v>7</v>
      </c>
      <c r="AC2" s="50" t="s">
        <v>13</v>
      </c>
      <c r="AD2" s="50"/>
      <c r="AE2" s="50"/>
      <c r="AF2" s="50"/>
    </row>
    <row r="3" spans="1:38" ht="15" customHeight="1" x14ac:dyDescent="0.3">
      <c r="AH3" s="6" t="s">
        <v>69</v>
      </c>
      <c r="AI3" s="6"/>
      <c r="AJ3" s="6"/>
      <c r="AK3" s="6"/>
    </row>
    <row r="4" spans="1:38" ht="30" customHeight="1" x14ac:dyDescent="0.3">
      <c r="B4" s="14" t="s">
        <v>96</v>
      </c>
      <c r="C4" s="49" t="s">
        <v>92</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30">
        <f>Janvier!AH4</f>
        <v>2023</v>
      </c>
      <c r="AI4" s="25" t="s">
        <v>67</v>
      </c>
      <c r="AJ4" s="30"/>
      <c r="AK4" s="30"/>
    </row>
    <row r="5" spans="1:38" ht="25.05" customHeight="1" x14ac:dyDescent="0.3">
      <c r="B5" s="30"/>
      <c r="C5" s="29">
        <f>DATE(AnnéeCalendrier,11,1)</f>
        <v>45231</v>
      </c>
      <c r="D5" s="29">
        <f>C5+1</f>
        <v>45232</v>
      </c>
      <c r="E5" s="29">
        <f t="shared" ref="E5:AG5" si="0">D5+1</f>
        <v>45233</v>
      </c>
      <c r="F5" s="29">
        <f t="shared" si="0"/>
        <v>45234</v>
      </c>
      <c r="G5" s="29">
        <f t="shared" si="0"/>
        <v>45235</v>
      </c>
      <c r="H5" s="29">
        <f t="shared" si="0"/>
        <v>45236</v>
      </c>
      <c r="I5" s="29">
        <f t="shared" si="0"/>
        <v>45237</v>
      </c>
      <c r="J5" s="29">
        <f t="shared" si="0"/>
        <v>45238</v>
      </c>
      <c r="K5" s="29">
        <f t="shared" si="0"/>
        <v>45239</v>
      </c>
      <c r="L5" s="29">
        <f t="shared" si="0"/>
        <v>45240</v>
      </c>
      <c r="M5" s="29">
        <f t="shared" si="0"/>
        <v>45241</v>
      </c>
      <c r="N5" s="29">
        <f t="shared" si="0"/>
        <v>45242</v>
      </c>
      <c r="O5" s="29">
        <f t="shared" si="0"/>
        <v>45243</v>
      </c>
      <c r="P5" s="29">
        <f t="shared" si="0"/>
        <v>45244</v>
      </c>
      <c r="Q5" s="29">
        <f t="shared" si="0"/>
        <v>45245</v>
      </c>
      <c r="R5" s="29">
        <f t="shared" si="0"/>
        <v>45246</v>
      </c>
      <c r="S5" s="29">
        <f t="shared" si="0"/>
        <v>45247</v>
      </c>
      <c r="T5" s="29">
        <f t="shared" si="0"/>
        <v>45248</v>
      </c>
      <c r="U5" s="29">
        <f t="shared" si="0"/>
        <v>45249</v>
      </c>
      <c r="V5" s="29">
        <f t="shared" si="0"/>
        <v>45250</v>
      </c>
      <c r="W5" s="29">
        <f t="shared" si="0"/>
        <v>45251</v>
      </c>
      <c r="X5" s="29">
        <f t="shared" si="0"/>
        <v>45252</v>
      </c>
      <c r="Y5" s="29">
        <f t="shared" si="0"/>
        <v>45253</v>
      </c>
      <c r="Z5" s="29">
        <f t="shared" si="0"/>
        <v>45254</v>
      </c>
      <c r="AA5" s="29">
        <f t="shared" si="0"/>
        <v>45255</v>
      </c>
      <c r="AB5" s="29">
        <f t="shared" si="0"/>
        <v>45256</v>
      </c>
      <c r="AC5" s="29">
        <f t="shared" si="0"/>
        <v>45257</v>
      </c>
      <c r="AD5" s="29">
        <f t="shared" si="0"/>
        <v>45258</v>
      </c>
      <c r="AE5" s="29">
        <f t="shared" si="0"/>
        <v>45259</v>
      </c>
      <c r="AF5" s="29">
        <f t="shared" si="0"/>
        <v>45260</v>
      </c>
      <c r="AG5" s="29">
        <f t="shared" si="0"/>
        <v>45261</v>
      </c>
      <c r="AH5" s="31" t="s">
        <v>2</v>
      </c>
      <c r="AI5" s="36" t="s">
        <v>66</v>
      </c>
      <c r="AJ5" s="35" t="s">
        <v>37</v>
      </c>
      <c r="AK5" s="34" t="s">
        <v>38</v>
      </c>
      <c r="AL5" s="33" t="s">
        <v>7</v>
      </c>
    </row>
    <row r="6" spans="1:38" ht="31.95" customHeight="1" x14ac:dyDescent="0.3">
      <c r="B6" s="11" t="s">
        <v>1</v>
      </c>
      <c r="C6" s="10"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COUNTIF(Novembre[[#This Row],[1]:[31]],$AH$5)</f>
        <v>0</v>
      </c>
      <c r="AI7" s="20">
        <f>COUNTIF(Novembre[[#This Row],[1]:[31]],$AI$4)+COUNTIF(Novembre[[#This Row],[1]:[31]],$AI$5)</f>
        <v>0</v>
      </c>
      <c r="AJ7" s="20">
        <f>COUNTIF(Novembre[[#This Row],[1]:[31]],$AJ$5)</f>
        <v>0</v>
      </c>
      <c r="AK7" s="20">
        <f>COUNTIF(Novembre[[#This Row],[1]:[31]],$AK$5)</f>
        <v>0</v>
      </c>
      <c r="AL7" s="20">
        <f>COUNTIF(Novembre[[#This Row],[1]:[31]],$AL$5)</f>
        <v>0</v>
      </c>
    </row>
    <row r="8" spans="1:38" ht="30" customHeight="1" x14ac:dyDescent="0.3">
      <c r="B8" s="16" t="s">
        <v>40</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20">
        <f>COUNTIF(Novembre[[#This Row],[1]:[31]],$AH$5)</f>
        <v>0</v>
      </c>
      <c r="AI8" s="20">
        <f>COUNTIF(Novembre[[#This Row],[1]:[31]],$AI$4)+COUNTIF(Novembre[[#This Row],[1]:[31]],$AI$5)</f>
        <v>0</v>
      </c>
      <c r="AJ8" s="20">
        <f>COUNTIF(Novembre[[#This Row],[1]:[31]],$AJ$5)</f>
        <v>0</v>
      </c>
      <c r="AK8" s="20">
        <f>COUNTIF(Novembre[[#This Row],[1]:[31]],$AK$5)</f>
        <v>0</v>
      </c>
      <c r="AL8" s="20">
        <f>COUNTIF(Novembre[[#This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COUNTIF(Novembre[[#This Row],[1]:[31]],$AH$5)</f>
        <v>0</v>
      </c>
      <c r="AI9" s="20">
        <f>COUNTIF(Novembre[[#This Row],[1]:[31]],$AI$4)+COUNTIF(Novembre[[#This Row],[1]:[31]],$AI$5)</f>
        <v>0</v>
      </c>
      <c r="AJ9" s="20">
        <f>COUNTIF(Novembre[[#This Row],[1]:[31]],$AJ$5)</f>
        <v>0</v>
      </c>
      <c r="AK9" s="20">
        <f>COUNTIF(Novembre[[#This Row],[1]:[31]],$AK$5)</f>
        <v>0</v>
      </c>
      <c r="AL9" s="20">
        <f>COUNTIF(Novembre[[#This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COUNTIF(Novembre[[#This Row],[1]:[31]],$AH$5)</f>
        <v>0</v>
      </c>
      <c r="AI10" s="20">
        <f>COUNTIF(Novembre[[#This Row],[1]:[31]],$AI$4)+COUNTIF(Novembre[[#This Row],[1]:[31]],$AI$5)</f>
        <v>0</v>
      </c>
      <c r="AJ10" s="20">
        <f>COUNTIF(Novembre[[#This Row],[1]:[31]],$AJ$5)</f>
        <v>0</v>
      </c>
      <c r="AK10" s="20">
        <f>COUNTIF(Novembre[[#This Row],[1]:[31]],$AK$5)</f>
        <v>0</v>
      </c>
      <c r="AL10" s="20">
        <f>COUNTIF(Novembre[[#This Row],[1]:[31]],$AL$5)</f>
        <v>0</v>
      </c>
    </row>
    <row r="11" spans="1:38" ht="30" customHeight="1" x14ac:dyDescent="0.3">
      <c r="B11" s="18" t="s">
        <v>43</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20">
        <f>COUNTIF(Novembre[[#This Row],[1]:[31]],$AH$5)</f>
        <v>0</v>
      </c>
      <c r="AI11" s="20">
        <f>COUNTIF(Novembre[[#This Row],[1]:[31]],$AI$4)+COUNTIF(Novembre[[#This Row],[1]:[31]],$AI$5)</f>
        <v>0</v>
      </c>
      <c r="AJ11" s="20">
        <f>COUNTIF(Novembre[[#This Row],[1]:[31]],$AJ$5)</f>
        <v>0</v>
      </c>
      <c r="AK11" s="20">
        <f>COUNTIF(Novembre[[#This Row],[1]:[31]],$AK$5)</f>
        <v>0</v>
      </c>
      <c r="AL11" s="20">
        <f>COUNTIF(Novembre[[#This Row],[1]:[31]],$AL$5)</f>
        <v>0</v>
      </c>
    </row>
    <row r="12" spans="1:38" ht="30" customHeight="1" x14ac:dyDescent="0.3">
      <c r="B12" s="17" t="s">
        <v>44</v>
      </c>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20">
        <f>COUNTIF(Novembre[[#This Row],[1]:[31]],$AH$5)</f>
        <v>0</v>
      </c>
      <c r="AI12" s="20">
        <f>COUNTIF(Novembre[[#This Row],[1]:[31]],$AI$4)+COUNTIF(Novembre[[#This Row],[1]:[31]],$AI$5)</f>
        <v>0</v>
      </c>
      <c r="AJ12" s="20">
        <f>COUNTIF(Novembre[[#This Row],[1]:[31]],$AJ$5)</f>
        <v>0</v>
      </c>
      <c r="AK12" s="20">
        <f>COUNTIF(Novembre[[#This Row],[1]:[31]],$AK$5)</f>
        <v>0</v>
      </c>
      <c r="AL12" s="20">
        <f>COUNTIF(Novembre[[#This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COUNTIF(Novembre[[#This Row],[1]:[31]],$AH$5)</f>
        <v>0</v>
      </c>
      <c r="AI13" s="20">
        <f>COUNTIF(Novembre[[#This Row],[1]:[31]],$AI$4)+COUNTIF(Novembre[[#This Row],[1]:[31]],$AI$5)</f>
        <v>0</v>
      </c>
      <c r="AJ13" s="20">
        <f>COUNTIF(Novembre[[#This Row],[1]:[31]],$AJ$5)</f>
        <v>0</v>
      </c>
      <c r="AK13" s="20">
        <f>COUNTIF(Novembre[[#This Row],[1]:[31]],$AK$5)</f>
        <v>0</v>
      </c>
      <c r="AL13" s="20">
        <f>COUNTIF(Novembre[[#This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COUNTIF(Novembre[[#This Row],[1]:[31]],$AH$5)</f>
        <v>0</v>
      </c>
      <c r="AI14" s="20">
        <f>COUNTIF(Novembre[[#This Row],[1]:[31]],$AI$4)+COUNTIF(Novembre[[#This Row],[1]:[31]],$AI$5)</f>
        <v>0</v>
      </c>
      <c r="AJ14" s="20">
        <f>COUNTIF(Novembre[[#This Row],[1]:[31]],$AJ$5)</f>
        <v>0</v>
      </c>
      <c r="AK14" s="20">
        <f>COUNTIF(Novembre[[#This Row],[1]:[31]],$AK$5)</f>
        <v>0</v>
      </c>
      <c r="AL14" s="20">
        <f>COUNTIF(Novembre[[#This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COUNTIF(Novembre[[#This Row],[1]:[31]],$AH$5)</f>
        <v>0</v>
      </c>
      <c r="AI15" s="20">
        <f>COUNTIF(Novembre[[#This Row],[1]:[31]],$AI$4)+COUNTIF(Novembre[[#This Row],[1]:[31]],$AI$5)</f>
        <v>0</v>
      </c>
      <c r="AJ15" s="20">
        <f>COUNTIF(Novembre[[#This Row],[1]:[31]],$AJ$5)</f>
        <v>0</v>
      </c>
      <c r="AK15" s="20">
        <f>COUNTIF(Novembre[[#This Row],[1]:[31]],$AK$5)</f>
        <v>0</v>
      </c>
      <c r="AL15" s="20">
        <f>COUNTIF(Novembre[[#This Row],[1]:[31]],$AL$5)</f>
        <v>0</v>
      </c>
    </row>
    <row r="16" spans="1:38" ht="30" customHeight="1" x14ac:dyDescent="0.3">
      <c r="B16" s="19" t="s">
        <v>48</v>
      </c>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20">
        <f>COUNTIF(Novembre[[#This Row],[1]:[31]],$AH$5)</f>
        <v>0</v>
      </c>
      <c r="AI16" s="20">
        <f>COUNTIF(Novembre[[#This Row],[1]:[31]],$AI$4)+COUNTIF(Novembre[[#This Row],[1]:[31]],$AI$5)</f>
        <v>0</v>
      </c>
      <c r="AJ16" s="20">
        <f>COUNTIF(Novembre[[#This Row],[1]:[31]],$AJ$5)</f>
        <v>0</v>
      </c>
      <c r="AK16" s="20">
        <f>COUNTIF(Novembre[[#This Row],[1]:[31]],$AK$5)</f>
        <v>0</v>
      </c>
      <c r="AL16" s="20">
        <f>COUNTIF(Novembre[[#This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COUNTIF(Novembre[[#This Row],[1]:[31]],$AH$5)</f>
        <v>0</v>
      </c>
      <c r="AI17" s="20">
        <f>COUNTIF(Novembre[[#This Row],[1]:[31]],$AI$4)+COUNTIF(Novembre[[#This Row],[1]:[31]],$AI$5)</f>
        <v>0</v>
      </c>
      <c r="AJ17" s="20">
        <f>COUNTIF(Novembre[[#This Row],[1]:[31]],$AJ$5)</f>
        <v>0</v>
      </c>
      <c r="AK17" s="20">
        <f>COUNTIF(Novembre[[#This Row],[1]:[31]],$AK$5)</f>
        <v>0</v>
      </c>
      <c r="AL17" s="20">
        <f>COUNTIF(Novembre[[#This Row],[1]:[31]],$AL$5)</f>
        <v>0</v>
      </c>
    </row>
    <row r="18" spans="2:38" ht="30" customHeight="1" x14ac:dyDescent="0.3">
      <c r="B18" s="16" t="s">
        <v>50</v>
      </c>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20">
        <f>COUNTIF(Novembre[[#This Row],[1]:[31]],$AH$5)</f>
        <v>0</v>
      </c>
      <c r="AI18" s="20">
        <f>COUNTIF(Novembre[[#This Row],[1]:[31]],$AI$4)+COUNTIF(Novembre[[#This Row],[1]:[31]],$AI$5)</f>
        <v>0</v>
      </c>
      <c r="AJ18" s="20">
        <f>COUNTIF(Novembre[[#This Row],[1]:[31]],$AJ$5)</f>
        <v>0</v>
      </c>
      <c r="AK18" s="20">
        <f>COUNTIF(Novembre[[#This Row],[1]:[31]],$AK$5)</f>
        <v>0</v>
      </c>
      <c r="AL18" s="20">
        <f>COUNTIF(Novembre[[#This Row],[1]:[31]],$AL$5)</f>
        <v>0</v>
      </c>
    </row>
    <row r="19" spans="2:38" ht="30" customHeight="1" x14ac:dyDescent="0.3">
      <c r="B19" s="16" t="s">
        <v>51</v>
      </c>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t="s">
        <v>38</v>
      </c>
      <c r="AH19" s="20">
        <f>COUNTIF(Novembre[[#This Row],[1]:[31]],$AH$5)</f>
        <v>0</v>
      </c>
      <c r="AI19" s="20">
        <f>COUNTIF(Novembre[[#This Row],[1]:[31]],$AI$4)+COUNTIF(Novembre[[#This Row],[1]:[31]],$AI$5)</f>
        <v>0</v>
      </c>
      <c r="AJ19" s="20">
        <f>COUNTIF(Novembre[[#This Row],[1]:[31]],$AJ$5)</f>
        <v>0</v>
      </c>
      <c r="AK19" s="20">
        <f>COUNTIF(Novembre[[#This Row],[1]:[31]],$AK$5)</f>
        <v>1</v>
      </c>
      <c r="AL19" s="20">
        <f>COUNTIF(Novembre[[#This Row],[1]:[31]],$AL$5)</f>
        <v>0</v>
      </c>
    </row>
    <row r="20" spans="2:38" ht="30" customHeight="1" x14ac:dyDescent="0.3">
      <c r="B20" s="19" t="s">
        <v>52</v>
      </c>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20">
        <f>COUNTIF(Novembre[[#This Row],[1]:[31]],$AH$5)</f>
        <v>0</v>
      </c>
      <c r="AI20" s="20">
        <f>COUNTIF(Novembre[[#This Row],[1]:[31]],$AI$4)+COUNTIF(Novembre[[#This Row],[1]:[31]],$AI$5)</f>
        <v>0</v>
      </c>
      <c r="AJ20" s="20">
        <f>COUNTIF(Novembre[[#This Row],[1]:[31]],$AJ$5)</f>
        <v>0</v>
      </c>
      <c r="AK20" s="20">
        <f>COUNTIF(Novembre[[#This Row],[1]:[31]],$AK$5)</f>
        <v>0</v>
      </c>
      <c r="AL20" s="20">
        <f>COUNTIF(Novembre[[#This Row],[1]:[31]],$AL$5)</f>
        <v>0</v>
      </c>
    </row>
    <row r="21" spans="2:38" ht="30" customHeight="1" x14ac:dyDescent="0.3">
      <c r="B21" s="18" t="s">
        <v>53</v>
      </c>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20">
        <f>COUNTIF(Novembre[[#This Row],[1]:[31]],$AH$5)</f>
        <v>0</v>
      </c>
      <c r="AI21" s="20">
        <f>COUNTIF(Novembre[[#This Row],[1]:[31]],$AI$4)+COUNTIF(Novembre[[#This Row],[1]:[31]],$AI$5)</f>
        <v>0</v>
      </c>
      <c r="AJ21" s="20">
        <f>COUNTIF(Novembre[[#This Row],[1]:[31]],$AJ$5)</f>
        <v>0</v>
      </c>
      <c r="AK21" s="20">
        <f>COUNTIF(Novembre[[#This Row],[1]:[31]],$AK$5)</f>
        <v>0</v>
      </c>
      <c r="AL21" s="20">
        <f>COUNTIF(Novembre[[#This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COUNTIF(Novembre[[#This Row],[1]:[31]],$AH$5)</f>
        <v>0</v>
      </c>
      <c r="AI22" s="20">
        <f>COUNTIF(Novembre[[#This Row],[1]:[31]],$AI$4)+COUNTIF(Novembre[[#This Row],[1]:[31]],$AI$5)</f>
        <v>0</v>
      </c>
      <c r="AJ22" s="20">
        <f>COUNTIF(Novembre[[#This Row],[1]:[31]],$AJ$5)</f>
        <v>0</v>
      </c>
      <c r="AK22" s="20">
        <f>COUNTIF(Novembre[[#This Row],[1]:[31]],$AK$5)</f>
        <v>0</v>
      </c>
      <c r="AL22" s="20">
        <f>COUNTIF(Novembre[[#This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20">
        <f>COUNTIF(Novembre[[#This Row],[1]:[31]],$AH$5)</f>
        <v>0</v>
      </c>
      <c r="AI23" s="20">
        <f>COUNTIF(Novembre[[#This Row],[1]:[31]],$AI$4)+COUNTIF(Novembre[[#This Row],[1]:[31]],$AI$5)</f>
        <v>0</v>
      </c>
      <c r="AJ23" s="20">
        <f>COUNTIF(Novembre[[#This Row],[1]:[31]],$AJ$5)</f>
        <v>0</v>
      </c>
      <c r="AK23" s="20">
        <f>COUNTIF(Novembre[[#This Row],[1]:[31]],$AK$5)</f>
        <v>0</v>
      </c>
      <c r="AL23" s="20">
        <f>COUNTIF(Novembre[[#This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COUNTIF(Novembre[[#This Row],[1]:[31]],$AH$5)</f>
        <v>0</v>
      </c>
      <c r="AI24" s="20">
        <f>COUNTIF(Novembre[[#This Row],[1]:[31]],$AI$4)+COUNTIF(Novembre[[#This Row],[1]:[31]],$AI$5)</f>
        <v>0</v>
      </c>
      <c r="AJ24" s="20">
        <f>COUNTIF(Novembre[[#This Row],[1]:[31]],$AJ$5)</f>
        <v>0</v>
      </c>
      <c r="AK24" s="20">
        <f>COUNTIF(Novembre[[#This Row],[1]:[31]],$AK$5)</f>
        <v>0</v>
      </c>
      <c r="AL24" s="20">
        <f>COUNTIF(Novembre[[#This Row],[1]:[31]],$AL$5)</f>
        <v>0</v>
      </c>
    </row>
    <row r="25" spans="2:38" ht="30" customHeight="1" x14ac:dyDescent="0.3">
      <c r="B25" s="19" t="s">
        <v>57</v>
      </c>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20">
        <f>COUNTIF(Novembre[[#This Row],[1]:[31]],$AH$5)</f>
        <v>0</v>
      </c>
      <c r="AI25" s="20">
        <f>COUNTIF(Novembre[[#This Row],[1]:[31]],$AI$4)+COUNTIF(Novembre[[#This Row],[1]:[31]],$AI$5)</f>
        <v>0</v>
      </c>
      <c r="AJ25" s="20">
        <f>COUNTIF(Novembre[[#This Row],[1]:[31]],$AJ$5)</f>
        <v>0</v>
      </c>
      <c r="AK25" s="20">
        <f>COUNTIF(Novembre[[#This Row],[1]:[31]],$AK$5)</f>
        <v>0</v>
      </c>
      <c r="AL25" s="20">
        <f>COUNTIF(Novembre[[#This Row],[1]:[31]],$AL$5)</f>
        <v>0</v>
      </c>
    </row>
    <row r="26" spans="2:38" ht="30" customHeight="1" x14ac:dyDescent="0.3">
      <c r="B26" s="16" t="s">
        <v>58</v>
      </c>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20">
        <f>COUNTIF(Novembre[[#This Row],[1]:[31]],$AH$5)</f>
        <v>0</v>
      </c>
      <c r="AI26" s="20">
        <f>COUNTIF(Novembre[[#This Row],[1]:[31]],$AI$4)+COUNTIF(Novembre[[#This Row],[1]:[31]],$AI$5)</f>
        <v>0</v>
      </c>
      <c r="AJ26" s="20">
        <f>COUNTIF(Novembre[[#This Row],[1]:[31]],$AJ$5)</f>
        <v>0</v>
      </c>
      <c r="AK26" s="20">
        <f>COUNTIF(Novembre[[#This Row],[1]:[31]],$AK$5)</f>
        <v>0</v>
      </c>
      <c r="AL26" s="20">
        <f>COUNTIF(Novembre[[#This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20">
        <f>COUNTIF(Novembre[[#This Row],[1]:[31]],$AH$5)</f>
        <v>0</v>
      </c>
      <c r="AI27" s="20">
        <f>COUNTIF(Novembre[[#This Row],[1]:[31]],$AI$4)+COUNTIF(Novembre[[#This Row],[1]:[31]],$AI$5)</f>
        <v>0</v>
      </c>
      <c r="AJ27" s="20">
        <f>COUNTIF(Novembre[[#This Row],[1]:[31]],$AJ$5)</f>
        <v>0</v>
      </c>
      <c r="AK27" s="20">
        <f>COUNTIF(Novembre[[#This Row],[1]:[31]],$AK$5)</f>
        <v>0</v>
      </c>
      <c r="AL27" s="20">
        <f>COUNTIF(Novembre[[#This Row],[1]:[31]],$AL$5)</f>
        <v>0</v>
      </c>
    </row>
    <row r="28" spans="2:38" ht="30" customHeight="1" x14ac:dyDescent="0.3">
      <c r="B28" s="16" t="s">
        <v>60</v>
      </c>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20">
        <f>COUNTIF(Novembre[[#This Row],[1]:[31]],$AH$5)</f>
        <v>0</v>
      </c>
      <c r="AI28" s="20">
        <f>COUNTIF(Novembre[[#This Row],[1]:[31]],$AI$4)+COUNTIF(Novembre[[#This Row],[1]:[31]],$AI$5)</f>
        <v>0</v>
      </c>
      <c r="AJ28" s="20">
        <f>COUNTIF(Novembre[[#This Row],[1]:[31]],$AJ$5)</f>
        <v>0</v>
      </c>
      <c r="AK28" s="20">
        <f>COUNTIF(Novembre[[#This Row],[1]:[31]],$AK$5)</f>
        <v>0</v>
      </c>
      <c r="AL28" s="20">
        <f>COUNTIF(Novembre[[#This Row],[1]:[31]],$AL$5)</f>
        <v>0</v>
      </c>
    </row>
    <row r="29" spans="2:38" ht="30" customHeight="1" x14ac:dyDescent="0.3">
      <c r="B29" s="16" t="s">
        <v>61</v>
      </c>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20">
        <f>COUNTIF(Novembre[[#This Row],[1]:[31]],$AH$5)</f>
        <v>0</v>
      </c>
      <c r="AI29" s="20">
        <f>COUNTIF(Novembre[[#This Row],[1]:[31]],$AI$4)+COUNTIF(Novembre[[#This Row],[1]:[31]],$AI$5)</f>
        <v>0</v>
      </c>
      <c r="AJ29" s="20">
        <f>COUNTIF(Novembre[[#This Row],[1]:[31]],$AJ$5)</f>
        <v>0</v>
      </c>
      <c r="AK29" s="20">
        <f>COUNTIF(Novembre[[#This Row],[1]:[31]],$AK$5)</f>
        <v>0</v>
      </c>
      <c r="AL29" s="20">
        <f>COUNTIF(Novembre[[#This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20">
        <f>COUNTIF(Novembre[[#This Row],[1]:[31]],$AH$5)</f>
        <v>0</v>
      </c>
      <c r="AI30" s="20">
        <f>COUNTIF(Novembre[[#This Row],[1]:[31]],$AI$4)+COUNTIF(Novembre[[#This Row],[1]:[31]],$AI$5)</f>
        <v>0</v>
      </c>
      <c r="AJ30" s="20">
        <f>COUNTIF(Novembre[[#This Row],[1]:[31]],$AJ$5)</f>
        <v>0</v>
      </c>
      <c r="AK30" s="20">
        <f>COUNTIF(Novembre[[#This Row],[1]:[31]],$AK$5)</f>
        <v>0</v>
      </c>
      <c r="AL30" s="20">
        <f>COUNTIF(Novembre[[#This Row],[1]:[31]],$AL$5)</f>
        <v>0</v>
      </c>
    </row>
    <row r="31" spans="2:38" ht="30" customHeight="1" x14ac:dyDescent="0.3">
      <c r="B31" s="19" t="s">
        <v>63</v>
      </c>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20">
        <f>COUNTIF(Novembre[[#This Row],[1]:[31]],$AH$5)</f>
        <v>0</v>
      </c>
      <c r="AI31" s="20">
        <f>COUNTIF(Novembre[[#This Row],[1]:[31]],$AI$4)+COUNTIF(Novembre[[#This Row],[1]:[31]],$AI$5)</f>
        <v>0</v>
      </c>
      <c r="AJ31" s="20">
        <f>COUNTIF(Novembre[[#This Row],[1]:[31]],$AJ$5)</f>
        <v>0</v>
      </c>
      <c r="AK31" s="20">
        <f>COUNTIF(Novembre[[#This Row],[1]:[31]],$AK$5)</f>
        <v>0</v>
      </c>
      <c r="AL31" s="20">
        <f>COUNTIF(Novembre[[#This Row],[1]:[31]],$AL$5)</f>
        <v>0</v>
      </c>
    </row>
    <row r="32" spans="2:38" ht="30" customHeight="1" x14ac:dyDescent="0.3">
      <c r="B32" s="17" t="s">
        <v>64</v>
      </c>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20">
        <f>COUNTIF(Novembre[[#This Row],[1]:[31]],$AH$5)</f>
        <v>0</v>
      </c>
      <c r="AI32" s="20">
        <f>COUNTIF(Novembre[[#This Row],[1]:[31]],$AI$4)+COUNTIF(Novembre[[#This Row],[1]:[31]],$AI$5)</f>
        <v>0</v>
      </c>
      <c r="AJ32" s="20">
        <f>COUNTIF(Novembre[[#This Row],[1]:[31]],$AJ$5)</f>
        <v>0</v>
      </c>
      <c r="AK32" s="20">
        <f>COUNTIF(Novembre[[#This Row],[1]:[31]],$AK$5)</f>
        <v>0</v>
      </c>
      <c r="AL32" s="20">
        <f>COUNTIF(Novembre[[#This Row],[1]:[31]],$AL$5)</f>
        <v>0</v>
      </c>
    </row>
    <row r="33" spans="2:38" ht="30" customHeight="1" x14ac:dyDescent="0.3">
      <c r="B33" s="16" t="s">
        <v>65</v>
      </c>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20">
        <f>COUNTIF(Novembre[[#This Row],[1]:[31]],$AH$5)</f>
        <v>0</v>
      </c>
      <c r="AI33" s="20">
        <f>COUNTIF(Novembre[[#This Row],[1]:[31]],$AI$4)+COUNTIF(Novembre[[#This Row],[1]:[31]],$AI$5)</f>
        <v>0</v>
      </c>
      <c r="AJ33" s="20">
        <f>COUNTIF(Novembre[[#This Row],[1]:[31]],$AJ$5)</f>
        <v>0</v>
      </c>
      <c r="AK33" s="20">
        <f>COUNTIF(Novembre[[#This Row],[1]:[31]],$AK$5)</f>
        <v>0</v>
      </c>
      <c r="AL33" s="20">
        <f>COUNTIF(Novembre[[#This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COUNTIF(Novembre[[#This Row],[1]:[31]],$AH$5)</f>
        <v>0</v>
      </c>
      <c r="AI34" s="20">
        <f>COUNTIF(Novembre[[#This Row],[1]:[31]],$AI$4)+COUNTIF(Novembre[[#This Row],[1]:[31]],$AI$5)</f>
        <v>0</v>
      </c>
      <c r="AJ34" s="20">
        <f>COUNTIF(Novembre[[#This Row],[1]:[31]],$AJ$5)</f>
        <v>0</v>
      </c>
      <c r="AK34" s="20">
        <f>COUNTIF(Novembre[[#This Row],[1]:[31]],$AK$5)</f>
        <v>0</v>
      </c>
      <c r="AL34" s="20">
        <f>COUNTIF(Novembre[[#This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COUNTIF(Novembre[[#This Row],[1]:[31]],$AH$5)</f>
        <v>0</v>
      </c>
      <c r="AI35" s="20">
        <f>COUNTIF(Novembre[[#This Row],[1]:[31]],$AI$4)+COUNTIF(Novembre[[#This Row],[1]:[31]],$AI$5)</f>
        <v>0</v>
      </c>
      <c r="AJ35" s="20">
        <f>COUNTIF(Novembre[[#This Row],[1]:[31]],$AJ$5)</f>
        <v>0</v>
      </c>
      <c r="AK35" s="20">
        <f>COUNTIF(Novembre[[#This Row],[1]:[31]],$AK$5)</f>
        <v>0</v>
      </c>
      <c r="AL35" s="20">
        <f>COUNTIF(Novembre[[#This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20">
        <f>COUNTIF(Novembre[[#This Row],[1]:[31]],$AH$5)</f>
        <v>0</v>
      </c>
      <c r="AI36" s="20">
        <f>COUNTIF(Novembre[[#This Row],[1]:[31]],$AI$4)+COUNTIF(Novembre[[#This Row],[1]:[31]],$AI$5)</f>
        <v>0</v>
      </c>
      <c r="AJ36" s="20">
        <f>COUNTIF(Novembre[[#This Row],[1]:[31]],$AJ$5)</f>
        <v>0</v>
      </c>
      <c r="AK36" s="20">
        <f>COUNTIF(Novembre[[#This Row],[1]:[31]],$AK$5)</f>
        <v>0</v>
      </c>
      <c r="AL36" s="20">
        <f>COUNTIF(Novembre[[#This Row],[1]:[31]],$AL$5)</f>
        <v>0</v>
      </c>
    </row>
    <row r="37" spans="2:38" ht="30" customHeight="1" x14ac:dyDescent="0.3">
      <c r="B37" s="26"/>
      <c r="AH37" s="21">
        <f>SUM(AH7:AH36)</f>
        <v>0</v>
      </c>
      <c r="AI37" s="21">
        <f t="shared" ref="AI37:AL37" si="1">SUM(AI7:AI36)</f>
        <v>0</v>
      </c>
      <c r="AJ37" s="21">
        <f t="shared" si="1"/>
        <v>0</v>
      </c>
      <c r="AK37" s="21">
        <f t="shared" si="1"/>
        <v>1</v>
      </c>
      <c r="AL37" s="21">
        <f t="shared" si="1"/>
        <v>0</v>
      </c>
    </row>
  </sheetData>
  <mergeCells count="8">
    <mergeCell ref="AC2:AF2"/>
    <mergeCell ref="C4:AG4"/>
    <mergeCell ref="D2:E2"/>
    <mergeCell ref="G2:I2"/>
    <mergeCell ref="K2:L2"/>
    <mergeCell ref="N2:Q2"/>
    <mergeCell ref="S2:V2"/>
    <mergeCell ref="X2:AA2"/>
  </mergeCells>
  <conditionalFormatting sqref="AH7:AH36">
    <cfRule type="dataBar" priority="44">
      <dataBar>
        <cfvo type="num" val="0"/>
        <cfvo type="num" val="31"/>
        <color theme="2" tint="-0.249977111117893"/>
      </dataBar>
      <extLst>
        <ext xmlns:x14="http://schemas.microsoft.com/office/spreadsheetml/2009/9/main" uri="{B025F937-C7B1-47D3-B67F-A62EFF666E3E}">
          <x14:id>{00CFD57C-68FA-417D-93E1-81D5C769315B}</x14:id>
        </ext>
      </extLst>
    </cfRule>
  </conditionalFormatting>
  <conditionalFormatting sqref="AI7:AK36">
    <cfRule type="dataBar" priority="37">
      <dataBar>
        <cfvo type="num" val="0"/>
        <cfvo type="num" val="31"/>
        <color theme="2" tint="-0.249977111117893"/>
      </dataBar>
      <extLst>
        <ext xmlns:x14="http://schemas.microsoft.com/office/spreadsheetml/2009/9/main" uri="{B025F937-C7B1-47D3-B67F-A62EFF666E3E}">
          <x14:id>{323EFF9D-8DF6-4F1F-9824-0E775A41495C}</x14:id>
        </ext>
      </extLst>
    </cfRule>
  </conditionalFormatting>
  <conditionalFormatting sqref="AI5">
    <cfRule type="expression" priority="31">
      <formula>AI5=""</formula>
    </cfRule>
  </conditionalFormatting>
  <conditionalFormatting sqref="AJ5">
    <cfRule type="expression" priority="25">
      <formula>AJ5=""</formula>
    </cfRule>
  </conditionalFormatting>
  <conditionalFormatting sqref="AI4">
    <cfRule type="expression" priority="19">
      <formula>AI4=""</formula>
    </cfRule>
  </conditionalFormatting>
  <conditionalFormatting sqref="C5:AG6">
    <cfRule type="expression" dxfId="264" priority="45">
      <formula>COUNTIF(feries,C$5)&gt;0</formula>
    </cfRule>
  </conditionalFormatting>
  <conditionalFormatting sqref="AL7:AL36">
    <cfRule type="dataBar" priority="17">
      <dataBar>
        <cfvo type="num" val="0"/>
        <cfvo type="num" val="31"/>
        <color theme="2" tint="-0.249977111117893"/>
      </dataBar>
      <extLst>
        <ext xmlns:x14="http://schemas.microsoft.com/office/spreadsheetml/2009/9/main" uri="{B025F937-C7B1-47D3-B67F-A62EFF666E3E}">
          <x14:id>{40DB03C6-B3F1-49ED-9820-CDA2F300A823}</x14:id>
        </ext>
      </extLst>
    </cfRule>
  </conditionalFormatting>
  <conditionalFormatting sqref="C7:AG15 C17:AG36 C16:G16 I16:AG16">
    <cfRule type="expression" priority="9">
      <formula>C7=""</formula>
    </cfRule>
    <cfRule type="cellIs" dxfId="263" priority="10" operator="equal">
      <formula>"M"</formula>
    </cfRule>
    <cfRule type="cellIs" dxfId="262" priority="11" operator="equal">
      <formula>"A"</formula>
    </cfRule>
    <cfRule type="cellIs" dxfId="261" priority="12" operator="equal">
      <formula>"FS"</formula>
    </cfRule>
    <cfRule type="cellIs" dxfId="260" priority="13" operator="equal">
      <formula>"G2"</formula>
    </cfRule>
    <cfRule type="cellIs" dxfId="259" priority="14" operator="equal">
      <formula>"G1"</formula>
    </cfRule>
    <cfRule type="cellIs" dxfId="258" priority="15" operator="equal">
      <formula>"C"</formula>
    </cfRule>
  </conditionalFormatting>
  <conditionalFormatting sqref="H16">
    <cfRule type="expression" dxfId="257" priority="8">
      <formula>COUNTIF(feries,H$5)&gt;0</formula>
    </cfRule>
  </conditionalFormatting>
  <conditionalFormatting sqref="H16">
    <cfRule type="expression" priority="1">
      <formula>H16=""</formula>
    </cfRule>
    <cfRule type="cellIs" dxfId="256" priority="2" operator="equal">
      <formula>"M"</formula>
    </cfRule>
    <cfRule type="cellIs" dxfId="255" priority="3" operator="equal">
      <formula>"A"</formula>
    </cfRule>
    <cfRule type="cellIs" dxfId="254" priority="4" operator="equal">
      <formula>"FS"</formula>
    </cfRule>
    <cfRule type="cellIs" dxfId="253" priority="5" operator="equal">
      <formula>"G2"</formula>
    </cfRule>
    <cfRule type="cellIs" dxfId="252" priority="6" operator="equal">
      <formula>"G1"</formula>
    </cfRule>
    <cfRule type="cellIs" dxfId="251" priority="7" operator="equal">
      <formula>"C"</formula>
    </cfRule>
  </conditionalFormatting>
  <dataValidations count="15">
    <dataValidation allowBlank="1" showInputMessage="1" showErrorMessage="1" prompt="Entrez l’année dans cette cellule." sqref="AH4 AJ4:AK4" xr:uid="{00000000-0002-0000-0A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A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A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A00-000003000000}"/>
    <dataValidation allowBlank="1" showInputMessage="1" showErrorMessage="1" prompt="Calcule automatiquement le nombre total de jours d’absence d’un employé durant ce mois" sqref="AH6:AL6" xr:uid="{00000000-0002-0000-0A00-000004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A00-000005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A00-000006000000}"/>
    <dataValidation allowBlank="1" showInputMessage="1" showErrorMessage="1" prompt="Cette ligne définit les clés utilisées dans le tableau : Congé en C2, Personnel en F2 et Congé maladie en J2. Les cellules M2 et R2 sont personnalisables" sqref="B2" xr:uid="{00000000-0002-0000-0A00-000007000000}"/>
    <dataValidation allowBlank="1" showInputMessage="1" showErrorMessage="1" prompt="La lettre « C » indique une absence pour cause de congé" sqref="C2 AH5" xr:uid="{00000000-0002-0000-0A00-000008000000}"/>
    <dataValidation allowBlank="1" showInputMessage="1" showErrorMessage="1" prompt="La lettre « P » indique une absence pour motifs personnels" sqref="F2" xr:uid="{00000000-0002-0000-0A00-000009000000}"/>
    <dataValidation allowBlank="1" showInputMessage="1" showErrorMessage="1" prompt="La lettre « M » indique une absence pour cause de maladie" sqref="J2" xr:uid="{00000000-0002-0000-0A00-00000A000000}"/>
    <dataValidation allowBlank="1" showInputMessage="1" showErrorMessage="1" prompt="Entrez une lettre et personnalisez l’étiquette à droite pour ajouter un élément de clé" sqref="M2 R2 AK5" xr:uid="{00000000-0002-0000-0A00-00000B000000}"/>
    <dataValidation allowBlank="1" showInputMessage="1" showErrorMessage="1" prompt="Entrez une étiquette pour décrire la clé personnalisée à gauche" sqref="N2 S2 X2 AC2" xr:uid="{00000000-0002-0000-0A00-00000C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A00-00000D000000}"/>
    <dataValidation allowBlank="1" showInputMessage="1" showErrorMessage="1" prompt="Entrez l’année dans la cellule ci-dessous" sqref="AH3:AK3" xr:uid="{00000000-0002-0000-0A00-00000E000000}"/>
  </dataValidations>
  <pageMargins left="0" right="0" top="0" bottom="0" header="0" footer="0"/>
  <pageSetup paperSize="8" scale="74" fitToWidth="0"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00CFD57C-68FA-417D-93E1-81D5C769315B}">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323EFF9D-8DF6-4F1F-9824-0E775A41495C}">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40DB03C6-B3F1-49ED-9820-CDA2F300A823}">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A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00000000-0002-0000-0A00-000010000000}">
          <x14:formula1>
            <xm:f>'Noms des employés'!$L$1:$L$6</xm:f>
          </x14:formula1>
          <xm:sqref>C7:AG36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3">
    <tabColor theme="2" tint="-0.89999084444715716"/>
    <pageSetUpPr fitToPage="1"/>
  </sheetPr>
  <dimension ref="A1:AL37"/>
  <sheetViews>
    <sheetView showGridLines="0" showZeros="0" zoomScale="75" zoomScaleNormal="75" workbookViewId="0">
      <selection activeCell="S14" sqref="S14"/>
    </sheetView>
  </sheetViews>
  <sheetFormatPr baseColWidth="10" defaultColWidth="9.21875" defaultRowHeight="30" customHeight="1" x14ac:dyDescent="0.3"/>
  <cols>
    <col min="1" max="1" width="2.77734375" style="2" customWidth="1"/>
    <col min="2" max="2" width="30.77734375" style="2" customWidth="1"/>
    <col min="3" max="33" width="6.88671875" style="2" customWidth="1"/>
    <col min="34" max="35" width="11.6640625" style="2" customWidth="1"/>
    <col min="36" max="36" width="11.33203125" style="2" bestFit="1" customWidth="1"/>
    <col min="37" max="37" width="11.6640625" style="2" customWidth="1"/>
    <col min="38" max="39" width="9.21875" customWidth="1"/>
  </cols>
  <sheetData>
    <row r="1" spans="1:38" ht="42" customHeight="1" x14ac:dyDescent="0.3">
      <c r="A1" s="5"/>
      <c r="B1" s="4" t="s">
        <v>68</v>
      </c>
    </row>
    <row r="2" spans="1:38" ht="22.95" customHeight="1" x14ac:dyDescent="0.3">
      <c r="B2" s="37" t="s">
        <v>77</v>
      </c>
      <c r="C2" s="38" t="s">
        <v>2</v>
      </c>
      <c r="D2" s="50" t="s">
        <v>70</v>
      </c>
      <c r="E2" s="50"/>
      <c r="F2" s="39" t="s">
        <v>66</v>
      </c>
      <c r="G2" s="50" t="s">
        <v>72</v>
      </c>
      <c r="H2" s="50"/>
      <c r="I2" s="50"/>
      <c r="J2" s="40" t="s">
        <v>67</v>
      </c>
      <c r="K2" s="50" t="s">
        <v>73</v>
      </c>
      <c r="L2" s="50"/>
      <c r="M2" s="41" t="s">
        <v>37</v>
      </c>
      <c r="N2" s="50" t="s">
        <v>74</v>
      </c>
      <c r="O2" s="50"/>
      <c r="P2" s="50"/>
      <c r="Q2" s="50"/>
      <c r="R2" s="42" t="s">
        <v>38</v>
      </c>
      <c r="S2" s="50" t="s">
        <v>75</v>
      </c>
      <c r="T2" s="50"/>
      <c r="U2" s="50"/>
      <c r="V2" s="50"/>
      <c r="W2" s="43"/>
      <c r="X2" s="50" t="s">
        <v>91</v>
      </c>
      <c r="Y2" s="50"/>
      <c r="Z2" s="50"/>
      <c r="AA2" s="50"/>
      <c r="AB2" s="44" t="s">
        <v>7</v>
      </c>
      <c r="AC2" s="50" t="s">
        <v>13</v>
      </c>
      <c r="AD2" s="50"/>
      <c r="AE2" s="50"/>
      <c r="AF2" s="50"/>
    </row>
    <row r="3" spans="1:38" ht="15" customHeight="1" x14ac:dyDescent="0.3">
      <c r="AH3" s="6" t="s">
        <v>69</v>
      </c>
      <c r="AI3" s="6"/>
      <c r="AJ3" s="6"/>
      <c r="AK3" s="6"/>
    </row>
    <row r="4" spans="1:38" ht="30" customHeight="1" x14ac:dyDescent="0.3">
      <c r="B4" s="14" t="s">
        <v>103</v>
      </c>
      <c r="C4" s="49" t="s">
        <v>92</v>
      </c>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30">
        <f>Janvier!AH4</f>
        <v>2023</v>
      </c>
      <c r="AI4" s="25" t="s">
        <v>67</v>
      </c>
      <c r="AJ4" s="30"/>
      <c r="AK4" s="30"/>
    </row>
    <row r="5" spans="1:38" ht="25.05" customHeight="1" x14ac:dyDescent="0.3">
      <c r="B5" s="30"/>
      <c r="C5" s="29">
        <f>DATE(AnnéeCalendrier,12,1)</f>
        <v>45261</v>
      </c>
      <c r="D5" s="29">
        <f>C5+1</f>
        <v>45262</v>
      </c>
      <c r="E5" s="29">
        <f t="shared" ref="E5:AG5" si="0">D5+1</f>
        <v>45263</v>
      </c>
      <c r="F5" s="29">
        <f t="shared" si="0"/>
        <v>45264</v>
      </c>
      <c r="G5" s="29">
        <f t="shared" si="0"/>
        <v>45265</v>
      </c>
      <c r="H5" s="29">
        <f t="shared" si="0"/>
        <v>45266</v>
      </c>
      <c r="I5" s="29">
        <f t="shared" si="0"/>
        <v>45267</v>
      </c>
      <c r="J5" s="29">
        <f t="shared" si="0"/>
        <v>45268</v>
      </c>
      <c r="K5" s="29">
        <f t="shared" si="0"/>
        <v>45269</v>
      </c>
      <c r="L5" s="29">
        <f t="shared" si="0"/>
        <v>45270</v>
      </c>
      <c r="M5" s="29">
        <f t="shared" si="0"/>
        <v>45271</v>
      </c>
      <c r="N5" s="29">
        <f t="shared" si="0"/>
        <v>45272</v>
      </c>
      <c r="O5" s="29">
        <f t="shared" si="0"/>
        <v>45273</v>
      </c>
      <c r="P5" s="29">
        <f t="shared" si="0"/>
        <v>45274</v>
      </c>
      <c r="Q5" s="29">
        <f t="shared" si="0"/>
        <v>45275</v>
      </c>
      <c r="R5" s="29">
        <f t="shared" si="0"/>
        <v>45276</v>
      </c>
      <c r="S5" s="29">
        <f t="shared" si="0"/>
        <v>45277</v>
      </c>
      <c r="T5" s="29">
        <f t="shared" si="0"/>
        <v>45278</v>
      </c>
      <c r="U5" s="29">
        <f t="shared" si="0"/>
        <v>45279</v>
      </c>
      <c r="V5" s="29">
        <f t="shared" si="0"/>
        <v>45280</v>
      </c>
      <c r="W5" s="29">
        <f t="shared" si="0"/>
        <v>45281</v>
      </c>
      <c r="X5" s="29">
        <f t="shared" si="0"/>
        <v>45282</v>
      </c>
      <c r="Y5" s="29">
        <f t="shared" si="0"/>
        <v>45283</v>
      </c>
      <c r="Z5" s="29">
        <f t="shared" si="0"/>
        <v>45284</v>
      </c>
      <c r="AA5" s="29">
        <f t="shared" si="0"/>
        <v>45285</v>
      </c>
      <c r="AB5" s="29">
        <f t="shared" si="0"/>
        <v>45286</v>
      </c>
      <c r="AC5" s="29">
        <f t="shared" si="0"/>
        <v>45287</v>
      </c>
      <c r="AD5" s="29">
        <f t="shared" si="0"/>
        <v>45288</v>
      </c>
      <c r="AE5" s="29">
        <f t="shared" si="0"/>
        <v>45289</v>
      </c>
      <c r="AF5" s="29">
        <f t="shared" si="0"/>
        <v>45290</v>
      </c>
      <c r="AG5" s="29">
        <f t="shared" si="0"/>
        <v>45291</v>
      </c>
      <c r="AH5" s="31" t="s">
        <v>2</v>
      </c>
      <c r="AI5" s="36" t="s">
        <v>66</v>
      </c>
      <c r="AJ5" s="35" t="s">
        <v>37</v>
      </c>
      <c r="AK5" s="34" t="s">
        <v>38</v>
      </c>
      <c r="AL5" s="33" t="s">
        <v>7</v>
      </c>
    </row>
    <row r="6" spans="1:38" ht="31.95" customHeight="1" x14ac:dyDescent="0.3">
      <c r="B6" s="11" t="s">
        <v>1</v>
      </c>
      <c r="C6" s="32" t="s">
        <v>3</v>
      </c>
      <c r="D6" s="32" t="s">
        <v>4</v>
      </c>
      <c r="E6" s="32" t="s">
        <v>5</v>
      </c>
      <c r="F6" s="32" t="s">
        <v>6</v>
      </c>
      <c r="G6" s="32" t="s">
        <v>8</v>
      </c>
      <c r="H6" s="32" t="s">
        <v>9</v>
      </c>
      <c r="I6" s="32" t="s">
        <v>10</v>
      </c>
      <c r="J6" s="32" t="s">
        <v>11</v>
      </c>
      <c r="K6" s="32" t="s">
        <v>12</v>
      </c>
      <c r="L6" s="32" t="s">
        <v>14</v>
      </c>
      <c r="M6" s="32" t="s">
        <v>15</v>
      </c>
      <c r="N6" s="32" t="s">
        <v>16</v>
      </c>
      <c r="O6" s="32" t="s">
        <v>17</v>
      </c>
      <c r="P6" s="32" t="s">
        <v>18</v>
      </c>
      <c r="Q6" s="32" t="s">
        <v>19</v>
      </c>
      <c r="R6" s="32" t="s">
        <v>20</v>
      </c>
      <c r="S6" s="32" t="s">
        <v>21</v>
      </c>
      <c r="T6" s="32" t="s">
        <v>22</v>
      </c>
      <c r="U6" s="32" t="s">
        <v>23</v>
      </c>
      <c r="V6" s="32" t="s">
        <v>24</v>
      </c>
      <c r="W6" s="32" t="s">
        <v>25</v>
      </c>
      <c r="X6" s="32" t="s">
        <v>26</v>
      </c>
      <c r="Y6" s="32" t="s">
        <v>27</v>
      </c>
      <c r="Z6" s="32" t="s">
        <v>28</v>
      </c>
      <c r="AA6" s="32" t="s">
        <v>29</v>
      </c>
      <c r="AB6" s="32" t="s">
        <v>30</v>
      </c>
      <c r="AC6" s="32" t="s">
        <v>31</v>
      </c>
      <c r="AD6" s="32" t="s">
        <v>32</v>
      </c>
      <c r="AE6" s="32" t="s">
        <v>33</v>
      </c>
      <c r="AF6" s="32" t="s">
        <v>34</v>
      </c>
      <c r="AG6" s="32" t="s">
        <v>35</v>
      </c>
      <c r="AH6" s="22" t="s">
        <v>70</v>
      </c>
      <c r="AI6" s="22" t="s">
        <v>71</v>
      </c>
      <c r="AJ6" s="23" t="s">
        <v>76</v>
      </c>
      <c r="AK6" s="22" t="s">
        <v>75</v>
      </c>
      <c r="AL6" s="22" t="s">
        <v>13</v>
      </c>
    </row>
    <row r="7" spans="1:38" ht="30" customHeight="1" x14ac:dyDescent="0.3">
      <c r="B7" s="15" t="s">
        <v>39</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20">
        <f>COUNTIF(Décembre[[#This Row],[1]:[31]],$AH$5)</f>
        <v>0</v>
      </c>
      <c r="AI7" s="20">
        <f>COUNTIF(Décembre[[#This Row],[1]:[31]],$AI$4)+COUNTIF(Décembre[[#This Row],[1]:[31]],$AI$5)</f>
        <v>0</v>
      </c>
      <c r="AJ7" s="20">
        <f>COUNTIF(Décembre[[#This Row],[1]:[31]],$AJ$5)</f>
        <v>0</v>
      </c>
      <c r="AK7" s="20">
        <f>COUNTIF(Décembre[[#This Row],[1]:[31]],$AK$5)</f>
        <v>0</v>
      </c>
      <c r="AL7" s="20">
        <f>COUNTIF(Décembre[[#This Row],[1]:[31]],$AL$5)</f>
        <v>0</v>
      </c>
    </row>
    <row r="8" spans="1:38" ht="30" customHeight="1" x14ac:dyDescent="0.3">
      <c r="B8" s="16" t="s">
        <v>40</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20">
        <f>COUNTIF(Décembre[[#This Row],[1]:[31]],$AH$5)</f>
        <v>0</v>
      </c>
      <c r="AI8" s="20">
        <f>COUNTIF(Décembre[[#This Row],[1]:[31]],$AI$4)+COUNTIF(Décembre[[#This Row],[1]:[31]],$AI$5)</f>
        <v>0</v>
      </c>
      <c r="AJ8" s="20">
        <f>COUNTIF(Décembre[[#This Row],[1]:[31]],$AJ$5)</f>
        <v>0</v>
      </c>
      <c r="AK8" s="20">
        <f>COUNTIF(Décembre[[#This Row],[1]:[31]],$AK$5)</f>
        <v>0</v>
      </c>
      <c r="AL8" s="20">
        <f>COUNTIF(Décembre[[#This Row],[1]:[31]],$AL$5)</f>
        <v>0</v>
      </c>
    </row>
    <row r="9" spans="1:38" ht="30" customHeight="1" x14ac:dyDescent="0.3">
      <c r="B9" s="18" t="s">
        <v>41</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20">
        <f>COUNTIF(Décembre[[#This Row],[1]:[31]],$AH$5)</f>
        <v>0</v>
      </c>
      <c r="AI9" s="20">
        <f>COUNTIF(Décembre[[#This Row],[1]:[31]],$AI$4)+COUNTIF(Décembre[[#This Row],[1]:[31]],$AI$5)</f>
        <v>0</v>
      </c>
      <c r="AJ9" s="20">
        <f>COUNTIF(Décembre[[#This Row],[1]:[31]],$AJ$5)</f>
        <v>0</v>
      </c>
      <c r="AK9" s="20">
        <f>COUNTIF(Décembre[[#This Row],[1]:[31]],$AK$5)</f>
        <v>0</v>
      </c>
      <c r="AL9" s="20">
        <f>COUNTIF(Décembre[[#This Row],[1]:[31]],$AL$5)</f>
        <v>0</v>
      </c>
    </row>
    <row r="10" spans="1:38" ht="30" customHeight="1" x14ac:dyDescent="0.3">
      <c r="B10" s="17" t="s">
        <v>42</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20">
        <f>COUNTIF(Décembre[[#This Row],[1]:[31]],$AH$5)</f>
        <v>0</v>
      </c>
      <c r="AI10" s="20">
        <f>COUNTIF(Décembre[[#This Row],[1]:[31]],$AI$4)+COUNTIF(Décembre[[#This Row],[1]:[31]],$AI$5)</f>
        <v>0</v>
      </c>
      <c r="AJ10" s="20">
        <f>COUNTIF(Décembre[[#This Row],[1]:[31]],$AJ$5)</f>
        <v>0</v>
      </c>
      <c r="AK10" s="20">
        <f>COUNTIF(Décembre[[#This Row],[1]:[31]],$AK$5)</f>
        <v>0</v>
      </c>
      <c r="AL10" s="20">
        <f>COUNTIF(Décembre[[#This Row],[1]:[31]],$AL$5)</f>
        <v>0</v>
      </c>
    </row>
    <row r="11" spans="1:38" ht="30" customHeight="1" x14ac:dyDescent="0.3">
      <c r="B11" s="18" t="s">
        <v>43</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20">
        <f>COUNTIF(Décembre[[#This Row],[1]:[31]],$AH$5)</f>
        <v>0</v>
      </c>
      <c r="AI11" s="20">
        <f>COUNTIF(Décembre[[#This Row],[1]:[31]],$AI$4)+COUNTIF(Décembre[[#This Row],[1]:[31]],$AI$5)</f>
        <v>0</v>
      </c>
      <c r="AJ11" s="20">
        <f>COUNTIF(Décembre[[#This Row],[1]:[31]],$AJ$5)</f>
        <v>0</v>
      </c>
      <c r="AK11" s="20">
        <f>COUNTIF(Décembre[[#This Row],[1]:[31]],$AK$5)</f>
        <v>0</v>
      </c>
      <c r="AL11" s="20">
        <f>COUNTIF(Décembre[[#This Row],[1]:[31]],$AL$5)</f>
        <v>0</v>
      </c>
    </row>
    <row r="12" spans="1:38" ht="30" customHeight="1" x14ac:dyDescent="0.3">
      <c r="B12" s="17" t="s">
        <v>44</v>
      </c>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20">
        <f>COUNTIF(Décembre[[#This Row],[1]:[31]],$AH$5)</f>
        <v>0</v>
      </c>
      <c r="AI12" s="20">
        <f>COUNTIF(Décembre[[#This Row],[1]:[31]],$AI$4)+COUNTIF(Décembre[[#This Row],[1]:[31]],$AI$5)</f>
        <v>0</v>
      </c>
      <c r="AJ12" s="20">
        <f>COUNTIF(Décembre[[#This Row],[1]:[31]],$AJ$5)</f>
        <v>0</v>
      </c>
      <c r="AK12" s="20">
        <f>COUNTIF(Décembre[[#This Row],[1]:[31]],$AK$5)</f>
        <v>0</v>
      </c>
      <c r="AL12" s="20">
        <f>COUNTIF(Décembre[[#This Row],[1]:[31]],$AL$5)</f>
        <v>0</v>
      </c>
    </row>
    <row r="13" spans="1:38" ht="30" customHeight="1" x14ac:dyDescent="0.3">
      <c r="B13" s="18" t="s">
        <v>45</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20">
        <f>COUNTIF(Décembre[[#This Row],[1]:[31]],$AH$5)</f>
        <v>0</v>
      </c>
      <c r="AI13" s="20">
        <f>COUNTIF(Décembre[[#This Row],[1]:[31]],$AI$4)+COUNTIF(Décembre[[#This Row],[1]:[31]],$AI$5)</f>
        <v>0</v>
      </c>
      <c r="AJ13" s="20">
        <f>COUNTIF(Décembre[[#This Row],[1]:[31]],$AJ$5)</f>
        <v>0</v>
      </c>
      <c r="AK13" s="20">
        <f>COUNTIF(Décembre[[#This Row],[1]:[31]],$AK$5)</f>
        <v>0</v>
      </c>
      <c r="AL13" s="20">
        <f>COUNTIF(Décembre[[#This Row],[1]:[31]],$AL$5)</f>
        <v>0</v>
      </c>
    </row>
    <row r="14" spans="1:38" ht="30" customHeight="1" x14ac:dyDescent="0.3">
      <c r="B14" s="19" t="s">
        <v>46</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20">
        <f>COUNTIF(Décembre[[#This Row],[1]:[31]],$AH$5)</f>
        <v>0</v>
      </c>
      <c r="AI14" s="20">
        <f>COUNTIF(Décembre[[#This Row],[1]:[31]],$AI$4)+COUNTIF(Décembre[[#This Row],[1]:[31]],$AI$5)</f>
        <v>0</v>
      </c>
      <c r="AJ14" s="20">
        <f>COUNTIF(Décembre[[#This Row],[1]:[31]],$AJ$5)</f>
        <v>0</v>
      </c>
      <c r="AK14" s="20">
        <f>COUNTIF(Décembre[[#This Row],[1]:[31]],$AK$5)</f>
        <v>0</v>
      </c>
      <c r="AL14" s="20">
        <f>COUNTIF(Décembre[[#This Row],[1]:[31]],$AL$5)</f>
        <v>0</v>
      </c>
    </row>
    <row r="15" spans="1:38" ht="30" customHeight="1" x14ac:dyDescent="0.3">
      <c r="B15" s="19" t="s">
        <v>47</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20">
        <f>COUNTIF(Décembre[[#This Row],[1]:[31]],$AH$5)</f>
        <v>0</v>
      </c>
      <c r="AI15" s="20">
        <f>COUNTIF(Décembre[[#This Row],[1]:[31]],$AI$4)+COUNTIF(Décembre[[#This Row],[1]:[31]],$AI$5)</f>
        <v>0</v>
      </c>
      <c r="AJ15" s="20">
        <f>COUNTIF(Décembre[[#This Row],[1]:[31]],$AJ$5)</f>
        <v>0</v>
      </c>
      <c r="AK15" s="20">
        <f>COUNTIF(Décembre[[#This Row],[1]:[31]],$AK$5)</f>
        <v>0</v>
      </c>
      <c r="AL15" s="20">
        <f>COUNTIF(Décembre[[#This Row],[1]:[31]],$AL$5)</f>
        <v>0</v>
      </c>
    </row>
    <row r="16" spans="1:38" ht="30" customHeight="1" x14ac:dyDescent="0.3">
      <c r="B16" s="19" t="s">
        <v>48</v>
      </c>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20">
        <f>COUNTIF(Décembre[[#This Row],[1]:[31]],$AH$5)</f>
        <v>0</v>
      </c>
      <c r="AI16" s="20">
        <f>COUNTIF(Décembre[[#This Row],[1]:[31]],$AI$4)+COUNTIF(Décembre[[#This Row],[1]:[31]],$AI$5)</f>
        <v>0</v>
      </c>
      <c r="AJ16" s="20">
        <f>COUNTIF(Décembre[[#This Row],[1]:[31]],$AJ$5)</f>
        <v>0</v>
      </c>
      <c r="AK16" s="20">
        <f>COUNTIF(Décembre[[#This Row],[1]:[31]],$AK$5)</f>
        <v>0</v>
      </c>
      <c r="AL16" s="20">
        <f>COUNTIF(Décembre[[#This Row],[1]:[31]],$AL$5)</f>
        <v>0</v>
      </c>
    </row>
    <row r="17" spans="2:38" ht="30" customHeight="1" x14ac:dyDescent="0.3">
      <c r="B17" s="19" t="s">
        <v>49</v>
      </c>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20">
        <f>COUNTIF(Décembre[[#This Row],[1]:[31]],$AH$5)</f>
        <v>0</v>
      </c>
      <c r="AI17" s="20">
        <f>COUNTIF(Décembre[[#This Row],[1]:[31]],$AI$4)+COUNTIF(Décembre[[#This Row],[1]:[31]],$AI$5)</f>
        <v>0</v>
      </c>
      <c r="AJ17" s="20">
        <f>COUNTIF(Décembre[[#This Row],[1]:[31]],$AJ$5)</f>
        <v>0</v>
      </c>
      <c r="AK17" s="20">
        <f>COUNTIF(Décembre[[#This Row],[1]:[31]],$AK$5)</f>
        <v>0</v>
      </c>
      <c r="AL17" s="20">
        <f>COUNTIF(Décembre[[#This Row],[1]:[31]],$AL$5)</f>
        <v>0</v>
      </c>
    </row>
    <row r="18" spans="2:38" ht="30" customHeight="1" x14ac:dyDescent="0.3">
      <c r="B18" s="16" t="s">
        <v>50</v>
      </c>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20">
        <f>COUNTIF(Décembre[[#This Row],[1]:[31]],$AH$5)</f>
        <v>0</v>
      </c>
      <c r="AI18" s="20">
        <f>COUNTIF(Décembre[[#This Row],[1]:[31]],$AI$4)+COUNTIF(Décembre[[#This Row],[1]:[31]],$AI$5)</f>
        <v>0</v>
      </c>
      <c r="AJ18" s="20">
        <f>COUNTIF(Décembre[[#This Row],[1]:[31]],$AJ$5)</f>
        <v>0</v>
      </c>
      <c r="AK18" s="20">
        <f>COUNTIF(Décembre[[#This Row],[1]:[31]],$AK$5)</f>
        <v>0</v>
      </c>
      <c r="AL18" s="20">
        <f>COUNTIF(Décembre[[#This Row],[1]:[31]],$AL$5)</f>
        <v>0</v>
      </c>
    </row>
    <row r="19" spans="2:38" ht="30" customHeight="1" x14ac:dyDescent="0.3">
      <c r="B19" s="16" t="s">
        <v>51</v>
      </c>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20">
        <f>COUNTIF(Décembre[[#This Row],[1]:[31]],$AH$5)</f>
        <v>0</v>
      </c>
      <c r="AI19" s="20">
        <f>COUNTIF(Décembre[[#This Row],[1]:[31]],$AI$4)+COUNTIF(Décembre[[#This Row],[1]:[31]],$AI$5)</f>
        <v>0</v>
      </c>
      <c r="AJ19" s="20">
        <f>COUNTIF(Décembre[[#This Row],[1]:[31]],$AJ$5)</f>
        <v>0</v>
      </c>
      <c r="AK19" s="20">
        <f>COUNTIF(Décembre[[#This Row],[1]:[31]],$AK$5)</f>
        <v>0</v>
      </c>
      <c r="AL19" s="20">
        <f>COUNTIF(Décembre[[#This Row],[1]:[31]],$AL$5)</f>
        <v>0</v>
      </c>
    </row>
    <row r="20" spans="2:38" ht="30" customHeight="1" x14ac:dyDescent="0.3">
      <c r="B20" s="19" t="s">
        <v>52</v>
      </c>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20">
        <f>COUNTIF(Décembre[[#This Row],[1]:[31]],$AH$5)</f>
        <v>0</v>
      </c>
      <c r="AI20" s="20">
        <f>COUNTIF(Décembre[[#This Row],[1]:[31]],$AI$4)+COUNTIF(Décembre[[#This Row],[1]:[31]],$AI$5)</f>
        <v>0</v>
      </c>
      <c r="AJ20" s="20">
        <f>COUNTIF(Décembre[[#This Row],[1]:[31]],$AJ$5)</f>
        <v>0</v>
      </c>
      <c r="AK20" s="20">
        <f>COUNTIF(Décembre[[#This Row],[1]:[31]],$AK$5)</f>
        <v>0</v>
      </c>
      <c r="AL20" s="20">
        <f>COUNTIF(Décembre[[#This Row],[1]:[31]],$AL$5)</f>
        <v>0</v>
      </c>
    </row>
    <row r="21" spans="2:38" ht="30" customHeight="1" x14ac:dyDescent="0.3">
      <c r="B21" s="18" t="s">
        <v>53</v>
      </c>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20">
        <f>COUNTIF(Décembre[[#This Row],[1]:[31]],$AH$5)</f>
        <v>0</v>
      </c>
      <c r="AI21" s="20">
        <f>COUNTIF(Décembre[[#This Row],[1]:[31]],$AI$4)+COUNTIF(Décembre[[#This Row],[1]:[31]],$AI$5)</f>
        <v>0</v>
      </c>
      <c r="AJ21" s="20">
        <f>COUNTIF(Décembre[[#This Row],[1]:[31]],$AJ$5)</f>
        <v>0</v>
      </c>
      <c r="AK21" s="20">
        <f>COUNTIF(Décembre[[#This Row],[1]:[31]],$AK$5)</f>
        <v>0</v>
      </c>
      <c r="AL21" s="20">
        <f>COUNTIF(Décembre[[#This Row],[1]:[31]],$AL$5)</f>
        <v>0</v>
      </c>
    </row>
    <row r="22" spans="2:38" ht="30" customHeight="1" x14ac:dyDescent="0.3">
      <c r="B22" s="17" t="s">
        <v>54</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20">
        <f>COUNTIF(Décembre[[#This Row],[1]:[31]],$AH$5)</f>
        <v>0</v>
      </c>
      <c r="AI22" s="20">
        <f>COUNTIF(Décembre[[#This Row],[1]:[31]],$AI$4)+COUNTIF(Décembre[[#This Row],[1]:[31]],$AI$5)</f>
        <v>0</v>
      </c>
      <c r="AJ22" s="20">
        <f>COUNTIF(Décembre[[#This Row],[1]:[31]],$AJ$5)</f>
        <v>0</v>
      </c>
      <c r="AK22" s="20">
        <f>COUNTIF(Décembre[[#This Row],[1]:[31]],$AK$5)</f>
        <v>0</v>
      </c>
      <c r="AL22" s="20">
        <f>COUNTIF(Décembre[[#This Row],[1]:[31]],$AL$5)</f>
        <v>0</v>
      </c>
    </row>
    <row r="23" spans="2:38" ht="30" customHeight="1" x14ac:dyDescent="0.3">
      <c r="B23" s="19" t="s">
        <v>55</v>
      </c>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20">
        <f>COUNTIF(Décembre[[#This Row],[1]:[31]],$AH$5)</f>
        <v>0</v>
      </c>
      <c r="AI23" s="20">
        <f>COUNTIF(Décembre[[#This Row],[1]:[31]],$AI$4)+COUNTIF(Décembre[[#This Row],[1]:[31]],$AI$5)</f>
        <v>0</v>
      </c>
      <c r="AJ23" s="20">
        <f>COUNTIF(Décembre[[#This Row],[1]:[31]],$AJ$5)</f>
        <v>0</v>
      </c>
      <c r="AK23" s="20">
        <f>COUNTIF(Décembre[[#This Row],[1]:[31]],$AK$5)</f>
        <v>0</v>
      </c>
      <c r="AL23" s="20">
        <f>COUNTIF(Décembre[[#This Row],[1]:[31]],$AL$5)</f>
        <v>0</v>
      </c>
    </row>
    <row r="24" spans="2:38" ht="30" customHeight="1" x14ac:dyDescent="0.3">
      <c r="B24" s="17" t="s">
        <v>56</v>
      </c>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20">
        <f>COUNTIF(Décembre[[#This Row],[1]:[31]],$AH$5)</f>
        <v>0</v>
      </c>
      <c r="AI24" s="20">
        <f>COUNTIF(Décembre[[#This Row],[1]:[31]],$AI$4)+COUNTIF(Décembre[[#This Row],[1]:[31]],$AI$5)</f>
        <v>0</v>
      </c>
      <c r="AJ24" s="20">
        <f>COUNTIF(Décembre[[#This Row],[1]:[31]],$AJ$5)</f>
        <v>0</v>
      </c>
      <c r="AK24" s="20">
        <f>COUNTIF(Décembre[[#This Row],[1]:[31]],$AK$5)</f>
        <v>0</v>
      </c>
      <c r="AL24" s="20">
        <f>COUNTIF(Décembre[[#This Row],[1]:[31]],$AL$5)</f>
        <v>0</v>
      </c>
    </row>
    <row r="25" spans="2:38" ht="30" customHeight="1" x14ac:dyDescent="0.3">
      <c r="B25" s="19" t="s">
        <v>57</v>
      </c>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20">
        <f>COUNTIF(Décembre[[#This Row],[1]:[31]],$AH$5)</f>
        <v>0</v>
      </c>
      <c r="AI25" s="20">
        <f>COUNTIF(Décembre[[#This Row],[1]:[31]],$AI$4)+COUNTIF(Décembre[[#This Row],[1]:[31]],$AI$5)</f>
        <v>0</v>
      </c>
      <c r="AJ25" s="20">
        <f>COUNTIF(Décembre[[#This Row],[1]:[31]],$AJ$5)</f>
        <v>0</v>
      </c>
      <c r="AK25" s="20">
        <f>COUNTIF(Décembre[[#This Row],[1]:[31]],$AK$5)</f>
        <v>0</v>
      </c>
      <c r="AL25" s="20">
        <f>COUNTIF(Décembre[[#This Row],[1]:[31]],$AL$5)</f>
        <v>0</v>
      </c>
    </row>
    <row r="26" spans="2:38" ht="30" customHeight="1" x14ac:dyDescent="0.3">
      <c r="B26" s="16" t="s">
        <v>58</v>
      </c>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20">
        <f>COUNTIF(Décembre[[#This Row],[1]:[31]],$AH$5)</f>
        <v>0</v>
      </c>
      <c r="AI26" s="20">
        <f>COUNTIF(Décembre[[#This Row],[1]:[31]],$AI$4)+COUNTIF(Décembre[[#This Row],[1]:[31]],$AI$5)</f>
        <v>0</v>
      </c>
      <c r="AJ26" s="20">
        <f>COUNTIF(Décembre[[#This Row],[1]:[31]],$AJ$5)</f>
        <v>0</v>
      </c>
      <c r="AK26" s="20">
        <f>COUNTIF(Décembre[[#This Row],[1]:[31]],$AK$5)</f>
        <v>0</v>
      </c>
      <c r="AL26" s="20">
        <f>COUNTIF(Décembre[[#This Row],[1]:[31]],$AL$5)</f>
        <v>0</v>
      </c>
    </row>
    <row r="27" spans="2:38" ht="30" customHeight="1" x14ac:dyDescent="0.3">
      <c r="B27" s="19" t="s">
        <v>59</v>
      </c>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20">
        <f>COUNTIF(Décembre[[#This Row],[1]:[31]],$AH$5)</f>
        <v>0</v>
      </c>
      <c r="AI27" s="20">
        <f>COUNTIF(Décembre[[#This Row],[1]:[31]],$AI$4)+COUNTIF(Décembre[[#This Row],[1]:[31]],$AI$5)</f>
        <v>0</v>
      </c>
      <c r="AJ27" s="20">
        <f>COUNTIF(Décembre[[#This Row],[1]:[31]],$AJ$5)</f>
        <v>0</v>
      </c>
      <c r="AK27" s="20">
        <f>COUNTIF(Décembre[[#This Row],[1]:[31]],$AK$5)</f>
        <v>0</v>
      </c>
      <c r="AL27" s="20">
        <f>COUNTIF(Décembre[[#This Row],[1]:[31]],$AL$5)</f>
        <v>0</v>
      </c>
    </row>
    <row r="28" spans="2:38" ht="30" customHeight="1" x14ac:dyDescent="0.3">
      <c r="B28" s="16" t="s">
        <v>60</v>
      </c>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20">
        <f>COUNTIF(Décembre[[#This Row],[1]:[31]],$AH$5)</f>
        <v>0</v>
      </c>
      <c r="AI28" s="20">
        <f>COUNTIF(Décembre[[#This Row],[1]:[31]],$AI$4)+COUNTIF(Décembre[[#This Row],[1]:[31]],$AI$5)</f>
        <v>0</v>
      </c>
      <c r="AJ28" s="20">
        <f>COUNTIF(Décembre[[#This Row],[1]:[31]],$AJ$5)</f>
        <v>0</v>
      </c>
      <c r="AK28" s="20">
        <f>COUNTIF(Décembre[[#This Row],[1]:[31]],$AK$5)</f>
        <v>0</v>
      </c>
      <c r="AL28" s="20">
        <f>COUNTIF(Décembre[[#This Row],[1]:[31]],$AL$5)</f>
        <v>0</v>
      </c>
    </row>
    <row r="29" spans="2:38" ht="30" customHeight="1" x14ac:dyDescent="0.3">
      <c r="B29" s="16" t="s">
        <v>61</v>
      </c>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20">
        <f>COUNTIF(Décembre[[#This Row],[1]:[31]],$AH$5)</f>
        <v>0</v>
      </c>
      <c r="AI29" s="20">
        <f>COUNTIF(Décembre[[#This Row],[1]:[31]],$AI$4)+COUNTIF(Décembre[[#This Row],[1]:[31]],$AI$5)</f>
        <v>0</v>
      </c>
      <c r="AJ29" s="20">
        <f>COUNTIF(Décembre[[#This Row],[1]:[31]],$AJ$5)</f>
        <v>0</v>
      </c>
      <c r="AK29" s="20">
        <f>COUNTIF(Décembre[[#This Row],[1]:[31]],$AK$5)</f>
        <v>0</v>
      </c>
      <c r="AL29" s="20">
        <f>COUNTIF(Décembre[[#This Row],[1]:[31]],$AL$5)</f>
        <v>0</v>
      </c>
    </row>
    <row r="30" spans="2:38" ht="30" customHeight="1" x14ac:dyDescent="0.3">
      <c r="B30" s="19" t="s">
        <v>62</v>
      </c>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20">
        <f>COUNTIF(Décembre[[#This Row],[1]:[31]],$AH$5)</f>
        <v>0</v>
      </c>
      <c r="AI30" s="20">
        <f>COUNTIF(Décembre[[#This Row],[1]:[31]],$AI$4)+COUNTIF(Décembre[[#This Row],[1]:[31]],$AI$5)</f>
        <v>0</v>
      </c>
      <c r="AJ30" s="20">
        <f>COUNTIF(Décembre[[#This Row],[1]:[31]],$AJ$5)</f>
        <v>0</v>
      </c>
      <c r="AK30" s="20">
        <f>COUNTIF(Décembre[[#This Row],[1]:[31]],$AK$5)</f>
        <v>0</v>
      </c>
      <c r="AL30" s="20">
        <f>COUNTIF(Décembre[[#This Row],[1]:[31]],$AL$5)</f>
        <v>0</v>
      </c>
    </row>
    <row r="31" spans="2:38" ht="30" customHeight="1" x14ac:dyDescent="0.3">
      <c r="B31" s="19" t="s">
        <v>63</v>
      </c>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20">
        <f>COUNTIF(Décembre[[#This Row],[1]:[31]],$AH$5)</f>
        <v>0</v>
      </c>
      <c r="AI31" s="20">
        <f>COUNTIF(Décembre[[#This Row],[1]:[31]],$AI$4)+COUNTIF(Décembre[[#This Row],[1]:[31]],$AI$5)</f>
        <v>0</v>
      </c>
      <c r="AJ31" s="20">
        <f>COUNTIF(Décembre[[#This Row],[1]:[31]],$AJ$5)</f>
        <v>0</v>
      </c>
      <c r="AK31" s="20">
        <f>COUNTIF(Décembre[[#This Row],[1]:[31]],$AK$5)</f>
        <v>0</v>
      </c>
      <c r="AL31" s="20">
        <f>COUNTIF(Décembre[[#This Row],[1]:[31]],$AL$5)</f>
        <v>0</v>
      </c>
    </row>
    <row r="32" spans="2:38" ht="30" customHeight="1" x14ac:dyDescent="0.3">
      <c r="B32" s="17" t="s">
        <v>64</v>
      </c>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20">
        <f>COUNTIF(Décembre[[#This Row],[1]:[31]],$AH$5)</f>
        <v>0</v>
      </c>
      <c r="AI32" s="20">
        <f>COUNTIF(Décembre[[#This Row],[1]:[31]],$AI$4)+COUNTIF(Décembre[[#This Row],[1]:[31]],$AI$5)</f>
        <v>0</v>
      </c>
      <c r="AJ32" s="20">
        <f>COUNTIF(Décembre[[#This Row],[1]:[31]],$AJ$5)</f>
        <v>0</v>
      </c>
      <c r="AK32" s="20">
        <f>COUNTIF(Décembre[[#This Row],[1]:[31]],$AK$5)</f>
        <v>0</v>
      </c>
      <c r="AL32" s="20">
        <f>COUNTIF(Décembre[[#This Row],[1]:[31]],$AL$5)</f>
        <v>0</v>
      </c>
    </row>
    <row r="33" spans="2:38" ht="30" customHeight="1" x14ac:dyDescent="0.3">
      <c r="B33" s="16" t="s">
        <v>65</v>
      </c>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20">
        <f>COUNTIF(Décembre[[#This Row],[1]:[31]],$AH$5)</f>
        <v>0</v>
      </c>
      <c r="AI33" s="20">
        <f>COUNTIF(Décembre[[#This Row],[1]:[31]],$AI$4)+COUNTIF(Décembre[[#This Row],[1]:[31]],$AI$5)</f>
        <v>0</v>
      </c>
      <c r="AJ33" s="20">
        <f>COUNTIF(Décembre[[#This Row],[1]:[31]],$AJ$5)</f>
        <v>0</v>
      </c>
      <c r="AK33" s="20">
        <f>COUNTIF(Décembre[[#This Row],[1]:[31]],$AK$5)</f>
        <v>0</v>
      </c>
      <c r="AL33" s="20">
        <f>COUNTIF(Décembre[[#This Row],[1]:[31]],$AL$5)</f>
        <v>0</v>
      </c>
    </row>
    <row r="34" spans="2:38" ht="30" customHeight="1" x14ac:dyDescent="0.3">
      <c r="B34" s="12">
        <v>28</v>
      </c>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20">
        <f>COUNTIF(Décembre[[#This Row],[1]:[31]],$AH$5)</f>
        <v>0</v>
      </c>
      <c r="AI34" s="20">
        <f>COUNTIF(Décembre[[#This Row],[1]:[31]],$AI$4)+COUNTIF(Décembre[[#This Row],[1]:[31]],$AI$5)</f>
        <v>0</v>
      </c>
      <c r="AJ34" s="20">
        <f>COUNTIF(Décembre[[#This Row],[1]:[31]],$AJ$5)</f>
        <v>0</v>
      </c>
      <c r="AK34" s="20">
        <f>COUNTIF(Décembre[[#This Row],[1]:[31]],$AK$5)</f>
        <v>0</v>
      </c>
      <c r="AL34" s="20">
        <f>COUNTIF(Décembre[[#This Row],[1]:[31]],$AL$5)</f>
        <v>0</v>
      </c>
    </row>
    <row r="35" spans="2:38" ht="30" customHeight="1" x14ac:dyDescent="0.3">
      <c r="B35" s="12">
        <v>29</v>
      </c>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20">
        <f>COUNTIF(Décembre[[#This Row],[1]:[31]],$AH$5)</f>
        <v>0</v>
      </c>
      <c r="AI35" s="20">
        <f>COUNTIF(Décembre[[#This Row],[1]:[31]],$AI$4)+COUNTIF(Décembre[[#This Row],[1]:[31]],$AI$5)</f>
        <v>0</v>
      </c>
      <c r="AJ35" s="20">
        <f>COUNTIF(Décembre[[#This Row],[1]:[31]],$AJ$5)</f>
        <v>0</v>
      </c>
      <c r="AK35" s="20">
        <f>COUNTIF(Décembre[[#This Row],[1]:[31]],$AK$5)</f>
        <v>0</v>
      </c>
      <c r="AL35" s="20">
        <f>COUNTIF(Décembre[[#This Row],[1]:[31]],$AL$5)</f>
        <v>0</v>
      </c>
    </row>
    <row r="36" spans="2:38" ht="30" customHeight="1" x14ac:dyDescent="0.3">
      <c r="B36" s="13">
        <v>30</v>
      </c>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20">
        <f>COUNTIF(Décembre[[#This Row],[1]:[31]],$AH$5)</f>
        <v>0</v>
      </c>
      <c r="AI36" s="20">
        <f>COUNTIF(Décembre[[#This Row],[1]:[31]],$AI$4)+COUNTIF(Décembre[[#This Row],[1]:[31]],$AI$5)</f>
        <v>0</v>
      </c>
      <c r="AJ36" s="20">
        <f>COUNTIF(Décembre[[#This Row],[1]:[31]],$AJ$5)</f>
        <v>0</v>
      </c>
      <c r="AK36" s="20">
        <f>COUNTIF(Décembre[[#This Row],[1]:[31]],$AK$5)</f>
        <v>0</v>
      </c>
      <c r="AL36" s="20">
        <f>COUNTIF(Décembre[[#This Row],[1]:[31]],$AL$5)</f>
        <v>0</v>
      </c>
    </row>
    <row r="37" spans="2:38" ht="30" customHeight="1" x14ac:dyDescent="0.3">
      <c r="B37" s="26"/>
      <c r="AH37" s="21">
        <f>SUM(AH7:AH36)</f>
        <v>0</v>
      </c>
      <c r="AI37" s="21">
        <f t="shared" ref="AI37:AL37" si="1">SUM(AI7:AI36)</f>
        <v>0</v>
      </c>
      <c r="AJ37" s="21">
        <f t="shared" si="1"/>
        <v>0</v>
      </c>
      <c r="AK37" s="21">
        <f t="shared" si="1"/>
        <v>0</v>
      </c>
      <c r="AL37" s="21">
        <f t="shared" si="1"/>
        <v>0</v>
      </c>
    </row>
  </sheetData>
  <mergeCells count="8">
    <mergeCell ref="AC2:AF2"/>
    <mergeCell ref="C4:AG4"/>
    <mergeCell ref="D2:E2"/>
    <mergeCell ref="G2:I2"/>
    <mergeCell ref="K2:L2"/>
    <mergeCell ref="N2:Q2"/>
    <mergeCell ref="S2:V2"/>
    <mergeCell ref="X2:AA2"/>
  </mergeCells>
  <conditionalFormatting sqref="AH7:AH36">
    <cfRule type="dataBar" priority="37">
      <dataBar>
        <cfvo type="num" val="0"/>
        <cfvo type="num" val="31"/>
        <color theme="2" tint="-0.249977111117893"/>
      </dataBar>
      <extLst>
        <ext xmlns:x14="http://schemas.microsoft.com/office/spreadsheetml/2009/9/main" uri="{B025F937-C7B1-47D3-B67F-A62EFF666E3E}">
          <x14:id>{39B269DD-0436-4CFF-A7A8-E8F453FCFEDC}</x14:id>
        </ext>
      </extLst>
    </cfRule>
  </conditionalFormatting>
  <conditionalFormatting sqref="AI7:AK36">
    <cfRule type="dataBar" priority="30">
      <dataBar>
        <cfvo type="num" val="0"/>
        <cfvo type="num" val="31"/>
        <color theme="2" tint="-0.249977111117893"/>
      </dataBar>
      <extLst>
        <ext xmlns:x14="http://schemas.microsoft.com/office/spreadsheetml/2009/9/main" uri="{B025F937-C7B1-47D3-B67F-A62EFF666E3E}">
          <x14:id>{21DA3BD3-6416-4BDA-ADCE-5F1AF47525EB}</x14:id>
        </ext>
      </extLst>
    </cfRule>
  </conditionalFormatting>
  <conditionalFormatting sqref="AI5">
    <cfRule type="expression" priority="24">
      <formula>AI5=""</formula>
    </cfRule>
  </conditionalFormatting>
  <conditionalFormatting sqref="AJ5">
    <cfRule type="expression" priority="18">
      <formula>AJ5=""</formula>
    </cfRule>
  </conditionalFormatting>
  <conditionalFormatting sqref="AI4">
    <cfRule type="expression" priority="12">
      <formula>AI4=""</formula>
    </cfRule>
    <cfRule type="expression" dxfId="182" priority="13">
      <formula>AI4=CléPersonnalisée2</formula>
    </cfRule>
    <cfRule type="expression" dxfId="181" priority="14">
      <formula>AI4=CléPersonnalisée1</formula>
    </cfRule>
    <cfRule type="expression" dxfId="180" priority="15">
      <formula>AI4=CléMaladie</formula>
    </cfRule>
    <cfRule type="expression" dxfId="179" priority="16">
      <formula>AI4=CléPersonnel</formula>
    </cfRule>
    <cfRule type="expression" dxfId="178" priority="17">
      <formula>AI4=CléCongé</formula>
    </cfRule>
  </conditionalFormatting>
  <conditionalFormatting sqref="C5:AG6">
    <cfRule type="expression" dxfId="177" priority="38">
      <formula>COUNTIF(feries,C$5)&gt;0</formula>
    </cfRule>
  </conditionalFormatting>
  <conditionalFormatting sqref="AL7:AL36">
    <cfRule type="dataBar" priority="10">
      <dataBar>
        <cfvo type="num" val="0"/>
        <cfvo type="num" val="31"/>
        <color theme="2" tint="-0.249977111117893"/>
      </dataBar>
      <extLst>
        <ext xmlns:x14="http://schemas.microsoft.com/office/spreadsheetml/2009/9/main" uri="{B025F937-C7B1-47D3-B67F-A62EFF666E3E}">
          <x14:id>{515E4094-9760-45C5-8D87-B152392CEAA3}</x14:id>
        </ext>
      </extLst>
    </cfRule>
  </conditionalFormatting>
  <conditionalFormatting sqref="C7:AG36">
    <cfRule type="expression" priority="2">
      <formula>C7=""</formula>
    </cfRule>
    <cfRule type="cellIs" dxfId="176" priority="3" operator="equal">
      <formula>"M"</formula>
    </cfRule>
    <cfRule type="cellIs" dxfId="175" priority="4" operator="equal">
      <formula>"A"</formula>
    </cfRule>
    <cfRule type="cellIs" dxfId="174" priority="5" operator="equal">
      <formula>"FS"</formula>
    </cfRule>
    <cfRule type="cellIs" dxfId="173" priority="6" operator="equal">
      <formula>"G2"</formula>
    </cfRule>
    <cfRule type="cellIs" dxfId="172" priority="7" operator="equal">
      <formula>"G1"</formula>
    </cfRule>
    <cfRule type="cellIs" dxfId="171" priority="8" operator="equal">
      <formula>"C"</formula>
    </cfRule>
  </conditionalFormatting>
  <dataValidations count="15">
    <dataValidation allowBlank="1" showInputMessage="1" showErrorMessage="1" prompt="Entrez l’année dans la cellule ci-dessous" sqref="AH3:AK3" xr:uid="{00000000-0002-0000-0B00-000000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B00-000001000000}"/>
    <dataValidation allowBlank="1" showInputMessage="1" showErrorMessage="1" prompt="Entrez une étiquette pour décrire la clé personnalisée à gauche" sqref="N2 S2 X2 AC2" xr:uid="{00000000-0002-0000-0B00-000002000000}"/>
    <dataValidation allowBlank="1" showInputMessage="1" showErrorMessage="1" prompt="Entrez une lettre et personnalisez l’étiquette à droite pour ajouter un élément de clé" sqref="M2 R2 AK5" xr:uid="{00000000-0002-0000-0B00-000003000000}"/>
    <dataValidation allowBlank="1" showInputMessage="1" showErrorMessage="1" prompt="La lettre « M » indique une absence pour cause de maladie" sqref="J2" xr:uid="{00000000-0002-0000-0B00-000004000000}"/>
    <dataValidation allowBlank="1" showInputMessage="1" showErrorMessage="1" prompt="La lettre « P » indique une absence pour motifs personnels" sqref="F2" xr:uid="{00000000-0002-0000-0B00-000005000000}"/>
    <dataValidation allowBlank="1" showInputMessage="1" showErrorMessage="1" prompt="La lettre « C » indique une absence pour cause de congé" sqref="C2 AH5" xr:uid="{00000000-0002-0000-0B00-000006000000}"/>
    <dataValidation allowBlank="1" showInputMessage="1" showErrorMessage="1" prompt="Cette ligne définit les clés utilisées dans le tableau : Congé en C2, Personnel en F2 et Congé maladie en J2. Les cellules M2 et R2 sont personnalisables" sqref="B2" xr:uid="{00000000-0002-0000-0B00-000007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B00-000008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B00-000009000000}"/>
    <dataValidation allowBlank="1" showInputMessage="1" showErrorMessage="1" prompt="Calcule automatiquement le nombre total de jours d’absence d’un employé durant ce mois" sqref="AH6:AL6" xr:uid="{00000000-0002-0000-0B00-00000A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B00-00000B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B00-00000C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B00-00000D000000}"/>
    <dataValidation allowBlank="1" showInputMessage="1" showErrorMessage="1" prompt="Entrez l’année dans cette cellule." sqref="AH4 AJ4:AK4" xr:uid="{00000000-0002-0000-0B00-00000E000000}"/>
  </dataValidations>
  <pageMargins left="0" right="0" top="0" bottom="0" header="0" footer="0"/>
  <pageSetup paperSize="8" scale="74" fitToWidth="0"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39B269DD-0436-4CFF-A7A8-E8F453FCFEDC}">
            <x14:dataBar minLength="0" maxLength="100">
              <x14:cfvo type="num">
                <xm:f>0</xm:f>
              </x14:cfvo>
              <x14:cfvo type="num">
                <xm:f>31</xm:f>
              </x14:cfvo>
              <x14:negativeFillColor rgb="FFFF0000"/>
              <x14:axisColor rgb="FF000000"/>
            </x14:dataBar>
          </x14:cfRule>
          <xm:sqref>AH7:AH36</xm:sqref>
        </x14:conditionalFormatting>
        <x14:conditionalFormatting xmlns:xm="http://schemas.microsoft.com/office/excel/2006/main">
          <x14:cfRule type="dataBar" id="{21DA3BD3-6416-4BDA-ADCE-5F1AF47525EB}">
            <x14:dataBar minLength="0" maxLength="100">
              <x14:cfvo type="num">
                <xm:f>0</xm:f>
              </x14:cfvo>
              <x14:cfvo type="num">
                <xm:f>31</xm:f>
              </x14:cfvo>
              <x14:negativeFillColor rgb="FFFF0000"/>
              <x14:axisColor rgb="FF000000"/>
            </x14:dataBar>
          </x14:cfRule>
          <xm:sqref>AI7:AK36</xm:sqref>
        </x14:conditionalFormatting>
        <x14:conditionalFormatting xmlns:xm="http://schemas.microsoft.com/office/excel/2006/main">
          <x14:cfRule type="dataBar" id="{515E4094-9760-45C5-8D87-B152392CEAA3}">
            <x14:dataBar minLength="0" maxLength="100">
              <x14:cfvo type="num">
                <xm:f>0</xm:f>
              </x14:cfvo>
              <x14:cfvo type="num">
                <xm:f>31</xm:f>
              </x14:cfvo>
              <x14:negativeFillColor rgb="FFFF0000"/>
              <x14:axisColor rgb="FF000000"/>
            </x14:dataBar>
          </x14:cfRule>
          <xm:sqref>AL7:AL36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B00-00000F000000}">
          <x14:formula1>
            <xm:f>'Noms des employés'!$B$4:$B$33</xm:f>
          </x14:formula1>
          <xm:sqref>B7:B36</xm:sqref>
        </x14:dataValidation>
        <x14:dataValidation type="list" allowBlank="1" showInputMessage="1" showErrorMessage="1" prompt="Entrez une lettre et personnalisez l’étiquette à droite pour ajouter un élément de clé" xr:uid="{00000000-0002-0000-0B00-000010000000}">
          <x14:formula1>
            <xm:f>'Noms des employés'!$L$1:$L$6</xm:f>
          </x14:formula1>
          <xm:sqref>C7:AG36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2">
    <tabColor theme="1"/>
  </sheetPr>
  <dimension ref="B1:N33"/>
  <sheetViews>
    <sheetView showGridLines="0" workbookViewId="0">
      <selection activeCell="N9" sqref="N9"/>
    </sheetView>
  </sheetViews>
  <sheetFormatPr baseColWidth="10" defaultColWidth="9.21875" defaultRowHeight="30" customHeight="1" x14ac:dyDescent="0.3"/>
  <cols>
    <col min="1" max="1" width="2.77734375" customWidth="1"/>
    <col min="2" max="2" width="30.77734375" customWidth="1"/>
    <col min="3" max="3" width="2.77734375" customWidth="1"/>
    <col min="9" max="9" width="19.33203125" customWidth="1"/>
    <col min="10" max="10" width="19.21875" customWidth="1"/>
  </cols>
  <sheetData>
    <row r="1" spans="2:14" ht="50.1" customHeight="1" x14ac:dyDescent="0.25">
      <c r="B1" s="7" t="s">
        <v>36</v>
      </c>
      <c r="I1" s="27" t="s">
        <v>78</v>
      </c>
      <c r="J1" s="28">
        <f>DATE(AnnéeCalendrier,1,1)</f>
        <v>44927</v>
      </c>
      <c r="L1" s="38" t="s">
        <v>2</v>
      </c>
    </row>
    <row r="2" spans="2:14" ht="15" customHeight="1" x14ac:dyDescent="0.25">
      <c r="I2" s="27" t="s">
        <v>79</v>
      </c>
      <c r="J2" s="28">
        <f>ROUND(DATE(AnnéeCalendrier,4,MOD(234-11*MOD(AnnéeCalendrier,19),30))/7,)*7-6</f>
        <v>45025</v>
      </c>
      <c r="L2" s="39" t="s">
        <v>66</v>
      </c>
    </row>
    <row r="3" spans="2:14" ht="30" customHeight="1" x14ac:dyDescent="0.25">
      <c r="B3" t="s">
        <v>36</v>
      </c>
      <c r="I3" s="27" t="s">
        <v>80</v>
      </c>
      <c r="J3" s="28">
        <f>SUM(J2+1)</f>
        <v>45026</v>
      </c>
      <c r="L3" s="40" t="s">
        <v>67</v>
      </c>
    </row>
    <row r="4" spans="2:14" ht="30" customHeight="1" x14ac:dyDescent="0.25">
      <c r="B4" s="9" t="s">
        <v>39</v>
      </c>
      <c r="I4" s="27" t="s">
        <v>81</v>
      </c>
      <c r="J4" s="28">
        <f>DATE(AnnéeCalendrier,5,1)</f>
        <v>45047</v>
      </c>
      <c r="L4" s="41" t="s">
        <v>37</v>
      </c>
    </row>
    <row r="5" spans="2:14" ht="30" customHeight="1" x14ac:dyDescent="0.25">
      <c r="B5" s="9" t="s">
        <v>40</v>
      </c>
      <c r="I5" s="27" t="s">
        <v>82</v>
      </c>
      <c r="J5" s="28">
        <f>DATE(AnnéeCalendrier,5,8)</f>
        <v>45054</v>
      </c>
      <c r="L5" s="42" t="s">
        <v>38</v>
      </c>
    </row>
    <row r="6" spans="2:14" ht="30" customHeight="1" x14ac:dyDescent="0.25">
      <c r="B6" s="9" t="s">
        <v>41</v>
      </c>
      <c r="I6" s="27" t="s">
        <v>83</v>
      </c>
      <c r="J6" s="28">
        <f>J2+39</f>
        <v>45064</v>
      </c>
      <c r="L6" s="44" t="s">
        <v>7</v>
      </c>
    </row>
    <row r="7" spans="2:14" ht="30" customHeight="1" x14ac:dyDescent="0.25">
      <c r="B7" s="9" t="s">
        <v>42</v>
      </c>
      <c r="I7" s="27" t="s">
        <v>84</v>
      </c>
      <c r="J7" s="28">
        <f>J2+49</f>
        <v>45074</v>
      </c>
      <c r="N7" s="48" t="s">
        <v>104</v>
      </c>
    </row>
    <row r="8" spans="2:14" ht="30" customHeight="1" x14ac:dyDescent="0.25">
      <c r="B8" s="9" t="s">
        <v>43</v>
      </c>
      <c r="I8" s="27" t="s">
        <v>85</v>
      </c>
      <c r="J8" s="28">
        <f>J7+1</f>
        <v>45075</v>
      </c>
    </row>
    <row r="9" spans="2:14" ht="30" customHeight="1" x14ac:dyDescent="0.25">
      <c r="B9" s="9" t="s">
        <v>44</v>
      </c>
      <c r="I9" s="27" t="s">
        <v>86</v>
      </c>
      <c r="J9" s="28">
        <f>DATE(AnnéeCalendrier,7,14)</f>
        <v>45121</v>
      </c>
    </row>
    <row r="10" spans="2:14" ht="30" customHeight="1" x14ac:dyDescent="0.25">
      <c r="B10" s="9" t="s">
        <v>45</v>
      </c>
      <c r="I10" s="27" t="s">
        <v>87</v>
      </c>
      <c r="J10" s="28">
        <f>DATE(AnnéeCalendrier,8,15)</f>
        <v>45153</v>
      </c>
    </row>
    <row r="11" spans="2:14" ht="30" customHeight="1" x14ac:dyDescent="0.25">
      <c r="B11" s="9" t="s">
        <v>46</v>
      </c>
      <c r="I11" s="27" t="s">
        <v>88</v>
      </c>
      <c r="J11" s="28">
        <f>DATE(AnnéeCalendrier,11,1)</f>
        <v>45231</v>
      </c>
    </row>
    <row r="12" spans="2:14" ht="30" customHeight="1" x14ac:dyDescent="0.25">
      <c r="B12" s="9" t="s">
        <v>47</v>
      </c>
      <c r="I12" s="27" t="s">
        <v>89</v>
      </c>
      <c r="J12" s="28">
        <f>DATE(AnnéeCalendrier,11,11)</f>
        <v>45241</v>
      </c>
    </row>
    <row r="13" spans="2:14" ht="30" customHeight="1" x14ac:dyDescent="0.25">
      <c r="B13" s="24" t="s">
        <v>48</v>
      </c>
      <c r="I13" s="27" t="s">
        <v>90</v>
      </c>
      <c r="J13" s="28">
        <f>DATE(AnnéeCalendrier,12,25)</f>
        <v>45285</v>
      </c>
    </row>
    <row r="14" spans="2:14" ht="30" customHeight="1" x14ac:dyDescent="0.3">
      <c r="B14" s="9" t="s">
        <v>49</v>
      </c>
    </row>
    <row r="15" spans="2:14" ht="30" customHeight="1" x14ac:dyDescent="0.3">
      <c r="B15" s="9" t="s">
        <v>50</v>
      </c>
    </row>
    <row r="16" spans="2:14" ht="30" customHeight="1" x14ac:dyDescent="0.3">
      <c r="B16" s="9" t="s">
        <v>51</v>
      </c>
    </row>
    <row r="17" spans="2:2" ht="30" customHeight="1" x14ac:dyDescent="0.3">
      <c r="B17" s="9" t="s">
        <v>52</v>
      </c>
    </row>
    <row r="18" spans="2:2" ht="30" customHeight="1" x14ac:dyDescent="0.3">
      <c r="B18" s="9" t="s">
        <v>53</v>
      </c>
    </row>
    <row r="19" spans="2:2" ht="30" customHeight="1" x14ac:dyDescent="0.3">
      <c r="B19" s="9" t="s">
        <v>54</v>
      </c>
    </row>
    <row r="20" spans="2:2" ht="30" customHeight="1" x14ac:dyDescent="0.3">
      <c r="B20" s="9" t="s">
        <v>55</v>
      </c>
    </row>
    <row r="21" spans="2:2" ht="30" customHeight="1" x14ac:dyDescent="0.3">
      <c r="B21" s="9" t="s">
        <v>56</v>
      </c>
    </row>
    <row r="22" spans="2:2" ht="30" customHeight="1" x14ac:dyDescent="0.3">
      <c r="B22" s="9" t="s">
        <v>57</v>
      </c>
    </row>
    <row r="23" spans="2:2" ht="30" customHeight="1" x14ac:dyDescent="0.3">
      <c r="B23" s="9" t="s">
        <v>58</v>
      </c>
    </row>
    <row r="24" spans="2:2" ht="30" customHeight="1" x14ac:dyDescent="0.3">
      <c r="B24" s="9" t="s">
        <v>59</v>
      </c>
    </row>
    <row r="25" spans="2:2" ht="30" customHeight="1" x14ac:dyDescent="0.3">
      <c r="B25" s="9" t="s">
        <v>60</v>
      </c>
    </row>
    <row r="26" spans="2:2" ht="30" customHeight="1" x14ac:dyDescent="0.3">
      <c r="B26" s="9" t="s">
        <v>61</v>
      </c>
    </row>
    <row r="27" spans="2:2" ht="30" customHeight="1" x14ac:dyDescent="0.3">
      <c r="B27" s="9" t="s">
        <v>62</v>
      </c>
    </row>
    <row r="28" spans="2:2" ht="30" customHeight="1" x14ac:dyDescent="0.3">
      <c r="B28" s="9" t="s">
        <v>63</v>
      </c>
    </row>
    <row r="29" spans="2:2" ht="30" customHeight="1" x14ac:dyDescent="0.3">
      <c r="B29" s="9" t="s">
        <v>64</v>
      </c>
    </row>
    <row r="30" spans="2:2" ht="30" customHeight="1" x14ac:dyDescent="0.3">
      <c r="B30" s="9" t="s">
        <v>65</v>
      </c>
    </row>
    <row r="31" spans="2:2" ht="30" customHeight="1" x14ac:dyDescent="0.3">
      <c r="B31" s="9">
        <v>28</v>
      </c>
    </row>
    <row r="32" spans="2:2" ht="30" customHeight="1" x14ac:dyDescent="0.3">
      <c r="B32" s="9">
        <v>29</v>
      </c>
    </row>
    <row r="33" spans="2:2" ht="30" customHeight="1" x14ac:dyDescent="0.3">
      <c r="B33" s="9">
        <v>30</v>
      </c>
    </row>
  </sheetData>
  <dataValidations xWindow="238" yWindow="485" count="7">
    <dataValidation allowBlank="1" showInputMessage="1" showErrorMessage="1" prompt="Titre Noms des employés" sqref="B1" xr:uid="{00000000-0002-0000-0C00-000000000000}"/>
    <dataValidation allowBlank="1" showInputMessage="1" showErrorMessage="1" prompt="Entrez les noms des employés dans le tableau Noms des employés dans cette feuille de calcul. Ces noms sont utilisés en tant qu’options dans la colonne B du tableau des absences de chaque mois." sqref="A1" xr:uid="{00000000-0002-0000-0C00-000001000000}"/>
    <dataValidation allowBlank="1" showInputMessage="1" showErrorMessage="1" prompt="Entrez les noms des employés dans cette colonne" sqref="B3" xr:uid="{00000000-0002-0000-0C00-000002000000}"/>
    <dataValidation allowBlank="1" showInputMessage="1" showErrorMessage="1" prompt="Entrez une lettre et personnalisez l’étiquette à droite pour ajouter un élément de clé" sqref="L4:L5" xr:uid="{00000000-0002-0000-0C00-000003000000}"/>
    <dataValidation allowBlank="1" showInputMessage="1" showErrorMessage="1" prompt="La lettre « M » indique une absence pour cause de maladie" sqref="L3" xr:uid="{00000000-0002-0000-0C00-000004000000}"/>
    <dataValidation allowBlank="1" showInputMessage="1" showErrorMessage="1" prompt="La lettre « P » indique une absence pour motifs personnels" sqref="L2" xr:uid="{00000000-0002-0000-0C00-000005000000}"/>
    <dataValidation allowBlank="1" showInputMessage="1" showErrorMessage="1" prompt="La lettre « C » indique une absence pour cause de congé" sqref="L1" xr:uid="{00000000-0002-0000-0C00-000006000000}"/>
  </dataValidations>
  <hyperlinks>
    <hyperlink ref="N7" r:id="rId1" display="https://forum.excel-pratique.com/excel/calcul-pour-calendrier-garde-conges-178607" xr:uid="{92AA65AA-DEC2-4CD7-AF24-36BD4D516742}"/>
  </hyperlinks>
  <pageMargins left="0.7" right="0.7" top="0.75" bottom="0.75" header="0.3" footer="0.3"/>
  <pageSetup paperSize="9" orientation="portrait" horizontalDpi="200" verticalDpi="200"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2</vt:i4>
      </vt:variant>
    </vt:vector>
  </HeadingPairs>
  <TitlesOfParts>
    <vt:vector size="15" baseType="lpstr">
      <vt:lpstr>Janvier</vt:lpstr>
      <vt:lpstr>Février</vt:lpstr>
      <vt:lpstr>Mars</vt:lpstr>
      <vt:lpstr>Avril</vt:lpstr>
      <vt:lpstr>Mai</vt:lpstr>
      <vt:lpstr>Juin</vt:lpstr>
      <vt:lpstr>Juillet</vt:lpstr>
      <vt:lpstr>Août</vt:lpstr>
      <vt:lpstr>Septembre</vt:lpstr>
      <vt:lpstr>Octobre</vt:lpstr>
      <vt:lpstr>Novembre</vt:lpstr>
      <vt:lpstr>Décembre</vt:lpstr>
      <vt:lpstr>Noms des employés</vt:lpstr>
      <vt:lpstr>AnnéeCalendrier</vt:lpstr>
      <vt:lpstr>feries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Alexandre PC Pro</dc:creator>
  <cp:lastModifiedBy>François ROUZE</cp:lastModifiedBy>
  <cp:lastPrinted>2022-12-08T14:12:49Z</cp:lastPrinted>
  <dcterms:created xsi:type="dcterms:W3CDTF">2016-12-06T04:52:27Z</dcterms:created>
  <dcterms:modified xsi:type="dcterms:W3CDTF">2022-12-09T14:09:55Z</dcterms:modified>
</cp:coreProperties>
</file>