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2"/>
  <workbookPr/>
  <mc:AlternateContent xmlns:mc="http://schemas.openxmlformats.org/markup-compatibility/2006">
    <mc:Choice Requires="x15">
      <x15ac:absPath xmlns:x15ac="http://schemas.microsoft.com/office/spreadsheetml/2010/11/ac" url="C:\Users\franc\Downloads\"/>
    </mc:Choice>
  </mc:AlternateContent>
  <xr:revisionPtr revIDLastSave="0" documentId="13_ncr:1_{1EE7E624-025F-411E-9DCB-B655879C447D}" xr6:coauthVersionLast="36" xr6:coauthVersionMax="36" xr10:uidLastSave="{00000000-0000-0000-0000-000000000000}"/>
  <bookViews>
    <workbookView xWindow="0" yWindow="0" windowWidth="24000" windowHeight="12396" tabRatio="686" xr2:uid="{00000000-000D-0000-FFFF-FFFF00000000}"/>
  </bookViews>
  <sheets>
    <sheet name="Janvier" sheetId="4" r:id="rId1"/>
    <sheet name="Noms des employés" sheetId="16" r:id="rId2"/>
  </sheets>
  <externalReferences>
    <externalReference r:id="rId3"/>
  </externalReferences>
  <definedNames>
    <definedName name="_xlnm._FilterDatabase" localSheetId="0" hidden="1">Janvier!$B$6:$AH$36</definedName>
    <definedName name="_xlnm._FilterDatabase" localSheetId="1" hidden="1">'Noms des employés'!$B$3:$B$33</definedName>
    <definedName name="An" localSheetId="0">Janvier!$A$1</definedName>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feries">'Noms des employés'!$J$1:$J$13</definedName>
    <definedName name="_xlnm.Print_Titles" localSheetId="0">Janvier!$4:$6</definedName>
    <definedName name="Nom_clé">Janvier!$B$2</definedName>
    <definedName name="NomMois" localSheetId="0">Janvier!$B$4</definedName>
    <definedName name="Titre_Absence_Employé">Janvier!$B$1</definedName>
    <definedName name="Titre1">Janvier[[#Headers],[Nom de l’employé]]</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NomEmployé[[#Headers],[Noms des employés]]</definedName>
    <definedName name="Var_An">[1]Calendrier!$A$2</definedName>
  </definedNames>
  <calcPr calcId="191029"/>
</workbook>
</file>

<file path=xl/calcChain.xml><?xml version="1.0" encoding="utf-8"?>
<calcChain xmlns="http://schemas.openxmlformats.org/spreadsheetml/2006/main">
  <c r="AL37" i="4" l="1"/>
  <c r="AL8" i="4"/>
  <c r="AL9" i="4"/>
  <c r="AL10" i="4"/>
  <c r="AL11" i="4"/>
  <c r="AL12" i="4"/>
  <c r="AL13" i="4"/>
  <c r="AL14" i="4"/>
  <c r="AL15" i="4"/>
  <c r="AL16" i="4"/>
  <c r="AL17" i="4"/>
  <c r="AL18" i="4"/>
  <c r="AL19" i="4"/>
  <c r="AL20" i="4"/>
  <c r="AL21" i="4"/>
  <c r="AL22" i="4"/>
  <c r="AL23" i="4"/>
  <c r="AL24" i="4"/>
  <c r="AL25" i="4"/>
  <c r="AL26" i="4"/>
  <c r="AL27" i="4"/>
  <c r="AL28" i="4"/>
  <c r="AL29" i="4"/>
  <c r="AL30" i="4"/>
  <c r="AL31" i="4"/>
  <c r="AL32" i="4"/>
  <c r="AL33" i="4"/>
  <c r="AL34" i="4"/>
  <c r="AL35" i="4"/>
  <c r="AL36" i="4"/>
  <c r="AL7" i="4"/>
  <c r="F5" i="4"/>
  <c r="G5" i="4" s="1"/>
  <c r="H5" i="4" s="1"/>
  <c r="I5" i="4" s="1"/>
  <c r="J5" i="4" s="1"/>
  <c r="K5" i="4" s="1"/>
  <c r="L5" i="4" s="1"/>
  <c r="M5" i="4" s="1"/>
  <c r="N5" i="4" s="1"/>
  <c r="O5" i="4" s="1"/>
  <c r="P5" i="4" s="1"/>
  <c r="Q5" i="4" s="1"/>
  <c r="R5" i="4" s="1"/>
  <c r="S5" i="4" s="1"/>
  <c r="T5" i="4" s="1"/>
  <c r="U5" i="4" s="1"/>
  <c r="V5" i="4" s="1"/>
  <c r="W5" i="4" s="1"/>
  <c r="X5" i="4" s="1"/>
  <c r="Y5" i="4" s="1"/>
  <c r="Z5" i="4" s="1"/>
  <c r="AA5" i="4" s="1"/>
  <c r="AB5" i="4" s="1"/>
  <c r="AC5" i="4" s="1"/>
  <c r="AD5" i="4" s="1"/>
  <c r="AE5" i="4" s="1"/>
  <c r="AF5" i="4" s="1"/>
  <c r="AG5" i="4" s="1"/>
  <c r="E5" i="4"/>
  <c r="D5" i="4"/>
  <c r="C5" i="4"/>
  <c r="J13" i="16"/>
  <c r="J12" i="16"/>
  <c r="J11" i="16"/>
  <c r="J10" i="16"/>
  <c r="J9" i="16"/>
  <c r="J5" i="16"/>
  <c r="J4" i="16"/>
  <c r="J2" i="16"/>
  <c r="J7" i="16" s="1"/>
  <c r="J8" i="16" s="1"/>
  <c r="J1" i="16"/>
  <c r="J3" i="16" l="1"/>
  <c r="J6" i="16"/>
  <c r="AH8" i="4"/>
  <c r="AI8" i="4"/>
  <c r="AJ8" i="4"/>
  <c r="AK8" i="4"/>
  <c r="AH9" i="4"/>
  <c r="AI9" i="4"/>
  <c r="AJ9" i="4"/>
  <c r="AK9" i="4"/>
  <c r="AH10" i="4"/>
  <c r="AI10" i="4"/>
  <c r="AJ10" i="4"/>
  <c r="AK10" i="4"/>
  <c r="AH11" i="4"/>
  <c r="AI11" i="4"/>
  <c r="AJ11" i="4"/>
  <c r="AK11" i="4"/>
  <c r="AH12" i="4"/>
  <c r="AI12" i="4"/>
  <c r="AJ12" i="4"/>
  <c r="AK12" i="4"/>
  <c r="AH13" i="4"/>
  <c r="AI13" i="4"/>
  <c r="AJ13" i="4"/>
  <c r="AK13" i="4"/>
  <c r="AH14" i="4"/>
  <c r="AI14" i="4"/>
  <c r="AJ14" i="4"/>
  <c r="AK14" i="4"/>
  <c r="AH15" i="4"/>
  <c r="AI15" i="4"/>
  <c r="AJ15" i="4"/>
  <c r="AK15" i="4"/>
  <c r="AH16" i="4"/>
  <c r="AI16" i="4"/>
  <c r="AJ16" i="4"/>
  <c r="AK16" i="4"/>
  <c r="AH17" i="4"/>
  <c r="AI17" i="4"/>
  <c r="AJ17" i="4"/>
  <c r="AK17" i="4"/>
  <c r="AH18" i="4"/>
  <c r="AI18" i="4"/>
  <c r="AJ18" i="4"/>
  <c r="AK18" i="4"/>
  <c r="AH19" i="4"/>
  <c r="AI19" i="4"/>
  <c r="AJ19" i="4"/>
  <c r="AK19" i="4"/>
  <c r="AH20" i="4"/>
  <c r="AI20" i="4"/>
  <c r="AJ20" i="4"/>
  <c r="AK20" i="4"/>
  <c r="AH21" i="4"/>
  <c r="AI21" i="4"/>
  <c r="AJ21" i="4"/>
  <c r="AK21" i="4"/>
  <c r="AH22" i="4"/>
  <c r="AI22" i="4"/>
  <c r="AJ22" i="4"/>
  <c r="AK22" i="4"/>
  <c r="AH23" i="4"/>
  <c r="AI23" i="4"/>
  <c r="AJ23" i="4"/>
  <c r="AK23" i="4"/>
  <c r="AH24" i="4"/>
  <c r="AI24" i="4"/>
  <c r="AJ24" i="4"/>
  <c r="AK24" i="4"/>
  <c r="AH25" i="4"/>
  <c r="AI25" i="4"/>
  <c r="AJ25" i="4"/>
  <c r="AK25" i="4"/>
  <c r="AH26" i="4"/>
  <c r="AI26" i="4"/>
  <c r="AJ26" i="4"/>
  <c r="AK26" i="4"/>
  <c r="AH27" i="4"/>
  <c r="AI27" i="4"/>
  <c r="AJ27" i="4"/>
  <c r="AK27" i="4"/>
  <c r="AH28" i="4"/>
  <c r="AI28" i="4"/>
  <c r="AJ28" i="4"/>
  <c r="AK28" i="4"/>
  <c r="AH29" i="4"/>
  <c r="AI29" i="4"/>
  <c r="AJ29" i="4"/>
  <c r="AK29" i="4"/>
  <c r="AH30" i="4"/>
  <c r="AI30" i="4"/>
  <c r="AJ30" i="4"/>
  <c r="AK30" i="4"/>
  <c r="AH31" i="4"/>
  <c r="AI31" i="4"/>
  <c r="AJ31" i="4"/>
  <c r="AK31" i="4"/>
  <c r="AH32" i="4"/>
  <c r="AI32" i="4"/>
  <c r="AJ32" i="4"/>
  <c r="AK32" i="4"/>
  <c r="AH33" i="4"/>
  <c r="AI33" i="4"/>
  <c r="AJ33" i="4"/>
  <c r="AK33" i="4"/>
  <c r="AH34" i="4"/>
  <c r="AI34" i="4"/>
  <c r="AJ34" i="4"/>
  <c r="AK34" i="4"/>
  <c r="AH35" i="4"/>
  <c r="AI35" i="4"/>
  <c r="AJ35" i="4"/>
  <c r="AK35" i="4"/>
  <c r="AH36" i="4"/>
  <c r="AI36" i="4"/>
  <c r="AJ36" i="4"/>
  <c r="AK36" i="4"/>
  <c r="AK7" i="4"/>
  <c r="AH7" i="4"/>
  <c r="AJ7" i="4"/>
  <c r="AI7" i="4"/>
  <c r="AH37" i="4" l="1"/>
  <c r="AK37" i="4" l="1"/>
  <c r="AI37" i="4"/>
  <c r="AJ37" i="4" l="1"/>
</calcChain>
</file>

<file path=xl/sharedStrings.xml><?xml version="1.0" encoding="utf-8"?>
<sst xmlns="http://schemas.openxmlformats.org/spreadsheetml/2006/main" count="254" uniqueCount="93">
  <si>
    <t>Janvier</t>
  </si>
  <si>
    <t>Nom de l’employé</t>
  </si>
  <si>
    <t>C</t>
  </si>
  <si>
    <t>1</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</si>
  <si>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</si>
  <si>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</si>
  <si>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</si>
  <si>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</si>
  <si>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</si>
  <si>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</si>
  <si>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</si>
  <si>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</si>
  <si>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</si>
  <si>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</si>
  <si>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</si>
  <si>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</si>
  <si>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</si>
  <si>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</si>
  <si>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</si>
  <si>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</si>
  <si>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</si>
  <si>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</si>
  <si>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</si>
  <si>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</si>
  <si>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</si>
  <si>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</si>
  <si>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</si>
  <si>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</si>
  <si>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</si>
  <si>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</si>
  <si>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</si>
  <si>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</si>
  <si>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</si>
  <si>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</si>
  <si>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</si>
  <si>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</si>
  <si>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Noms des employés</t>
  </si>
  <si>
    <t>FS</t>
  </si>
  <si>
    <t>A</t>
  </si>
  <si>
    <t>BONNEFOND Manon</t>
  </si>
  <si>
    <t>CABANNES Emile</t>
  </si>
  <si>
    <t>CHAZEAUD Anita</t>
  </si>
  <si>
    <t>CASTANG Jean-Claude</t>
  </si>
  <si>
    <t>DA SILVA Marc</t>
  </si>
  <si>
    <t>DERACO Philippe</t>
  </si>
  <si>
    <t>DURAN Alexandre</t>
  </si>
  <si>
    <t>FAGETTE Philippe</t>
  </si>
  <si>
    <t>FRANCOIS Jean-Paul</t>
  </si>
  <si>
    <t>FRANCOIS Mathéo</t>
  </si>
  <si>
    <t>FONDIN Patrice</t>
  </si>
  <si>
    <t>GRIVOIS Nicolas</t>
  </si>
  <si>
    <t>LAFAYE Marion</t>
  </si>
  <si>
    <t>MARCHE Philippe</t>
  </si>
  <si>
    <t>MARTIAL Jean-Luc</t>
  </si>
  <si>
    <t>MENARD Martial</t>
  </si>
  <si>
    <t>NOEL Didier</t>
  </si>
  <si>
    <t>NORMAND Christian</t>
  </si>
  <si>
    <t>PARAT Alex</t>
  </si>
  <si>
    <t>PICAUD Carine</t>
  </si>
  <si>
    <t>RIBEIRO Rui</t>
  </si>
  <si>
    <t>RIGAL Pauline</t>
  </si>
  <si>
    <t>ROUGIER Stéphanie</t>
  </si>
  <si>
    <t>SAVARIT André</t>
  </si>
  <si>
    <t>SAVARIT David</t>
  </si>
  <si>
    <t>THOMAS Karl</t>
  </si>
  <si>
    <t>VAVASSEUR Célia</t>
  </si>
  <si>
    <t>G1</t>
  </si>
  <si>
    <t>G2</t>
  </si>
  <si>
    <t>Calendrier des gardes et absences des employés</t>
  </si>
  <si>
    <t>Année :</t>
  </si>
  <si>
    <t>Congés</t>
  </si>
  <si>
    <t>Gardes</t>
  </si>
  <si>
    <t>Gardes 1</t>
  </si>
  <si>
    <t>Gardes 2</t>
  </si>
  <si>
    <t>Formations/Stages</t>
  </si>
  <si>
    <t>Absences</t>
  </si>
  <si>
    <t>Formations       Stages</t>
  </si>
  <si>
    <t>Légende</t>
  </si>
  <si>
    <t>Nouvel An</t>
  </si>
  <si>
    <t>Pâques</t>
  </si>
  <si>
    <t>Lundi de Pâques</t>
  </si>
  <si>
    <t>Fête Du Travail</t>
  </si>
  <si>
    <t>Comm. Victoire 1945</t>
  </si>
  <si>
    <t>Ascension</t>
  </si>
  <si>
    <t>Pentecôte</t>
  </si>
  <si>
    <t>Lundi de Pentecôte</t>
  </si>
  <si>
    <t>Fête Nationale</t>
  </si>
  <si>
    <t>Assomption</t>
  </si>
  <si>
    <t>Toussaint</t>
  </si>
  <si>
    <t>Comm. Armistice 1918</t>
  </si>
  <si>
    <t>Noël</t>
  </si>
  <si>
    <t>Férié</t>
  </si>
  <si>
    <t xml:space="preserve">Dates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</si>
</sst>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ddd\ dd\ mmm\ yy"/>
    <numFmt numFmtId="169" formatCode="ddd"/>
  </numFmts>
  <fonts count="26"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2"/>
      <color theme="1"/>
      <name val="Calibri"/>
      <family val="2"/>
      <scheme val="minor"/>
    </font>
    <font>
      <sz val="14"/>
      <color theme="1"/>
      <name val="Calibri"/>
      <family val="2"/>
      <scheme val="minor"/>
    </font>
    <font>
      <b/>
      <i/>
      <sz val="11"/>
      <color theme="1"/>
      <name val="Calibri"/>
      <family val="2"/>
      <scheme val="minor"/>
    </font>
    <font>
      <b/>
      <sz val="14"/>
      <color theme="1"/>
      <name val="Calibri"/>
      <family val="2"/>
      <scheme val="minor"/>
    </font>
    <font>
      <b/>
      <i/>
      <sz val="14"/>
      <color theme="1"/>
      <name val="Calibri"/>
      <family val="2"/>
      <scheme val="minor"/>
    </font>
    <font>
      <b/>
      <u/>
      <sz val="24"/>
      <color theme="4" tint="-0.24994659260841701"/>
      <name val="Calibri"/>
      <family val="2"/>
      <scheme val="minor"/>
    </font>
    <font>
      <b/>
      <sz val="12"/>
      <color theme="4" tint="-0.249977111117893"/>
      <name val="Calibri"/>
      <family val="2"/>
      <scheme val="minor"/>
    </font>
    <font>
      <sz val="10"/>
      <color theme="0"/>
      <name val="Arial"/>
      <family val="2"/>
    </font>
  </fonts>
  <fills count="4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6" tint="0.79998168889431442"/>
        <bgColor indexed="64"/>
      </patternFill>
    </fill>
    <fill>
      <patternFill patternType="solid">
        <fgColor theme="3" tint="0.89999084444715716"/>
        <bgColor indexed="64"/>
      </patternFill>
    </fill>
    <fill>
      <patternFill patternType="solid">
        <fgColor theme="0"/>
        <bgColor indexed="64"/>
      </patternFill>
    </fill>
    <fill>
      <patternFill patternType="solid">
        <fgColor rgb="FFFFCD2D"/>
        <bgColor indexed="64"/>
      </patternFill>
    </fill>
    <fill>
      <patternFill patternType="solid">
        <fgColor rgb="FFFFFFCC"/>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3" tint="0.59999389629810485"/>
        <bgColor indexed="64"/>
      </patternFill>
    </fill>
    <fill>
      <patternFill patternType="solid">
        <fgColor rgb="FF00B0F0"/>
        <bgColor indexed="64"/>
      </patternFill>
    </fill>
    <fill>
      <patternFill patternType="solid">
        <fgColor rgb="FF4F66AF"/>
        <bgColor indexed="64"/>
      </patternFill>
    </fill>
  </fills>
  <borders count="11">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theme="0"/>
      </left>
      <right style="thin">
        <color theme="0"/>
      </right>
      <top/>
      <bottom/>
      <diagonal/>
    </border>
  </borders>
  <cellStyleXfs count="50">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1" fillId="0" borderId="0"/>
  </cellStyleXfs>
  <cellXfs count="41">
    <xf numFmtId="0" fontId="0" fillId="0" borderId="0" xfId="0">
      <alignment horizontal="left" vertical="center"/>
    </xf>
    <xf numFmtId="0" fontId="0" fillId="0" borderId="0" xfId="0" applyFont="1" applyFill="1" applyBorder="1" applyAlignment="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0" fontId="6" fillId="0" borderId="0" xfId="1" applyAlignment="1" applyProtection="1">
      <alignment vertical="top"/>
    </xf>
    <xf numFmtId="0" fontId="0" fillId="0" borderId="0" xfId="0" applyAlignment="1" applyProtection="1">
      <alignment horizontal="left" vertical="center" wrapText="1"/>
    </xf>
    <xf numFmtId="0" fontId="7" fillId="0" borderId="0" xfId="27" applyProtection="1">
      <alignment horizontal="center"/>
    </xf>
    <xf numFmtId="0" fontId="6" fillId="0" borderId="0" xfId="1">
      <alignment vertical="top"/>
    </xf>
    <xf numFmtId="0" fontId="5" fillId="2" borderId="0" xfId="3" applyProtection="1">
      <alignment horizontal="center" vertical="center"/>
    </xf>
    <xf numFmtId="0" fontId="20" fillId="0" borderId="0" xfId="26" applyFont="1">
      <alignment horizontal="left" vertical="center" wrapText="1" indent="2"/>
    </xf>
    <xf numFmtId="0" fontId="18" fillId="0" borderId="0" xfId="0" applyFont="1" applyFill="1" applyBorder="1" applyAlignment="1" applyProtection="1">
      <alignment horizontal="center" vertical="center"/>
    </xf>
    <xf numFmtId="0" fontId="21" fillId="15" borderId="0" xfId="12" applyFont="1" applyAlignment="1" applyProtection="1">
      <alignment horizontal="center" vertical="center"/>
    </xf>
    <xf numFmtId="0" fontId="21" fillId="10" borderId="0" xfId="19" applyFont="1" applyAlignment="1" applyProtection="1">
      <alignment horizontal="center" vertical="center"/>
    </xf>
    <xf numFmtId="0" fontId="21" fillId="13" borderId="0" xfId="23" applyFont="1" applyAlignment="1" applyProtection="1">
      <alignment horizontal="center" vertical="center"/>
    </xf>
    <xf numFmtId="166" fontId="21" fillId="9" borderId="0" xfId="8" applyNumberFormat="1" applyFont="1" applyAlignment="1" applyProtection="1">
      <alignment horizontal="center" vertical="center"/>
    </xf>
    <xf numFmtId="166" fontId="21" fillId="14" borderId="0" xfId="24" applyNumberFormat="1" applyFont="1" applyAlignment="1" applyProtection="1">
      <alignment horizontal="center" vertical="center"/>
    </xf>
    <xf numFmtId="0" fontId="19" fillId="2" borderId="0" xfId="21" applyFont="1" applyBorder="1" applyAlignment="1" applyProtection="1">
      <alignment horizontal="left" vertical="center" indent="1"/>
    </xf>
    <xf numFmtId="0" fontId="22" fillId="0" borderId="8" xfId="26" applyFont="1" applyFill="1" applyBorder="1">
      <alignment horizontal="left" vertical="center" wrapText="1" indent="2"/>
    </xf>
    <xf numFmtId="0" fontId="22" fillId="0" borderId="9" xfId="26" applyFont="1" applyFill="1" applyBorder="1">
      <alignment horizontal="left" vertical="center" wrapText="1" indent="2"/>
    </xf>
    <xf numFmtId="0" fontId="23" fillId="2" borderId="0" xfId="3" applyFont="1" applyProtection="1">
      <alignment horizontal="center" vertical="center"/>
    </xf>
    <xf numFmtId="0" fontId="22" fillId="34" borderId="7" xfId="26" applyFont="1" applyFill="1" applyBorder="1">
      <alignment horizontal="left" vertical="center" wrapText="1" indent="2"/>
    </xf>
    <xf numFmtId="0" fontId="22" fillId="34" borderId="8" xfId="26" applyFont="1" applyFill="1" applyBorder="1">
      <alignment horizontal="left" vertical="center" wrapText="1" indent="2"/>
    </xf>
    <xf numFmtId="0" fontId="22" fillId="33" borderId="8" xfId="26" applyFont="1" applyFill="1" applyBorder="1">
      <alignment horizontal="left" vertical="center" wrapText="1" indent="2"/>
    </xf>
    <xf numFmtId="0" fontId="22" fillId="36" borderId="8" xfId="26" applyFont="1" applyFill="1" applyBorder="1">
      <alignment horizontal="left" vertical="center" wrapText="1" indent="2"/>
    </xf>
    <xf numFmtId="0" fontId="22" fillId="37" borderId="8" xfId="26" applyFont="1" applyFill="1" applyBorder="1">
      <alignment horizontal="left" vertical="center" wrapText="1" indent="2"/>
    </xf>
    <xf numFmtId="1" fontId="1" fillId="35" borderId="6" xfId="25" applyFill="1" applyBorder="1" applyProtection="1">
      <alignment horizontal="center" vertical="center"/>
    </xf>
    <xf numFmtId="1" fontId="22" fillId="35" borderId="6" xfId="0" applyNumberFormat="1" applyFont="1" applyFill="1" applyBorder="1" applyAlignment="1" applyProtection="1">
      <alignment horizontal="center" vertical="center"/>
    </xf>
    <xf numFmtId="0" fontId="24" fillId="2" borderId="6" xfId="21" applyFont="1" applyFill="1" applyBorder="1" applyAlignment="1" applyProtection="1">
      <alignment horizontal="center" vertical="center"/>
    </xf>
    <xf numFmtId="0" fontId="24" fillId="2" borderId="6" xfId="21" applyFont="1" applyFill="1" applyBorder="1" applyAlignment="1" applyProtection="1">
      <alignment horizontal="center" vertical="center" wrapText="1"/>
    </xf>
    <xf numFmtId="0" fontId="21" fillId="20" borderId="0" xfId="4" applyFont="1" applyAlignment="1" applyProtection="1">
      <alignment horizontal="center" vertical="center"/>
    </xf>
    <xf numFmtId="0" fontId="20" fillId="35" borderId="0" xfId="26" applyFont="1" applyFill="1">
      <alignment horizontal="left" vertical="center" wrapText="1" indent="2"/>
    </xf>
    <xf numFmtId="0" fontId="5" fillId="2" borderId="0" xfId="3" applyProtection="1">
      <alignment horizontal="center" vertical="center"/>
    </xf>
    <xf numFmtId="0" fontId="19" fillId="2" borderId="0" xfId="21" applyFont="1" applyAlignment="1" applyProtection="1">
      <alignment horizontal="left" vertical="center"/>
    </xf>
    <xf numFmtId="0" fontId="0" fillId="39" borderId="10" xfId="0" applyFont="1" applyFill="1" applyBorder="1" applyAlignment="1">
      <alignment horizontal="center" vertical="center"/>
    </xf>
    <xf numFmtId="0" fontId="0" fillId="38" borderId="10" xfId="0" applyFont="1" applyFill="1" applyBorder="1" applyAlignment="1">
      <alignment horizontal="center" vertical="center"/>
    </xf>
    <xf numFmtId="0" fontId="22" fillId="0" borderId="8" xfId="0" applyFont="1" applyFill="1" applyBorder="1" applyAlignment="1" applyProtection="1">
      <alignment horizontal="left" vertical="center" wrapText="1" indent="2"/>
    </xf>
    <xf numFmtId="0" fontId="25" fillId="40" borderId="0" xfId="49" applyFont="1" applyFill="1" applyBorder="1" applyAlignment="1" applyProtection="1">
      <alignment horizontal="right"/>
      <protection hidden="1"/>
    </xf>
    <xf numFmtId="167" fontId="25" fillId="40" borderId="0" xfId="49" applyNumberFormat="1" applyFont="1" applyFill="1" applyBorder="1" applyAlignment="1" applyProtection="1">
      <alignment horizontal="center"/>
      <protection hidden="1"/>
    </xf>
    <xf numFmtId="169" fontId="18" fillId="0" borderId="0" xfId="0" applyNumberFormat="1" applyFont="1" applyAlignment="1" applyProtection="1">
      <alignment horizontal="center" vertical="center"/>
    </xf>
    <xf numFmtId="0" fontId="0" fillId="41" borderId="0" xfId="0" applyFill="1" applyProtection="1">
      <alignment horizontal="left" vertical="center"/>
    </xf>
    <xf numFmtId="0" fontId="3" fillId="42" borderId="0" xfId="0" applyFont="1" applyFill="1" applyAlignment="1" applyProtection="1">
      <alignment horizontal="center" vertical="center"/>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C000000}"/>
    <cellStyle name="Entrée" xfId="36" builtinId="20" customBuiltin="1"/>
    <cellStyle name="Étiquette" xfId="27" xr:uid="{00000000-0005-0000-0000-00001E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3" xfId="49" xr:uid="{AF41F1C6-945E-45D9-82AD-C11392D39AD9}"/>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32">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fill>
        <patternFill>
          <bgColor theme="8"/>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fill>
        <patternFill>
          <bgColor rgb="FF4F66AF"/>
        </patternFill>
      </fill>
    </dxf>
    <dxf>
      <fill>
        <patternFill>
          <bgColor rgb="FF00B0F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i/>
        <strike val="0"/>
        <condense val="0"/>
        <extend val="0"/>
        <outline val="0"/>
        <shadow val="0"/>
        <u val="none"/>
        <vertAlign val="baseline"/>
        <sz val="14"/>
        <color theme="1"/>
        <name val="Calibri"/>
        <family val="2"/>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family val="2"/>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i/>
      </font>
    </dxf>
    <dxf>
      <font>
        <b/>
        <i/>
      </font>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131"/>
      <tableStyleElement type="headerRow" dxfId="130"/>
      <tableStyleElement type="totalRow" dxfId="129"/>
      <tableStyleElement type="firstColumn" dxfId="128"/>
      <tableStyleElement type="lastColumn" dxfId="127"/>
      <tableStyleElement type="firstRowStripe" dxfId="126"/>
      <tableStyleElement type="secondRowStripe" dxfId="125"/>
      <tableStyleElement type="firstColumnStripe" dxfId="124"/>
      <tableStyleElement type="secondColumnStripe" dxfId="123"/>
      <tableStyleElement type="firstHeaderCell" dxfId="122"/>
      <tableStyleElement type="lastHeaderCell" dxfId="121"/>
      <tableStyleElement type="firstTotalCell" dxfId="120"/>
      <tableStyleElement type="lastTotalCell" dxfId="119"/>
    </tableStyle>
  </tableStyles>
  <colors>
    <mruColors>
      <color rgb="FF4F66AF"/>
      <color rgb="FFFFFFCC"/>
      <color rgb="FFF1F2E8"/>
      <color rgb="FFFFCD2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nts\Calendrier_V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Adresse"/>
      <sheetName val="Données"/>
    </sheetNames>
    <sheetDataSet>
      <sheetData sheetId="0">
        <row r="2">
          <cell r="A2">
            <v>2022</v>
          </cell>
        </row>
      </sheetData>
      <sheetData sheetId="1" refreshError="1"/>
      <sheetData sheetId="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37" totalsRowCount="1" headerRowDxfId="118" dataDxfId="117" totalsRowDxfId="116">
  <tableColumns count="33">
    <tableColumn id="1" xr3:uid="{00000000-0010-0000-0000-000001000000}" name="Nom de l’employé" dataDxfId="115" totalsRowDxfId="76" dataCellStyle="Employé"/>
    <tableColumn id="2" xr3:uid="{00000000-0010-0000-0000-000002000000}" name="1" dataDxfId="114" totalsRowDxfId="75"/>
    <tableColumn id="3" xr3:uid="{00000000-0010-0000-0000-000003000000}" name="2" dataDxfId="113" totalsRowDxfId="74"/>
    <tableColumn id="4" xr3:uid="{00000000-0010-0000-0000-000004000000}" name="3" dataDxfId="112" totalsRowDxfId="73"/>
    <tableColumn id="5" xr3:uid="{00000000-0010-0000-0000-000005000000}" name="4" dataDxfId="111" totalsRowDxfId="72"/>
    <tableColumn id="6" xr3:uid="{00000000-0010-0000-0000-000006000000}" name="5" totalsRowDxfId="71"/>
    <tableColumn id="7" xr3:uid="{00000000-0010-0000-0000-000007000000}" name="6" dataDxfId="110" totalsRowDxfId="70"/>
    <tableColumn id="8" xr3:uid="{00000000-0010-0000-0000-000008000000}" name="7" dataDxfId="109" totalsRowDxfId="69"/>
    <tableColumn id="9" xr3:uid="{00000000-0010-0000-0000-000009000000}" name="8" dataDxfId="108" totalsRowDxfId="68"/>
    <tableColumn id="10" xr3:uid="{00000000-0010-0000-0000-00000A000000}" name="9" dataDxfId="107" totalsRowDxfId="67"/>
    <tableColumn id="11" xr3:uid="{00000000-0010-0000-0000-00000B000000}" name="10" dataDxfId="106" totalsRowDxfId="66"/>
    <tableColumn id="12" xr3:uid="{00000000-0010-0000-0000-00000C000000}" name="11" dataDxfId="105" totalsRowDxfId="65"/>
    <tableColumn id="13" xr3:uid="{00000000-0010-0000-0000-00000D000000}" name="12" dataDxfId="104" totalsRowDxfId="64"/>
    <tableColumn id="14" xr3:uid="{00000000-0010-0000-0000-00000E000000}" name="13" dataDxfId="103" totalsRowDxfId="63"/>
    <tableColumn id="15" xr3:uid="{00000000-0010-0000-0000-00000F000000}" name="14" dataDxfId="102" totalsRowDxfId="62"/>
    <tableColumn id="16" xr3:uid="{00000000-0010-0000-0000-000010000000}" name="15" dataDxfId="101" totalsRowDxfId="61"/>
    <tableColumn id="17" xr3:uid="{00000000-0010-0000-0000-000011000000}" name="16" dataDxfId="100" totalsRowDxfId="60"/>
    <tableColumn id="18" xr3:uid="{00000000-0010-0000-0000-000012000000}" name="17" dataDxfId="99" totalsRowDxfId="59"/>
    <tableColumn id="19" xr3:uid="{00000000-0010-0000-0000-000013000000}" name="18" dataDxfId="98" totalsRowDxfId="58"/>
    <tableColumn id="20" xr3:uid="{00000000-0010-0000-0000-000014000000}" name="19" dataDxfId="97" totalsRowDxfId="57"/>
    <tableColumn id="21" xr3:uid="{00000000-0010-0000-0000-000015000000}" name="20" dataDxfId="96" totalsRowDxfId="56"/>
    <tableColumn id="22" xr3:uid="{00000000-0010-0000-0000-000016000000}" name="21" dataDxfId="95" totalsRowDxfId="55"/>
    <tableColumn id="23" xr3:uid="{00000000-0010-0000-0000-000017000000}" name="22" dataDxfId="94" totalsRowDxfId="54"/>
    <tableColumn id="24" xr3:uid="{00000000-0010-0000-0000-000018000000}" name="23" dataDxfId="93" totalsRowDxfId="53"/>
    <tableColumn id="25" xr3:uid="{00000000-0010-0000-0000-000019000000}" name="24" dataDxfId="92" totalsRowDxfId="52"/>
    <tableColumn id="26" xr3:uid="{00000000-0010-0000-0000-00001A000000}" name="25" dataDxfId="91" totalsRowDxfId="51"/>
    <tableColumn id="27" xr3:uid="{00000000-0010-0000-0000-00001B000000}" name="26" dataDxfId="90" totalsRowDxfId="50"/>
    <tableColumn id="28" xr3:uid="{00000000-0010-0000-0000-00001C000000}" name="27" dataDxfId="89" totalsRowDxfId="49"/>
    <tableColumn id="29" xr3:uid="{00000000-0010-0000-0000-00001D000000}" name="28" dataDxfId="88" totalsRowDxfId="48"/>
    <tableColumn id="30" xr3:uid="{00000000-0010-0000-0000-00001E000000}" name="29" dataDxfId="87" totalsRowDxfId="47"/>
    <tableColumn id="31" xr3:uid="{00000000-0010-0000-0000-00001F000000}" name="30" dataDxfId="86" totalsRowDxfId="46"/>
    <tableColumn id="32" xr3:uid="{00000000-0010-0000-0000-000020000000}" name="31" dataDxfId="85" totalsRowDxfId="45"/>
    <tableColumn id="33" xr3:uid="{00000000-0010-0000-0000-000021000000}" name="Congés" totalsRowFunction="custom" totalsRowDxfId="44">
      <calculatedColumnFormula>COUNTIF(Janvier[[#This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33" dataDxfId="84">
  <tableColumns count="1">
    <tableColumn id="1" xr3:uid="{00000000-0010-0000-0C00-000001000000}" name="Noms des employés" totalsRowFunction="count" dataDxfId="83" totalsRowDxfId="82"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pageSetUpPr fitToPage="1"/>
  </sheetPr>
  <dimension ref="A1:AL37"/>
  <sheetViews>
    <sheetView showGridLines="0" showZeros="0" tabSelected="1" topLeftCell="M1" zoomScale="75" zoomScaleNormal="75" workbookViewId="0">
      <selection activeCell="S15" sqref="S15"/>
    </sheetView>
  </sheetViews>
  <sheetFormatPr baseColWidth="10" defaultColWidth="9.21875" defaultRowHeight="30" customHeight="1" x14ac:dyDescent="0.3"/>
  <cols>
    <col min="1" max="1" width="2.77734375" style="2" customWidth="1"/>
    <col min="2" max="2" width="32.109375" style="2" customWidth="1"/>
    <col min="3" max="33" width="6.88671875" style="2" customWidth="1"/>
    <col min="34" max="37" width="11.6640625" style="2" customWidth="1"/>
    <col min="38" max="39" width="9.21875" customWidth="1"/>
  </cols>
  <sheetData>
    <row r="1" spans="1:38" ht="50.1" customHeight="1" x14ac:dyDescent="0.3">
      <c r="A1" s="5"/>
      <c r="B1" s="4" t="s">
        <v>68</v>
      </c>
    </row>
    <row r="2" spans="1:38" ht="18" x14ac:dyDescent="0.3">
      <c r="B2" s="29" t="s">
        <v>77</v>
      </c>
      <c r="C2" s="11" t="s">
        <v>2</v>
      </c>
      <c r="D2" s="32" t="s">
        <v>70</v>
      </c>
      <c r="E2" s="32"/>
      <c r="F2" s="12" t="s">
        <v>66</v>
      </c>
      <c r="G2" s="32" t="s">
        <v>72</v>
      </c>
      <c r="H2" s="32"/>
      <c r="I2" s="32"/>
      <c r="J2" s="13" t="s">
        <v>67</v>
      </c>
      <c r="K2" s="32" t="s">
        <v>73</v>
      </c>
      <c r="L2" s="32"/>
      <c r="M2" s="14" t="s">
        <v>37</v>
      </c>
      <c r="N2" s="32" t="s">
        <v>74</v>
      </c>
      <c r="O2" s="32"/>
      <c r="P2" s="32"/>
      <c r="Q2" s="32"/>
      <c r="R2" s="15" t="s">
        <v>38</v>
      </c>
      <c r="S2" s="32" t="s">
        <v>75</v>
      </c>
      <c r="T2" s="32"/>
      <c r="U2" s="32"/>
      <c r="V2" s="32"/>
      <c r="W2" s="39"/>
      <c r="X2" s="32" t="s">
        <v>91</v>
      </c>
      <c r="Y2" s="32"/>
      <c r="Z2" s="32"/>
      <c r="AA2" s="32"/>
      <c r="AB2" s="40" t="s">
        <v>7</v>
      </c>
      <c r="AC2" s="32" t="s">
        <v>13</v>
      </c>
      <c r="AD2" s="32"/>
      <c r="AE2" s="32"/>
      <c r="AF2" s="32"/>
    </row>
    <row r="3" spans="1:38" ht="15" customHeight="1" x14ac:dyDescent="0.3">
      <c r="AH3" s="6" t="s">
        <v>69</v>
      </c>
      <c r="AI3" s="6"/>
      <c r="AJ3" s="6"/>
      <c r="AK3" s="6"/>
    </row>
    <row r="4" spans="1:38" ht="30" customHeight="1" x14ac:dyDescent="0.3">
      <c r="B4" s="19" t="s">
        <v>0</v>
      </c>
      <c r="C4" s="31" t="s">
        <v>92</v>
      </c>
      <c r="D4" s="31"/>
      <c r="E4" s="31"/>
      <c r="F4" s="31"/>
      <c r="G4" s="31"/>
      <c r="H4" s="31"/>
      <c r="I4" s="31"/>
      <c r="J4" s="31"/>
      <c r="K4" s="31"/>
      <c r="L4" s="31"/>
      <c r="M4" s="31"/>
      <c r="N4" s="31"/>
      <c r="O4" s="31"/>
      <c r="P4" s="31"/>
      <c r="Q4" s="31"/>
      <c r="R4" s="31"/>
      <c r="S4" s="31"/>
      <c r="T4" s="31"/>
      <c r="U4" s="31"/>
      <c r="V4" s="31"/>
      <c r="W4" s="31"/>
      <c r="X4" s="31"/>
      <c r="Y4" s="31"/>
      <c r="Z4" s="31"/>
      <c r="AA4" s="31"/>
      <c r="AB4" s="31"/>
      <c r="AC4" s="31"/>
      <c r="AD4" s="31"/>
      <c r="AE4" s="31"/>
      <c r="AF4" s="31"/>
      <c r="AG4" s="31"/>
      <c r="AH4" s="3">
        <v>2023</v>
      </c>
      <c r="AI4" s="34" t="s">
        <v>67</v>
      </c>
      <c r="AJ4" s="8"/>
      <c r="AK4" s="8"/>
    </row>
    <row r="5" spans="1:38" ht="25.05" customHeight="1" x14ac:dyDescent="0.3">
      <c r="B5" s="3"/>
      <c r="C5" s="38">
        <f>DATE(AnnéeCalendrier,1,1)</f>
        <v>44927</v>
      </c>
      <c r="D5" s="38">
        <f>C5+1</f>
        <v>44928</v>
      </c>
      <c r="E5" s="38">
        <f t="shared" ref="E5:AG5" si="0">D5+1</f>
        <v>44929</v>
      </c>
      <c r="F5" s="38">
        <f t="shared" si="0"/>
        <v>44930</v>
      </c>
      <c r="G5" s="38">
        <f t="shared" si="0"/>
        <v>44931</v>
      </c>
      <c r="H5" s="38">
        <f t="shared" si="0"/>
        <v>44932</v>
      </c>
      <c r="I5" s="38">
        <f t="shared" si="0"/>
        <v>44933</v>
      </c>
      <c r="J5" s="38">
        <f t="shared" si="0"/>
        <v>44934</v>
      </c>
      <c r="K5" s="38">
        <f t="shared" si="0"/>
        <v>44935</v>
      </c>
      <c r="L5" s="38">
        <f t="shared" si="0"/>
        <v>44936</v>
      </c>
      <c r="M5" s="38">
        <f t="shared" si="0"/>
        <v>44937</v>
      </c>
      <c r="N5" s="38">
        <f t="shared" si="0"/>
        <v>44938</v>
      </c>
      <c r="O5" s="38">
        <f t="shared" si="0"/>
        <v>44939</v>
      </c>
      <c r="P5" s="38">
        <f t="shared" si="0"/>
        <v>44940</v>
      </c>
      <c r="Q5" s="38">
        <f t="shared" si="0"/>
        <v>44941</v>
      </c>
      <c r="R5" s="38">
        <f t="shared" si="0"/>
        <v>44942</v>
      </c>
      <c r="S5" s="38">
        <f t="shared" si="0"/>
        <v>44943</v>
      </c>
      <c r="T5" s="38">
        <f t="shared" si="0"/>
        <v>44944</v>
      </c>
      <c r="U5" s="38">
        <f t="shared" si="0"/>
        <v>44945</v>
      </c>
      <c r="V5" s="38">
        <f t="shared" si="0"/>
        <v>44946</v>
      </c>
      <c r="W5" s="38">
        <f t="shared" si="0"/>
        <v>44947</v>
      </c>
      <c r="X5" s="38">
        <f t="shared" si="0"/>
        <v>44948</v>
      </c>
      <c r="Y5" s="38">
        <f t="shared" si="0"/>
        <v>44949</v>
      </c>
      <c r="Z5" s="38">
        <f t="shared" si="0"/>
        <v>44950</v>
      </c>
      <c r="AA5" s="38">
        <f t="shared" si="0"/>
        <v>44951</v>
      </c>
      <c r="AB5" s="38">
        <f t="shared" si="0"/>
        <v>44952</v>
      </c>
      <c r="AC5" s="38">
        <f t="shared" si="0"/>
        <v>44953</v>
      </c>
      <c r="AD5" s="38">
        <f t="shared" si="0"/>
        <v>44954</v>
      </c>
      <c r="AE5" s="38">
        <f t="shared" si="0"/>
        <v>44955</v>
      </c>
      <c r="AF5" s="38">
        <f t="shared" si="0"/>
        <v>44956</v>
      </c>
      <c r="AG5" s="38">
        <f t="shared" si="0"/>
        <v>44957</v>
      </c>
      <c r="AH5" s="11" t="s">
        <v>2</v>
      </c>
      <c r="AI5" s="33" t="s">
        <v>66</v>
      </c>
      <c r="AJ5" s="33" t="s">
        <v>37</v>
      </c>
      <c r="AK5" s="15" t="s">
        <v>38</v>
      </c>
      <c r="AL5" s="40" t="s">
        <v>7</v>
      </c>
    </row>
    <row r="6" spans="1:38" ht="31.95" customHeight="1" x14ac:dyDescent="0.3">
      <c r="B6" s="16" t="s">
        <v>1</v>
      </c>
      <c r="C6" s="10" t="s">
        <v>3</v>
      </c>
      <c r="D6" s="10" t="s">
        <v>4</v>
      </c>
      <c r="E6" s="10" t="s">
        <v>5</v>
      </c>
      <c r="F6" s="10" t="s">
        <v>6</v>
      </c>
      <c r="G6" s="10" t="s">
        <v>8</v>
      </c>
      <c r="H6" s="10" t="s">
        <v>9</v>
      </c>
      <c r="I6" s="10" t="s">
        <v>10</v>
      </c>
      <c r="J6" s="10" t="s">
        <v>11</v>
      </c>
      <c r="K6" s="10" t="s">
        <v>12</v>
      </c>
      <c r="L6" s="10" t="s">
        <v>14</v>
      </c>
      <c r="M6" s="10" t="s">
        <v>15</v>
      </c>
      <c r="N6" s="10" t="s">
        <v>16</v>
      </c>
      <c r="O6" s="10" t="s">
        <v>17</v>
      </c>
      <c r="P6" s="10" t="s">
        <v>18</v>
      </c>
      <c r="Q6" s="10" t="s">
        <v>19</v>
      </c>
      <c r="R6" s="10" t="s">
        <v>20</v>
      </c>
      <c r="S6" s="10" t="s">
        <v>21</v>
      </c>
      <c r="T6" s="10" t="s">
        <v>22</v>
      </c>
      <c r="U6" s="10" t="s">
        <v>23</v>
      </c>
      <c r="V6" s="10" t="s">
        <v>24</v>
      </c>
      <c r="W6" s="10" t="s">
        <v>25</v>
      </c>
      <c r="X6" s="10" t="s">
        <v>26</v>
      </c>
      <c r="Y6" s="10" t="s">
        <v>27</v>
      </c>
      <c r="Z6" s="10" t="s">
        <v>28</v>
      </c>
      <c r="AA6" s="10" t="s">
        <v>29</v>
      </c>
      <c r="AB6" s="10" t="s">
        <v>30</v>
      </c>
      <c r="AC6" s="10" t="s">
        <v>31</v>
      </c>
      <c r="AD6" s="10" t="s">
        <v>32</v>
      </c>
      <c r="AE6" s="10" t="s">
        <v>33</v>
      </c>
      <c r="AF6" s="10" t="s">
        <v>34</v>
      </c>
      <c r="AG6" s="10" t="s">
        <v>35</v>
      </c>
      <c r="AH6" s="27" t="s">
        <v>70</v>
      </c>
      <c r="AI6" s="27" t="s">
        <v>71</v>
      </c>
      <c r="AJ6" s="28" t="s">
        <v>76</v>
      </c>
      <c r="AK6" s="27" t="s">
        <v>75</v>
      </c>
      <c r="AL6" t="s">
        <v>13</v>
      </c>
    </row>
    <row r="7" spans="1:38" ht="30" customHeight="1" x14ac:dyDescent="0.3">
      <c r="B7" s="20" t="s">
        <v>39</v>
      </c>
      <c r="C7" s="1"/>
      <c r="D7" s="1"/>
      <c r="E7" s="1"/>
      <c r="F7" s="1"/>
      <c r="G7" s="1"/>
      <c r="H7" s="1"/>
      <c r="I7" s="1"/>
      <c r="J7" s="1"/>
      <c r="K7" s="1"/>
      <c r="L7" s="1"/>
      <c r="M7" s="1"/>
      <c r="N7" s="1"/>
      <c r="O7" s="1"/>
      <c r="P7" s="1"/>
      <c r="Q7" s="1"/>
      <c r="R7" s="1"/>
      <c r="S7" s="1"/>
      <c r="T7" s="1"/>
      <c r="U7" s="1"/>
      <c r="V7" s="1"/>
      <c r="W7" s="1"/>
      <c r="X7" s="1"/>
      <c r="Y7" s="1"/>
      <c r="Z7" s="1" t="s">
        <v>7</v>
      </c>
      <c r="AA7" s="1"/>
      <c r="AB7" s="1"/>
      <c r="AC7" s="1"/>
      <c r="AD7" s="1"/>
      <c r="AE7" s="1"/>
      <c r="AF7" s="1"/>
      <c r="AG7" s="1"/>
      <c r="AH7" s="25">
        <f>COUNTIF(Janvier[[#This Row],[1]:[31]],$AH$5)</f>
        <v>0</v>
      </c>
      <c r="AI7" s="25">
        <f>COUNTIF(Janvier[[#This Row],[1]:[31]],$AI$4)+COUNTIF(Janvier[[#This Row],[1]:[31]],$AI$5)</f>
        <v>0</v>
      </c>
      <c r="AJ7" s="25">
        <f>COUNTIF(Janvier[[#This Row],[1]:[31]],$AJ$5)</f>
        <v>0</v>
      </c>
      <c r="AK7" s="25">
        <f>COUNTIF(Janvier[[#This Row],[1]:[31]],$AK$5)</f>
        <v>0</v>
      </c>
      <c r="AL7" s="25">
        <f>COUNTIF(Janvier[[#This Row],[1]:[31]],$AL$5)</f>
        <v>1</v>
      </c>
    </row>
    <row r="8" spans="1:38" ht="30" customHeight="1" x14ac:dyDescent="0.3">
      <c r="B8" s="21"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5">
        <f>COUNTIF(Janvier[[#This Row],[1]:[31]],$AH$5)</f>
        <v>0</v>
      </c>
      <c r="AI8" s="25">
        <f>COUNTIF(Janvier[[#This Row],[1]:[31]],$AI$4)+COUNTIF(Janvier[[#This Row],[1]:[31]],$AI$5)</f>
        <v>6</v>
      </c>
      <c r="AJ8" s="25">
        <f>COUNTIF(Janvier[[#This Row],[1]:[31]],$AJ$5)</f>
        <v>0</v>
      </c>
      <c r="AK8" s="25">
        <f>COUNTIF(Janvier[[#This Row],[1]:[31]],$AK$5)</f>
        <v>0</v>
      </c>
      <c r="AL8" s="25">
        <f>COUNTIF(Janvier[[#This Row],[1]:[31]],$AL$5)</f>
        <v>0</v>
      </c>
    </row>
    <row r="9" spans="1:38" ht="30" customHeight="1" x14ac:dyDescent="0.3">
      <c r="B9" s="23"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5">
        <f>COUNTIF(Janvier[[#This Row],[1]:[31]],$AH$5)</f>
        <v>0</v>
      </c>
      <c r="AI9" s="25">
        <f>COUNTIF(Janvier[[#This Row],[1]:[31]],$AI$4)+COUNTIF(Janvier[[#This Row],[1]:[31]],$AI$5)</f>
        <v>0</v>
      </c>
      <c r="AJ9" s="25">
        <f>COUNTIF(Janvier[[#This Row],[1]:[31]],$AJ$5)</f>
        <v>0</v>
      </c>
      <c r="AK9" s="25">
        <f>COUNTIF(Janvier[[#This Row],[1]:[31]],$AK$5)</f>
        <v>0</v>
      </c>
      <c r="AL9" s="25">
        <f>COUNTIF(Janvier[[#This Row],[1]:[31]],$AL$5)</f>
        <v>0</v>
      </c>
    </row>
    <row r="10" spans="1:38" ht="30" customHeight="1" x14ac:dyDescent="0.3">
      <c r="B10" s="22"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5">
        <f>COUNTIF(Janvier[[#This Row],[1]:[31]],$AH$5)</f>
        <v>0</v>
      </c>
      <c r="AI10" s="25">
        <f>COUNTIF(Janvier[[#This Row],[1]:[31]],$AI$4)+COUNTIF(Janvier[[#This Row],[1]:[31]],$AI$5)</f>
        <v>0</v>
      </c>
      <c r="AJ10" s="25">
        <f>COUNTIF(Janvier[[#This Row],[1]:[31]],$AJ$5)</f>
        <v>0</v>
      </c>
      <c r="AK10" s="25">
        <f>COUNTIF(Janvier[[#This Row],[1]:[31]],$AK$5)</f>
        <v>0</v>
      </c>
      <c r="AL10" s="25">
        <f>COUNTIF(Janvier[[#This Row],[1]:[31]],$AL$5)</f>
        <v>0</v>
      </c>
    </row>
    <row r="11" spans="1:38" ht="30" customHeight="1" x14ac:dyDescent="0.3">
      <c r="B11" s="23"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5">
        <f>COUNTIF(Janvier[[#This Row],[1]:[31]],$AH$5)</f>
        <v>0</v>
      </c>
      <c r="AI11" s="25">
        <f>COUNTIF(Janvier[[#This Row],[1]:[31]],$AI$4)+COUNTIF(Janvier[[#This Row],[1]:[31]],$AI$5)</f>
        <v>8</v>
      </c>
      <c r="AJ11" s="25">
        <f>COUNTIF(Janvier[[#This Row],[1]:[31]],$AJ$5)</f>
        <v>0</v>
      </c>
      <c r="AK11" s="25">
        <f>COUNTIF(Janvier[[#This Row],[1]:[31]],$AK$5)</f>
        <v>0</v>
      </c>
      <c r="AL11" s="25">
        <f>COUNTIF(Janvier[[#This Row],[1]:[31]],$AL$5)</f>
        <v>0</v>
      </c>
    </row>
    <row r="12" spans="1:38" ht="30" customHeight="1" x14ac:dyDescent="0.3">
      <c r="B12" s="22"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5">
        <f>COUNTIF(Janvier[[#This Row],[1]:[31]],$AH$5)</f>
        <v>0</v>
      </c>
      <c r="AI12" s="25">
        <f>COUNTIF(Janvier[[#This Row],[1]:[31]],$AI$4)+COUNTIF(Janvier[[#This Row],[1]:[31]],$AI$5)</f>
        <v>3</v>
      </c>
      <c r="AJ12" s="25">
        <f>COUNTIF(Janvier[[#This Row],[1]:[31]],$AJ$5)</f>
        <v>0</v>
      </c>
      <c r="AK12" s="25">
        <f>COUNTIF(Janvier[[#This Row],[1]:[31]],$AK$5)</f>
        <v>0</v>
      </c>
      <c r="AL12" s="25">
        <f>COUNTIF(Janvier[[#This Row],[1]:[31]],$AL$5)</f>
        <v>0</v>
      </c>
    </row>
    <row r="13" spans="1:38" ht="30" customHeight="1" x14ac:dyDescent="0.3">
      <c r="B13" s="23"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5">
        <f>COUNTIF(Janvier[[#This Row],[1]:[31]],$AH$5)</f>
        <v>0</v>
      </c>
      <c r="AI13" s="25">
        <f>COUNTIF(Janvier[[#This Row],[1]:[31]],$AI$4)+COUNTIF(Janvier[[#This Row],[1]:[31]],$AI$5)</f>
        <v>0</v>
      </c>
      <c r="AJ13" s="25">
        <f>COUNTIF(Janvier[[#This Row],[1]:[31]],$AJ$5)</f>
        <v>0</v>
      </c>
      <c r="AK13" s="25">
        <f>COUNTIF(Janvier[[#This Row],[1]:[31]],$AK$5)</f>
        <v>0</v>
      </c>
      <c r="AL13" s="25">
        <f>COUNTIF(Janvier[[#This Row],[1]:[31]],$AL$5)</f>
        <v>0</v>
      </c>
    </row>
    <row r="14" spans="1:38" ht="30" customHeight="1" x14ac:dyDescent="0.3">
      <c r="B14" s="24"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5">
        <f>COUNTIF(Janvier[[#This Row],[1]:[31]],$AH$5)</f>
        <v>0</v>
      </c>
      <c r="AI14" s="25">
        <f>COUNTIF(Janvier[[#This Row],[1]:[31]],$AI$4)+COUNTIF(Janvier[[#This Row],[1]:[31]],$AI$5)</f>
        <v>0</v>
      </c>
      <c r="AJ14" s="25">
        <f>COUNTIF(Janvier[[#This Row],[1]:[31]],$AJ$5)</f>
        <v>0</v>
      </c>
      <c r="AK14" s="25">
        <f>COUNTIF(Janvier[[#This Row],[1]:[31]],$AK$5)</f>
        <v>0</v>
      </c>
      <c r="AL14" s="25">
        <f>COUNTIF(Janvier[[#This Row],[1]:[31]],$AL$5)</f>
        <v>0</v>
      </c>
    </row>
    <row r="15" spans="1:38" ht="30" customHeight="1" x14ac:dyDescent="0.3">
      <c r="B15" s="24"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5">
        <f>COUNTIF(Janvier[[#This Row],[1]:[31]],$AH$5)</f>
        <v>0</v>
      </c>
      <c r="AI15" s="25">
        <f>COUNTIF(Janvier[[#This Row],[1]:[31]],$AI$4)+COUNTIF(Janvier[[#This Row],[1]:[31]],$AI$5)</f>
        <v>0</v>
      </c>
      <c r="AJ15" s="25">
        <f>COUNTIF(Janvier[[#This Row],[1]:[31]],$AJ$5)</f>
        <v>0</v>
      </c>
      <c r="AK15" s="25">
        <f>COUNTIF(Janvier[[#This Row],[1]:[31]],$AK$5)</f>
        <v>0</v>
      </c>
      <c r="AL15" s="25">
        <f>COUNTIF(Janvier[[#This Row],[1]:[31]],$AL$5)</f>
        <v>0</v>
      </c>
    </row>
    <row r="16" spans="1:38" ht="30" customHeight="1" x14ac:dyDescent="0.3">
      <c r="B16" s="24"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5">
        <f>COUNTIF(Janvier[[#This Row],[1]:[31]],$AH$5)</f>
        <v>0</v>
      </c>
      <c r="AI16" s="25">
        <f>COUNTIF(Janvier[[#This Row],[1]:[31]],$AI$4)+COUNTIF(Janvier[[#This Row],[1]:[31]],$AI$5)</f>
        <v>0</v>
      </c>
      <c r="AJ16" s="25">
        <f>COUNTIF(Janvier[[#This Row],[1]:[31]],$AJ$5)</f>
        <v>10</v>
      </c>
      <c r="AK16" s="25">
        <f>COUNTIF(Janvier[[#This Row],[1]:[31]],$AK$5)</f>
        <v>0</v>
      </c>
      <c r="AL16" s="25">
        <f>COUNTIF(Janvier[[#This Row],[1]:[31]],$AL$5)</f>
        <v>0</v>
      </c>
    </row>
    <row r="17" spans="2:38" ht="30" customHeight="1" x14ac:dyDescent="0.3">
      <c r="B17" s="24"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5">
        <f>COUNTIF(Janvier[[#This Row],[1]:[31]],$AH$5)</f>
        <v>0</v>
      </c>
      <c r="AI17" s="25">
        <f>COUNTIF(Janvier[[#This Row],[1]:[31]],$AI$4)+COUNTIF(Janvier[[#This Row],[1]:[31]],$AI$5)</f>
        <v>0</v>
      </c>
      <c r="AJ17" s="25">
        <f>COUNTIF(Janvier[[#This Row],[1]:[31]],$AJ$5)</f>
        <v>0</v>
      </c>
      <c r="AK17" s="25">
        <f>COUNTIF(Janvier[[#This Row],[1]:[31]],$AK$5)</f>
        <v>0</v>
      </c>
      <c r="AL17" s="25">
        <f>COUNTIF(Janvier[[#This Row],[1]:[31]],$AL$5)</f>
        <v>0</v>
      </c>
    </row>
    <row r="18" spans="2:38" ht="30" customHeight="1" x14ac:dyDescent="0.3">
      <c r="B18" s="21"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5">
        <f>COUNTIF(Janvier[[#This Row],[1]:[31]],$AH$5)</f>
        <v>0</v>
      </c>
      <c r="AI18" s="25">
        <f>COUNTIF(Janvier[[#This Row],[1]:[31]],$AI$4)+COUNTIF(Janvier[[#This Row],[1]:[31]],$AI$5)</f>
        <v>8</v>
      </c>
      <c r="AJ18" s="25">
        <f>COUNTIF(Janvier[[#This Row],[1]:[31]],$AJ$5)</f>
        <v>0</v>
      </c>
      <c r="AK18" s="25">
        <f>COUNTIF(Janvier[[#This Row],[1]:[31]],$AK$5)</f>
        <v>0</v>
      </c>
      <c r="AL18" s="25">
        <f>COUNTIF(Janvier[[#This Row],[1]:[31]],$AL$5)</f>
        <v>0</v>
      </c>
    </row>
    <row r="19" spans="2:38" ht="30" customHeight="1" x14ac:dyDescent="0.3">
      <c r="B19" s="21"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5">
        <f>COUNTIF(Janvier[[#This Row],[1]:[31]],$AH$5)</f>
        <v>0</v>
      </c>
      <c r="AI19" s="25">
        <f>COUNTIF(Janvier[[#This Row],[1]:[31]],$AI$4)+COUNTIF(Janvier[[#This Row],[1]:[31]],$AI$5)</f>
        <v>0</v>
      </c>
      <c r="AJ19" s="25">
        <f>COUNTIF(Janvier[[#This Row],[1]:[31]],$AJ$5)</f>
        <v>0</v>
      </c>
      <c r="AK19" s="25">
        <f>COUNTIF(Janvier[[#This Row],[1]:[31]],$AK$5)</f>
        <v>31</v>
      </c>
      <c r="AL19" s="25">
        <f>COUNTIF(Janvier[[#This Row],[1]:[31]],$AL$5)</f>
        <v>0</v>
      </c>
    </row>
    <row r="20" spans="2:38" ht="30" customHeight="1" x14ac:dyDescent="0.3">
      <c r="B20" s="24"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5">
        <f>COUNTIF(Janvier[[#This Row],[1]:[31]],$AH$5)</f>
        <v>0</v>
      </c>
      <c r="AI20" s="25">
        <f>COUNTIF(Janvier[[#This Row],[1]:[31]],$AI$4)+COUNTIF(Janvier[[#This Row],[1]:[31]],$AI$5)</f>
        <v>3</v>
      </c>
      <c r="AJ20" s="25">
        <f>COUNTIF(Janvier[[#This Row],[1]:[31]],$AJ$5)</f>
        <v>1</v>
      </c>
      <c r="AK20" s="25">
        <f>COUNTIF(Janvier[[#This Row],[1]:[31]],$AK$5)</f>
        <v>0</v>
      </c>
      <c r="AL20" s="25">
        <f>COUNTIF(Janvier[[#This Row],[1]:[31]],$AL$5)</f>
        <v>0</v>
      </c>
    </row>
    <row r="21" spans="2:38" ht="30" customHeight="1" x14ac:dyDescent="0.3">
      <c r="B21" s="23"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5">
        <f>COUNTIF(Janvier[[#This Row],[1]:[31]],$AH$5)</f>
        <v>14</v>
      </c>
      <c r="AI21" s="25">
        <f>COUNTIF(Janvier[[#This Row],[1]:[31]],$AI$4)+COUNTIF(Janvier[[#This Row],[1]:[31]],$AI$5)</f>
        <v>1</v>
      </c>
      <c r="AJ21" s="25">
        <f>COUNTIF(Janvier[[#This Row],[1]:[31]],$AJ$5)</f>
        <v>0</v>
      </c>
      <c r="AK21" s="25">
        <f>COUNTIF(Janvier[[#This Row],[1]:[31]],$AK$5)</f>
        <v>0</v>
      </c>
      <c r="AL21" s="25">
        <f>COUNTIF(Janvier[[#This Row],[1]:[31]],$AL$5)</f>
        <v>0</v>
      </c>
    </row>
    <row r="22" spans="2:38" ht="30" customHeight="1" x14ac:dyDescent="0.3">
      <c r="B22" s="22"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5">
        <f>COUNTIF(Janvier[[#This Row],[1]:[31]],$AH$5)</f>
        <v>0</v>
      </c>
      <c r="AI22" s="25">
        <f>COUNTIF(Janvier[[#This Row],[1]:[31]],$AI$4)+COUNTIF(Janvier[[#This Row],[1]:[31]],$AI$5)</f>
        <v>0</v>
      </c>
      <c r="AJ22" s="25">
        <f>COUNTIF(Janvier[[#This Row],[1]:[31]],$AJ$5)</f>
        <v>0</v>
      </c>
      <c r="AK22" s="25">
        <f>COUNTIF(Janvier[[#This Row],[1]:[31]],$AK$5)</f>
        <v>0</v>
      </c>
      <c r="AL22" s="25">
        <f>COUNTIF(Janvier[[#This Row],[1]:[31]],$AL$5)</f>
        <v>0</v>
      </c>
    </row>
    <row r="23" spans="2:38" ht="30" customHeight="1" x14ac:dyDescent="0.3">
      <c r="B23" s="24"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5">
        <f>COUNTIF(Janvier[[#This Row],[1]:[31]],$AH$5)</f>
        <v>0</v>
      </c>
      <c r="AI23" s="25">
        <f>COUNTIF(Janvier[[#This Row],[1]:[31]],$AI$4)+COUNTIF(Janvier[[#This Row],[1]:[31]],$AI$5)</f>
        <v>3</v>
      </c>
      <c r="AJ23" s="25">
        <f>COUNTIF(Janvier[[#This Row],[1]:[31]],$AJ$5)</f>
        <v>0</v>
      </c>
      <c r="AK23" s="25">
        <f>COUNTIF(Janvier[[#This Row],[1]:[31]],$AK$5)</f>
        <v>0</v>
      </c>
      <c r="AL23" s="25">
        <f>COUNTIF(Janvier[[#This Row],[1]:[31]],$AL$5)</f>
        <v>0</v>
      </c>
    </row>
    <row r="24" spans="2:38" ht="30" customHeight="1" x14ac:dyDescent="0.3">
      <c r="B24" s="22"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5">
        <f>COUNTIF(Janvier[[#This Row],[1]:[31]],$AH$5)</f>
        <v>0</v>
      </c>
      <c r="AI24" s="25">
        <f>COUNTIF(Janvier[[#This Row],[1]:[31]],$AI$4)+COUNTIF(Janvier[[#This Row],[1]:[31]],$AI$5)</f>
        <v>0</v>
      </c>
      <c r="AJ24" s="25">
        <f>COUNTIF(Janvier[[#This Row],[1]:[31]],$AJ$5)</f>
        <v>0</v>
      </c>
      <c r="AK24" s="25">
        <f>COUNTIF(Janvier[[#This Row],[1]:[31]],$AK$5)</f>
        <v>0</v>
      </c>
      <c r="AL24" s="25">
        <f>COUNTIF(Janvier[[#This Row],[1]:[31]],$AL$5)</f>
        <v>0</v>
      </c>
    </row>
    <row r="25" spans="2:38" ht="30" customHeight="1" x14ac:dyDescent="0.3">
      <c r="B25" s="24"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5">
        <f>COUNTIF(Janvier[[#This Row],[1]:[31]],$AH$5)</f>
        <v>0</v>
      </c>
      <c r="AI25" s="25">
        <f>COUNTIF(Janvier[[#This Row],[1]:[31]],$AI$4)+COUNTIF(Janvier[[#This Row],[1]:[31]],$AI$5)</f>
        <v>3</v>
      </c>
      <c r="AJ25" s="25">
        <f>COUNTIF(Janvier[[#This Row],[1]:[31]],$AJ$5)</f>
        <v>0</v>
      </c>
      <c r="AK25" s="25">
        <f>COUNTIF(Janvier[[#This Row],[1]:[31]],$AK$5)</f>
        <v>0</v>
      </c>
      <c r="AL25" s="25">
        <f>COUNTIF(Janvier[[#This Row],[1]:[31]],$AL$5)</f>
        <v>0</v>
      </c>
    </row>
    <row r="26" spans="2:38" ht="30" customHeight="1" x14ac:dyDescent="0.3">
      <c r="B26" s="21"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5">
        <f>COUNTIF(Janvier[[#This Row],[1]:[31]],$AH$5)</f>
        <v>0</v>
      </c>
      <c r="AI26" s="25">
        <f>COUNTIF(Janvier[[#This Row],[1]:[31]],$AI$4)+COUNTIF(Janvier[[#This Row],[1]:[31]],$AI$5)</f>
        <v>6</v>
      </c>
      <c r="AJ26" s="25">
        <f>COUNTIF(Janvier[[#This Row],[1]:[31]],$AJ$5)</f>
        <v>0</v>
      </c>
      <c r="AK26" s="25">
        <f>COUNTIF(Janvier[[#This Row],[1]:[31]],$AK$5)</f>
        <v>0</v>
      </c>
      <c r="AL26" s="25">
        <f>COUNTIF(Janvier[[#This Row],[1]:[31]],$AL$5)</f>
        <v>0</v>
      </c>
    </row>
    <row r="27" spans="2:38" ht="30" customHeight="1" x14ac:dyDescent="0.3">
      <c r="B27" s="24"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5">
        <f>COUNTIF(Janvier[[#This Row],[1]:[31]],$AH$5)</f>
        <v>0</v>
      </c>
      <c r="AI27" s="25">
        <f>COUNTIF(Janvier[[#This Row],[1]:[31]],$AI$4)+COUNTIF(Janvier[[#This Row],[1]:[31]],$AI$5)</f>
        <v>3</v>
      </c>
      <c r="AJ27" s="25">
        <f>COUNTIF(Janvier[[#This Row],[1]:[31]],$AJ$5)</f>
        <v>0</v>
      </c>
      <c r="AK27" s="25">
        <f>COUNTIF(Janvier[[#This Row],[1]:[31]],$AK$5)</f>
        <v>0</v>
      </c>
      <c r="AL27" s="25">
        <f>COUNTIF(Janvier[[#This Row],[1]:[31]],$AL$5)</f>
        <v>0</v>
      </c>
    </row>
    <row r="28" spans="2:38" ht="30" customHeight="1" x14ac:dyDescent="0.3">
      <c r="B28" s="21"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5">
        <f>COUNTIF(Janvier[[#This Row],[1]:[31]],$AH$5)</f>
        <v>0</v>
      </c>
      <c r="AI28" s="25">
        <f>COUNTIF(Janvier[[#This Row],[1]:[31]],$AI$4)+COUNTIF(Janvier[[#This Row],[1]:[31]],$AI$5)</f>
        <v>3</v>
      </c>
      <c r="AJ28" s="25">
        <f>COUNTIF(Janvier[[#This Row],[1]:[31]],$AJ$5)</f>
        <v>0</v>
      </c>
      <c r="AK28" s="25">
        <f>COUNTIF(Janvier[[#This Row],[1]:[31]],$AK$5)</f>
        <v>0</v>
      </c>
      <c r="AL28" s="25">
        <f>COUNTIF(Janvier[[#This Row],[1]:[31]],$AL$5)</f>
        <v>0</v>
      </c>
    </row>
    <row r="29" spans="2:38" ht="30" customHeight="1" x14ac:dyDescent="0.3">
      <c r="B29" s="21"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5">
        <f>COUNTIF(Janvier[[#This Row],[1]:[31]],$AH$5)</f>
        <v>0</v>
      </c>
      <c r="AI29" s="25">
        <f>COUNTIF(Janvier[[#This Row],[1]:[31]],$AI$4)+COUNTIF(Janvier[[#This Row],[1]:[31]],$AI$5)</f>
        <v>4</v>
      </c>
      <c r="AJ29" s="25">
        <f>COUNTIF(Janvier[[#This Row],[1]:[31]],$AJ$5)</f>
        <v>0</v>
      </c>
      <c r="AK29" s="25">
        <f>COUNTIF(Janvier[[#This Row],[1]:[31]],$AK$5)</f>
        <v>0</v>
      </c>
      <c r="AL29" s="25">
        <f>COUNTIF(Janvier[[#This Row],[1]:[31]],$AL$5)</f>
        <v>0</v>
      </c>
    </row>
    <row r="30" spans="2:38" ht="30" customHeight="1" x14ac:dyDescent="0.3">
      <c r="B30" s="24"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5">
        <f>COUNTIF(Janvier[[#This Row],[1]:[31]],$AH$5)</f>
        <v>0</v>
      </c>
      <c r="AI30" s="25">
        <f>COUNTIF(Janvier[[#This Row],[1]:[31]],$AI$4)+COUNTIF(Janvier[[#This Row],[1]:[31]],$AI$5)</f>
        <v>3</v>
      </c>
      <c r="AJ30" s="25">
        <f>COUNTIF(Janvier[[#This Row],[1]:[31]],$AJ$5)</f>
        <v>0</v>
      </c>
      <c r="AK30" s="25">
        <f>COUNTIF(Janvier[[#This Row],[1]:[31]],$AK$5)</f>
        <v>0</v>
      </c>
      <c r="AL30" s="25">
        <f>COUNTIF(Janvier[[#This Row],[1]:[31]],$AL$5)</f>
        <v>0</v>
      </c>
    </row>
    <row r="31" spans="2:38" ht="30" customHeight="1" x14ac:dyDescent="0.3">
      <c r="B31" s="24"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5">
        <f>COUNTIF(Janvier[[#This Row],[1]:[31]],$AH$5)</f>
        <v>0</v>
      </c>
      <c r="AI31" s="25">
        <f>COUNTIF(Janvier[[#This Row],[1]:[31]],$AI$4)+COUNTIF(Janvier[[#This Row],[1]:[31]],$AI$5)</f>
        <v>3</v>
      </c>
      <c r="AJ31" s="25">
        <f>COUNTIF(Janvier[[#This Row],[1]:[31]],$AJ$5)</f>
        <v>0</v>
      </c>
      <c r="AK31" s="25">
        <f>COUNTIF(Janvier[[#This Row],[1]:[31]],$AK$5)</f>
        <v>0</v>
      </c>
      <c r="AL31" s="25">
        <f>COUNTIF(Janvier[[#This Row],[1]:[31]],$AL$5)</f>
        <v>0</v>
      </c>
    </row>
    <row r="32" spans="2:38" ht="30" customHeight="1" x14ac:dyDescent="0.3">
      <c r="B32" s="22"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5">
        <f>COUNTIF(Janvier[[#This Row],[1]:[31]],$AH$5)</f>
        <v>0</v>
      </c>
      <c r="AI32" s="25">
        <f>COUNTIF(Janvier[[#This Row],[1]:[31]],$AI$4)+COUNTIF(Janvier[[#This Row],[1]:[31]],$AI$5)</f>
        <v>0</v>
      </c>
      <c r="AJ32" s="25">
        <f>COUNTIF(Janvier[[#This Row],[1]:[31]],$AJ$5)</f>
        <v>6</v>
      </c>
      <c r="AK32" s="25">
        <f>COUNTIF(Janvier[[#This Row],[1]:[31]],$AK$5)</f>
        <v>0</v>
      </c>
      <c r="AL32" s="25">
        <f>COUNTIF(Janvier[[#This Row],[1]:[31]],$AL$5)</f>
        <v>0</v>
      </c>
    </row>
    <row r="33" spans="2:38" ht="30" customHeight="1" x14ac:dyDescent="0.3">
      <c r="B33" s="21"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5">
        <f>COUNTIF(Janvier[[#This Row],[1]:[31]],$AH$5)</f>
        <v>0</v>
      </c>
      <c r="AI33" s="25">
        <f>COUNTIF(Janvier[[#This Row],[1]:[31]],$AI$4)+COUNTIF(Janvier[[#This Row],[1]:[31]],$AI$5)</f>
        <v>3</v>
      </c>
      <c r="AJ33" s="25">
        <f>COUNTIF(Janvier[[#This Row],[1]:[31]],$AJ$5)</f>
        <v>0</v>
      </c>
      <c r="AK33" s="25">
        <f>COUNTIF(Janvier[[#This Row],[1]:[31]],$AK$5)</f>
        <v>0</v>
      </c>
      <c r="AL33" s="25">
        <f>COUNTIF(Janvier[[#This Row],[1]:[31]],$AL$5)</f>
        <v>0</v>
      </c>
    </row>
    <row r="34" spans="2:38" ht="30" customHeight="1" x14ac:dyDescent="0.3">
      <c r="B34" s="17">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5">
        <f>COUNTIF(Janvier[[#This Row],[1]:[31]],$AH$5)</f>
        <v>0</v>
      </c>
      <c r="AI34" s="25">
        <f>COUNTIF(Janvier[[#This Row],[1]:[31]],$AI$4)+COUNTIF(Janvier[[#This Row],[1]:[31]],$AI$5)</f>
        <v>0</v>
      </c>
      <c r="AJ34" s="25">
        <f>COUNTIF(Janvier[[#This Row],[1]:[31]],$AJ$5)</f>
        <v>0</v>
      </c>
      <c r="AK34" s="25">
        <f>COUNTIF(Janvier[[#This Row],[1]:[31]],$AK$5)</f>
        <v>0</v>
      </c>
      <c r="AL34" s="25">
        <f>COUNTIF(Janvier[[#This Row],[1]:[31]],$AL$5)</f>
        <v>0</v>
      </c>
    </row>
    <row r="35" spans="2:38" ht="30" customHeight="1" x14ac:dyDescent="0.3">
      <c r="B35" s="17">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5">
        <f>COUNTIF(Janvier[[#This Row],[1]:[31]],$AH$5)</f>
        <v>0</v>
      </c>
      <c r="AI35" s="25">
        <f>COUNTIF(Janvier[[#This Row],[1]:[31]],$AI$4)+COUNTIF(Janvier[[#This Row],[1]:[31]],$AI$5)</f>
        <v>0</v>
      </c>
      <c r="AJ35" s="25">
        <f>COUNTIF(Janvier[[#This Row],[1]:[31]],$AJ$5)</f>
        <v>0</v>
      </c>
      <c r="AK35" s="25">
        <f>COUNTIF(Janvier[[#This Row],[1]:[31]],$AK$5)</f>
        <v>0</v>
      </c>
      <c r="AL35" s="25">
        <f>COUNTIF(Janvier[[#This Row],[1]:[31]],$AL$5)</f>
        <v>0</v>
      </c>
    </row>
    <row r="36" spans="2:38" ht="30" customHeight="1" x14ac:dyDescent="0.3">
      <c r="B36" s="18">
        <v>30</v>
      </c>
      <c r="C36" s="1"/>
      <c r="D36" s="1"/>
      <c r="E36" s="1"/>
      <c r="F36" s="1"/>
      <c r="G36" s="1"/>
      <c r="H36" s="1"/>
      <c r="I36" s="1"/>
      <c r="J36" s="1"/>
      <c r="K36" s="1"/>
      <c r="L36" s="1"/>
      <c r="M36" s="1"/>
      <c r="N36" s="1"/>
      <c r="O36" s="1"/>
      <c r="P36" s="1"/>
      <c r="Q36" s="1"/>
      <c r="R36" s="1"/>
      <c r="S36" s="1"/>
      <c r="T36" s="1"/>
      <c r="U36" s="1"/>
      <c r="V36" s="1" t="s">
        <v>7</v>
      </c>
      <c r="W36" s="1"/>
      <c r="X36" s="1"/>
      <c r="Y36" s="1"/>
      <c r="Z36" s="1"/>
      <c r="AA36" s="1"/>
      <c r="AB36" s="1"/>
      <c r="AC36" s="1"/>
      <c r="AD36" s="1"/>
      <c r="AE36" s="1"/>
      <c r="AF36" s="1"/>
      <c r="AG36" s="1"/>
      <c r="AH36" s="25">
        <f>COUNTIF(Janvier[[#This Row],[1]:[31]],$AH$5)</f>
        <v>0</v>
      </c>
      <c r="AI36" s="25">
        <f>COUNTIF(Janvier[[#This Row],[1]:[31]],$AI$4)+COUNTIF(Janvier[[#This Row],[1]:[31]],$AI$5)</f>
        <v>0</v>
      </c>
      <c r="AJ36" s="25">
        <f>COUNTIF(Janvier[[#This Row],[1]:[31]],$AJ$5)</f>
        <v>0</v>
      </c>
      <c r="AK36" s="25">
        <f>COUNTIF(Janvier[[#This Row],[1]:[31]],$AK$5)</f>
        <v>0</v>
      </c>
      <c r="AL36" s="25">
        <f>COUNTIF(Janvier[[#This Row],[1]:[31]],$AL$5)</f>
        <v>1</v>
      </c>
    </row>
    <row r="37" spans="2:38" ht="30" customHeight="1" x14ac:dyDescent="0.3">
      <c r="B37" s="35"/>
      <c r="AH37" s="26">
        <f>SUM(AH7:AH36)</f>
        <v>14</v>
      </c>
      <c r="AI37" s="26">
        <f t="shared" ref="AI37:AL37" si="1">SUM(AI7:AI36)</f>
        <v>60</v>
      </c>
      <c r="AJ37" s="26">
        <f t="shared" si="1"/>
        <v>17</v>
      </c>
      <c r="AK37" s="26">
        <f t="shared" si="1"/>
        <v>31</v>
      </c>
      <c r="AL37" s="26">
        <f t="shared" si="1"/>
        <v>2</v>
      </c>
    </row>
  </sheetData>
  <mergeCells count="8">
    <mergeCell ref="C4:AG4"/>
    <mergeCell ref="D2:E2"/>
    <mergeCell ref="G2:I2"/>
    <mergeCell ref="K2:L2"/>
    <mergeCell ref="N2:Q2"/>
    <mergeCell ref="S2:V2"/>
    <mergeCell ref="X2:AA2"/>
    <mergeCell ref="AC2:AF2"/>
  </mergeCells>
  <conditionalFormatting sqref="C7:AG36">
    <cfRule type="expression" priority="22">
      <formula>C7=""</formula>
    </cfRule>
    <cfRule type="expression" dxfId="43" priority="23">
      <formula>C7=CléPersonnalisée2</formula>
    </cfRule>
    <cfRule type="expression" dxfId="42" priority="28">
      <formula>C7=CléPersonnalisée1</formula>
    </cfRule>
    <cfRule type="expression" dxfId="41" priority="29">
      <formula>C7=CléMaladie</formula>
    </cfRule>
    <cfRule type="expression" dxfId="40" priority="30">
      <formula>C7=CléPersonnel</formula>
    </cfRule>
    <cfRule type="expression" dxfId="39" priority="31">
      <formula>C7=CléCongé</formula>
    </cfRule>
    <cfRule type="cellIs" dxfId="22" priority="2" operator="equal">
      <formula>"M"</formula>
    </cfRule>
  </conditionalFormatting>
  <conditionalFormatting sqref="AH7:AH36">
    <cfRule type="dataBar" priority="32">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I7:AK36">
    <cfRule type="dataBar" priority="21">
      <dataBar>
        <cfvo type="num" val="0"/>
        <cfvo type="num" val="31"/>
        <color theme="2" tint="-0.249977111117893"/>
      </dataBar>
      <extLst>
        <ext xmlns:x14="http://schemas.microsoft.com/office/spreadsheetml/2009/9/main" uri="{B025F937-C7B1-47D3-B67F-A62EFF666E3E}">
          <x14:id>{4C282AA1-6943-4774-99C0-3C4DB9EBB653}</x14:id>
        </ext>
      </extLst>
    </cfRule>
  </conditionalFormatting>
  <conditionalFormatting sqref="AI5">
    <cfRule type="expression" priority="15">
      <formula>AI5=""</formula>
    </cfRule>
    <cfRule type="expression" dxfId="38" priority="16">
      <formula>AI5=CléPersonnalisée2</formula>
    </cfRule>
    <cfRule type="expression" dxfId="37" priority="17">
      <formula>AI5=CléPersonnalisée1</formula>
    </cfRule>
    <cfRule type="expression" dxfId="36" priority="18">
      <formula>AI5=CléMaladie</formula>
    </cfRule>
    <cfRule type="expression" dxfId="35" priority="19">
      <formula>AI5=CléPersonnel</formula>
    </cfRule>
    <cfRule type="expression" dxfId="34" priority="20">
      <formula>AI5=CléCongé</formula>
    </cfRule>
  </conditionalFormatting>
  <conditionalFormatting sqref="AJ5">
    <cfRule type="expression" priority="9">
      <formula>AJ5=""</formula>
    </cfRule>
    <cfRule type="expression" dxfId="33" priority="10">
      <formula>AJ5=CléPersonnalisée2</formula>
    </cfRule>
    <cfRule type="expression" dxfId="32" priority="11">
      <formula>AJ5=CléPersonnalisée1</formula>
    </cfRule>
    <cfRule type="expression" dxfId="31" priority="12">
      <formula>AJ5=CléMaladie</formula>
    </cfRule>
    <cfRule type="expression" dxfId="30" priority="13">
      <formula>AJ5=CléPersonnel</formula>
    </cfRule>
    <cfRule type="expression" dxfId="29" priority="14">
      <formula>AJ5=CléCongé</formula>
    </cfRule>
  </conditionalFormatting>
  <conditionalFormatting sqref="AI4">
    <cfRule type="expression" priority="3">
      <formula>AI4=""</formula>
    </cfRule>
    <cfRule type="expression" dxfId="28" priority="4">
      <formula>AI4=CléPersonnalisée2</formula>
    </cfRule>
    <cfRule type="expression" dxfId="27" priority="5">
      <formula>AI4=CléPersonnalisée1</formula>
    </cfRule>
    <cfRule type="expression" dxfId="26" priority="6">
      <formula>AI4=CléMaladie</formula>
    </cfRule>
    <cfRule type="expression" dxfId="25" priority="7">
      <formula>AI4=CléPersonnel</formula>
    </cfRule>
    <cfRule type="expression" dxfId="24" priority="8">
      <formula>AI4=CléCongé</formula>
    </cfRule>
  </conditionalFormatting>
  <conditionalFormatting sqref="C5:AG36">
    <cfRule type="expression" dxfId="23" priority="190">
      <formula>COUNTIF(feries,C$5)&gt;0</formula>
    </cfRule>
  </conditionalFormatting>
  <conditionalFormatting sqref="AL7:AL36">
    <cfRule type="dataBar" priority="1">
      <dataBar>
        <cfvo type="num" val="0"/>
        <cfvo type="num" val="31"/>
        <color theme="2" tint="-0.249977111117893"/>
      </dataBar>
      <extLst>
        <ext xmlns:x14="http://schemas.microsoft.com/office/spreadsheetml/2009/9/main" uri="{B025F937-C7B1-47D3-B67F-A62EFF666E3E}">
          <x14:id>{2F62BFAC-608A-423E-9EC2-8BD5704E6B6B}</x14:id>
        </ext>
      </extLst>
    </cfRule>
  </conditionalFormatting>
  <dataValidations xWindow="212" yWindow="576" count="15">
    <dataValidation allowBlank="1" showInputMessage="1" showErrorMessage="1" prompt="Entrez l’année dans cette cellule." sqref="AH4 AJ4:AK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AK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AH5"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AK5" xr:uid="{00000000-0002-0000-0000-00000B000000}"/>
    <dataValidation allowBlank="1" showInputMessage="1" showErrorMessage="1" prompt="Entrez une étiquette pour décrire la clé personnalisée à gauche" sqref="N2 S2 X2 AC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AK3" xr:uid="{00000000-0002-0000-0000-00000E000000}"/>
  </dataValidations>
  <pageMargins left="0" right="0" top="0" bottom="0" header="0" footer="0"/>
  <pageSetup paperSize="8" scale="68"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4C282AA1-6943-4774-99C0-3C4DB9EBB653}">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2F62BFAC-608A-423E-9EC2-8BD5704E6B6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xWindow="212" yWindow="576" count="1">
        <x14:dataValidation type="list" allowBlank="1" showInputMessage="1" showErrorMessage="1" xr:uid="{00000000-0002-0000-0000-00000F000000}">
          <x14:formula1>
            <xm:f>'Noms des employés'!$B$4:$B$33</xm:f>
          </x14:formula1>
          <xm:sqref>B7:B36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J33"/>
  <sheetViews>
    <sheetView showGridLines="0" workbookViewId="0">
      <selection activeCell="E10" sqref="E10"/>
    </sheetView>
  </sheetViews>
  <sheetFormatPr baseColWidth="10" defaultColWidth="9.21875" defaultRowHeight="30" customHeight="1" x14ac:dyDescent="0.3"/>
  <cols>
    <col min="1" max="1" width="2.77734375" customWidth="1"/>
    <col min="2" max="2" width="30.77734375" customWidth="1"/>
    <col min="3" max="3" width="2.77734375" customWidth="1"/>
    <col min="9" max="9" width="19.33203125" customWidth="1"/>
    <col min="10" max="10" width="19.21875" customWidth="1"/>
  </cols>
  <sheetData>
    <row r="1" spans="2:10" ht="50.1" customHeight="1" x14ac:dyDescent="0.25">
      <c r="B1" s="7" t="s">
        <v>36</v>
      </c>
      <c r="I1" s="36" t="s">
        <v>78</v>
      </c>
      <c r="J1" s="37">
        <f>DATE(AnnéeCalendrier,1,1)</f>
        <v>44927</v>
      </c>
    </row>
    <row r="2" spans="2:10" ht="15" customHeight="1" x14ac:dyDescent="0.25">
      <c r="I2" s="36" t="s">
        <v>79</v>
      </c>
      <c r="J2" s="37">
        <f>ROUND(DATE(AnnéeCalendrier,4,MOD(234-11*MOD(AnnéeCalendrier,19),30))/7,)*7-6</f>
        <v>45025</v>
      </c>
    </row>
    <row r="3" spans="2:10" ht="30" customHeight="1" x14ac:dyDescent="0.25">
      <c r="B3" t="s">
        <v>36</v>
      </c>
      <c r="I3" s="36" t="s">
        <v>80</v>
      </c>
      <c r="J3" s="37">
        <f>SUM(J2+1)</f>
        <v>45026</v>
      </c>
    </row>
    <row r="4" spans="2:10" ht="30" customHeight="1" x14ac:dyDescent="0.25">
      <c r="B4" s="9" t="s">
        <v>39</v>
      </c>
      <c r="I4" s="36" t="s">
        <v>81</v>
      </c>
      <c r="J4" s="37">
        <f>DATE(AnnéeCalendrier,5,1)</f>
        <v>45047</v>
      </c>
    </row>
    <row r="5" spans="2:10" ht="30" customHeight="1" x14ac:dyDescent="0.25">
      <c r="B5" s="9" t="s">
        <v>40</v>
      </c>
      <c r="I5" s="36" t="s">
        <v>82</v>
      </c>
      <c r="J5" s="37">
        <f>DATE(AnnéeCalendrier,5,8)</f>
        <v>45054</v>
      </c>
    </row>
    <row r="6" spans="2:10" ht="30" customHeight="1" x14ac:dyDescent="0.25">
      <c r="B6" s="9" t="s">
        <v>41</v>
      </c>
      <c r="I6" s="36" t="s">
        <v>83</v>
      </c>
      <c r="J6" s="37">
        <f>J2+39</f>
        <v>45064</v>
      </c>
    </row>
    <row r="7" spans="2:10" ht="30" customHeight="1" x14ac:dyDescent="0.25">
      <c r="B7" s="9" t="s">
        <v>42</v>
      </c>
      <c r="I7" s="36" t="s">
        <v>84</v>
      </c>
      <c r="J7" s="37">
        <f>J2+49</f>
        <v>45074</v>
      </c>
    </row>
    <row r="8" spans="2:10" ht="30" customHeight="1" x14ac:dyDescent="0.25">
      <c r="B8" s="9" t="s">
        <v>43</v>
      </c>
      <c r="I8" s="36" t="s">
        <v>85</v>
      </c>
      <c r="J8" s="37">
        <f>J7+1</f>
        <v>45075</v>
      </c>
    </row>
    <row r="9" spans="2:10" ht="30" customHeight="1" x14ac:dyDescent="0.25">
      <c r="B9" s="9" t="s">
        <v>44</v>
      </c>
      <c r="I9" s="36" t="s">
        <v>86</v>
      </c>
      <c r="J9" s="37">
        <f>DATE(AnnéeCalendrier,7,14)</f>
        <v>45121</v>
      </c>
    </row>
    <row r="10" spans="2:10" ht="30" customHeight="1" x14ac:dyDescent="0.25">
      <c r="B10" s="9" t="s">
        <v>45</v>
      </c>
      <c r="I10" s="36" t="s">
        <v>87</v>
      </c>
      <c r="J10" s="37">
        <f>DATE(AnnéeCalendrier,8,15)</f>
        <v>45153</v>
      </c>
    </row>
    <row r="11" spans="2:10" ht="30" customHeight="1" x14ac:dyDescent="0.25">
      <c r="B11" s="9" t="s">
        <v>46</v>
      </c>
      <c r="I11" s="36" t="s">
        <v>88</v>
      </c>
      <c r="J11" s="37">
        <f>DATE(AnnéeCalendrier,11,1)</f>
        <v>45231</v>
      </c>
    </row>
    <row r="12" spans="2:10" ht="30" customHeight="1" x14ac:dyDescent="0.25">
      <c r="B12" s="9" t="s">
        <v>47</v>
      </c>
      <c r="I12" s="36" t="s">
        <v>89</v>
      </c>
      <c r="J12" s="37">
        <f>DATE(AnnéeCalendrier,11,11)</f>
        <v>45241</v>
      </c>
    </row>
    <row r="13" spans="2:10" ht="30" customHeight="1" x14ac:dyDescent="0.25">
      <c r="B13" s="30" t="s">
        <v>48</v>
      </c>
      <c r="I13" s="36" t="s">
        <v>90</v>
      </c>
      <c r="J13" s="37">
        <f>DATE(AnnéeCalendrier,12,25)</f>
        <v>45285</v>
      </c>
    </row>
    <row r="14" spans="2:10" ht="30" customHeight="1" x14ac:dyDescent="0.3">
      <c r="B14" s="9" t="s">
        <v>49</v>
      </c>
    </row>
    <row r="15" spans="2:10" ht="30" customHeight="1" x14ac:dyDescent="0.3">
      <c r="B15" s="9" t="s">
        <v>50</v>
      </c>
    </row>
    <row r="16" spans="2:10" ht="30" customHeight="1" x14ac:dyDescent="0.3">
      <c r="B16" s="9" t="s">
        <v>51</v>
      </c>
    </row>
    <row r="17" spans="2:2" ht="30" customHeight="1" x14ac:dyDescent="0.3">
      <c r="B17" s="9" t="s">
        <v>52</v>
      </c>
    </row>
    <row r="18" spans="2:2" ht="30" customHeight="1" x14ac:dyDescent="0.3">
      <c r="B18" s="9" t="s">
        <v>53</v>
      </c>
    </row>
    <row r="19" spans="2:2" ht="30" customHeight="1" x14ac:dyDescent="0.3">
      <c r="B19" s="9" t="s">
        <v>54</v>
      </c>
    </row>
    <row r="20" spans="2:2" ht="30" customHeight="1" x14ac:dyDescent="0.3">
      <c r="B20" s="9" t="s">
        <v>55</v>
      </c>
    </row>
    <row r="21" spans="2:2" ht="30" customHeight="1" x14ac:dyDescent="0.3">
      <c r="B21" s="9" t="s">
        <v>56</v>
      </c>
    </row>
    <row r="22" spans="2:2" ht="30" customHeight="1" x14ac:dyDescent="0.3">
      <c r="B22" s="9" t="s">
        <v>57</v>
      </c>
    </row>
    <row r="23" spans="2:2" ht="30" customHeight="1" x14ac:dyDescent="0.3">
      <c r="B23" s="9" t="s">
        <v>58</v>
      </c>
    </row>
    <row r="24" spans="2:2" ht="30" customHeight="1" x14ac:dyDescent="0.3">
      <c r="B24" s="9" t="s">
        <v>59</v>
      </c>
    </row>
    <row r="25" spans="2:2" ht="30" customHeight="1" x14ac:dyDescent="0.3">
      <c r="B25" s="9" t="s">
        <v>60</v>
      </c>
    </row>
    <row r="26" spans="2:2" ht="30" customHeight="1" x14ac:dyDescent="0.3">
      <c r="B26" s="9" t="s">
        <v>61</v>
      </c>
    </row>
    <row r="27" spans="2:2" ht="30" customHeight="1" x14ac:dyDescent="0.3">
      <c r="B27" s="9" t="s">
        <v>62</v>
      </c>
    </row>
    <row r="28" spans="2:2" ht="30" customHeight="1" x14ac:dyDescent="0.3">
      <c r="B28" s="9" t="s">
        <v>63</v>
      </c>
    </row>
    <row r="29" spans="2:2" ht="30" customHeight="1" x14ac:dyDescent="0.3">
      <c r="B29" s="9" t="s">
        <v>64</v>
      </c>
    </row>
    <row r="30" spans="2:2" ht="30" customHeight="1" x14ac:dyDescent="0.3">
      <c r="B30" s="9" t="s">
        <v>65</v>
      </c>
    </row>
    <row r="31" spans="2:2" ht="30" customHeight="1" x14ac:dyDescent="0.3">
      <c r="B31" s="9">
        <v>28</v>
      </c>
    </row>
    <row r="32" spans="2:2" ht="30" customHeight="1" x14ac:dyDescent="0.3">
      <c r="B32" s="9">
        <v>29</v>
      </c>
    </row>
    <row r="33" spans="2:2" ht="30" customHeight="1" x14ac:dyDescent="0.3">
      <c r="B33" s="9">
        <v>30</v>
      </c>
    </row>
  </sheetData>
  <dataValidations xWindow="238" yWindow="485"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19</vt:i4>
      </vt:variant>
    </vt:vector>
  </HeadingPairs>
  <TitlesOfParts>
    <vt:vector size="21" baseType="lpstr">
      <vt:lpstr>Janvier</vt:lpstr>
      <vt:lpstr>Noms des employés</vt:lpstr>
      <vt:lpstr>Janvier!An</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feries</vt:lpstr>
      <vt:lpstr>Janvier!Impression_des_titres</vt:lpstr>
      <vt:lpstr>Nom_clé</vt:lpstr>
      <vt:lpstr>Janvier!NomMois</vt:lpstr>
      <vt:lpstr>Titre_Absence_Employé</vt:lpstr>
      <vt:lpstr>Titre1</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Alexandre PC Pro</dc:creator>
  <cp:lastModifiedBy>François ROUZE</cp:lastModifiedBy>
  <cp:lastPrinted>2022-12-01T11:09:14Z</cp:lastPrinted>
  <dcterms:created xsi:type="dcterms:W3CDTF">2016-12-06T04:52:27Z</dcterms:created>
  <dcterms:modified xsi:type="dcterms:W3CDTF">2022-12-01T15:47:29Z</dcterms:modified>
</cp:coreProperties>
</file>