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2" codeName="{3D1A710C-6663-3D7B-7F91-EC182F24A4BC}"/>
  <workbookPr date1904="1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CE36EB8A-0876-4A42-9916-DC3B286B976E}" xr6:coauthVersionLast="36" xr6:coauthVersionMax="47" xr10:uidLastSave="{00000000-0000-0000-0000-000000000000}"/>
  <bookViews>
    <workbookView xWindow="28680" yWindow="-60" windowWidth="29040" windowHeight="15840" xr2:uid="{04E9BA9C-C020-44B9-ADD1-E6943B7678E7}"/>
  </bookViews>
  <sheets>
    <sheet name="PLanning" sheetId="6" r:id="rId1"/>
    <sheet name="Agent" sheetId="8" r:id="rId2"/>
    <sheet name="Heures annuelles agent" sheetId="3" state="hidden" r:id="rId3"/>
    <sheet name="Données" sheetId="7" r:id="rId4"/>
    <sheet name="Planning Type" sheetId="9" r:id="rId5"/>
  </sheets>
  <definedNames>
    <definedName name="feries">Données!$F$2:$F$27</definedName>
    <definedName name="mission">T_mission[Mission]</definedName>
    <definedName name="semaine">T_semaine[]</definedName>
    <definedName name="Var_an">PLanning!$A$1</definedName>
    <definedName name="Zone_A">Données!$A$2:$A$209</definedName>
    <definedName name="Zone_B">Données!$B$2:$B$209</definedName>
    <definedName name="Zone_C">Données!$C$2:$C$209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49" i="9" l="1"/>
  <c r="P49" i="9" s="1"/>
  <c r="N49" i="9"/>
  <c r="O48" i="9"/>
  <c r="P48" i="9" s="1"/>
  <c r="N48" i="9"/>
  <c r="O47" i="9"/>
  <c r="P47" i="9" s="1"/>
  <c r="N47" i="9"/>
  <c r="O46" i="9"/>
  <c r="P46" i="9" s="1"/>
  <c r="N46" i="9"/>
  <c r="O45" i="9"/>
  <c r="P45" i="9" s="1"/>
  <c r="N45" i="9"/>
  <c r="O41" i="9"/>
  <c r="P41" i="9" s="1"/>
  <c r="N41" i="9"/>
  <c r="O40" i="9"/>
  <c r="N40" i="9"/>
  <c r="P40" i="9" s="1"/>
  <c r="O39" i="9"/>
  <c r="P39" i="9" s="1"/>
  <c r="N39" i="9"/>
  <c r="O38" i="9"/>
  <c r="N38" i="9"/>
  <c r="P38" i="9" s="1"/>
  <c r="O37" i="9"/>
  <c r="N37" i="9"/>
  <c r="P37" i="9" s="1"/>
  <c r="O33" i="9"/>
  <c r="P33" i="9" s="1"/>
  <c r="N33" i="9"/>
  <c r="O32" i="9"/>
  <c r="P32" i="9" s="1"/>
  <c r="N32" i="9"/>
  <c r="O31" i="9"/>
  <c r="N31" i="9"/>
  <c r="P31" i="9" s="1"/>
  <c r="O30" i="9"/>
  <c r="P30" i="9" s="1"/>
  <c r="N30" i="9"/>
  <c r="O29" i="9"/>
  <c r="P29" i="9" s="1"/>
  <c r="Q29" i="9" s="1"/>
  <c r="N29" i="9"/>
  <c r="O25" i="9"/>
  <c r="P25" i="9" s="1"/>
  <c r="N25" i="9"/>
  <c r="O24" i="9"/>
  <c r="N24" i="9"/>
  <c r="P24" i="9" s="1"/>
  <c r="O23" i="9"/>
  <c r="P23" i="9" s="1"/>
  <c r="N23" i="9"/>
  <c r="O22" i="9"/>
  <c r="N22" i="9"/>
  <c r="P22" i="9" s="1"/>
  <c r="O21" i="9"/>
  <c r="N21" i="9"/>
  <c r="P21" i="9" s="1"/>
  <c r="O17" i="9"/>
  <c r="N17" i="9"/>
  <c r="O16" i="9"/>
  <c r="N16" i="9"/>
  <c r="P16" i="9" s="1"/>
  <c r="O15" i="9"/>
  <c r="N15" i="9"/>
  <c r="O14" i="9"/>
  <c r="N14" i="9"/>
  <c r="P14" i="9" s="1"/>
  <c r="O13" i="9"/>
  <c r="N13" i="9"/>
  <c r="P13" i="9" s="1"/>
  <c r="O9" i="9"/>
  <c r="N9" i="9"/>
  <c r="O8" i="9"/>
  <c r="N8" i="9"/>
  <c r="O7" i="9"/>
  <c r="N7" i="9"/>
  <c r="O6" i="9"/>
  <c r="N6" i="9"/>
  <c r="O5" i="9"/>
  <c r="N5" i="9"/>
  <c r="T2" i="9"/>
  <c r="T3" i="9"/>
  <c r="T4" i="9"/>
  <c r="T5" i="9"/>
  <c r="T6" i="9"/>
  <c r="T7" i="9"/>
  <c r="T8" i="9"/>
  <c r="Q45" i="9" l="1"/>
  <c r="Q37" i="9"/>
  <c r="Q21" i="9"/>
  <c r="P5" i="9"/>
  <c r="P6" i="9"/>
  <c r="P7" i="9"/>
  <c r="P8" i="9"/>
  <c r="P9" i="9"/>
  <c r="P15" i="9"/>
  <c r="Q13" i="9" s="1"/>
  <c r="P17" i="9"/>
  <c r="P4" i="6"/>
  <c r="Q4" i="6"/>
  <c r="P5" i="6"/>
  <c r="Q5" i="6"/>
  <c r="P6" i="6"/>
  <c r="Q6" i="6"/>
  <c r="P7" i="6"/>
  <c r="Q7" i="6"/>
  <c r="P8" i="6"/>
  <c r="Q8" i="6"/>
  <c r="P9" i="6"/>
  <c r="Q9" i="6"/>
  <c r="P10" i="6"/>
  <c r="Q10" i="6"/>
  <c r="P11" i="6"/>
  <c r="Q11" i="6"/>
  <c r="R11" i="6" s="1"/>
  <c r="P12" i="6"/>
  <c r="Q12" i="6"/>
  <c r="P13" i="6"/>
  <c r="Q13" i="6"/>
  <c r="P14" i="6"/>
  <c r="Q14" i="6"/>
  <c r="P15" i="6"/>
  <c r="Q15" i="6"/>
  <c r="P16" i="6"/>
  <c r="Q16" i="6"/>
  <c r="P17" i="6"/>
  <c r="Q17" i="6"/>
  <c r="P18" i="6"/>
  <c r="Q18" i="6"/>
  <c r="P19" i="6"/>
  <c r="Q19" i="6"/>
  <c r="P20" i="6"/>
  <c r="Q20" i="6"/>
  <c r="P21" i="6"/>
  <c r="Q21" i="6"/>
  <c r="P22" i="6"/>
  <c r="Q22" i="6"/>
  <c r="P23" i="6"/>
  <c r="Q23" i="6"/>
  <c r="R23" i="6" s="1"/>
  <c r="P24" i="6"/>
  <c r="Q24" i="6"/>
  <c r="R24" i="6" s="1"/>
  <c r="P25" i="6"/>
  <c r="Q25" i="6"/>
  <c r="P26" i="6"/>
  <c r="Q26" i="6"/>
  <c r="P27" i="6"/>
  <c r="Q27" i="6"/>
  <c r="P28" i="6"/>
  <c r="Q28" i="6"/>
  <c r="P29" i="6"/>
  <c r="Q29" i="6"/>
  <c r="P30" i="6"/>
  <c r="Q30" i="6"/>
  <c r="P31" i="6"/>
  <c r="Q31" i="6"/>
  <c r="R31" i="6" s="1"/>
  <c r="P32" i="6"/>
  <c r="Q32" i="6"/>
  <c r="P33" i="6"/>
  <c r="Q33" i="6"/>
  <c r="P34" i="6"/>
  <c r="Q34" i="6"/>
  <c r="P35" i="6"/>
  <c r="Q35" i="6"/>
  <c r="P36" i="6"/>
  <c r="Q36" i="6"/>
  <c r="P37" i="6"/>
  <c r="Q37" i="6"/>
  <c r="P38" i="6"/>
  <c r="Q38" i="6"/>
  <c r="P39" i="6"/>
  <c r="Q39" i="6"/>
  <c r="R39" i="6" s="1"/>
  <c r="P40" i="6"/>
  <c r="Q40" i="6"/>
  <c r="R40" i="6" s="1"/>
  <c r="P41" i="6"/>
  <c r="Q41" i="6"/>
  <c r="P42" i="6"/>
  <c r="Q42" i="6"/>
  <c r="P43" i="6"/>
  <c r="Q43" i="6"/>
  <c r="P44" i="6"/>
  <c r="Q44" i="6"/>
  <c r="R44" i="6" s="1"/>
  <c r="P45" i="6"/>
  <c r="Q45" i="6"/>
  <c r="R45" i="6" s="1"/>
  <c r="P46" i="6"/>
  <c r="Q46" i="6"/>
  <c r="P47" i="6"/>
  <c r="Q47" i="6"/>
  <c r="R47" i="6" s="1"/>
  <c r="P48" i="6"/>
  <c r="Q48" i="6"/>
  <c r="P49" i="6"/>
  <c r="Q49" i="6"/>
  <c r="R49" i="6" s="1"/>
  <c r="P50" i="6"/>
  <c r="Q50" i="6"/>
  <c r="P51" i="6"/>
  <c r="Q51" i="6"/>
  <c r="R51" i="6" s="1"/>
  <c r="P52" i="6"/>
  <c r="Q52" i="6"/>
  <c r="P53" i="6"/>
  <c r="Q53" i="6"/>
  <c r="P54" i="6"/>
  <c r="Q54" i="6"/>
  <c r="P55" i="6"/>
  <c r="Q55" i="6"/>
  <c r="P56" i="6"/>
  <c r="Q56" i="6"/>
  <c r="P57" i="6"/>
  <c r="Q57" i="6"/>
  <c r="P58" i="6"/>
  <c r="Q58" i="6"/>
  <c r="P59" i="6"/>
  <c r="Q59" i="6"/>
  <c r="P60" i="6"/>
  <c r="Q60" i="6"/>
  <c r="P61" i="6"/>
  <c r="Q61" i="6"/>
  <c r="P62" i="6"/>
  <c r="Q62" i="6"/>
  <c r="P63" i="6"/>
  <c r="Q63" i="6"/>
  <c r="P64" i="6"/>
  <c r="Q64" i="6"/>
  <c r="P65" i="6"/>
  <c r="Q65" i="6"/>
  <c r="P66" i="6"/>
  <c r="Q66" i="6"/>
  <c r="P67" i="6"/>
  <c r="Q67" i="6"/>
  <c r="P68" i="6"/>
  <c r="Q68" i="6"/>
  <c r="P69" i="6"/>
  <c r="Q69" i="6"/>
  <c r="P70" i="6"/>
  <c r="Q70" i="6"/>
  <c r="P71" i="6"/>
  <c r="Q71" i="6"/>
  <c r="P72" i="6"/>
  <c r="Q72" i="6"/>
  <c r="P73" i="6"/>
  <c r="Q73" i="6"/>
  <c r="P74" i="6"/>
  <c r="Q74" i="6"/>
  <c r="P75" i="6"/>
  <c r="Q75" i="6"/>
  <c r="P76" i="6"/>
  <c r="Q76" i="6"/>
  <c r="P77" i="6"/>
  <c r="Q77" i="6"/>
  <c r="P78" i="6"/>
  <c r="Q78" i="6"/>
  <c r="P79" i="6"/>
  <c r="Q79" i="6"/>
  <c r="P80" i="6"/>
  <c r="Q80" i="6"/>
  <c r="P81" i="6"/>
  <c r="Q81" i="6"/>
  <c r="P82" i="6"/>
  <c r="Q82" i="6"/>
  <c r="P83" i="6"/>
  <c r="Q83" i="6"/>
  <c r="P84" i="6"/>
  <c r="Q84" i="6"/>
  <c r="P85" i="6"/>
  <c r="Q85" i="6"/>
  <c r="P86" i="6"/>
  <c r="Q86" i="6"/>
  <c r="P87" i="6"/>
  <c r="Q87" i="6"/>
  <c r="P88" i="6"/>
  <c r="Q88" i="6"/>
  <c r="P89" i="6"/>
  <c r="Q89" i="6"/>
  <c r="P90" i="6"/>
  <c r="Q90" i="6"/>
  <c r="P91" i="6"/>
  <c r="Q91" i="6"/>
  <c r="P92" i="6"/>
  <c r="Q92" i="6"/>
  <c r="P93" i="6"/>
  <c r="Q93" i="6"/>
  <c r="P94" i="6"/>
  <c r="Q94" i="6"/>
  <c r="P95" i="6"/>
  <c r="Q95" i="6"/>
  <c r="P96" i="6"/>
  <c r="Q96" i="6"/>
  <c r="P97" i="6"/>
  <c r="Q97" i="6"/>
  <c r="P98" i="6"/>
  <c r="Q98" i="6"/>
  <c r="P99" i="6"/>
  <c r="Q99" i="6"/>
  <c r="P100" i="6"/>
  <c r="Q100" i="6"/>
  <c r="P101" i="6"/>
  <c r="Q101" i="6"/>
  <c r="P102" i="6"/>
  <c r="Q102" i="6"/>
  <c r="P103" i="6"/>
  <c r="Q103" i="6"/>
  <c r="P104" i="6"/>
  <c r="Q104" i="6"/>
  <c r="P105" i="6"/>
  <c r="Q105" i="6"/>
  <c r="P106" i="6"/>
  <c r="Q106" i="6"/>
  <c r="P107" i="6"/>
  <c r="Q107" i="6"/>
  <c r="P108" i="6"/>
  <c r="Q108" i="6"/>
  <c r="P109" i="6"/>
  <c r="Q109" i="6"/>
  <c r="P110" i="6"/>
  <c r="Q110" i="6"/>
  <c r="P111" i="6"/>
  <c r="Q111" i="6"/>
  <c r="P112" i="6"/>
  <c r="Q112" i="6"/>
  <c r="P113" i="6"/>
  <c r="Q113" i="6"/>
  <c r="P114" i="6"/>
  <c r="Q114" i="6"/>
  <c r="P115" i="6"/>
  <c r="Q115" i="6"/>
  <c r="R115" i="6" s="1"/>
  <c r="P116" i="6"/>
  <c r="Q116" i="6"/>
  <c r="P117" i="6"/>
  <c r="Q117" i="6"/>
  <c r="P118" i="6"/>
  <c r="Q118" i="6"/>
  <c r="P119" i="6"/>
  <c r="Q119" i="6"/>
  <c r="P120" i="6"/>
  <c r="Q120" i="6"/>
  <c r="P121" i="6"/>
  <c r="Q121" i="6"/>
  <c r="P122" i="6"/>
  <c r="Q122" i="6"/>
  <c r="P123" i="6"/>
  <c r="Q123" i="6"/>
  <c r="P124" i="6"/>
  <c r="Q124" i="6"/>
  <c r="P125" i="6"/>
  <c r="Q125" i="6"/>
  <c r="P126" i="6"/>
  <c r="Q126" i="6"/>
  <c r="P127" i="6"/>
  <c r="Q127" i="6"/>
  <c r="P128" i="6"/>
  <c r="Q128" i="6"/>
  <c r="P129" i="6"/>
  <c r="Q129" i="6"/>
  <c r="P130" i="6"/>
  <c r="Q130" i="6"/>
  <c r="P131" i="6"/>
  <c r="Q131" i="6"/>
  <c r="P132" i="6"/>
  <c r="Q132" i="6"/>
  <c r="P133" i="6"/>
  <c r="Q133" i="6"/>
  <c r="P134" i="6"/>
  <c r="Q134" i="6"/>
  <c r="P135" i="6"/>
  <c r="Q135" i="6"/>
  <c r="P136" i="6"/>
  <c r="Q136" i="6"/>
  <c r="P137" i="6"/>
  <c r="Q137" i="6"/>
  <c r="P138" i="6"/>
  <c r="Q138" i="6"/>
  <c r="P139" i="6"/>
  <c r="R139" i="6" s="1"/>
  <c r="Q139" i="6"/>
  <c r="P140" i="6"/>
  <c r="Q140" i="6"/>
  <c r="P141" i="6"/>
  <c r="Q141" i="6"/>
  <c r="P142" i="6"/>
  <c r="Q142" i="6"/>
  <c r="P143" i="6"/>
  <c r="Q143" i="6"/>
  <c r="P144" i="6"/>
  <c r="Q144" i="6"/>
  <c r="P145" i="6"/>
  <c r="Q145" i="6"/>
  <c r="P146" i="6"/>
  <c r="Q146" i="6"/>
  <c r="P147" i="6"/>
  <c r="Q147" i="6"/>
  <c r="R147" i="6"/>
  <c r="P148" i="6"/>
  <c r="Q148" i="6"/>
  <c r="R148" i="6" s="1"/>
  <c r="P149" i="6"/>
  <c r="Q149" i="6"/>
  <c r="R149" i="6" s="1"/>
  <c r="P150" i="6"/>
  <c r="Q150" i="6"/>
  <c r="P151" i="6"/>
  <c r="Q151" i="6"/>
  <c r="R151" i="6" s="1"/>
  <c r="P152" i="6"/>
  <c r="Q152" i="6"/>
  <c r="P153" i="6"/>
  <c r="Q153" i="6"/>
  <c r="P154" i="6"/>
  <c r="Q154" i="6"/>
  <c r="P155" i="6"/>
  <c r="Q155" i="6"/>
  <c r="P156" i="6"/>
  <c r="Q156" i="6"/>
  <c r="R156" i="6" s="1"/>
  <c r="P157" i="6"/>
  <c r="Q157" i="6"/>
  <c r="R157" i="6" s="1"/>
  <c r="P158" i="6"/>
  <c r="Q158" i="6"/>
  <c r="P159" i="6"/>
  <c r="Q159" i="6"/>
  <c r="R159" i="6" s="1"/>
  <c r="P160" i="6"/>
  <c r="Q160" i="6"/>
  <c r="P161" i="6"/>
  <c r="Q161" i="6"/>
  <c r="P162" i="6"/>
  <c r="Q162" i="6"/>
  <c r="P163" i="6"/>
  <c r="Q163" i="6"/>
  <c r="R163" i="6" s="1"/>
  <c r="P164" i="6"/>
  <c r="Q164" i="6"/>
  <c r="P165" i="6"/>
  <c r="Q165" i="6"/>
  <c r="P166" i="6"/>
  <c r="Q166" i="6"/>
  <c r="P167" i="6"/>
  <c r="Q167" i="6"/>
  <c r="P168" i="6"/>
  <c r="Q168" i="6"/>
  <c r="P169" i="6"/>
  <c r="Q169" i="6"/>
  <c r="P170" i="6"/>
  <c r="Q170" i="6"/>
  <c r="P171" i="6"/>
  <c r="Q171" i="6"/>
  <c r="P172" i="6"/>
  <c r="Q172" i="6"/>
  <c r="P173" i="6"/>
  <c r="Q173" i="6"/>
  <c r="P174" i="6"/>
  <c r="Q174" i="6"/>
  <c r="P175" i="6"/>
  <c r="Q175" i="6"/>
  <c r="P176" i="6"/>
  <c r="Q176" i="6"/>
  <c r="P177" i="6"/>
  <c r="Q177" i="6"/>
  <c r="P178" i="6"/>
  <c r="Q178" i="6"/>
  <c r="P179" i="6"/>
  <c r="Q179" i="6"/>
  <c r="P180" i="6"/>
  <c r="Q180" i="6"/>
  <c r="P181" i="6"/>
  <c r="Q181" i="6"/>
  <c r="R181" i="6" s="1"/>
  <c r="P182" i="6"/>
  <c r="Q182" i="6"/>
  <c r="P183" i="6"/>
  <c r="Q183" i="6"/>
  <c r="P184" i="6"/>
  <c r="Q184" i="6"/>
  <c r="P185" i="6"/>
  <c r="Q185" i="6"/>
  <c r="P186" i="6"/>
  <c r="Q186" i="6"/>
  <c r="P187" i="6"/>
  <c r="Q187" i="6"/>
  <c r="P188" i="6"/>
  <c r="Q188" i="6"/>
  <c r="P189" i="6"/>
  <c r="Q189" i="6"/>
  <c r="P190" i="6"/>
  <c r="Q190" i="6"/>
  <c r="P191" i="6"/>
  <c r="Q191" i="6"/>
  <c r="P192" i="6"/>
  <c r="Q192" i="6"/>
  <c r="P193" i="6"/>
  <c r="Q193" i="6"/>
  <c r="P194" i="6"/>
  <c r="Q194" i="6"/>
  <c r="P195" i="6"/>
  <c r="Q195" i="6"/>
  <c r="P196" i="6"/>
  <c r="Q196" i="6"/>
  <c r="P197" i="6"/>
  <c r="Q197" i="6"/>
  <c r="R197" i="6"/>
  <c r="P198" i="6"/>
  <c r="Q198" i="6"/>
  <c r="R198" i="6" s="1"/>
  <c r="P199" i="6"/>
  <c r="Q199" i="6"/>
  <c r="R199" i="6" s="1"/>
  <c r="P200" i="6"/>
  <c r="Q200" i="6"/>
  <c r="P201" i="6"/>
  <c r="Q201" i="6"/>
  <c r="R201" i="6" s="1"/>
  <c r="P202" i="6"/>
  <c r="Q202" i="6"/>
  <c r="P203" i="6"/>
  <c r="Q203" i="6"/>
  <c r="P204" i="6"/>
  <c r="Q204" i="6"/>
  <c r="P205" i="6"/>
  <c r="Q205" i="6"/>
  <c r="P206" i="6"/>
  <c r="Q206" i="6"/>
  <c r="R206" i="6" s="1"/>
  <c r="P207" i="6"/>
  <c r="Q207" i="6"/>
  <c r="R207" i="6" s="1"/>
  <c r="P208" i="6"/>
  <c r="Q208" i="6"/>
  <c r="P209" i="6"/>
  <c r="Q209" i="6"/>
  <c r="R209" i="6" s="1"/>
  <c r="P210" i="6"/>
  <c r="Q210" i="6"/>
  <c r="P211" i="6"/>
  <c r="Q211" i="6"/>
  <c r="P212" i="6"/>
  <c r="Q212" i="6"/>
  <c r="P213" i="6"/>
  <c r="Q213" i="6"/>
  <c r="R213" i="6" s="1"/>
  <c r="P214" i="6"/>
  <c r="Q214" i="6"/>
  <c r="P215" i="6"/>
  <c r="Q215" i="6"/>
  <c r="P216" i="6"/>
  <c r="Q216" i="6"/>
  <c r="P217" i="6"/>
  <c r="Q217" i="6"/>
  <c r="P218" i="6"/>
  <c r="Q218" i="6"/>
  <c r="P219" i="6"/>
  <c r="Q219" i="6"/>
  <c r="P220" i="6"/>
  <c r="Q220" i="6"/>
  <c r="P221" i="6"/>
  <c r="Q221" i="6"/>
  <c r="P222" i="6"/>
  <c r="Q222" i="6"/>
  <c r="P223" i="6"/>
  <c r="Q223" i="6"/>
  <c r="P224" i="6"/>
  <c r="Q224" i="6"/>
  <c r="P225" i="6"/>
  <c r="Q225" i="6"/>
  <c r="P226" i="6"/>
  <c r="Q226" i="6"/>
  <c r="P227" i="6"/>
  <c r="Q227" i="6"/>
  <c r="P228" i="6"/>
  <c r="Q228" i="6"/>
  <c r="P229" i="6"/>
  <c r="Q229" i="6"/>
  <c r="R229" i="6" s="1"/>
  <c r="P230" i="6"/>
  <c r="Q230" i="6"/>
  <c r="P231" i="6"/>
  <c r="Q231" i="6"/>
  <c r="P232" i="6"/>
  <c r="Q232" i="6"/>
  <c r="P233" i="6"/>
  <c r="Q233" i="6"/>
  <c r="P234" i="6"/>
  <c r="Q234" i="6"/>
  <c r="P235" i="6"/>
  <c r="Q235" i="6"/>
  <c r="P236" i="6"/>
  <c r="Q236" i="6"/>
  <c r="P237" i="6"/>
  <c r="Q237" i="6"/>
  <c r="P238" i="6"/>
  <c r="Q238" i="6"/>
  <c r="P239" i="6"/>
  <c r="Q239" i="6"/>
  <c r="P240" i="6"/>
  <c r="Q240" i="6"/>
  <c r="P241" i="6"/>
  <c r="Q241" i="6"/>
  <c r="P242" i="6"/>
  <c r="Q242" i="6"/>
  <c r="P243" i="6"/>
  <c r="Q243" i="6"/>
  <c r="P244" i="6"/>
  <c r="Q244" i="6"/>
  <c r="P245" i="6"/>
  <c r="Q245" i="6"/>
  <c r="P246" i="6"/>
  <c r="Q246" i="6"/>
  <c r="P247" i="6"/>
  <c r="Q247" i="6"/>
  <c r="P248" i="6"/>
  <c r="Q248" i="6"/>
  <c r="P249" i="6"/>
  <c r="Q249" i="6"/>
  <c r="P250" i="6"/>
  <c r="Q250" i="6"/>
  <c r="P251" i="6"/>
  <c r="Q251" i="6"/>
  <c r="P252" i="6"/>
  <c r="Q252" i="6"/>
  <c r="P253" i="6"/>
  <c r="R253" i="6" s="1"/>
  <c r="Q253" i="6"/>
  <c r="P254" i="6"/>
  <c r="Q254" i="6"/>
  <c r="P255" i="6"/>
  <c r="Q255" i="6"/>
  <c r="P256" i="6"/>
  <c r="Q256" i="6"/>
  <c r="P257" i="6"/>
  <c r="Q257" i="6"/>
  <c r="P258" i="6"/>
  <c r="Q258" i="6"/>
  <c r="P259" i="6"/>
  <c r="Q259" i="6"/>
  <c r="P260" i="6"/>
  <c r="Q260" i="6"/>
  <c r="P261" i="6"/>
  <c r="Q261" i="6"/>
  <c r="R261" i="6"/>
  <c r="P262" i="6"/>
  <c r="Q262" i="6"/>
  <c r="R262" i="6" s="1"/>
  <c r="P263" i="6"/>
  <c r="Q263" i="6"/>
  <c r="R263" i="6" s="1"/>
  <c r="P264" i="6"/>
  <c r="Q264" i="6"/>
  <c r="P265" i="6"/>
  <c r="Q265" i="6"/>
  <c r="R265" i="6" s="1"/>
  <c r="P266" i="6"/>
  <c r="Q266" i="6"/>
  <c r="R266" i="6" s="1"/>
  <c r="P267" i="6"/>
  <c r="Q267" i="6"/>
  <c r="P268" i="6"/>
  <c r="Q268" i="6"/>
  <c r="P269" i="6"/>
  <c r="Q269" i="6"/>
  <c r="R269" i="6" s="1"/>
  <c r="P270" i="6"/>
  <c r="Q270" i="6"/>
  <c r="R270" i="6" s="1"/>
  <c r="P271" i="6"/>
  <c r="Q271" i="6"/>
  <c r="R271" i="6" s="1"/>
  <c r="P272" i="6"/>
  <c r="Q272" i="6"/>
  <c r="P273" i="6"/>
  <c r="Q273" i="6"/>
  <c r="R273" i="6" s="1"/>
  <c r="P274" i="6"/>
  <c r="Q274" i="6"/>
  <c r="P275" i="6"/>
  <c r="Q275" i="6"/>
  <c r="R275" i="6" s="1"/>
  <c r="P276" i="6"/>
  <c r="Q276" i="6"/>
  <c r="P277" i="6"/>
  <c r="Q277" i="6"/>
  <c r="R277" i="6" s="1"/>
  <c r="P278" i="6"/>
  <c r="Q278" i="6"/>
  <c r="P279" i="6"/>
  <c r="Q279" i="6"/>
  <c r="P280" i="6"/>
  <c r="Q280" i="6"/>
  <c r="P281" i="6"/>
  <c r="Q281" i="6"/>
  <c r="P282" i="6"/>
  <c r="Q282" i="6"/>
  <c r="P283" i="6"/>
  <c r="Q283" i="6"/>
  <c r="P284" i="6"/>
  <c r="Q284" i="6"/>
  <c r="P285" i="6"/>
  <c r="Q285" i="6"/>
  <c r="P286" i="6"/>
  <c r="Q286" i="6"/>
  <c r="P287" i="6"/>
  <c r="Q287" i="6"/>
  <c r="P288" i="6"/>
  <c r="Q288" i="6"/>
  <c r="P289" i="6"/>
  <c r="Q289" i="6"/>
  <c r="R289" i="6" s="1"/>
  <c r="P290" i="6"/>
  <c r="Q290" i="6"/>
  <c r="P291" i="6"/>
  <c r="Q291" i="6"/>
  <c r="P292" i="6"/>
  <c r="Q292" i="6"/>
  <c r="P293" i="6"/>
  <c r="Q293" i="6"/>
  <c r="P294" i="6"/>
  <c r="Q294" i="6"/>
  <c r="P295" i="6"/>
  <c r="Q295" i="6"/>
  <c r="P296" i="6"/>
  <c r="Q296" i="6"/>
  <c r="P297" i="6"/>
  <c r="Q297" i="6"/>
  <c r="P298" i="6"/>
  <c r="Q298" i="6"/>
  <c r="P299" i="6"/>
  <c r="Q299" i="6"/>
  <c r="P300" i="6"/>
  <c r="Q300" i="6"/>
  <c r="P301" i="6"/>
  <c r="Q301" i="6"/>
  <c r="P302" i="6"/>
  <c r="Q302" i="6"/>
  <c r="P303" i="6"/>
  <c r="Q303" i="6"/>
  <c r="P304" i="6"/>
  <c r="Q304" i="6"/>
  <c r="P305" i="6"/>
  <c r="Q305" i="6"/>
  <c r="P306" i="6"/>
  <c r="Q306" i="6"/>
  <c r="P307" i="6"/>
  <c r="Q307" i="6"/>
  <c r="P308" i="6"/>
  <c r="Q308" i="6"/>
  <c r="P309" i="6"/>
  <c r="R309" i="6" s="1"/>
  <c r="Q309" i="6"/>
  <c r="P310" i="6"/>
  <c r="Q310" i="6"/>
  <c r="R310" i="6" s="1"/>
  <c r="P311" i="6"/>
  <c r="Q311" i="6"/>
  <c r="R311" i="6" s="1"/>
  <c r="P312" i="6"/>
  <c r="Q312" i="6"/>
  <c r="P313" i="6"/>
  <c r="Q313" i="6"/>
  <c r="R313" i="6" s="1"/>
  <c r="P314" i="6"/>
  <c r="Q314" i="6"/>
  <c r="R314" i="6" s="1"/>
  <c r="P315" i="6"/>
  <c r="Q315" i="6"/>
  <c r="P316" i="6"/>
  <c r="Q316" i="6"/>
  <c r="P317" i="6"/>
  <c r="Q317" i="6"/>
  <c r="R317" i="6" s="1"/>
  <c r="P318" i="6"/>
  <c r="Q318" i="6"/>
  <c r="R318" i="6" s="1"/>
  <c r="P319" i="6"/>
  <c r="Q319" i="6"/>
  <c r="R319" i="6" s="1"/>
  <c r="P320" i="6"/>
  <c r="Q320" i="6"/>
  <c r="P321" i="6"/>
  <c r="Q321" i="6"/>
  <c r="R321" i="6" s="1"/>
  <c r="P322" i="6"/>
  <c r="Q322" i="6"/>
  <c r="P323" i="6"/>
  <c r="Q323" i="6"/>
  <c r="P324" i="6"/>
  <c r="Q324" i="6"/>
  <c r="P325" i="6"/>
  <c r="Q325" i="6"/>
  <c r="R325" i="6" s="1"/>
  <c r="P326" i="6"/>
  <c r="Q326" i="6"/>
  <c r="P327" i="6"/>
  <c r="Q327" i="6"/>
  <c r="P328" i="6"/>
  <c r="Q328" i="6"/>
  <c r="P329" i="6"/>
  <c r="Q329" i="6"/>
  <c r="P330" i="6"/>
  <c r="Q330" i="6"/>
  <c r="P331" i="6"/>
  <c r="Q331" i="6"/>
  <c r="P332" i="6"/>
  <c r="Q332" i="6"/>
  <c r="P333" i="6"/>
  <c r="Q333" i="6"/>
  <c r="P334" i="6"/>
  <c r="Q334" i="6"/>
  <c r="P335" i="6"/>
  <c r="Q335" i="6"/>
  <c r="P336" i="6"/>
  <c r="Q336" i="6"/>
  <c r="P337" i="6"/>
  <c r="Q337" i="6"/>
  <c r="P338" i="6"/>
  <c r="Q338" i="6"/>
  <c r="P339" i="6"/>
  <c r="Q339" i="6"/>
  <c r="P340" i="6"/>
  <c r="Q340" i="6"/>
  <c r="P341" i="6"/>
  <c r="Q341" i="6"/>
  <c r="P342" i="6"/>
  <c r="Q342" i="6"/>
  <c r="P343" i="6"/>
  <c r="Q343" i="6"/>
  <c r="R343" i="6" s="1"/>
  <c r="P344" i="6"/>
  <c r="Q344" i="6"/>
  <c r="P345" i="6"/>
  <c r="Q345" i="6"/>
  <c r="P346" i="6"/>
  <c r="Q346" i="6"/>
  <c r="P347" i="6"/>
  <c r="Q347" i="6"/>
  <c r="P348" i="6"/>
  <c r="Q348" i="6"/>
  <c r="P349" i="6"/>
  <c r="Q349" i="6"/>
  <c r="P350" i="6"/>
  <c r="Q350" i="6"/>
  <c r="P351" i="6"/>
  <c r="Q351" i="6"/>
  <c r="P352" i="6"/>
  <c r="Q352" i="6"/>
  <c r="P353" i="6"/>
  <c r="Q353" i="6"/>
  <c r="P354" i="6"/>
  <c r="Q354" i="6"/>
  <c r="P355" i="6"/>
  <c r="Q355" i="6"/>
  <c r="P356" i="6"/>
  <c r="Q356" i="6"/>
  <c r="P357" i="6"/>
  <c r="Q357" i="6"/>
  <c r="P358" i="6"/>
  <c r="Q358" i="6"/>
  <c r="P359" i="6"/>
  <c r="Q359" i="6"/>
  <c r="P360" i="6"/>
  <c r="Q360" i="6"/>
  <c r="P361" i="6"/>
  <c r="Q361" i="6"/>
  <c r="P362" i="6"/>
  <c r="Q362" i="6"/>
  <c r="P363" i="6"/>
  <c r="Q363" i="6"/>
  <c r="P364" i="6"/>
  <c r="Q364" i="6"/>
  <c r="P365" i="6"/>
  <c r="Q365" i="6"/>
  <c r="P366" i="6"/>
  <c r="Q366" i="6"/>
  <c r="P367" i="6"/>
  <c r="Q367" i="6"/>
  <c r="R8" i="6" l="1"/>
  <c r="R7" i="6"/>
  <c r="R5" i="6"/>
  <c r="R4" i="6"/>
  <c r="R363" i="6"/>
  <c r="R361" i="6"/>
  <c r="R360" i="6"/>
  <c r="R359" i="6"/>
  <c r="R352" i="6"/>
  <c r="R351" i="6"/>
  <c r="R348" i="6"/>
  <c r="R347" i="6"/>
  <c r="R345" i="6"/>
  <c r="R344" i="6"/>
  <c r="R333" i="6"/>
  <c r="R305" i="6"/>
  <c r="R303" i="6"/>
  <c r="R302" i="6"/>
  <c r="R301" i="6"/>
  <c r="R298" i="6"/>
  <c r="R297" i="6"/>
  <c r="R293" i="6"/>
  <c r="R291" i="6"/>
  <c r="R285" i="6"/>
  <c r="R245" i="6"/>
  <c r="R241" i="6"/>
  <c r="R239" i="6"/>
  <c r="R238" i="6"/>
  <c r="R237" i="6"/>
  <c r="R234" i="6"/>
  <c r="R233" i="6"/>
  <c r="R231" i="6"/>
  <c r="R230" i="6"/>
  <c r="R193" i="6"/>
  <c r="R191" i="6"/>
  <c r="R190" i="6"/>
  <c r="R189" i="6"/>
  <c r="R186" i="6"/>
  <c r="R185" i="6"/>
  <c r="R183" i="6"/>
  <c r="R182" i="6"/>
  <c r="R171" i="6"/>
  <c r="R131" i="6"/>
  <c r="R129" i="6"/>
  <c r="R127" i="6"/>
  <c r="R125" i="6"/>
  <c r="R124" i="6"/>
  <c r="R120" i="6"/>
  <c r="R119" i="6"/>
  <c r="R117" i="6"/>
  <c r="R116" i="6"/>
  <c r="R367" i="6"/>
  <c r="R337" i="6"/>
  <c r="R335" i="6"/>
  <c r="R334" i="6"/>
  <c r="R329" i="6"/>
  <c r="R327" i="6"/>
  <c r="R326" i="6"/>
  <c r="R287" i="6"/>
  <c r="R286" i="6"/>
  <c r="R255" i="6"/>
  <c r="R254" i="6"/>
  <c r="R249" i="6"/>
  <c r="R247" i="6"/>
  <c r="R246" i="6"/>
  <c r="R227" i="6"/>
  <c r="R225" i="6"/>
  <c r="R223" i="6"/>
  <c r="R222" i="6"/>
  <c r="R221" i="6"/>
  <c r="R218" i="6"/>
  <c r="R217" i="6"/>
  <c r="R215" i="6"/>
  <c r="R214" i="6"/>
  <c r="R205" i="6"/>
  <c r="R195" i="6"/>
  <c r="R177" i="6"/>
  <c r="R175" i="6"/>
  <c r="R174" i="6"/>
  <c r="R173" i="6"/>
  <c r="R172" i="6"/>
  <c r="R167" i="6"/>
  <c r="R165" i="6"/>
  <c r="R164" i="6"/>
  <c r="R155" i="6"/>
  <c r="R143" i="6"/>
  <c r="R141" i="6"/>
  <c r="R140" i="6"/>
  <c r="R135" i="6"/>
  <c r="R133" i="6"/>
  <c r="R132" i="6"/>
  <c r="R123" i="6"/>
  <c r="R113" i="6"/>
  <c r="R111" i="6"/>
  <c r="R109" i="6"/>
  <c r="R95" i="6"/>
  <c r="R88" i="6"/>
  <c r="R87" i="6"/>
  <c r="R81" i="6"/>
  <c r="R79" i="6"/>
  <c r="R77" i="6"/>
  <c r="R76" i="6"/>
  <c r="R75" i="6"/>
  <c r="R67" i="6"/>
  <c r="R65" i="6"/>
  <c r="R63" i="6"/>
  <c r="R60" i="6"/>
  <c r="R59" i="6"/>
  <c r="R56" i="6"/>
  <c r="R55" i="6"/>
  <c r="R53" i="6"/>
  <c r="R52" i="6"/>
  <c r="R93" i="6"/>
  <c r="R92" i="6"/>
  <c r="R91" i="6"/>
  <c r="R259" i="6"/>
  <c r="R257" i="6"/>
  <c r="R307" i="6"/>
  <c r="R295" i="6"/>
  <c r="R294" i="6"/>
  <c r="R282" i="6"/>
  <c r="R281" i="6"/>
  <c r="R279" i="6"/>
  <c r="R278" i="6"/>
  <c r="R99" i="6"/>
  <c r="R85" i="6"/>
  <c r="R83" i="6"/>
  <c r="R72" i="6"/>
  <c r="R71" i="6"/>
  <c r="R43" i="6"/>
  <c r="R15" i="6"/>
  <c r="R12" i="6"/>
  <c r="R19" i="6"/>
  <c r="R17" i="6"/>
  <c r="R35" i="6"/>
  <c r="R33" i="6"/>
  <c r="R108" i="6"/>
  <c r="R107" i="6"/>
  <c r="R104" i="6"/>
  <c r="R103" i="6"/>
  <c r="R101" i="6"/>
  <c r="R100" i="6"/>
  <c r="R357" i="6"/>
  <c r="R355" i="6"/>
  <c r="R353" i="6"/>
  <c r="R84" i="6"/>
  <c r="R69" i="6"/>
  <c r="R68" i="6"/>
  <c r="R97" i="6"/>
  <c r="R21" i="6"/>
  <c r="R20" i="6"/>
  <c r="R29" i="6"/>
  <c r="Q5" i="9"/>
  <c r="R27" i="6"/>
  <c r="R28" i="6"/>
  <c r="R37" i="6"/>
  <c r="R36" i="6"/>
  <c r="R364" i="6"/>
  <c r="R339" i="6"/>
  <c r="R330" i="6"/>
  <c r="R323" i="6"/>
  <c r="R250" i="6"/>
  <c r="R243" i="6"/>
  <c r="R211" i="6"/>
  <c r="R202" i="6"/>
  <c r="R179" i="6"/>
  <c r="R168" i="6"/>
  <c r="R161" i="6"/>
  <c r="R152" i="6"/>
  <c r="R145" i="6"/>
  <c r="R136" i="6"/>
  <c r="R61" i="6"/>
  <c r="R13" i="6"/>
  <c r="R365" i="6"/>
  <c r="R356" i="6"/>
  <c r="R349" i="6"/>
  <c r="R338" i="6"/>
  <c r="R331" i="6"/>
  <c r="R322" i="6"/>
  <c r="R315" i="6"/>
  <c r="R306" i="6"/>
  <c r="R299" i="6"/>
  <c r="R290" i="6"/>
  <c r="R283" i="6"/>
  <c r="R274" i="6"/>
  <c r="R267" i="6"/>
  <c r="R258" i="6"/>
  <c r="R251" i="6"/>
  <c r="R242" i="6"/>
  <c r="R235" i="6"/>
  <c r="R226" i="6"/>
  <c r="R219" i="6"/>
  <c r="R210" i="6"/>
  <c r="R203" i="6"/>
  <c r="R194" i="6"/>
  <c r="R187" i="6"/>
  <c r="R178" i="6"/>
  <c r="R169" i="6"/>
  <c r="R160" i="6"/>
  <c r="R153" i="6"/>
  <c r="R144" i="6"/>
  <c r="R137" i="6"/>
  <c r="R128" i="6"/>
  <c r="R121" i="6"/>
  <c r="R112" i="6"/>
  <c r="R105" i="6"/>
  <c r="R96" i="6"/>
  <c r="R89" i="6"/>
  <c r="R80" i="6"/>
  <c r="R73" i="6"/>
  <c r="R64" i="6"/>
  <c r="R57" i="6"/>
  <c r="R48" i="6"/>
  <c r="R41" i="6"/>
  <c r="R32" i="6"/>
  <c r="R25" i="6"/>
  <c r="R16" i="6"/>
  <c r="R9" i="6"/>
  <c r="R366" i="6"/>
  <c r="R362" i="6"/>
  <c r="R358" i="6"/>
  <c r="R354" i="6"/>
  <c r="R350" i="6"/>
  <c r="R346" i="6"/>
  <c r="R341" i="6"/>
  <c r="R340" i="6"/>
  <c r="R336" i="6"/>
  <c r="R332" i="6"/>
  <c r="R328" i="6"/>
  <c r="R324" i="6"/>
  <c r="R320" i="6"/>
  <c r="R316" i="6"/>
  <c r="R312" i="6"/>
  <c r="R308" i="6"/>
  <c r="R304" i="6"/>
  <c r="R300" i="6"/>
  <c r="R296" i="6"/>
  <c r="R292" i="6"/>
  <c r="R288" i="6"/>
  <c r="R284" i="6"/>
  <c r="R280" i="6"/>
  <c r="R276" i="6"/>
  <c r="R272" i="6"/>
  <c r="R268" i="6"/>
  <c r="R264" i="6"/>
  <c r="R260" i="6"/>
  <c r="R256" i="6"/>
  <c r="R252" i="6"/>
  <c r="R248" i="6"/>
  <c r="R244" i="6"/>
  <c r="R240" i="6"/>
  <c r="R236" i="6"/>
  <c r="R232" i="6"/>
  <c r="R228" i="6"/>
  <c r="R224" i="6"/>
  <c r="R220" i="6"/>
  <c r="R216" i="6"/>
  <c r="R212" i="6"/>
  <c r="R208" i="6"/>
  <c r="R204" i="6"/>
  <c r="R200" i="6"/>
  <c r="R196" i="6"/>
  <c r="R192" i="6"/>
  <c r="R188" i="6"/>
  <c r="R184" i="6"/>
  <c r="R180" i="6"/>
  <c r="R176" i="6"/>
  <c r="R170" i="6"/>
  <c r="R166" i="6"/>
  <c r="R162" i="6"/>
  <c r="R158" i="6"/>
  <c r="R154" i="6"/>
  <c r="R150" i="6"/>
  <c r="R146" i="6"/>
  <c r="R142" i="6"/>
  <c r="R138" i="6"/>
  <c r="R134" i="6"/>
  <c r="R130" i="6"/>
  <c r="R126" i="6"/>
  <c r="R122" i="6"/>
  <c r="R118" i="6"/>
  <c r="R114" i="6"/>
  <c r="R110" i="6"/>
  <c r="R106" i="6"/>
  <c r="R102" i="6"/>
  <c r="R98" i="6"/>
  <c r="R94" i="6"/>
  <c r="R90" i="6"/>
  <c r="R86" i="6"/>
  <c r="R82" i="6"/>
  <c r="R78" i="6"/>
  <c r="R74" i="6"/>
  <c r="R70" i="6"/>
  <c r="R66" i="6"/>
  <c r="R62" i="6"/>
  <c r="R58" i="6"/>
  <c r="R54" i="6"/>
  <c r="R50" i="6"/>
  <c r="R46" i="6"/>
  <c r="R42" i="6"/>
  <c r="R38" i="6"/>
  <c r="R34" i="6"/>
  <c r="R30" i="6"/>
  <c r="R26" i="6"/>
  <c r="R22" i="6"/>
  <c r="R18" i="6"/>
  <c r="R14" i="6"/>
  <c r="R10" i="6"/>
  <c r="R6" i="6"/>
  <c r="R342" i="6"/>
  <c r="Q3" i="6"/>
  <c r="P3" i="6"/>
  <c r="J4" i="8" l="1"/>
  <c r="J5" i="8" s="1"/>
  <c r="K3" i="8"/>
  <c r="K4" i="8" l="1"/>
  <c r="K5" i="8" s="1"/>
  <c r="K6" i="8" s="1"/>
  <c r="K7" i="8" s="1"/>
  <c r="K8" i="8" s="1"/>
  <c r="K9" i="8" s="1"/>
  <c r="K10" i="8" s="1"/>
  <c r="K11" i="8" s="1"/>
  <c r="K12" i="8" s="1"/>
  <c r="K13" i="8" s="1"/>
  <c r="K14" i="8" s="1"/>
  <c r="K15" i="8" s="1"/>
  <c r="K16" i="8" s="1"/>
  <c r="K17" i="8" s="1"/>
  <c r="K18" i="8" s="1"/>
  <c r="K19" i="8" s="1"/>
  <c r="K20" i="8" s="1"/>
  <c r="K21" i="8" s="1"/>
  <c r="K22" i="8" s="1"/>
  <c r="K23" i="8" s="1"/>
  <c r="K24" i="8" s="1"/>
  <c r="K25" i="8" s="1"/>
  <c r="K26" i="8" s="1"/>
  <c r="K27" i="8" s="1"/>
  <c r="K28" i="8" s="1"/>
  <c r="K29" i="8" s="1"/>
  <c r="K30" i="8" s="1"/>
  <c r="K31" i="8" s="1"/>
  <c r="K32" i="8" s="1"/>
  <c r="K33" i="8" s="1"/>
  <c r="K34" i="8" s="1"/>
  <c r="K35" i="8" s="1"/>
  <c r="K36" i="8" s="1"/>
  <c r="K37" i="8" s="1"/>
  <c r="K38" i="8" s="1"/>
  <c r="K39" i="8" s="1"/>
  <c r="K40" i="8" s="1"/>
  <c r="K41" i="8" s="1"/>
  <c r="K42" i="8" s="1"/>
  <c r="K43" i="8" s="1"/>
  <c r="K44" i="8" s="1"/>
  <c r="K45" i="8" s="1"/>
  <c r="K46" i="8" s="1"/>
  <c r="K47" i="8" s="1"/>
  <c r="K48" i="8" s="1"/>
  <c r="K49" i="8" s="1"/>
  <c r="K50" i="8" s="1"/>
  <c r="K51" i="8" s="1"/>
  <c r="K52" i="8" s="1"/>
  <c r="K53" i="8" s="1"/>
  <c r="J6" i="8"/>
  <c r="K1" i="7"/>
  <c r="I2" i="8" s="1"/>
  <c r="I5" i="8" l="1"/>
  <c r="I3" i="8"/>
  <c r="I6" i="8"/>
  <c r="J7" i="8"/>
  <c r="I4" i="8"/>
  <c r="F27" i="7"/>
  <c r="F26" i="7"/>
  <c r="F25" i="7"/>
  <c r="F24" i="7"/>
  <c r="F23" i="7"/>
  <c r="F19" i="7"/>
  <c r="F18" i="7"/>
  <c r="F16" i="7"/>
  <c r="F21" i="7" s="1"/>
  <c r="F22" i="7" s="1"/>
  <c r="F15" i="7"/>
  <c r="F14" i="7"/>
  <c r="F13" i="7"/>
  <c r="F12" i="7"/>
  <c r="F11" i="7"/>
  <c r="F10" i="7"/>
  <c r="F6" i="7"/>
  <c r="F5" i="7"/>
  <c r="F3" i="7"/>
  <c r="F7" i="7" s="1"/>
  <c r="F2" i="7"/>
  <c r="I7" i="8" l="1"/>
  <c r="J8" i="8"/>
  <c r="F4" i="7"/>
  <c r="F8" i="7"/>
  <c r="F9" i="7" s="1"/>
  <c r="F20" i="7"/>
  <c r="F17" i="7"/>
  <c r="I8" i="8" l="1"/>
  <c r="J9" i="8"/>
  <c r="B3" i="6"/>
  <c r="T3" i="6" s="1"/>
  <c r="I9" i="8" l="1"/>
  <c r="J10" i="8"/>
  <c r="C3" i="6"/>
  <c r="B4" i="6"/>
  <c r="T4" i="6" s="1"/>
  <c r="A3" i="6"/>
  <c r="R3" i="6"/>
  <c r="BF22" i="3"/>
  <c r="A4" i="6" l="1"/>
  <c r="C4" i="6"/>
  <c r="B5" i="6"/>
  <c r="T5" i="6" s="1"/>
  <c r="I10" i="8"/>
  <c r="J11" i="8"/>
  <c r="R1" i="6"/>
  <c r="B6" i="6"/>
  <c r="T6" i="6" s="1"/>
  <c r="A5" i="6"/>
  <c r="C5" i="6"/>
  <c r="BA4" i="3"/>
  <c r="BC4" i="3" s="1"/>
  <c r="AQ3" i="3"/>
  <c r="AS3" i="3" s="1"/>
  <c r="W17" i="3"/>
  <c r="BF3" i="3"/>
  <c r="BH3" i="3" s="1"/>
  <c r="AV33" i="3"/>
  <c r="AX33" i="3" s="1"/>
  <c r="H5" i="3"/>
  <c r="BF23" i="3"/>
  <c r="BA30" i="3"/>
  <c r="AB4" i="3"/>
  <c r="BF24" i="3"/>
  <c r="W19" i="3"/>
  <c r="H4" i="3"/>
  <c r="I11" i="8" l="1"/>
  <c r="J12" i="8"/>
  <c r="B7" i="6"/>
  <c r="T7" i="6" s="1"/>
  <c r="C6" i="6"/>
  <c r="A6" i="6"/>
  <c r="BA32" i="3"/>
  <c r="AB3" i="3"/>
  <c r="W21" i="3"/>
  <c r="BA5" i="3"/>
  <c r="BC5" i="3" s="1"/>
  <c r="BA29" i="3"/>
  <c r="AV32" i="3"/>
  <c r="AX32" i="3" s="1"/>
  <c r="AG5" i="3" a="1"/>
  <c r="AG5" i="3" s="1"/>
  <c r="W11" i="3" a="1"/>
  <c r="W11" i="3" s="1"/>
  <c r="R13" i="3" a="1"/>
  <c r="R13" i="3" s="1"/>
  <c r="H29" i="3" a="1"/>
  <c r="BF21" i="3"/>
  <c r="AG12" i="3" a="1"/>
  <c r="AG12" i="3" s="1"/>
  <c r="AI12" i="3" s="1"/>
  <c r="M15" i="3" a="1"/>
  <c r="M15" i="3" s="1"/>
  <c r="AV25" i="3" a="1"/>
  <c r="AV25" i="3" s="1"/>
  <c r="C32" i="3" a="1"/>
  <c r="C32" i="3" s="1"/>
  <c r="E32" i="3" s="1"/>
  <c r="H22" i="3" a="1"/>
  <c r="H22" i="3" s="1"/>
  <c r="J22" i="3" s="1"/>
  <c r="AL30" i="3" a="1"/>
  <c r="AL30" i="3" s="1"/>
  <c r="AN30" i="3" s="1"/>
  <c r="R26" i="3" a="1"/>
  <c r="R26" i="3" s="1"/>
  <c r="T26" i="3" s="1"/>
  <c r="AG19" i="3" a="1"/>
  <c r="AG19" i="3" s="1"/>
  <c r="AI19" i="3" s="1"/>
  <c r="W18" i="3"/>
  <c r="W4" i="3" a="1"/>
  <c r="W4" i="3" s="1"/>
  <c r="Y4" i="3" s="1"/>
  <c r="W24" i="3" a="1"/>
  <c r="W24" i="3" s="1"/>
  <c r="H3" i="3"/>
  <c r="J3" i="3" s="1"/>
  <c r="M3" i="3" a="1"/>
  <c r="M3" i="3" s="1"/>
  <c r="O3" i="3" s="1"/>
  <c r="BF20" i="3"/>
  <c r="AL23" i="3" a="1"/>
  <c r="AL23" i="3" s="1"/>
  <c r="AN23" i="3" s="1"/>
  <c r="R19" i="3" a="1"/>
  <c r="R19" i="3" s="1"/>
  <c r="T19" i="3" s="1"/>
  <c r="AG26" i="3" a="1"/>
  <c r="AG26" i="3" s="1"/>
  <c r="AI26" i="3" s="1"/>
  <c r="H15" i="3" a="1"/>
  <c r="H15" i="3" s="1"/>
  <c r="J15" i="3" s="1"/>
  <c r="AD3" i="3"/>
  <c r="W32" i="3"/>
  <c r="W33" i="3"/>
  <c r="BA31" i="3"/>
  <c r="M8" i="3" a="1"/>
  <c r="M8" i="3" s="1"/>
  <c r="O8" i="3" s="1"/>
  <c r="AB14" i="3" a="1"/>
  <c r="AB14" i="3" s="1"/>
  <c r="AD14" i="3" s="1"/>
  <c r="BA8" i="3" a="1"/>
  <c r="BA8" i="3" s="1"/>
  <c r="AB21" i="3" a="1"/>
  <c r="AB21" i="3" s="1"/>
  <c r="BA15" i="3" a="1"/>
  <c r="BA15" i="3" s="1"/>
  <c r="BC15" i="3" s="1"/>
  <c r="AQ27" i="3" a="1"/>
  <c r="AQ27" i="3" s="1"/>
  <c r="C18" i="3" a="1"/>
  <c r="C18" i="3" s="1"/>
  <c r="E18" i="3" s="1"/>
  <c r="M29" i="3" a="1"/>
  <c r="M29" i="3" s="1"/>
  <c r="M22" i="3" a="1"/>
  <c r="M22" i="3" s="1"/>
  <c r="O22" i="3" s="1"/>
  <c r="AQ6" i="3" a="1"/>
  <c r="AQ6" i="3" s="1"/>
  <c r="AS6" i="3" s="1"/>
  <c r="BF13" i="3" a="1"/>
  <c r="BF13" i="3" s="1"/>
  <c r="BH13" i="3" s="1"/>
  <c r="H8" i="3" a="1"/>
  <c r="H8" i="3" s="1"/>
  <c r="J8" i="3" s="1"/>
  <c r="AQ20" i="3" a="1"/>
  <c r="AQ20" i="3" s="1"/>
  <c r="AS20" i="3" s="1"/>
  <c r="AQ13" i="3" a="1"/>
  <c r="AQ13" i="3" s="1"/>
  <c r="AV18" i="3" a="1"/>
  <c r="AV18" i="3" s="1"/>
  <c r="AX18" i="3" s="1"/>
  <c r="C11" i="3" a="1"/>
  <c r="C11" i="3" s="1"/>
  <c r="E11" i="3" s="1"/>
  <c r="R5" i="3" a="1"/>
  <c r="R5" i="3" s="1"/>
  <c r="T5" i="3" s="1"/>
  <c r="AB7" i="3" a="1"/>
  <c r="AB7" i="3" s="1"/>
  <c r="BA22" i="3" a="1"/>
  <c r="BA22" i="3" s="1"/>
  <c r="C4" i="3" a="1"/>
  <c r="C4" i="3" s="1"/>
  <c r="E4" i="3" s="1"/>
  <c r="C25" i="3" a="1"/>
  <c r="C25" i="3" s="1"/>
  <c r="E25" i="3" s="1"/>
  <c r="AB28" i="3" a="1"/>
  <c r="AB28" i="3" s="1"/>
  <c r="AD28" i="3" s="1"/>
  <c r="AV4" i="3" a="1"/>
  <c r="AV4" i="3" s="1"/>
  <c r="AX4" i="3" s="1"/>
  <c r="BF6" i="3" a="1"/>
  <c r="BF6" i="3" s="1"/>
  <c r="AV11" i="3" a="1"/>
  <c r="AV11" i="3" s="1"/>
  <c r="I12" i="8" l="1"/>
  <c r="J13" i="8"/>
  <c r="B8" i="6"/>
  <c r="T8" i="6" s="1"/>
  <c r="A7" i="6"/>
  <c r="C7" i="6"/>
  <c r="Y17" i="3"/>
  <c r="BC29" i="3"/>
  <c r="AN34" i="3"/>
  <c r="Y32" i="3"/>
  <c r="BH20" i="3"/>
  <c r="H29" i="3"/>
  <c r="J29" i="3" s="1"/>
  <c r="BC22" i="3"/>
  <c r="AS27" i="3"/>
  <c r="AD7" i="3"/>
  <c r="O15" i="3"/>
  <c r="BC8" i="3"/>
  <c r="AS13" i="3"/>
  <c r="AS34" i="3" s="1"/>
  <c r="Y24" i="3"/>
  <c r="O29" i="3"/>
  <c r="BH6" i="3"/>
  <c r="BH34" i="3" s="1"/>
  <c r="AX11" i="3"/>
  <c r="AD21" i="3"/>
  <c r="T13" i="3"/>
  <c r="T34" i="3" s="1"/>
  <c r="AX25" i="3"/>
  <c r="AI5" i="3"/>
  <c r="AI34" i="3" s="1"/>
  <c r="Y11" i="3"/>
  <c r="E34" i="3"/>
  <c r="I13" i="8" l="1"/>
  <c r="J14" i="8"/>
  <c r="B9" i="6"/>
  <c r="T9" i="6" s="1"/>
  <c r="C8" i="6"/>
  <c r="A8" i="6"/>
  <c r="BC34" i="3"/>
  <c r="Y34" i="3"/>
  <c r="J34" i="3"/>
  <c r="AX34" i="3"/>
  <c r="O34" i="3"/>
  <c r="AD34" i="3"/>
  <c r="I14" i="8" l="1"/>
  <c r="J15" i="8"/>
  <c r="B10" i="6"/>
  <c r="T10" i="6" s="1"/>
  <c r="A9" i="6"/>
  <c r="C9" i="6"/>
  <c r="D37" i="3"/>
  <c r="E33" i="3" s="1"/>
  <c r="J30" i="3" s="1"/>
  <c r="I15" i="8" l="1"/>
  <c r="J16" i="8"/>
  <c r="B11" i="6"/>
  <c r="T11" i="6" s="1"/>
  <c r="C10" i="6"/>
  <c r="A10" i="6"/>
  <c r="I16" i="8" l="1"/>
  <c r="J17" i="8"/>
  <c r="B12" i="6"/>
  <c r="T12" i="6" s="1"/>
  <c r="A11" i="6"/>
  <c r="C11" i="6"/>
  <c r="I17" i="8" l="1"/>
  <c r="J18" i="8"/>
  <c r="B13" i="6"/>
  <c r="T13" i="6" s="1"/>
  <c r="C12" i="6"/>
  <c r="A12" i="6"/>
  <c r="I18" i="8" l="1"/>
  <c r="J19" i="8"/>
  <c r="B14" i="6"/>
  <c r="T14" i="6" s="1"/>
  <c r="A13" i="6"/>
  <c r="C13" i="6"/>
  <c r="I19" i="8" l="1"/>
  <c r="J20" i="8"/>
  <c r="B15" i="6"/>
  <c r="T15" i="6" s="1"/>
  <c r="C14" i="6"/>
  <c r="A14" i="6"/>
  <c r="I20" i="8" l="1"/>
  <c r="J21" i="8"/>
  <c r="B16" i="6"/>
  <c r="T16" i="6" s="1"/>
  <c r="A15" i="6"/>
  <c r="C15" i="6"/>
  <c r="I21" i="8" l="1"/>
  <c r="J22" i="8"/>
  <c r="B17" i="6"/>
  <c r="T17" i="6" s="1"/>
  <c r="C16" i="6"/>
  <c r="A16" i="6"/>
  <c r="I22" i="8" l="1"/>
  <c r="J23" i="8"/>
  <c r="B18" i="6"/>
  <c r="T18" i="6" s="1"/>
  <c r="A17" i="6"/>
  <c r="C17" i="6"/>
  <c r="I23" i="8" l="1"/>
  <c r="J24" i="8"/>
  <c r="B19" i="6"/>
  <c r="T19" i="6" s="1"/>
  <c r="C18" i="6"/>
  <c r="A18" i="6"/>
  <c r="I24" i="8" l="1"/>
  <c r="J25" i="8"/>
  <c r="B20" i="6"/>
  <c r="T20" i="6" s="1"/>
  <c r="A19" i="6"/>
  <c r="C19" i="6"/>
  <c r="I25" i="8" l="1"/>
  <c r="J26" i="8"/>
  <c r="B21" i="6"/>
  <c r="T21" i="6" s="1"/>
  <c r="C20" i="6"/>
  <c r="A20" i="6"/>
  <c r="I26" i="8" l="1"/>
  <c r="J27" i="8"/>
  <c r="B22" i="6"/>
  <c r="T22" i="6" s="1"/>
  <c r="A21" i="6"/>
  <c r="C21" i="6"/>
  <c r="J28" i="8" l="1"/>
  <c r="I27" i="8"/>
  <c r="B23" i="6"/>
  <c r="T23" i="6" s="1"/>
  <c r="C22" i="6"/>
  <c r="A22" i="6"/>
  <c r="I28" i="8" l="1"/>
  <c r="J29" i="8"/>
  <c r="B24" i="6"/>
  <c r="T24" i="6" s="1"/>
  <c r="A23" i="6"/>
  <c r="C23" i="6"/>
  <c r="I29" i="8" l="1"/>
  <c r="J30" i="8"/>
  <c r="C24" i="6"/>
  <c r="B25" i="6"/>
  <c r="T25" i="6" s="1"/>
  <c r="A24" i="6"/>
  <c r="I30" i="8" l="1"/>
  <c r="J31" i="8"/>
  <c r="A25" i="6"/>
  <c r="B26" i="6"/>
  <c r="T26" i="6" s="1"/>
  <c r="C25" i="6"/>
  <c r="I31" i="8" l="1"/>
  <c r="J32" i="8"/>
  <c r="A26" i="6"/>
  <c r="C26" i="6"/>
  <c r="B27" i="6"/>
  <c r="T27" i="6" s="1"/>
  <c r="I32" i="8" l="1"/>
  <c r="J33" i="8"/>
  <c r="A27" i="6"/>
  <c r="B28" i="6"/>
  <c r="T28" i="6" s="1"/>
  <c r="C27" i="6"/>
  <c r="I33" i="8" l="1"/>
  <c r="J34" i="8"/>
  <c r="A28" i="6"/>
  <c r="C28" i="6"/>
  <c r="B29" i="6"/>
  <c r="T29" i="6" s="1"/>
  <c r="I34" i="8" l="1"/>
  <c r="J35" i="8"/>
  <c r="C29" i="6"/>
  <c r="A29" i="6"/>
  <c r="B30" i="6"/>
  <c r="T30" i="6" s="1"/>
  <c r="I35" i="8" l="1"/>
  <c r="J36" i="8"/>
  <c r="B31" i="6"/>
  <c r="T31" i="6" s="1"/>
  <c r="C30" i="6"/>
  <c r="A30" i="6"/>
  <c r="I36" i="8" l="1"/>
  <c r="J37" i="8"/>
  <c r="C31" i="6"/>
  <c r="A31" i="6"/>
  <c r="B32" i="6"/>
  <c r="T32" i="6" s="1"/>
  <c r="I37" i="8" l="1"/>
  <c r="J38" i="8"/>
  <c r="B33" i="6"/>
  <c r="T33" i="6" s="1"/>
  <c r="A32" i="6"/>
  <c r="C32" i="6"/>
  <c r="I38" i="8" l="1"/>
  <c r="J39" i="8"/>
  <c r="A33" i="6"/>
  <c r="B34" i="6"/>
  <c r="T34" i="6" s="1"/>
  <c r="C33" i="6"/>
  <c r="I39" i="8" l="1"/>
  <c r="J40" i="8"/>
  <c r="A34" i="6"/>
  <c r="C34" i="6"/>
  <c r="B35" i="6"/>
  <c r="T35" i="6" s="1"/>
  <c r="I40" i="8" l="1"/>
  <c r="J41" i="8"/>
  <c r="C35" i="6"/>
  <c r="A35" i="6"/>
  <c r="B36" i="6"/>
  <c r="T36" i="6" s="1"/>
  <c r="I41" i="8" l="1"/>
  <c r="J42" i="8"/>
  <c r="A36" i="6"/>
  <c r="C36" i="6"/>
  <c r="B37" i="6"/>
  <c r="T37" i="6" s="1"/>
  <c r="I42" i="8" l="1"/>
  <c r="J43" i="8"/>
  <c r="A37" i="6"/>
  <c r="B38" i="6"/>
  <c r="T38" i="6" s="1"/>
  <c r="C37" i="6"/>
  <c r="I43" i="8" l="1"/>
  <c r="J44" i="8"/>
  <c r="C38" i="6"/>
  <c r="A38" i="6"/>
  <c r="B39" i="6"/>
  <c r="T39" i="6" s="1"/>
  <c r="I44" i="8" l="1"/>
  <c r="J45" i="8"/>
  <c r="C39" i="6"/>
  <c r="A39" i="6"/>
  <c r="B40" i="6"/>
  <c r="T40" i="6" s="1"/>
  <c r="I45" i="8" l="1"/>
  <c r="J46" i="8"/>
  <c r="A40" i="6"/>
  <c r="C40" i="6"/>
  <c r="B41" i="6"/>
  <c r="T41" i="6" s="1"/>
  <c r="I46" i="8" l="1"/>
  <c r="J47" i="8"/>
  <c r="C41" i="6"/>
  <c r="A41" i="6"/>
  <c r="B42" i="6"/>
  <c r="T42" i="6" s="1"/>
  <c r="I47" i="8" l="1"/>
  <c r="J48" i="8"/>
  <c r="C42" i="6"/>
  <c r="B43" i="6"/>
  <c r="T43" i="6" s="1"/>
  <c r="A42" i="6"/>
  <c r="I48" i="8" l="1"/>
  <c r="J49" i="8"/>
  <c r="A43" i="6"/>
  <c r="B44" i="6"/>
  <c r="T44" i="6" s="1"/>
  <c r="C43" i="6"/>
  <c r="I49" i="8" l="1"/>
  <c r="J50" i="8"/>
  <c r="A44" i="6"/>
  <c r="C44" i="6"/>
  <c r="B45" i="6"/>
  <c r="T45" i="6" s="1"/>
  <c r="I50" i="8" l="1"/>
  <c r="J51" i="8"/>
  <c r="A45" i="6"/>
  <c r="B46" i="6"/>
  <c r="T46" i="6" s="1"/>
  <c r="C45" i="6"/>
  <c r="I51" i="8" l="1"/>
  <c r="J52" i="8"/>
  <c r="B47" i="6"/>
  <c r="T47" i="6" s="1"/>
  <c r="C46" i="6"/>
  <c r="A46" i="6"/>
  <c r="I52" i="8" l="1"/>
  <c r="J53" i="8"/>
  <c r="I53" i="8" s="1"/>
  <c r="A47" i="6"/>
  <c r="B48" i="6"/>
  <c r="T48" i="6" s="1"/>
  <c r="C47" i="6"/>
  <c r="B49" i="6" l="1"/>
  <c r="T49" i="6" s="1"/>
  <c r="A48" i="6"/>
  <c r="C48" i="6"/>
  <c r="C49" i="6" l="1"/>
  <c r="A49" i="6"/>
  <c r="B50" i="6"/>
  <c r="T50" i="6" s="1"/>
  <c r="A50" i="6" l="1"/>
  <c r="C50" i="6"/>
  <c r="B51" i="6"/>
  <c r="T51" i="6" s="1"/>
  <c r="A51" i="6" l="1"/>
  <c r="B52" i="6"/>
  <c r="T52" i="6" s="1"/>
  <c r="C51" i="6"/>
  <c r="B53" i="6" l="1"/>
  <c r="T53" i="6" s="1"/>
  <c r="A52" i="6"/>
  <c r="C52" i="6"/>
  <c r="C53" i="6" l="1"/>
  <c r="A53" i="6"/>
  <c r="B54" i="6"/>
  <c r="T54" i="6" s="1"/>
  <c r="C54" i="6" l="1"/>
  <c r="A54" i="6"/>
  <c r="B55" i="6"/>
  <c r="T55" i="6" s="1"/>
  <c r="A55" i="6" l="1"/>
  <c r="B56" i="6"/>
  <c r="T56" i="6" s="1"/>
  <c r="C55" i="6"/>
  <c r="B57" i="6" l="1"/>
  <c r="T57" i="6" s="1"/>
  <c r="A56" i="6"/>
  <c r="C56" i="6"/>
  <c r="A57" i="6" l="1"/>
  <c r="B58" i="6"/>
  <c r="T58" i="6" s="1"/>
  <c r="C57" i="6"/>
  <c r="C58" i="6" l="1"/>
  <c r="B59" i="6"/>
  <c r="T59" i="6" s="1"/>
  <c r="A58" i="6"/>
  <c r="C59" i="6" l="1"/>
  <c r="A59" i="6"/>
  <c r="B60" i="6"/>
  <c r="T60" i="6" s="1"/>
  <c r="B61" i="6" l="1"/>
  <c r="T61" i="6" s="1"/>
  <c r="A60" i="6"/>
  <c r="C60" i="6"/>
  <c r="A61" i="6" l="1"/>
  <c r="B62" i="6"/>
  <c r="T62" i="6" s="1"/>
  <c r="C61" i="6"/>
  <c r="B63" i="6" l="1"/>
  <c r="T63" i="6" s="1"/>
  <c r="C62" i="6"/>
  <c r="A62" i="6"/>
  <c r="A63" i="6" l="1"/>
  <c r="B64" i="6"/>
  <c r="T64" i="6" s="1"/>
  <c r="C63" i="6"/>
  <c r="A64" i="6" l="1"/>
  <c r="C64" i="6"/>
  <c r="B65" i="6"/>
  <c r="T65" i="6" s="1"/>
  <c r="A65" i="6" l="1"/>
  <c r="B66" i="6"/>
  <c r="T66" i="6" s="1"/>
  <c r="C65" i="6"/>
  <c r="C66" i="6" l="1"/>
  <c r="B67" i="6"/>
  <c r="T67" i="6" s="1"/>
  <c r="A66" i="6"/>
  <c r="A67" i="6" l="1"/>
  <c r="B68" i="6"/>
  <c r="T68" i="6" s="1"/>
  <c r="C67" i="6"/>
  <c r="A68" i="6" l="1"/>
  <c r="C68" i="6"/>
  <c r="B69" i="6"/>
  <c r="T69" i="6" s="1"/>
  <c r="C69" i="6" l="1"/>
  <c r="A69" i="6"/>
  <c r="B70" i="6"/>
  <c r="T70" i="6" s="1"/>
  <c r="B71" i="6" l="1"/>
  <c r="T71" i="6" s="1"/>
  <c r="C70" i="6"/>
  <c r="A70" i="6"/>
  <c r="A71" i="6" l="1"/>
  <c r="B72" i="6"/>
  <c r="T72" i="6" s="1"/>
  <c r="C71" i="6"/>
  <c r="A72" i="6" l="1"/>
  <c r="C72" i="6"/>
  <c r="B73" i="6"/>
  <c r="T73" i="6" s="1"/>
  <c r="C73" i="6" l="1"/>
  <c r="A73" i="6"/>
  <c r="B74" i="6"/>
  <c r="T74" i="6" s="1"/>
  <c r="A74" i="6" l="1"/>
  <c r="C74" i="6"/>
  <c r="B75" i="6"/>
  <c r="T75" i="6" s="1"/>
  <c r="C75" i="6" l="1"/>
  <c r="A75" i="6"/>
  <c r="B76" i="6"/>
  <c r="T76" i="6" s="1"/>
  <c r="A76" i="6" l="1"/>
  <c r="C76" i="6"/>
  <c r="B77" i="6"/>
  <c r="T77" i="6" s="1"/>
  <c r="C77" i="6" l="1"/>
  <c r="A77" i="6"/>
  <c r="B78" i="6"/>
  <c r="T78" i="6" s="1"/>
  <c r="C78" i="6" l="1"/>
  <c r="A78" i="6"/>
  <c r="B79" i="6"/>
  <c r="T79" i="6" s="1"/>
  <c r="A79" i="6" l="1"/>
  <c r="B80" i="6"/>
  <c r="T80" i="6" s="1"/>
  <c r="C79" i="6"/>
  <c r="B81" i="6" l="1"/>
  <c r="T81" i="6" s="1"/>
  <c r="A80" i="6"/>
  <c r="C80" i="6"/>
  <c r="C81" i="6" l="1"/>
  <c r="A81" i="6"/>
  <c r="B82" i="6"/>
  <c r="T82" i="6" s="1"/>
  <c r="A82" i="6" l="1"/>
  <c r="B83" i="6"/>
  <c r="T83" i="6" s="1"/>
  <c r="C82" i="6"/>
  <c r="A83" i="6" l="1"/>
  <c r="C83" i="6"/>
  <c r="B84" i="6"/>
  <c r="T84" i="6" s="1"/>
  <c r="A84" i="6" l="1"/>
  <c r="B85" i="6"/>
  <c r="T85" i="6" s="1"/>
  <c r="C84" i="6"/>
  <c r="C85" i="6" l="1"/>
  <c r="B86" i="6"/>
  <c r="T86" i="6" s="1"/>
  <c r="A85" i="6"/>
  <c r="A86" i="6" l="1"/>
  <c r="B87" i="6"/>
  <c r="T87" i="6" s="1"/>
  <c r="C86" i="6"/>
  <c r="A87" i="6" l="1"/>
  <c r="C87" i="6"/>
  <c r="B88" i="6"/>
  <c r="T88" i="6" s="1"/>
  <c r="A88" i="6" l="1"/>
  <c r="B89" i="6"/>
  <c r="T89" i="6" s="1"/>
  <c r="C88" i="6"/>
  <c r="C89" i="6" l="1"/>
  <c r="A89" i="6"/>
  <c r="B90" i="6"/>
  <c r="T90" i="6" s="1"/>
  <c r="C90" i="6" l="1"/>
  <c r="A90" i="6"/>
  <c r="B91" i="6"/>
  <c r="T91" i="6" s="1"/>
  <c r="A91" i="6" l="1"/>
  <c r="C91" i="6"/>
  <c r="B92" i="6"/>
  <c r="T92" i="6" s="1"/>
  <c r="A92" i="6" l="1"/>
  <c r="B93" i="6"/>
  <c r="T93" i="6" s="1"/>
  <c r="C92" i="6"/>
  <c r="C93" i="6" l="1"/>
  <c r="B94" i="6"/>
  <c r="T94" i="6" s="1"/>
  <c r="A93" i="6"/>
  <c r="C94" i="6" l="1"/>
  <c r="A94" i="6"/>
  <c r="B95" i="6"/>
  <c r="T95" i="6" s="1"/>
  <c r="A95" i="6" l="1"/>
  <c r="C95" i="6"/>
  <c r="B96" i="6"/>
  <c r="T96" i="6" s="1"/>
  <c r="C96" i="6" l="1"/>
  <c r="A96" i="6"/>
  <c r="B97" i="6"/>
  <c r="T97" i="6" s="1"/>
  <c r="C97" i="6" l="1"/>
  <c r="A97" i="6"/>
  <c r="B98" i="6"/>
  <c r="T98" i="6" s="1"/>
  <c r="C98" i="6" l="1"/>
  <c r="A98" i="6"/>
  <c r="B99" i="6"/>
  <c r="T99" i="6" s="1"/>
  <c r="B100" i="6" l="1"/>
  <c r="T100" i="6" s="1"/>
  <c r="A99" i="6"/>
  <c r="C99" i="6"/>
  <c r="A100" i="6" l="1"/>
  <c r="B101" i="6"/>
  <c r="T101" i="6" s="1"/>
  <c r="C100" i="6"/>
  <c r="A101" i="6" l="1"/>
  <c r="C101" i="6"/>
  <c r="B102" i="6"/>
  <c r="T102" i="6" s="1"/>
  <c r="C102" i="6" l="1"/>
  <c r="A102" i="6"/>
  <c r="B103" i="6"/>
  <c r="T103" i="6" s="1"/>
  <c r="A103" i="6" l="1"/>
  <c r="C103" i="6"/>
  <c r="B104" i="6"/>
  <c r="T104" i="6" s="1"/>
  <c r="A104" i="6" l="1"/>
  <c r="B105" i="6"/>
  <c r="T105" i="6" s="1"/>
  <c r="C104" i="6"/>
  <c r="C105" i="6" l="1"/>
  <c r="A105" i="6"/>
  <c r="B106" i="6"/>
  <c r="T106" i="6" s="1"/>
  <c r="A106" i="6" l="1"/>
  <c r="B107" i="6"/>
  <c r="T107" i="6" s="1"/>
  <c r="C106" i="6"/>
  <c r="A107" i="6" l="1"/>
  <c r="C107" i="6"/>
  <c r="B108" i="6"/>
  <c r="T108" i="6" s="1"/>
  <c r="A108" i="6" l="1"/>
  <c r="B109" i="6"/>
  <c r="T109" i="6" s="1"/>
  <c r="C108" i="6"/>
  <c r="C109" i="6" l="1"/>
  <c r="B110" i="6"/>
  <c r="T110" i="6" s="1"/>
  <c r="A109" i="6"/>
  <c r="C110" i="6" l="1"/>
  <c r="A110" i="6"/>
  <c r="B111" i="6"/>
  <c r="T111" i="6" s="1"/>
  <c r="B112" i="6" l="1"/>
  <c r="T112" i="6" s="1"/>
  <c r="A111" i="6"/>
  <c r="C111" i="6"/>
  <c r="A112" i="6" l="1"/>
  <c r="B113" i="6"/>
  <c r="T113" i="6" s="1"/>
  <c r="C112" i="6"/>
  <c r="C113" i="6" l="1"/>
  <c r="A113" i="6"/>
  <c r="B114" i="6"/>
  <c r="T114" i="6" s="1"/>
  <c r="A114" i="6" l="1"/>
  <c r="B115" i="6"/>
  <c r="T115" i="6" s="1"/>
  <c r="C114" i="6"/>
  <c r="B116" i="6" l="1"/>
  <c r="T116" i="6" s="1"/>
  <c r="A115" i="6"/>
  <c r="C115" i="6"/>
  <c r="A116" i="6" l="1"/>
  <c r="B117" i="6"/>
  <c r="T117" i="6" s="1"/>
  <c r="C116" i="6"/>
  <c r="A117" i="6" l="1"/>
  <c r="C117" i="6"/>
  <c r="B118" i="6"/>
  <c r="T118" i="6" s="1"/>
  <c r="C118" i="6" l="1"/>
  <c r="A118" i="6"/>
  <c r="B119" i="6"/>
  <c r="T119" i="6" s="1"/>
  <c r="B120" i="6" l="1"/>
  <c r="T120" i="6" s="1"/>
  <c r="A119" i="6"/>
  <c r="C119" i="6"/>
  <c r="C120" i="6" l="1"/>
  <c r="A120" i="6"/>
  <c r="B121" i="6"/>
  <c r="T121" i="6" s="1"/>
  <c r="C121" i="6" l="1"/>
  <c r="A121" i="6"/>
  <c r="B122" i="6"/>
  <c r="T122" i="6" s="1"/>
  <c r="A122" i="6" l="1"/>
  <c r="B123" i="6"/>
  <c r="T123" i="6" s="1"/>
  <c r="C122" i="6"/>
  <c r="B124" i="6" l="1"/>
  <c r="T124" i="6" s="1"/>
  <c r="A123" i="6"/>
  <c r="C123" i="6"/>
  <c r="A124" i="6" l="1"/>
  <c r="B125" i="6"/>
  <c r="T125" i="6" s="1"/>
  <c r="C124" i="6"/>
  <c r="C125" i="6" l="1"/>
  <c r="B126" i="6"/>
  <c r="T126" i="6" s="1"/>
  <c r="A125" i="6"/>
  <c r="C126" i="6" l="1"/>
  <c r="A126" i="6"/>
  <c r="B127" i="6"/>
  <c r="T127" i="6" s="1"/>
  <c r="A127" i="6" l="1"/>
  <c r="C127" i="6"/>
  <c r="B128" i="6"/>
  <c r="T128" i="6" s="1"/>
  <c r="A128" i="6" l="1"/>
  <c r="B129" i="6"/>
  <c r="T129" i="6" s="1"/>
  <c r="C128" i="6"/>
  <c r="C129" i="6" l="1"/>
  <c r="A129" i="6"/>
  <c r="B130" i="6"/>
  <c r="T130" i="6" s="1"/>
  <c r="A130" i="6" l="1"/>
  <c r="B131" i="6"/>
  <c r="T131" i="6" s="1"/>
  <c r="C130" i="6"/>
  <c r="B132" i="6" l="1"/>
  <c r="T132" i="6" s="1"/>
  <c r="A131" i="6"/>
  <c r="C131" i="6"/>
  <c r="C132" i="6" l="1"/>
  <c r="A132" i="6"/>
  <c r="B133" i="6"/>
  <c r="T133" i="6" s="1"/>
  <c r="C133" i="6" l="1"/>
  <c r="B134" i="6"/>
  <c r="T134" i="6" s="1"/>
  <c r="A133" i="6"/>
  <c r="C134" i="6" l="1"/>
  <c r="A134" i="6"/>
  <c r="B135" i="6"/>
  <c r="T135" i="6" s="1"/>
  <c r="A135" i="6" l="1"/>
  <c r="C135" i="6"/>
  <c r="B136" i="6"/>
  <c r="T136" i="6" s="1"/>
  <c r="C136" i="6" l="1"/>
  <c r="A136" i="6"/>
  <c r="B137" i="6"/>
  <c r="T137" i="6" s="1"/>
  <c r="C137" i="6" l="1"/>
  <c r="A137" i="6"/>
  <c r="B138" i="6"/>
  <c r="T138" i="6" s="1"/>
  <c r="A138" i="6" l="1"/>
  <c r="B139" i="6"/>
  <c r="T139" i="6" s="1"/>
  <c r="C138" i="6"/>
  <c r="B140" i="6" l="1"/>
  <c r="T140" i="6" s="1"/>
  <c r="A139" i="6"/>
  <c r="C139" i="6"/>
  <c r="C140" i="6" l="1"/>
  <c r="A140" i="6"/>
  <c r="B141" i="6"/>
  <c r="T141" i="6" s="1"/>
  <c r="A141" i="6" l="1"/>
  <c r="C141" i="6"/>
  <c r="B142" i="6"/>
  <c r="T142" i="6" s="1"/>
  <c r="C142" i="6" l="1"/>
  <c r="A142" i="6"/>
  <c r="B143" i="6"/>
  <c r="T143" i="6" s="1"/>
  <c r="A143" i="6" l="1"/>
  <c r="C143" i="6"/>
  <c r="B144" i="6"/>
  <c r="T144" i="6" s="1"/>
  <c r="C144" i="6" l="1"/>
  <c r="A144" i="6"/>
  <c r="B145" i="6"/>
  <c r="T145" i="6" s="1"/>
  <c r="C145" i="6" l="1"/>
  <c r="A145" i="6"/>
  <c r="B146" i="6"/>
  <c r="T146" i="6" s="1"/>
  <c r="A146" i="6" l="1"/>
  <c r="B147" i="6"/>
  <c r="T147" i="6" s="1"/>
  <c r="C146" i="6"/>
  <c r="B148" i="6" l="1"/>
  <c r="T148" i="6" s="1"/>
  <c r="A147" i="6"/>
  <c r="C147" i="6"/>
  <c r="A148" i="6" l="1"/>
  <c r="B149" i="6"/>
  <c r="T149" i="6" s="1"/>
  <c r="C148" i="6"/>
  <c r="C149" i="6" l="1"/>
  <c r="B150" i="6"/>
  <c r="T150" i="6" s="1"/>
  <c r="A149" i="6"/>
  <c r="C150" i="6" l="1"/>
  <c r="A150" i="6"/>
  <c r="B151" i="6"/>
  <c r="T151" i="6" s="1"/>
  <c r="A151" i="6" l="1"/>
  <c r="C151" i="6"/>
  <c r="B152" i="6"/>
  <c r="T152" i="6" s="1"/>
  <c r="C152" i="6" l="1"/>
  <c r="A152" i="6"/>
  <c r="B153" i="6"/>
  <c r="T153" i="6" s="1"/>
  <c r="B154" i="6" l="1"/>
  <c r="T154" i="6" s="1"/>
  <c r="C153" i="6"/>
  <c r="A153" i="6"/>
  <c r="A154" i="6" l="1"/>
  <c r="B155" i="6"/>
  <c r="T155" i="6" s="1"/>
  <c r="C154" i="6"/>
  <c r="B156" i="6" l="1"/>
  <c r="T156" i="6" s="1"/>
  <c r="A155" i="6"/>
  <c r="C155" i="6"/>
  <c r="A156" i="6" l="1"/>
  <c r="B157" i="6"/>
  <c r="T157" i="6" s="1"/>
  <c r="C156" i="6"/>
  <c r="A157" i="6" l="1"/>
  <c r="C157" i="6"/>
  <c r="B158" i="6"/>
  <c r="T158" i="6" s="1"/>
  <c r="C158" i="6" l="1"/>
  <c r="A158" i="6"/>
  <c r="B159" i="6"/>
  <c r="T159" i="6" s="1"/>
  <c r="A159" i="6" l="1"/>
  <c r="C159" i="6"/>
  <c r="B160" i="6"/>
  <c r="T160" i="6" s="1"/>
  <c r="C160" i="6" l="1"/>
  <c r="A160" i="6"/>
  <c r="B161" i="6"/>
  <c r="T161" i="6" s="1"/>
  <c r="B162" i="6" l="1"/>
  <c r="T162" i="6" s="1"/>
  <c r="C161" i="6"/>
  <c r="A161" i="6"/>
  <c r="A162" i="6" l="1"/>
  <c r="B163" i="6"/>
  <c r="T163" i="6" s="1"/>
  <c r="C162" i="6"/>
  <c r="B164" i="6" l="1"/>
  <c r="T164" i="6" s="1"/>
  <c r="A163" i="6"/>
  <c r="C163" i="6"/>
  <c r="A164" i="6" l="1"/>
  <c r="B165" i="6"/>
  <c r="T165" i="6" s="1"/>
  <c r="C164" i="6"/>
  <c r="A165" i="6" l="1"/>
  <c r="C165" i="6"/>
  <c r="B166" i="6"/>
  <c r="T166" i="6" s="1"/>
  <c r="C166" i="6" l="1"/>
  <c r="A166" i="6"/>
  <c r="B167" i="6"/>
  <c r="T167" i="6" s="1"/>
  <c r="A167" i="6" l="1"/>
  <c r="B168" i="6"/>
  <c r="T168" i="6" s="1"/>
  <c r="C167" i="6"/>
  <c r="B169" i="6" l="1"/>
  <c r="T169" i="6" s="1"/>
  <c r="A168" i="6"/>
  <c r="C168" i="6"/>
  <c r="A169" i="6" l="1"/>
  <c r="B170" i="6"/>
  <c r="T170" i="6" s="1"/>
  <c r="C169" i="6"/>
  <c r="C170" i="6" l="1"/>
  <c r="B171" i="6"/>
  <c r="T171" i="6" s="1"/>
  <c r="A170" i="6"/>
  <c r="C171" i="6" l="1"/>
  <c r="A171" i="6"/>
  <c r="B172" i="6"/>
  <c r="T172" i="6" s="1"/>
  <c r="A172" i="6" l="1"/>
  <c r="C172" i="6"/>
  <c r="B173" i="6"/>
  <c r="T173" i="6" s="1"/>
  <c r="C173" i="6" l="1"/>
  <c r="A173" i="6"/>
  <c r="B174" i="6"/>
  <c r="T174" i="6" s="1"/>
  <c r="C174" i="6" l="1"/>
  <c r="A174" i="6"/>
  <c r="B175" i="6"/>
  <c r="T175" i="6" s="1"/>
  <c r="A175" i="6" l="1"/>
  <c r="B176" i="6"/>
  <c r="T176" i="6" s="1"/>
  <c r="C175" i="6"/>
  <c r="B177" i="6" l="1"/>
  <c r="T177" i="6" s="1"/>
  <c r="A176" i="6"/>
  <c r="C176" i="6"/>
  <c r="A177" i="6" l="1"/>
  <c r="B178" i="6"/>
  <c r="T178" i="6" s="1"/>
  <c r="C177" i="6"/>
  <c r="C178" i="6" l="1"/>
  <c r="B179" i="6"/>
  <c r="T179" i="6" s="1"/>
  <c r="A178" i="6"/>
  <c r="C179" i="6" l="1"/>
  <c r="A179" i="6"/>
  <c r="B180" i="6"/>
  <c r="T180" i="6" s="1"/>
  <c r="A180" i="6" l="1"/>
  <c r="C180" i="6"/>
  <c r="B181" i="6"/>
  <c r="T181" i="6" s="1"/>
  <c r="C181" i="6" l="1"/>
  <c r="A181" i="6"/>
  <c r="B182" i="6"/>
  <c r="T182" i="6" s="1"/>
  <c r="C182" i="6" l="1"/>
  <c r="A182" i="6"/>
  <c r="B183" i="6"/>
  <c r="T183" i="6" s="1"/>
  <c r="A183" i="6" l="1"/>
  <c r="B184" i="6"/>
  <c r="T184" i="6" s="1"/>
  <c r="C183" i="6"/>
  <c r="B185" i="6" l="1"/>
  <c r="T185" i="6" s="1"/>
  <c r="A184" i="6"/>
  <c r="C184" i="6"/>
  <c r="A185" i="6" l="1"/>
  <c r="B186" i="6"/>
  <c r="T186" i="6" s="1"/>
  <c r="C185" i="6"/>
  <c r="C186" i="6" l="1"/>
  <c r="B187" i="6"/>
  <c r="T187" i="6" s="1"/>
  <c r="A186" i="6"/>
  <c r="C187" i="6" l="1"/>
  <c r="A187" i="6"/>
  <c r="B188" i="6"/>
  <c r="T188" i="6" s="1"/>
  <c r="A188" i="6" l="1"/>
  <c r="C188" i="6"/>
  <c r="B189" i="6"/>
  <c r="T189" i="6" s="1"/>
  <c r="C189" i="6" l="1"/>
  <c r="A189" i="6"/>
  <c r="B190" i="6"/>
  <c r="T190" i="6" s="1"/>
  <c r="C190" i="6" l="1"/>
  <c r="A190" i="6"/>
  <c r="B191" i="6"/>
  <c r="T191" i="6" s="1"/>
  <c r="A191" i="6" l="1"/>
  <c r="B192" i="6"/>
  <c r="T192" i="6" s="1"/>
  <c r="C191" i="6"/>
  <c r="B193" i="6" l="1"/>
  <c r="T193" i="6" s="1"/>
  <c r="A192" i="6"/>
  <c r="C192" i="6"/>
  <c r="A193" i="6" l="1"/>
  <c r="B194" i="6"/>
  <c r="T194" i="6" s="1"/>
  <c r="C193" i="6"/>
  <c r="A194" i="6" l="1"/>
  <c r="C194" i="6"/>
  <c r="B195" i="6"/>
  <c r="T195" i="6" s="1"/>
  <c r="C195" i="6" l="1"/>
  <c r="A195" i="6"/>
  <c r="B196" i="6"/>
  <c r="T196" i="6" s="1"/>
  <c r="A196" i="6" l="1"/>
  <c r="C196" i="6"/>
  <c r="B197" i="6"/>
  <c r="T197" i="6" s="1"/>
  <c r="C197" i="6" l="1"/>
  <c r="A197" i="6"/>
  <c r="B198" i="6"/>
  <c r="T198" i="6" s="1"/>
  <c r="C198" i="6" l="1"/>
  <c r="A198" i="6"/>
  <c r="B199" i="6"/>
  <c r="T199" i="6" s="1"/>
  <c r="A199" i="6" l="1"/>
  <c r="B200" i="6"/>
  <c r="T200" i="6" s="1"/>
  <c r="C199" i="6"/>
  <c r="B201" i="6" l="1"/>
  <c r="T201" i="6" s="1"/>
  <c r="A200" i="6"/>
  <c r="C200" i="6"/>
  <c r="A201" i="6" l="1"/>
  <c r="B202" i="6"/>
  <c r="T202" i="6" s="1"/>
  <c r="C201" i="6"/>
  <c r="A202" i="6" l="1"/>
  <c r="C202" i="6"/>
  <c r="B203" i="6"/>
  <c r="T203" i="6" s="1"/>
  <c r="C203" i="6" l="1"/>
  <c r="A203" i="6"/>
  <c r="B204" i="6"/>
  <c r="T204" i="6" s="1"/>
  <c r="A204" i="6" l="1"/>
  <c r="C204" i="6"/>
  <c r="B205" i="6"/>
  <c r="T205" i="6" s="1"/>
  <c r="C205" i="6" l="1"/>
  <c r="A205" i="6"/>
  <c r="B206" i="6"/>
  <c r="T206" i="6" s="1"/>
  <c r="C206" i="6" l="1"/>
  <c r="A206" i="6"/>
  <c r="B207" i="6"/>
  <c r="T207" i="6" s="1"/>
  <c r="A207" i="6" l="1"/>
  <c r="B208" i="6"/>
  <c r="T208" i="6" s="1"/>
  <c r="C207" i="6"/>
  <c r="B209" i="6" l="1"/>
  <c r="T209" i="6" s="1"/>
  <c r="A208" i="6"/>
  <c r="C208" i="6"/>
  <c r="A209" i="6" l="1"/>
  <c r="B210" i="6"/>
  <c r="T210" i="6" s="1"/>
  <c r="C209" i="6"/>
  <c r="A210" i="6" l="1"/>
  <c r="C210" i="6"/>
  <c r="B211" i="6"/>
  <c r="T211" i="6" s="1"/>
  <c r="C211" i="6" l="1"/>
  <c r="A211" i="6"/>
  <c r="B212" i="6"/>
  <c r="T212" i="6" s="1"/>
  <c r="A212" i="6" l="1"/>
  <c r="C212" i="6"/>
  <c r="B213" i="6"/>
  <c r="T213" i="6" s="1"/>
  <c r="C213" i="6" l="1"/>
  <c r="A213" i="6"/>
  <c r="B214" i="6"/>
  <c r="T214" i="6" s="1"/>
  <c r="C214" i="6" l="1"/>
  <c r="A214" i="6"/>
  <c r="B215" i="6"/>
  <c r="T215" i="6" s="1"/>
  <c r="A215" i="6" l="1"/>
  <c r="B216" i="6"/>
  <c r="T216" i="6" s="1"/>
  <c r="C215" i="6"/>
  <c r="B217" i="6" l="1"/>
  <c r="T217" i="6" s="1"/>
  <c r="A216" i="6"/>
  <c r="C216" i="6"/>
  <c r="A217" i="6" l="1"/>
  <c r="B218" i="6"/>
  <c r="T218" i="6" s="1"/>
  <c r="C217" i="6"/>
  <c r="A218" i="6" l="1"/>
  <c r="C218" i="6"/>
  <c r="B219" i="6"/>
  <c r="T219" i="6" s="1"/>
  <c r="C219" i="6" l="1"/>
  <c r="A219" i="6"/>
  <c r="B220" i="6"/>
  <c r="T220" i="6" s="1"/>
  <c r="A220" i="6" l="1"/>
  <c r="C220" i="6"/>
  <c r="B221" i="6"/>
  <c r="T221" i="6" s="1"/>
  <c r="C221" i="6" l="1"/>
  <c r="A221" i="6"/>
  <c r="B222" i="6"/>
  <c r="T222" i="6" s="1"/>
  <c r="C222" i="6" l="1"/>
  <c r="A222" i="6"/>
  <c r="B223" i="6"/>
  <c r="T223" i="6" s="1"/>
  <c r="A223" i="6" l="1"/>
  <c r="B224" i="6"/>
  <c r="T224" i="6" s="1"/>
  <c r="C223" i="6"/>
  <c r="B225" i="6" l="1"/>
  <c r="T225" i="6" s="1"/>
  <c r="A224" i="6"/>
  <c r="C224" i="6"/>
  <c r="A225" i="6" l="1"/>
  <c r="B226" i="6"/>
  <c r="T226" i="6" s="1"/>
  <c r="C225" i="6"/>
  <c r="A226" i="6" l="1"/>
  <c r="C226" i="6"/>
  <c r="B227" i="6"/>
  <c r="T227" i="6" s="1"/>
  <c r="C227" i="6" l="1"/>
  <c r="A227" i="6"/>
  <c r="B228" i="6"/>
  <c r="T228" i="6" s="1"/>
  <c r="A228" i="6" l="1"/>
  <c r="C228" i="6"/>
  <c r="B229" i="6"/>
  <c r="T229" i="6" s="1"/>
  <c r="C229" i="6" l="1"/>
  <c r="A229" i="6"/>
  <c r="B230" i="6"/>
  <c r="T230" i="6" s="1"/>
  <c r="C230" i="6" l="1"/>
  <c r="A230" i="6"/>
  <c r="B231" i="6"/>
  <c r="T231" i="6" s="1"/>
  <c r="A231" i="6" l="1"/>
  <c r="B232" i="6"/>
  <c r="T232" i="6" s="1"/>
  <c r="C231" i="6"/>
  <c r="B233" i="6" l="1"/>
  <c r="T233" i="6" s="1"/>
  <c r="A232" i="6"/>
  <c r="C232" i="6"/>
  <c r="A233" i="6" l="1"/>
  <c r="B234" i="6"/>
  <c r="T234" i="6" s="1"/>
  <c r="C233" i="6"/>
  <c r="A234" i="6" l="1"/>
  <c r="C234" i="6"/>
  <c r="B235" i="6"/>
  <c r="T235" i="6" s="1"/>
  <c r="C235" i="6" l="1"/>
  <c r="A235" i="6"/>
  <c r="B236" i="6"/>
  <c r="T236" i="6" s="1"/>
  <c r="A236" i="6" l="1"/>
  <c r="C236" i="6"/>
  <c r="B237" i="6"/>
  <c r="T237" i="6" s="1"/>
  <c r="C237" i="6" l="1"/>
  <c r="A237" i="6"/>
  <c r="B238" i="6"/>
  <c r="T238" i="6" s="1"/>
  <c r="C238" i="6" l="1"/>
  <c r="A238" i="6"/>
  <c r="B239" i="6"/>
  <c r="T239" i="6" s="1"/>
  <c r="A239" i="6" l="1"/>
  <c r="B240" i="6"/>
  <c r="T240" i="6" s="1"/>
  <c r="C239" i="6"/>
  <c r="B241" i="6" l="1"/>
  <c r="T241" i="6" s="1"/>
  <c r="A240" i="6"/>
  <c r="C240" i="6"/>
  <c r="A241" i="6" l="1"/>
  <c r="B242" i="6"/>
  <c r="T242" i="6" s="1"/>
  <c r="C241" i="6"/>
  <c r="A242" i="6" l="1"/>
  <c r="C242" i="6"/>
  <c r="B243" i="6"/>
  <c r="T243" i="6" s="1"/>
  <c r="C243" i="6" l="1"/>
  <c r="A243" i="6"/>
  <c r="B244" i="6"/>
  <c r="T244" i="6" s="1"/>
  <c r="A244" i="6" l="1"/>
  <c r="C244" i="6"/>
  <c r="B245" i="6"/>
  <c r="T245" i="6" s="1"/>
  <c r="C245" i="6" l="1"/>
  <c r="A245" i="6"/>
  <c r="B246" i="6"/>
  <c r="T246" i="6" s="1"/>
  <c r="C246" i="6" l="1"/>
  <c r="A246" i="6"/>
  <c r="B247" i="6"/>
  <c r="T247" i="6" s="1"/>
  <c r="A247" i="6" l="1"/>
  <c r="B248" i="6"/>
  <c r="T248" i="6" s="1"/>
  <c r="C247" i="6"/>
  <c r="B249" i="6" l="1"/>
  <c r="T249" i="6" s="1"/>
  <c r="A248" i="6"/>
  <c r="C248" i="6"/>
  <c r="A249" i="6" l="1"/>
  <c r="B250" i="6"/>
  <c r="T250" i="6" s="1"/>
  <c r="C249" i="6"/>
  <c r="A250" i="6" l="1"/>
  <c r="C250" i="6"/>
  <c r="B251" i="6"/>
  <c r="T251" i="6" s="1"/>
  <c r="C251" i="6" l="1"/>
  <c r="A251" i="6"/>
  <c r="B252" i="6"/>
  <c r="T252" i="6" s="1"/>
  <c r="A252" i="6" l="1"/>
  <c r="C252" i="6"/>
  <c r="B253" i="6"/>
  <c r="T253" i="6" s="1"/>
  <c r="C253" i="6" l="1"/>
  <c r="A253" i="6"/>
  <c r="B254" i="6"/>
  <c r="T254" i="6" s="1"/>
  <c r="C254" i="6" l="1"/>
  <c r="A254" i="6"/>
  <c r="B255" i="6"/>
  <c r="T255" i="6" s="1"/>
  <c r="A255" i="6" l="1"/>
  <c r="B256" i="6"/>
  <c r="T256" i="6" s="1"/>
  <c r="C255" i="6"/>
  <c r="B257" i="6" l="1"/>
  <c r="T257" i="6" s="1"/>
  <c r="A256" i="6"/>
  <c r="C256" i="6"/>
  <c r="A257" i="6" l="1"/>
  <c r="B258" i="6"/>
  <c r="T258" i="6" s="1"/>
  <c r="C257" i="6"/>
  <c r="A258" i="6" l="1"/>
  <c r="C258" i="6"/>
  <c r="B259" i="6"/>
  <c r="T259" i="6" s="1"/>
  <c r="C259" i="6" l="1"/>
  <c r="A259" i="6"/>
  <c r="B260" i="6"/>
  <c r="T260" i="6" s="1"/>
  <c r="A260" i="6" l="1"/>
  <c r="C260" i="6"/>
  <c r="B261" i="6"/>
  <c r="T261" i="6" s="1"/>
  <c r="C261" i="6" l="1"/>
  <c r="A261" i="6"/>
  <c r="B262" i="6"/>
  <c r="T262" i="6" s="1"/>
  <c r="C262" i="6" l="1"/>
  <c r="A262" i="6"/>
  <c r="B263" i="6"/>
  <c r="T263" i="6" s="1"/>
  <c r="A263" i="6" l="1"/>
  <c r="B264" i="6"/>
  <c r="T264" i="6" s="1"/>
  <c r="C263" i="6"/>
  <c r="B265" i="6" l="1"/>
  <c r="T265" i="6" s="1"/>
  <c r="A264" i="6"/>
  <c r="C264" i="6"/>
  <c r="A265" i="6" l="1"/>
  <c r="B266" i="6"/>
  <c r="T266" i="6" s="1"/>
  <c r="C265" i="6"/>
  <c r="A266" i="6" l="1"/>
  <c r="C266" i="6"/>
  <c r="B267" i="6"/>
  <c r="T267" i="6" s="1"/>
  <c r="C267" i="6" l="1"/>
  <c r="A267" i="6"/>
  <c r="B268" i="6"/>
  <c r="T268" i="6" s="1"/>
  <c r="A268" i="6" l="1"/>
  <c r="C268" i="6"/>
  <c r="B269" i="6"/>
  <c r="T269" i="6" s="1"/>
  <c r="C269" i="6" l="1"/>
  <c r="A269" i="6"/>
  <c r="B270" i="6"/>
  <c r="T270" i="6" s="1"/>
  <c r="C270" i="6" l="1"/>
  <c r="A270" i="6"/>
  <c r="B271" i="6"/>
  <c r="T271" i="6" s="1"/>
  <c r="A271" i="6" l="1"/>
  <c r="B272" i="6"/>
  <c r="T272" i="6" s="1"/>
  <c r="C271" i="6"/>
  <c r="B273" i="6" l="1"/>
  <c r="T273" i="6" s="1"/>
  <c r="A272" i="6"/>
  <c r="C272" i="6"/>
  <c r="A273" i="6" l="1"/>
  <c r="B274" i="6"/>
  <c r="T274" i="6" s="1"/>
  <c r="C273" i="6"/>
  <c r="A274" i="6" l="1"/>
  <c r="C274" i="6"/>
  <c r="B275" i="6"/>
  <c r="T275" i="6" s="1"/>
  <c r="C275" i="6" l="1"/>
  <c r="A275" i="6"/>
  <c r="B276" i="6"/>
  <c r="T276" i="6" s="1"/>
  <c r="A276" i="6" l="1"/>
  <c r="C276" i="6"/>
  <c r="B277" i="6"/>
  <c r="T277" i="6" s="1"/>
  <c r="C277" i="6" l="1"/>
  <c r="A277" i="6"/>
  <c r="B278" i="6"/>
  <c r="T278" i="6" s="1"/>
  <c r="C278" i="6" l="1"/>
  <c r="A278" i="6"/>
  <c r="B279" i="6"/>
  <c r="T279" i="6" s="1"/>
  <c r="A279" i="6" l="1"/>
  <c r="B280" i="6"/>
  <c r="T280" i="6" s="1"/>
  <c r="C279" i="6"/>
  <c r="B281" i="6" l="1"/>
  <c r="T281" i="6" s="1"/>
  <c r="A280" i="6"/>
  <c r="C280" i="6"/>
  <c r="A281" i="6" l="1"/>
  <c r="B282" i="6"/>
  <c r="T282" i="6" s="1"/>
  <c r="C281" i="6"/>
  <c r="A282" i="6" l="1"/>
  <c r="C282" i="6"/>
  <c r="B283" i="6"/>
  <c r="T283" i="6" s="1"/>
  <c r="C283" i="6" l="1"/>
  <c r="A283" i="6"/>
  <c r="B284" i="6"/>
  <c r="T284" i="6" s="1"/>
  <c r="A284" i="6" l="1"/>
  <c r="C284" i="6"/>
  <c r="B285" i="6"/>
  <c r="T285" i="6" s="1"/>
  <c r="C285" i="6" l="1"/>
  <c r="A285" i="6"/>
  <c r="B286" i="6"/>
  <c r="T286" i="6" s="1"/>
  <c r="C286" i="6" l="1"/>
  <c r="A286" i="6"/>
  <c r="B287" i="6"/>
  <c r="T287" i="6" s="1"/>
  <c r="A287" i="6" l="1"/>
  <c r="B288" i="6"/>
  <c r="T288" i="6" s="1"/>
  <c r="C287" i="6"/>
  <c r="B289" i="6" l="1"/>
  <c r="T289" i="6" s="1"/>
  <c r="A288" i="6"/>
  <c r="C288" i="6"/>
  <c r="A289" i="6" l="1"/>
  <c r="B290" i="6"/>
  <c r="T290" i="6" s="1"/>
  <c r="C289" i="6"/>
  <c r="A290" i="6" l="1"/>
  <c r="C290" i="6"/>
  <c r="B291" i="6"/>
  <c r="T291" i="6" s="1"/>
  <c r="C291" i="6" l="1"/>
  <c r="A291" i="6"/>
  <c r="B292" i="6"/>
  <c r="T292" i="6" s="1"/>
  <c r="A292" i="6" l="1"/>
  <c r="C292" i="6"/>
  <c r="B293" i="6"/>
  <c r="T293" i="6" s="1"/>
  <c r="C293" i="6" l="1"/>
  <c r="A293" i="6"/>
  <c r="B294" i="6"/>
  <c r="T294" i="6" s="1"/>
  <c r="C294" i="6" l="1"/>
  <c r="A294" i="6"/>
  <c r="B295" i="6"/>
  <c r="T295" i="6" s="1"/>
  <c r="A295" i="6" l="1"/>
  <c r="B296" i="6"/>
  <c r="T296" i="6" s="1"/>
  <c r="C295" i="6"/>
  <c r="B297" i="6" l="1"/>
  <c r="T297" i="6" s="1"/>
  <c r="A296" i="6"/>
  <c r="C296" i="6"/>
  <c r="A297" i="6" l="1"/>
  <c r="B298" i="6"/>
  <c r="T298" i="6" s="1"/>
  <c r="C297" i="6"/>
  <c r="A298" i="6" l="1"/>
  <c r="C298" i="6"/>
  <c r="B299" i="6"/>
  <c r="T299" i="6" s="1"/>
  <c r="C299" i="6" l="1"/>
  <c r="A299" i="6"/>
  <c r="B300" i="6"/>
  <c r="T300" i="6" s="1"/>
  <c r="A300" i="6" l="1"/>
  <c r="C300" i="6"/>
  <c r="B301" i="6"/>
  <c r="T301" i="6" s="1"/>
  <c r="C301" i="6" l="1"/>
  <c r="A301" i="6"/>
  <c r="B302" i="6"/>
  <c r="T302" i="6" s="1"/>
  <c r="C302" i="6" l="1"/>
  <c r="A302" i="6"/>
  <c r="B303" i="6"/>
  <c r="T303" i="6" s="1"/>
  <c r="A303" i="6" l="1"/>
  <c r="B304" i="6"/>
  <c r="T304" i="6" s="1"/>
  <c r="C303" i="6"/>
  <c r="B305" i="6" l="1"/>
  <c r="T305" i="6" s="1"/>
  <c r="A304" i="6"/>
  <c r="C304" i="6"/>
  <c r="A305" i="6" l="1"/>
  <c r="B306" i="6"/>
  <c r="T306" i="6" s="1"/>
  <c r="C305" i="6"/>
  <c r="A306" i="6" l="1"/>
  <c r="C306" i="6"/>
  <c r="B307" i="6"/>
  <c r="T307" i="6" s="1"/>
  <c r="C307" i="6" l="1"/>
  <c r="A307" i="6"/>
  <c r="B308" i="6"/>
  <c r="T308" i="6" s="1"/>
  <c r="A308" i="6" l="1"/>
  <c r="C308" i="6"/>
  <c r="B309" i="6"/>
  <c r="T309" i="6" s="1"/>
  <c r="C309" i="6" l="1"/>
  <c r="A309" i="6"/>
  <c r="B310" i="6"/>
  <c r="T310" i="6" s="1"/>
  <c r="C310" i="6" l="1"/>
  <c r="A310" i="6"/>
  <c r="B311" i="6"/>
  <c r="T311" i="6" s="1"/>
  <c r="A311" i="6" l="1"/>
  <c r="B312" i="6"/>
  <c r="T312" i="6" s="1"/>
  <c r="C311" i="6"/>
  <c r="B313" i="6" l="1"/>
  <c r="T313" i="6" s="1"/>
  <c r="A312" i="6"/>
  <c r="C312" i="6"/>
  <c r="A313" i="6" l="1"/>
  <c r="B314" i="6"/>
  <c r="T314" i="6" s="1"/>
  <c r="C313" i="6"/>
  <c r="A314" i="6" l="1"/>
  <c r="C314" i="6"/>
  <c r="B315" i="6"/>
  <c r="T315" i="6" s="1"/>
  <c r="C315" i="6" l="1"/>
  <c r="A315" i="6"/>
  <c r="B316" i="6"/>
  <c r="T316" i="6" s="1"/>
  <c r="A316" i="6" l="1"/>
  <c r="C316" i="6"/>
  <c r="B317" i="6"/>
  <c r="T317" i="6" s="1"/>
  <c r="C317" i="6" l="1"/>
  <c r="A317" i="6"/>
  <c r="B318" i="6"/>
  <c r="T318" i="6" s="1"/>
  <c r="C318" i="6" l="1"/>
  <c r="A318" i="6"/>
  <c r="B319" i="6"/>
  <c r="T319" i="6" s="1"/>
  <c r="A319" i="6" l="1"/>
  <c r="B320" i="6"/>
  <c r="T320" i="6" s="1"/>
  <c r="C319" i="6"/>
  <c r="B321" i="6" l="1"/>
  <c r="T321" i="6" s="1"/>
  <c r="A320" i="6"/>
  <c r="C320" i="6"/>
  <c r="A321" i="6" l="1"/>
  <c r="B322" i="6"/>
  <c r="T322" i="6" s="1"/>
  <c r="C321" i="6"/>
  <c r="A322" i="6" l="1"/>
  <c r="C322" i="6"/>
  <c r="B323" i="6"/>
  <c r="T323" i="6" s="1"/>
  <c r="C323" i="6" l="1"/>
  <c r="A323" i="6"/>
  <c r="B324" i="6"/>
  <c r="T324" i="6" s="1"/>
  <c r="A324" i="6" l="1"/>
  <c r="C324" i="6"/>
  <c r="B325" i="6"/>
  <c r="T325" i="6" s="1"/>
  <c r="C325" i="6" l="1"/>
  <c r="A325" i="6"/>
  <c r="B326" i="6"/>
  <c r="T326" i="6" s="1"/>
  <c r="C326" i="6" l="1"/>
  <c r="A326" i="6"/>
  <c r="B327" i="6"/>
  <c r="T327" i="6" s="1"/>
  <c r="A327" i="6" l="1"/>
  <c r="B328" i="6"/>
  <c r="T328" i="6" s="1"/>
  <c r="C327" i="6"/>
  <c r="B329" i="6" l="1"/>
  <c r="T329" i="6" s="1"/>
  <c r="A328" i="6"/>
  <c r="C328" i="6"/>
  <c r="A329" i="6" l="1"/>
  <c r="B330" i="6"/>
  <c r="T330" i="6" s="1"/>
  <c r="C329" i="6"/>
  <c r="A330" i="6" l="1"/>
  <c r="C330" i="6"/>
  <c r="B331" i="6"/>
  <c r="T331" i="6" s="1"/>
  <c r="C331" i="6" l="1"/>
  <c r="A331" i="6"/>
  <c r="B332" i="6"/>
  <c r="T332" i="6" s="1"/>
  <c r="A332" i="6" l="1"/>
  <c r="C332" i="6"/>
  <c r="B333" i="6"/>
  <c r="T333" i="6" s="1"/>
  <c r="C333" i="6" l="1"/>
  <c r="A333" i="6"/>
  <c r="B334" i="6"/>
  <c r="T334" i="6" s="1"/>
  <c r="C334" i="6" l="1"/>
  <c r="A334" i="6"/>
  <c r="B335" i="6"/>
  <c r="T335" i="6" s="1"/>
  <c r="A335" i="6" l="1"/>
  <c r="B336" i="6"/>
  <c r="T336" i="6" s="1"/>
  <c r="C335" i="6"/>
  <c r="B337" i="6" l="1"/>
  <c r="T337" i="6" s="1"/>
  <c r="A336" i="6"/>
  <c r="C336" i="6"/>
  <c r="A337" i="6" l="1"/>
  <c r="B338" i="6"/>
  <c r="T338" i="6" s="1"/>
  <c r="C337" i="6"/>
  <c r="A338" i="6" l="1"/>
  <c r="C338" i="6"/>
  <c r="B339" i="6"/>
  <c r="T339" i="6" s="1"/>
  <c r="C339" i="6" l="1"/>
  <c r="A339" i="6"/>
  <c r="B340" i="6"/>
  <c r="T340" i="6" s="1"/>
  <c r="A340" i="6" l="1"/>
  <c r="C340" i="6"/>
  <c r="B341" i="6"/>
  <c r="T341" i="6" s="1"/>
  <c r="C341" i="6" l="1"/>
  <c r="A341" i="6"/>
  <c r="B342" i="6"/>
  <c r="T342" i="6" s="1"/>
  <c r="C342" i="6" l="1"/>
  <c r="A342" i="6"/>
  <c r="B343" i="6"/>
  <c r="T343" i="6" s="1"/>
  <c r="A343" i="6" l="1"/>
  <c r="B344" i="6"/>
  <c r="T344" i="6" s="1"/>
  <c r="C343" i="6"/>
  <c r="B345" i="6" l="1"/>
  <c r="T345" i="6" s="1"/>
  <c r="A344" i="6"/>
  <c r="C344" i="6"/>
  <c r="A345" i="6" l="1"/>
  <c r="B346" i="6"/>
  <c r="T346" i="6" s="1"/>
  <c r="C345" i="6"/>
  <c r="A346" i="6" l="1"/>
  <c r="C346" i="6"/>
  <c r="B347" i="6"/>
  <c r="T347" i="6" s="1"/>
  <c r="C347" i="6" l="1"/>
  <c r="A347" i="6"/>
  <c r="B348" i="6"/>
  <c r="T348" i="6" s="1"/>
  <c r="A348" i="6" l="1"/>
  <c r="C348" i="6"/>
  <c r="B349" i="6"/>
  <c r="T349" i="6" s="1"/>
  <c r="C349" i="6" l="1"/>
  <c r="A349" i="6"/>
  <c r="B350" i="6"/>
  <c r="T350" i="6" s="1"/>
  <c r="C350" i="6" l="1"/>
  <c r="A350" i="6"/>
  <c r="B351" i="6"/>
  <c r="T351" i="6" s="1"/>
  <c r="A351" i="6" l="1"/>
  <c r="B352" i="6"/>
  <c r="T352" i="6" s="1"/>
  <c r="C351" i="6"/>
  <c r="B353" i="6" l="1"/>
  <c r="T353" i="6" s="1"/>
  <c r="A352" i="6"/>
  <c r="C352" i="6"/>
  <c r="A353" i="6" l="1"/>
  <c r="B354" i="6"/>
  <c r="T354" i="6" s="1"/>
  <c r="C353" i="6"/>
  <c r="A354" i="6" l="1"/>
  <c r="C354" i="6"/>
  <c r="B355" i="6"/>
  <c r="T355" i="6" s="1"/>
  <c r="C355" i="6" l="1"/>
  <c r="A355" i="6"/>
  <c r="B356" i="6"/>
  <c r="T356" i="6" s="1"/>
  <c r="A356" i="6" l="1"/>
  <c r="C356" i="6"/>
  <c r="B357" i="6"/>
  <c r="T357" i="6" s="1"/>
  <c r="C357" i="6" l="1"/>
  <c r="A357" i="6"/>
  <c r="B358" i="6"/>
  <c r="T358" i="6" s="1"/>
  <c r="C358" i="6" l="1"/>
  <c r="A358" i="6"/>
  <c r="B359" i="6"/>
  <c r="T359" i="6" s="1"/>
  <c r="A359" i="6" l="1"/>
  <c r="B360" i="6"/>
  <c r="T360" i="6" s="1"/>
  <c r="C359" i="6"/>
  <c r="B361" i="6" l="1"/>
  <c r="T361" i="6" s="1"/>
  <c r="A360" i="6"/>
  <c r="C360" i="6"/>
  <c r="A361" i="6" l="1"/>
  <c r="B362" i="6"/>
  <c r="T362" i="6" s="1"/>
  <c r="C361" i="6"/>
  <c r="A362" i="6" l="1"/>
  <c r="C362" i="6"/>
  <c r="B363" i="6"/>
  <c r="T363" i="6" s="1"/>
  <c r="C363" i="6" l="1"/>
  <c r="A363" i="6"/>
  <c r="B364" i="6"/>
  <c r="T364" i="6" s="1"/>
  <c r="A364" i="6" l="1"/>
  <c r="B365" i="6"/>
  <c r="T365" i="6" s="1"/>
  <c r="C364" i="6"/>
  <c r="C365" i="6" l="1"/>
  <c r="A365" i="6"/>
  <c r="B366" i="6"/>
  <c r="T366" i="6" s="1"/>
  <c r="A366" i="6" l="1"/>
  <c r="B367" i="6"/>
  <c r="T367" i="6" s="1"/>
  <c r="C366" i="6"/>
  <c r="S366" i="6" l="1"/>
  <c r="S3" i="6"/>
  <c r="S28" i="6"/>
  <c r="S6" i="6"/>
  <c r="S15" i="6"/>
  <c r="S20" i="6"/>
  <c r="S26" i="6"/>
  <c r="S11" i="6"/>
  <c r="S5" i="6"/>
  <c r="S19" i="6"/>
  <c r="S9" i="6"/>
  <c r="S7" i="6"/>
  <c r="S25" i="6"/>
  <c r="S22" i="6"/>
  <c r="S8" i="6"/>
  <c r="S17" i="6"/>
  <c r="S24" i="6"/>
  <c r="S14" i="6"/>
  <c r="S13" i="6"/>
  <c r="S16" i="6"/>
  <c r="S27" i="6"/>
  <c r="S23" i="6"/>
  <c r="S12" i="6"/>
  <c r="S30" i="6"/>
  <c r="S29" i="6"/>
  <c r="S10" i="6"/>
  <c r="S31" i="6"/>
  <c r="S21" i="6"/>
  <c r="S4" i="6"/>
  <c r="S18" i="6"/>
  <c r="S32" i="6"/>
  <c r="S34" i="6"/>
  <c r="S33" i="6"/>
  <c r="S35" i="6"/>
  <c r="S37" i="6"/>
  <c r="S38" i="6"/>
  <c r="S36" i="6"/>
  <c r="S39" i="6"/>
  <c r="S40" i="6"/>
  <c r="S41" i="6"/>
  <c r="S43" i="6"/>
  <c r="S44" i="6"/>
  <c r="S47" i="6"/>
  <c r="S42" i="6"/>
  <c r="S46" i="6"/>
  <c r="S45" i="6"/>
  <c r="S49" i="6"/>
  <c r="S48" i="6"/>
  <c r="S50" i="6"/>
  <c r="S51" i="6"/>
  <c r="S53" i="6"/>
  <c r="S52" i="6"/>
  <c r="S56" i="6"/>
  <c r="S54" i="6"/>
  <c r="S55" i="6"/>
  <c r="S57" i="6"/>
  <c r="S59" i="6"/>
  <c r="S58" i="6"/>
  <c r="S60" i="6"/>
  <c r="S61" i="6"/>
  <c r="S63" i="6"/>
  <c r="S62" i="6"/>
  <c r="S64" i="6"/>
  <c r="S66" i="6"/>
  <c r="S65" i="6"/>
  <c r="S67" i="6"/>
  <c r="S69" i="6"/>
  <c r="S68" i="6"/>
  <c r="S70" i="6"/>
  <c r="S71" i="6"/>
  <c r="S72" i="6"/>
  <c r="S73" i="6"/>
  <c r="S75" i="6"/>
  <c r="S74" i="6"/>
  <c r="S77" i="6"/>
  <c r="S76" i="6"/>
  <c r="S78" i="6"/>
  <c r="S79" i="6"/>
  <c r="S81" i="6"/>
  <c r="S80" i="6"/>
  <c r="S82" i="6"/>
  <c r="S84" i="6"/>
  <c r="S83" i="6"/>
  <c r="S86" i="6"/>
  <c r="S85" i="6"/>
  <c r="S87" i="6"/>
  <c r="S88" i="6"/>
  <c r="S90" i="6"/>
  <c r="S89" i="6"/>
  <c r="S92" i="6"/>
  <c r="S91" i="6"/>
  <c r="S94" i="6"/>
  <c r="S93" i="6"/>
  <c r="S95" i="6"/>
  <c r="S96" i="6"/>
  <c r="S98" i="6"/>
  <c r="S97" i="6"/>
  <c r="S100" i="6"/>
  <c r="S99" i="6"/>
  <c r="S102" i="6"/>
  <c r="S101" i="6"/>
  <c r="S104" i="6"/>
  <c r="S103" i="6"/>
  <c r="S106" i="6"/>
  <c r="S105" i="6"/>
  <c r="S108" i="6"/>
  <c r="S107" i="6"/>
  <c r="S110" i="6"/>
  <c r="S109" i="6"/>
  <c r="S111" i="6"/>
  <c r="S112" i="6"/>
  <c r="S114" i="6"/>
  <c r="S113" i="6"/>
  <c r="S115" i="6"/>
  <c r="S117" i="6"/>
  <c r="S116" i="6"/>
  <c r="S118" i="6"/>
  <c r="S119" i="6"/>
  <c r="S121" i="6"/>
  <c r="S120" i="6"/>
  <c r="S123" i="6"/>
  <c r="S122" i="6"/>
  <c r="S124" i="6"/>
  <c r="S125" i="6"/>
  <c r="S126" i="6"/>
  <c r="S128" i="6"/>
  <c r="S127" i="6"/>
  <c r="S130" i="6"/>
  <c r="S129" i="6"/>
  <c r="S132" i="6"/>
  <c r="S131" i="6"/>
  <c r="S134" i="6"/>
  <c r="S133" i="6"/>
  <c r="S136" i="6"/>
  <c r="S135" i="6"/>
  <c r="S137" i="6"/>
  <c r="S138" i="6"/>
  <c r="S139" i="6"/>
  <c r="S140" i="6"/>
  <c r="S142" i="6"/>
  <c r="S141" i="6"/>
  <c r="S144" i="6"/>
  <c r="S143" i="6"/>
  <c r="S145" i="6"/>
  <c r="S148" i="6"/>
  <c r="S146" i="6"/>
  <c r="S147" i="6"/>
  <c r="S149" i="6"/>
  <c r="S150" i="6"/>
  <c r="S152" i="6"/>
  <c r="S151" i="6"/>
  <c r="S153" i="6"/>
  <c r="S154" i="6"/>
  <c r="S156" i="6"/>
  <c r="S155" i="6"/>
  <c r="S158" i="6"/>
  <c r="S157" i="6"/>
  <c r="S159" i="6"/>
  <c r="S160" i="6"/>
  <c r="S161" i="6"/>
  <c r="S163" i="6"/>
  <c r="S162" i="6"/>
  <c r="S165" i="6"/>
  <c r="S164" i="6"/>
  <c r="S167" i="6"/>
  <c r="S166" i="6"/>
  <c r="S169" i="6"/>
  <c r="S168" i="6"/>
  <c r="S171" i="6"/>
  <c r="S170" i="6"/>
  <c r="S173" i="6"/>
  <c r="S172" i="6"/>
  <c r="S174" i="6"/>
  <c r="S175" i="6"/>
  <c r="S177" i="6"/>
  <c r="S176" i="6"/>
  <c r="S178" i="6"/>
  <c r="S180" i="6"/>
  <c r="S179" i="6"/>
  <c r="S181" i="6"/>
  <c r="S184" i="6"/>
  <c r="S182" i="6"/>
  <c r="S183" i="6"/>
  <c r="S185" i="6"/>
  <c r="S188" i="6"/>
  <c r="S186" i="6"/>
  <c r="S187" i="6"/>
  <c r="S189" i="6"/>
  <c r="S192" i="6"/>
  <c r="S190" i="6"/>
  <c r="S191" i="6"/>
  <c r="S194" i="6"/>
  <c r="S193" i="6"/>
  <c r="S195" i="6"/>
  <c r="S197" i="6"/>
  <c r="S196" i="6"/>
  <c r="S199" i="6"/>
  <c r="S198" i="6"/>
  <c r="S201" i="6"/>
  <c r="S200" i="6"/>
  <c r="S203" i="6"/>
  <c r="S202" i="6"/>
  <c r="S205" i="6"/>
  <c r="S204" i="6"/>
  <c r="S207" i="6"/>
  <c r="S206" i="6"/>
  <c r="S208" i="6"/>
  <c r="S209" i="6"/>
  <c r="S210" i="6"/>
  <c r="S212" i="6"/>
  <c r="S211" i="6"/>
  <c r="S214" i="6"/>
  <c r="S213" i="6"/>
  <c r="S215" i="6"/>
  <c r="S216" i="6"/>
  <c r="S217" i="6"/>
  <c r="S219" i="6"/>
  <c r="S218" i="6"/>
  <c r="S220" i="6"/>
  <c r="S221" i="6"/>
  <c r="S223" i="6"/>
  <c r="S222" i="6"/>
  <c r="S225" i="6"/>
  <c r="S224" i="6"/>
  <c r="S227" i="6"/>
  <c r="S226" i="6"/>
  <c r="S229" i="6"/>
  <c r="S228" i="6"/>
  <c r="S230" i="6"/>
  <c r="S231" i="6"/>
  <c r="S233" i="6"/>
  <c r="S232" i="6"/>
  <c r="S235" i="6"/>
  <c r="S234" i="6"/>
  <c r="S236" i="6"/>
  <c r="S237" i="6"/>
  <c r="S238" i="6"/>
  <c r="S240" i="6"/>
  <c r="S239" i="6"/>
  <c r="S242" i="6"/>
  <c r="S241" i="6"/>
  <c r="S244" i="6"/>
  <c r="S243" i="6"/>
  <c r="S246" i="6"/>
  <c r="S245" i="6"/>
  <c r="S248" i="6"/>
  <c r="S247" i="6"/>
  <c r="S250" i="6"/>
  <c r="S249" i="6"/>
  <c r="S252" i="6"/>
  <c r="S251" i="6"/>
  <c r="S253" i="6"/>
  <c r="S254" i="6"/>
  <c r="S256" i="6"/>
  <c r="S255" i="6"/>
  <c r="S259" i="6"/>
  <c r="S257" i="6"/>
  <c r="S258" i="6"/>
  <c r="S260" i="6"/>
  <c r="S262" i="6"/>
  <c r="S261" i="6"/>
  <c r="S264" i="6"/>
  <c r="S263" i="6"/>
  <c r="S265" i="6"/>
  <c r="S266" i="6"/>
  <c r="S267" i="6"/>
  <c r="S269" i="6"/>
  <c r="S268" i="6"/>
  <c r="S270" i="6"/>
  <c r="S272" i="6"/>
  <c r="S271" i="6"/>
  <c r="S273" i="6"/>
  <c r="S275" i="6"/>
  <c r="S274" i="6"/>
  <c r="S277" i="6"/>
  <c r="S276" i="6"/>
  <c r="S278" i="6"/>
  <c r="S279" i="6"/>
  <c r="S280" i="6"/>
  <c r="S282" i="6"/>
  <c r="S281" i="6"/>
  <c r="S284" i="6"/>
  <c r="S283" i="6"/>
  <c r="S286" i="6"/>
  <c r="S285" i="6"/>
  <c r="S288" i="6"/>
  <c r="S287" i="6"/>
  <c r="S290" i="6"/>
  <c r="S289" i="6"/>
  <c r="S293" i="6"/>
  <c r="S291" i="6"/>
  <c r="S292" i="6"/>
  <c r="S294" i="6"/>
  <c r="S295" i="6"/>
  <c r="S297" i="6"/>
  <c r="S296" i="6"/>
  <c r="S298" i="6"/>
  <c r="S299" i="6"/>
  <c r="S301" i="6"/>
  <c r="S300" i="6"/>
  <c r="S302" i="6"/>
  <c r="S303" i="6"/>
  <c r="S305" i="6"/>
  <c r="S304" i="6"/>
  <c r="S306" i="6"/>
  <c r="S307" i="6"/>
  <c r="S309" i="6"/>
  <c r="S308" i="6"/>
  <c r="S311" i="6"/>
  <c r="S310" i="6"/>
  <c r="S312" i="6"/>
  <c r="S313" i="6"/>
  <c r="S314" i="6"/>
  <c r="S315" i="6"/>
  <c r="S316" i="6"/>
  <c r="S318" i="6"/>
  <c r="S317" i="6"/>
  <c r="S320" i="6"/>
  <c r="S319" i="6"/>
  <c r="S321" i="6"/>
  <c r="S322" i="6"/>
  <c r="S323" i="6"/>
  <c r="S325" i="6"/>
  <c r="S324" i="6"/>
  <c r="S326" i="6"/>
  <c r="S328" i="6"/>
  <c r="S327" i="6"/>
  <c r="S329" i="6"/>
  <c r="S331" i="6"/>
  <c r="S330" i="6"/>
  <c r="S333" i="6"/>
  <c r="S332" i="6"/>
  <c r="S334" i="6"/>
  <c r="S336" i="6"/>
  <c r="S335" i="6"/>
  <c r="S338" i="6"/>
  <c r="S337" i="6"/>
  <c r="S339" i="6"/>
  <c r="S341" i="6"/>
  <c r="S340" i="6"/>
  <c r="S342" i="6"/>
  <c r="S343" i="6"/>
  <c r="S345" i="6"/>
  <c r="S344" i="6"/>
  <c r="S347" i="6"/>
  <c r="S346" i="6"/>
  <c r="S348" i="6"/>
  <c r="S349" i="6"/>
  <c r="S350" i="6"/>
  <c r="S352" i="6"/>
  <c r="S351" i="6"/>
  <c r="S354" i="6"/>
  <c r="S353" i="6"/>
  <c r="S355" i="6"/>
  <c r="S356" i="6"/>
  <c r="S358" i="6"/>
  <c r="S357" i="6"/>
  <c r="S359" i="6"/>
  <c r="S360" i="6"/>
  <c r="S361" i="6"/>
  <c r="S363" i="6"/>
  <c r="S365" i="6"/>
  <c r="S364" i="6"/>
  <c r="S362" i="6"/>
  <c r="A367" i="6"/>
  <c r="C367" i="6"/>
  <c r="S367" i="6" l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<sst xmlns="http://schemas.openxmlformats.org/spreadsheetml/2006/main" count="811" uniqueCount="135">
  <si>
    <t>Fin</t>
  </si>
  <si>
    <t>Début</t>
  </si>
  <si>
    <t>V</t>
  </si>
  <si>
    <t>L</t>
  </si>
  <si>
    <t>S</t>
  </si>
  <si>
    <t>D</t>
  </si>
  <si>
    <t>J</t>
  </si>
  <si>
    <t>Janvier</t>
  </si>
  <si>
    <t>Février</t>
  </si>
  <si>
    <t>Mars</t>
  </si>
  <si>
    <t>Avril</t>
  </si>
  <si>
    <t>Mai</t>
  </si>
  <si>
    <t>Juin</t>
  </si>
  <si>
    <t>Juillet</t>
  </si>
  <si>
    <t>Jour de l'an</t>
  </si>
  <si>
    <t>Lundi de Pâques</t>
  </si>
  <si>
    <t>Fête nationale</t>
  </si>
  <si>
    <t>Août</t>
  </si>
  <si>
    <t>Total journée</t>
  </si>
  <si>
    <t>Septembre</t>
  </si>
  <si>
    <t>Octobre</t>
  </si>
  <si>
    <t>Novembre</t>
  </si>
  <si>
    <t>Décembre</t>
  </si>
  <si>
    <t>2nd semestre 2023</t>
  </si>
  <si>
    <t>M</t>
  </si>
  <si>
    <t>Fête du travail</t>
  </si>
  <si>
    <t>Toussaint</t>
  </si>
  <si>
    <t>semaine 1</t>
  </si>
  <si>
    <t>Victoire 1945</t>
  </si>
  <si>
    <t>Diman. de Pâques</t>
  </si>
  <si>
    <t>Armistice 1918</t>
  </si>
  <si>
    <t>Assomption</t>
  </si>
  <si>
    <t>Jeudi Ascension</t>
  </si>
  <si>
    <t>Noël</t>
  </si>
  <si>
    <t>Lundi de Pentecôte</t>
  </si>
  <si>
    <t>Total heures/mois</t>
  </si>
  <si>
    <t>Heures/semaine</t>
  </si>
  <si>
    <t>Heures prévisionnelles/année</t>
  </si>
  <si>
    <t>LUNDI</t>
  </si>
  <si>
    <t>MARDI</t>
  </si>
  <si>
    <t>MERCREDI</t>
  </si>
  <si>
    <t>JEUDI</t>
  </si>
  <si>
    <t>VENDREDI</t>
  </si>
  <si>
    <t>Restaurant scolaire</t>
  </si>
  <si>
    <t>ALSH</t>
  </si>
  <si>
    <t>Administratif</t>
  </si>
  <si>
    <t>Semaine</t>
  </si>
  <si>
    <t>Date</t>
  </si>
  <si>
    <t>Total matin</t>
  </si>
  <si>
    <t>Mission</t>
  </si>
  <si>
    <t>Total AM</t>
  </si>
  <si>
    <t>Total semaine</t>
  </si>
  <si>
    <t>Zone A</t>
  </si>
  <si>
    <t>Zone B</t>
  </si>
  <si>
    <t>Zone C</t>
  </si>
  <si>
    <t>FERIES</t>
  </si>
  <si>
    <t>Nouvel An</t>
  </si>
  <si>
    <t>Pâques</t>
  </si>
  <si>
    <t>Fête Du Travail</t>
  </si>
  <si>
    <t>Comm. Victoire 1945</t>
  </si>
  <si>
    <t>Ascension</t>
  </si>
  <si>
    <t>Pentecôte</t>
  </si>
  <si>
    <t>Fête Nationale</t>
  </si>
  <si>
    <t>Comm. Armistice 1918</t>
  </si>
  <si>
    <t>Total année:</t>
  </si>
  <si>
    <t>semaine 2</t>
  </si>
  <si>
    <t>semaine 3</t>
  </si>
  <si>
    <t>semaine 4</t>
  </si>
  <si>
    <t>semaine 5</t>
  </si>
  <si>
    <t>semaine 6</t>
  </si>
  <si>
    <t>semaine 7</t>
  </si>
  <si>
    <t>semaine 8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</si>
  <si>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</si>
  <si>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</si>
  <si>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</si>
  <si>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</si>
  <si>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</si>
  <si>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</si>
  <si>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</si>
  <si>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</si>
  <si>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</si>
  <si>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>semaine 18</t>
  </si>
  <si>
    <t>semaine 19</t>
  </si>
  <si>
    <t>semaine 20</t>
  </si>
  <si>
    <t>semaine 21</t>
  </si>
  <si>
    <t>semaine 22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</si>
  <si>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</si>
  <si>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</si>
  <si>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</si>
  <si>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</si>
  <si>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</si>
  <si>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</si>
  <si>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</si>
  <si>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</si>
  <si>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1er lundi</t>
  </si>
  <si>
    <t>du 19 sept au 23 sept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</si>
  <si>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</si>
  <si>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</si>
  <si>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</si>
  <si>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</si>
  <si>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</si>
  <si>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</si>
  <si>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</si>
  <si>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</si>
  <si>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</si>
  <si>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</si>
  <si>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</si>
  <si>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</si>
  <si>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</si>
  <si>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</si>
  <si>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</si>
  <si>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</si>
  <si>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</si>
  <si>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</si>
  <si>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</si>
  <si>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</si>
  <si>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</si>
  <si>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</si>
  <si>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Missions</t>
  </si>
  <si>
    <t>MATIN</t>
  </si>
  <si>
    <t>Garderie</t>
  </si>
  <si>
    <t xml:space="preserve">Lundi </t>
  </si>
  <si>
    <t xml:space="preserve">Mardi </t>
  </si>
  <si>
    <t>Entretien des Locaux</t>
  </si>
  <si>
    <t>Mercredi</t>
  </si>
  <si>
    <t>Classe</t>
  </si>
  <si>
    <t>Jeudi</t>
  </si>
  <si>
    <t>Dressage des tables</t>
  </si>
  <si>
    <t>Vendredi</t>
  </si>
  <si>
    <t>Semaines scolaire</t>
  </si>
  <si>
    <t>T_mission</t>
  </si>
  <si>
    <t xml:space="preserve">Copie de </t>
  </si>
  <si>
    <t>sur la feuille données</t>
  </si>
  <si>
    <t>APRES MIDI</t>
  </si>
  <si>
    <t>du 02 janv au 06 janv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</si>
</sst>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/mm;@"/>
    <numFmt numFmtId="165" formatCode="dddd"/>
    <numFmt numFmtId="166" formatCode="[h]:mm"/>
    <numFmt numFmtId="167" formatCode="ddd\ dd\ mmm\ yy"/>
    <numFmt numFmtId="168" formatCode="h:mm;@"/>
    <numFmt numFmtId="169" formatCode="[$-F800]dddd\,\ mmmm\ dd\,\ yyyy"/>
  </numFmts>
  <fonts count="3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8"/>
      <color theme="1" tint="0.34998626667073579"/>
      <name val="Arial"/>
      <family val="2"/>
    </font>
    <font>
      <sz val="20"/>
      <color theme="1" tint="0.34998626667073579"/>
      <name val="Arial"/>
      <family val="2"/>
    </font>
    <font>
      <sz val="20"/>
      <color indexed="8"/>
      <name val="Arial"/>
      <family val="2"/>
    </font>
    <font>
      <b/>
      <i/>
      <sz val="20"/>
      <color theme="5" tint="-0.249977111117893"/>
      <name val="Arial"/>
      <family val="2"/>
    </font>
    <font>
      <sz val="11"/>
      <color indexed="8"/>
      <name val="Trebuchet MS"/>
      <family val="2"/>
    </font>
    <font>
      <b/>
      <i/>
      <sz val="11"/>
      <color theme="5" tint="-0.249977111117893"/>
      <name val="Trebuchet MS"/>
      <family val="2"/>
    </font>
    <font>
      <sz val="11"/>
      <color theme="1" tint="0.34998626667073579"/>
      <name val="Arial"/>
      <family val="2"/>
    </font>
    <font>
      <b/>
      <i/>
      <sz val="12"/>
      <color indexed="9"/>
      <name val="Arial"/>
      <family val="2"/>
    </font>
    <font>
      <b/>
      <i/>
      <sz val="12"/>
      <color theme="1" tint="0.34998626667073579"/>
      <name val="Arial"/>
      <family val="2"/>
    </font>
    <font>
      <sz val="8"/>
      <color theme="1" tint="0.34998626667073579"/>
      <name val="Arial"/>
      <family val="2"/>
    </font>
    <font>
      <b/>
      <sz val="8"/>
      <color theme="1" tint="0.34998626667073579"/>
      <name val="Trebuchet MS"/>
      <family val="2"/>
    </font>
    <font>
      <b/>
      <i/>
      <sz val="8"/>
      <color theme="5" tint="-0.249977111117893"/>
      <name val="Trebuchet MS"/>
      <family val="2"/>
    </font>
    <font>
      <sz val="8"/>
      <color theme="1" tint="0.34998626667073579"/>
      <name val="Trebuchet MS"/>
      <family val="2"/>
    </font>
    <font>
      <sz val="11"/>
      <color theme="1" tint="0.34998626667073579"/>
      <name val="Trebuchet MS"/>
      <family val="2"/>
    </font>
    <font>
      <sz val="8"/>
      <name val="Trebuchet MS"/>
      <family val="2"/>
    </font>
    <font>
      <b/>
      <i/>
      <sz val="11"/>
      <color indexed="9"/>
      <name val="Arial"/>
      <family val="2"/>
    </font>
    <font>
      <b/>
      <i/>
      <sz val="11"/>
      <color theme="1" tint="0.34998626667073579"/>
      <name val="Arial"/>
      <family val="2"/>
    </font>
    <font>
      <b/>
      <i/>
      <sz val="11"/>
      <color theme="0"/>
      <name val="Arial"/>
      <family val="2"/>
    </font>
    <font>
      <b/>
      <i/>
      <sz val="12"/>
      <color theme="2" tint="-0.749992370372631"/>
      <name val="Arial"/>
      <family val="2"/>
    </font>
    <font>
      <sz val="8"/>
      <color theme="2" tint="-0.749992370372631"/>
      <name val="Trebuchet MS"/>
      <family val="2"/>
    </font>
    <font>
      <sz val="11"/>
      <color theme="1"/>
      <name val="Calibri"/>
      <family val="2"/>
      <scheme val="minor"/>
    </font>
    <font>
      <sz val="12"/>
      <color rgb="FFFF0000"/>
      <name val="Arial"/>
      <family val="2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0"/>
      <color theme="1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1" tint="0.34998626667073579"/>
        <bgColor indexed="8"/>
      </patternFill>
    </fill>
    <fill>
      <patternFill patternType="solid">
        <fgColor theme="2" tint="-9.9978637043366805E-2"/>
        <bgColor indexed="8"/>
      </patternFill>
    </fill>
    <fill>
      <patternFill patternType="solid">
        <fgColor theme="0" tint="-4.9989318521683403E-2"/>
        <bgColor indexed="8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8"/>
      </patternFill>
    </fill>
    <fill>
      <patternFill patternType="lightUp"/>
    </fill>
    <fill>
      <patternFill patternType="solid">
        <fgColor theme="8" tint="0.59999389629810485"/>
        <bgColor indexed="64"/>
      </patternFill>
    </fill>
    <fill>
      <patternFill patternType="solid">
        <fgColor theme="8" tint="0.59999389629810485"/>
        <bgColor indexed="8"/>
      </patternFill>
    </fill>
    <fill>
      <patternFill patternType="solid">
        <fgColor rgb="FFFF0000"/>
        <bgColor indexed="8"/>
      </patternFill>
    </fill>
    <fill>
      <patternFill patternType="solid">
        <fgColor rgb="FFFF0000"/>
        <bgColor indexed="64"/>
      </patternFill>
    </fill>
    <fill>
      <patternFill patternType="solid">
        <fgColor theme="2" tint="-0.249977111117893"/>
        <bgColor indexed="8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9A618"/>
        <bgColor indexed="64"/>
      </patternFill>
    </fill>
    <fill>
      <patternFill patternType="solid">
        <fgColor rgb="FF51C6D8"/>
        <bgColor indexed="64"/>
      </patternFill>
    </fill>
    <fill>
      <patternFill patternType="solid">
        <fgColor rgb="FFA6CE3A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3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thin">
        <color indexed="11"/>
      </right>
      <top style="medium">
        <color indexed="64"/>
      </top>
      <bottom style="medium">
        <color indexed="64"/>
      </bottom>
      <diagonal/>
    </border>
    <border>
      <left style="thin">
        <color indexed="1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dotted">
        <color auto="1"/>
      </left>
      <right style="thin">
        <color auto="1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dotted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tted">
        <color auto="1"/>
      </left>
      <right style="thin">
        <color auto="1"/>
      </right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theme="4" tint="0.39997558519241921"/>
      </top>
      <bottom/>
      <diagonal/>
    </border>
  </borders>
  <cellStyleXfs count="4">
    <xf numFmtId="0" fontId="0" fillId="0" borderId="0"/>
    <xf numFmtId="0" fontId="1" fillId="0" borderId="0"/>
    <xf numFmtId="0" fontId="24" fillId="0" borderId="0" applyNumberFormat="0" applyFill="0" applyBorder="0" applyAlignment="0" applyProtection="0"/>
    <xf numFmtId="0" fontId="22" fillId="0" borderId="0"/>
  </cellStyleXfs>
  <cellXfs count="263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7" fillId="0" borderId="0" xfId="0" applyFont="1" applyAlignment="1">
      <alignment wrapText="1"/>
    </xf>
    <xf numFmtId="0" fontId="11" fillId="7" borderId="15" xfId="0" applyFont="1" applyFill="1" applyBorder="1" applyAlignment="1">
      <alignment horizontal="center" vertical="center"/>
    </xf>
    <xf numFmtId="0" fontId="11" fillId="7" borderId="16" xfId="0" applyFont="1" applyFill="1" applyBorder="1" applyAlignment="1">
      <alignment horizontal="center" vertical="center"/>
    </xf>
    <xf numFmtId="0" fontId="12" fillId="7" borderId="0" xfId="0" applyFont="1" applyFill="1" applyAlignment="1" applyProtection="1">
      <alignment horizontal="center" vertical="center"/>
      <protection locked="0"/>
    </xf>
    <xf numFmtId="0" fontId="13" fillId="7" borderId="17" xfId="0" applyFont="1" applyFill="1" applyBorder="1" applyAlignment="1">
      <alignment horizontal="right"/>
    </xf>
    <xf numFmtId="0" fontId="11" fillId="8" borderId="15" xfId="0" applyFont="1" applyFill="1" applyBorder="1" applyAlignment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4" fillId="0" borderId="0" xfId="0" applyFont="1" applyAlignment="1" applyProtection="1">
      <alignment vertical="center"/>
      <protection locked="0"/>
    </xf>
    <xf numFmtId="0" fontId="13" fillId="0" borderId="17" xfId="0" applyFont="1" applyBorder="1" applyAlignment="1">
      <alignment horizontal="right"/>
    </xf>
    <xf numFmtId="0" fontId="11" fillId="9" borderId="15" xfId="0" applyFont="1" applyFill="1" applyBorder="1" applyAlignment="1">
      <alignment horizontal="center" vertical="center"/>
    </xf>
    <xf numFmtId="0" fontId="11" fillId="10" borderId="15" xfId="0" applyFont="1" applyFill="1" applyBorder="1" applyAlignment="1">
      <alignment horizontal="center" vertical="center"/>
    </xf>
    <xf numFmtId="0" fontId="11" fillId="2" borderId="16" xfId="0" applyFont="1" applyFill="1" applyBorder="1" applyAlignment="1">
      <alignment horizontal="center" vertical="center"/>
    </xf>
    <xf numFmtId="0" fontId="14" fillId="2" borderId="0" xfId="0" applyFont="1" applyFill="1" applyAlignment="1" applyProtection="1">
      <alignment vertical="center"/>
      <protection locked="0"/>
    </xf>
    <xf numFmtId="0" fontId="13" fillId="2" borderId="17" xfId="0" applyFont="1" applyFill="1" applyBorder="1" applyAlignment="1">
      <alignment horizontal="right"/>
    </xf>
    <xf numFmtId="0" fontId="11" fillId="8" borderId="11" xfId="0" applyFont="1" applyFill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4" fillId="0" borderId="7" xfId="0" applyFont="1" applyBorder="1" applyAlignment="1" applyProtection="1">
      <alignment vertical="center"/>
      <protection locked="0"/>
    </xf>
    <xf numFmtId="0" fontId="13" fillId="0" borderId="19" xfId="0" applyFont="1" applyBorder="1" applyAlignment="1">
      <alignment horizontal="right"/>
    </xf>
    <xf numFmtId="0" fontId="11" fillId="10" borderId="11" xfId="0" applyFont="1" applyFill="1" applyBorder="1" applyAlignment="1">
      <alignment horizontal="center" vertical="center"/>
    </xf>
    <xf numFmtId="0" fontId="11" fillId="2" borderId="18" xfId="0" applyFont="1" applyFill="1" applyBorder="1" applyAlignment="1">
      <alignment horizontal="center" vertical="center"/>
    </xf>
    <xf numFmtId="0" fontId="14" fillId="2" borderId="7" xfId="0" applyFont="1" applyFill="1" applyBorder="1" applyAlignment="1" applyProtection="1">
      <alignment vertical="center"/>
      <protection locked="0"/>
    </xf>
    <xf numFmtId="0" fontId="13" fillId="2" borderId="19" xfId="0" applyFont="1" applyFill="1" applyBorder="1" applyAlignment="1">
      <alignment horizontal="right"/>
    </xf>
    <xf numFmtId="0" fontId="11" fillId="9" borderId="11" xfId="0" applyFont="1" applyFill="1" applyBorder="1" applyAlignment="1">
      <alignment horizontal="center" vertical="center"/>
    </xf>
    <xf numFmtId="0" fontId="12" fillId="0" borderId="7" xfId="0" applyFont="1" applyBorder="1" applyAlignment="1" applyProtection="1">
      <alignment horizontal="center" vertical="center"/>
      <protection locked="0"/>
    </xf>
    <xf numFmtId="0" fontId="11" fillId="2" borderId="11" xfId="0" applyFont="1" applyFill="1" applyBorder="1" applyAlignment="1">
      <alignment horizontal="center" vertical="center"/>
    </xf>
    <xf numFmtId="0" fontId="11" fillId="7" borderId="11" xfId="0" applyFont="1" applyFill="1" applyBorder="1" applyAlignment="1">
      <alignment horizontal="center" vertical="center"/>
    </xf>
    <xf numFmtId="0" fontId="11" fillId="7" borderId="18" xfId="0" applyFont="1" applyFill="1" applyBorder="1" applyAlignment="1">
      <alignment horizontal="center" vertical="center"/>
    </xf>
    <xf numFmtId="0" fontId="12" fillId="7" borderId="7" xfId="0" applyFont="1" applyFill="1" applyBorder="1" applyAlignment="1" applyProtection="1">
      <alignment horizontal="center" vertical="center"/>
      <protection locked="0"/>
    </xf>
    <xf numFmtId="0" fontId="13" fillId="7" borderId="19" xfId="0" applyFont="1" applyFill="1" applyBorder="1" applyAlignment="1">
      <alignment horizontal="right"/>
    </xf>
    <xf numFmtId="0" fontId="11" fillId="10" borderId="18" xfId="0" applyFont="1" applyFill="1" applyBorder="1" applyAlignment="1">
      <alignment horizontal="center" vertical="center"/>
    </xf>
    <xf numFmtId="0" fontId="14" fillId="10" borderId="7" xfId="0" applyFont="1" applyFill="1" applyBorder="1" applyAlignment="1" applyProtection="1">
      <alignment vertical="center"/>
      <protection locked="0"/>
    </xf>
    <xf numFmtId="0" fontId="13" fillId="10" borderId="19" xfId="0" applyFont="1" applyFill="1" applyBorder="1" applyAlignment="1">
      <alignment horizontal="right"/>
    </xf>
    <xf numFmtId="0" fontId="11" fillId="0" borderId="20" xfId="0" applyFont="1" applyBorder="1" applyAlignment="1">
      <alignment horizontal="center" vertical="center"/>
    </xf>
    <xf numFmtId="0" fontId="8" fillId="11" borderId="11" xfId="0" applyFont="1" applyFill="1" applyBorder="1"/>
    <xf numFmtId="0" fontId="8" fillId="11" borderId="7" xfId="0" applyFont="1" applyFill="1" applyBorder="1"/>
    <xf numFmtId="0" fontId="15" fillId="11" borderId="7" xfId="0" applyFont="1" applyFill="1" applyBorder="1"/>
    <xf numFmtId="0" fontId="7" fillId="11" borderId="19" xfId="0" applyFont="1" applyFill="1" applyBorder="1"/>
    <xf numFmtId="0" fontId="11" fillId="9" borderId="21" xfId="0" applyFont="1" applyFill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8" fillId="11" borderId="21" xfId="0" applyFont="1" applyFill="1" applyBorder="1"/>
    <xf numFmtId="0" fontId="8" fillId="11" borderId="23" xfId="0" applyFont="1" applyFill="1" applyBorder="1"/>
    <xf numFmtId="0" fontId="11" fillId="8" borderId="21" xfId="0" applyFont="1" applyFill="1" applyBorder="1" applyAlignment="1">
      <alignment horizontal="center" vertical="center"/>
    </xf>
    <xf numFmtId="0" fontId="8" fillId="11" borderId="9" xfId="0" applyFont="1" applyFill="1" applyBorder="1"/>
    <xf numFmtId="0" fontId="11" fillId="10" borderId="21" xfId="0" applyFont="1" applyFill="1" applyBorder="1" applyAlignment="1">
      <alignment horizontal="center" vertical="center"/>
    </xf>
    <xf numFmtId="0" fontId="11" fillId="2" borderId="24" xfId="0" applyFont="1" applyFill="1" applyBorder="1" applyAlignment="1">
      <alignment horizontal="center" vertical="center"/>
    </xf>
    <xf numFmtId="0" fontId="14" fillId="12" borderId="7" xfId="0" applyFont="1" applyFill="1" applyBorder="1" applyAlignment="1" applyProtection="1">
      <alignment vertical="center"/>
      <protection locked="0"/>
    </xf>
    <xf numFmtId="0" fontId="13" fillId="12" borderId="19" xfId="0" applyFont="1" applyFill="1" applyBorder="1" applyAlignment="1">
      <alignment horizontal="right"/>
    </xf>
    <xf numFmtId="0" fontId="13" fillId="13" borderId="19" xfId="0" applyFont="1" applyFill="1" applyBorder="1" applyAlignment="1">
      <alignment horizontal="right"/>
    </xf>
    <xf numFmtId="0" fontId="12" fillId="14" borderId="7" xfId="0" applyFont="1" applyFill="1" applyBorder="1" applyAlignment="1" applyProtection="1">
      <alignment horizontal="center" vertical="center"/>
      <protection locked="0"/>
    </xf>
    <xf numFmtId="0" fontId="13" fillId="14" borderId="19" xfId="0" applyFont="1" applyFill="1" applyBorder="1" applyAlignment="1">
      <alignment horizontal="right"/>
    </xf>
    <xf numFmtId="0" fontId="12" fillId="15" borderId="7" xfId="0" applyFont="1" applyFill="1" applyBorder="1" applyAlignment="1" applyProtection="1">
      <alignment horizontal="center" vertical="center"/>
      <protection locked="0"/>
    </xf>
    <xf numFmtId="0" fontId="13" fillId="15" borderId="19" xfId="0" applyFont="1" applyFill="1" applyBorder="1" applyAlignment="1">
      <alignment horizontal="right"/>
    </xf>
    <xf numFmtId="0" fontId="12" fillId="14" borderId="0" xfId="0" applyFont="1" applyFill="1" applyAlignment="1" applyProtection="1">
      <alignment horizontal="center" vertical="center"/>
      <protection locked="0"/>
    </xf>
    <xf numFmtId="0" fontId="13" fillId="14" borderId="17" xfId="0" applyFont="1" applyFill="1" applyBorder="1" applyAlignment="1">
      <alignment horizontal="right"/>
    </xf>
    <xf numFmtId="46" fontId="14" fillId="0" borderId="7" xfId="0" applyNumberFormat="1" applyFont="1" applyBorder="1" applyAlignment="1" applyProtection="1">
      <alignment vertical="center"/>
      <protection locked="0"/>
    </xf>
    <xf numFmtId="46" fontId="14" fillId="3" borderId="7" xfId="0" applyNumberFormat="1" applyFont="1" applyFill="1" applyBorder="1" applyAlignment="1" applyProtection="1">
      <alignment vertical="center"/>
      <protection locked="0"/>
    </xf>
    <xf numFmtId="46" fontId="14" fillId="0" borderId="7" xfId="0" applyNumberFormat="1" applyFont="1" applyBorder="1" applyAlignment="1" applyProtection="1">
      <alignment vertical="center"/>
    </xf>
    <xf numFmtId="0" fontId="14" fillId="13" borderId="7" xfId="0" applyFont="1" applyFill="1" applyBorder="1" applyAlignment="1" applyProtection="1">
      <alignment vertical="center"/>
      <protection locked="0"/>
    </xf>
    <xf numFmtId="0" fontId="9" fillId="6" borderId="1" xfId="0" applyFont="1" applyFill="1" applyBorder="1" applyAlignment="1">
      <alignment horizontal="center"/>
    </xf>
    <xf numFmtId="0" fontId="13" fillId="7" borderId="0" xfId="0" applyFont="1" applyFill="1" applyBorder="1" applyAlignment="1">
      <alignment horizontal="right"/>
    </xf>
    <xf numFmtId="0" fontId="13" fillId="0" borderId="7" xfId="0" applyFont="1" applyBorder="1" applyAlignment="1">
      <alignment horizontal="right"/>
    </xf>
    <xf numFmtId="0" fontId="13" fillId="2" borderId="7" xfId="0" applyFont="1" applyFill="1" applyBorder="1" applyAlignment="1">
      <alignment horizontal="right"/>
    </xf>
    <xf numFmtId="0" fontId="16" fillId="0" borderId="7" xfId="0" applyFont="1" applyBorder="1" applyAlignment="1">
      <alignment horizontal="center" vertical="center"/>
    </xf>
    <xf numFmtId="0" fontId="16" fillId="2" borderId="7" xfId="0" applyFont="1" applyFill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/>
    </xf>
    <xf numFmtId="0" fontId="13" fillId="0" borderId="0" xfId="0" applyFont="1" applyBorder="1" applyAlignment="1">
      <alignment horizontal="right"/>
    </xf>
    <xf numFmtId="0" fontId="13" fillId="12" borderId="7" xfId="0" applyFont="1" applyFill="1" applyBorder="1" applyAlignment="1">
      <alignment horizontal="right"/>
    </xf>
    <xf numFmtId="0" fontId="7" fillId="11" borderId="7" xfId="0" applyFont="1" applyFill="1" applyBorder="1"/>
    <xf numFmtId="0" fontId="17" fillId="6" borderId="1" xfId="0" applyFont="1" applyFill="1" applyBorder="1" applyAlignment="1">
      <alignment horizontal="center"/>
    </xf>
    <xf numFmtId="0" fontId="18" fillId="0" borderId="1" xfId="0" applyFont="1" applyBorder="1" applyAlignment="1">
      <alignment horizontal="center"/>
    </xf>
    <xf numFmtId="0" fontId="14" fillId="4" borderId="0" xfId="0" applyFont="1" applyFill="1" applyAlignment="1" applyProtection="1">
      <alignment vertical="center"/>
      <protection locked="0"/>
    </xf>
    <xf numFmtId="0" fontId="13" fillId="4" borderId="17" xfId="0" applyFont="1" applyFill="1" applyBorder="1" applyAlignment="1">
      <alignment horizontal="right"/>
    </xf>
    <xf numFmtId="0" fontId="14" fillId="4" borderId="7" xfId="0" applyFont="1" applyFill="1" applyBorder="1" applyAlignment="1" applyProtection="1">
      <alignment vertical="center"/>
      <protection locked="0"/>
    </xf>
    <xf numFmtId="0" fontId="13" fillId="4" borderId="19" xfId="0" applyFont="1" applyFill="1" applyBorder="1" applyAlignment="1">
      <alignment horizontal="right"/>
    </xf>
    <xf numFmtId="46" fontId="14" fillId="4" borderId="7" xfId="0" applyNumberFormat="1" applyFont="1" applyFill="1" applyBorder="1" applyAlignment="1" applyProtection="1">
      <alignment vertical="center"/>
      <protection locked="0"/>
    </xf>
    <xf numFmtId="0" fontId="14" fillId="16" borderId="7" xfId="0" applyFont="1" applyFill="1" applyBorder="1" applyAlignment="1" applyProtection="1">
      <alignment vertical="center"/>
      <protection locked="0"/>
    </xf>
    <xf numFmtId="0" fontId="13" fillId="16" borderId="19" xfId="0" applyFont="1" applyFill="1" applyBorder="1" applyAlignment="1">
      <alignment horizontal="right"/>
    </xf>
    <xf numFmtId="0" fontId="12" fillId="16" borderId="7" xfId="0" applyFont="1" applyFill="1" applyBorder="1" applyAlignment="1" applyProtection="1">
      <alignment horizontal="center" vertical="center"/>
      <protection locked="0"/>
    </xf>
    <xf numFmtId="46" fontId="16" fillId="4" borderId="7" xfId="0" applyNumberFormat="1" applyFont="1" applyFill="1" applyBorder="1" applyAlignment="1" applyProtection="1">
      <alignment vertical="center"/>
      <protection locked="0"/>
    </xf>
    <xf numFmtId="0" fontId="16" fillId="4" borderId="7" xfId="0" applyFont="1" applyFill="1" applyBorder="1" applyAlignment="1" applyProtection="1">
      <alignment vertical="center"/>
      <protection locked="0"/>
    </xf>
    <xf numFmtId="46" fontId="14" fillId="12" borderId="7" xfId="0" applyNumberFormat="1" applyFont="1" applyFill="1" applyBorder="1" applyAlignment="1" applyProtection="1">
      <alignment vertical="center"/>
      <protection locked="0"/>
    </xf>
    <xf numFmtId="46" fontId="14" fillId="0" borderId="0" xfId="0" applyNumberFormat="1" applyFont="1" applyAlignment="1" applyProtection="1">
      <alignment vertical="center"/>
      <protection locked="0"/>
    </xf>
    <xf numFmtId="46" fontId="16" fillId="0" borderId="7" xfId="0" applyNumberFormat="1" applyFont="1" applyBorder="1" applyAlignment="1">
      <alignment horizontal="center" vertical="center"/>
    </xf>
    <xf numFmtId="0" fontId="19" fillId="17" borderId="1" xfId="0" applyFont="1" applyFill="1" applyBorder="1" applyAlignment="1">
      <alignment horizontal="center"/>
    </xf>
    <xf numFmtId="46" fontId="16" fillId="0" borderId="7" xfId="0" applyNumberFormat="1" applyFont="1" applyBorder="1" applyAlignment="1">
      <alignment horizontal="right"/>
    </xf>
    <xf numFmtId="0" fontId="13" fillId="10" borderId="7" xfId="0" applyFont="1" applyFill="1" applyBorder="1" applyAlignment="1">
      <alignment horizontal="right"/>
    </xf>
    <xf numFmtId="0" fontId="13" fillId="3" borderId="7" xfId="0" applyFont="1" applyFill="1" applyBorder="1" applyAlignment="1">
      <alignment horizontal="right"/>
    </xf>
    <xf numFmtId="0" fontId="7" fillId="3" borderId="0" xfId="0" applyFont="1" applyFill="1" applyAlignment="1">
      <alignment wrapText="1"/>
    </xf>
    <xf numFmtId="0" fontId="13" fillId="3" borderId="0" xfId="0" applyFont="1" applyFill="1" applyBorder="1" applyAlignment="1">
      <alignment horizontal="right"/>
    </xf>
    <xf numFmtId="0" fontId="13" fillId="18" borderId="7" xfId="0" applyFont="1" applyFill="1" applyBorder="1" applyAlignment="1">
      <alignment horizontal="right"/>
    </xf>
    <xf numFmtId="0" fontId="0" fillId="3" borderId="0" xfId="0" applyFill="1"/>
    <xf numFmtId="0" fontId="10" fillId="18" borderId="1" xfId="0" applyFont="1" applyFill="1" applyBorder="1" applyAlignment="1">
      <alignment horizontal="center"/>
    </xf>
    <xf numFmtId="0" fontId="13" fillId="4" borderId="0" xfId="0" applyFont="1" applyFill="1" applyBorder="1" applyAlignment="1">
      <alignment horizontal="right"/>
    </xf>
    <xf numFmtId="0" fontId="13" fillId="4" borderId="7" xfId="0" applyFont="1" applyFill="1" applyBorder="1" applyAlignment="1">
      <alignment horizontal="right"/>
    </xf>
    <xf numFmtId="0" fontId="10" fillId="3" borderId="1" xfId="0" applyFont="1" applyFill="1" applyBorder="1" applyAlignment="1">
      <alignment horizontal="center"/>
    </xf>
    <xf numFmtId="0" fontId="13" fillId="18" borderId="0" xfId="0" applyFont="1" applyFill="1" applyBorder="1" applyAlignment="1">
      <alignment horizontal="right"/>
    </xf>
    <xf numFmtId="0" fontId="13" fillId="2" borderId="0" xfId="0" applyFont="1" applyFill="1" applyBorder="1" applyAlignment="1">
      <alignment horizontal="right"/>
    </xf>
    <xf numFmtId="0" fontId="20" fillId="0" borderId="0" xfId="0" applyFont="1" applyAlignment="1">
      <alignment wrapText="1"/>
    </xf>
    <xf numFmtId="0" fontId="13" fillId="7" borderId="7" xfId="0" applyFont="1" applyFill="1" applyBorder="1" applyAlignment="1">
      <alignment horizontal="right"/>
    </xf>
    <xf numFmtId="0" fontId="10" fillId="0" borderId="26" xfId="0" applyFont="1" applyBorder="1" applyAlignment="1">
      <alignment horizontal="center"/>
    </xf>
    <xf numFmtId="0" fontId="13" fillId="0" borderId="8" xfId="0" applyFont="1" applyBorder="1" applyAlignment="1">
      <alignment horizontal="right"/>
    </xf>
    <xf numFmtId="0" fontId="13" fillId="2" borderId="8" xfId="0" applyFont="1" applyFill="1" applyBorder="1" applyAlignment="1">
      <alignment horizontal="right"/>
    </xf>
    <xf numFmtId="0" fontId="13" fillId="7" borderId="8" xfId="0" applyFont="1" applyFill="1" applyBorder="1" applyAlignment="1">
      <alignment horizontal="right"/>
    </xf>
    <xf numFmtId="0" fontId="16" fillId="4" borderId="0" xfId="0" applyFont="1" applyFill="1" applyBorder="1" applyAlignment="1" applyProtection="1">
      <alignment vertical="center"/>
      <protection locked="0"/>
    </xf>
    <xf numFmtId="46" fontId="0" fillId="0" borderId="8" xfId="0" applyNumberFormat="1" applyBorder="1" applyAlignment="1">
      <alignment horizontal="center"/>
    </xf>
    <xf numFmtId="0" fontId="15" fillId="11" borderId="0" xfId="0" applyFont="1" applyFill="1" applyBorder="1" applyProtection="1">
      <protection locked="0"/>
    </xf>
    <xf numFmtId="0" fontId="7" fillId="11" borderId="17" xfId="0" applyFont="1" applyFill="1" applyBorder="1"/>
    <xf numFmtId="0" fontId="7" fillId="11" borderId="0" xfId="0" applyFont="1" applyFill="1" applyBorder="1"/>
    <xf numFmtId="46" fontId="14" fillId="0" borderId="0" xfId="0" applyNumberFormat="1" applyFont="1" applyBorder="1" applyAlignment="1" applyProtection="1">
      <alignment vertical="center"/>
      <protection locked="0"/>
    </xf>
    <xf numFmtId="0" fontId="13" fillId="12" borderId="17" xfId="0" applyFont="1" applyFill="1" applyBorder="1" applyAlignment="1">
      <alignment horizontal="right"/>
    </xf>
    <xf numFmtId="0" fontId="14" fillId="4" borderId="0" xfId="0" applyFont="1" applyFill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  <protection locked="0"/>
    </xf>
    <xf numFmtId="46" fontId="14" fillId="0" borderId="4" xfId="0" applyNumberFormat="1" applyFont="1" applyBorder="1" applyAlignment="1" applyProtection="1">
      <alignment vertical="center"/>
    </xf>
    <xf numFmtId="0" fontId="6" fillId="11" borderId="0" xfId="0" applyFont="1" applyFill="1" applyBorder="1"/>
    <xf numFmtId="46" fontId="16" fillId="0" borderId="0" xfId="0" applyNumberFormat="1" applyFont="1" applyBorder="1" applyAlignment="1">
      <alignment horizontal="center" vertical="center"/>
    </xf>
    <xf numFmtId="46" fontId="21" fillId="0" borderId="0" xfId="0" applyNumberFormat="1" applyFont="1" applyBorder="1" applyAlignment="1">
      <alignment horizontal="center" vertical="center"/>
    </xf>
    <xf numFmtId="46" fontId="21" fillId="0" borderId="7" xfId="0" applyNumberFormat="1" applyFont="1" applyBorder="1" applyAlignment="1">
      <alignment horizontal="center" vertical="center"/>
    </xf>
    <xf numFmtId="46" fontId="21" fillId="0" borderId="8" xfId="0" applyNumberFormat="1" applyFont="1" applyBorder="1" applyAlignment="1">
      <alignment horizontal="center"/>
    </xf>
    <xf numFmtId="46" fontId="0" fillId="0" borderId="8" xfId="0" applyNumberFormat="1" applyBorder="1"/>
    <xf numFmtId="14" fontId="0" fillId="0" borderId="0" xfId="0" applyNumberFormat="1"/>
    <xf numFmtId="165" fontId="0" fillId="0" borderId="0" xfId="0" applyNumberFormat="1"/>
    <xf numFmtId="164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6" fontId="0" fillId="0" borderId="0" xfId="0" applyNumberFormat="1" applyAlignment="1">
      <alignment horizontal="center" vertical="center"/>
    </xf>
    <xf numFmtId="166" fontId="0" fillId="0" borderId="0" xfId="0" applyNumberFormat="1" applyAlignment="1">
      <alignment horizontal="center"/>
    </xf>
    <xf numFmtId="0" fontId="27" fillId="21" borderId="0" xfId="0" applyFont="1" applyFill="1" applyAlignment="1">
      <alignment horizontal="center" vertical="center" wrapText="1"/>
    </xf>
    <xf numFmtId="166" fontId="27" fillId="21" borderId="0" xfId="0" applyNumberFormat="1" applyFont="1" applyFill="1" applyAlignment="1">
      <alignment horizontal="center" vertical="center" wrapText="1"/>
    </xf>
    <xf numFmtId="165" fontId="27" fillId="21" borderId="0" xfId="0" applyNumberFormat="1" applyFont="1" applyFill="1" applyAlignment="1">
      <alignment horizontal="centerContinuous" vertical="center" wrapText="1"/>
    </xf>
    <xf numFmtId="164" fontId="27" fillId="21" borderId="0" xfId="0" applyNumberFormat="1" applyFont="1" applyFill="1" applyAlignment="1">
      <alignment horizontal="centerContinuous" vertical="center" wrapText="1"/>
    </xf>
    <xf numFmtId="0" fontId="24" fillId="22" borderId="0" xfId="2" applyFill="1" applyAlignment="1">
      <alignment horizontal="center" vertical="center" wrapText="1"/>
    </xf>
    <xf numFmtId="0" fontId="24" fillId="23" borderId="0" xfId="2" applyFill="1" applyAlignment="1">
      <alignment horizontal="center" vertical="center" wrapText="1"/>
    </xf>
    <xf numFmtId="0" fontId="24" fillId="24" borderId="0" xfId="2" applyFill="1" applyAlignment="1">
      <alignment horizontal="center" vertical="center" wrapText="1"/>
    </xf>
    <xf numFmtId="14" fontId="0" fillId="0" borderId="0" xfId="0" applyNumberFormat="1" applyAlignment="1"/>
    <xf numFmtId="14" fontId="0" fillId="0" borderId="0" xfId="0" applyNumberFormat="1" applyFill="1" applyAlignment="1"/>
    <xf numFmtId="0" fontId="0" fillId="0" borderId="0" xfId="0" applyAlignment="1"/>
    <xf numFmtId="0" fontId="0" fillId="0" borderId="0" xfId="0" quotePrefix="1"/>
    <xf numFmtId="14" fontId="0" fillId="0" borderId="0" xfId="0" applyNumberFormat="1" applyFill="1"/>
    <xf numFmtId="165" fontId="0" fillId="0" borderId="8" xfId="0" applyNumberFormat="1" applyBorder="1"/>
    <xf numFmtId="164" fontId="0" fillId="0" borderId="8" xfId="0" applyNumberFormat="1" applyBorder="1" applyAlignment="1">
      <alignment horizontal="center"/>
    </xf>
    <xf numFmtId="168" fontId="0" fillId="0" borderId="0" xfId="0" applyNumberFormat="1" applyAlignment="1">
      <alignment horizontal="center" vertical="center"/>
    </xf>
    <xf numFmtId="168" fontId="27" fillId="21" borderId="0" xfId="0" applyNumberFormat="1" applyFont="1" applyFill="1" applyAlignment="1">
      <alignment horizontal="center" vertical="center" wrapText="1"/>
    </xf>
    <xf numFmtId="168" fontId="0" fillId="0" borderId="8" xfId="0" applyNumberFormat="1" applyBorder="1"/>
    <xf numFmtId="166" fontId="26" fillId="0" borderId="0" xfId="0" applyNumberFormat="1" applyFont="1" applyAlignment="1">
      <alignment horizontal="right" vertical="center"/>
    </xf>
    <xf numFmtId="166" fontId="26" fillId="0" borderId="0" xfId="0" applyNumberFormat="1" applyFont="1" applyAlignment="1">
      <alignment horizontal="center"/>
    </xf>
    <xf numFmtId="166" fontId="0" fillId="0" borderId="6" xfId="0" applyNumberFormat="1" applyBorder="1" applyAlignment="1">
      <alignment horizontal="center"/>
    </xf>
    <xf numFmtId="166" fontId="28" fillId="0" borderId="0" xfId="0" applyNumberFormat="1" applyFont="1" applyBorder="1"/>
    <xf numFmtId="166" fontId="27" fillId="21" borderId="0" xfId="0" applyNumberFormat="1" applyFont="1" applyFill="1" applyBorder="1" applyAlignment="1">
      <alignment horizontal="center" vertical="center" wrapText="1"/>
    </xf>
    <xf numFmtId="166" fontId="28" fillId="0" borderId="10" xfId="0" applyNumberFormat="1" applyFont="1" applyBorder="1"/>
    <xf numFmtId="166" fontId="28" fillId="0" borderId="27" xfId="0" applyNumberFormat="1" applyFont="1" applyBorder="1"/>
    <xf numFmtId="166" fontId="28" fillId="0" borderId="28" xfId="0" applyNumberFormat="1" applyFont="1" applyBorder="1"/>
    <xf numFmtId="166" fontId="25" fillId="26" borderId="0" xfId="0" applyNumberFormat="1" applyFont="1" applyFill="1" applyAlignment="1">
      <alignment horizontal="center" vertical="center" wrapText="1"/>
    </xf>
    <xf numFmtId="166" fontId="25" fillId="26" borderId="8" xfId="0" applyNumberFormat="1" applyFont="1" applyFill="1" applyBorder="1" applyAlignment="1">
      <alignment horizontal="center" vertical="center" wrapText="1"/>
    </xf>
    <xf numFmtId="169" fontId="0" fillId="0" borderId="0" xfId="0" applyNumberFormat="1"/>
    <xf numFmtId="14" fontId="0" fillId="0" borderId="0" xfId="0" applyNumberFormat="1" applyAlignment="1">
      <alignment horizontal="left"/>
    </xf>
    <xf numFmtId="20" fontId="0" fillId="0" borderId="8" xfId="0" applyNumberFormat="1" applyFill="1" applyBorder="1" applyAlignment="1"/>
    <xf numFmtId="0" fontId="0" fillId="0" borderId="0" xfId="0" applyFill="1" applyAlignment="1"/>
    <xf numFmtId="0" fontId="29" fillId="0" borderId="0" xfId="0" applyFont="1" applyFill="1" applyAlignment="1"/>
    <xf numFmtId="0" fontId="0" fillId="0" borderId="8" xfId="0" applyFill="1" applyBorder="1" applyAlignment="1">
      <alignment horizontal="center"/>
    </xf>
    <xf numFmtId="166" fontId="25" fillId="27" borderId="0" xfId="0" applyNumberFormat="1" applyFont="1" applyFill="1" applyAlignment="1">
      <alignment horizontal="center" vertical="center" wrapText="1"/>
    </xf>
    <xf numFmtId="166" fontId="25" fillId="27" borderId="8" xfId="0" applyNumberFormat="1" applyFont="1" applyFill="1" applyBorder="1" applyAlignment="1">
      <alignment horizontal="center" vertical="center" wrapText="1"/>
    </xf>
    <xf numFmtId="0" fontId="0" fillId="0" borderId="8" xfId="0" applyFill="1" applyBorder="1" applyAlignment="1"/>
    <xf numFmtId="0" fontId="0" fillId="0" borderId="8" xfId="0" applyFill="1" applyBorder="1" applyAlignment="1">
      <alignment horizontal="center" vertical="center"/>
    </xf>
    <xf numFmtId="46" fontId="0" fillId="0" borderId="8" xfId="0" applyNumberFormat="1" applyBorder="1" applyAlignment="1">
      <alignment horizontal="center"/>
    </xf>
    <xf numFmtId="0" fontId="0" fillId="0" borderId="8" xfId="0" applyBorder="1"/>
    <xf numFmtId="0" fontId="0" fillId="0" borderId="0" xfId="0" applyFill="1" applyAlignment="1">
      <alignment horizontal="center"/>
    </xf>
    <xf numFmtId="46" fontId="0" fillId="0" borderId="8" xfId="0" applyNumberFormat="1" applyBorder="1" applyAlignment="1">
      <alignment horizontal="center"/>
    </xf>
    <xf numFmtId="0" fontId="0" fillId="0" borderId="7" xfId="0" applyFill="1" applyBorder="1"/>
    <xf numFmtId="0" fontId="0" fillId="0" borderId="4" xfId="0" applyFill="1" applyBorder="1"/>
    <xf numFmtId="0" fontId="0" fillId="0" borderId="0" xfId="0" applyFill="1"/>
    <xf numFmtId="0" fontId="31" fillId="0" borderId="0" xfId="3" applyFont="1" applyFill="1" applyBorder="1" applyAlignment="1" applyProtection="1">
      <alignment horizontal="right"/>
      <protection hidden="1"/>
    </xf>
    <xf numFmtId="167" fontId="31" fillId="0" borderId="0" xfId="3" applyNumberFormat="1" applyFont="1" applyFill="1" applyBorder="1" applyAlignment="1" applyProtection="1">
      <alignment horizontal="center"/>
      <protection hidden="1"/>
    </xf>
    <xf numFmtId="0" fontId="0" fillId="5" borderId="10" xfId="0" applyFont="1" applyFill="1" applyBorder="1"/>
    <xf numFmtId="0" fontId="0" fillId="19" borderId="10" xfId="0" applyFont="1" applyFill="1" applyBorder="1"/>
    <xf numFmtId="0" fontId="0" fillId="32" borderId="10" xfId="0" applyFont="1" applyFill="1" applyBorder="1"/>
    <xf numFmtId="0" fontId="0" fillId="20" borderId="10" xfId="0" applyFont="1" applyFill="1" applyBorder="1"/>
    <xf numFmtId="0" fontId="0" fillId="30" borderId="10" xfId="0" applyFont="1" applyFill="1" applyBorder="1"/>
    <xf numFmtId="0" fontId="0" fillId="0" borderId="32" xfId="0" applyFont="1" applyBorder="1"/>
    <xf numFmtId="0" fontId="0" fillId="32" borderId="31" xfId="0" applyFont="1" applyFill="1" applyBorder="1"/>
    <xf numFmtId="0" fontId="30" fillId="31" borderId="10" xfId="0" applyFont="1" applyFill="1" applyBorder="1" applyAlignment="1">
      <alignment horizontal="center"/>
    </xf>
    <xf numFmtId="0" fontId="0" fillId="20" borderId="29" xfId="0" applyFill="1" applyBorder="1" applyAlignment="1"/>
    <xf numFmtId="0" fontId="0" fillId="20" borderId="0" xfId="0" applyFill="1" applyAlignment="1"/>
    <xf numFmtId="0" fontId="0" fillId="0" borderId="7" xfId="0" applyBorder="1" applyAlignment="1"/>
    <xf numFmtId="0" fontId="0" fillId="0" borderId="30" xfId="0" applyBorder="1" applyAlignment="1"/>
    <xf numFmtId="0" fontId="0" fillId="5" borderId="8" xfId="0" applyFill="1" applyBorder="1" applyAlignment="1">
      <alignment horizontal="center"/>
    </xf>
    <xf numFmtId="0" fontId="0" fillId="19" borderId="8" xfId="0" applyFill="1" applyBorder="1" applyAlignment="1">
      <alignment horizontal="center"/>
    </xf>
    <xf numFmtId="0" fontId="0" fillId="20" borderId="8" xfId="0" applyFill="1" applyBorder="1" applyAlignment="1">
      <alignment horizontal="center"/>
    </xf>
    <xf numFmtId="1" fontId="26" fillId="0" borderId="0" xfId="0" applyNumberFormat="1" applyFont="1"/>
    <xf numFmtId="1" fontId="27" fillId="21" borderId="0" xfId="0" applyNumberFormat="1" applyFont="1" applyFill="1" applyAlignment="1">
      <alignment horizontal="center" vertical="center" wrapText="1"/>
    </xf>
    <xf numFmtId="1" fontId="26" fillId="0" borderId="8" xfId="0" applyNumberFormat="1" applyFont="1" applyBorder="1"/>
    <xf numFmtId="1" fontId="0" fillId="0" borderId="0" xfId="0" applyNumberFormat="1"/>
    <xf numFmtId="0" fontId="0" fillId="0" borderId="0" xfId="0" applyBorder="1"/>
    <xf numFmtId="168" fontId="0" fillId="0" borderId="0" xfId="0" applyNumberFormat="1" applyBorder="1"/>
    <xf numFmtId="0" fontId="0" fillId="5" borderId="0" xfId="0" applyFill="1" applyBorder="1" applyAlignment="1">
      <alignment horizontal="center"/>
    </xf>
    <xf numFmtId="0" fontId="0" fillId="19" borderId="0" xfId="0" applyFill="1" applyBorder="1" applyAlignment="1">
      <alignment horizontal="center"/>
    </xf>
    <xf numFmtId="46" fontId="0" fillId="0" borderId="0" xfId="0" applyNumberFormat="1" applyBorder="1"/>
    <xf numFmtId="166" fontId="25" fillId="27" borderId="0" xfId="0" applyNumberFormat="1" applyFont="1" applyFill="1" applyBorder="1" applyAlignment="1">
      <alignment horizontal="center" vertical="center" wrapText="1"/>
    </xf>
    <xf numFmtId="166" fontId="25" fillId="26" borderId="0" xfId="0" applyNumberFormat="1" applyFont="1" applyFill="1" applyBorder="1" applyAlignment="1">
      <alignment horizontal="center" vertical="center" wrapText="1"/>
    </xf>
    <xf numFmtId="166" fontId="0" fillId="0" borderId="0" xfId="0" applyNumberFormat="1" applyBorder="1" applyAlignment="1">
      <alignment horizontal="center"/>
    </xf>
    <xf numFmtId="168" fontId="0" fillId="0" borderId="8" xfId="0" applyNumberFormat="1" applyBorder="1" applyAlignment="1"/>
    <xf numFmtId="46" fontId="0" fillId="0" borderId="8" xfId="0" applyNumberFormat="1" applyBorder="1" applyAlignment="1">
      <alignment horizontal="center"/>
    </xf>
    <xf numFmtId="0" fontId="10" fillId="0" borderId="12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/>
    </xf>
    <xf numFmtId="0" fontId="10" fillId="0" borderId="14" xfId="0" applyFont="1" applyBorder="1" applyAlignment="1">
      <alignment horizontal="center"/>
    </xf>
    <xf numFmtId="0" fontId="9" fillId="6" borderId="12" xfId="0" applyFont="1" applyFill="1" applyBorder="1" applyAlignment="1">
      <alignment horizontal="center" vertical="center"/>
    </xf>
    <xf numFmtId="0" fontId="9" fillId="6" borderId="13" xfId="0" applyFont="1" applyFill="1" applyBorder="1" applyAlignment="1">
      <alignment horizontal="center"/>
    </xf>
    <xf numFmtId="0" fontId="9" fillId="6" borderId="14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5" xfId="0" applyBorder="1" applyAlignment="1">
      <alignment horizontal="center"/>
    </xf>
    <xf numFmtId="46" fontId="21" fillId="0" borderId="26" xfId="0" applyNumberFormat="1" applyFont="1" applyBorder="1" applyAlignment="1">
      <alignment horizontal="center"/>
    </xf>
    <xf numFmtId="0" fontId="21" fillId="0" borderId="25" xfId="0" applyFont="1" applyBorder="1" applyAlignment="1">
      <alignment horizontal="center"/>
    </xf>
    <xf numFmtId="0" fontId="21" fillId="0" borderId="2" xfId="0" applyFont="1" applyBorder="1" applyAlignment="1">
      <alignment horizontal="center"/>
    </xf>
    <xf numFmtId="46" fontId="21" fillId="0" borderId="3" xfId="0" applyNumberFormat="1" applyFont="1" applyBorder="1" applyAlignment="1">
      <alignment horizontal="center"/>
    </xf>
    <xf numFmtId="46" fontId="16" fillId="0" borderId="3" xfId="0" applyNumberFormat="1" applyFont="1" applyBorder="1" applyAlignment="1">
      <alignment horizontal="center" vertical="center"/>
    </xf>
    <xf numFmtId="0" fontId="16" fillId="0" borderId="25" xfId="0" applyFont="1" applyBorder="1" applyAlignment="1">
      <alignment horizontal="center" vertical="center"/>
    </xf>
    <xf numFmtId="0" fontId="16" fillId="0" borderId="2" xfId="0" applyFont="1" applyBorder="1" applyAlignment="1">
      <alignment horizontal="center" vertical="center"/>
    </xf>
    <xf numFmtId="46" fontId="21" fillId="0" borderId="26" xfId="0" applyNumberFormat="1" applyFont="1" applyBorder="1" applyAlignment="1">
      <alignment horizontal="center" vertical="center"/>
    </xf>
    <xf numFmtId="0" fontId="21" fillId="0" borderId="25" xfId="0" applyFont="1" applyBorder="1" applyAlignment="1">
      <alignment horizontal="center" vertical="center"/>
    </xf>
    <xf numFmtId="0" fontId="21" fillId="0" borderId="2" xfId="0" applyFont="1" applyBorder="1" applyAlignment="1">
      <alignment horizontal="center" vertical="center"/>
    </xf>
    <xf numFmtId="46" fontId="21" fillId="0" borderId="3" xfId="0" applyNumberFormat="1" applyFont="1" applyBorder="1" applyAlignment="1">
      <alignment horizontal="center" vertical="center"/>
    </xf>
    <xf numFmtId="46" fontId="21" fillId="12" borderId="3" xfId="0" applyNumberFormat="1" applyFont="1" applyFill="1" applyBorder="1" applyAlignment="1">
      <alignment horizontal="center" vertical="center"/>
    </xf>
    <xf numFmtId="46" fontId="21" fillId="12" borderId="25" xfId="0" applyNumberFormat="1" applyFont="1" applyFill="1" applyBorder="1" applyAlignment="1">
      <alignment horizontal="center" vertical="center"/>
    </xf>
    <xf numFmtId="46" fontId="21" fillId="12" borderId="2" xfId="0" applyNumberFormat="1" applyFont="1" applyFill="1" applyBorder="1" applyAlignment="1">
      <alignment horizontal="center" vertical="center"/>
    </xf>
    <xf numFmtId="46" fontId="0" fillId="0" borderId="8" xfId="0" applyNumberFormat="1" applyBorder="1" applyAlignment="1">
      <alignment horizontal="center"/>
    </xf>
    <xf numFmtId="46" fontId="21" fillId="0" borderId="25" xfId="0" applyNumberFormat="1" applyFont="1" applyBorder="1" applyAlignment="1">
      <alignment horizontal="center" vertical="center"/>
    </xf>
    <xf numFmtId="46" fontId="21" fillId="0" borderId="2" xfId="0" applyNumberFormat="1" applyFont="1" applyBorder="1" applyAlignment="1">
      <alignment horizontal="center" vertical="center"/>
    </xf>
    <xf numFmtId="0" fontId="21" fillId="12" borderId="25" xfId="0" applyFont="1" applyFill="1" applyBorder="1" applyAlignment="1">
      <alignment horizontal="center" vertical="center"/>
    </xf>
    <xf numFmtId="0" fontId="21" fillId="12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 vertical="center"/>
    </xf>
    <xf numFmtId="0" fontId="21" fillId="3" borderId="25" xfId="0" applyFont="1" applyFill="1" applyBorder="1" applyAlignment="1">
      <alignment horizontal="center" vertical="center"/>
    </xf>
    <xf numFmtId="0" fontId="21" fillId="3" borderId="2" xfId="0" applyFont="1" applyFill="1" applyBorder="1" applyAlignment="1">
      <alignment horizontal="center" vertical="center"/>
    </xf>
    <xf numFmtId="46" fontId="21" fillId="3" borderId="3" xfId="0" applyNumberFormat="1" applyFont="1" applyFill="1" applyBorder="1" applyAlignment="1">
      <alignment horizontal="center"/>
    </xf>
    <xf numFmtId="46" fontId="21" fillId="3" borderId="25" xfId="0" applyNumberFormat="1" applyFont="1" applyFill="1" applyBorder="1" applyAlignment="1">
      <alignment horizontal="center"/>
    </xf>
    <xf numFmtId="46" fontId="21" fillId="3" borderId="2" xfId="0" applyNumberFormat="1" applyFont="1" applyFill="1" applyBorder="1" applyAlignment="1">
      <alignment horizontal="center"/>
    </xf>
    <xf numFmtId="0" fontId="13" fillId="3" borderId="26" xfId="0" applyFont="1" applyFill="1" applyBorder="1" applyAlignment="1">
      <alignment horizontal="center"/>
    </xf>
    <xf numFmtId="0" fontId="13" fillId="3" borderId="25" xfId="0" applyFont="1" applyFill="1" applyBorder="1" applyAlignment="1">
      <alignment horizontal="center"/>
    </xf>
    <xf numFmtId="0" fontId="13" fillId="3" borderId="2" xfId="0" applyFont="1" applyFill="1" applyBorder="1" applyAlignment="1">
      <alignment horizontal="center"/>
    </xf>
    <xf numFmtId="0" fontId="13" fillId="3" borderId="3" xfId="0" applyFont="1" applyFill="1" applyBorder="1" applyAlignment="1">
      <alignment horizontal="center"/>
    </xf>
    <xf numFmtId="46" fontId="21" fillId="3" borderId="25" xfId="0" applyNumberFormat="1" applyFont="1" applyFill="1" applyBorder="1" applyAlignment="1">
      <alignment horizontal="center" vertical="center"/>
    </xf>
    <xf numFmtId="46" fontId="21" fillId="3" borderId="2" xfId="0" applyNumberFormat="1" applyFont="1" applyFill="1" applyBorder="1" applyAlignment="1">
      <alignment horizontal="center" vertical="center"/>
    </xf>
    <xf numFmtId="46" fontId="21" fillId="0" borderId="8" xfId="0" applyNumberFormat="1" applyFont="1" applyBorder="1" applyAlignment="1">
      <alignment horizontal="center" vertical="center"/>
    </xf>
    <xf numFmtId="0" fontId="21" fillId="0" borderId="8" xfId="0" applyFont="1" applyBorder="1" applyAlignment="1">
      <alignment horizontal="center" vertical="center"/>
    </xf>
    <xf numFmtId="46" fontId="21" fillId="12" borderId="10" xfId="0" applyNumberFormat="1" applyFont="1" applyFill="1" applyBorder="1" applyAlignment="1">
      <alignment horizontal="center" vertical="center"/>
    </xf>
    <xf numFmtId="0" fontId="21" fillId="12" borderId="27" xfId="0" applyFont="1" applyFill="1" applyBorder="1" applyAlignment="1">
      <alignment horizontal="center" vertical="center"/>
    </xf>
    <xf numFmtId="0" fontId="21" fillId="12" borderId="28" xfId="0" applyFont="1" applyFill="1" applyBorder="1" applyAlignment="1">
      <alignment horizontal="center" vertical="center"/>
    </xf>
    <xf numFmtId="0" fontId="13" fillId="4" borderId="10" xfId="0" applyFont="1" applyFill="1" applyBorder="1" applyAlignment="1">
      <alignment horizontal="center"/>
    </xf>
    <xf numFmtId="0" fontId="13" fillId="4" borderId="27" xfId="0" applyFont="1" applyFill="1" applyBorder="1" applyAlignment="1">
      <alignment horizontal="center"/>
    </xf>
    <xf numFmtId="0" fontId="23" fillId="25" borderId="0" xfId="0" applyFont="1" applyFill="1" applyAlignment="1">
      <alignment horizont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28" borderId="29" xfId="0" applyFill="1" applyBorder="1" applyAlignment="1">
      <alignment horizontal="center" vertical="center"/>
    </xf>
    <xf numFmtId="0" fontId="0" fillId="29" borderId="29" xfId="0" applyFill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1" xr:uid="{4D06F7D3-AC05-42B6-8DB4-B0F61D2088CC}"/>
    <cellStyle name="Normal 3" xfId="3" xr:uid="{AC10D8C1-D4DF-428A-9C96-CC486ACB8CE2}"/>
  </cellStyles>
  <dxfs count="70"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theme="7" tint="0.59996337778862885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7"/>
        </patternFill>
      </fill>
    </dxf>
    <dxf>
      <font>
        <color theme="0"/>
      </font>
      <fill>
        <patternFill>
          <bgColor rgb="FF00B050"/>
        </patternFill>
      </fill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theme="5" tint="-0.24994659260841701"/>
        </patternFill>
      </fill>
    </dxf>
    <dxf>
      <fill>
        <patternFill>
          <bgColor theme="0" tint="-0.24994659260841701"/>
        </patternFill>
      </fill>
    </dxf>
    <dxf>
      <font>
        <color theme="0"/>
      </font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ill>
        <patternFill patternType="none">
          <fgColor indexed="64"/>
          <bgColor auto="1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9" formatCode="dd/mm/yyyy"/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  <dxf>
      <fill>
        <patternFill patternType="none">
          <fgColor indexed="64"/>
        </patternFill>
      </fill>
      <alignment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eetMetadata" Target="metadata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198120</xdr:colOff>
          <xdr:row>0</xdr:row>
          <xdr:rowOff>0</xdr:rowOff>
        </xdr:from>
        <xdr:to>
          <xdr:col>2</xdr:col>
          <xdr:colOff>899160</xdr:colOff>
          <xdr:row>1</xdr:row>
          <xdr:rowOff>7620</xdr:rowOff>
        </xdr:to>
        <xdr:sp macro="" textlink="">
          <xdr:nvSpPr>
            <xdr:cNvPr id="6145" name="ComboBox1" hidden="1">
              <a:extLst>
                <a:ext uri="{63B3BB69-23CF-44E3-9099-C40C66FF867C}">
                  <a14:compatExt spid="_x0000_s6145"/>
                </a:ext>
                <a:ext uri="{FF2B5EF4-FFF2-40B4-BE49-F238E27FC236}">
                  <a16:creationId xmlns:a16="http://schemas.microsoft.com/office/drawing/2014/main" id="{00000000-0008-0000-0100-0000011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20</xdr:col>
      <xdr:colOff>22860</xdr:colOff>
      <xdr:row>2</xdr:row>
      <xdr:rowOff>114300</xdr:rowOff>
    </xdr:from>
    <xdr:to>
      <xdr:col>20</xdr:col>
      <xdr:colOff>266700</xdr:colOff>
      <xdr:row>2</xdr:row>
      <xdr:rowOff>121920</xdr:rowOff>
    </xdr:to>
    <xdr:cxnSp macro="">
      <xdr:nvCxnSpPr>
        <xdr:cNvPr id="3" name="Connecteur droit avec flèch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CxnSpPr/>
      </xdr:nvCxnSpPr>
      <xdr:spPr>
        <a:xfrm flipH="1" flipV="1">
          <a:off x="22997160" y="480060"/>
          <a:ext cx="243840" cy="762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absolute">
    <xdr:from>
      <xdr:col>0</xdr:col>
      <xdr:colOff>7620</xdr:colOff>
      <xdr:row>3</xdr:row>
      <xdr:rowOff>7620</xdr:rowOff>
    </xdr:from>
    <xdr:to>
      <xdr:col>1</xdr:col>
      <xdr:colOff>0</xdr:colOff>
      <xdr:row>3</xdr:row>
      <xdr:rowOff>190500</xdr:rowOff>
    </xdr:to>
    <xdr:sp macro="[0]!type_1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SpPr/>
      </xdr:nvSpPr>
      <xdr:spPr>
        <a:xfrm>
          <a:off x="7620" y="55626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1</a:t>
          </a:r>
        </a:p>
      </xdr:txBody>
    </xdr:sp>
    <xdr:clientData fPrintsWithSheet="0"/>
  </xdr:twoCellAnchor>
  <xdr:twoCellAnchor editAs="absolute">
    <xdr:from>
      <xdr:col>0</xdr:col>
      <xdr:colOff>0</xdr:colOff>
      <xdr:row>11</xdr:row>
      <xdr:rowOff>15240</xdr:rowOff>
    </xdr:from>
    <xdr:to>
      <xdr:col>0</xdr:col>
      <xdr:colOff>784860</xdr:colOff>
      <xdr:row>11</xdr:row>
      <xdr:rowOff>198120</xdr:rowOff>
    </xdr:to>
    <xdr:sp macro="[0]!type_2" textlink="">
      <xdr:nvSpPr>
        <xdr:cNvPr id="8" name="Rectangle : coins arrondis 7">
          <a:extLst>
            <a:ext uri="{FF2B5EF4-FFF2-40B4-BE49-F238E27FC236}">
              <a16:creationId xmlns:a16="http://schemas.microsoft.com/office/drawing/2014/main" id="{00000000-0008-0000-0400-000008000000}"/>
            </a:ext>
          </a:extLst>
        </xdr:cNvPr>
        <xdr:cNvSpPr/>
      </xdr:nvSpPr>
      <xdr:spPr>
        <a:xfrm>
          <a:off x="0" y="220980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2</a:t>
          </a:r>
        </a:p>
      </xdr:txBody>
    </xdr:sp>
    <xdr:clientData fPrintsWithSheet="0"/>
  </xdr:twoCellAnchor>
  <xdr:twoCellAnchor editAs="absolute">
    <xdr:from>
      <xdr:col>0</xdr:col>
      <xdr:colOff>0</xdr:colOff>
      <xdr:row>19</xdr:row>
      <xdr:rowOff>0</xdr:rowOff>
    </xdr:from>
    <xdr:to>
      <xdr:col>0</xdr:col>
      <xdr:colOff>784860</xdr:colOff>
      <xdr:row>19</xdr:row>
      <xdr:rowOff>182880</xdr:rowOff>
    </xdr:to>
    <xdr:sp macro="[0]!type_3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400-000009000000}"/>
            </a:ext>
          </a:extLst>
        </xdr:cNvPr>
        <xdr:cNvSpPr/>
      </xdr:nvSpPr>
      <xdr:spPr>
        <a:xfrm>
          <a:off x="0" y="384048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3</a:t>
          </a:r>
        </a:p>
      </xdr:txBody>
    </xdr:sp>
    <xdr:clientData fPrintsWithSheet="0"/>
  </xdr:twoCellAnchor>
  <xdr:twoCellAnchor editAs="absolute">
    <xdr:from>
      <xdr:col>0</xdr:col>
      <xdr:colOff>0</xdr:colOff>
      <xdr:row>35</xdr:row>
      <xdr:rowOff>0</xdr:rowOff>
    </xdr:from>
    <xdr:to>
      <xdr:col>0</xdr:col>
      <xdr:colOff>784860</xdr:colOff>
      <xdr:row>35</xdr:row>
      <xdr:rowOff>182880</xdr:rowOff>
    </xdr:to>
    <xdr:sp macro="[0]!type_5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400-00000A000000}"/>
            </a:ext>
          </a:extLst>
        </xdr:cNvPr>
        <xdr:cNvSpPr/>
      </xdr:nvSpPr>
      <xdr:spPr>
        <a:xfrm>
          <a:off x="0" y="713232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5</a:t>
          </a:r>
        </a:p>
      </xdr:txBody>
    </xdr:sp>
    <xdr:clientData fPrintsWithSheet="0"/>
  </xdr:twoCellAnchor>
  <xdr:twoCellAnchor editAs="absolute">
    <xdr:from>
      <xdr:col>0</xdr:col>
      <xdr:colOff>0</xdr:colOff>
      <xdr:row>27</xdr:row>
      <xdr:rowOff>0</xdr:rowOff>
    </xdr:from>
    <xdr:to>
      <xdr:col>0</xdr:col>
      <xdr:colOff>784860</xdr:colOff>
      <xdr:row>27</xdr:row>
      <xdr:rowOff>182880</xdr:rowOff>
    </xdr:to>
    <xdr:sp macro="[0]!type_4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400-00000B000000}"/>
            </a:ext>
          </a:extLst>
        </xdr:cNvPr>
        <xdr:cNvSpPr/>
      </xdr:nvSpPr>
      <xdr:spPr>
        <a:xfrm>
          <a:off x="0" y="548640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4</a:t>
          </a:r>
        </a:p>
      </xdr:txBody>
    </xdr:sp>
    <xdr:clientData fPrintsWithSheet="0"/>
  </xdr:twoCellAnchor>
  <xdr:twoCellAnchor editAs="absolute">
    <xdr:from>
      <xdr:col>0</xdr:col>
      <xdr:colOff>0</xdr:colOff>
      <xdr:row>43</xdr:row>
      <xdr:rowOff>0</xdr:rowOff>
    </xdr:from>
    <xdr:to>
      <xdr:col>0</xdr:col>
      <xdr:colOff>784860</xdr:colOff>
      <xdr:row>43</xdr:row>
      <xdr:rowOff>182880</xdr:rowOff>
    </xdr:to>
    <xdr:sp macro="[0]!type_6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400-00000C000000}"/>
            </a:ext>
          </a:extLst>
        </xdr:cNvPr>
        <xdr:cNvSpPr/>
      </xdr:nvSpPr>
      <xdr:spPr>
        <a:xfrm>
          <a:off x="0" y="8778240"/>
          <a:ext cx="784860" cy="182880"/>
        </a:xfrm>
        <a:prstGeom prst="roundRect">
          <a:avLst/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19440" tIns="9720" rIns="19440" bIns="9720" rtlCol="0" anchor="ctr"/>
        <a:lstStyle/>
        <a:p>
          <a:pPr algn="ctr"/>
          <a:r>
            <a:rPr lang="fr-FR" sz="1100"/>
            <a:t>TYPE 6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BB469A7-90B8-462C-93E0-26B3BE737F8B}" name="T_semaine" displayName="T_semaine" ref="H1:I53" totalsRowShown="0" headerRowDxfId="69" dataDxfId="68">
  <tableColumns count="2">
    <tableColumn id="1" xr3:uid="{D1B5B1F2-2AF9-48D0-957E-C20D584DB789}" name="Semaine" dataDxfId="67"/>
    <tableColumn id="2" xr3:uid="{7A1E1617-1BD1-4470-B6EB-E845173D50E6}" name="Date" dataDxfId="6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B80393C-2988-45D7-AA4B-E22C497A3B41}" name="T_mission" displayName="T_mission" ref="I1:I8" totalsRowShown="0" headerRowDxfId="65" dataDxfId="64" tableBorderDxfId="63">
  <autoFilter ref="I1:I8" xr:uid="{1755D2DA-3AC6-40B0-9182-0A6E06FD5ED6}"/>
  <tableColumns count="1">
    <tableColumn id="1" xr3:uid="{85E2BEE7-A019-4AA1-96D8-23B13FD8B6A5}" name="Mission" dataDxfId="62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https://vacances-scolaires.education/zone-c/" TargetMode="External"/><Relationship Id="rId2" Type="http://schemas.openxmlformats.org/officeDocument/2006/relationships/hyperlink" Target="https://vacances-scolaires.education/zone-b/" TargetMode="External"/><Relationship Id="rId1" Type="http://schemas.openxmlformats.org/officeDocument/2006/relationships/hyperlink" Target="https://vacances-scolaires.education/zone-a/" TargetMode="External"/><Relationship Id="rId4" Type="http://schemas.openxmlformats.org/officeDocument/2006/relationships/table" Target="../tables/table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A07CFF-8E77-4ADD-B10A-8BD9FFD80093}">
  <sheetPr codeName="Feuil5"/>
  <dimension ref="A1:T695"/>
  <sheetViews>
    <sheetView showGridLines="0" showZeros="0" tabSelected="1" workbookViewId="0">
      <pane ySplit="2" topLeftCell="A3" activePane="bottomLeft" state="frozen"/>
      <selection pane="bottomLeft" activeCell="L21" sqref="L21"/>
    </sheetView>
  </sheetViews>
  <sheetFormatPr baseColWidth="10" defaultRowHeight="14.4" x14ac:dyDescent="0.3"/>
  <cols>
    <col min="1" max="1" width="9" style="198" customWidth="1"/>
    <col min="2" max="2" width="10.33203125" style="131" customWidth="1"/>
    <col min="3" max="3" width="6.6640625" style="132" customWidth="1"/>
    <col min="4" max="5" width="6.5546875" style="151" customWidth="1"/>
    <col min="6" max="6" width="17.109375" style="134" customWidth="1"/>
    <col min="7" max="8" width="6.6640625" style="151" customWidth="1"/>
    <col min="9" max="9" width="17.109375" style="134" customWidth="1"/>
    <col min="10" max="11" width="6.6640625" style="151" customWidth="1"/>
    <col min="12" max="12" width="17.109375" style="134" customWidth="1"/>
    <col min="13" max="14" width="6.6640625" style="151" customWidth="1"/>
    <col min="15" max="15" width="17.109375" style="134" customWidth="1"/>
    <col min="16" max="17" width="6.6640625" style="135" customWidth="1"/>
    <col min="18" max="18" width="8.109375" style="136" customWidth="1"/>
    <col min="19" max="19" width="9" style="157" customWidth="1"/>
    <col min="20" max="20" width="11.5546875" hidden="1" customWidth="1"/>
  </cols>
  <sheetData>
    <row r="1" spans="1:20" x14ac:dyDescent="0.3">
      <c r="A1" s="198">
        <v>2023</v>
      </c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  <c r="O1" s="131"/>
      <c r="Q1" s="154" t="s">
        <v>64</v>
      </c>
      <c r="R1" s="155">
        <f>SUM(R3:R367)</f>
        <v>4.0625</v>
      </c>
    </row>
    <row r="2" spans="1:20" ht="28.8" x14ac:dyDescent="0.3">
      <c r="A2" s="199" t="s">
        <v>46</v>
      </c>
      <c r="B2" s="139" t="s">
        <v>47</v>
      </c>
      <c r="C2" s="140"/>
      <c r="D2" s="152" t="s">
        <v>1</v>
      </c>
      <c r="E2" s="152" t="s">
        <v>0</v>
      </c>
      <c r="F2" s="137" t="s">
        <v>49</v>
      </c>
      <c r="G2" s="152" t="s">
        <v>1</v>
      </c>
      <c r="H2" s="152" t="s">
        <v>0</v>
      </c>
      <c r="I2" s="137" t="s">
        <v>49</v>
      </c>
      <c r="J2" s="152" t="s">
        <v>1</v>
      </c>
      <c r="K2" s="152" t="s">
        <v>0</v>
      </c>
      <c r="L2" s="137" t="s">
        <v>49</v>
      </c>
      <c r="M2" s="152" t="s">
        <v>1</v>
      </c>
      <c r="N2" s="152" t="s">
        <v>0</v>
      </c>
      <c r="O2" s="137" t="s">
        <v>49</v>
      </c>
      <c r="P2" s="170" t="s">
        <v>48</v>
      </c>
      <c r="Q2" s="162" t="s">
        <v>50</v>
      </c>
      <c r="R2" s="138" t="s">
        <v>18</v>
      </c>
      <c r="S2" s="158" t="s">
        <v>51</v>
      </c>
    </row>
    <row r="3" spans="1:20" x14ac:dyDescent="0.3">
      <c r="A3" s="200">
        <f>_xlfn.ISOWEEKNUM(B3)</f>
        <v>52</v>
      </c>
      <c r="B3" s="149">
        <f>DATE(A1,1,1)</f>
        <v>43465</v>
      </c>
      <c r="C3" s="150">
        <f>B3</f>
        <v>43465</v>
      </c>
      <c r="D3" s="210"/>
      <c r="E3" s="210"/>
      <c r="F3" s="210"/>
      <c r="G3" s="210"/>
      <c r="H3" s="210"/>
      <c r="I3" s="210"/>
      <c r="J3" s="210"/>
      <c r="K3" s="210"/>
      <c r="L3" s="210"/>
      <c r="M3" s="210"/>
      <c r="N3" s="210"/>
      <c r="O3" s="210"/>
      <c r="P3" s="171">
        <f>(E3-D3)+(H3-G3)</f>
        <v>0</v>
      </c>
      <c r="Q3" s="163">
        <f>(K3-J3)+(N3-M3)</f>
        <v>0</v>
      </c>
      <c r="R3" s="156">
        <f t="shared" ref="R3" si="0">Q3+P3</f>
        <v>0</v>
      </c>
      <c r="S3" s="159">
        <f>IF(A3&gt;0,SUMPRODUCT((PLanning!$T$3:$T$367=A3)*(PLanning!$R$3:$R$367)))</f>
        <v>0</v>
      </c>
      <c r="T3">
        <f t="shared" ref="T3:T66" si="1">_xlfn.ISOWEEKNUM(B3)</f>
        <v>52</v>
      </c>
    </row>
    <row r="4" spans="1:20" x14ac:dyDescent="0.3">
      <c r="A4" s="200">
        <f>IF(WEEKDAY(B4,2)=1,_xlfn.ISOWEEKNUM(B4),"")</f>
        <v>1</v>
      </c>
      <c r="B4" s="149">
        <f>B3+1</f>
        <v>43466</v>
      </c>
      <c r="C4" s="150">
        <f t="shared" ref="C4:C67" si="2">B4</f>
        <v>43466</v>
      </c>
      <c r="D4" s="153">
        <v>0.35416666666666669</v>
      </c>
      <c r="E4" s="153">
        <v>0.47916666666666669</v>
      </c>
      <c r="F4" s="195" t="s">
        <v>45</v>
      </c>
      <c r="G4" s="153">
        <v>0.5</v>
      </c>
      <c r="H4" s="153">
        <v>0.5625</v>
      </c>
      <c r="I4" s="196" t="s">
        <v>43</v>
      </c>
      <c r="J4" s="153">
        <v>0.5625</v>
      </c>
      <c r="K4" s="153">
        <v>0.72916666666666663</v>
      </c>
      <c r="L4" s="195" t="s">
        <v>45</v>
      </c>
      <c r="M4" s="153"/>
      <c r="N4" s="153"/>
      <c r="O4" s="129"/>
      <c r="P4" s="171">
        <f t="shared" ref="P4:P67" si="3">(E4-D4)+(H4-G4)</f>
        <v>0.1875</v>
      </c>
      <c r="Q4" s="163">
        <f t="shared" ref="Q4:Q67" si="4">(K4-J4)+(N4-M4)</f>
        <v>0.16666666666666663</v>
      </c>
      <c r="R4" s="156">
        <f t="shared" ref="R4:R67" si="5">Q4+P4</f>
        <v>0.35416666666666663</v>
      </c>
      <c r="S4" s="160">
        <f>IF(A4&gt;0,SUMPRODUCT((PLanning!$T$3:$T$367=A4)*(PLanning!$R$3:$R$367)))</f>
        <v>1.3541666666666665</v>
      </c>
      <c r="T4">
        <f t="shared" si="1"/>
        <v>1</v>
      </c>
    </row>
    <row r="5" spans="1:20" x14ac:dyDescent="0.3">
      <c r="A5" s="200" t="str">
        <f t="shared" ref="A5:A68" si="6">IF(WEEKDAY(B5,2)=1,_xlfn.ISOWEEKNUM(B5),"")</f>
        <v/>
      </c>
      <c r="B5" s="149">
        <f t="shared" ref="B5:B24" si="7">B4+1</f>
        <v>43467</v>
      </c>
      <c r="C5" s="150">
        <f t="shared" si="2"/>
        <v>43467</v>
      </c>
      <c r="D5" s="153">
        <v>0.36458333333333331</v>
      </c>
      <c r="E5" s="153">
        <v>0.47916666666666669</v>
      </c>
      <c r="F5" s="195" t="s">
        <v>45</v>
      </c>
      <c r="G5" s="153">
        <v>0.51041666666666663</v>
      </c>
      <c r="H5" s="153">
        <v>0.54166666666666663</v>
      </c>
      <c r="I5" s="196" t="s">
        <v>43</v>
      </c>
      <c r="J5" s="153">
        <v>0.55208333333333337</v>
      </c>
      <c r="K5" s="153">
        <v>0.70833333333333337</v>
      </c>
      <c r="L5" s="195" t="s">
        <v>45</v>
      </c>
      <c r="M5" s="153"/>
      <c r="N5" s="153"/>
      <c r="O5" s="129"/>
      <c r="P5" s="171">
        <f t="shared" si="3"/>
        <v>0.14583333333333337</v>
      </c>
      <c r="Q5" s="163">
        <f t="shared" si="4"/>
        <v>0.15625</v>
      </c>
      <c r="R5" s="156">
        <f t="shared" si="5"/>
        <v>0.30208333333333337</v>
      </c>
      <c r="S5" s="160">
        <f>IF(A5&gt;0,SUMPRODUCT((PLanning!$T$3:$T$367=A5)*(PLanning!$R$3:$R$367)))</f>
        <v>0</v>
      </c>
      <c r="T5">
        <f t="shared" si="1"/>
        <v>1</v>
      </c>
    </row>
    <row r="6" spans="1:20" x14ac:dyDescent="0.3">
      <c r="A6" s="200" t="str">
        <f t="shared" si="6"/>
        <v/>
      </c>
      <c r="B6" s="149">
        <f t="shared" si="7"/>
        <v>43468</v>
      </c>
      <c r="C6" s="150">
        <f t="shared" si="2"/>
        <v>43468</v>
      </c>
      <c r="D6" s="153"/>
      <c r="E6" s="153"/>
      <c r="F6" s="197" t="s">
        <v>44</v>
      </c>
      <c r="G6" s="153"/>
      <c r="H6" s="153"/>
      <c r="I6" s="211"/>
      <c r="J6" s="153"/>
      <c r="K6" s="153"/>
      <c r="L6" s="197" t="s">
        <v>44</v>
      </c>
      <c r="M6" s="153"/>
      <c r="N6" s="153"/>
      <c r="O6" s="129"/>
      <c r="P6" s="171">
        <f t="shared" si="3"/>
        <v>0</v>
      </c>
      <c r="Q6" s="163">
        <f t="shared" si="4"/>
        <v>0</v>
      </c>
      <c r="R6" s="156">
        <f t="shared" si="5"/>
        <v>0</v>
      </c>
      <c r="S6" s="160">
        <f>IF(A6&gt;0,SUMPRODUCT((PLanning!$T$3:$T$367=A6)*(PLanning!$R$3:$R$367)))</f>
        <v>0</v>
      </c>
      <c r="T6">
        <f t="shared" si="1"/>
        <v>1</v>
      </c>
    </row>
    <row r="7" spans="1:20" x14ac:dyDescent="0.3">
      <c r="A7" s="200" t="str">
        <f t="shared" si="6"/>
        <v/>
      </c>
      <c r="B7" s="149">
        <f t="shared" si="7"/>
        <v>43469</v>
      </c>
      <c r="C7" s="150">
        <f t="shared" si="2"/>
        <v>43469</v>
      </c>
      <c r="D7" s="153">
        <v>0.35416666666666669</v>
      </c>
      <c r="E7" s="153">
        <v>0.48958333333333331</v>
      </c>
      <c r="F7" s="195" t="s">
        <v>45</v>
      </c>
      <c r="G7" s="153">
        <v>0.5</v>
      </c>
      <c r="H7" s="153">
        <v>0.5625</v>
      </c>
      <c r="I7" s="196" t="s">
        <v>43</v>
      </c>
      <c r="J7" s="153">
        <v>0.5625</v>
      </c>
      <c r="K7" s="153">
        <v>0.72916666666666663</v>
      </c>
      <c r="L7" s="195" t="s">
        <v>45</v>
      </c>
      <c r="M7" s="153"/>
      <c r="N7" s="153"/>
      <c r="O7" s="129"/>
      <c r="P7" s="171">
        <f t="shared" si="3"/>
        <v>0.19791666666666663</v>
      </c>
      <c r="Q7" s="163">
        <f t="shared" si="4"/>
        <v>0.16666666666666663</v>
      </c>
      <c r="R7" s="156">
        <f t="shared" si="5"/>
        <v>0.36458333333333326</v>
      </c>
      <c r="S7" s="160">
        <f>IF(A7&gt;0,SUMPRODUCT((PLanning!$T$3:$T$367=A7)*(PLanning!$R$3:$R$367)))</f>
        <v>0</v>
      </c>
      <c r="T7">
        <f t="shared" si="1"/>
        <v>1</v>
      </c>
    </row>
    <row r="8" spans="1:20" x14ac:dyDescent="0.3">
      <c r="A8" s="200" t="str">
        <f t="shared" si="6"/>
        <v/>
      </c>
      <c r="B8" s="149">
        <f t="shared" si="7"/>
        <v>43470</v>
      </c>
      <c r="C8" s="150">
        <f t="shared" si="2"/>
        <v>43470</v>
      </c>
      <c r="D8" s="153">
        <v>0.35416666666666669</v>
      </c>
      <c r="E8" s="153">
        <v>0.47916666666666669</v>
      </c>
      <c r="F8" s="195" t="s">
        <v>45</v>
      </c>
      <c r="G8" s="153">
        <v>0.5</v>
      </c>
      <c r="H8" s="153">
        <v>0.5625</v>
      </c>
      <c r="I8" s="196" t="s">
        <v>43</v>
      </c>
      <c r="J8" s="153">
        <v>0.5625</v>
      </c>
      <c r="K8" s="153">
        <v>0.70833333333333337</v>
      </c>
      <c r="L8" s="195" t="s">
        <v>45</v>
      </c>
      <c r="M8" s="153"/>
      <c r="N8" s="153"/>
      <c r="O8" s="129"/>
      <c r="P8" s="171">
        <f t="shared" si="3"/>
        <v>0.1875</v>
      </c>
      <c r="Q8" s="163">
        <f t="shared" si="4"/>
        <v>0.14583333333333337</v>
      </c>
      <c r="R8" s="156">
        <f t="shared" si="5"/>
        <v>0.33333333333333337</v>
      </c>
      <c r="S8" s="160">
        <f>IF(A8&gt;0,SUMPRODUCT((PLanning!$T$3:$T$367=A8)*(PLanning!$R$3:$R$367)))</f>
        <v>0</v>
      </c>
      <c r="T8">
        <f t="shared" si="1"/>
        <v>1</v>
      </c>
    </row>
    <row r="9" spans="1:20" x14ac:dyDescent="0.3">
      <c r="A9" s="200" t="str">
        <f t="shared" si="6"/>
        <v/>
      </c>
      <c r="B9" s="149">
        <f t="shared" si="7"/>
        <v>43471</v>
      </c>
      <c r="C9" s="150">
        <f t="shared" si="2"/>
        <v>43471</v>
      </c>
      <c r="D9" s="175"/>
      <c r="E9" s="175"/>
      <c r="F9" s="175"/>
      <c r="G9" s="175"/>
      <c r="H9" s="175"/>
      <c r="I9" s="175"/>
      <c r="J9" s="175"/>
      <c r="K9" s="175"/>
      <c r="L9" s="175"/>
      <c r="M9" s="175"/>
      <c r="N9" s="175"/>
      <c r="O9" s="175"/>
      <c r="P9" s="171">
        <f t="shared" si="3"/>
        <v>0</v>
      </c>
      <c r="Q9" s="163">
        <f t="shared" si="4"/>
        <v>0</v>
      </c>
      <c r="R9" s="156">
        <f t="shared" si="5"/>
        <v>0</v>
      </c>
      <c r="S9" s="160">
        <f>IF(A9&gt;0,SUMPRODUCT((PLanning!$T$3:$T$367=A9)*(PLanning!$R$3:$R$367)))</f>
        <v>0</v>
      </c>
      <c r="T9">
        <f t="shared" si="1"/>
        <v>1</v>
      </c>
    </row>
    <row r="10" spans="1:20" x14ac:dyDescent="0.3">
      <c r="A10" s="200" t="str">
        <f t="shared" si="6"/>
        <v/>
      </c>
      <c r="B10" s="149">
        <f t="shared" si="7"/>
        <v>43472</v>
      </c>
      <c r="C10" s="150">
        <f t="shared" si="2"/>
        <v>43472</v>
      </c>
      <c r="D10" s="175"/>
      <c r="E10" s="175"/>
      <c r="F10" s="175"/>
      <c r="G10" s="175"/>
      <c r="H10" s="175"/>
      <c r="I10" s="175"/>
      <c r="J10" s="175"/>
      <c r="K10" s="175"/>
      <c r="L10" s="175"/>
      <c r="M10" s="175"/>
      <c r="N10" s="175"/>
      <c r="O10" s="175"/>
      <c r="P10" s="171">
        <f t="shared" si="3"/>
        <v>0</v>
      </c>
      <c r="Q10" s="163">
        <f t="shared" si="4"/>
        <v>0</v>
      </c>
      <c r="R10" s="156">
        <f t="shared" si="5"/>
        <v>0</v>
      </c>
      <c r="S10" s="160">
        <f>IF(A10&gt;0,SUMPRODUCT((PLanning!$T$3:$T$367=A10)*(PLanning!$R$3:$R$367)))</f>
        <v>0</v>
      </c>
      <c r="T10">
        <f t="shared" si="1"/>
        <v>1</v>
      </c>
    </row>
    <row r="11" spans="1:20" x14ac:dyDescent="0.3">
      <c r="A11" s="200">
        <f t="shared" si="6"/>
        <v>2</v>
      </c>
      <c r="B11" s="149">
        <f t="shared" si="7"/>
        <v>43473</v>
      </c>
      <c r="C11" s="150">
        <f t="shared" si="2"/>
        <v>43473</v>
      </c>
      <c r="D11" s="175"/>
      <c r="E11" s="175"/>
      <c r="F11" s="175"/>
      <c r="G11" s="175"/>
      <c r="H11" s="175"/>
      <c r="I11" s="175"/>
      <c r="J11" s="175"/>
      <c r="K11" s="175"/>
      <c r="L11" s="175"/>
      <c r="M11" s="175"/>
      <c r="N11" s="175"/>
      <c r="O11" s="175"/>
      <c r="P11" s="171">
        <f t="shared" si="3"/>
        <v>0</v>
      </c>
      <c r="Q11" s="163">
        <f t="shared" si="4"/>
        <v>0</v>
      </c>
      <c r="R11" s="156">
        <f t="shared" si="5"/>
        <v>0</v>
      </c>
      <c r="S11" s="160">
        <f>IF(A11&gt;0,SUMPRODUCT((PLanning!$T$3:$T$367=A11)*(PLanning!$R$3:$R$367)))</f>
        <v>0</v>
      </c>
      <c r="T11">
        <f t="shared" si="1"/>
        <v>2</v>
      </c>
    </row>
    <row r="12" spans="1:20" x14ac:dyDescent="0.3">
      <c r="A12" s="200" t="str">
        <f t="shared" si="6"/>
        <v/>
      </c>
      <c r="B12" s="149">
        <f t="shared" si="7"/>
        <v>43474</v>
      </c>
      <c r="C12" s="150">
        <f t="shared" si="2"/>
        <v>43474</v>
      </c>
      <c r="D12" s="175"/>
      <c r="E12" s="175"/>
      <c r="F12" s="175"/>
      <c r="G12" s="175"/>
      <c r="H12" s="175"/>
      <c r="I12" s="175"/>
      <c r="J12" s="175"/>
      <c r="K12" s="175"/>
      <c r="L12" s="175"/>
      <c r="M12" s="175"/>
      <c r="N12" s="175"/>
      <c r="O12" s="175"/>
      <c r="P12" s="171">
        <f t="shared" si="3"/>
        <v>0</v>
      </c>
      <c r="Q12" s="163">
        <f t="shared" si="4"/>
        <v>0</v>
      </c>
      <c r="R12" s="156">
        <f t="shared" si="5"/>
        <v>0</v>
      </c>
      <c r="S12" s="160">
        <f>IF(A12&gt;0,SUMPRODUCT((PLanning!$T$3:$T$367=A12)*(PLanning!$R$3:$R$367)))</f>
        <v>0</v>
      </c>
      <c r="T12">
        <f t="shared" si="1"/>
        <v>2</v>
      </c>
    </row>
    <row r="13" spans="1:20" x14ac:dyDescent="0.3">
      <c r="A13" s="200" t="str">
        <f t="shared" si="6"/>
        <v/>
      </c>
      <c r="B13" s="149">
        <f t="shared" si="7"/>
        <v>43475</v>
      </c>
      <c r="C13" s="150">
        <f t="shared" si="2"/>
        <v>43475</v>
      </c>
      <c r="D13" s="175"/>
      <c r="E13" s="175"/>
      <c r="F13" s="175"/>
      <c r="G13" s="175"/>
      <c r="H13" s="175"/>
      <c r="I13" s="175"/>
      <c r="J13" s="175"/>
      <c r="K13" s="175"/>
      <c r="L13" s="175"/>
      <c r="M13" s="175"/>
      <c r="N13" s="175"/>
      <c r="O13" s="175"/>
      <c r="P13" s="171">
        <f t="shared" si="3"/>
        <v>0</v>
      </c>
      <c r="Q13" s="163">
        <f t="shared" si="4"/>
        <v>0</v>
      </c>
      <c r="R13" s="156">
        <f t="shared" si="5"/>
        <v>0</v>
      </c>
      <c r="S13" s="160">
        <f>IF(A13&gt;0,SUMPRODUCT((PLanning!$T$3:$T$367=A13)*(PLanning!$R$3:$R$367)))</f>
        <v>0</v>
      </c>
      <c r="T13">
        <f t="shared" si="1"/>
        <v>2</v>
      </c>
    </row>
    <row r="14" spans="1:20" x14ac:dyDescent="0.3">
      <c r="A14" s="200" t="str">
        <f t="shared" si="6"/>
        <v/>
      </c>
      <c r="B14" s="149">
        <f t="shared" si="7"/>
        <v>43476</v>
      </c>
      <c r="C14" s="150">
        <f t="shared" si="2"/>
        <v>43476</v>
      </c>
      <c r="D14" s="175"/>
      <c r="E14" s="175"/>
      <c r="F14" s="175"/>
      <c r="G14" s="175"/>
      <c r="H14" s="175"/>
      <c r="I14" s="175"/>
      <c r="J14" s="175"/>
      <c r="K14" s="175"/>
      <c r="L14" s="175"/>
      <c r="M14" s="175"/>
      <c r="N14" s="175"/>
      <c r="O14" s="175"/>
      <c r="P14" s="171">
        <f t="shared" si="3"/>
        <v>0</v>
      </c>
      <c r="Q14" s="163">
        <f t="shared" si="4"/>
        <v>0</v>
      </c>
      <c r="R14" s="156">
        <f t="shared" si="5"/>
        <v>0</v>
      </c>
      <c r="S14" s="160">
        <f>IF(A14&gt;0,SUMPRODUCT((PLanning!$T$3:$T$367=A14)*(PLanning!$R$3:$R$367)))</f>
        <v>0</v>
      </c>
      <c r="T14">
        <f t="shared" si="1"/>
        <v>2</v>
      </c>
    </row>
    <row r="15" spans="1:20" x14ac:dyDescent="0.3">
      <c r="A15" s="200" t="str">
        <f t="shared" si="6"/>
        <v/>
      </c>
      <c r="B15" s="149">
        <f t="shared" si="7"/>
        <v>43477</v>
      </c>
      <c r="C15" s="150">
        <f t="shared" si="2"/>
        <v>43477</v>
      </c>
      <c r="D15" s="175"/>
      <c r="E15" s="175"/>
      <c r="F15" s="175"/>
      <c r="G15" s="175"/>
      <c r="H15" s="175"/>
      <c r="I15" s="175"/>
      <c r="J15" s="175"/>
      <c r="K15" s="175"/>
      <c r="L15" s="175"/>
      <c r="M15" s="175"/>
      <c r="N15" s="175"/>
      <c r="O15" s="175"/>
      <c r="P15" s="171">
        <f t="shared" si="3"/>
        <v>0</v>
      </c>
      <c r="Q15" s="163">
        <f t="shared" si="4"/>
        <v>0</v>
      </c>
      <c r="R15" s="156">
        <f t="shared" si="5"/>
        <v>0</v>
      </c>
      <c r="S15" s="160">
        <f>IF(A15&gt;0,SUMPRODUCT((PLanning!$T$3:$T$367=A15)*(PLanning!$R$3:$R$367)))</f>
        <v>0</v>
      </c>
      <c r="T15">
        <f t="shared" si="1"/>
        <v>2</v>
      </c>
    </row>
    <row r="16" spans="1:20" x14ac:dyDescent="0.3">
      <c r="A16" s="200" t="str">
        <f t="shared" si="6"/>
        <v/>
      </c>
      <c r="B16" s="149">
        <f t="shared" si="7"/>
        <v>43478</v>
      </c>
      <c r="C16" s="150">
        <f t="shared" si="2"/>
        <v>43478</v>
      </c>
      <c r="D16" s="175"/>
      <c r="E16" s="175"/>
      <c r="F16" s="175"/>
      <c r="G16" s="175"/>
      <c r="H16" s="175"/>
      <c r="I16" s="175"/>
      <c r="J16" s="175"/>
      <c r="K16" s="175"/>
      <c r="L16" s="175"/>
      <c r="M16" s="175"/>
      <c r="N16" s="175"/>
      <c r="O16" s="175"/>
      <c r="P16" s="171">
        <f t="shared" si="3"/>
        <v>0</v>
      </c>
      <c r="Q16" s="163">
        <f t="shared" si="4"/>
        <v>0</v>
      </c>
      <c r="R16" s="156">
        <f t="shared" si="5"/>
        <v>0</v>
      </c>
      <c r="S16" s="160">
        <f>IF(A16&gt;0,SUMPRODUCT((PLanning!$T$3:$T$367=A16)*(PLanning!$R$3:$R$367)))</f>
        <v>0</v>
      </c>
      <c r="T16">
        <f t="shared" si="1"/>
        <v>2</v>
      </c>
    </row>
    <row r="17" spans="1:20" x14ac:dyDescent="0.3">
      <c r="A17" s="200" t="str">
        <f t="shared" si="6"/>
        <v/>
      </c>
      <c r="B17" s="149">
        <f t="shared" si="7"/>
        <v>43479</v>
      </c>
      <c r="C17" s="150">
        <f t="shared" si="2"/>
        <v>43479</v>
      </c>
      <c r="D17" s="175"/>
      <c r="E17" s="175"/>
      <c r="F17" s="175"/>
      <c r="G17" s="175"/>
      <c r="H17" s="175"/>
      <c r="I17" s="175"/>
      <c r="J17" s="175"/>
      <c r="K17" s="175"/>
      <c r="L17" s="175"/>
      <c r="M17" s="175"/>
      <c r="N17" s="175"/>
      <c r="O17" s="175"/>
      <c r="P17" s="171">
        <f t="shared" si="3"/>
        <v>0</v>
      </c>
      <c r="Q17" s="163">
        <f t="shared" si="4"/>
        <v>0</v>
      </c>
      <c r="R17" s="156">
        <f t="shared" si="5"/>
        <v>0</v>
      </c>
      <c r="S17" s="160">
        <f>IF(A17&gt;0,SUMPRODUCT((PLanning!$T$3:$T$367=A17)*(PLanning!$R$3:$R$367)))</f>
        <v>0</v>
      </c>
      <c r="T17">
        <f t="shared" si="1"/>
        <v>2</v>
      </c>
    </row>
    <row r="18" spans="1:20" x14ac:dyDescent="0.3">
      <c r="A18" s="200">
        <f t="shared" si="6"/>
        <v>3</v>
      </c>
      <c r="B18" s="149">
        <f t="shared" si="7"/>
        <v>43480</v>
      </c>
      <c r="C18" s="150">
        <f t="shared" si="2"/>
        <v>43480</v>
      </c>
      <c r="D18" s="153">
        <v>0.35416666666666669</v>
      </c>
      <c r="E18" s="153">
        <v>0.47916666666666669</v>
      </c>
      <c r="F18" s="195" t="s">
        <v>45</v>
      </c>
      <c r="G18" s="153">
        <v>0.5</v>
      </c>
      <c r="H18" s="153">
        <v>0.5625</v>
      </c>
      <c r="I18" s="196" t="s">
        <v>43</v>
      </c>
      <c r="J18" s="153">
        <v>0.5625</v>
      </c>
      <c r="K18" s="153">
        <v>0.72916666666666663</v>
      </c>
      <c r="L18" s="195" t="s">
        <v>45</v>
      </c>
      <c r="M18" s="153"/>
      <c r="N18" s="153"/>
      <c r="O18" s="129"/>
      <c r="P18" s="171">
        <f t="shared" si="3"/>
        <v>0.1875</v>
      </c>
      <c r="Q18" s="163">
        <f t="shared" si="4"/>
        <v>0.16666666666666663</v>
      </c>
      <c r="R18" s="156">
        <f t="shared" si="5"/>
        <v>0.35416666666666663</v>
      </c>
      <c r="S18" s="160">
        <f>IF(A18&gt;0,SUMPRODUCT((PLanning!$T$3:$T$367=A18)*(PLanning!$R$3:$R$367)))</f>
        <v>1.3541666666666665</v>
      </c>
      <c r="T18">
        <f t="shared" si="1"/>
        <v>3</v>
      </c>
    </row>
    <row r="19" spans="1:20" x14ac:dyDescent="0.3">
      <c r="A19" s="200" t="str">
        <f t="shared" si="6"/>
        <v/>
      </c>
      <c r="B19" s="149">
        <f t="shared" si="7"/>
        <v>43481</v>
      </c>
      <c r="C19" s="150">
        <f t="shared" si="2"/>
        <v>43481</v>
      </c>
      <c r="D19" s="153">
        <v>0.36458333333333331</v>
      </c>
      <c r="E19" s="153">
        <v>0.47916666666666669</v>
      </c>
      <c r="F19" s="195" t="s">
        <v>45</v>
      </c>
      <c r="G19" s="153">
        <v>0.51041666666666663</v>
      </c>
      <c r="H19" s="153">
        <v>0.54166666666666663</v>
      </c>
      <c r="I19" s="196" t="s">
        <v>43</v>
      </c>
      <c r="J19" s="153">
        <v>0.55208333333333337</v>
      </c>
      <c r="K19" s="153">
        <v>0.70833333333333337</v>
      </c>
      <c r="L19" s="195" t="s">
        <v>45</v>
      </c>
      <c r="M19" s="153"/>
      <c r="N19" s="153"/>
      <c r="O19" s="129"/>
      <c r="P19" s="171">
        <f t="shared" si="3"/>
        <v>0.14583333333333337</v>
      </c>
      <c r="Q19" s="163">
        <f t="shared" si="4"/>
        <v>0.15625</v>
      </c>
      <c r="R19" s="156">
        <f t="shared" si="5"/>
        <v>0.30208333333333337</v>
      </c>
      <c r="S19" s="160">
        <f>IF(A19&gt;0,SUMPRODUCT((PLanning!$T$3:$T$367=A19)*(PLanning!$R$3:$R$367)))</f>
        <v>0</v>
      </c>
      <c r="T19">
        <f t="shared" si="1"/>
        <v>3</v>
      </c>
    </row>
    <row r="20" spans="1:20" x14ac:dyDescent="0.3">
      <c r="A20" s="200" t="str">
        <f t="shared" si="6"/>
        <v/>
      </c>
      <c r="B20" s="149">
        <f t="shared" si="7"/>
        <v>43482</v>
      </c>
      <c r="C20" s="150">
        <f t="shared" si="2"/>
        <v>43482</v>
      </c>
      <c r="D20" s="153"/>
      <c r="E20" s="153"/>
      <c r="F20" s="197" t="s">
        <v>44</v>
      </c>
      <c r="G20" s="153"/>
      <c r="H20" s="153"/>
      <c r="I20" s="211"/>
      <c r="J20" s="153"/>
      <c r="K20" s="153"/>
      <c r="L20" s="197" t="s">
        <v>44</v>
      </c>
      <c r="M20" s="153"/>
      <c r="N20" s="153"/>
      <c r="O20" s="129"/>
      <c r="P20" s="171">
        <f t="shared" si="3"/>
        <v>0</v>
      </c>
      <c r="Q20" s="163">
        <f t="shared" si="4"/>
        <v>0</v>
      </c>
      <c r="R20" s="156">
        <f t="shared" si="5"/>
        <v>0</v>
      </c>
      <c r="S20" s="160">
        <f>IF(A20&gt;0,SUMPRODUCT((PLanning!$T$3:$T$367=A20)*(PLanning!$R$3:$R$367)))</f>
        <v>0</v>
      </c>
      <c r="T20">
        <f t="shared" si="1"/>
        <v>3</v>
      </c>
    </row>
    <row r="21" spans="1:20" x14ac:dyDescent="0.3">
      <c r="A21" s="200" t="str">
        <f t="shared" si="6"/>
        <v/>
      </c>
      <c r="B21" s="149">
        <f t="shared" si="7"/>
        <v>43483</v>
      </c>
      <c r="C21" s="150">
        <f t="shared" si="2"/>
        <v>43483</v>
      </c>
      <c r="D21" s="153">
        <v>0.35416666666666669</v>
      </c>
      <c r="E21" s="153">
        <v>0.48958333333333331</v>
      </c>
      <c r="F21" s="195" t="s">
        <v>45</v>
      </c>
      <c r="G21" s="153">
        <v>0.5</v>
      </c>
      <c r="H21" s="153">
        <v>0.5625</v>
      </c>
      <c r="I21" s="196" t="s">
        <v>43</v>
      </c>
      <c r="J21" s="153">
        <v>0.5625</v>
      </c>
      <c r="K21" s="153">
        <v>0.72916666666666663</v>
      </c>
      <c r="L21" s="195" t="s">
        <v>45</v>
      </c>
      <c r="M21" s="153"/>
      <c r="N21" s="153"/>
      <c r="O21" s="129"/>
      <c r="P21" s="171">
        <f t="shared" si="3"/>
        <v>0.19791666666666663</v>
      </c>
      <c r="Q21" s="163">
        <f t="shared" si="4"/>
        <v>0.16666666666666663</v>
      </c>
      <c r="R21" s="156">
        <f t="shared" si="5"/>
        <v>0.36458333333333326</v>
      </c>
      <c r="S21" s="160">
        <f>IF(A21&gt;0,SUMPRODUCT((PLanning!$T$3:$T$367=A21)*(PLanning!$R$3:$R$367)))</f>
        <v>0</v>
      </c>
      <c r="T21">
        <f t="shared" si="1"/>
        <v>3</v>
      </c>
    </row>
    <row r="22" spans="1:20" x14ac:dyDescent="0.3">
      <c r="A22" s="200" t="str">
        <f t="shared" si="6"/>
        <v/>
      </c>
      <c r="B22" s="149">
        <f t="shared" si="7"/>
        <v>43484</v>
      </c>
      <c r="C22" s="150">
        <f t="shared" si="2"/>
        <v>43484</v>
      </c>
      <c r="D22" s="153">
        <v>0.35416666666666669</v>
      </c>
      <c r="E22" s="153">
        <v>0.47916666666666669</v>
      </c>
      <c r="F22" s="195" t="s">
        <v>45</v>
      </c>
      <c r="G22" s="153">
        <v>0.5</v>
      </c>
      <c r="H22" s="153">
        <v>0.5625</v>
      </c>
      <c r="I22" s="196" t="s">
        <v>43</v>
      </c>
      <c r="J22" s="153">
        <v>0.5625</v>
      </c>
      <c r="K22" s="153">
        <v>0.70833333333333337</v>
      </c>
      <c r="L22" s="195" t="s">
        <v>45</v>
      </c>
      <c r="M22" s="153"/>
      <c r="N22" s="153"/>
      <c r="O22" s="129"/>
      <c r="P22" s="171">
        <f t="shared" si="3"/>
        <v>0.1875</v>
      </c>
      <c r="Q22" s="163">
        <f t="shared" si="4"/>
        <v>0.14583333333333337</v>
      </c>
      <c r="R22" s="156">
        <f t="shared" si="5"/>
        <v>0.33333333333333337</v>
      </c>
      <c r="S22" s="160">
        <f>IF(A22&gt;0,SUMPRODUCT((PLanning!$T$3:$T$367=A22)*(PLanning!$R$3:$R$367)))</f>
        <v>0</v>
      </c>
      <c r="T22">
        <f t="shared" si="1"/>
        <v>3</v>
      </c>
    </row>
    <row r="23" spans="1:20" x14ac:dyDescent="0.3">
      <c r="A23" s="200" t="str">
        <f t="shared" si="6"/>
        <v/>
      </c>
      <c r="B23" s="149">
        <f t="shared" si="7"/>
        <v>43485</v>
      </c>
      <c r="C23" s="150">
        <f t="shared" si="2"/>
        <v>43485</v>
      </c>
      <c r="D23" s="175"/>
      <c r="E23" s="175"/>
      <c r="F23" s="175"/>
      <c r="G23" s="175"/>
      <c r="H23" s="175"/>
      <c r="I23" s="175"/>
      <c r="J23" s="175"/>
      <c r="K23" s="175"/>
      <c r="L23" s="175"/>
      <c r="M23" s="175"/>
      <c r="N23" s="175"/>
      <c r="O23" s="175"/>
      <c r="P23" s="171">
        <f t="shared" si="3"/>
        <v>0</v>
      </c>
      <c r="Q23" s="163">
        <f t="shared" si="4"/>
        <v>0</v>
      </c>
      <c r="R23" s="156">
        <f t="shared" si="5"/>
        <v>0</v>
      </c>
      <c r="S23" s="160">
        <f>IF(A23&gt;0,SUMPRODUCT((PLanning!$T$3:$T$367=A23)*(PLanning!$R$3:$R$367)))</f>
        <v>0</v>
      </c>
      <c r="T23">
        <f t="shared" si="1"/>
        <v>3</v>
      </c>
    </row>
    <row r="24" spans="1:20" x14ac:dyDescent="0.3">
      <c r="A24" s="200" t="str">
        <f t="shared" si="6"/>
        <v/>
      </c>
      <c r="B24" s="149">
        <f t="shared" si="7"/>
        <v>43486</v>
      </c>
      <c r="C24" s="150">
        <f t="shared" si="2"/>
        <v>43486</v>
      </c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1">
        <f t="shared" si="3"/>
        <v>0</v>
      </c>
      <c r="Q24" s="163">
        <f t="shared" si="4"/>
        <v>0</v>
      </c>
      <c r="R24" s="156">
        <f t="shared" si="5"/>
        <v>0</v>
      </c>
      <c r="S24" s="160">
        <f>IF(A24&gt;0,SUMPRODUCT((PLanning!$T$3:$T$367=A24)*(PLanning!$R$3:$R$367)))</f>
        <v>0</v>
      </c>
      <c r="T24">
        <f t="shared" si="1"/>
        <v>3</v>
      </c>
    </row>
    <row r="25" spans="1:20" x14ac:dyDescent="0.3">
      <c r="A25" s="200">
        <f t="shared" si="6"/>
        <v>4</v>
      </c>
      <c r="B25" s="149">
        <f t="shared" ref="B25:B88" si="8">B24+1</f>
        <v>43487</v>
      </c>
      <c r="C25" s="150">
        <f t="shared" si="2"/>
        <v>43487</v>
      </c>
      <c r="D25" s="175"/>
      <c r="E25" s="175"/>
      <c r="F25" s="175"/>
      <c r="G25" s="175"/>
      <c r="H25" s="175"/>
      <c r="I25" s="175"/>
      <c r="J25" s="175"/>
      <c r="K25" s="175"/>
      <c r="L25" s="175"/>
      <c r="M25" s="175"/>
      <c r="N25" s="175"/>
      <c r="O25" s="175"/>
      <c r="P25" s="171">
        <f t="shared" si="3"/>
        <v>0</v>
      </c>
      <c r="Q25" s="163">
        <f t="shared" si="4"/>
        <v>0</v>
      </c>
      <c r="R25" s="156">
        <f t="shared" si="5"/>
        <v>0</v>
      </c>
      <c r="S25" s="160">
        <f>IF(A25&gt;0,SUMPRODUCT((PLanning!$T$3:$T$367=A25)*(PLanning!$R$3:$R$367)))</f>
        <v>0</v>
      </c>
      <c r="T25">
        <f t="shared" si="1"/>
        <v>4</v>
      </c>
    </row>
    <row r="26" spans="1:20" x14ac:dyDescent="0.3">
      <c r="A26" s="200" t="str">
        <f t="shared" si="6"/>
        <v/>
      </c>
      <c r="B26" s="149">
        <f t="shared" si="8"/>
        <v>43488</v>
      </c>
      <c r="C26" s="150">
        <f t="shared" si="2"/>
        <v>43488</v>
      </c>
      <c r="D26" s="175"/>
      <c r="E26" s="175"/>
      <c r="F26" s="175"/>
      <c r="G26" s="175"/>
      <c r="H26" s="175"/>
      <c r="I26" s="175"/>
      <c r="J26" s="175"/>
      <c r="K26" s="175"/>
      <c r="L26" s="175"/>
      <c r="M26" s="175"/>
      <c r="N26" s="175"/>
      <c r="O26" s="175"/>
      <c r="P26" s="171">
        <f t="shared" si="3"/>
        <v>0</v>
      </c>
      <c r="Q26" s="163">
        <f t="shared" si="4"/>
        <v>0</v>
      </c>
      <c r="R26" s="156">
        <f t="shared" si="5"/>
        <v>0</v>
      </c>
      <c r="S26" s="160">
        <f>IF(A26&gt;0,SUMPRODUCT((PLanning!$T$3:$T$367=A26)*(PLanning!$R$3:$R$367)))</f>
        <v>0</v>
      </c>
      <c r="T26">
        <f t="shared" si="1"/>
        <v>4</v>
      </c>
    </row>
    <row r="27" spans="1:20" x14ac:dyDescent="0.3">
      <c r="A27" s="200" t="str">
        <f t="shared" si="6"/>
        <v/>
      </c>
      <c r="B27" s="149">
        <f t="shared" si="8"/>
        <v>43489</v>
      </c>
      <c r="C27" s="150">
        <f t="shared" si="2"/>
        <v>43489</v>
      </c>
      <c r="D27" s="175"/>
      <c r="E27" s="175"/>
      <c r="F27" s="175"/>
      <c r="G27" s="175"/>
      <c r="H27" s="175"/>
      <c r="I27" s="175"/>
      <c r="J27" s="175"/>
      <c r="K27" s="175"/>
      <c r="L27" s="175"/>
      <c r="M27" s="175"/>
      <c r="N27" s="175"/>
      <c r="O27" s="175"/>
      <c r="P27" s="171">
        <f t="shared" si="3"/>
        <v>0</v>
      </c>
      <c r="Q27" s="163">
        <f t="shared" si="4"/>
        <v>0</v>
      </c>
      <c r="R27" s="156">
        <f t="shared" si="5"/>
        <v>0</v>
      </c>
      <c r="S27" s="160">
        <f>IF(A27&gt;0,SUMPRODUCT((PLanning!$T$3:$T$367=A27)*(PLanning!$R$3:$R$367)))</f>
        <v>0</v>
      </c>
      <c r="T27">
        <f t="shared" si="1"/>
        <v>4</v>
      </c>
    </row>
    <row r="28" spans="1:20" x14ac:dyDescent="0.3">
      <c r="A28" s="200" t="str">
        <f t="shared" si="6"/>
        <v/>
      </c>
      <c r="B28" s="149">
        <f t="shared" si="8"/>
        <v>43490</v>
      </c>
      <c r="C28" s="150">
        <f t="shared" si="2"/>
        <v>43490</v>
      </c>
      <c r="D28" s="175"/>
      <c r="E28" s="175"/>
      <c r="F28" s="175"/>
      <c r="G28" s="175"/>
      <c r="H28" s="175"/>
      <c r="I28" s="175"/>
      <c r="J28" s="175"/>
      <c r="K28" s="175"/>
      <c r="L28" s="175"/>
      <c r="M28" s="175"/>
      <c r="N28" s="175"/>
      <c r="O28" s="175"/>
      <c r="P28" s="171">
        <f t="shared" si="3"/>
        <v>0</v>
      </c>
      <c r="Q28" s="163">
        <f t="shared" si="4"/>
        <v>0</v>
      </c>
      <c r="R28" s="156">
        <f t="shared" si="5"/>
        <v>0</v>
      </c>
      <c r="S28" s="160">
        <f>IF(A28&gt;0,SUMPRODUCT((PLanning!$T$3:$T$367=A28)*(PLanning!$R$3:$R$367)))</f>
        <v>0</v>
      </c>
      <c r="T28">
        <f t="shared" si="1"/>
        <v>4</v>
      </c>
    </row>
    <row r="29" spans="1:20" x14ac:dyDescent="0.3">
      <c r="A29" s="200" t="str">
        <f t="shared" si="6"/>
        <v/>
      </c>
      <c r="B29" s="149">
        <f t="shared" si="8"/>
        <v>43491</v>
      </c>
      <c r="C29" s="150">
        <f t="shared" si="2"/>
        <v>43491</v>
      </c>
      <c r="D29" s="175"/>
      <c r="E29" s="175"/>
      <c r="F29" s="175"/>
      <c r="G29" s="175"/>
      <c r="H29" s="175"/>
      <c r="I29" s="175"/>
      <c r="J29" s="175"/>
      <c r="K29" s="175"/>
      <c r="L29" s="175"/>
      <c r="M29" s="175"/>
      <c r="N29" s="175"/>
      <c r="O29" s="175"/>
      <c r="P29" s="171">
        <f t="shared" si="3"/>
        <v>0</v>
      </c>
      <c r="Q29" s="163">
        <f t="shared" si="4"/>
        <v>0</v>
      </c>
      <c r="R29" s="156">
        <f t="shared" si="5"/>
        <v>0</v>
      </c>
      <c r="S29" s="160">
        <f>IF(A29&gt;0,SUMPRODUCT((PLanning!$T$3:$T$367=A29)*(PLanning!$R$3:$R$367)))</f>
        <v>0</v>
      </c>
      <c r="T29">
        <f t="shared" si="1"/>
        <v>4</v>
      </c>
    </row>
    <row r="30" spans="1:20" x14ac:dyDescent="0.3">
      <c r="A30" s="200" t="str">
        <f t="shared" si="6"/>
        <v/>
      </c>
      <c r="B30" s="149">
        <f t="shared" si="8"/>
        <v>43492</v>
      </c>
      <c r="C30" s="150">
        <f t="shared" si="2"/>
        <v>43492</v>
      </c>
      <c r="D30" s="175"/>
      <c r="E30" s="175"/>
      <c r="F30" s="175"/>
      <c r="G30" s="175"/>
      <c r="H30" s="175"/>
      <c r="I30" s="175"/>
      <c r="J30" s="175"/>
      <c r="K30" s="175"/>
      <c r="L30" s="175"/>
      <c r="M30" s="175"/>
      <c r="N30" s="175"/>
      <c r="O30" s="175"/>
      <c r="P30" s="171">
        <f t="shared" si="3"/>
        <v>0</v>
      </c>
      <c r="Q30" s="163">
        <f t="shared" si="4"/>
        <v>0</v>
      </c>
      <c r="R30" s="156">
        <f t="shared" si="5"/>
        <v>0</v>
      </c>
      <c r="S30" s="160">
        <f>IF(A30&gt;0,SUMPRODUCT((PLanning!$T$3:$T$367=A30)*(PLanning!$R$3:$R$367)))</f>
        <v>0</v>
      </c>
      <c r="T30">
        <f t="shared" si="1"/>
        <v>4</v>
      </c>
    </row>
    <row r="31" spans="1:20" x14ac:dyDescent="0.3">
      <c r="A31" s="200" t="str">
        <f t="shared" si="6"/>
        <v/>
      </c>
      <c r="B31" s="149">
        <f t="shared" si="8"/>
        <v>43493</v>
      </c>
      <c r="C31" s="150">
        <f t="shared" si="2"/>
        <v>43493</v>
      </c>
      <c r="D31" s="175"/>
      <c r="E31" s="175"/>
      <c r="F31" s="175"/>
      <c r="G31" s="175"/>
      <c r="H31" s="175"/>
      <c r="I31" s="175"/>
      <c r="J31" s="175"/>
      <c r="K31" s="175"/>
      <c r="L31" s="175"/>
      <c r="M31" s="175"/>
      <c r="N31" s="175"/>
      <c r="O31" s="175"/>
      <c r="P31" s="171">
        <f t="shared" si="3"/>
        <v>0</v>
      </c>
      <c r="Q31" s="163">
        <f t="shared" si="4"/>
        <v>0</v>
      </c>
      <c r="R31" s="156">
        <f t="shared" si="5"/>
        <v>0</v>
      </c>
      <c r="S31" s="160">
        <f>IF(A31&gt;0,SUMPRODUCT((PLanning!$T$3:$T$367=A31)*(PLanning!$R$3:$R$367)))</f>
        <v>0</v>
      </c>
      <c r="T31">
        <f t="shared" si="1"/>
        <v>4</v>
      </c>
    </row>
    <row r="32" spans="1:20" x14ac:dyDescent="0.3">
      <c r="A32" s="200">
        <f t="shared" si="6"/>
        <v>5</v>
      </c>
      <c r="B32" s="149">
        <f t="shared" si="8"/>
        <v>43494</v>
      </c>
      <c r="C32" s="150">
        <f t="shared" si="2"/>
        <v>43494</v>
      </c>
      <c r="D32" s="175"/>
      <c r="E32" s="175"/>
      <c r="F32" s="175"/>
      <c r="G32" s="175"/>
      <c r="H32" s="175"/>
      <c r="I32" s="175"/>
      <c r="J32" s="175"/>
      <c r="K32" s="175"/>
      <c r="L32" s="175"/>
      <c r="M32" s="175"/>
      <c r="N32" s="175"/>
      <c r="O32" s="175"/>
      <c r="P32" s="171">
        <f t="shared" si="3"/>
        <v>0</v>
      </c>
      <c r="Q32" s="163">
        <f t="shared" si="4"/>
        <v>0</v>
      </c>
      <c r="R32" s="156">
        <f t="shared" si="5"/>
        <v>0</v>
      </c>
      <c r="S32" s="160">
        <f>IF(A32&gt;0,SUMPRODUCT((PLanning!$T$3:$T$367=A32)*(PLanning!$R$3:$R$367)))</f>
        <v>0</v>
      </c>
      <c r="T32">
        <f t="shared" si="1"/>
        <v>5</v>
      </c>
    </row>
    <row r="33" spans="1:20" x14ac:dyDescent="0.3">
      <c r="A33" s="200" t="str">
        <f t="shared" si="6"/>
        <v/>
      </c>
      <c r="B33" s="149">
        <f t="shared" si="8"/>
        <v>43495</v>
      </c>
      <c r="C33" s="150">
        <f t="shared" si="2"/>
        <v>43495</v>
      </c>
      <c r="D33" s="175"/>
      <c r="E33" s="175"/>
      <c r="F33" s="175"/>
      <c r="G33" s="175"/>
      <c r="H33" s="175"/>
      <c r="I33" s="175"/>
      <c r="J33" s="175"/>
      <c r="K33" s="175"/>
      <c r="L33" s="175"/>
      <c r="M33" s="175"/>
      <c r="N33" s="175"/>
      <c r="O33" s="175"/>
      <c r="P33" s="171">
        <f t="shared" si="3"/>
        <v>0</v>
      </c>
      <c r="Q33" s="163">
        <f t="shared" si="4"/>
        <v>0</v>
      </c>
      <c r="R33" s="156">
        <f t="shared" si="5"/>
        <v>0</v>
      </c>
      <c r="S33" s="160">
        <f>IF(A33&gt;0,SUMPRODUCT((PLanning!$T$3:$T$367=A33)*(PLanning!$R$3:$R$367)))</f>
        <v>0</v>
      </c>
      <c r="T33">
        <f t="shared" si="1"/>
        <v>5</v>
      </c>
    </row>
    <row r="34" spans="1:20" x14ac:dyDescent="0.3">
      <c r="A34" s="200" t="str">
        <f t="shared" si="6"/>
        <v/>
      </c>
      <c r="B34" s="149">
        <f t="shared" si="8"/>
        <v>43496</v>
      </c>
      <c r="C34" s="150">
        <f t="shared" si="2"/>
        <v>43496</v>
      </c>
      <c r="D34" s="175"/>
      <c r="E34" s="175"/>
      <c r="F34" s="175"/>
      <c r="G34" s="175"/>
      <c r="H34" s="175"/>
      <c r="I34" s="175"/>
      <c r="J34" s="175"/>
      <c r="K34" s="175"/>
      <c r="L34" s="175"/>
      <c r="M34" s="175"/>
      <c r="N34" s="175"/>
      <c r="O34" s="175"/>
      <c r="P34" s="171">
        <f t="shared" si="3"/>
        <v>0</v>
      </c>
      <c r="Q34" s="163">
        <f t="shared" si="4"/>
        <v>0</v>
      </c>
      <c r="R34" s="156">
        <f t="shared" si="5"/>
        <v>0</v>
      </c>
      <c r="S34" s="160">
        <f>IF(A34&gt;0,SUMPRODUCT((PLanning!$T$3:$T$367=A34)*(PLanning!$R$3:$R$367)))</f>
        <v>0</v>
      </c>
      <c r="T34">
        <f t="shared" si="1"/>
        <v>5</v>
      </c>
    </row>
    <row r="35" spans="1:20" x14ac:dyDescent="0.3">
      <c r="A35" s="200" t="str">
        <f t="shared" si="6"/>
        <v/>
      </c>
      <c r="B35" s="149">
        <f t="shared" si="8"/>
        <v>43497</v>
      </c>
      <c r="C35" s="150">
        <f t="shared" si="2"/>
        <v>43497</v>
      </c>
      <c r="D35" s="175"/>
      <c r="E35" s="175"/>
      <c r="F35" s="175"/>
      <c r="G35" s="175"/>
      <c r="H35" s="175"/>
      <c r="I35" s="175"/>
      <c r="J35" s="175"/>
      <c r="K35" s="175"/>
      <c r="L35" s="175"/>
      <c r="M35" s="175"/>
      <c r="N35" s="175"/>
      <c r="O35" s="175"/>
      <c r="P35" s="171">
        <f t="shared" si="3"/>
        <v>0</v>
      </c>
      <c r="Q35" s="163">
        <f t="shared" si="4"/>
        <v>0</v>
      </c>
      <c r="R35" s="156">
        <f t="shared" si="5"/>
        <v>0</v>
      </c>
      <c r="S35" s="160">
        <f>IF(A35&gt;0,SUMPRODUCT((PLanning!$T$3:$T$367=A35)*(PLanning!$R$3:$R$367)))</f>
        <v>0</v>
      </c>
      <c r="T35">
        <f t="shared" si="1"/>
        <v>5</v>
      </c>
    </row>
    <row r="36" spans="1:20" x14ac:dyDescent="0.3">
      <c r="A36" s="200" t="str">
        <f t="shared" si="6"/>
        <v/>
      </c>
      <c r="B36" s="149">
        <f t="shared" si="8"/>
        <v>43498</v>
      </c>
      <c r="C36" s="150">
        <f t="shared" si="2"/>
        <v>43498</v>
      </c>
      <c r="D36" s="175"/>
      <c r="E36" s="175"/>
      <c r="F36" s="175"/>
      <c r="G36" s="175"/>
      <c r="H36" s="175"/>
      <c r="I36" s="175"/>
      <c r="J36" s="175"/>
      <c r="K36" s="175"/>
      <c r="L36" s="175"/>
      <c r="M36" s="175"/>
      <c r="N36" s="175"/>
      <c r="O36" s="175"/>
      <c r="P36" s="171">
        <f t="shared" si="3"/>
        <v>0</v>
      </c>
      <c r="Q36" s="163">
        <f t="shared" si="4"/>
        <v>0</v>
      </c>
      <c r="R36" s="156">
        <f t="shared" si="5"/>
        <v>0</v>
      </c>
      <c r="S36" s="160">
        <f>IF(A36&gt;0,SUMPRODUCT((PLanning!$T$3:$T$367=A36)*(PLanning!$R$3:$R$367)))</f>
        <v>0</v>
      </c>
      <c r="T36">
        <f t="shared" si="1"/>
        <v>5</v>
      </c>
    </row>
    <row r="37" spans="1:20" x14ac:dyDescent="0.3">
      <c r="A37" s="200" t="str">
        <f t="shared" si="6"/>
        <v/>
      </c>
      <c r="B37" s="149">
        <f t="shared" si="8"/>
        <v>43499</v>
      </c>
      <c r="C37" s="150">
        <f t="shared" si="2"/>
        <v>43499</v>
      </c>
      <c r="D37" s="175"/>
      <c r="E37" s="175"/>
      <c r="F37" s="175"/>
      <c r="G37" s="175"/>
      <c r="H37" s="175"/>
      <c r="I37" s="175"/>
      <c r="J37" s="175"/>
      <c r="K37" s="175"/>
      <c r="L37" s="175"/>
      <c r="M37" s="175"/>
      <c r="N37" s="175"/>
      <c r="O37" s="175"/>
      <c r="P37" s="171">
        <f t="shared" si="3"/>
        <v>0</v>
      </c>
      <c r="Q37" s="163">
        <f t="shared" si="4"/>
        <v>0</v>
      </c>
      <c r="R37" s="156">
        <f t="shared" si="5"/>
        <v>0</v>
      </c>
      <c r="S37" s="160">
        <f>IF(A37&gt;0,SUMPRODUCT((PLanning!$T$3:$T$367=A37)*(PLanning!$R$3:$R$367)))</f>
        <v>0</v>
      </c>
      <c r="T37">
        <f t="shared" si="1"/>
        <v>5</v>
      </c>
    </row>
    <row r="38" spans="1:20" x14ac:dyDescent="0.3">
      <c r="A38" s="200" t="str">
        <f t="shared" si="6"/>
        <v/>
      </c>
      <c r="B38" s="149">
        <f t="shared" si="8"/>
        <v>43500</v>
      </c>
      <c r="C38" s="150">
        <f t="shared" si="2"/>
        <v>43500</v>
      </c>
      <c r="D38" s="175"/>
      <c r="E38" s="175"/>
      <c r="F38" s="175"/>
      <c r="G38" s="175"/>
      <c r="H38" s="175"/>
      <c r="I38" s="175"/>
      <c r="J38" s="175"/>
      <c r="K38" s="175"/>
      <c r="L38" s="175"/>
      <c r="M38" s="175"/>
      <c r="N38" s="175"/>
      <c r="O38" s="175"/>
      <c r="P38" s="171">
        <f t="shared" si="3"/>
        <v>0</v>
      </c>
      <c r="Q38" s="163">
        <f t="shared" si="4"/>
        <v>0</v>
      </c>
      <c r="R38" s="156">
        <f t="shared" si="5"/>
        <v>0</v>
      </c>
      <c r="S38" s="160">
        <f>IF(A38&gt;0,SUMPRODUCT((PLanning!$T$3:$T$367=A38)*(PLanning!$R$3:$R$367)))</f>
        <v>0</v>
      </c>
      <c r="T38">
        <f t="shared" si="1"/>
        <v>5</v>
      </c>
    </row>
    <row r="39" spans="1:20" x14ac:dyDescent="0.3">
      <c r="A39" s="200">
        <f t="shared" si="6"/>
        <v>6</v>
      </c>
      <c r="B39" s="149">
        <f t="shared" si="8"/>
        <v>43501</v>
      </c>
      <c r="C39" s="150">
        <f t="shared" si="2"/>
        <v>43501</v>
      </c>
      <c r="D39" s="153">
        <v>0.35416666666666669</v>
      </c>
      <c r="E39" s="153">
        <v>0.47916666666666669</v>
      </c>
      <c r="F39" s="195" t="s">
        <v>45</v>
      </c>
      <c r="G39" s="153">
        <v>0.5</v>
      </c>
      <c r="H39" s="153">
        <v>0.5625</v>
      </c>
      <c r="I39" s="196" t="s">
        <v>43</v>
      </c>
      <c r="J39" s="153">
        <v>0.5625</v>
      </c>
      <c r="K39" s="153">
        <v>0.72916666666666663</v>
      </c>
      <c r="L39" s="195" t="s">
        <v>45</v>
      </c>
      <c r="M39" s="153"/>
      <c r="N39" s="153"/>
      <c r="O39" s="129"/>
      <c r="P39" s="171">
        <f t="shared" si="3"/>
        <v>0.1875</v>
      </c>
      <c r="Q39" s="163">
        <f t="shared" si="4"/>
        <v>0.16666666666666663</v>
      </c>
      <c r="R39" s="156">
        <f t="shared" si="5"/>
        <v>0.35416666666666663</v>
      </c>
      <c r="S39" s="160">
        <f>IF(A39&gt;0,SUMPRODUCT((PLanning!$T$3:$T$367=A39)*(PLanning!$R$3:$R$367)))</f>
        <v>1.3541666666666665</v>
      </c>
      <c r="T39">
        <f t="shared" si="1"/>
        <v>6</v>
      </c>
    </row>
    <row r="40" spans="1:20" x14ac:dyDescent="0.3">
      <c r="A40" s="200" t="str">
        <f t="shared" si="6"/>
        <v/>
      </c>
      <c r="B40" s="149">
        <f t="shared" si="8"/>
        <v>43502</v>
      </c>
      <c r="C40" s="150">
        <f t="shared" si="2"/>
        <v>43502</v>
      </c>
      <c r="D40" s="153">
        <v>0.36458333333333331</v>
      </c>
      <c r="E40" s="153">
        <v>0.47916666666666669</v>
      </c>
      <c r="F40" s="195" t="s">
        <v>45</v>
      </c>
      <c r="G40" s="153">
        <v>0.51041666666666663</v>
      </c>
      <c r="H40" s="153">
        <v>0.54166666666666663</v>
      </c>
      <c r="I40" s="196" t="s">
        <v>43</v>
      </c>
      <c r="J40" s="153">
        <v>0.55208333333333337</v>
      </c>
      <c r="K40" s="153">
        <v>0.70833333333333337</v>
      </c>
      <c r="L40" s="195" t="s">
        <v>45</v>
      </c>
      <c r="M40" s="153"/>
      <c r="N40" s="153"/>
      <c r="O40" s="129"/>
      <c r="P40" s="171">
        <f t="shared" si="3"/>
        <v>0.14583333333333337</v>
      </c>
      <c r="Q40" s="163">
        <f t="shared" si="4"/>
        <v>0.15625</v>
      </c>
      <c r="R40" s="156">
        <f t="shared" si="5"/>
        <v>0.30208333333333337</v>
      </c>
      <c r="S40" s="160">
        <f>IF(A40&gt;0,SUMPRODUCT((PLanning!$T$3:$T$367=A40)*(PLanning!$R$3:$R$367)))</f>
        <v>0</v>
      </c>
      <c r="T40">
        <f t="shared" si="1"/>
        <v>6</v>
      </c>
    </row>
    <row r="41" spans="1:20" x14ac:dyDescent="0.3">
      <c r="A41" s="200" t="str">
        <f t="shared" si="6"/>
        <v/>
      </c>
      <c r="B41" s="149">
        <f t="shared" si="8"/>
        <v>43503</v>
      </c>
      <c r="C41" s="150">
        <f t="shared" si="2"/>
        <v>43503</v>
      </c>
      <c r="D41" s="153"/>
      <c r="E41" s="153"/>
      <c r="F41" s="197" t="s">
        <v>44</v>
      </c>
      <c r="G41" s="153"/>
      <c r="H41" s="153"/>
      <c r="I41" s="211"/>
      <c r="J41" s="153"/>
      <c r="K41" s="153"/>
      <c r="L41" s="197" t="s">
        <v>44</v>
      </c>
      <c r="M41" s="153"/>
      <c r="N41" s="153"/>
      <c r="O41" s="129"/>
      <c r="P41" s="171">
        <f t="shared" si="3"/>
        <v>0</v>
      </c>
      <c r="Q41" s="163">
        <f t="shared" si="4"/>
        <v>0</v>
      </c>
      <c r="R41" s="156">
        <f t="shared" si="5"/>
        <v>0</v>
      </c>
      <c r="S41" s="160">
        <f>IF(A41&gt;0,SUMPRODUCT((PLanning!$T$3:$T$367=A41)*(PLanning!$R$3:$R$367)))</f>
        <v>0</v>
      </c>
      <c r="T41">
        <f t="shared" si="1"/>
        <v>6</v>
      </c>
    </row>
    <row r="42" spans="1:20" x14ac:dyDescent="0.3">
      <c r="A42" s="200" t="str">
        <f t="shared" si="6"/>
        <v/>
      </c>
      <c r="B42" s="149">
        <f t="shared" si="8"/>
        <v>43504</v>
      </c>
      <c r="C42" s="150">
        <f t="shared" si="2"/>
        <v>43504</v>
      </c>
      <c r="D42" s="153">
        <v>0.35416666666666669</v>
      </c>
      <c r="E42" s="153">
        <v>0.48958333333333331</v>
      </c>
      <c r="F42" s="195" t="s">
        <v>45</v>
      </c>
      <c r="G42" s="153">
        <v>0.5</v>
      </c>
      <c r="H42" s="153">
        <v>0.5625</v>
      </c>
      <c r="I42" s="196" t="s">
        <v>43</v>
      </c>
      <c r="J42" s="153">
        <v>0.5625</v>
      </c>
      <c r="K42" s="153">
        <v>0.72916666666666663</v>
      </c>
      <c r="L42" s="195" t="s">
        <v>45</v>
      </c>
      <c r="M42" s="153"/>
      <c r="N42" s="153"/>
      <c r="O42" s="129"/>
      <c r="P42" s="171">
        <f t="shared" si="3"/>
        <v>0.19791666666666663</v>
      </c>
      <c r="Q42" s="163">
        <f t="shared" si="4"/>
        <v>0.16666666666666663</v>
      </c>
      <c r="R42" s="156">
        <f t="shared" si="5"/>
        <v>0.36458333333333326</v>
      </c>
      <c r="S42" s="160">
        <f>IF(A42&gt;0,SUMPRODUCT((PLanning!$T$3:$T$367=A42)*(PLanning!$R$3:$R$367)))</f>
        <v>0</v>
      </c>
      <c r="T42">
        <f t="shared" si="1"/>
        <v>6</v>
      </c>
    </row>
    <row r="43" spans="1:20" x14ac:dyDescent="0.3">
      <c r="A43" s="200" t="str">
        <f t="shared" si="6"/>
        <v/>
      </c>
      <c r="B43" s="149">
        <f t="shared" si="8"/>
        <v>43505</v>
      </c>
      <c r="C43" s="150">
        <f t="shared" si="2"/>
        <v>43505</v>
      </c>
      <c r="D43" s="153">
        <v>0.35416666666666669</v>
      </c>
      <c r="E43" s="153">
        <v>0.47916666666666669</v>
      </c>
      <c r="F43" s="195" t="s">
        <v>45</v>
      </c>
      <c r="G43" s="153">
        <v>0.5</v>
      </c>
      <c r="H43" s="153">
        <v>0.5625</v>
      </c>
      <c r="I43" s="196" t="s">
        <v>43</v>
      </c>
      <c r="J43" s="153">
        <v>0.5625</v>
      </c>
      <c r="K43" s="153">
        <v>0.70833333333333337</v>
      </c>
      <c r="L43" s="195" t="s">
        <v>45</v>
      </c>
      <c r="M43" s="153"/>
      <c r="N43" s="153"/>
      <c r="O43" s="129"/>
      <c r="P43" s="171">
        <f t="shared" si="3"/>
        <v>0.1875</v>
      </c>
      <c r="Q43" s="163">
        <f t="shared" si="4"/>
        <v>0.14583333333333337</v>
      </c>
      <c r="R43" s="156">
        <f t="shared" si="5"/>
        <v>0.33333333333333337</v>
      </c>
      <c r="S43" s="160">
        <f>IF(A43&gt;0,SUMPRODUCT((PLanning!$T$3:$T$367=A43)*(PLanning!$R$3:$R$367)))</f>
        <v>0</v>
      </c>
      <c r="T43">
        <f t="shared" si="1"/>
        <v>6</v>
      </c>
    </row>
    <row r="44" spans="1:20" x14ac:dyDescent="0.3">
      <c r="A44" s="200" t="str">
        <f t="shared" si="6"/>
        <v/>
      </c>
      <c r="B44" s="149">
        <f t="shared" si="8"/>
        <v>43506</v>
      </c>
      <c r="C44" s="150">
        <f t="shared" si="2"/>
        <v>43506</v>
      </c>
      <c r="D44" s="175"/>
      <c r="E44" s="175"/>
      <c r="F44" s="175"/>
      <c r="G44" s="175"/>
      <c r="H44" s="175"/>
      <c r="I44" s="175"/>
      <c r="J44" s="175"/>
      <c r="K44" s="175"/>
      <c r="L44" s="175"/>
      <c r="M44" s="175"/>
      <c r="N44" s="175"/>
      <c r="O44" s="175"/>
      <c r="P44" s="171">
        <f t="shared" si="3"/>
        <v>0</v>
      </c>
      <c r="Q44" s="163">
        <f t="shared" si="4"/>
        <v>0</v>
      </c>
      <c r="R44" s="156">
        <f t="shared" si="5"/>
        <v>0</v>
      </c>
      <c r="S44" s="160">
        <f>IF(A44&gt;0,SUMPRODUCT((PLanning!$T$3:$T$367=A44)*(PLanning!$R$3:$R$367)))</f>
        <v>0</v>
      </c>
      <c r="T44">
        <f t="shared" si="1"/>
        <v>6</v>
      </c>
    </row>
    <row r="45" spans="1:20" x14ac:dyDescent="0.3">
      <c r="A45" s="200" t="str">
        <f t="shared" si="6"/>
        <v/>
      </c>
      <c r="B45" s="149">
        <f t="shared" si="8"/>
        <v>43507</v>
      </c>
      <c r="C45" s="150">
        <f t="shared" si="2"/>
        <v>43507</v>
      </c>
      <c r="D45" s="175"/>
      <c r="E45" s="175"/>
      <c r="F45" s="175"/>
      <c r="G45" s="175"/>
      <c r="H45" s="175"/>
      <c r="I45" s="175"/>
      <c r="J45" s="175"/>
      <c r="K45" s="175"/>
      <c r="L45" s="175"/>
      <c r="M45" s="175"/>
      <c r="N45" s="175"/>
      <c r="O45" s="175"/>
      <c r="P45" s="171">
        <f t="shared" si="3"/>
        <v>0</v>
      </c>
      <c r="Q45" s="163">
        <f t="shared" si="4"/>
        <v>0</v>
      </c>
      <c r="R45" s="156">
        <f t="shared" si="5"/>
        <v>0</v>
      </c>
      <c r="S45" s="160">
        <f>IF(A45&gt;0,SUMPRODUCT((PLanning!$T$3:$T$367=A45)*(PLanning!$R$3:$R$367)))</f>
        <v>0</v>
      </c>
      <c r="T45">
        <f t="shared" si="1"/>
        <v>6</v>
      </c>
    </row>
    <row r="46" spans="1:20" x14ac:dyDescent="0.3">
      <c r="A46" s="200">
        <f t="shared" si="6"/>
        <v>7</v>
      </c>
      <c r="B46" s="149">
        <f t="shared" si="8"/>
        <v>43508</v>
      </c>
      <c r="C46" s="150">
        <f t="shared" si="2"/>
        <v>43508</v>
      </c>
      <c r="D46" s="175"/>
      <c r="E46" s="175"/>
      <c r="F46" s="175"/>
      <c r="G46" s="175"/>
      <c r="H46" s="175"/>
      <c r="I46" s="175"/>
      <c r="J46" s="175"/>
      <c r="K46" s="175"/>
      <c r="L46" s="175"/>
      <c r="M46" s="175"/>
      <c r="N46" s="175"/>
      <c r="O46" s="175"/>
      <c r="P46" s="171">
        <f t="shared" si="3"/>
        <v>0</v>
      </c>
      <c r="Q46" s="163">
        <f t="shared" si="4"/>
        <v>0</v>
      </c>
      <c r="R46" s="156">
        <f t="shared" si="5"/>
        <v>0</v>
      </c>
      <c r="S46" s="160">
        <f>IF(A46&gt;0,SUMPRODUCT((PLanning!$T$3:$T$367=A46)*(PLanning!$R$3:$R$367)))</f>
        <v>0</v>
      </c>
      <c r="T46">
        <f t="shared" si="1"/>
        <v>7</v>
      </c>
    </row>
    <row r="47" spans="1:20" x14ac:dyDescent="0.3">
      <c r="A47" s="200" t="str">
        <f t="shared" si="6"/>
        <v/>
      </c>
      <c r="B47" s="149">
        <f t="shared" si="8"/>
        <v>43509</v>
      </c>
      <c r="C47" s="150">
        <f t="shared" si="2"/>
        <v>43509</v>
      </c>
      <c r="D47" s="175"/>
      <c r="E47" s="175"/>
      <c r="F47" s="175"/>
      <c r="G47" s="175"/>
      <c r="H47" s="175"/>
      <c r="I47" s="175"/>
      <c r="J47" s="175"/>
      <c r="K47" s="175"/>
      <c r="L47" s="175"/>
      <c r="M47" s="175"/>
      <c r="N47" s="175"/>
      <c r="O47" s="175"/>
      <c r="P47" s="171">
        <f t="shared" si="3"/>
        <v>0</v>
      </c>
      <c r="Q47" s="163">
        <f t="shared" si="4"/>
        <v>0</v>
      </c>
      <c r="R47" s="156">
        <f t="shared" si="5"/>
        <v>0</v>
      </c>
      <c r="S47" s="160">
        <f>IF(A47&gt;0,SUMPRODUCT((PLanning!$T$3:$T$367=A47)*(PLanning!$R$3:$R$367)))</f>
        <v>0</v>
      </c>
      <c r="T47">
        <f t="shared" si="1"/>
        <v>7</v>
      </c>
    </row>
    <row r="48" spans="1:20" x14ac:dyDescent="0.3">
      <c r="A48" s="200" t="str">
        <f t="shared" si="6"/>
        <v/>
      </c>
      <c r="B48" s="149">
        <f t="shared" si="8"/>
        <v>43510</v>
      </c>
      <c r="C48" s="150">
        <f t="shared" si="2"/>
        <v>43510</v>
      </c>
      <c r="D48" s="175"/>
      <c r="E48" s="175"/>
      <c r="F48" s="175"/>
      <c r="G48" s="175"/>
      <c r="H48" s="175"/>
      <c r="I48" s="175"/>
      <c r="J48" s="175"/>
      <c r="K48" s="175"/>
      <c r="L48" s="175"/>
      <c r="M48" s="175"/>
      <c r="N48" s="175"/>
      <c r="O48" s="175"/>
      <c r="P48" s="171">
        <f t="shared" si="3"/>
        <v>0</v>
      </c>
      <c r="Q48" s="163">
        <f t="shared" si="4"/>
        <v>0</v>
      </c>
      <c r="R48" s="156">
        <f t="shared" si="5"/>
        <v>0</v>
      </c>
      <c r="S48" s="160">
        <f>IF(A48&gt;0,SUMPRODUCT((PLanning!$T$3:$T$367=A48)*(PLanning!$R$3:$R$367)))</f>
        <v>0</v>
      </c>
      <c r="T48">
        <f t="shared" si="1"/>
        <v>7</v>
      </c>
    </row>
    <row r="49" spans="1:20" x14ac:dyDescent="0.3">
      <c r="A49" s="200" t="str">
        <f t="shared" si="6"/>
        <v/>
      </c>
      <c r="B49" s="149">
        <f t="shared" si="8"/>
        <v>43511</v>
      </c>
      <c r="C49" s="150">
        <f t="shared" si="2"/>
        <v>43511</v>
      </c>
      <c r="D49" s="175"/>
      <c r="E49" s="175"/>
      <c r="F49" s="175"/>
      <c r="G49" s="175"/>
      <c r="H49" s="175"/>
      <c r="I49" s="175"/>
      <c r="J49" s="175"/>
      <c r="K49" s="175"/>
      <c r="L49" s="175"/>
      <c r="M49" s="175"/>
      <c r="N49" s="175"/>
      <c r="O49" s="175"/>
      <c r="P49" s="171">
        <f t="shared" si="3"/>
        <v>0</v>
      </c>
      <c r="Q49" s="163">
        <f t="shared" si="4"/>
        <v>0</v>
      </c>
      <c r="R49" s="156">
        <f t="shared" si="5"/>
        <v>0</v>
      </c>
      <c r="S49" s="160">
        <f>IF(A49&gt;0,SUMPRODUCT((PLanning!$T$3:$T$367=A49)*(PLanning!$R$3:$R$367)))</f>
        <v>0</v>
      </c>
      <c r="T49">
        <f t="shared" si="1"/>
        <v>7</v>
      </c>
    </row>
    <row r="50" spans="1:20" x14ac:dyDescent="0.3">
      <c r="A50" s="200" t="str">
        <f t="shared" si="6"/>
        <v/>
      </c>
      <c r="B50" s="149">
        <f t="shared" si="8"/>
        <v>43512</v>
      </c>
      <c r="C50" s="150">
        <f t="shared" si="2"/>
        <v>43512</v>
      </c>
      <c r="D50" s="175"/>
      <c r="E50" s="175"/>
      <c r="F50" s="175"/>
      <c r="G50" s="175"/>
      <c r="H50" s="175"/>
      <c r="I50" s="175"/>
      <c r="J50" s="175"/>
      <c r="K50" s="175"/>
      <c r="L50" s="175"/>
      <c r="M50" s="175"/>
      <c r="N50" s="175"/>
      <c r="O50" s="175"/>
      <c r="P50" s="171">
        <f t="shared" si="3"/>
        <v>0</v>
      </c>
      <c r="Q50" s="163">
        <f t="shared" si="4"/>
        <v>0</v>
      </c>
      <c r="R50" s="156">
        <f t="shared" si="5"/>
        <v>0</v>
      </c>
      <c r="S50" s="160">
        <f>IF(A50&gt;0,SUMPRODUCT((PLanning!$T$3:$T$367=A50)*(PLanning!$R$3:$R$367)))</f>
        <v>0</v>
      </c>
      <c r="T50">
        <f t="shared" si="1"/>
        <v>7</v>
      </c>
    </row>
    <row r="51" spans="1:20" x14ac:dyDescent="0.3">
      <c r="A51" s="200" t="str">
        <f t="shared" si="6"/>
        <v/>
      </c>
      <c r="B51" s="149">
        <f t="shared" si="8"/>
        <v>43513</v>
      </c>
      <c r="C51" s="150">
        <f t="shared" si="2"/>
        <v>43513</v>
      </c>
      <c r="D51" s="175"/>
      <c r="E51" s="175"/>
      <c r="F51" s="175"/>
      <c r="G51" s="175"/>
      <c r="H51" s="175"/>
      <c r="I51" s="175"/>
      <c r="J51" s="175"/>
      <c r="K51" s="175"/>
      <c r="L51" s="175"/>
      <c r="M51" s="175"/>
      <c r="N51" s="175"/>
      <c r="O51" s="175"/>
      <c r="P51" s="171">
        <f t="shared" si="3"/>
        <v>0</v>
      </c>
      <c r="Q51" s="163">
        <f t="shared" si="4"/>
        <v>0</v>
      </c>
      <c r="R51" s="156">
        <f t="shared" si="5"/>
        <v>0</v>
      </c>
      <c r="S51" s="160">
        <f>IF(A51&gt;0,SUMPRODUCT((PLanning!$T$3:$T$367=A51)*(PLanning!$R$3:$R$367)))</f>
        <v>0</v>
      </c>
      <c r="T51">
        <f t="shared" si="1"/>
        <v>7</v>
      </c>
    </row>
    <row r="52" spans="1:20" x14ac:dyDescent="0.3">
      <c r="A52" s="200" t="str">
        <f t="shared" si="6"/>
        <v/>
      </c>
      <c r="B52" s="149">
        <f t="shared" si="8"/>
        <v>43514</v>
      </c>
      <c r="C52" s="150">
        <f t="shared" si="2"/>
        <v>43514</v>
      </c>
      <c r="D52" s="175"/>
      <c r="E52" s="175"/>
      <c r="F52" s="175"/>
      <c r="G52" s="175"/>
      <c r="H52" s="175"/>
      <c r="I52" s="175"/>
      <c r="J52" s="175"/>
      <c r="K52" s="175"/>
      <c r="L52" s="175"/>
      <c r="M52" s="175"/>
      <c r="N52" s="175"/>
      <c r="O52" s="175"/>
      <c r="P52" s="171">
        <f t="shared" si="3"/>
        <v>0</v>
      </c>
      <c r="Q52" s="163">
        <f t="shared" si="4"/>
        <v>0</v>
      </c>
      <c r="R52" s="156">
        <f t="shared" si="5"/>
        <v>0</v>
      </c>
      <c r="S52" s="160">
        <f>IF(A52&gt;0,SUMPRODUCT((PLanning!$T$3:$T$367=A52)*(PLanning!$R$3:$R$367)))</f>
        <v>0</v>
      </c>
      <c r="T52">
        <f t="shared" si="1"/>
        <v>7</v>
      </c>
    </row>
    <row r="53" spans="1:20" x14ac:dyDescent="0.3">
      <c r="A53" s="200">
        <f t="shared" si="6"/>
        <v>8</v>
      </c>
      <c r="B53" s="149">
        <f t="shared" si="8"/>
        <v>43515</v>
      </c>
      <c r="C53" s="150">
        <f t="shared" si="2"/>
        <v>43515</v>
      </c>
      <c r="D53" s="175"/>
      <c r="E53" s="175"/>
      <c r="F53" s="175"/>
      <c r="G53" s="175"/>
      <c r="H53" s="175"/>
      <c r="I53" s="175"/>
      <c r="J53" s="175"/>
      <c r="K53" s="175"/>
      <c r="L53" s="175"/>
      <c r="M53" s="175"/>
      <c r="N53" s="175"/>
      <c r="O53" s="175"/>
      <c r="P53" s="171">
        <f t="shared" si="3"/>
        <v>0</v>
      </c>
      <c r="Q53" s="163">
        <f t="shared" si="4"/>
        <v>0</v>
      </c>
      <c r="R53" s="156">
        <f t="shared" si="5"/>
        <v>0</v>
      </c>
      <c r="S53" s="160">
        <f>IF(A53&gt;0,SUMPRODUCT((PLanning!$T$3:$T$367=A53)*(PLanning!$R$3:$R$367)))</f>
        <v>0</v>
      </c>
      <c r="T53">
        <f t="shared" si="1"/>
        <v>8</v>
      </c>
    </row>
    <row r="54" spans="1:20" x14ac:dyDescent="0.3">
      <c r="A54" s="200" t="str">
        <f t="shared" si="6"/>
        <v/>
      </c>
      <c r="B54" s="149">
        <f t="shared" si="8"/>
        <v>43516</v>
      </c>
      <c r="C54" s="150">
        <f t="shared" si="2"/>
        <v>43516</v>
      </c>
      <c r="D54" s="175"/>
      <c r="E54" s="175"/>
      <c r="F54" s="175"/>
      <c r="G54" s="175"/>
      <c r="H54" s="175"/>
      <c r="I54" s="175"/>
      <c r="J54" s="175"/>
      <c r="K54" s="175"/>
      <c r="L54" s="175"/>
      <c r="M54" s="175"/>
      <c r="N54" s="175"/>
      <c r="O54" s="175"/>
      <c r="P54" s="171">
        <f t="shared" si="3"/>
        <v>0</v>
      </c>
      <c r="Q54" s="163">
        <f t="shared" si="4"/>
        <v>0</v>
      </c>
      <c r="R54" s="156">
        <f t="shared" si="5"/>
        <v>0</v>
      </c>
      <c r="S54" s="160">
        <f>IF(A54&gt;0,SUMPRODUCT((PLanning!$T$3:$T$367=A54)*(PLanning!$R$3:$R$367)))</f>
        <v>0</v>
      </c>
      <c r="T54">
        <f t="shared" si="1"/>
        <v>8</v>
      </c>
    </row>
    <row r="55" spans="1:20" x14ac:dyDescent="0.3">
      <c r="A55" s="200" t="str">
        <f t="shared" si="6"/>
        <v/>
      </c>
      <c r="B55" s="149">
        <f t="shared" si="8"/>
        <v>43517</v>
      </c>
      <c r="C55" s="150">
        <f t="shared" si="2"/>
        <v>43517</v>
      </c>
      <c r="D55" s="175"/>
      <c r="E55" s="175"/>
      <c r="F55" s="175"/>
      <c r="G55" s="175"/>
      <c r="H55" s="175"/>
      <c r="I55" s="175"/>
      <c r="J55" s="175"/>
      <c r="K55" s="175"/>
      <c r="L55" s="175"/>
      <c r="M55" s="175"/>
      <c r="N55" s="175"/>
      <c r="O55" s="175"/>
      <c r="P55" s="171">
        <f t="shared" si="3"/>
        <v>0</v>
      </c>
      <c r="Q55" s="163">
        <f t="shared" si="4"/>
        <v>0</v>
      </c>
      <c r="R55" s="156">
        <f t="shared" si="5"/>
        <v>0</v>
      </c>
      <c r="S55" s="160">
        <f>IF(A55&gt;0,SUMPRODUCT((PLanning!$T$3:$T$367=A55)*(PLanning!$R$3:$R$367)))</f>
        <v>0</v>
      </c>
      <c r="T55">
        <f t="shared" si="1"/>
        <v>8</v>
      </c>
    </row>
    <row r="56" spans="1:20" x14ac:dyDescent="0.3">
      <c r="A56" s="200" t="str">
        <f t="shared" si="6"/>
        <v/>
      </c>
      <c r="B56" s="149">
        <f t="shared" si="8"/>
        <v>43518</v>
      </c>
      <c r="C56" s="150">
        <f t="shared" si="2"/>
        <v>43518</v>
      </c>
      <c r="D56" s="175"/>
      <c r="E56" s="175"/>
      <c r="F56" s="175"/>
      <c r="G56" s="175"/>
      <c r="H56" s="175"/>
      <c r="I56" s="175"/>
      <c r="J56" s="175"/>
      <c r="K56" s="175"/>
      <c r="L56" s="175"/>
      <c r="M56" s="175"/>
      <c r="N56" s="175"/>
      <c r="O56" s="175"/>
      <c r="P56" s="171">
        <f t="shared" si="3"/>
        <v>0</v>
      </c>
      <c r="Q56" s="163">
        <f t="shared" si="4"/>
        <v>0</v>
      </c>
      <c r="R56" s="156">
        <f t="shared" si="5"/>
        <v>0</v>
      </c>
      <c r="S56" s="160">
        <f>IF(A56&gt;0,SUMPRODUCT((PLanning!$T$3:$T$367=A56)*(PLanning!$R$3:$R$367)))</f>
        <v>0</v>
      </c>
      <c r="T56">
        <f t="shared" si="1"/>
        <v>8</v>
      </c>
    </row>
    <row r="57" spans="1:20" x14ac:dyDescent="0.3">
      <c r="A57" s="200" t="str">
        <f t="shared" si="6"/>
        <v/>
      </c>
      <c r="B57" s="149">
        <f t="shared" si="8"/>
        <v>43519</v>
      </c>
      <c r="C57" s="150">
        <f t="shared" si="2"/>
        <v>43519</v>
      </c>
      <c r="D57" s="175"/>
      <c r="E57" s="175"/>
      <c r="F57" s="175"/>
      <c r="G57" s="175"/>
      <c r="H57" s="175"/>
      <c r="I57" s="175"/>
      <c r="J57" s="175"/>
      <c r="K57" s="175"/>
      <c r="L57" s="175"/>
      <c r="M57" s="175"/>
      <c r="N57" s="175"/>
      <c r="O57" s="175"/>
      <c r="P57" s="171">
        <f t="shared" si="3"/>
        <v>0</v>
      </c>
      <c r="Q57" s="163">
        <f t="shared" si="4"/>
        <v>0</v>
      </c>
      <c r="R57" s="156">
        <f t="shared" si="5"/>
        <v>0</v>
      </c>
      <c r="S57" s="160">
        <f>IF(A57&gt;0,SUMPRODUCT((PLanning!$T$3:$T$367=A57)*(PLanning!$R$3:$R$367)))</f>
        <v>0</v>
      </c>
      <c r="T57">
        <f t="shared" si="1"/>
        <v>8</v>
      </c>
    </row>
    <row r="58" spans="1:20" x14ac:dyDescent="0.3">
      <c r="A58" s="200" t="str">
        <f t="shared" si="6"/>
        <v/>
      </c>
      <c r="B58" s="149">
        <f t="shared" si="8"/>
        <v>43520</v>
      </c>
      <c r="C58" s="150">
        <f t="shared" si="2"/>
        <v>43520</v>
      </c>
      <c r="D58" s="175"/>
      <c r="E58" s="175"/>
      <c r="F58" s="175"/>
      <c r="G58" s="175"/>
      <c r="H58" s="175"/>
      <c r="I58" s="175"/>
      <c r="J58" s="175"/>
      <c r="K58" s="175"/>
      <c r="L58" s="175"/>
      <c r="M58" s="175"/>
      <c r="N58" s="175"/>
      <c r="O58" s="175"/>
      <c r="P58" s="171">
        <f t="shared" si="3"/>
        <v>0</v>
      </c>
      <c r="Q58" s="163">
        <f t="shared" si="4"/>
        <v>0</v>
      </c>
      <c r="R58" s="156">
        <f t="shared" si="5"/>
        <v>0</v>
      </c>
      <c r="S58" s="160">
        <f>IF(A58&gt;0,SUMPRODUCT((PLanning!$T$3:$T$367=A58)*(PLanning!$R$3:$R$367)))</f>
        <v>0</v>
      </c>
      <c r="T58">
        <f t="shared" si="1"/>
        <v>8</v>
      </c>
    </row>
    <row r="59" spans="1:20" x14ac:dyDescent="0.3">
      <c r="A59" s="200" t="str">
        <f t="shared" si="6"/>
        <v/>
      </c>
      <c r="B59" s="149">
        <f t="shared" si="8"/>
        <v>43521</v>
      </c>
      <c r="C59" s="150">
        <f t="shared" si="2"/>
        <v>43521</v>
      </c>
      <c r="D59" s="175"/>
      <c r="E59" s="175"/>
      <c r="F59" s="175"/>
      <c r="G59" s="175"/>
      <c r="H59" s="175"/>
      <c r="I59" s="175"/>
      <c r="J59" s="175"/>
      <c r="K59" s="175"/>
      <c r="L59" s="175"/>
      <c r="M59" s="175"/>
      <c r="N59" s="175"/>
      <c r="O59" s="175"/>
      <c r="P59" s="171">
        <f t="shared" si="3"/>
        <v>0</v>
      </c>
      <c r="Q59" s="163">
        <f t="shared" si="4"/>
        <v>0</v>
      </c>
      <c r="R59" s="156">
        <f t="shared" si="5"/>
        <v>0</v>
      </c>
      <c r="S59" s="160">
        <f>IF(A59&gt;0,SUMPRODUCT((PLanning!$T$3:$T$367=A59)*(PLanning!$R$3:$R$367)))</f>
        <v>0</v>
      </c>
      <c r="T59">
        <f t="shared" si="1"/>
        <v>8</v>
      </c>
    </row>
    <row r="60" spans="1:20" x14ac:dyDescent="0.3">
      <c r="A60" s="200">
        <f t="shared" si="6"/>
        <v>9</v>
      </c>
      <c r="B60" s="149">
        <f t="shared" si="8"/>
        <v>43522</v>
      </c>
      <c r="C60" s="150">
        <f t="shared" si="2"/>
        <v>43522</v>
      </c>
      <c r="D60" s="175"/>
      <c r="E60" s="175"/>
      <c r="F60" s="175"/>
      <c r="G60" s="175"/>
      <c r="H60" s="175"/>
      <c r="I60" s="175"/>
      <c r="J60" s="175"/>
      <c r="K60" s="175"/>
      <c r="L60" s="175"/>
      <c r="M60" s="175"/>
      <c r="N60" s="175"/>
      <c r="O60" s="175"/>
      <c r="P60" s="171">
        <f t="shared" si="3"/>
        <v>0</v>
      </c>
      <c r="Q60" s="163">
        <f t="shared" si="4"/>
        <v>0</v>
      </c>
      <c r="R60" s="156">
        <f t="shared" si="5"/>
        <v>0</v>
      </c>
      <c r="S60" s="160">
        <f>IF(A60&gt;0,SUMPRODUCT((PLanning!$T$3:$T$367=A60)*(PLanning!$R$3:$R$367)))</f>
        <v>0</v>
      </c>
      <c r="T60">
        <f t="shared" si="1"/>
        <v>9</v>
      </c>
    </row>
    <row r="61" spans="1:20" x14ac:dyDescent="0.3">
      <c r="A61" s="200" t="str">
        <f t="shared" si="6"/>
        <v/>
      </c>
      <c r="B61" s="149">
        <f t="shared" si="8"/>
        <v>43523</v>
      </c>
      <c r="C61" s="150">
        <f t="shared" si="2"/>
        <v>43523</v>
      </c>
      <c r="D61" s="175"/>
      <c r="E61" s="175"/>
      <c r="F61" s="175"/>
      <c r="G61" s="175"/>
      <c r="H61" s="175"/>
      <c r="I61" s="175"/>
      <c r="J61" s="175"/>
      <c r="K61" s="175"/>
      <c r="L61" s="175"/>
      <c r="M61" s="175"/>
      <c r="N61" s="175"/>
      <c r="O61" s="175"/>
      <c r="P61" s="171">
        <f t="shared" si="3"/>
        <v>0</v>
      </c>
      <c r="Q61" s="163">
        <f t="shared" si="4"/>
        <v>0</v>
      </c>
      <c r="R61" s="156">
        <f t="shared" si="5"/>
        <v>0</v>
      </c>
      <c r="S61" s="160">
        <f>IF(A61&gt;0,SUMPRODUCT((PLanning!$T$3:$T$367=A61)*(PLanning!$R$3:$R$367)))</f>
        <v>0</v>
      </c>
      <c r="T61">
        <f t="shared" si="1"/>
        <v>9</v>
      </c>
    </row>
    <row r="62" spans="1:20" x14ac:dyDescent="0.3">
      <c r="A62" s="200" t="str">
        <f t="shared" si="6"/>
        <v/>
      </c>
      <c r="B62" s="149">
        <f t="shared" si="8"/>
        <v>43524</v>
      </c>
      <c r="C62" s="150">
        <f t="shared" si="2"/>
        <v>43524</v>
      </c>
      <c r="D62" s="175"/>
      <c r="E62" s="175"/>
      <c r="F62" s="175"/>
      <c r="G62" s="175"/>
      <c r="H62" s="175"/>
      <c r="I62" s="175"/>
      <c r="J62" s="175"/>
      <c r="K62" s="175"/>
      <c r="L62" s="175"/>
      <c r="M62" s="175"/>
      <c r="N62" s="175"/>
      <c r="O62" s="175"/>
      <c r="P62" s="171">
        <f t="shared" si="3"/>
        <v>0</v>
      </c>
      <c r="Q62" s="163">
        <f t="shared" si="4"/>
        <v>0</v>
      </c>
      <c r="R62" s="156">
        <f t="shared" si="5"/>
        <v>0</v>
      </c>
      <c r="S62" s="160">
        <f>IF(A62&gt;0,SUMPRODUCT((PLanning!$T$3:$T$367=A62)*(PLanning!$R$3:$R$367)))</f>
        <v>0</v>
      </c>
      <c r="T62">
        <f t="shared" si="1"/>
        <v>9</v>
      </c>
    </row>
    <row r="63" spans="1:20" x14ac:dyDescent="0.3">
      <c r="A63" s="200" t="str">
        <f t="shared" si="6"/>
        <v/>
      </c>
      <c r="B63" s="149">
        <f t="shared" si="8"/>
        <v>43525</v>
      </c>
      <c r="C63" s="150">
        <f t="shared" si="2"/>
        <v>43525</v>
      </c>
      <c r="D63" s="175"/>
      <c r="E63" s="175"/>
      <c r="F63" s="175"/>
      <c r="G63" s="175"/>
      <c r="H63" s="175"/>
      <c r="I63" s="175"/>
      <c r="J63" s="175"/>
      <c r="K63" s="175"/>
      <c r="L63" s="175"/>
      <c r="M63" s="175"/>
      <c r="N63" s="175"/>
      <c r="O63" s="175"/>
      <c r="P63" s="171">
        <f t="shared" si="3"/>
        <v>0</v>
      </c>
      <c r="Q63" s="163">
        <f t="shared" si="4"/>
        <v>0</v>
      </c>
      <c r="R63" s="156">
        <f t="shared" si="5"/>
        <v>0</v>
      </c>
      <c r="S63" s="160">
        <f>IF(A63&gt;0,SUMPRODUCT((PLanning!$T$3:$T$367=A63)*(PLanning!$R$3:$R$367)))</f>
        <v>0</v>
      </c>
      <c r="T63">
        <f t="shared" si="1"/>
        <v>9</v>
      </c>
    </row>
    <row r="64" spans="1:20" x14ac:dyDescent="0.3">
      <c r="A64" s="200" t="str">
        <f t="shared" si="6"/>
        <v/>
      </c>
      <c r="B64" s="149">
        <f t="shared" si="8"/>
        <v>43526</v>
      </c>
      <c r="C64" s="150">
        <f t="shared" si="2"/>
        <v>43526</v>
      </c>
      <c r="D64" s="175"/>
      <c r="E64" s="175"/>
      <c r="F64" s="175"/>
      <c r="G64" s="175"/>
      <c r="H64" s="175"/>
      <c r="I64" s="175"/>
      <c r="J64" s="175"/>
      <c r="K64" s="175"/>
      <c r="L64" s="175"/>
      <c r="M64" s="175"/>
      <c r="N64" s="175"/>
      <c r="O64" s="175"/>
      <c r="P64" s="171">
        <f t="shared" si="3"/>
        <v>0</v>
      </c>
      <c r="Q64" s="163">
        <f t="shared" si="4"/>
        <v>0</v>
      </c>
      <c r="R64" s="156">
        <f t="shared" si="5"/>
        <v>0</v>
      </c>
      <c r="S64" s="160">
        <f>IF(A64&gt;0,SUMPRODUCT((PLanning!$T$3:$T$367=A64)*(PLanning!$R$3:$R$367)))</f>
        <v>0</v>
      </c>
      <c r="T64">
        <f t="shared" si="1"/>
        <v>9</v>
      </c>
    </row>
    <row r="65" spans="1:20" x14ac:dyDescent="0.3">
      <c r="A65" s="200" t="str">
        <f t="shared" si="6"/>
        <v/>
      </c>
      <c r="B65" s="149">
        <f t="shared" si="8"/>
        <v>43527</v>
      </c>
      <c r="C65" s="150">
        <f t="shared" si="2"/>
        <v>43527</v>
      </c>
      <c r="D65" s="175"/>
      <c r="E65" s="175"/>
      <c r="F65" s="175"/>
      <c r="G65" s="175"/>
      <c r="H65" s="175"/>
      <c r="I65" s="175"/>
      <c r="J65" s="175"/>
      <c r="K65" s="175"/>
      <c r="L65" s="175"/>
      <c r="M65" s="175"/>
      <c r="N65" s="175"/>
      <c r="O65" s="175"/>
      <c r="P65" s="171">
        <f t="shared" si="3"/>
        <v>0</v>
      </c>
      <c r="Q65" s="163">
        <f t="shared" si="4"/>
        <v>0</v>
      </c>
      <c r="R65" s="156">
        <f t="shared" si="5"/>
        <v>0</v>
      </c>
      <c r="S65" s="160">
        <f>IF(A65&gt;0,SUMPRODUCT((PLanning!$T$3:$T$367=A65)*(PLanning!$R$3:$R$367)))</f>
        <v>0</v>
      </c>
      <c r="T65">
        <f t="shared" si="1"/>
        <v>9</v>
      </c>
    </row>
    <row r="66" spans="1:20" x14ac:dyDescent="0.3">
      <c r="A66" s="200" t="str">
        <f t="shared" si="6"/>
        <v/>
      </c>
      <c r="B66" s="149">
        <f t="shared" si="8"/>
        <v>43528</v>
      </c>
      <c r="C66" s="150">
        <f t="shared" si="2"/>
        <v>43528</v>
      </c>
      <c r="D66" s="175"/>
      <c r="E66" s="175"/>
      <c r="F66" s="175"/>
      <c r="G66" s="175"/>
      <c r="H66" s="175"/>
      <c r="I66" s="175"/>
      <c r="J66" s="175"/>
      <c r="K66" s="175"/>
      <c r="L66" s="175"/>
      <c r="M66" s="175"/>
      <c r="N66" s="175"/>
      <c r="O66" s="175"/>
      <c r="P66" s="171">
        <f t="shared" si="3"/>
        <v>0</v>
      </c>
      <c r="Q66" s="163">
        <f t="shared" si="4"/>
        <v>0</v>
      </c>
      <c r="R66" s="156">
        <f t="shared" si="5"/>
        <v>0</v>
      </c>
      <c r="S66" s="160">
        <f>IF(A66&gt;0,SUMPRODUCT((PLanning!$T$3:$T$367=A66)*(PLanning!$R$3:$R$367)))</f>
        <v>0</v>
      </c>
      <c r="T66">
        <f t="shared" si="1"/>
        <v>9</v>
      </c>
    </row>
    <row r="67" spans="1:20" x14ac:dyDescent="0.3">
      <c r="A67" s="200">
        <f t="shared" si="6"/>
        <v>10</v>
      </c>
      <c r="B67" s="149">
        <f t="shared" si="8"/>
        <v>43529</v>
      </c>
      <c r="C67" s="150">
        <f t="shared" si="2"/>
        <v>43529</v>
      </c>
      <c r="D67" s="175"/>
      <c r="E67" s="175"/>
      <c r="F67" s="175"/>
      <c r="G67" s="175"/>
      <c r="H67" s="175"/>
      <c r="I67" s="175"/>
      <c r="J67" s="175"/>
      <c r="K67" s="175"/>
      <c r="L67" s="175"/>
      <c r="M67" s="175"/>
      <c r="N67" s="175"/>
      <c r="O67" s="175"/>
      <c r="P67" s="171">
        <f t="shared" si="3"/>
        <v>0</v>
      </c>
      <c r="Q67" s="163">
        <f t="shared" si="4"/>
        <v>0</v>
      </c>
      <c r="R67" s="156">
        <f t="shared" si="5"/>
        <v>0</v>
      </c>
      <c r="S67" s="160">
        <f>IF(A67&gt;0,SUMPRODUCT((PLanning!$T$3:$T$367=A67)*(PLanning!$R$3:$R$367)))</f>
        <v>0</v>
      </c>
      <c r="T67">
        <f t="shared" ref="T67:T130" si="9">_xlfn.ISOWEEKNUM(B67)</f>
        <v>10</v>
      </c>
    </row>
    <row r="68" spans="1:20" x14ac:dyDescent="0.3">
      <c r="A68" s="200" t="str">
        <f t="shared" si="6"/>
        <v/>
      </c>
      <c r="B68" s="149">
        <f t="shared" si="8"/>
        <v>43530</v>
      </c>
      <c r="C68" s="150">
        <f t="shared" ref="C68:C131" si="10">B68</f>
        <v>43530</v>
      </c>
      <c r="D68" s="175"/>
      <c r="E68" s="175"/>
      <c r="F68" s="175"/>
      <c r="G68" s="175"/>
      <c r="H68" s="175"/>
      <c r="I68" s="175"/>
      <c r="J68" s="175"/>
      <c r="K68" s="175"/>
      <c r="L68" s="175"/>
      <c r="M68" s="175"/>
      <c r="N68" s="175"/>
      <c r="O68" s="175"/>
      <c r="P68" s="171">
        <f t="shared" ref="P68:P131" si="11">(E68-D68)+(H68-G68)</f>
        <v>0</v>
      </c>
      <c r="Q68" s="163">
        <f t="shared" ref="Q68:Q131" si="12">(K68-J68)+(N68-M68)</f>
        <v>0</v>
      </c>
      <c r="R68" s="156">
        <f t="shared" ref="R68:R131" si="13">Q68+P68</f>
        <v>0</v>
      </c>
      <c r="S68" s="160">
        <f>IF(A68&gt;0,SUMPRODUCT((PLanning!$T$3:$T$367=A68)*(PLanning!$R$3:$R$367)))</f>
        <v>0</v>
      </c>
      <c r="T68">
        <f t="shared" si="9"/>
        <v>10</v>
      </c>
    </row>
    <row r="69" spans="1:20" x14ac:dyDescent="0.3">
      <c r="A69" s="200" t="str">
        <f t="shared" ref="A69:A132" si="14">IF(WEEKDAY(B69,2)=1,_xlfn.ISOWEEKNUM(B69),"")</f>
        <v/>
      </c>
      <c r="B69" s="149">
        <f t="shared" si="8"/>
        <v>43531</v>
      </c>
      <c r="C69" s="150">
        <f t="shared" si="10"/>
        <v>43531</v>
      </c>
      <c r="D69" s="175"/>
      <c r="E69" s="175"/>
      <c r="F69" s="175"/>
      <c r="G69" s="175"/>
      <c r="H69" s="175"/>
      <c r="I69" s="175"/>
      <c r="J69" s="175"/>
      <c r="K69" s="175"/>
      <c r="L69" s="175"/>
      <c r="M69" s="175"/>
      <c r="N69" s="175"/>
      <c r="O69" s="175"/>
      <c r="P69" s="171">
        <f t="shared" si="11"/>
        <v>0</v>
      </c>
      <c r="Q69" s="163">
        <f t="shared" si="12"/>
        <v>0</v>
      </c>
      <c r="R69" s="156">
        <f t="shared" si="13"/>
        <v>0</v>
      </c>
      <c r="S69" s="160">
        <f>IF(A69&gt;0,SUMPRODUCT((PLanning!$T$3:$T$367=A69)*(PLanning!$R$3:$R$367)))</f>
        <v>0</v>
      </c>
      <c r="T69">
        <f t="shared" si="9"/>
        <v>10</v>
      </c>
    </row>
    <row r="70" spans="1:20" x14ac:dyDescent="0.3">
      <c r="A70" s="200" t="str">
        <f t="shared" si="14"/>
        <v/>
      </c>
      <c r="B70" s="149">
        <f t="shared" si="8"/>
        <v>43532</v>
      </c>
      <c r="C70" s="150">
        <f t="shared" si="10"/>
        <v>43532</v>
      </c>
      <c r="D70" s="175"/>
      <c r="E70" s="175"/>
      <c r="F70" s="175"/>
      <c r="G70" s="175"/>
      <c r="H70" s="175"/>
      <c r="I70" s="175"/>
      <c r="J70" s="175"/>
      <c r="K70" s="175"/>
      <c r="L70" s="175"/>
      <c r="M70" s="175"/>
      <c r="N70" s="175"/>
      <c r="O70" s="175"/>
      <c r="P70" s="171">
        <f t="shared" si="11"/>
        <v>0</v>
      </c>
      <c r="Q70" s="163">
        <f t="shared" si="12"/>
        <v>0</v>
      </c>
      <c r="R70" s="156">
        <f t="shared" si="13"/>
        <v>0</v>
      </c>
      <c r="S70" s="160">
        <f>IF(A70&gt;0,SUMPRODUCT((PLanning!$T$3:$T$367=A70)*(PLanning!$R$3:$R$367)))</f>
        <v>0</v>
      </c>
      <c r="T70">
        <f t="shared" si="9"/>
        <v>10</v>
      </c>
    </row>
    <row r="71" spans="1:20" x14ac:dyDescent="0.3">
      <c r="A71" s="200" t="str">
        <f t="shared" si="14"/>
        <v/>
      </c>
      <c r="B71" s="149">
        <f t="shared" si="8"/>
        <v>43533</v>
      </c>
      <c r="C71" s="150">
        <f t="shared" si="10"/>
        <v>43533</v>
      </c>
      <c r="D71" s="175"/>
      <c r="E71" s="175"/>
      <c r="F71" s="175"/>
      <c r="G71" s="175"/>
      <c r="H71" s="175"/>
      <c r="I71" s="175"/>
      <c r="J71" s="175"/>
      <c r="K71" s="175"/>
      <c r="L71" s="175"/>
      <c r="M71" s="175"/>
      <c r="N71" s="175"/>
      <c r="O71" s="175"/>
      <c r="P71" s="171">
        <f t="shared" si="11"/>
        <v>0</v>
      </c>
      <c r="Q71" s="163">
        <f t="shared" si="12"/>
        <v>0</v>
      </c>
      <c r="R71" s="156">
        <f t="shared" si="13"/>
        <v>0</v>
      </c>
      <c r="S71" s="160">
        <f>IF(A71&gt;0,SUMPRODUCT((PLanning!$T$3:$T$367=A71)*(PLanning!$R$3:$R$367)))</f>
        <v>0</v>
      </c>
      <c r="T71">
        <f t="shared" si="9"/>
        <v>10</v>
      </c>
    </row>
    <row r="72" spans="1:20" x14ac:dyDescent="0.3">
      <c r="A72" s="200" t="str">
        <f t="shared" si="14"/>
        <v/>
      </c>
      <c r="B72" s="149">
        <f t="shared" si="8"/>
        <v>43534</v>
      </c>
      <c r="C72" s="150">
        <f t="shared" si="10"/>
        <v>43534</v>
      </c>
      <c r="D72" s="175"/>
      <c r="E72" s="175"/>
      <c r="F72" s="175"/>
      <c r="G72" s="175"/>
      <c r="H72" s="175"/>
      <c r="I72" s="175"/>
      <c r="J72" s="175"/>
      <c r="K72" s="175"/>
      <c r="L72" s="175"/>
      <c r="M72" s="175"/>
      <c r="N72" s="175"/>
      <c r="O72" s="175"/>
      <c r="P72" s="171">
        <f t="shared" si="11"/>
        <v>0</v>
      </c>
      <c r="Q72" s="163">
        <f t="shared" si="12"/>
        <v>0</v>
      </c>
      <c r="R72" s="156">
        <f t="shared" si="13"/>
        <v>0</v>
      </c>
      <c r="S72" s="160">
        <f>IF(A72&gt;0,SUMPRODUCT((PLanning!$T$3:$T$367=A72)*(PLanning!$R$3:$R$367)))</f>
        <v>0</v>
      </c>
      <c r="T72">
        <f t="shared" si="9"/>
        <v>10</v>
      </c>
    </row>
    <row r="73" spans="1:20" x14ac:dyDescent="0.3">
      <c r="A73" s="200" t="str">
        <f t="shared" si="14"/>
        <v/>
      </c>
      <c r="B73" s="149">
        <f t="shared" si="8"/>
        <v>43535</v>
      </c>
      <c r="C73" s="150">
        <f t="shared" si="10"/>
        <v>43535</v>
      </c>
      <c r="D73" s="175"/>
      <c r="E73" s="175"/>
      <c r="F73" s="175"/>
      <c r="G73" s="175"/>
      <c r="H73" s="175"/>
      <c r="I73" s="175"/>
      <c r="J73" s="175"/>
      <c r="K73" s="175"/>
      <c r="L73" s="175"/>
      <c r="M73" s="175"/>
      <c r="N73" s="175"/>
      <c r="O73" s="175"/>
      <c r="P73" s="171">
        <f t="shared" si="11"/>
        <v>0</v>
      </c>
      <c r="Q73" s="163">
        <f t="shared" si="12"/>
        <v>0</v>
      </c>
      <c r="R73" s="156">
        <f t="shared" si="13"/>
        <v>0</v>
      </c>
      <c r="S73" s="160">
        <f>IF(A73&gt;0,SUMPRODUCT((PLanning!$T$3:$T$367=A73)*(PLanning!$R$3:$R$367)))</f>
        <v>0</v>
      </c>
      <c r="T73">
        <f t="shared" si="9"/>
        <v>10</v>
      </c>
    </row>
    <row r="74" spans="1:20" x14ac:dyDescent="0.3">
      <c r="A74" s="200">
        <f t="shared" si="14"/>
        <v>11</v>
      </c>
      <c r="B74" s="149">
        <f t="shared" si="8"/>
        <v>43536</v>
      </c>
      <c r="C74" s="150">
        <f t="shared" si="10"/>
        <v>43536</v>
      </c>
      <c r="D74" s="175"/>
      <c r="E74" s="175"/>
      <c r="F74" s="175"/>
      <c r="G74" s="175"/>
      <c r="H74" s="175"/>
      <c r="I74" s="175"/>
      <c r="J74" s="175"/>
      <c r="K74" s="175"/>
      <c r="L74" s="175"/>
      <c r="M74" s="175"/>
      <c r="N74" s="175"/>
      <c r="O74" s="175"/>
      <c r="P74" s="171">
        <f t="shared" si="11"/>
        <v>0</v>
      </c>
      <c r="Q74" s="163">
        <f t="shared" si="12"/>
        <v>0</v>
      </c>
      <c r="R74" s="156">
        <f t="shared" si="13"/>
        <v>0</v>
      </c>
      <c r="S74" s="160">
        <f>IF(A74&gt;0,SUMPRODUCT((PLanning!$T$3:$T$367=A74)*(PLanning!$R$3:$R$367)))</f>
        <v>0</v>
      </c>
      <c r="T74">
        <f t="shared" si="9"/>
        <v>11</v>
      </c>
    </row>
    <row r="75" spans="1:20" x14ac:dyDescent="0.3">
      <c r="A75" s="200" t="str">
        <f t="shared" si="14"/>
        <v/>
      </c>
      <c r="B75" s="149">
        <f t="shared" si="8"/>
        <v>43537</v>
      </c>
      <c r="C75" s="150">
        <f t="shared" si="10"/>
        <v>43537</v>
      </c>
      <c r="D75" s="175"/>
      <c r="E75" s="175"/>
      <c r="F75" s="175"/>
      <c r="G75" s="175"/>
      <c r="H75" s="175"/>
      <c r="I75" s="175"/>
      <c r="J75" s="175"/>
      <c r="K75" s="175"/>
      <c r="L75" s="175"/>
      <c r="M75" s="175"/>
      <c r="N75" s="175"/>
      <c r="O75" s="175"/>
      <c r="P75" s="171">
        <f t="shared" si="11"/>
        <v>0</v>
      </c>
      <c r="Q75" s="163">
        <f t="shared" si="12"/>
        <v>0</v>
      </c>
      <c r="R75" s="156">
        <f t="shared" si="13"/>
        <v>0</v>
      </c>
      <c r="S75" s="160">
        <f>IF(A75&gt;0,SUMPRODUCT((PLanning!$T$3:$T$367=A75)*(PLanning!$R$3:$R$367)))</f>
        <v>0</v>
      </c>
      <c r="T75">
        <f t="shared" si="9"/>
        <v>11</v>
      </c>
    </row>
    <row r="76" spans="1:20" x14ac:dyDescent="0.3">
      <c r="A76" s="200" t="str">
        <f t="shared" si="14"/>
        <v/>
      </c>
      <c r="B76" s="149">
        <f t="shared" si="8"/>
        <v>43538</v>
      </c>
      <c r="C76" s="150">
        <f t="shared" si="10"/>
        <v>43538</v>
      </c>
      <c r="D76" s="175"/>
      <c r="E76" s="175"/>
      <c r="F76" s="175"/>
      <c r="G76" s="175"/>
      <c r="H76" s="175"/>
      <c r="I76" s="175"/>
      <c r="J76" s="175"/>
      <c r="K76" s="175"/>
      <c r="L76" s="175"/>
      <c r="M76" s="175"/>
      <c r="N76" s="175"/>
      <c r="O76" s="175"/>
      <c r="P76" s="171">
        <f t="shared" si="11"/>
        <v>0</v>
      </c>
      <c r="Q76" s="163">
        <f t="shared" si="12"/>
        <v>0</v>
      </c>
      <c r="R76" s="156">
        <f t="shared" si="13"/>
        <v>0</v>
      </c>
      <c r="S76" s="160">
        <f>IF(A76&gt;0,SUMPRODUCT((PLanning!$T$3:$T$367=A76)*(PLanning!$R$3:$R$367)))</f>
        <v>0</v>
      </c>
      <c r="T76">
        <f t="shared" si="9"/>
        <v>11</v>
      </c>
    </row>
    <row r="77" spans="1:20" x14ac:dyDescent="0.3">
      <c r="A77" s="200" t="str">
        <f t="shared" si="14"/>
        <v/>
      </c>
      <c r="B77" s="149">
        <f t="shared" si="8"/>
        <v>43539</v>
      </c>
      <c r="C77" s="150">
        <f t="shared" si="10"/>
        <v>43539</v>
      </c>
      <c r="D77" s="175"/>
      <c r="E77" s="175"/>
      <c r="F77" s="175"/>
      <c r="G77" s="175"/>
      <c r="H77" s="175"/>
      <c r="I77" s="175"/>
      <c r="J77" s="175"/>
      <c r="K77" s="175"/>
      <c r="L77" s="175"/>
      <c r="M77" s="175"/>
      <c r="N77" s="175"/>
      <c r="O77" s="175"/>
      <c r="P77" s="171">
        <f t="shared" si="11"/>
        <v>0</v>
      </c>
      <c r="Q77" s="163">
        <f t="shared" si="12"/>
        <v>0</v>
      </c>
      <c r="R77" s="156">
        <f t="shared" si="13"/>
        <v>0</v>
      </c>
      <c r="S77" s="160">
        <f>IF(A77&gt;0,SUMPRODUCT((PLanning!$T$3:$T$367=A77)*(PLanning!$R$3:$R$367)))</f>
        <v>0</v>
      </c>
      <c r="T77">
        <f t="shared" si="9"/>
        <v>11</v>
      </c>
    </row>
    <row r="78" spans="1:20" x14ac:dyDescent="0.3">
      <c r="A78" s="200" t="str">
        <f t="shared" si="14"/>
        <v/>
      </c>
      <c r="B78" s="149">
        <f t="shared" si="8"/>
        <v>43540</v>
      </c>
      <c r="C78" s="150">
        <f t="shared" si="10"/>
        <v>43540</v>
      </c>
      <c r="D78" s="175"/>
      <c r="E78" s="175"/>
      <c r="F78" s="175"/>
      <c r="G78" s="175"/>
      <c r="H78" s="175"/>
      <c r="I78" s="175"/>
      <c r="J78" s="175"/>
      <c r="K78" s="175"/>
      <c r="L78" s="175"/>
      <c r="M78" s="175"/>
      <c r="N78" s="175"/>
      <c r="O78" s="175"/>
      <c r="P78" s="171">
        <f t="shared" si="11"/>
        <v>0</v>
      </c>
      <c r="Q78" s="163">
        <f t="shared" si="12"/>
        <v>0</v>
      </c>
      <c r="R78" s="156">
        <f t="shared" si="13"/>
        <v>0</v>
      </c>
      <c r="S78" s="160">
        <f>IF(A78&gt;0,SUMPRODUCT((PLanning!$T$3:$T$367=A78)*(PLanning!$R$3:$R$367)))</f>
        <v>0</v>
      </c>
      <c r="T78">
        <f t="shared" si="9"/>
        <v>11</v>
      </c>
    </row>
    <row r="79" spans="1:20" x14ac:dyDescent="0.3">
      <c r="A79" s="200" t="str">
        <f t="shared" si="14"/>
        <v/>
      </c>
      <c r="B79" s="149">
        <f t="shared" si="8"/>
        <v>43541</v>
      </c>
      <c r="C79" s="150">
        <f t="shared" si="10"/>
        <v>43541</v>
      </c>
      <c r="D79" s="175"/>
      <c r="E79" s="175"/>
      <c r="F79" s="175"/>
      <c r="G79" s="175"/>
      <c r="H79" s="175"/>
      <c r="I79" s="175"/>
      <c r="J79" s="175"/>
      <c r="K79" s="175"/>
      <c r="L79" s="175"/>
      <c r="M79" s="175"/>
      <c r="N79" s="175"/>
      <c r="O79" s="175"/>
      <c r="P79" s="171">
        <f t="shared" si="11"/>
        <v>0</v>
      </c>
      <c r="Q79" s="163">
        <f t="shared" si="12"/>
        <v>0</v>
      </c>
      <c r="R79" s="156">
        <f t="shared" si="13"/>
        <v>0</v>
      </c>
      <c r="S79" s="160">
        <f>IF(A79&gt;0,SUMPRODUCT((PLanning!$T$3:$T$367=A79)*(PLanning!$R$3:$R$367)))</f>
        <v>0</v>
      </c>
      <c r="T79">
        <f t="shared" si="9"/>
        <v>11</v>
      </c>
    </row>
    <row r="80" spans="1:20" x14ac:dyDescent="0.3">
      <c r="A80" s="200" t="str">
        <f t="shared" si="14"/>
        <v/>
      </c>
      <c r="B80" s="149">
        <f t="shared" si="8"/>
        <v>43542</v>
      </c>
      <c r="C80" s="150">
        <f t="shared" si="10"/>
        <v>43542</v>
      </c>
      <c r="D80" s="175"/>
      <c r="E80" s="175"/>
      <c r="F80" s="175"/>
      <c r="G80" s="175"/>
      <c r="H80" s="175"/>
      <c r="I80" s="175"/>
      <c r="J80" s="175"/>
      <c r="K80" s="175"/>
      <c r="L80" s="175"/>
      <c r="M80" s="175"/>
      <c r="N80" s="175"/>
      <c r="O80" s="175"/>
      <c r="P80" s="171">
        <f t="shared" si="11"/>
        <v>0</v>
      </c>
      <c r="Q80" s="163">
        <f t="shared" si="12"/>
        <v>0</v>
      </c>
      <c r="R80" s="156">
        <f t="shared" si="13"/>
        <v>0</v>
      </c>
      <c r="S80" s="160">
        <f>IF(A80&gt;0,SUMPRODUCT((PLanning!$T$3:$T$367=A80)*(PLanning!$R$3:$R$367)))</f>
        <v>0</v>
      </c>
      <c r="T80">
        <f t="shared" si="9"/>
        <v>11</v>
      </c>
    </row>
    <row r="81" spans="1:20" x14ac:dyDescent="0.3">
      <c r="A81" s="200">
        <f t="shared" si="14"/>
        <v>12</v>
      </c>
      <c r="B81" s="149">
        <f t="shared" si="8"/>
        <v>43543</v>
      </c>
      <c r="C81" s="150">
        <f t="shared" si="10"/>
        <v>43543</v>
      </c>
      <c r="D81" s="175"/>
      <c r="E81" s="175"/>
      <c r="F81" s="175"/>
      <c r="G81" s="175"/>
      <c r="H81" s="175"/>
      <c r="I81" s="175"/>
      <c r="J81" s="175"/>
      <c r="K81" s="175"/>
      <c r="L81" s="175"/>
      <c r="M81" s="175"/>
      <c r="N81" s="175"/>
      <c r="O81" s="175"/>
      <c r="P81" s="171">
        <f t="shared" si="11"/>
        <v>0</v>
      </c>
      <c r="Q81" s="163">
        <f t="shared" si="12"/>
        <v>0</v>
      </c>
      <c r="R81" s="156">
        <f t="shared" si="13"/>
        <v>0</v>
      </c>
      <c r="S81" s="160">
        <f>IF(A81&gt;0,SUMPRODUCT((PLanning!$T$3:$T$367=A81)*(PLanning!$R$3:$R$367)))</f>
        <v>0</v>
      </c>
      <c r="T81">
        <f t="shared" si="9"/>
        <v>12</v>
      </c>
    </row>
    <row r="82" spans="1:20" x14ac:dyDescent="0.3">
      <c r="A82" s="200" t="str">
        <f t="shared" si="14"/>
        <v/>
      </c>
      <c r="B82" s="149">
        <f t="shared" si="8"/>
        <v>43544</v>
      </c>
      <c r="C82" s="150">
        <f t="shared" si="10"/>
        <v>43544</v>
      </c>
      <c r="D82" s="175"/>
      <c r="E82" s="175"/>
      <c r="F82" s="175"/>
      <c r="G82" s="175"/>
      <c r="H82" s="175"/>
      <c r="I82" s="175"/>
      <c r="J82" s="175"/>
      <c r="K82" s="175"/>
      <c r="L82" s="175"/>
      <c r="M82" s="175"/>
      <c r="N82" s="175"/>
      <c r="O82" s="175"/>
      <c r="P82" s="171">
        <f t="shared" si="11"/>
        <v>0</v>
      </c>
      <c r="Q82" s="163">
        <f t="shared" si="12"/>
        <v>0</v>
      </c>
      <c r="R82" s="156">
        <f t="shared" si="13"/>
        <v>0</v>
      </c>
      <c r="S82" s="160">
        <f>IF(A82&gt;0,SUMPRODUCT((PLanning!$T$3:$T$367=A82)*(PLanning!$R$3:$R$367)))</f>
        <v>0</v>
      </c>
      <c r="T82">
        <f t="shared" si="9"/>
        <v>12</v>
      </c>
    </row>
    <row r="83" spans="1:20" x14ac:dyDescent="0.3">
      <c r="A83" s="200" t="str">
        <f t="shared" si="14"/>
        <v/>
      </c>
      <c r="B83" s="149">
        <f t="shared" si="8"/>
        <v>43545</v>
      </c>
      <c r="C83" s="150">
        <f t="shared" si="10"/>
        <v>43545</v>
      </c>
      <c r="D83" s="175"/>
      <c r="E83" s="175"/>
      <c r="F83" s="175"/>
      <c r="G83" s="175"/>
      <c r="H83" s="175"/>
      <c r="I83" s="175"/>
      <c r="J83" s="175"/>
      <c r="K83" s="175"/>
      <c r="L83" s="175"/>
      <c r="M83" s="175"/>
      <c r="N83" s="175"/>
      <c r="O83" s="175"/>
      <c r="P83" s="171">
        <f t="shared" si="11"/>
        <v>0</v>
      </c>
      <c r="Q83" s="163">
        <f t="shared" si="12"/>
        <v>0</v>
      </c>
      <c r="R83" s="156">
        <f t="shared" si="13"/>
        <v>0</v>
      </c>
      <c r="S83" s="160">
        <f>IF(A83&gt;0,SUMPRODUCT((PLanning!$T$3:$T$367=A83)*(PLanning!$R$3:$R$367)))</f>
        <v>0</v>
      </c>
      <c r="T83">
        <f t="shared" si="9"/>
        <v>12</v>
      </c>
    </row>
    <row r="84" spans="1:20" x14ac:dyDescent="0.3">
      <c r="A84" s="200" t="str">
        <f t="shared" si="14"/>
        <v/>
      </c>
      <c r="B84" s="149">
        <f t="shared" si="8"/>
        <v>43546</v>
      </c>
      <c r="C84" s="150">
        <f t="shared" si="10"/>
        <v>43546</v>
      </c>
      <c r="D84" s="175"/>
      <c r="E84" s="175"/>
      <c r="F84" s="175"/>
      <c r="G84" s="175"/>
      <c r="H84" s="175"/>
      <c r="I84" s="175"/>
      <c r="J84" s="175"/>
      <c r="K84" s="175"/>
      <c r="L84" s="175"/>
      <c r="M84" s="175"/>
      <c r="N84" s="175"/>
      <c r="O84" s="175"/>
      <c r="P84" s="171">
        <f t="shared" si="11"/>
        <v>0</v>
      </c>
      <c r="Q84" s="163">
        <f t="shared" si="12"/>
        <v>0</v>
      </c>
      <c r="R84" s="156">
        <f t="shared" si="13"/>
        <v>0</v>
      </c>
      <c r="S84" s="160">
        <f>IF(A84&gt;0,SUMPRODUCT((PLanning!$T$3:$T$367=A84)*(PLanning!$R$3:$R$367)))</f>
        <v>0</v>
      </c>
      <c r="T84">
        <f t="shared" si="9"/>
        <v>12</v>
      </c>
    </row>
    <row r="85" spans="1:20" x14ac:dyDescent="0.3">
      <c r="A85" s="200" t="str">
        <f t="shared" si="14"/>
        <v/>
      </c>
      <c r="B85" s="149">
        <f t="shared" si="8"/>
        <v>43547</v>
      </c>
      <c r="C85" s="150">
        <f t="shared" si="10"/>
        <v>43547</v>
      </c>
      <c r="D85" s="175"/>
      <c r="E85" s="175"/>
      <c r="F85" s="175"/>
      <c r="G85" s="175"/>
      <c r="H85" s="175"/>
      <c r="I85" s="175"/>
      <c r="J85" s="175"/>
      <c r="K85" s="175"/>
      <c r="L85" s="175"/>
      <c r="M85" s="175"/>
      <c r="N85" s="175"/>
      <c r="O85" s="175"/>
      <c r="P85" s="171">
        <f t="shared" si="11"/>
        <v>0</v>
      </c>
      <c r="Q85" s="163">
        <f t="shared" si="12"/>
        <v>0</v>
      </c>
      <c r="R85" s="156">
        <f t="shared" si="13"/>
        <v>0</v>
      </c>
      <c r="S85" s="160">
        <f>IF(A85&gt;0,SUMPRODUCT((PLanning!$T$3:$T$367=A85)*(PLanning!$R$3:$R$367)))</f>
        <v>0</v>
      </c>
      <c r="T85">
        <f t="shared" si="9"/>
        <v>12</v>
      </c>
    </row>
    <row r="86" spans="1:20" x14ac:dyDescent="0.3">
      <c r="A86" s="200" t="str">
        <f t="shared" si="14"/>
        <v/>
      </c>
      <c r="B86" s="149">
        <f t="shared" si="8"/>
        <v>43548</v>
      </c>
      <c r="C86" s="150">
        <f t="shared" si="10"/>
        <v>43548</v>
      </c>
      <c r="D86" s="175"/>
      <c r="E86" s="175"/>
      <c r="F86" s="175"/>
      <c r="G86" s="175"/>
      <c r="H86" s="175"/>
      <c r="I86" s="175"/>
      <c r="J86" s="175"/>
      <c r="K86" s="175"/>
      <c r="L86" s="175"/>
      <c r="M86" s="175"/>
      <c r="N86" s="175"/>
      <c r="O86" s="175"/>
      <c r="P86" s="171">
        <f t="shared" si="11"/>
        <v>0</v>
      </c>
      <c r="Q86" s="163">
        <f t="shared" si="12"/>
        <v>0</v>
      </c>
      <c r="R86" s="156">
        <f t="shared" si="13"/>
        <v>0</v>
      </c>
      <c r="S86" s="160">
        <f>IF(A86&gt;0,SUMPRODUCT((PLanning!$T$3:$T$367=A86)*(PLanning!$R$3:$R$367)))</f>
        <v>0</v>
      </c>
      <c r="T86">
        <f t="shared" si="9"/>
        <v>12</v>
      </c>
    </row>
    <row r="87" spans="1:20" x14ac:dyDescent="0.3">
      <c r="A87" s="200" t="str">
        <f t="shared" si="14"/>
        <v/>
      </c>
      <c r="B87" s="149">
        <f t="shared" si="8"/>
        <v>43549</v>
      </c>
      <c r="C87" s="150">
        <f t="shared" si="10"/>
        <v>43549</v>
      </c>
      <c r="D87" s="175"/>
      <c r="E87" s="175"/>
      <c r="F87" s="175"/>
      <c r="G87" s="175"/>
      <c r="H87" s="175"/>
      <c r="I87" s="175"/>
      <c r="J87" s="175"/>
      <c r="K87" s="175"/>
      <c r="L87" s="175"/>
      <c r="M87" s="175"/>
      <c r="N87" s="175"/>
      <c r="O87" s="175"/>
      <c r="P87" s="171">
        <f t="shared" si="11"/>
        <v>0</v>
      </c>
      <c r="Q87" s="163">
        <f t="shared" si="12"/>
        <v>0</v>
      </c>
      <c r="R87" s="156">
        <f t="shared" si="13"/>
        <v>0</v>
      </c>
      <c r="S87" s="160">
        <f>IF(A87&gt;0,SUMPRODUCT((PLanning!$T$3:$T$367=A87)*(PLanning!$R$3:$R$367)))</f>
        <v>0</v>
      </c>
      <c r="T87">
        <f t="shared" si="9"/>
        <v>12</v>
      </c>
    </row>
    <row r="88" spans="1:20" x14ac:dyDescent="0.3">
      <c r="A88" s="200">
        <f t="shared" si="14"/>
        <v>13</v>
      </c>
      <c r="B88" s="149">
        <f t="shared" si="8"/>
        <v>43550</v>
      </c>
      <c r="C88" s="150">
        <f t="shared" si="10"/>
        <v>43550</v>
      </c>
      <c r="D88" s="175"/>
      <c r="E88" s="175"/>
      <c r="F88" s="175"/>
      <c r="G88" s="175"/>
      <c r="H88" s="175"/>
      <c r="I88" s="175"/>
      <c r="J88" s="175"/>
      <c r="K88" s="175"/>
      <c r="L88" s="175"/>
      <c r="M88" s="175"/>
      <c r="N88" s="175"/>
      <c r="O88" s="175"/>
      <c r="P88" s="171">
        <f t="shared" si="11"/>
        <v>0</v>
      </c>
      <c r="Q88" s="163">
        <f t="shared" si="12"/>
        <v>0</v>
      </c>
      <c r="R88" s="156">
        <f t="shared" si="13"/>
        <v>0</v>
      </c>
      <c r="S88" s="160">
        <f>IF(A88&gt;0,SUMPRODUCT((PLanning!$T$3:$T$367=A88)*(PLanning!$R$3:$R$367)))</f>
        <v>0</v>
      </c>
      <c r="T88">
        <f t="shared" si="9"/>
        <v>13</v>
      </c>
    </row>
    <row r="89" spans="1:20" x14ac:dyDescent="0.3">
      <c r="A89" s="200" t="str">
        <f t="shared" si="14"/>
        <v/>
      </c>
      <c r="B89" s="149">
        <f t="shared" ref="B89:B152" si="15">B88+1</f>
        <v>43551</v>
      </c>
      <c r="C89" s="150">
        <f t="shared" si="10"/>
        <v>43551</v>
      </c>
      <c r="D89" s="175"/>
      <c r="E89" s="175"/>
      <c r="F89" s="175"/>
      <c r="G89" s="175"/>
      <c r="H89" s="175"/>
      <c r="I89" s="175"/>
      <c r="J89" s="175"/>
      <c r="K89" s="175"/>
      <c r="L89" s="175"/>
      <c r="M89" s="175"/>
      <c r="N89" s="175"/>
      <c r="O89" s="175"/>
      <c r="P89" s="171">
        <f t="shared" si="11"/>
        <v>0</v>
      </c>
      <c r="Q89" s="163">
        <f t="shared" si="12"/>
        <v>0</v>
      </c>
      <c r="R89" s="156">
        <f t="shared" si="13"/>
        <v>0</v>
      </c>
      <c r="S89" s="160">
        <f>IF(A89&gt;0,SUMPRODUCT((PLanning!$T$3:$T$367=A89)*(PLanning!$R$3:$R$367)))</f>
        <v>0</v>
      </c>
      <c r="T89">
        <f t="shared" si="9"/>
        <v>13</v>
      </c>
    </row>
    <row r="90" spans="1:20" x14ac:dyDescent="0.3">
      <c r="A90" s="200" t="str">
        <f t="shared" si="14"/>
        <v/>
      </c>
      <c r="B90" s="149">
        <f t="shared" si="15"/>
        <v>43552</v>
      </c>
      <c r="C90" s="150">
        <f t="shared" si="10"/>
        <v>43552</v>
      </c>
      <c r="D90" s="175"/>
      <c r="E90" s="175"/>
      <c r="F90" s="175"/>
      <c r="G90" s="175"/>
      <c r="H90" s="175"/>
      <c r="I90" s="175"/>
      <c r="J90" s="175"/>
      <c r="K90" s="175"/>
      <c r="L90" s="175"/>
      <c r="M90" s="175"/>
      <c r="N90" s="175"/>
      <c r="O90" s="175"/>
      <c r="P90" s="171">
        <f t="shared" si="11"/>
        <v>0</v>
      </c>
      <c r="Q90" s="163">
        <f t="shared" si="12"/>
        <v>0</v>
      </c>
      <c r="R90" s="156">
        <f t="shared" si="13"/>
        <v>0</v>
      </c>
      <c r="S90" s="160">
        <f>IF(A90&gt;0,SUMPRODUCT((PLanning!$T$3:$T$367=A90)*(PLanning!$R$3:$R$367)))</f>
        <v>0</v>
      </c>
      <c r="T90">
        <f t="shared" si="9"/>
        <v>13</v>
      </c>
    </row>
    <row r="91" spans="1:20" x14ac:dyDescent="0.3">
      <c r="A91" s="200" t="str">
        <f t="shared" si="14"/>
        <v/>
      </c>
      <c r="B91" s="149">
        <f t="shared" si="15"/>
        <v>43553</v>
      </c>
      <c r="C91" s="150">
        <f t="shared" si="10"/>
        <v>43553</v>
      </c>
      <c r="D91" s="175"/>
      <c r="E91" s="175"/>
      <c r="F91" s="175"/>
      <c r="G91" s="175"/>
      <c r="H91" s="175"/>
      <c r="I91" s="175"/>
      <c r="J91" s="175"/>
      <c r="K91" s="175"/>
      <c r="L91" s="175"/>
      <c r="M91" s="175"/>
      <c r="N91" s="175"/>
      <c r="O91" s="175"/>
      <c r="P91" s="171">
        <f t="shared" si="11"/>
        <v>0</v>
      </c>
      <c r="Q91" s="163">
        <f t="shared" si="12"/>
        <v>0</v>
      </c>
      <c r="R91" s="156">
        <f t="shared" si="13"/>
        <v>0</v>
      </c>
      <c r="S91" s="160">
        <f>IF(A91&gt;0,SUMPRODUCT((PLanning!$T$3:$T$367=A91)*(PLanning!$R$3:$R$367)))</f>
        <v>0</v>
      </c>
      <c r="T91">
        <f t="shared" si="9"/>
        <v>13</v>
      </c>
    </row>
    <row r="92" spans="1:20" x14ac:dyDescent="0.3">
      <c r="A92" s="200" t="str">
        <f t="shared" si="14"/>
        <v/>
      </c>
      <c r="B92" s="149">
        <f t="shared" si="15"/>
        <v>43554</v>
      </c>
      <c r="C92" s="150">
        <f t="shared" si="10"/>
        <v>43554</v>
      </c>
      <c r="D92" s="175"/>
      <c r="E92" s="175"/>
      <c r="F92" s="175"/>
      <c r="G92" s="175"/>
      <c r="H92" s="175"/>
      <c r="I92" s="175"/>
      <c r="J92" s="175"/>
      <c r="K92" s="175"/>
      <c r="L92" s="175"/>
      <c r="M92" s="175"/>
      <c r="N92" s="175"/>
      <c r="O92" s="175"/>
      <c r="P92" s="171">
        <f t="shared" si="11"/>
        <v>0</v>
      </c>
      <c r="Q92" s="163">
        <f t="shared" si="12"/>
        <v>0</v>
      </c>
      <c r="R92" s="156">
        <f t="shared" si="13"/>
        <v>0</v>
      </c>
      <c r="S92" s="160">
        <f>IF(A92&gt;0,SUMPRODUCT((PLanning!$T$3:$T$367=A92)*(PLanning!$R$3:$R$367)))</f>
        <v>0</v>
      </c>
      <c r="T92">
        <f t="shared" si="9"/>
        <v>13</v>
      </c>
    </row>
    <row r="93" spans="1:20" x14ac:dyDescent="0.3">
      <c r="A93" s="200" t="str">
        <f t="shared" si="14"/>
        <v/>
      </c>
      <c r="B93" s="149">
        <f t="shared" si="15"/>
        <v>43555</v>
      </c>
      <c r="C93" s="150">
        <f t="shared" si="10"/>
        <v>43555</v>
      </c>
      <c r="D93" s="175"/>
      <c r="E93" s="175"/>
      <c r="F93" s="175"/>
      <c r="G93" s="175"/>
      <c r="H93" s="175"/>
      <c r="I93" s="175"/>
      <c r="J93" s="175"/>
      <c r="K93" s="175"/>
      <c r="L93" s="175"/>
      <c r="M93" s="175"/>
      <c r="N93" s="175"/>
      <c r="O93" s="175"/>
      <c r="P93" s="171">
        <f t="shared" si="11"/>
        <v>0</v>
      </c>
      <c r="Q93" s="163">
        <f t="shared" si="12"/>
        <v>0</v>
      </c>
      <c r="R93" s="156">
        <f t="shared" si="13"/>
        <v>0</v>
      </c>
      <c r="S93" s="160">
        <f>IF(A93&gt;0,SUMPRODUCT((PLanning!$T$3:$T$367=A93)*(PLanning!$R$3:$R$367)))</f>
        <v>0</v>
      </c>
      <c r="T93">
        <f t="shared" si="9"/>
        <v>13</v>
      </c>
    </row>
    <row r="94" spans="1:20" x14ac:dyDescent="0.3">
      <c r="A94" s="200" t="str">
        <f t="shared" si="14"/>
        <v/>
      </c>
      <c r="B94" s="149">
        <f t="shared" si="15"/>
        <v>43556</v>
      </c>
      <c r="C94" s="150">
        <f t="shared" si="10"/>
        <v>43556</v>
      </c>
      <c r="D94" s="175"/>
      <c r="E94" s="175"/>
      <c r="F94" s="175"/>
      <c r="G94" s="175"/>
      <c r="H94" s="175"/>
      <c r="I94" s="175"/>
      <c r="J94" s="175"/>
      <c r="K94" s="175"/>
      <c r="L94" s="175"/>
      <c r="M94" s="175"/>
      <c r="N94" s="175"/>
      <c r="O94" s="175"/>
      <c r="P94" s="171">
        <f t="shared" si="11"/>
        <v>0</v>
      </c>
      <c r="Q94" s="163">
        <f t="shared" si="12"/>
        <v>0</v>
      </c>
      <c r="R94" s="156">
        <f t="shared" si="13"/>
        <v>0</v>
      </c>
      <c r="S94" s="160">
        <f>IF(A94&gt;0,SUMPRODUCT((PLanning!$T$3:$T$367=A94)*(PLanning!$R$3:$R$367)))</f>
        <v>0</v>
      </c>
      <c r="T94">
        <f t="shared" si="9"/>
        <v>13</v>
      </c>
    </row>
    <row r="95" spans="1:20" x14ac:dyDescent="0.3">
      <c r="A95" s="200">
        <f t="shared" si="14"/>
        <v>14</v>
      </c>
      <c r="B95" s="149">
        <f t="shared" si="15"/>
        <v>43557</v>
      </c>
      <c r="C95" s="150">
        <f t="shared" si="10"/>
        <v>43557</v>
      </c>
      <c r="D95" s="175"/>
      <c r="E95" s="175"/>
      <c r="F95" s="175"/>
      <c r="G95" s="175"/>
      <c r="H95" s="175"/>
      <c r="I95" s="175"/>
      <c r="J95" s="175"/>
      <c r="K95" s="175"/>
      <c r="L95" s="175"/>
      <c r="M95" s="175"/>
      <c r="N95" s="175"/>
      <c r="O95" s="175"/>
      <c r="P95" s="171">
        <f t="shared" si="11"/>
        <v>0</v>
      </c>
      <c r="Q95" s="163">
        <f t="shared" si="12"/>
        <v>0</v>
      </c>
      <c r="R95" s="156">
        <f t="shared" si="13"/>
        <v>0</v>
      </c>
      <c r="S95" s="160">
        <f>IF(A95&gt;0,SUMPRODUCT((PLanning!$T$3:$T$367=A95)*(PLanning!$R$3:$R$367)))</f>
        <v>0</v>
      </c>
      <c r="T95">
        <f t="shared" si="9"/>
        <v>14</v>
      </c>
    </row>
    <row r="96" spans="1:20" x14ac:dyDescent="0.3">
      <c r="A96" s="200" t="str">
        <f t="shared" si="14"/>
        <v/>
      </c>
      <c r="B96" s="149">
        <f t="shared" si="15"/>
        <v>43558</v>
      </c>
      <c r="C96" s="150">
        <f t="shared" si="10"/>
        <v>43558</v>
      </c>
      <c r="D96" s="175"/>
      <c r="E96" s="175"/>
      <c r="F96" s="175"/>
      <c r="G96" s="175"/>
      <c r="H96" s="175"/>
      <c r="I96" s="175"/>
      <c r="J96" s="175"/>
      <c r="K96" s="175"/>
      <c r="L96" s="175"/>
      <c r="M96" s="175"/>
      <c r="N96" s="175"/>
      <c r="O96" s="175"/>
      <c r="P96" s="171">
        <f t="shared" si="11"/>
        <v>0</v>
      </c>
      <c r="Q96" s="163">
        <f t="shared" si="12"/>
        <v>0</v>
      </c>
      <c r="R96" s="156">
        <f t="shared" si="13"/>
        <v>0</v>
      </c>
      <c r="S96" s="160">
        <f>IF(A96&gt;0,SUMPRODUCT((PLanning!$T$3:$T$367=A96)*(PLanning!$R$3:$R$367)))</f>
        <v>0</v>
      </c>
      <c r="T96">
        <f t="shared" si="9"/>
        <v>14</v>
      </c>
    </row>
    <row r="97" spans="1:20" x14ac:dyDescent="0.3">
      <c r="A97" s="200" t="str">
        <f t="shared" si="14"/>
        <v/>
      </c>
      <c r="B97" s="149">
        <f t="shared" si="15"/>
        <v>43559</v>
      </c>
      <c r="C97" s="150">
        <f t="shared" si="10"/>
        <v>43559</v>
      </c>
      <c r="D97" s="175"/>
      <c r="E97" s="175"/>
      <c r="F97" s="175"/>
      <c r="G97" s="175"/>
      <c r="H97" s="175"/>
      <c r="I97" s="175"/>
      <c r="J97" s="175"/>
      <c r="K97" s="175"/>
      <c r="L97" s="175"/>
      <c r="M97" s="175"/>
      <c r="N97" s="175"/>
      <c r="O97" s="175"/>
      <c r="P97" s="171">
        <f t="shared" si="11"/>
        <v>0</v>
      </c>
      <c r="Q97" s="163">
        <f t="shared" si="12"/>
        <v>0</v>
      </c>
      <c r="R97" s="156">
        <f t="shared" si="13"/>
        <v>0</v>
      </c>
      <c r="S97" s="160">
        <f>IF(A97&gt;0,SUMPRODUCT((PLanning!$T$3:$T$367=A97)*(PLanning!$R$3:$R$367)))</f>
        <v>0</v>
      </c>
      <c r="T97">
        <f t="shared" si="9"/>
        <v>14</v>
      </c>
    </row>
    <row r="98" spans="1:20" x14ac:dyDescent="0.3">
      <c r="A98" s="200" t="str">
        <f t="shared" si="14"/>
        <v/>
      </c>
      <c r="B98" s="149">
        <f t="shared" si="15"/>
        <v>43560</v>
      </c>
      <c r="C98" s="150">
        <f t="shared" si="10"/>
        <v>43560</v>
      </c>
      <c r="D98" s="175"/>
      <c r="E98" s="175"/>
      <c r="F98" s="175"/>
      <c r="G98" s="175"/>
      <c r="H98" s="175"/>
      <c r="I98" s="175"/>
      <c r="J98" s="175"/>
      <c r="K98" s="175"/>
      <c r="L98" s="175"/>
      <c r="M98" s="175"/>
      <c r="N98" s="175"/>
      <c r="O98" s="175"/>
      <c r="P98" s="171">
        <f t="shared" si="11"/>
        <v>0</v>
      </c>
      <c r="Q98" s="163">
        <f t="shared" si="12"/>
        <v>0</v>
      </c>
      <c r="R98" s="156">
        <f t="shared" si="13"/>
        <v>0</v>
      </c>
      <c r="S98" s="160">
        <f>IF(A98&gt;0,SUMPRODUCT((PLanning!$T$3:$T$367=A98)*(PLanning!$R$3:$R$367)))</f>
        <v>0</v>
      </c>
      <c r="T98">
        <f t="shared" si="9"/>
        <v>14</v>
      </c>
    </row>
    <row r="99" spans="1:20" x14ac:dyDescent="0.3">
      <c r="A99" s="200" t="str">
        <f t="shared" si="14"/>
        <v/>
      </c>
      <c r="B99" s="149">
        <f t="shared" si="15"/>
        <v>43561</v>
      </c>
      <c r="C99" s="150">
        <f t="shared" si="10"/>
        <v>43561</v>
      </c>
      <c r="D99" s="175"/>
      <c r="E99" s="175"/>
      <c r="F99" s="175"/>
      <c r="G99" s="175"/>
      <c r="H99" s="175"/>
      <c r="I99" s="175"/>
      <c r="J99" s="175"/>
      <c r="K99" s="175"/>
      <c r="L99" s="175"/>
      <c r="M99" s="175"/>
      <c r="N99" s="175"/>
      <c r="O99" s="175"/>
      <c r="P99" s="171">
        <f t="shared" si="11"/>
        <v>0</v>
      </c>
      <c r="Q99" s="163">
        <f t="shared" si="12"/>
        <v>0</v>
      </c>
      <c r="R99" s="156">
        <f t="shared" si="13"/>
        <v>0</v>
      </c>
      <c r="S99" s="160">
        <f>IF(A99&gt;0,SUMPRODUCT((PLanning!$T$3:$T$367=A99)*(PLanning!$R$3:$R$367)))</f>
        <v>0</v>
      </c>
      <c r="T99">
        <f t="shared" si="9"/>
        <v>14</v>
      </c>
    </row>
    <row r="100" spans="1:20" x14ac:dyDescent="0.3">
      <c r="A100" s="200" t="str">
        <f t="shared" si="14"/>
        <v/>
      </c>
      <c r="B100" s="149">
        <f t="shared" si="15"/>
        <v>43562</v>
      </c>
      <c r="C100" s="150">
        <f t="shared" si="10"/>
        <v>43562</v>
      </c>
      <c r="D100" s="175"/>
      <c r="E100" s="175"/>
      <c r="F100" s="175"/>
      <c r="G100" s="175"/>
      <c r="H100" s="175"/>
      <c r="I100" s="175"/>
      <c r="J100" s="175"/>
      <c r="K100" s="175"/>
      <c r="L100" s="175"/>
      <c r="M100" s="175"/>
      <c r="N100" s="175"/>
      <c r="O100" s="175"/>
      <c r="P100" s="171">
        <f t="shared" si="11"/>
        <v>0</v>
      </c>
      <c r="Q100" s="163">
        <f t="shared" si="12"/>
        <v>0</v>
      </c>
      <c r="R100" s="156">
        <f t="shared" si="13"/>
        <v>0</v>
      </c>
      <c r="S100" s="160">
        <f>IF(A100&gt;0,SUMPRODUCT((PLanning!$T$3:$T$367=A100)*(PLanning!$R$3:$R$367)))</f>
        <v>0</v>
      </c>
      <c r="T100">
        <f t="shared" si="9"/>
        <v>14</v>
      </c>
    </row>
    <row r="101" spans="1:20" x14ac:dyDescent="0.3">
      <c r="A101" s="200" t="str">
        <f t="shared" si="14"/>
        <v/>
      </c>
      <c r="B101" s="149">
        <f t="shared" si="15"/>
        <v>43563</v>
      </c>
      <c r="C101" s="150">
        <f t="shared" si="10"/>
        <v>43563</v>
      </c>
      <c r="D101" s="175"/>
      <c r="E101" s="175"/>
      <c r="F101" s="175"/>
      <c r="G101" s="175"/>
      <c r="H101" s="175"/>
      <c r="I101" s="175"/>
      <c r="J101" s="175"/>
      <c r="K101" s="175"/>
      <c r="L101" s="175"/>
      <c r="M101" s="175"/>
      <c r="N101" s="175"/>
      <c r="O101" s="175"/>
      <c r="P101" s="171">
        <f t="shared" si="11"/>
        <v>0</v>
      </c>
      <c r="Q101" s="163">
        <f t="shared" si="12"/>
        <v>0</v>
      </c>
      <c r="R101" s="156">
        <f t="shared" si="13"/>
        <v>0</v>
      </c>
      <c r="S101" s="160">
        <f>IF(A101&gt;0,SUMPRODUCT((PLanning!$T$3:$T$367=A101)*(PLanning!$R$3:$R$367)))</f>
        <v>0</v>
      </c>
      <c r="T101">
        <f t="shared" si="9"/>
        <v>14</v>
      </c>
    </row>
    <row r="102" spans="1:20" x14ac:dyDescent="0.3">
      <c r="A102" s="200">
        <f t="shared" si="14"/>
        <v>15</v>
      </c>
      <c r="B102" s="149">
        <f t="shared" si="15"/>
        <v>43564</v>
      </c>
      <c r="C102" s="150">
        <f t="shared" si="10"/>
        <v>43564</v>
      </c>
      <c r="D102" s="175"/>
      <c r="E102" s="175"/>
      <c r="F102" s="175"/>
      <c r="G102" s="175"/>
      <c r="H102" s="175"/>
      <c r="I102" s="175"/>
      <c r="J102" s="175"/>
      <c r="K102" s="175"/>
      <c r="L102" s="175"/>
      <c r="M102" s="175"/>
      <c r="N102" s="175"/>
      <c r="O102" s="175"/>
      <c r="P102" s="171">
        <f t="shared" si="11"/>
        <v>0</v>
      </c>
      <c r="Q102" s="163">
        <f t="shared" si="12"/>
        <v>0</v>
      </c>
      <c r="R102" s="156">
        <f t="shared" si="13"/>
        <v>0</v>
      </c>
      <c r="S102" s="160">
        <f>IF(A102&gt;0,SUMPRODUCT((PLanning!$T$3:$T$367=A102)*(PLanning!$R$3:$R$367)))</f>
        <v>0</v>
      </c>
      <c r="T102">
        <f t="shared" si="9"/>
        <v>15</v>
      </c>
    </row>
    <row r="103" spans="1:20" x14ac:dyDescent="0.3">
      <c r="A103" s="200" t="str">
        <f t="shared" si="14"/>
        <v/>
      </c>
      <c r="B103" s="149">
        <f t="shared" si="15"/>
        <v>43565</v>
      </c>
      <c r="C103" s="150">
        <f t="shared" si="10"/>
        <v>43565</v>
      </c>
      <c r="D103" s="175"/>
      <c r="E103" s="175"/>
      <c r="F103" s="175"/>
      <c r="G103" s="175"/>
      <c r="H103" s="175"/>
      <c r="I103" s="175"/>
      <c r="J103" s="175"/>
      <c r="K103" s="175"/>
      <c r="L103" s="175"/>
      <c r="M103" s="175"/>
      <c r="N103" s="175"/>
      <c r="O103" s="175"/>
      <c r="P103" s="171">
        <f t="shared" si="11"/>
        <v>0</v>
      </c>
      <c r="Q103" s="163">
        <f t="shared" si="12"/>
        <v>0</v>
      </c>
      <c r="R103" s="156">
        <f t="shared" si="13"/>
        <v>0</v>
      </c>
      <c r="S103" s="160">
        <f>IF(A103&gt;0,SUMPRODUCT((PLanning!$T$3:$T$367=A103)*(PLanning!$R$3:$R$367)))</f>
        <v>0</v>
      </c>
      <c r="T103">
        <f t="shared" si="9"/>
        <v>15</v>
      </c>
    </row>
    <row r="104" spans="1:20" x14ac:dyDescent="0.3">
      <c r="A104" s="200" t="str">
        <f t="shared" si="14"/>
        <v/>
      </c>
      <c r="B104" s="149">
        <f t="shared" si="15"/>
        <v>43566</v>
      </c>
      <c r="C104" s="150">
        <f t="shared" si="10"/>
        <v>43566</v>
      </c>
      <c r="D104" s="175"/>
      <c r="E104" s="175"/>
      <c r="F104" s="175"/>
      <c r="G104" s="175"/>
      <c r="H104" s="175"/>
      <c r="I104" s="175"/>
      <c r="J104" s="175"/>
      <c r="K104" s="175"/>
      <c r="L104" s="175"/>
      <c r="M104" s="175"/>
      <c r="N104" s="175"/>
      <c r="O104" s="175"/>
      <c r="P104" s="171">
        <f t="shared" si="11"/>
        <v>0</v>
      </c>
      <c r="Q104" s="163">
        <f t="shared" si="12"/>
        <v>0</v>
      </c>
      <c r="R104" s="156">
        <f t="shared" si="13"/>
        <v>0</v>
      </c>
      <c r="S104" s="160">
        <f>IF(A104&gt;0,SUMPRODUCT((PLanning!$T$3:$T$367=A104)*(PLanning!$R$3:$R$367)))</f>
        <v>0</v>
      </c>
      <c r="T104">
        <f t="shared" si="9"/>
        <v>15</v>
      </c>
    </row>
    <row r="105" spans="1:20" x14ac:dyDescent="0.3">
      <c r="A105" s="200" t="str">
        <f t="shared" si="14"/>
        <v/>
      </c>
      <c r="B105" s="149">
        <f t="shared" si="15"/>
        <v>43567</v>
      </c>
      <c r="C105" s="150">
        <f t="shared" si="10"/>
        <v>43567</v>
      </c>
      <c r="D105" s="175"/>
      <c r="E105" s="175"/>
      <c r="F105" s="175"/>
      <c r="G105" s="175"/>
      <c r="H105" s="175"/>
      <c r="I105" s="175"/>
      <c r="J105" s="175"/>
      <c r="K105" s="175"/>
      <c r="L105" s="175"/>
      <c r="M105" s="175"/>
      <c r="N105" s="175"/>
      <c r="O105" s="175"/>
      <c r="P105" s="171">
        <f t="shared" si="11"/>
        <v>0</v>
      </c>
      <c r="Q105" s="163">
        <f t="shared" si="12"/>
        <v>0</v>
      </c>
      <c r="R105" s="156">
        <f t="shared" si="13"/>
        <v>0</v>
      </c>
      <c r="S105" s="160">
        <f>IF(A105&gt;0,SUMPRODUCT((PLanning!$T$3:$T$367=A105)*(PLanning!$R$3:$R$367)))</f>
        <v>0</v>
      </c>
      <c r="T105">
        <f t="shared" si="9"/>
        <v>15</v>
      </c>
    </row>
    <row r="106" spans="1:20" x14ac:dyDescent="0.3">
      <c r="A106" s="200" t="str">
        <f t="shared" si="14"/>
        <v/>
      </c>
      <c r="B106" s="149">
        <f t="shared" si="15"/>
        <v>43568</v>
      </c>
      <c r="C106" s="150">
        <f t="shared" si="10"/>
        <v>43568</v>
      </c>
      <c r="D106" s="175"/>
      <c r="E106" s="175"/>
      <c r="F106" s="175"/>
      <c r="G106" s="175"/>
      <c r="H106" s="175"/>
      <c r="I106" s="175"/>
      <c r="J106" s="175"/>
      <c r="K106" s="175"/>
      <c r="L106" s="175"/>
      <c r="M106" s="175"/>
      <c r="N106" s="175"/>
      <c r="O106" s="175"/>
      <c r="P106" s="171">
        <f t="shared" si="11"/>
        <v>0</v>
      </c>
      <c r="Q106" s="163">
        <f t="shared" si="12"/>
        <v>0</v>
      </c>
      <c r="R106" s="156">
        <f t="shared" si="13"/>
        <v>0</v>
      </c>
      <c r="S106" s="160">
        <f>IF(A106&gt;0,SUMPRODUCT((PLanning!$T$3:$T$367=A106)*(PLanning!$R$3:$R$367)))</f>
        <v>0</v>
      </c>
      <c r="T106">
        <f t="shared" si="9"/>
        <v>15</v>
      </c>
    </row>
    <row r="107" spans="1:20" x14ac:dyDescent="0.3">
      <c r="A107" s="200" t="str">
        <f t="shared" si="14"/>
        <v/>
      </c>
      <c r="B107" s="149">
        <f t="shared" si="15"/>
        <v>43569</v>
      </c>
      <c r="C107" s="150">
        <f t="shared" si="10"/>
        <v>43569</v>
      </c>
      <c r="D107" s="175"/>
      <c r="E107" s="175"/>
      <c r="F107" s="175"/>
      <c r="G107" s="175"/>
      <c r="H107" s="175"/>
      <c r="I107" s="175"/>
      <c r="J107" s="175"/>
      <c r="K107" s="175"/>
      <c r="L107" s="175"/>
      <c r="M107" s="175"/>
      <c r="N107" s="175"/>
      <c r="O107" s="175"/>
      <c r="P107" s="171">
        <f t="shared" si="11"/>
        <v>0</v>
      </c>
      <c r="Q107" s="163">
        <f t="shared" si="12"/>
        <v>0</v>
      </c>
      <c r="R107" s="156">
        <f t="shared" si="13"/>
        <v>0</v>
      </c>
      <c r="S107" s="160">
        <f>IF(A107&gt;0,SUMPRODUCT((PLanning!$T$3:$T$367=A107)*(PLanning!$R$3:$R$367)))</f>
        <v>0</v>
      </c>
      <c r="T107">
        <f t="shared" si="9"/>
        <v>15</v>
      </c>
    </row>
    <row r="108" spans="1:20" x14ac:dyDescent="0.3">
      <c r="A108" s="200" t="str">
        <f t="shared" si="14"/>
        <v/>
      </c>
      <c r="B108" s="149">
        <f t="shared" si="15"/>
        <v>43570</v>
      </c>
      <c r="C108" s="150">
        <f t="shared" si="10"/>
        <v>43570</v>
      </c>
      <c r="D108" s="175"/>
      <c r="E108" s="175"/>
      <c r="F108" s="175"/>
      <c r="G108" s="175"/>
      <c r="H108" s="175"/>
      <c r="I108" s="175"/>
      <c r="J108" s="175"/>
      <c r="K108" s="175"/>
      <c r="L108" s="175"/>
      <c r="M108" s="175"/>
      <c r="N108" s="175"/>
      <c r="O108" s="175"/>
      <c r="P108" s="171">
        <f t="shared" si="11"/>
        <v>0</v>
      </c>
      <c r="Q108" s="163">
        <f t="shared" si="12"/>
        <v>0</v>
      </c>
      <c r="R108" s="156">
        <f t="shared" si="13"/>
        <v>0</v>
      </c>
      <c r="S108" s="160">
        <f>IF(A108&gt;0,SUMPRODUCT((PLanning!$T$3:$T$367=A108)*(PLanning!$R$3:$R$367)))</f>
        <v>0</v>
      </c>
      <c r="T108">
        <f t="shared" si="9"/>
        <v>15</v>
      </c>
    </row>
    <row r="109" spans="1:20" x14ac:dyDescent="0.3">
      <c r="A109" s="200">
        <f t="shared" si="14"/>
        <v>16</v>
      </c>
      <c r="B109" s="149">
        <f t="shared" si="15"/>
        <v>43571</v>
      </c>
      <c r="C109" s="150">
        <f t="shared" si="10"/>
        <v>43571</v>
      </c>
      <c r="D109" s="175"/>
      <c r="E109" s="175"/>
      <c r="F109" s="175"/>
      <c r="G109" s="175"/>
      <c r="H109" s="175"/>
      <c r="I109" s="175"/>
      <c r="J109" s="175"/>
      <c r="K109" s="175"/>
      <c r="L109" s="175"/>
      <c r="M109" s="175"/>
      <c r="N109" s="175"/>
      <c r="O109" s="175"/>
      <c r="P109" s="171">
        <f t="shared" si="11"/>
        <v>0</v>
      </c>
      <c r="Q109" s="163">
        <f t="shared" si="12"/>
        <v>0</v>
      </c>
      <c r="R109" s="156">
        <f t="shared" si="13"/>
        <v>0</v>
      </c>
      <c r="S109" s="160">
        <f>IF(A109&gt;0,SUMPRODUCT((PLanning!$T$3:$T$367=A109)*(PLanning!$R$3:$R$367)))</f>
        <v>0</v>
      </c>
      <c r="T109">
        <f t="shared" si="9"/>
        <v>16</v>
      </c>
    </row>
    <row r="110" spans="1:20" x14ac:dyDescent="0.3">
      <c r="A110" s="200" t="str">
        <f t="shared" si="14"/>
        <v/>
      </c>
      <c r="B110" s="149">
        <f t="shared" si="15"/>
        <v>43572</v>
      </c>
      <c r="C110" s="150">
        <f t="shared" si="10"/>
        <v>43572</v>
      </c>
      <c r="D110" s="175"/>
      <c r="E110" s="175"/>
      <c r="F110" s="175"/>
      <c r="G110" s="175"/>
      <c r="H110" s="175"/>
      <c r="I110" s="175"/>
      <c r="J110" s="175"/>
      <c r="K110" s="175"/>
      <c r="L110" s="175"/>
      <c r="M110" s="175"/>
      <c r="N110" s="175"/>
      <c r="O110" s="175"/>
      <c r="P110" s="171">
        <f t="shared" si="11"/>
        <v>0</v>
      </c>
      <c r="Q110" s="163">
        <f t="shared" si="12"/>
        <v>0</v>
      </c>
      <c r="R110" s="156">
        <f t="shared" si="13"/>
        <v>0</v>
      </c>
      <c r="S110" s="160">
        <f>IF(A110&gt;0,SUMPRODUCT((PLanning!$T$3:$T$367=A110)*(PLanning!$R$3:$R$367)))</f>
        <v>0</v>
      </c>
      <c r="T110">
        <f t="shared" si="9"/>
        <v>16</v>
      </c>
    </row>
    <row r="111" spans="1:20" x14ac:dyDescent="0.3">
      <c r="A111" s="200" t="str">
        <f t="shared" si="14"/>
        <v/>
      </c>
      <c r="B111" s="149">
        <f t="shared" si="15"/>
        <v>43573</v>
      </c>
      <c r="C111" s="150">
        <f t="shared" si="10"/>
        <v>43573</v>
      </c>
      <c r="D111" s="175"/>
      <c r="E111" s="175"/>
      <c r="F111" s="175"/>
      <c r="G111" s="175"/>
      <c r="H111" s="175"/>
      <c r="I111" s="175"/>
      <c r="J111" s="175"/>
      <c r="K111" s="175"/>
      <c r="L111" s="175"/>
      <c r="M111" s="175"/>
      <c r="N111" s="175"/>
      <c r="O111" s="175"/>
      <c r="P111" s="171">
        <f t="shared" si="11"/>
        <v>0</v>
      </c>
      <c r="Q111" s="163">
        <f t="shared" si="12"/>
        <v>0</v>
      </c>
      <c r="R111" s="156">
        <f t="shared" si="13"/>
        <v>0</v>
      </c>
      <c r="S111" s="160">
        <f>IF(A111&gt;0,SUMPRODUCT((PLanning!$T$3:$T$367=A111)*(PLanning!$R$3:$R$367)))</f>
        <v>0</v>
      </c>
      <c r="T111">
        <f t="shared" si="9"/>
        <v>16</v>
      </c>
    </row>
    <row r="112" spans="1:20" x14ac:dyDescent="0.3">
      <c r="A112" s="200" t="str">
        <f t="shared" si="14"/>
        <v/>
      </c>
      <c r="B112" s="149">
        <f t="shared" si="15"/>
        <v>43574</v>
      </c>
      <c r="C112" s="150">
        <f t="shared" si="10"/>
        <v>43574</v>
      </c>
      <c r="D112" s="175"/>
      <c r="E112" s="175"/>
      <c r="F112" s="175"/>
      <c r="G112" s="175"/>
      <c r="H112" s="175"/>
      <c r="I112" s="175"/>
      <c r="J112" s="175"/>
      <c r="K112" s="175"/>
      <c r="L112" s="175"/>
      <c r="M112" s="175"/>
      <c r="N112" s="175"/>
      <c r="O112" s="175"/>
      <c r="P112" s="171">
        <f t="shared" si="11"/>
        <v>0</v>
      </c>
      <c r="Q112" s="163">
        <f t="shared" si="12"/>
        <v>0</v>
      </c>
      <c r="R112" s="156">
        <f t="shared" si="13"/>
        <v>0</v>
      </c>
      <c r="S112" s="160">
        <f>IF(A112&gt;0,SUMPRODUCT((PLanning!$T$3:$T$367=A112)*(PLanning!$R$3:$R$367)))</f>
        <v>0</v>
      </c>
      <c r="T112">
        <f t="shared" si="9"/>
        <v>16</v>
      </c>
    </row>
    <row r="113" spans="1:20" x14ac:dyDescent="0.3">
      <c r="A113" s="200" t="str">
        <f t="shared" si="14"/>
        <v/>
      </c>
      <c r="B113" s="149">
        <f t="shared" si="15"/>
        <v>43575</v>
      </c>
      <c r="C113" s="150">
        <f t="shared" si="10"/>
        <v>43575</v>
      </c>
      <c r="D113" s="175"/>
      <c r="E113" s="175"/>
      <c r="F113" s="175"/>
      <c r="G113" s="175"/>
      <c r="H113" s="175"/>
      <c r="I113" s="175"/>
      <c r="J113" s="175"/>
      <c r="K113" s="175"/>
      <c r="L113" s="175"/>
      <c r="M113" s="175"/>
      <c r="N113" s="175"/>
      <c r="O113" s="175"/>
      <c r="P113" s="171">
        <f t="shared" si="11"/>
        <v>0</v>
      </c>
      <c r="Q113" s="163">
        <f t="shared" si="12"/>
        <v>0</v>
      </c>
      <c r="R113" s="156">
        <f t="shared" si="13"/>
        <v>0</v>
      </c>
      <c r="S113" s="160">
        <f>IF(A113&gt;0,SUMPRODUCT((PLanning!$T$3:$T$367=A113)*(PLanning!$R$3:$R$367)))</f>
        <v>0</v>
      </c>
      <c r="T113">
        <f t="shared" si="9"/>
        <v>16</v>
      </c>
    </row>
    <row r="114" spans="1:20" x14ac:dyDescent="0.3">
      <c r="A114" s="200" t="str">
        <f t="shared" si="14"/>
        <v/>
      </c>
      <c r="B114" s="149">
        <f t="shared" si="15"/>
        <v>43576</v>
      </c>
      <c r="C114" s="150">
        <f t="shared" si="10"/>
        <v>43576</v>
      </c>
      <c r="D114" s="175"/>
      <c r="E114" s="175"/>
      <c r="F114" s="175"/>
      <c r="G114" s="175"/>
      <c r="H114" s="175"/>
      <c r="I114" s="175"/>
      <c r="J114" s="175"/>
      <c r="K114" s="175"/>
      <c r="L114" s="175"/>
      <c r="M114" s="175"/>
      <c r="N114" s="175"/>
      <c r="O114" s="175"/>
      <c r="P114" s="171">
        <f t="shared" si="11"/>
        <v>0</v>
      </c>
      <c r="Q114" s="163">
        <f t="shared" si="12"/>
        <v>0</v>
      </c>
      <c r="R114" s="156">
        <f t="shared" si="13"/>
        <v>0</v>
      </c>
      <c r="S114" s="160">
        <f>IF(A114&gt;0,SUMPRODUCT((PLanning!$T$3:$T$367=A114)*(PLanning!$R$3:$R$367)))</f>
        <v>0</v>
      </c>
      <c r="T114">
        <f t="shared" si="9"/>
        <v>16</v>
      </c>
    </row>
    <row r="115" spans="1:20" x14ac:dyDescent="0.3">
      <c r="A115" s="200" t="str">
        <f t="shared" si="14"/>
        <v/>
      </c>
      <c r="B115" s="149">
        <f t="shared" si="15"/>
        <v>43577</v>
      </c>
      <c r="C115" s="150">
        <f t="shared" si="10"/>
        <v>43577</v>
      </c>
      <c r="D115" s="175"/>
      <c r="E115" s="175"/>
      <c r="F115" s="175"/>
      <c r="G115" s="175"/>
      <c r="H115" s="175"/>
      <c r="I115" s="175"/>
      <c r="J115" s="175"/>
      <c r="K115" s="175"/>
      <c r="L115" s="175"/>
      <c r="M115" s="175"/>
      <c r="N115" s="175"/>
      <c r="O115" s="175"/>
      <c r="P115" s="171">
        <f t="shared" si="11"/>
        <v>0</v>
      </c>
      <c r="Q115" s="163">
        <f t="shared" si="12"/>
        <v>0</v>
      </c>
      <c r="R115" s="156">
        <f t="shared" si="13"/>
        <v>0</v>
      </c>
      <c r="S115" s="160">
        <f>IF(A115&gt;0,SUMPRODUCT((PLanning!$T$3:$T$367=A115)*(PLanning!$R$3:$R$367)))</f>
        <v>0</v>
      </c>
      <c r="T115">
        <f t="shared" si="9"/>
        <v>16</v>
      </c>
    </row>
    <row r="116" spans="1:20" x14ac:dyDescent="0.3">
      <c r="A116" s="200">
        <f t="shared" si="14"/>
        <v>17</v>
      </c>
      <c r="B116" s="149">
        <f t="shared" si="15"/>
        <v>43578</v>
      </c>
      <c r="C116" s="150">
        <f t="shared" si="10"/>
        <v>43578</v>
      </c>
      <c r="D116" s="175"/>
      <c r="E116" s="175"/>
      <c r="F116" s="175"/>
      <c r="G116" s="175"/>
      <c r="H116" s="175"/>
      <c r="I116" s="175"/>
      <c r="J116" s="175"/>
      <c r="K116" s="175"/>
      <c r="L116" s="175"/>
      <c r="M116" s="175"/>
      <c r="N116" s="175"/>
      <c r="O116" s="175"/>
      <c r="P116" s="171">
        <f t="shared" si="11"/>
        <v>0</v>
      </c>
      <c r="Q116" s="163">
        <f t="shared" si="12"/>
        <v>0</v>
      </c>
      <c r="R116" s="156">
        <f t="shared" si="13"/>
        <v>0</v>
      </c>
      <c r="S116" s="160">
        <f>IF(A116&gt;0,SUMPRODUCT((PLanning!$T$3:$T$367=A116)*(PLanning!$R$3:$R$367)))</f>
        <v>0</v>
      </c>
      <c r="T116">
        <f t="shared" si="9"/>
        <v>17</v>
      </c>
    </row>
    <row r="117" spans="1:20" x14ac:dyDescent="0.3">
      <c r="A117" s="200" t="str">
        <f t="shared" si="14"/>
        <v/>
      </c>
      <c r="B117" s="149">
        <f t="shared" si="15"/>
        <v>43579</v>
      </c>
      <c r="C117" s="150">
        <f t="shared" si="10"/>
        <v>43579</v>
      </c>
      <c r="D117" s="175"/>
      <c r="E117" s="175"/>
      <c r="F117" s="175"/>
      <c r="G117" s="175"/>
      <c r="H117" s="175"/>
      <c r="I117" s="175"/>
      <c r="J117" s="175"/>
      <c r="K117" s="175"/>
      <c r="L117" s="175"/>
      <c r="M117" s="175"/>
      <c r="N117" s="175"/>
      <c r="O117" s="175"/>
      <c r="P117" s="171">
        <f t="shared" si="11"/>
        <v>0</v>
      </c>
      <c r="Q117" s="163">
        <f t="shared" si="12"/>
        <v>0</v>
      </c>
      <c r="R117" s="156">
        <f t="shared" si="13"/>
        <v>0</v>
      </c>
      <c r="S117" s="160">
        <f>IF(A117&gt;0,SUMPRODUCT((PLanning!$T$3:$T$367=A117)*(PLanning!$R$3:$R$367)))</f>
        <v>0</v>
      </c>
      <c r="T117">
        <f t="shared" si="9"/>
        <v>17</v>
      </c>
    </row>
    <row r="118" spans="1:20" x14ac:dyDescent="0.3">
      <c r="A118" s="200" t="str">
        <f t="shared" si="14"/>
        <v/>
      </c>
      <c r="B118" s="149">
        <f t="shared" si="15"/>
        <v>43580</v>
      </c>
      <c r="C118" s="150">
        <f t="shared" si="10"/>
        <v>43580</v>
      </c>
      <c r="D118" s="175"/>
      <c r="E118" s="175"/>
      <c r="F118" s="175"/>
      <c r="G118" s="175"/>
      <c r="H118" s="175"/>
      <c r="I118" s="175"/>
      <c r="J118" s="175"/>
      <c r="K118" s="175"/>
      <c r="L118" s="175"/>
      <c r="M118" s="175"/>
      <c r="N118" s="175"/>
      <c r="O118" s="175"/>
      <c r="P118" s="171">
        <f t="shared" si="11"/>
        <v>0</v>
      </c>
      <c r="Q118" s="163">
        <f t="shared" si="12"/>
        <v>0</v>
      </c>
      <c r="R118" s="156">
        <f t="shared" si="13"/>
        <v>0</v>
      </c>
      <c r="S118" s="160">
        <f>IF(A118&gt;0,SUMPRODUCT((PLanning!$T$3:$T$367=A118)*(PLanning!$R$3:$R$367)))</f>
        <v>0</v>
      </c>
      <c r="T118">
        <f t="shared" si="9"/>
        <v>17</v>
      </c>
    </row>
    <row r="119" spans="1:20" x14ac:dyDescent="0.3">
      <c r="A119" s="200" t="str">
        <f t="shared" si="14"/>
        <v/>
      </c>
      <c r="B119" s="149">
        <f t="shared" si="15"/>
        <v>43581</v>
      </c>
      <c r="C119" s="150">
        <f t="shared" si="10"/>
        <v>43581</v>
      </c>
      <c r="D119" s="175"/>
      <c r="E119" s="175"/>
      <c r="F119" s="175"/>
      <c r="G119" s="175"/>
      <c r="H119" s="175"/>
      <c r="I119" s="175"/>
      <c r="J119" s="175"/>
      <c r="K119" s="175"/>
      <c r="L119" s="175"/>
      <c r="M119" s="175"/>
      <c r="N119" s="175"/>
      <c r="O119" s="175"/>
      <c r="P119" s="171">
        <f t="shared" si="11"/>
        <v>0</v>
      </c>
      <c r="Q119" s="163">
        <f t="shared" si="12"/>
        <v>0</v>
      </c>
      <c r="R119" s="156">
        <f t="shared" si="13"/>
        <v>0</v>
      </c>
      <c r="S119" s="160">
        <f>IF(A119&gt;0,SUMPRODUCT((PLanning!$T$3:$T$367=A119)*(PLanning!$R$3:$R$367)))</f>
        <v>0</v>
      </c>
      <c r="T119">
        <f t="shared" si="9"/>
        <v>17</v>
      </c>
    </row>
    <row r="120" spans="1:20" x14ac:dyDescent="0.3">
      <c r="A120" s="200" t="str">
        <f t="shared" si="14"/>
        <v/>
      </c>
      <c r="B120" s="149">
        <f t="shared" si="15"/>
        <v>43582</v>
      </c>
      <c r="C120" s="150">
        <f t="shared" si="10"/>
        <v>43582</v>
      </c>
      <c r="D120" s="175"/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1">
        <f t="shared" si="11"/>
        <v>0</v>
      </c>
      <c r="Q120" s="163">
        <f t="shared" si="12"/>
        <v>0</v>
      </c>
      <c r="R120" s="156">
        <f t="shared" si="13"/>
        <v>0</v>
      </c>
      <c r="S120" s="160">
        <f>IF(A120&gt;0,SUMPRODUCT((PLanning!$T$3:$T$367=A120)*(PLanning!$R$3:$R$367)))</f>
        <v>0</v>
      </c>
      <c r="T120">
        <f t="shared" si="9"/>
        <v>17</v>
      </c>
    </row>
    <row r="121" spans="1:20" x14ac:dyDescent="0.3">
      <c r="A121" s="200" t="str">
        <f t="shared" si="14"/>
        <v/>
      </c>
      <c r="B121" s="149">
        <f t="shared" si="15"/>
        <v>43583</v>
      </c>
      <c r="C121" s="150">
        <f t="shared" si="10"/>
        <v>43583</v>
      </c>
      <c r="D121" s="175"/>
      <c r="E121" s="175"/>
      <c r="F121" s="175"/>
      <c r="G121" s="175"/>
      <c r="H121" s="175"/>
      <c r="I121" s="175"/>
      <c r="J121" s="175"/>
      <c r="K121" s="175"/>
      <c r="L121" s="175"/>
      <c r="M121" s="175"/>
      <c r="N121" s="175"/>
      <c r="O121" s="175"/>
      <c r="P121" s="171">
        <f t="shared" si="11"/>
        <v>0</v>
      </c>
      <c r="Q121" s="163">
        <f t="shared" si="12"/>
        <v>0</v>
      </c>
      <c r="R121" s="156">
        <f t="shared" si="13"/>
        <v>0</v>
      </c>
      <c r="S121" s="160">
        <f>IF(A121&gt;0,SUMPRODUCT((PLanning!$T$3:$T$367=A121)*(PLanning!$R$3:$R$367)))</f>
        <v>0</v>
      </c>
      <c r="T121">
        <f t="shared" si="9"/>
        <v>17</v>
      </c>
    </row>
    <row r="122" spans="1:20" x14ac:dyDescent="0.3">
      <c r="A122" s="200" t="str">
        <f t="shared" si="14"/>
        <v/>
      </c>
      <c r="B122" s="149">
        <f t="shared" si="15"/>
        <v>43584</v>
      </c>
      <c r="C122" s="150">
        <f t="shared" si="10"/>
        <v>43584</v>
      </c>
      <c r="D122" s="175"/>
      <c r="E122" s="175"/>
      <c r="F122" s="175"/>
      <c r="G122" s="175"/>
      <c r="H122" s="175"/>
      <c r="I122" s="175"/>
      <c r="J122" s="175"/>
      <c r="K122" s="175"/>
      <c r="L122" s="175"/>
      <c r="M122" s="175"/>
      <c r="N122" s="175"/>
      <c r="O122" s="175"/>
      <c r="P122" s="171">
        <f t="shared" si="11"/>
        <v>0</v>
      </c>
      <c r="Q122" s="163">
        <f t="shared" si="12"/>
        <v>0</v>
      </c>
      <c r="R122" s="156">
        <f t="shared" si="13"/>
        <v>0</v>
      </c>
      <c r="S122" s="160">
        <f>IF(A122&gt;0,SUMPRODUCT((PLanning!$T$3:$T$367=A122)*(PLanning!$R$3:$R$367)))</f>
        <v>0</v>
      </c>
      <c r="T122">
        <f t="shared" si="9"/>
        <v>17</v>
      </c>
    </row>
    <row r="123" spans="1:20" x14ac:dyDescent="0.3">
      <c r="A123" s="200">
        <f t="shared" si="14"/>
        <v>18</v>
      </c>
      <c r="B123" s="149">
        <f t="shared" si="15"/>
        <v>43585</v>
      </c>
      <c r="C123" s="150">
        <f t="shared" si="10"/>
        <v>43585</v>
      </c>
      <c r="D123" s="175"/>
      <c r="E123" s="175"/>
      <c r="F123" s="175"/>
      <c r="G123" s="175"/>
      <c r="H123" s="175"/>
      <c r="I123" s="175"/>
      <c r="J123" s="175"/>
      <c r="K123" s="175"/>
      <c r="L123" s="175"/>
      <c r="M123" s="175"/>
      <c r="N123" s="175"/>
      <c r="O123" s="175"/>
      <c r="P123" s="171">
        <f t="shared" si="11"/>
        <v>0</v>
      </c>
      <c r="Q123" s="163">
        <f t="shared" si="12"/>
        <v>0</v>
      </c>
      <c r="R123" s="156">
        <f t="shared" si="13"/>
        <v>0</v>
      </c>
      <c r="S123" s="160">
        <f>IF(A123&gt;0,SUMPRODUCT((PLanning!$T$3:$T$367=A123)*(PLanning!$R$3:$R$367)))</f>
        <v>0</v>
      </c>
      <c r="T123">
        <f t="shared" si="9"/>
        <v>18</v>
      </c>
    </row>
    <row r="124" spans="1:20" x14ac:dyDescent="0.3">
      <c r="A124" s="200" t="str">
        <f t="shared" si="14"/>
        <v/>
      </c>
      <c r="B124" s="149">
        <f t="shared" si="15"/>
        <v>43586</v>
      </c>
      <c r="C124" s="150">
        <f t="shared" si="10"/>
        <v>43586</v>
      </c>
      <c r="D124" s="175"/>
      <c r="E124" s="175"/>
      <c r="F124" s="175"/>
      <c r="G124" s="175"/>
      <c r="H124" s="175"/>
      <c r="I124" s="175"/>
      <c r="J124" s="175"/>
      <c r="K124" s="175"/>
      <c r="L124" s="175"/>
      <c r="M124" s="175"/>
      <c r="N124" s="175"/>
      <c r="O124" s="175"/>
      <c r="P124" s="171">
        <f t="shared" si="11"/>
        <v>0</v>
      </c>
      <c r="Q124" s="163">
        <f t="shared" si="12"/>
        <v>0</v>
      </c>
      <c r="R124" s="156">
        <f t="shared" si="13"/>
        <v>0</v>
      </c>
      <c r="S124" s="160">
        <f>IF(A124&gt;0,SUMPRODUCT((PLanning!$T$3:$T$367=A124)*(PLanning!$R$3:$R$367)))</f>
        <v>0</v>
      </c>
      <c r="T124">
        <f t="shared" si="9"/>
        <v>18</v>
      </c>
    </row>
    <row r="125" spans="1:20" x14ac:dyDescent="0.3">
      <c r="A125" s="200" t="str">
        <f t="shared" si="14"/>
        <v/>
      </c>
      <c r="B125" s="149">
        <f t="shared" si="15"/>
        <v>43587</v>
      </c>
      <c r="C125" s="150">
        <f t="shared" si="10"/>
        <v>43587</v>
      </c>
      <c r="D125" s="175"/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1">
        <f t="shared" si="11"/>
        <v>0</v>
      </c>
      <c r="Q125" s="163">
        <f t="shared" si="12"/>
        <v>0</v>
      </c>
      <c r="R125" s="156">
        <f t="shared" si="13"/>
        <v>0</v>
      </c>
      <c r="S125" s="160">
        <f>IF(A125&gt;0,SUMPRODUCT((PLanning!$T$3:$T$367=A125)*(PLanning!$R$3:$R$367)))</f>
        <v>0</v>
      </c>
      <c r="T125">
        <f t="shared" si="9"/>
        <v>18</v>
      </c>
    </row>
    <row r="126" spans="1:20" x14ac:dyDescent="0.3">
      <c r="A126" s="200" t="str">
        <f t="shared" si="14"/>
        <v/>
      </c>
      <c r="B126" s="149">
        <f t="shared" si="15"/>
        <v>43588</v>
      </c>
      <c r="C126" s="150">
        <f t="shared" si="10"/>
        <v>43588</v>
      </c>
      <c r="D126" s="175"/>
      <c r="E126" s="175"/>
      <c r="F126" s="175"/>
      <c r="G126" s="175"/>
      <c r="H126" s="175"/>
      <c r="I126" s="175"/>
      <c r="J126" s="175"/>
      <c r="K126" s="175"/>
      <c r="L126" s="175"/>
      <c r="M126" s="175"/>
      <c r="N126" s="175"/>
      <c r="O126" s="175"/>
      <c r="P126" s="171">
        <f t="shared" si="11"/>
        <v>0</v>
      </c>
      <c r="Q126" s="163">
        <f t="shared" si="12"/>
        <v>0</v>
      </c>
      <c r="R126" s="156">
        <f t="shared" si="13"/>
        <v>0</v>
      </c>
      <c r="S126" s="160">
        <f>IF(A126&gt;0,SUMPRODUCT((PLanning!$T$3:$T$367=A126)*(PLanning!$R$3:$R$367)))</f>
        <v>0</v>
      </c>
      <c r="T126">
        <f t="shared" si="9"/>
        <v>18</v>
      </c>
    </row>
    <row r="127" spans="1:20" x14ac:dyDescent="0.3">
      <c r="A127" s="200" t="str">
        <f t="shared" si="14"/>
        <v/>
      </c>
      <c r="B127" s="149">
        <f t="shared" si="15"/>
        <v>43589</v>
      </c>
      <c r="C127" s="150">
        <f t="shared" si="10"/>
        <v>43589</v>
      </c>
      <c r="D127" s="175"/>
      <c r="E127" s="175"/>
      <c r="F127" s="175"/>
      <c r="G127" s="175"/>
      <c r="H127" s="175"/>
      <c r="I127" s="175"/>
      <c r="J127" s="175"/>
      <c r="K127" s="175"/>
      <c r="L127" s="175"/>
      <c r="M127" s="175"/>
      <c r="N127" s="175"/>
      <c r="O127" s="175"/>
      <c r="P127" s="171">
        <f t="shared" si="11"/>
        <v>0</v>
      </c>
      <c r="Q127" s="163">
        <f t="shared" si="12"/>
        <v>0</v>
      </c>
      <c r="R127" s="156">
        <f t="shared" si="13"/>
        <v>0</v>
      </c>
      <c r="S127" s="160">
        <f>IF(A127&gt;0,SUMPRODUCT((PLanning!$T$3:$T$367=A127)*(PLanning!$R$3:$R$367)))</f>
        <v>0</v>
      </c>
      <c r="T127">
        <f t="shared" si="9"/>
        <v>18</v>
      </c>
    </row>
    <row r="128" spans="1:20" x14ac:dyDescent="0.3">
      <c r="A128" s="200" t="str">
        <f t="shared" si="14"/>
        <v/>
      </c>
      <c r="B128" s="149">
        <f t="shared" si="15"/>
        <v>43590</v>
      </c>
      <c r="C128" s="150">
        <f t="shared" si="10"/>
        <v>43590</v>
      </c>
      <c r="D128" s="175"/>
      <c r="E128" s="175"/>
      <c r="F128" s="175"/>
      <c r="G128" s="175"/>
      <c r="H128" s="175"/>
      <c r="I128" s="175"/>
      <c r="J128" s="175"/>
      <c r="K128" s="175"/>
      <c r="L128" s="175"/>
      <c r="M128" s="175"/>
      <c r="N128" s="175"/>
      <c r="O128" s="175"/>
      <c r="P128" s="171">
        <f t="shared" si="11"/>
        <v>0</v>
      </c>
      <c r="Q128" s="163">
        <f t="shared" si="12"/>
        <v>0</v>
      </c>
      <c r="R128" s="156">
        <f t="shared" si="13"/>
        <v>0</v>
      </c>
      <c r="S128" s="160">
        <f>IF(A128&gt;0,SUMPRODUCT((PLanning!$T$3:$T$367=A128)*(PLanning!$R$3:$R$367)))</f>
        <v>0</v>
      </c>
      <c r="T128">
        <f t="shared" si="9"/>
        <v>18</v>
      </c>
    </row>
    <row r="129" spans="1:20" x14ac:dyDescent="0.3">
      <c r="A129" s="200" t="str">
        <f t="shared" si="14"/>
        <v/>
      </c>
      <c r="B129" s="149">
        <f t="shared" si="15"/>
        <v>43591</v>
      </c>
      <c r="C129" s="150">
        <f t="shared" si="10"/>
        <v>43591</v>
      </c>
      <c r="D129" s="175"/>
      <c r="E129" s="175"/>
      <c r="F129" s="175"/>
      <c r="G129" s="175"/>
      <c r="H129" s="175"/>
      <c r="I129" s="175"/>
      <c r="J129" s="175"/>
      <c r="K129" s="175"/>
      <c r="L129" s="175"/>
      <c r="M129" s="175"/>
      <c r="N129" s="175"/>
      <c r="O129" s="175"/>
      <c r="P129" s="171">
        <f t="shared" si="11"/>
        <v>0</v>
      </c>
      <c r="Q129" s="163">
        <f t="shared" si="12"/>
        <v>0</v>
      </c>
      <c r="R129" s="156">
        <f t="shared" si="13"/>
        <v>0</v>
      </c>
      <c r="S129" s="160">
        <f>IF(A129&gt;0,SUMPRODUCT((PLanning!$T$3:$T$367=A129)*(PLanning!$R$3:$R$367)))</f>
        <v>0</v>
      </c>
      <c r="T129">
        <f t="shared" si="9"/>
        <v>18</v>
      </c>
    </row>
    <row r="130" spans="1:20" x14ac:dyDescent="0.3">
      <c r="A130" s="200">
        <f t="shared" si="14"/>
        <v>19</v>
      </c>
      <c r="B130" s="149">
        <f t="shared" si="15"/>
        <v>43592</v>
      </c>
      <c r="C130" s="150">
        <f t="shared" si="10"/>
        <v>43592</v>
      </c>
      <c r="D130" s="175"/>
      <c r="E130" s="175"/>
      <c r="F130" s="175"/>
      <c r="G130" s="175"/>
      <c r="H130" s="175"/>
      <c r="I130" s="175"/>
      <c r="J130" s="175"/>
      <c r="K130" s="175"/>
      <c r="L130" s="175"/>
      <c r="M130" s="175"/>
      <c r="N130" s="175"/>
      <c r="O130" s="175"/>
      <c r="P130" s="171">
        <f t="shared" si="11"/>
        <v>0</v>
      </c>
      <c r="Q130" s="163">
        <f t="shared" si="12"/>
        <v>0</v>
      </c>
      <c r="R130" s="156">
        <f t="shared" si="13"/>
        <v>0</v>
      </c>
      <c r="S130" s="160">
        <f>IF(A130&gt;0,SUMPRODUCT((PLanning!$T$3:$T$367=A130)*(PLanning!$R$3:$R$367)))</f>
        <v>0</v>
      </c>
      <c r="T130">
        <f t="shared" si="9"/>
        <v>19</v>
      </c>
    </row>
    <row r="131" spans="1:20" x14ac:dyDescent="0.3">
      <c r="A131" s="200" t="str">
        <f t="shared" si="14"/>
        <v/>
      </c>
      <c r="B131" s="149">
        <f t="shared" si="15"/>
        <v>43593</v>
      </c>
      <c r="C131" s="150">
        <f t="shared" si="10"/>
        <v>43593</v>
      </c>
      <c r="D131" s="175"/>
      <c r="E131" s="175"/>
      <c r="F131" s="175"/>
      <c r="G131" s="175"/>
      <c r="H131" s="175"/>
      <c r="I131" s="175"/>
      <c r="J131" s="175"/>
      <c r="K131" s="175"/>
      <c r="L131" s="175"/>
      <c r="M131" s="175"/>
      <c r="N131" s="175"/>
      <c r="O131" s="175"/>
      <c r="P131" s="171">
        <f t="shared" si="11"/>
        <v>0</v>
      </c>
      <c r="Q131" s="163">
        <f t="shared" si="12"/>
        <v>0</v>
      </c>
      <c r="R131" s="156">
        <f t="shared" si="13"/>
        <v>0</v>
      </c>
      <c r="S131" s="160">
        <f>IF(A131&gt;0,SUMPRODUCT((PLanning!$T$3:$T$367=A131)*(PLanning!$R$3:$R$367)))</f>
        <v>0</v>
      </c>
      <c r="T131">
        <f t="shared" ref="T131:T194" si="16">_xlfn.ISOWEEKNUM(B131)</f>
        <v>19</v>
      </c>
    </row>
    <row r="132" spans="1:20" x14ac:dyDescent="0.3">
      <c r="A132" s="200" t="str">
        <f t="shared" si="14"/>
        <v/>
      </c>
      <c r="B132" s="149">
        <f t="shared" si="15"/>
        <v>43594</v>
      </c>
      <c r="C132" s="150">
        <f t="shared" ref="C132:C195" si="17">B132</f>
        <v>43594</v>
      </c>
      <c r="D132" s="175"/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1">
        <f t="shared" ref="P132:P195" si="18">(E132-D132)+(H132-G132)</f>
        <v>0</v>
      </c>
      <c r="Q132" s="163">
        <f t="shared" ref="Q132:Q195" si="19">(K132-J132)+(N132-M132)</f>
        <v>0</v>
      </c>
      <c r="R132" s="156">
        <f t="shared" ref="R132:R195" si="20">Q132+P132</f>
        <v>0</v>
      </c>
      <c r="S132" s="160">
        <f>IF(A132&gt;0,SUMPRODUCT((PLanning!$T$3:$T$367=A132)*(PLanning!$R$3:$R$367)))</f>
        <v>0</v>
      </c>
      <c r="T132">
        <f t="shared" si="16"/>
        <v>19</v>
      </c>
    </row>
    <row r="133" spans="1:20" x14ac:dyDescent="0.3">
      <c r="A133" s="200" t="str">
        <f t="shared" ref="A133:A196" si="21">IF(WEEKDAY(B133,2)=1,_xlfn.ISOWEEKNUM(B133),"")</f>
        <v/>
      </c>
      <c r="B133" s="149">
        <f t="shared" si="15"/>
        <v>43595</v>
      </c>
      <c r="C133" s="150">
        <f t="shared" si="17"/>
        <v>43595</v>
      </c>
      <c r="D133" s="175"/>
      <c r="E133" s="175"/>
      <c r="F133" s="175"/>
      <c r="G133" s="175"/>
      <c r="H133" s="175"/>
      <c r="I133" s="175"/>
      <c r="J133" s="175"/>
      <c r="K133" s="175"/>
      <c r="L133" s="175"/>
      <c r="M133" s="175"/>
      <c r="N133" s="175"/>
      <c r="O133" s="175"/>
      <c r="P133" s="171">
        <f t="shared" si="18"/>
        <v>0</v>
      </c>
      <c r="Q133" s="163">
        <f t="shared" si="19"/>
        <v>0</v>
      </c>
      <c r="R133" s="156">
        <f t="shared" si="20"/>
        <v>0</v>
      </c>
      <c r="S133" s="160">
        <f>IF(A133&gt;0,SUMPRODUCT((PLanning!$T$3:$T$367=A133)*(PLanning!$R$3:$R$367)))</f>
        <v>0</v>
      </c>
      <c r="T133">
        <f t="shared" si="16"/>
        <v>19</v>
      </c>
    </row>
    <row r="134" spans="1:20" x14ac:dyDescent="0.3">
      <c r="A134" s="200" t="str">
        <f t="shared" si="21"/>
        <v/>
      </c>
      <c r="B134" s="149">
        <f t="shared" si="15"/>
        <v>43596</v>
      </c>
      <c r="C134" s="150">
        <f t="shared" si="17"/>
        <v>43596</v>
      </c>
      <c r="D134" s="175"/>
      <c r="E134" s="175"/>
      <c r="F134" s="175"/>
      <c r="G134" s="175"/>
      <c r="H134" s="175"/>
      <c r="I134" s="175"/>
      <c r="J134" s="175"/>
      <c r="K134" s="175"/>
      <c r="L134" s="175"/>
      <c r="M134" s="175"/>
      <c r="N134" s="175"/>
      <c r="O134" s="175"/>
      <c r="P134" s="171">
        <f t="shared" si="18"/>
        <v>0</v>
      </c>
      <c r="Q134" s="163">
        <f t="shared" si="19"/>
        <v>0</v>
      </c>
      <c r="R134" s="156">
        <f t="shared" si="20"/>
        <v>0</v>
      </c>
      <c r="S134" s="160">
        <f>IF(A134&gt;0,SUMPRODUCT((PLanning!$T$3:$T$367=A134)*(PLanning!$R$3:$R$367)))</f>
        <v>0</v>
      </c>
      <c r="T134">
        <f t="shared" si="16"/>
        <v>19</v>
      </c>
    </row>
    <row r="135" spans="1:20" x14ac:dyDescent="0.3">
      <c r="A135" s="200" t="str">
        <f t="shared" si="21"/>
        <v/>
      </c>
      <c r="B135" s="149">
        <f t="shared" si="15"/>
        <v>43597</v>
      </c>
      <c r="C135" s="150">
        <f t="shared" si="17"/>
        <v>43597</v>
      </c>
      <c r="D135" s="175"/>
      <c r="E135" s="175"/>
      <c r="F135" s="175"/>
      <c r="G135" s="175"/>
      <c r="H135" s="175"/>
      <c r="I135" s="175"/>
      <c r="J135" s="175"/>
      <c r="K135" s="175"/>
      <c r="L135" s="175"/>
      <c r="M135" s="175"/>
      <c r="N135" s="175"/>
      <c r="O135" s="175"/>
      <c r="P135" s="171">
        <f t="shared" si="18"/>
        <v>0</v>
      </c>
      <c r="Q135" s="163">
        <f t="shared" si="19"/>
        <v>0</v>
      </c>
      <c r="R135" s="156">
        <f t="shared" si="20"/>
        <v>0</v>
      </c>
      <c r="S135" s="160">
        <f>IF(A135&gt;0,SUMPRODUCT((PLanning!$T$3:$T$367=A135)*(PLanning!$R$3:$R$367)))</f>
        <v>0</v>
      </c>
      <c r="T135">
        <f t="shared" si="16"/>
        <v>19</v>
      </c>
    </row>
    <row r="136" spans="1:20" x14ac:dyDescent="0.3">
      <c r="A136" s="200" t="str">
        <f t="shared" si="21"/>
        <v/>
      </c>
      <c r="B136" s="149">
        <f t="shared" si="15"/>
        <v>43598</v>
      </c>
      <c r="C136" s="150">
        <f t="shared" si="17"/>
        <v>43598</v>
      </c>
      <c r="D136" s="175"/>
      <c r="E136" s="175"/>
      <c r="F136" s="175"/>
      <c r="G136" s="175"/>
      <c r="H136" s="175"/>
      <c r="I136" s="175"/>
      <c r="J136" s="175"/>
      <c r="K136" s="175"/>
      <c r="L136" s="175"/>
      <c r="M136" s="175"/>
      <c r="N136" s="175"/>
      <c r="O136" s="175"/>
      <c r="P136" s="171">
        <f t="shared" si="18"/>
        <v>0</v>
      </c>
      <c r="Q136" s="163">
        <f t="shared" si="19"/>
        <v>0</v>
      </c>
      <c r="R136" s="156">
        <f t="shared" si="20"/>
        <v>0</v>
      </c>
      <c r="S136" s="160">
        <f>IF(A136&gt;0,SUMPRODUCT((PLanning!$T$3:$T$367=A136)*(PLanning!$R$3:$R$367)))</f>
        <v>0</v>
      </c>
      <c r="T136">
        <f t="shared" si="16"/>
        <v>19</v>
      </c>
    </row>
    <row r="137" spans="1:20" x14ac:dyDescent="0.3">
      <c r="A137" s="200">
        <f t="shared" si="21"/>
        <v>20</v>
      </c>
      <c r="B137" s="149">
        <f t="shared" si="15"/>
        <v>43599</v>
      </c>
      <c r="C137" s="150">
        <f t="shared" si="17"/>
        <v>43599</v>
      </c>
      <c r="D137" s="175"/>
      <c r="E137" s="175"/>
      <c r="F137" s="175"/>
      <c r="G137" s="175"/>
      <c r="H137" s="175"/>
      <c r="I137" s="175"/>
      <c r="J137" s="175"/>
      <c r="K137" s="175"/>
      <c r="L137" s="175"/>
      <c r="M137" s="175"/>
      <c r="N137" s="175"/>
      <c r="O137" s="175"/>
      <c r="P137" s="171">
        <f t="shared" si="18"/>
        <v>0</v>
      </c>
      <c r="Q137" s="163">
        <f t="shared" si="19"/>
        <v>0</v>
      </c>
      <c r="R137" s="156">
        <f t="shared" si="20"/>
        <v>0</v>
      </c>
      <c r="S137" s="160">
        <f>IF(A137&gt;0,SUMPRODUCT((PLanning!$T$3:$T$367=A137)*(PLanning!$R$3:$R$367)))</f>
        <v>0</v>
      </c>
      <c r="T137">
        <f t="shared" si="16"/>
        <v>20</v>
      </c>
    </row>
    <row r="138" spans="1:20" x14ac:dyDescent="0.3">
      <c r="A138" s="200" t="str">
        <f t="shared" si="21"/>
        <v/>
      </c>
      <c r="B138" s="149">
        <f t="shared" si="15"/>
        <v>43600</v>
      </c>
      <c r="C138" s="150">
        <f t="shared" si="17"/>
        <v>43600</v>
      </c>
      <c r="D138" s="175"/>
      <c r="E138" s="175"/>
      <c r="F138" s="175"/>
      <c r="G138" s="175"/>
      <c r="H138" s="175"/>
      <c r="I138" s="175"/>
      <c r="J138" s="175"/>
      <c r="K138" s="175"/>
      <c r="L138" s="175"/>
      <c r="M138" s="175"/>
      <c r="N138" s="175"/>
      <c r="O138" s="175"/>
      <c r="P138" s="171">
        <f t="shared" si="18"/>
        <v>0</v>
      </c>
      <c r="Q138" s="163">
        <f t="shared" si="19"/>
        <v>0</v>
      </c>
      <c r="R138" s="156">
        <f t="shared" si="20"/>
        <v>0</v>
      </c>
      <c r="S138" s="160">
        <f>IF(A138&gt;0,SUMPRODUCT((PLanning!$T$3:$T$367=A138)*(PLanning!$R$3:$R$367)))</f>
        <v>0</v>
      </c>
      <c r="T138">
        <f t="shared" si="16"/>
        <v>20</v>
      </c>
    </row>
    <row r="139" spans="1:20" x14ac:dyDescent="0.3">
      <c r="A139" s="200" t="str">
        <f t="shared" si="21"/>
        <v/>
      </c>
      <c r="B139" s="149">
        <f t="shared" si="15"/>
        <v>43601</v>
      </c>
      <c r="C139" s="150">
        <f t="shared" si="17"/>
        <v>43601</v>
      </c>
      <c r="D139" s="175"/>
      <c r="E139" s="175"/>
      <c r="F139" s="175"/>
      <c r="G139" s="175"/>
      <c r="H139" s="175"/>
      <c r="I139" s="175"/>
      <c r="J139" s="175"/>
      <c r="K139" s="175"/>
      <c r="L139" s="175"/>
      <c r="M139" s="175"/>
      <c r="N139" s="175"/>
      <c r="O139" s="175"/>
      <c r="P139" s="171">
        <f t="shared" si="18"/>
        <v>0</v>
      </c>
      <c r="Q139" s="163">
        <f t="shared" si="19"/>
        <v>0</v>
      </c>
      <c r="R139" s="156">
        <f t="shared" si="20"/>
        <v>0</v>
      </c>
      <c r="S139" s="160">
        <f>IF(A139&gt;0,SUMPRODUCT((PLanning!$T$3:$T$367=A139)*(PLanning!$R$3:$R$367)))</f>
        <v>0</v>
      </c>
      <c r="T139">
        <f t="shared" si="16"/>
        <v>20</v>
      </c>
    </row>
    <row r="140" spans="1:20" x14ac:dyDescent="0.3">
      <c r="A140" s="200" t="str">
        <f t="shared" si="21"/>
        <v/>
      </c>
      <c r="B140" s="149">
        <f t="shared" si="15"/>
        <v>43602</v>
      </c>
      <c r="C140" s="150">
        <f t="shared" si="17"/>
        <v>43602</v>
      </c>
      <c r="D140" s="175"/>
      <c r="E140" s="175"/>
      <c r="F140" s="175"/>
      <c r="G140" s="175"/>
      <c r="H140" s="175"/>
      <c r="I140" s="175"/>
      <c r="J140" s="175"/>
      <c r="K140" s="175"/>
      <c r="L140" s="175"/>
      <c r="M140" s="175"/>
      <c r="N140" s="175"/>
      <c r="O140" s="175"/>
      <c r="P140" s="171">
        <f t="shared" si="18"/>
        <v>0</v>
      </c>
      <c r="Q140" s="163">
        <f t="shared" si="19"/>
        <v>0</v>
      </c>
      <c r="R140" s="156">
        <f t="shared" si="20"/>
        <v>0</v>
      </c>
      <c r="S140" s="160">
        <f>IF(A140&gt;0,SUMPRODUCT((PLanning!$T$3:$T$367=A140)*(PLanning!$R$3:$R$367)))</f>
        <v>0</v>
      </c>
      <c r="T140">
        <f t="shared" si="16"/>
        <v>20</v>
      </c>
    </row>
    <row r="141" spans="1:20" x14ac:dyDescent="0.3">
      <c r="A141" s="200" t="str">
        <f t="shared" si="21"/>
        <v/>
      </c>
      <c r="B141" s="149">
        <f t="shared" si="15"/>
        <v>43603</v>
      </c>
      <c r="C141" s="150">
        <f t="shared" si="17"/>
        <v>43603</v>
      </c>
      <c r="D141" s="175"/>
      <c r="E141" s="175"/>
      <c r="F141" s="175"/>
      <c r="G141" s="175"/>
      <c r="H141" s="175"/>
      <c r="I141" s="175"/>
      <c r="J141" s="175"/>
      <c r="K141" s="175"/>
      <c r="L141" s="175"/>
      <c r="M141" s="175"/>
      <c r="N141" s="175"/>
      <c r="O141" s="175"/>
      <c r="P141" s="171">
        <f t="shared" si="18"/>
        <v>0</v>
      </c>
      <c r="Q141" s="163">
        <f t="shared" si="19"/>
        <v>0</v>
      </c>
      <c r="R141" s="156">
        <f t="shared" si="20"/>
        <v>0</v>
      </c>
      <c r="S141" s="160">
        <f>IF(A141&gt;0,SUMPRODUCT((PLanning!$T$3:$T$367=A141)*(PLanning!$R$3:$R$367)))</f>
        <v>0</v>
      </c>
      <c r="T141">
        <f t="shared" si="16"/>
        <v>20</v>
      </c>
    </row>
    <row r="142" spans="1:20" x14ac:dyDescent="0.3">
      <c r="A142" s="200" t="str">
        <f t="shared" si="21"/>
        <v/>
      </c>
      <c r="B142" s="149">
        <f t="shared" si="15"/>
        <v>43604</v>
      </c>
      <c r="C142" s="150">
        <f t="shared" si="17"/>
        <v>43604</v>
      </c>
      <c r="D142" s="175"/>
      <c r="E142" s="175"/>
      <c r="F142" s="175"/>
      <c r="G142" s="175"/>
      <c r="H142" s="175"/>
      <c r="I142" s="175"/>
      <c r="J142" s="175"/>
      <c r="K142" s="175"/>
      <c r="L142" s="175"/>
      <c r="M142" s="175"/>
      <c r="N142" s="175"/>
      <c r="O142" s="175"/>
      <c r="P142" s="171">
        <f t="shared" si="18"/>
        <v>0</v>
      </c>
      <c r="Q142" s="163">
        <f t="shared" si="19"/>
        <v>0</v>
      </c>
      <c r="R142" s="156">
        <f t="shared" si="20"/>
        <v>0</v>
      </c>
      <c r="S142" s="160">
        <f>IF(A142&gt;0,SUMPRODUCT((PLanning!$T$3:$T$367=A142)*(PLanning!$R$3:$R$367)))</f>
        <v>0</v>
      </c>
      <c r="T142">
        <f t="shared" si="16"/>
        <v>20</v>
      </c>
    </row>
    <row r="143" spans="1:20" x14ac:dyDescent="0.3">
      <c r="A143" s="200" t="str">
        <f t="shared" si="21"/>
        <v/>
      </c>
      <c r="B143" s="149">
        <f t="shared" si="15"/>
        <v>43605</v>
      </c>
      <c r="C143" s="150">
        <f t="shared" si="17"/>
        <v>43605</v>
      </c>
      <c r="D143" s="175"/>
      <c r="E143" s="175"/>
      <c r="F143" s="175"/>
      <c r="G143" s="175"/>
      <c r="H143" s="175"/>
      <c r="I143" s="175"/>
      <c r="J143" s="175"/>
      <c r="K143" s="175"/>
      <c r="L143" s="175"/>
      <c r="M143" s="175"/>
      <c r="N143" s="175"/>
      <c r="O143" s="175"/>
      <c r="P143" s="171">
        <f t="shared" si="18"/>
        <v>0</v>
      </c>
      <c r="Q143" s="163">
        <f t="shared" si="19"/>
        <v>0</v>
      </c>
      <c r="R143" s="156">
        <f t="shared" si="20"/>
        <v>0</v>
      </c>
      <c r="S143" s="160">
        <f>IF(A143&gt;0,SUMPRODUCT((PLanning!$T$3:$T$367=A143)*(PLanning!$R$3:$R$367)))</f>
        <v>0</v>
      </c>
      <c r="T143">
        <f t="shared" si="16"/>
        <v>20</v>
      </c>
    </row>
    <row r="144" spans="1:20" x14ac:dyDescent="0.3">
      <c r="A144" s="200">
        <f t="shared" si="21"/>
        <v>21</v>
      </c>
      <c r="B144" s="149">
        <f t="shared" si="15"/>
        <v>43606</v>
      </c>
      <c r="C144" s="150">
        <f t="shared" si="17"/>
        <v>43606</v>
      </c>
      <c r="D144" s="175"/>
      <c r="E144" s="175"/>
      <c r="F144" s="175"/>
      <c r="G144" s="175"/>
      <c r="H144" s="175"/>
      <c r="I144" s="175"/>
      <c r="J144" s="175"/>
      <c r="K144" s="175"/>
      <c r="L144" s="175"/>
      <c r="M144" s="175"/>
      <c r="N144" s="175"/>
      <c r="O144" s="175"/>
      <c r="P144" s="171">
        <f t="shared" si="18"/>
        <v>0</v>
      </c>
      <c r="Q144" s="163">
        <f t="shared" si="19"/>
        <v>0</v>
      </c>
      <c r="R144" s="156">
        <f t="shared" si="20"/>
        <v>0</v>
      </c>
      <c r="S144" s="160">
        <f>IF(A144&gt;0,SUMPRODUCT((PLanning!$T$3:$T$367=A144)*(PLanning!$R$3:$R$367)))</f>
        <v>0</v>
      </c>
      <c r="T144">
        <f t="shared" si="16"/>
        <v>21</v>
      </c>
    </row>
    <row r="145" spans="1:20" x14ac:dyDescent="0.3">
      <c r="A145" s="200" t="str">
        <f t="shared" si="21"/>
        <v/>
      </c>
      <c r="B145" s="149">
        <f t="shared" si="15"/>
        <v>43607</v>
      </c>
      <c r="C145" s="150">
        <f t="shared" si="17"/>
        <v>43607</v>
      </c>
      <c r="D145" s="175"/>
      <c r="E145" s="175"/>
      <c r="F145" s="175"/>
      <c r="G145" s="175"/>
      <c r="H145" s="175"/>
      <c r="I145" s="175"/>
      <c r="J145" s="175"/>
      <c r="K145" s="175"/>
      <c r="L145" s="175"/>
      <c r="M145" s="175"/>
      <c r="N145" s="175"/>
      <c r="O145" s="175"/>
      <c r="P145" s="171">
        <f t="shared" si="18"/>
        <v>0</v>
      </c>
      <c r="Q145" s="163">
        <f t="shared" si="19"/>
        <v>0</v>
      </c>
      <c r="R145" s="156">
        <f t="shared" si="20"/>
        <v>0</v>
      </c>
      <c r="S145" s="160">
        <f>IF(A145&gt;0,SUMPRODUCT((PLanning!$T$3:$T$367=A145)*(PLanning!$R$3:$R$367)))</f>
        <v>0</v>
      </c>
      <c r="T145">
        <f t="shared" si="16"/>
        <v>21</v>
      </c>
    </row>
    <row r="146" spans="1:20" x14ac:dyDescent="0.3">
      <c r="A146" s="200" t="str">
        <f t="shared" si="21"/>
        <v/>
      </c>
      <c r="B146" s="149">
        <f t="shared" si="15"/>
        <v>43608</v>
      </c>
      <c r="C146" s="150">
        <f t="shared" si="17"/>
        <v>43608</v>
      </c>
      <c r="D146" s="175"/>
      <c r="E146" s="175"/>
      <c r="F146" s="175"/>
      <c r="G146" s="175"/>
      <c r="H146" s="175"/>
      <c r="I146" s="175"/>
      <c r="J146" s="175"/>
      <c r="K146" s="175"/>
      <c r="L146" s="175"/>
      <c r="M146" s="175"/>
      <c r="N146" s="175"/>
      <c r="O146" s="175"/>
      <c r="P146" s="171">
        <f t="shared" si="18"/>
        <v>0</v>
      </c>
      <c r="Q146" s="163">
        <f t="shared" si="19"/>
        <v>0</v>
      </c>
      <c r="R146" s="156">
        <f t="shared" si="20"/>
        <v>0</v>
      </c>
      <c r="S146" s="160">
        <f>IF(A146&gt;0,SUMPRODUCT((PLanning!$T$3:$T$367=A146)*(PLanning!$R$3:$R$367)))</f>
        <v>0</v>
      </c>
      <c r="T146">
        <f t="shared" si="16"/>
        <v>21</v>
      </c>
    </row>
    <row r="147" spans="1:20" x14ac:dyDescent="0.3">
      <c r="A147" s="200" t="str">
        <f t="shared" si="21"/>
        <v/>
      </c>
      <c r="B147" s="149">
        <f t="shared" si="15"/>
        <v>43609</v>
      </c>
      <c r="C147" s="150">
        <f t="shared" si="17"/>
        <v>43609</v>
      </c>
      <c r="D147" s="175"/>
      <c r="E147" s="175"/>
      <c r="F147" s="175"/>
      <c r="G147" s="175"/>
      <c r="H147" s="175"/>
      <c r="I147" s="175"/>
      <c r="J147" s="175"/>
      <c r="K147" s="175"/>
      <c r="L147" s="175"/>
      <c r="M147" s="175"/>
      <c r="N147" s="175"/>
      <c r="O147" s="175"/>
      <c r="P147" s="171">
        <f t="shared" si="18"/>
        <v>0</v>
      </c>
      <c r="Q147" s="163">
        <f t="shared" si="19"/>
        <v>0</v>
      </c>
      <c r="R147" s="156">
        <f t="shared" si="20"/>
        <v>0</v>
      </c>
      <c r="S147" s="160">
        <f>IF(A147&gt;0,SUMPRODUCT((PLanning!$T$3:$T$367=A147)*(PLanning!$R$3:$R$367)))</f>
        <v>0</v>
      </c>
      <c r="T147">
        <f t="shared" si="16"/>
        <v>21</v>
      </c>
    </row>
    <row r="148" spans="1:20" x14ac:dyDescent="0.3">
      <c r="A148" s="200" t="str">
        <f t="shared" si="21"/>
        <v/>
      </c>
      <c r="B148" s="149">
        <f t="shared" si="15"/>
        <v>43610</v>
      </c>
      <c r="C148" s="150">
        <f t="shared" si="17"/>
        <v>43610</v>
      </c>
      <c r="D148" s="175"/>
      <c r="E148" s="175"/>
      <c r="F148" s="175"/>
      <c r="G148" s="175"/>
      <c r="H148" s="175"/>
      <c r="I148" s="175"/>
      <c r="J148" s="175"/>
      <c r="K148" s="175"/>
      <c r="L148" s="175"/>
      <c r="M148" s="175"/>
      <c r="N148" s="175"/>
      <c r="O148" s="175"/>
      <c r="P148" s="171">
        <f t="shared" si="18"/>
        <v>0</v>
      </c>
      <c r="Q148" s="163">
        <f t="shared" si="19"/>
        <v>0</v>
      </c>
      <c r="R148" s="156">
        <f t="shared" si="20"/>
        <v>0</v>
      </c>
      <c r="S148" s="160">
        <f>IF(A148&gt;0,SUMPRODUCT((PLanning!$T$3:$T$367=A148)*(PLanning!$R$3:$R$367)))</f>
        <v>0</v>
      </c>
      <c r="T148">
        <f t="shared" si="16"/>
        <v>21</v>
      </c>
    </row>
    <row r="149" spans="1:20" x14ac:dyDescent="0.3">
      <c r="A149" s="200" t="str">
        <f t="shared" si="21"/>
        <v/>
      </c>
      <c r="B149" s="149">
        <f t="shared" si="15"/>
        <v>43611</v>
      </c>
      <c r="C149" s="150">
        <f t="shared" si="17"/>
        <v>43611</v>
      </c>
      <c r="D149" s="175"/>
      <c r="E149" s="175"/>
      <c r="F149" s="175"/>
      <c r="G149" s="175"/>
      <c r="H149" s="175"/>
      <c r="I149" s="175"/>
      <c r="J149" s="175"/>
      <c r="K149" s="175"/>
      <c r="L149" s="175"/>
      <c r="M149" s="175"/>
      <c r="N149" s="175"/>
      <c r="O149" s="175"/>
      <c r="P149" s="171">
        <f t="shared" si="18"/>
        <v>0</v>
      </c>
      <c r="Q149" s="163">
        <f t="shared" si="19"/>
        <v>0</v>
      </c>
      <c r="R149" s="156">
        <f t="shared" si="20"/>
        <v>0</v>
      </c>
      <c r="S149" s="160">
        <f>IF(A149&gt;0,SUMPRODUCT((PLanning!$T$3:$T$367=A149)*(PLanning!$R$3:$R$367)))</f>
        <v>0</v>
      </c>
      <c r="T149">
        <f t="shared" si="16"/>
        <v>21</v>
      </c>
    </row>
    <row r="150" spans="1:20" x14ac:dyDescent="0.3">
      <c r="A150" s="200" t="str">
        <f t="shared" si="21"/>
        <v/>
      </c>
      <c r="B150" s="149">
        <f t="shared" si="15"/>
        <v>43612</v>
      </c>
      <c r="C150" s="150">
        <f t="shared" si="17"/>
        <v>43612</v>
      </c>
      <c r="D150" s="175"/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1">
        <f t="shared" si="18"/>
        <v>0</v>
      </c>
      <c r="Q150" s="163">
        <f t="shared" si="19"/>
        <v>0</v>
      </c>
      <c r="R150" s="156">
        <f t="shared" si="20"/>
        <v>0</v>
      </c>
      <c r="S150" s="160">
        <f>IF(A150&gt;0,SUMPRODUCT((PLanning!$T$3:$T$367=A150)*(PLanning!$R$3:$R$367)))</f>
        <v>0</v>
      </c>
      <c r="T150">
        <f t="shared" si="16"/>
        <v>21</v>
      </c>
    </row>
    <row r="151" spans="1:20" x14ac:dyDescent="0.3">
      <c r="A151" s="200">
        <f t="shared" si="21"/>
        <v>22</v>
      </c>
      <c r="B151" s="149">
        <f t="shared" si="15"/>
        <v>43613</v>
      </c>
      <c r="C151" s="150">
        <f t="shared" si="17"/>
        <v>43613</v>
      </c>
      <c r="D151" s="175"/>
      <c r="E151" s="175"/>
      <c r="F151" s="175"/>
      <c r="G151" s="175"/>
      <c r="H151" s="175"/>
      <c r="I151" s="175"/>
      <c r="J151" s="175"/>
      <c r="K151" s="175"/>
      <c r="L151" s="175"/>
      <c r="M151" s="175"/>
      <c r="N151" s="175"/>
      <c r="O151" s="175"/>
      <c r="P151" s="171">
        <f t="shared" si="18"/>
        <v>0</v>
      </c>
      <c r="Q151" s="163">
        <f t="shared" si="19"/>
        <v>0</v>
      </c>
      <c r="R151" s="156">
        <f t="shared" si="20"/>
        <v>0</v>
      </c>
      <c r="S151" s="160">
        <f>IF(A151&gt;0,SUMPRODUCT((PLanning!$T$3:$T$367=A151)*(PLanning!$R$3:$R$367)))</f>
        <v>0</v>
      </c>
      <c r="T151">
        <f t="shared" si="16"/>
        <v>22</v>
      </c>
    </row>
    <row r="152" spans="1:20" x14ac:dyDescent="0.3">
      <c r="A152" s="200" t="str">
        <f t="shared" si="21"/>
        <v/>
      </c>
      <c r="B152" s="149">
        <f t="shared" si="15"/>
        <v>43614</v>
      </c>
      <c r="C152" s="150">
        <f t="shared" si="17"/>
        <v>43614</v>
      </c>
      <c r="D152" s="175"/>
      <c r="E152" s="175"/>
      <c r="F152" s="175"/>
      <c r="G152" s="175"/>
      <c r="H152" s="175"/>
      <c r="I152" s="175"/>
      <c r="J152" s="175"/>
      <c r="K152" s="175"/>
      <c r="L152" s="175"/>
      <c r="M152" s="175"/>
      <c r="N152" s="175"/>
      <c r="O152" s="175"/>
      <c r="P152" s="171">
        <f t="shared" si="18"/>
        <v>0</v>
      </c>
      <c r="Q152" s="163">
        <f t="shared" si="19"/>
        <v>0</v>
      </c>
      <c r="R152" s="156">
        <f t="shared" si="20"/>
        <v>0</v>
      </c>
      <c r="S152" s="160">
        <f>IF(A152&gt;0,SUMPRODUCT((PLanning!$T$3:$T$367=A152)*(PLanning!$R$3:$R$367)))</f>
        <v>0</v>
      </c>
      <c r="T152">
        <f t="shared" si="16"/>
        <v>22</v>
      </c>
    </row>
    <row r="153" spans="1:20" x14ac:dyDescent="0.3">
      <c r="A153" s="200" t="str">
        <f t="shared" si="21"/>
        <v/>
      </c>
      <c r="B153" s="149">
        <f t="shared" ref="B153:B216" si="22">B152+1</f>
        <v>43615</v>
      </c>
      <c r="C153" s="150">
        <f t="shared" si="17"/>
        <v>43615</v>
      </c>
      <c r="D153" s="175"/>
      <c r="E153" s="175"/>
      <c r="F153" s="175"/>
      <c r="G153" s="175"/>
      <c r="H153" s="175"/>
      <c r="I153" s="175"/>
      <c r="J153" s="175"/>
      <c r="K153" s="175"/>
      <c r="L153" s="175"/>
      <c r="M153" s="175"/>
      <c r="N153" s="175"/>
      <c r="O153" s="175"/>
      <c r="P153" s="171">
        <f t="shared" si="18"/>
        <v>0</v>
      </c>
      <c r="Q153" s="163">
        <f t="shared" si="19"/>
        <v>0</v>
      </c>
      <c r="R153" s="156">
        <f t="shared" si="20"/>
        <v>0</v>
      </c>
      <c r="S153" s="160">
        <f>IF(A153&gt;0,SUMPRODUCT((PLanning!$T$3:$T$367=A153)*(PLanning!$R$3:$R$367)))</f>
        <v>0</v>
      </c>
      <c r="T153">
        <f t="shared" si="16"/>
        <v>22</v>
      </c>
    </row>
    <row r="154" spans="1:20" x14ac:dyDescent="0.3">
      <c r="A154" s="200" t="str">
        <f t="shared" si="21"/>
        <v/>
      </c>
      <c r="B154" s="149">
        <f t="shared" si="22"/>
        <v>43616</v>
      </c>
      <c r="C154" s="150">
        <f t="shared" si="17"/>
        <v>43616</v>
      </c>
      <c r="D154" s="175"/>
      <c r="E154" s="175"/>
      <c r="F154" s="175"/>
      <c r="G154" s="175"/>
      <c r="H154" s="175"/>
      <c r="I154" s="175"/>
      <c r="J154" s="175"/>
      <c r="K154" s="175"/>
      <c r="L154" s="175"/>
      <c r="M154" s="175"/>
      <c r="N154" s="175"/>
      <c r="O154" s="175"/>
      <c r="P154" s="171">
        <f t="shared" si="18"/>
        <v>0</v>
      </c>
      <c r="Q154" s="163">
        <f t="shared" si="19"/>
        <v>0</v>
      </c>
      <c r="R154" s="156">
        <f t="shared" si="20"/>
        <v>0</v>
      </c>
      <c r="S154" s="160">
        <f>IF(A154&gt;0,SUMPRODUCT((PLanning!$T$3:$T$367=A154)*(PLanning!$R$3:$R$367)))</f>
        <v>0</v>
      </c>
      <c r="T154">
        <f t="shared" si="16"/>
        <v>22</v>
      </c>
    </row>
    <row r="155" spans="1:20" x14ac:dyDescent="0.3">
      <c r="A155" s="200" t="str">
        <f t="shared" si="21"/>
        <v/>
      </c>
      <c r="B155" s="149">
        <f t="shared" si="22"/>
        <v>43617</v>
      </c>
      <c r="C155" s="150">
        <f t="shared" si="17"/>
        <v>43617</v>
      </c>
      <c r="D155" s="175"/>
      <c r="E155" s="175"/>
      <c r="F155" s="175"/>
      <c r="G155" s="175"/>
      <c r="H155" s="175"/>
      <c r="I155" s="175"/>
      <c r="J155" s="175"/>
      <c r="K155" s="175"/>
      <c r="L155" s="175"/>
      <c r="M155" s="175"/>
      <c r="N155" s="175"/>
      <c r="O155" s="175"/>
      <c r="P155" s="171">
        <f t="shared" si="18"/>
        <v>0</v>
      </c>
      <c r="Q155" s="163">
        <f t="shared" si="19"/>
        <v>0</v>
      </c>
      <c r="R155" s="156">
        <f t="shared" si="20"/>
        <v>0</v>
      </c>
      <c r="S155" s="160">
        <f>IF(A155&gt;0,SUMPRODUCT((PLanning!$T$3:$T$367=A155)*(PLanning!$R$3:$R$367)))</f>
        <v>0</v>
      </c>
      <c r="T155">
        <f t="shared" si="16"/>
        <v>22</v>
      </c>
    </row>
    <row r="156" spans="1:20" x14ac:dyDescent="0.3">
      <c r="A156" s="200" t="str">
        <f t="shared" si="21"/>
        <v/>
      </c>
      <c r="B156" s="149">
        <f t="shared" si="22"/>
        <v>43618</v>
      </c>
      <c r="C156" s="150">
        <f t="shared" si="17"/>
        <v>43618</v>
      </c>
      <c r="D156" s="175"/>
      <c r="E156" s="175"/>
      <c r="F156" s="175"/>
      <c r="G156" s="175"/>
      <c r="H156" s="175"/>
      <c r="I156" s="175"/>
      <c r="J156" s="175"/>
      <c r="K156" s="175"/>
      <c r="L156" s="175"/>
      <c r="M156" s="175"/>
      <c r="N156" s="175"/>
      <c r="O156" s="175"/>
      <c r="P156" s="171">
        <f t="shared" si="18"/>
        <v>0</v>
      </c>
      <c r="Q156" s="163">
        <f t="shared" si="19"/>
        <v>0</v>
      </c>
      <c r="R156" s="156">
        <f t="shared" si="20"/>
        <v>0</v>
      </c>
      <c r="S156" s="160">
        <f>IF(A156&gt;0,SUMPRODUCT((PLanning!$T$3:$T$367=A156)*(PLanning!$R$3:$R$367)))</f>
        <v>0</v>
      </c>
      <c r="T156">
        <f t="shared" si="16"/>
        <v>22</v>
      </c>
    </row>
    <row r="157" spans="1:20" x14ac:dyDescent="0.3">
      <c r="A157" s="200" t="str">
        <f t="shared" si="21"/>
        <v/>
      </c>
      <c r="B157" s="149">
        <f t="shared" si="22"/>
        <v>43619</v>
      </c>
      <c r="C157" s="150">
        <f t="shared" si="17"/>
        <v>43619</v>
      </c>
      <c r="D157" s="175"/>
      <c r="E157" s="175"/>
      <c r="F157" s="175"/>
      <c r="G157" s="175"/>
      <c r="H157" s="175"/>
      <c r="I157" s="175"/>
      <c r="J157" s="175"/>
      <c r="K157" s="175"/>
      <c r="L157" s="175"/>
      <c r="M157" s="175"/>
      <c r="N157" s="175"/>
      <c r="O157" s="175"/>
      <c r="P157" s="171">
        <f t="shared" si="18"/>
        <v>0</v>
      </c>
      <c r="Q157" s="163">
        <f t="shared" si="19"/>
        <v>0</v>
      </c>
      <c r="R157" s="156">
        <f t="shared" si="20"/>
        <v>0</v>
      </c>
      <c r="S157" s="160">
        <f>IF(A157&gt;0,SUMPRODUCT((PLanning!$T$3:$T$367=A157)*(PLanning!$R$3:$R$367)))</f>
        <v>0</v>
      </c>
      <c r="T157">
        <f t="shared" si="16"/>
        <v>22</v>
      </c>
    </row>
    <row r="158" spans="1:20" x14ac:dyDescent="0.3">
      <c r="A158" s="200">
        <f t="shared" si="21"/>
        <v>23</v>
      </c>
      <c r="B158" s="149">
        <f t="shared" si="22"/>
        <v>43620</v>
      </c>
      <c r="C158" s="150">
        <f t="shared" si="17"/>
        <v>43620</v>
      </c>
      <c r="D158" s="175"/>
      <c r="E158" s="175"/>
      <c r="F158" s="175"/>
      <c r="G158" s="175"/>
      <c r="H158" s="175"/>
      <c r="I158" s="175"/>
      <c r="J158" s="175"/>
      <c r="K158" s="175"/>
      <c r="L158" s="175"/>
      <c r="M158" s="175"/>
      <c r="N158" s="175"/>
      <c r="O158" s="175"/>
      <c r="P158" s="171">
        <f t="shared" si="18"/>
        <v>0</v>
      </c>
      <c r="Q158" s="163">
        <f t="shared" si="19"/>
        <v>0</v>
      </c>
      <c r="R158" s="156">
        <f t="shared" si="20"/>
        <v>0</v>
      </c>
      <c r="S158" s="160">
        <f>IF(A158&gt;0,SUMPRODUCT((PLanning!$T$3:$T$367=A158)*(PLanning!$R$3:$R$367)))</f>
        <v>0</v>
      </c>
      <c r="T158">
        <f t="shared" si="16"/>
        <v>23</v>
      </c>
    </row>
    <row r="159" spans="1:20" x14ac:dyDescent="0.3">
      <c r="A159" s="200" t="str">
        <f t="shared" si="21"/>
        <v/>
      </c>
      <c r="B159" s="149">
        <f t="shared" si="22"/>
        <v>43621</v>
      </c>
      <c r="C159" s="150">
        <f t="shared" si="17"/>
        <v>43621</v>
      </c>
      <c r="D159" s="175"/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1">
        <f t="shared" si="18"/>
        <v>0</v>
      </c>
      <c r="Q159" s="163">
        <f t="shared" si="19"/>
        <v>0</v>
      </c>
      <c r="R159" s="156">
        <f t="shared" si="20"/>
        <v>0</v>
      </c>
      <c r="S159" s="160">
        <f>IF(A159&gt;0,SUMPRODUCT((PLanning!$T$3:$T$367=A159)*(PLanning!$R$3:$R$367)))</f>
        <v>0</v>
      </c>
      <c r="T159">
        <f t="shared" si="16"/>
        <v>23</v>
      </c>
    </row>
    <row r="160" spans="1:20" x14ac:dyDescent="0.3">
      <c r="A160" s="200" t="str">
        <f t="shared" si="21"/>
        <v/>
      </c>
      <c r="B160" s="149">
        <f t="shared" si="22"/>
        <v>43622</v>
      </c>
      <c r="C160" s="150">
        <f t="shared" si="17"/>
        <v>43622</v>
      </c>
      <c r="D160" s="175"/>
      <c r="E160" s="175"/>
      <c r="F160" s="175"/>
      <c r="G160" s="175"/>
      <c r="H160" s="175"/>
      <c r="I160" s="175"/>
      <c r="J160" s="175"/>
      <c r="K160" s="175"/>
      <c r="L160" s="175"/>
      <c r="M160" s="175"/>
      <c r="N160" s="175"/>
      <c r="O160" s="175"/>
      <c r="P160" s="171">
        <f t="shared" si="18"/>
        <v>0</v>
      </c>
      <c r="Q160" s="163">
        <f t="shared" si="19"/>
        <v>0</v>
      </c>
      <c r="R160" s="156">
        <f t="shared" si="20"/>
        <v>0</v>
      </c>
      <c r="S160" s="160">
        <f>IF(A160&gt;0,SUMPRODUCT((PLanning!$T$3:$T$367=A160)*(PLanning!$R$3:$R$367)))</f>
        <v>0</v>
      </c>
      <c r="T160">
        <f t="shared" si="16"/>
        <v>23</v>
      </c>
    </row>
    <row r="161" spans="1:20" x14ac:dyDescent="0.3">
      <c r="A161" s="200" t="str">
        <f t="shared" si="21"/>
        <v/>
      </c>
      <c r="B161" s="149">
        <f t="shared" si="22"/>
        <v>43623</v>
      </c>
      <c r="C161" s="150">
        <f t="shared" si="17"/>
        <v>43623</v>
      </c>
      <c r="D161" s="175"/>
      <c r="E161" s="175"/>
      <c r="F161" s="175"/>
      <c r="G161" s="175"/>
      <c r="H161" s="175"/>
      <c r="I161" s="175"/>
      <c r="J161" s="175"/>
      <c r="K161" s="175"/>
      <c r="L161" s="175"/>
      <c r="M161" s="175"/>
      <c r="N161" s="175"/>
      <c r="O161" s="175"/>
      <c r="P161" s="171">
        <f t="shared" si="18"/>
        <v>0</v>
      </c>
      <c r="Q161" s="163">
        <f t="shared" si="19"/>
        <v>0</v>
      </c>
      <c r="R161" s="156">
        <f t="shared" si="20"/>
        <v>0</v>
      </c>
      <c r="S161" s="160">
        <f>IF(A161&gt;0,SUMPRODUCT((PLanning!$T$3:$T$367=A161)*(PLanning!$R$3:$R$367)))</f>
        <v>0</v>
      </c>
      <c r="T161">
        <f t="shared" si="16"/>
        <v>23</v>
      </c>
    </row>
    <row r="162" spans="1:20" x14ac:dyDescent="0.3">
      <c r="A162" s="200" t="str">
        <f t="shared" si="21"/>
        <v/>
      </c>
      <c r="B162" s="149">
        <f t="shared" si="22"/>
        <v>43624</v>
      </c>
      <c r="C162" s="150">
        <f t="shared" si="17"/>
        <v>43624</v>
      </c>
      <c r="D162" s="175"/>
      <c r="E162" s="175"/>
      <c r="F162" s="175"/>
      <c r="G162" s="175"/>
      <c r="H162" s="175"/>
      <c r="I162" s="175"/>
      <c r="J162" s="175"/>
      <c r="K162" s="175"/>
      <c r="L162" s="175"/>
      <c r="M162" s="175"/>
      <c r="N162" s="175"/>
      <c r="O162" s="175"/>
      <c r="P162" s="171">
        <f t="shared" si="18"/>
        <v>0</v>
      </c>
      <c r="Q162" s="163">
        <f t="shared" si="19"/>
        <v>0</v>
      </c>
      <c r="R162" s="156">
        <f t="shared" si="20"/>
        <v>0</v>
      </c>
      <c r="S162" s="160">
        <f>IF(A162&gt;0,SUMPRODUCT((PLanning!$T$3:$T$367=A162)*(PLanning!$R$3:$R$367)))</f>
        <v>0</v>
      </c>
      <c r="T162">
        <f t="shared" si="16"/>
        <v>23</v>
      </c>
    </row>
    <row r="163" spans="1:20" x14ac:dyDescent="0.3">
      <c r="A163" s="200" t="str">
        <f t="shared" si="21"/>
        <v/>
      </c>
      <c r="B163" s="149">
        <f t="shared" si="22"/>
        <v>43625</v>
      </c>
      <c r="C163" s="150">
        <f t="shared" si="17"/>
        <v>43625</v>
      </c>
      <c r="D163" s="175"/>
      <c r="E163" s="175"/>
      <c r="F163" s="175"/>
      <c r="G163" s="175"/>
      <c r="H163" s="175"/>
      <c r="I163" s="175"/>
      <c r="J163" s="175"/>
      <c r="K163" s="175"/>
      <c r="L163" s="175"/>
      <c r="M163" s="175"/>
      <c r="N163" s="175"/>
      <c r="O163" s="175"/>
      <c r="P163" s="171">
        <f t="shared" si="18"/>
        <v>0</v>
      </c>
      <c r="Q163" s="163">
        <f t="shared" si="19"/>
        <v>0</v>
      </c>
      <c r="R163" s="156">
        <f t="shared" si="20"/>
        <v>0</v>
      </c>
      <c r="S163" s="160">
        <f>IF(A163&gt;0,SUMPRODUCT((PLanning!$T$3:$T$367=A163)*(PLanning!$R$3:$R$367)))</f>
        <v>0</v>
      </c>
      <c r="T163">
        <f t="shared" si="16"/>
        <v>23</v>
      </c>
    </row>
    <row r="164" spans="1:20" x14ac:dyDescent="0.3">
      <c r="A164" s="200" t="str">
        <f t="shared" si="21"/>
        <v/>
      </c>
      <c r="B164" s="149">
        <f t="shared" si="22"/>
        <v>43626</v>
      </c>
      <c r="C164" s="150">
        <f t="shared" si="17"/>
        <v>43626</v>
      </c>
      <c r="D164" s="175"/>
      <c r="E164" s="175"/>
      <c r="F164" s="175"/>
      <c r="G164" s="175"/>
      <c r="H164" s="175"/>
      <c r="I164" s="175"/>
      <c r="J164" s="175"/>
      <c r="K164" s="175"/>
      <c r="L164" s="175"/>
      <c r="M164" s="175"/>
      <c r="N164" s="175"/>
      <c r="O164" s="175"/>
      <c r="P164" s="171">
        <f t="shared" si="18"/>
        <v>0</v>
      </c>
      <c r="Q164" s="163">
        <f t="shared" si="19"/>
        <v>0</v>
      </c>
      <c r="R164" s="156">
        <f t="shared" si="20"/>
        <v>0</v>
      </c>
      <c r="S164" s="160">
        <f>IF(A164&gt;0,SUMPRODUCT((PLanning!$T$3:$T$367=A164)*(PLanning!$R$3:$R$367)))</f>
        <v>0</v>
      </c>
      <c r="T164">
        <f t="shared" si="16"/>
        <v>23</v>
      </c>
    </row>
    <row r="165" spans="1:20" x14ac:dyDescent="0.3">
      <c r="A165" s="200">
        <f t="shared" si="21"/>
        <v>24</v>
      </c>
      <c r="B165" s="149">
        <f t="shared" si="22"/>
        <v>43627</v>
      </c>
      <c r="C165" s="150">
        <f t="shared" si="17"/>
        <v>43627</v>
      </c>
      <c r="D165" s="175"/>
      <c r="E165" s="175"/>
      <c r="F165" s="175"/>
      <c r="G165" s="175"/>
      <c r="H165" s="175"/>
      <c r="I165" s="175"/>
      <c r="J165" s="175"/>
      <c r="K165" s="175"/>
      <c r="L165" s="175"/>
      <c r="M165" s="175"/>
      <c r="N165" s="175"/>
      <c r="O165" s="175"/>
      <c r="P165" s="171">
        <f t="shared" si="18"/>
        <v>0</v>
      </c>
      <c r="Q165" s="163">
        <f t="shared" si="19"/>
        <v>0</v>
      </c>
      <c r="R165" s="156">
        <f t="shared" si="20"/>
        <v>0</v>
      </c>
      <c r="S165" s="160">
        <f>IF(A165&gt;0,SUMPRODUCT((PLanning!$T$3:$T$367=A165)*(PLanning!$R$3:$R$367)))</f>
        <v>0</v>
      </c>
      <c r="T165">
        <f t="shared" si="16"/>
        <v>24</v>
      </c>
    </row>
    <row r="166" spans="1:20" x14ac:dyDescent="0.3">
      <c r="A166" s="200" t="str">
        <f t="shared" si="21"/>
        <v/>
      </c>
      <c r="B166" s="149">
        <f t="shared" si="22"/>
        <v>43628</v>
      </c>
      <c r="C166" s="150">
        <f t="shared" si="17"/>
        <v>43628</v>
      </c>
      <c r="D166" s="175"/>
      <c r="E166" s="175"/>
      <c r="F166" s="175"/>
      <c r="G166" s="175"/>
      <c r="H166" s="175"/>
      <c r="I166" s="175"/>
      <c r="J166" s="175"/>
      <c r="K166" s="175"/>
      <c r="L166" s="175"/>
      <c r="M166" s="175"/>
      <c r="N166" s="175"/>
      <c r="O166" s="175"/>
      <c r="P166" s="171">
        <f t="shared" si="18"/>
        <v>0</v>
      </c>
      <c r="Q166" s="163">
        <f t="shared" si="19"/>
        <v>0</v>
      </c>
      <c r="R166" s="156">
        <f t="shared" si="20"/>
        <v>0</v>
      </c>
      <c r="S166" s="160">
        <f>IF(A166&gt;0,SUMPRODUCT((PLanning!$T$3:$T$367=A166)*(PLanning!$R$3:$R$367)))</f>
        <v>0</v>
      </c>
      <c r="T166">
        <f t="shared" si="16"/>
        <v>24</v>
      </c>
    </row>
    <row r="167" spans="1:20" x14ac:dyDescent="0.3">
      <c r="A167" s="200" t="str">
        <f t="shared" si="21"/>
        <v/>
      </c>
      <c r="B167" s="149">
        <f t="shared" si="22"/>
        <v>43629</v>
      </c>
      <c r="C167" s="150">
        <f t="shared" si="17"/>
        <v>43629</v>
      </c>
      <c r="D167" s="175"/>
      <c r="E167" s="175"/>
      <c r="F167" s="175"/>
      <c r="G167" s="175"/>
      <c r="H167" s="175"/>
      <c r="I167" s="175"/>
      <c r="J167" s="175"/>
      <c r="K167" s="175"/>
      <c r="L167" s="175"/>
      <c r="M167" s="175"/>
      <c r="N167" s="175"/>
      <c r="O167" s="175"/>
      <c r="P167" s="171">
        <f t="shared" si="18"/>
        <v>0</v>
      </c>
      <c r="Q167" s="163">
        <f t="shared" si="19"/>
        <v>0</v>
      </c>
      <c r="R167" s="156">
        <f t="shared" si="20"/>
        <v>0</v>
      </c>
      <c r="S167" s="160">
        <f>IF(A167&gt;0,SUMPRODUCT((PLanning!$T$3:$T$367=A167)*(PLanning!$R$3:$R$367)))</f>
        <v>0</v>
      </c>
      <c r="T167">
        <f t="shared" si="16"/>
        <v>24</v>
      </c>
    </row>
    <row r="168" spans="1:20" x14ac:dyDescent="0.3">
      <c r="A168" s="200" t="str">
        <f t="shared" si="21"/>
        <v/>
      </c>
      <c r="B168" s="149">
        <f t="shared" si="22"/>
        <v>43630</v>
      </c>
      <c r="C168" s="150">
        <f t="shared" si="17"/>
        <v>43630</v>
      </c>
      <c r="D168" s="175"/>
      <c r="E168" s="175"/>
      <c r="F168" s="175"/>
      <c r="G168" s="175"/>
      <c r="H168" s="175"/>
      <c r="I168" s="175"/>
      <c r="J168" s="175"/>
      <c r="K168" s="175"/>
      <c r="L168" s="175"/>
      <c r="M168" s="175"/>
      <c r="N168" s="175"/>
      <c r="O168" s="175"/>
      <c r="P168" s="171">
        <f t="shared" si="18"/>
        <v>0</v>
      </c>
      <c r="Q168" s="163">
        <f t="shared" si="19"/>
        <v>0</v>
      </c>
      <c r="R168" s="156">
        <f t="shared" si="20"/>
        <v>0</v>
      </c>
      <c r="S168" s="160">
        <f>IF(A168&gt;0,SUMPRODUCT((PLanning!$T$3:$T$367=A168)*(PLanning!$R$3:$R$367)))</f>
        <v>0</v>
      </c>
      <c r="T168">
        <f t="shared" si="16"/>
        <v>24</v>
      </c>
    </row>
    <row r="169" spans="1:20" x14ac:dyDescent="0.3">
      <c r="A169" s="200" t="str">
        <f t="shared" si="21"/>
        <v/>
      </c>
      <c r="B169" s="149">
        <f t="shared" si="22"/>
        <v>43631</v>
      </c>
      <c r="C169" s="150">
        <f t="shared" si="17"/>
        <v>43631</v>
      </c>
      <c r="D169" s="175"/>
      <c r="E169" s="175"/>
      <c r="F169" s="175"/>
      <c r="G169" s="175"/>
      <c r="H169" s="175"/>
      <c r="I169" s="175"/>
      <c r="J169" s="175"/>
      <c r="K169" s="175"/>
      <c r="L169" s="175"/>
      <c r="M169" s="175"/>
      <c r="N169" s="175"/>
      <c r="O169" s="175"/>
      <c r="P169" s="171">
        <f t="shared" si="18"/>
        <v>0</v>
      </c>
      <c r="Q169" s="163">
        <f t="shared" si="19"/>
        <v>0</v>
      </c>
      <c r="R169" s="156">
        <f t="shared" si="20"/>
        <v>0</v>
      </c>
      <c r="S169" s="160">
        <f>IF(A169&gt;0,SUMPRODUCT((PLanning!$T$3:$T$367=A169)*(PLanning!$R$3:$R$367)))</f>
        <v>0</v>
      </c>
      <c r="T169">
        <f t="shared" si="16"/>
        <v>24</v>
      </c>
    </row>
    <row r="170" spans="1:20" x14ac:dyDescent="0.3">
      <c r="A170" s="200" t="str">
        <f t="shared" si="21"/>
        <v/>
      </c>
      <c r="B170" s="149">
        <f t="shared" si="22"/>
        <v>43632</v>
      </c>
      <c r="C170" s="150">
        <f t="shared" si="17"/>
        <v>43632</v>
      </c>
      <c r="D170" s="175"/>
      <c r="E170" s="175"/>
      <c r="F170" s="175"/>
      <c r="G170" s="175"/>
      <c r="H170" s="175"/>
      <c r="I170" s="175"/>
      <c r="J170" s="175"/>
      <c r="K170" s="175"/>
      <c r="L170" s="175"/>
      <c r="M170" s="175"/>
      <c r="N170" s="175"/>
      <c r="O170" s="175"/>
      <c r="P170" s="171">
        <f t="shared" si="18"/>
        <v>0</v>
      </c>
      <c r="Q170" s="163">
        <f t="shared" si="19"/>
        <v>0</v>
      </c>
      <c r="R170" s="156">
        <f t="shared" si="20"/>
        <v>0</v>
      </c>
      <c r="S170" s="160">
        <f>IF(A170&gt;0,SUMPRODUCT((PLanning!$T$3:$T$367=A170)*(PLanning!$R$3:$R$367)))</f>
        <v>0</v>
      </c>
      <c r="T170">
        <f t="shared" si="16"/>
        <v>24</v>
      </c>
    </row>
    <row r="171" spans="1:20" x14ac:dyDescent="0.3">
      <c r="A171" s="200" t="str">
        <f t="shared" si="21"/>
        <v/>
      </c>
      <c r="B171" s="149">
        <f t="shared" si="22"/>
        <v>43633</v>
      </c>
      <c r="C171" s="150">
        <f t="shared" si="17"/>
        <v>43633</v>
      </c>
      <c r="D171" s="175"/>
      <c r="E171" s="175"/>
      <c r="F171" s="175"/>
      <c r="G171" s="175"/>
      <c r="H171" s="175"/>
      <c r="I171" s="175"/>
      <c r="J171" s="175"/>
      <c r="K171" s="175"/>
      <c r="L171" s="175"/>
      <c r="M171" s="175"/>
      <c r="N171" s="175"/>
      <c r="O171" s="175"/>
      <c r="P171" s="171">
        <f t="shared" si="18"/>
        <v>0</v>
      </c>
      <c r="Q171" s="163">
        <f t="shared" si="19"/>
        <v>0</v>
      </c>
      <c r="R171" s="156">
        <f t="shared" si="20"/>
        <v>0</v>
      </c>
      <c r="S171" s="160">
        <f>IF(A171&gt;0,SUMPRODUCT((PLanning!$T$3:$T$367=A171)*(PLanning!$R$3:$R$367)))</f>
        <v>0</v>
      </c>
      <c r="T171">
        <f t="shared" si="16"/>
        <v>24</v>
      </c>
    </row>
    <row r="172" spans="1:20" x14ac:dyDescent="0.3">
      <c r="A172" s="200">
        <f t="shared" si="21"/>
        <v>25</v>
      </c>
      <c r="B172" s="149">
        <f t="shared" si="22"/>
        <v>43634</v>
      </c>
      <c r="C172" s="150">
        <f t="shared" si="17"/>
        <v>43634</v>
      </c>
      <c r="D172" s="175"/>
      <c r="E172" s="175"/>
      <c r="F172" s="175"/>
      <c r="G172" s="175"/>
      <c r="H172" s="175"/>
      <c r="I172" s="175"/>
      <c r="J172" s="175"/>
      <c r="K172" s="175"/>
      <c r="L172" s="175"/>
      <c r="M172" s="175"/>
      <c r="N172" s="175"/>
      <c r="O172" s="175"/>
      <c r="P172" s="171">
        <f t="shared" si="18"/>
        <v>0</v>
      </c>
      <c r="Q172" s="163">
        <f t="shared" si="19"/>
        <v>0</v>
      </c>
      <c r="R172" s="156">
        <f t="shared" si="20"/>
        <v>0</v>
      </c>
      <c r="S172" s="160">
        <f>IF(A172&gt;0,SUMPRODUCT((PLanning!$T$3:$T$367=A172)*(PLanning!$R$3:$R$367)))</f>
        <v>0</v>
      </c>
      <c r="T172">
        <f t="shared" si="16"/>
        <v>25</v>
      </c>
    </row>
    <row r="173" spans="1:20" x14ac:dyDescent="0.3">
      <c r="A173" s="200" t="str">
        <f t="shared" si="21"/>
        <v/>
      </c>
      <c r="B173" s="149">
        <f t="shared" si="22"/>
        <v>43635</v>
      </c>
      <c r="C173" s="150">
        <f t="shared" si="17"/>
        <v>43635</v>
      </c>
      <c r="D173" s="175"/>
      <c r="E173" s="175"/>
      <c r="F173" s="175"/>
      <c r="G173" s="175"/>
      <c r="H173" s="175"/>
      <c r="I173" s="175"/>
      <c r="J173" s="175"/>
      <c r="K173" s="175"/>
      <c r="L173" s="175"/>
      <c r="M173" s="175"/>
      <c r="N173" s="175"/>
      <c r="O173" s="175"/>
      <c r="P173" s="171">
        <f t="shared" si="18"/>
        <v>0</v>
      </c>
      <c r="Q173" s="163">
        <f t="shared" si="19"/>
        <v>0</v>
      </c>
      <c r="R173" s="156">
        <f t="shared" si="20"/>
        <v>0</v>
      </c>
      <c r="S173" s="160">
        <f>IF(A173&gt;0,SUMPRODUCT((PLanning!$T$3:$T$367=A173)*(PLanning!$R$3:$R$367)))</f>
        <v>0</v>
      </c>
      <c r="T173">
        <f t="shared" si="16"/>
        <v>25</v>
      </c>
    </row>
    <row r="174" spans="1:20" x14ac:dyDescent="0.3">
      <c r="A174" s="200" t="str">
        <f t="shared" si="21"/>
        <v/>
      </c>
      <c r="B174" s="149">
        <f t="shared" si="22"/>
        <v>43636</v>
      </c>
      <c r="C174" s="150">
        <f t="shared" si="17"/>
        <v>43636</v>
      </c>
      <c r="D174" s="175"/>
      <c r="E174" s="175"/>
      <c r="F174" s="175"/>
      <c r="G174" s="175"/>
      <c r="H174" s="175"/>
      <c r="I174" s="175"/>
      <c r="J174" s="175"/>
      <c r="K174" s="175"/>
      <c r="L174" s="175"/>
      <c r="M174" s="175"/>
      <c r="N174" s="175"/>
      <c r="O174" s="175"/>
      <c r="P174" s="171">
        <f t="shared" si="18"/>
        <v>0</v>
      </c>
      <c r="Q174" s="163">
        <f t="shared" si="19"/>
        <v>0</v>
      </c>
      <c r="R174" s="156">
        <f t="shared" si="20"/>
        <v>0</v>
      </c>
      <c r="S174" s="160">
        <f>IF(A174&gt;0,SUMPRODUCT((PLanning!$T$3:$T$367=A174)*(PLanning!$R$3:$R$367)))</f>
        <v>0</v>
      </c>
      <c r="T174">
        <f t="shared" si="16"/>
        <v>25</v>
      </c>
    </row>
    <row r="175" spans="1:20" x14ac:dyDescent="0.3">
      <c r="A175" s="200" t="str">
        <f t="shared" si="21"/>
        <v/>
      </c>
      <c r="B175" s="149">
        <f t="shared" si="22"/>
        <v>43637</v>
      </c>
      <c r="C175" s="150">
        <f t="shared" si="17"/>
        <v>43637</v>
      </c>
      <c r="D175" s="175"/>
      <c r="E175" s="175"/>
      <c r="F175" s="175"/>
      <c r="G175" s="175"/>
      <c r="H175" s="175"/>
      <c r="I175" s="175"/>
      <c r="J175" s="175"/>
      <c r="K175" s="175"/>
      <c r="L175" s="175"/>
      <c r="M175" s="175"/>
      <c r="N175" s="175"/>
      <c r="O175" s="175"/>
      <c r="P175" s="171">
        <f t="shared" si="18"/>
        <v>0</v>
      </c>
      <c r="Q175" s="163">
        <f t="shared" si="19"/>
        <v>0</v>
      </c>
      <c r="R175" s="156">
        <f t="shared" si="20"/>
        <v>0</v>
      </c>
      <c r="S175" s="160">
        <f>IF(A175&gt;0,SUMPRODUCT((PLanning!$T$3:$T$367=A175)*(PLanning!$R$3:$R$367)))</f>
        <v>0</v>
      </c>
      <c r="T175">
        <f t="shared" si="16"/>
        <v>25</v>
      </c>
    </row>
    <row r="176" spans="1:20" x14ac:dyDescent="0.3">
      <c r="A176" s="200" t="str">
        <f t="shared" si="21"/>
        <v/>
      </c>
      <c r="B176" s="149">
        <f t="shared" si="22"/>
        <v>43638</v>
      </c>
      <c r="C176" s="150">
        <f t="shared" si="17"/>
        <v>43638</v>
      </c>
      <c r="D176" s="175"/>
      <c r="E176" s="175"/>
      <c r="F176" s="175"/>
      <c r="G176" s="175"/>
      <c r="H176" s="175"/>
      <c r="I176" s="175"/>
      <c r="J176" s="175"/>
      <c r="K176" s="175"/>
      <c r="L176" s="175"/>
      <c r="M176" s="175"/>
      <c r="N176" s="175"/>
      <c r="O176" s="175"/>
      <c r="P176" s="171">
        <f t="shared" si="18"/>
        <v>0</v>
      </c>
      <c r="Q176" s="163">
        <f t="shared" si="19"/>
        <v>0</v>
      </c>
      <c r="R176" s="156">
        <f t="shared" si="20"/>
        <v>0</v>
      </c>
      <c r="S176" s="160">
        <f>IF(A176&gt;0,SUMPRODUCT((PLanning!$T$3:$T$367=A176)*(PLanning!$R$3:$R$367)))</f>
        <v>0</v>
      </c>
      <c r="T176">
        <f t="shared" si="16"/>
        <v>25</v>
      </c>
    </row>
    <row r="177" spans="1:20" x14ac:dyDescent="0.3">
      <c r="A177" s="200" t="str">
        <f t="shared" si="21"/>
        <v/>
      </c>
      <c r="B177" s="149">
        <f t="shared" si="22"/>
        <v>43639</v>
      </c>
      <c r="C177" s="150">
        <f t="shared" si="17"/>
        <v>43639</v>
      </c>
      <c r="D177" s="175"/>
      <c r="E177" s="175"/>
      <c r="F177" s="175"/>
      <c r="G177" s="175"/>
      <c r="H177" s="175"/>
      <c r="I177" s="175"/>
      <c r="J177" s="175"/>
      <c r="K177" s="175"/>
      <c r="L177" s="175"/>
      <c r="M177" s="175"/>
      <c r="N177" s="175"/>
      <c r="O177" s="175"/>
      <c r="P177" s="171">
        <f t="shared" si="18"/>
        <v>0</v>
      </c>
      <c r="Q177" s="163">
        <f t="shared" si="19"/>
        <v>0</v>
      </c>
      <c r="R177" s="156">
        <f t="shared" si="20"/>
        <v>0</v>
      </c>
      <c r="S177" s="160">
        <f>IF(A177&gt;0,SUMPRODUCT((PLanning!$T$3:$T$367=A177)*(PLanning!$R$3:$R$367)))</f>
        <v>0</v>
      </c>
      <c r="T177">
        <f t="shared" si="16"/>
        <v>25</v>
      </c>
    </row>
    <row r="178" spans="1:20" x14ac:dyDescent="0.3">
      <c r="A178" s="200" t="str">
        <f t="shared" si="21"/>
        <v/>
      </c>
      <c r="B178" s="149">
        <f t="shared" si="22"/>
        <v>43640</v>
      </c>
      <c r="C178" s="150">
        <f t="shared" si="17"/>
        <v>43640</v>
      </c>
      <c r="D178" s="175"/>
      <c r="E178" s="175"/>
      <c r="F178" s="175"/>
      <c r="G178" s="175"/>
      <c r="H178" s="175"/>
      <c r="I178" s="175"/>
      <c r="J178" s="175"/>
      <c r="K178" s="175"/>
      <c r="L178" s="175"/>
      <c r="M178" s="175"/>
      <c r="N178" s="175"/>
      <c r="O178" s="175"/>
      <c r="P178" s="171">
        <f t="shared" si="18"/>
        <v>0</v>
      </c>
      <c r="Q178" s="163">
        <f t="shared" si="19"/>
        <v>0</v>
      </c>
      <c r="R178" s="156">
        <f t="shared" si="20"/>
        <v>0</v>
      </c>
      <c r="S178" s="160">
        <f>IF(A178&gt;0,SUMPRODUCT((PLanning!$T$3:$T$367=A178)*(PLanning!$R$3:$R$367)))</f>
        <v>0</v>
      </c>
      <c r="T178">
        <f t="shared" si="16"/>
        <v>25</v>
      </c>
    </row>
    <row r="179" spans="1:20" x14ac:dyDescent="0.3">
      <c r="A179" s="200">
        <f t="shared" si="21"/>
        <v>26</v>
      </c>
      <c r="B179" s="149">
        <f t="shared" si="22"/>
        <v>43641</v>
      </c>
      <c r="C179" s="150">
        <f t="shared" si="17"/>
        <v>43641</v>
      </c>
      <c r="D179" s="175"/>
      <c r="E179" s="175"/>
      <c r="F179" s="175"/>
      <c r="G179" s="175"/>
      <c r="H179" s="175"/>
      <c r="I179" s="175"/>
      <c r="J179" s="175"/>
      <c r="K179" s="175"/>
      <c r="L179" s="175"/>
      <c r="M179" s="175"/>
      <c r="N179" s="175"/>
      <c r="O179" s="175"/>
      <c r="P179" s="171">
        <f t="shared" si="18"/>
        <v>0</v>
      </c>
      <c r="Q179" s="163">
        <f t="shared" si="19"/>
        <v>0</v>
      </c>
      <c r="R179" s="156">
        <f t="shared" si="20"/>
        <v>0</v>
      </c>
      <c r="S179" s="160">
        <f>IF(A179&gt;0,SUMPRODUCT((PLanning!$T$3:$T$367=A179)*(PLanning!$R$3:$R$367)))</f>
        <v>0</v>
      </c>
      <c r="T179">
        <f t="shared" si="16"/>
        <v>26</v>
      </c>
    </row>
    <row r="180" spans="1:20" x14ac:dyDescent="0.3">
      <c r="A180" s="200" t="str">
        <f t="shared" si="21"/>
        <v/>
      </c>
      <c r="B180" s="149">
        <f t="shared" si="22"/>
        <v>43642</v>
      </c>
      <c r="C180" s="150">
        <f t="shared" si="17"/>
        <v>43642</v>
      </c>
      <c r="D180" s="175"/>
      <c r="E180" s="175"/>
      <c r="F180" s="175"/>
      <c r="G180" s="175"/>
      <c r="H180" s="175"/>
      <c r="I180" s="175"/>
      <c r="J180" s="175"/>
      <c r="K180" s="175"/>
      <c r="L180" s="175"/>
      <c r="M180" s="175"/>
      <c r="N180" s="175"/>
      <c r="O180" s="175"/>
      <c r="P180" s="171">
        <f t="shared" si="18"/>
        <v>0</v>
      </c>
      <c r="Q180" s="163">
        <f t="shared" si="19"/>
        <v>0</v>
      </c>
      <c r="R180" s="156">
        <f t="shared" si="20"/>
        <v>0</v>
      </c>
      <c r="S180" s="160">
        <f>IF(A180&gt;0,SUMPRODUCT((PLanning!$T$3:$T$367=A180)*(PLanning!$R$3:$R$367)))</f>
        <v>0</v>
      </c>
      <c r="T180">
        <f t="shared" si="16"/>
        <v>26</v>
      </c>
    </row>
    <row r="181" spans="1:20" x14ac:dyDescent="0.3">
      <c r="A181" s="200" t="str">
        <f t="shared" si="21"/>
        <v/>
      </c>
      <c r="B181" s="149">
        <f t="shared" si="22"/>
        <v>43643</v>
      </c>
      <c r="C181" s="150">
        <f t="shared" si="17"/>
        <v>43643</v>
      </c>
      <c r="D181" s="175"/>
      <c r="E181" s="175"/>
      <c r="F181" s="175"/>
      <c r="G181" s="175"/>
      <c r="H181" s="175"/>
      <c r="I181" s="175"/>
      <c r="J181" s="175"/>
      <c r="K181" s="175"/>
      <c r="L181" s="175"/>
      <c r="M181" s="175"/>
      <c r="N181" s="175"/>
      <c r="O181" s="175"/>
      <c r="P181" s="171">
        <f t="shared" si="18"/>
        <v>0</v>
      </c>
      <c r="Q181" s="163">
        <f t="shared" si="19"/>
        <v>0</v>
      </c>
      <c r="R181" s="156">
        <f t="shared" si="20"/>
        <v>0</v>
      </c>
      <c r="S181" s="160">
        <f>IF(A181&gt;0,SUMPRODUCT((PLanning!$T$3:$T$367=A181)*(PLanning!$R$3:$R$367)))</f>
        <v>0</v>
      </c>
      <c r="T181">
        <f t="shared" si="16"/>
        <v>26</v>
      </c>
    </row>
    <row r="182" spans="1:20" x14ac:dyDescent="0.3">
      <c r="A182" s="200" t="str">
        <f t="shared" si="21"/>
        <v/>
      </c>
      <c r="B182" s="149">
        <f t="shared" si="22"/>
        <v>43644</v>
      </c>
      <c r="C182" s="150">
        <f t="shared" si="17"/>
        <v>43644</v>
      </c>
      <c r="D182" s="175"/>
      <c r="E182" s="175"/>
      <c r="F182" s="175"/>
      <c r="G182" s="175"/>
      <c r="H182" s="175"/>
      <c r="I182" s="175"/>
      <c r="J182" s="175"/>
      <c r="K182" s="175"/>
      <c r="L182" s="175"/>
      <c r="M182" s="175"/>
      <c r="N182" s="175"/>
      <c r="O182" s="175"/>
      <c r="P182" s="171">
        <f t="shared" si="18"/>
        <v>0</v>
      </c>
      <c r="Q182" s="163">
        <f t="shared" si="19"/>
        <v>0</v>
      </c>
      <c r="R182" s="156">
        <f t="shared" si="20"/>
        <v>0</v>
      </c>
      <c r="S182" s="160">
        <f>IF(A182&gt;0,SUMPRODUCT((PLanning!$T$3:$T$367=A182)*(PLanning!$R$3:$R$367)))</f>
        <v>0</v>
      </c>
      <c r="T182">
        <f t="shared" si="16"/>
        <v>26</v>
      </c>
    </row>
    <row r="183" spans="1:20" x14ac:dyDescent="0.3">
      <c r="A183" s="200" t="str">
        <f t="shared" si="21"/>
        <v/>
      </c>
      <c r="B183" s="149">
        <f t="shared" si="22"/>
        <v>43645</v>
      </c>
      <c r="C183" s="150">
        <f t="shared" si="17"/>
        <v>43645</v>
      </c>
      <c r="D183" s="175"/>
      <c r="E183" s="175"/>
      <c r="F183" s="175"/>
      <c r="G183" s="175"/>
      <c r="H183" s="175"/>
      <c r="I183" s="175"/>
      <c r="J183" s="175"/>
      <c r="K183" s="175"/>
      <c r="L183" s="175"/>
      <c r="M183" s="175"/>
      <c r="N183" s="175"/>
      <c r="O183" s="175"/>
      <c r="P183" s="171">
        <f t="shared" si="18"/>
        <v>0</v>
      </c>
      <c r="Q183" s="163">
        <f t="shared" si="19"/>
        <v>0</v>
      </c>
      <c r="R183" s="156">
        <f t="shared" si="20"/>
        <v>0</v>
      </c>
      <c r="S183" s="160">
        <f>IF(A183&gt;0,SUMPRODUCT((PLanning!$T$3:$T$367=A183)*(PLanning!$R$3:$R$367)))</f>
        <v>0</v>
      </c>
      <c r="T183">
        <f t="shared" si="16"/>
        <v>26</v>
      </c>
    </row>
    <row r="184" spans="1:20" x14ac:dyDescent="0.3">
      <c r="A184" s="200" t="str">
        <f t="shared" si="21"/>
        <v/>
      </c>
      <c r="B184" s="149">
        <f t="shared" si="22"/>
        <v>43646</v>
      </c>
      <c r="C184" s="150">
        <f t="shared" si="17"/>
        <v>43646</v>
      </c>
      <c r="D184" s="175"/>
      <c r="E184" s="175"/>
      <c r="F184" s="175"/>
      <c r="G184" s="175"/>
      <c r="H184" s="175"/>
      <c r="I184" s="175"/>
      <c r="J184" s="175"/>
      <c r="K184" s="175"/>
      <c r="L184" s="175"/>
      <c r="M184" s="175"/>
      <c r="N184" s="175"/>
      <c r="O184" s="175"/>
      <c r="P184" s="171">
        <f t="shared" si="18"/>
        <v>0</v>
      </c>
      <c r="Q184" s="163">
        <f t="shared" si="19"/>
        <v>0</v>
      </c>
      <c r="R184" s="156">
        <f t="shared" si="20"/>
        <v>0</v>
      </c>
      <c r="S184" s="160">
        <f>IF(A184&gt;0,SUMPRODUCT((PLanning!$T$3:$T$367=A184)*(PLanning!$R$3:$R$367)))</f>
        <v>0</v>
      </c>
      <c r="T184">
        <f t="shared" si="16"/>
        <v>26</v>
      </c>
    </row>
    <row r="185" spans="1:20" x14ac:dyDescent="0.3">
      <c r="A185" s="200" t="str">
        <f t="shared" si="21"/>
        <v/>
      </c>
      <c r="B185" s="149">
        <f t="shared" si="22"/>
        <v>43647</v>
      </c>
      <c r="C185" s="150">
        <f t="shared" si="17"/>
        <v>43647</v>
      </c>
      <c r="D185" s="175"/>
      <c r="E185" s="175"/>
      <c r="F185" s="175"/>
      <c r="G185" s="175"/>
      <c r="H185" s="175"/>
      <c r="I185" s="175"/>
      <c r="J185" s="175"/>
      <c r="K185" s="175"/>
      <c r="L185" s="175"/>
      <c r="M185" s="175"/>
      <c r="N185" s="175"/>
      <c r="O185" s="175"/>
      <c r="P185" s="171">
        <f t="shared" si="18"/>
        <v>0</v>
      </c>
      <c r="Q185" s="163">
        <f t="shared" si="19"/>
        <v>0</v>
      </c>
      <c r="R185" s="156">
        <f t="shared" si="20"/>
        <v>0</v>
      </c>
      <c r="S185" s="160">
        <f>IF(A185&gt;0,SUMPRODUCT((PLanning!$T$3:$T$367=A185)*(PLanning!$R$3:$R$367)))</f>
        <v>0</v>
      </c>
      <c r="T185">
        <f t="shared" si="16"/>
        <v>26</v>
      </c>
    </row>
    <row r="186" spans="1:20" x14ac:dyDescent="0.3">
      <c r="A186" s="200">
        <f t="shared" si="21"/>
        <v>27</v>
      </c>
      <c r="B186" s="149">
        <f t="shared" si="22"/>
        <v>43648</v>
      </c>
      <c r="C186" s="150">
        <f t="shared" si="17"/>
        <v>43648</v>
      </c>
      <c r="D186" s="175"/>
      <c r="E186" s="175"/>
      <c r="F186" s="175"/>
      <c r="G186" s="175"/>
      <c r="H186" s="175"/>
      <c r="I186" s="175"/>
      <c r="J186" s="175"/>
      <c r="K186" s="175"/>
      <c r="L186" s="175"/>
      <c r="M186" s="175"/>
      <c r="N186" s="175"/>
      <c r="O186" s="175"/>
      <c r="P186" s="171">
        <f t="shared" si="18"/>
        <v>0</v>
      </c>
      <c r="Q186" s="163">
        <f t="shared" si="19"/>
        <v>0</v>
      </c>
      <c r="R186" s="156">
        <f t="shared" si="20"/>
        <v>0</v>
      </c>
      <c r="S186" s="160">
        <f>IF(A186&gt;0,SUMPRODUCT((PLanning!$T$3:$T$367=A186)*(PLanning!$R$3:$R$367)))</f>
        <v>0</v>
      </c>
      <c r="T186">
        <f t="shared" si="16"/>
        <v>27</v>
      </c>
    </row>
    <row r="187" spans="1:20" x14ac:dyDescent="0.3">
      <c r="A187" s="200" t="str">
        <f t="shared" si="21"/>
        <v/>
      </c>
      <c r="B187" s="149">
        <f t="shared" si="22"/>
        <v>43649</v>
      </c>
      <c r="C187" s="150">
        <f t="shared" si="17"/>
        <v>43649</v>
      </c>
      <c r="D187" s="175"/>
      <c r="E187" s="175"/>
      <c r="F187" s="175"/>
      <c r="G187" s="175"/>
      <c r="H187" s="175"/>
      <c r="I187" s="175"/>
      <c r="J187" s="175"/>
      <c r="K187" s="175"/>
      <c r="L187" s="175"/>
      <c r="M187" s="175"/>
      <c r="N187" s="175"/>
      <c r="O187" s="175"/>
      <c r="P187" s="171">
        <f t="shared" si="18"/>
        <v>0</v>
      </c>
      <c r="Q187" s="163">
        <f t="shared" si="19"/>
        <v>0</v>
      </c>
      <c r="R187" s="156">
        <f t="shared" si="20"/>
        <v>0</v>
      </c>
      <c r="S187" s="160">
        <f>IF(A187&gt;0,SUMPRODUCT((PLanning!$T$3:$T$367=A187)*(PLanning!$R$3:$R$367)))</f>
        <v>0</v>
      </c>
      <c r="T187">
        <f t="shared" si="16"/>
        <v>27</v>
      </c>
    </row>
    <row r="188" spans="1:20" x14ac:dyDescent="0.3">
      <c r="A188" s="200" t="str">
        <f t="shared" si="21"/>
        <v/>
      </c>
      <c r="B188" s="149">
        <f t="shared" si="22"/>
        <v>43650</v>
      </c>
      <c r="C188" s="150">
        <f t="shared" si="17"/>
        <v>43650</v>
      </c>
      <c r="D188" s="175"/>
      <c r="E188" s="175"/>
      <c r="F188" s="175"/>
      <c r="G188" s="175"/>
      <c r="H188" s="175"/>
      <c r="I188" s="175"/>
      <c r="J188" s="175"/>
      <c r="K188" s="175"/>
      <c r="L188" s="175"/>
      <c r="M188" s="175"/>
      <c r="N188" s="175"/>
      <c r="O188" s="175"/>
      <c r="P188" s="171">
        <f t="shared" si="18"/>
        <v>0</v>
      </c>
      <c r="Q188" s="163">
        <f t="shared" si="19"/>
        <v>0</v>
      </c>
      <c r="R188" s="156">
        <f t="shared" si="20"/>
        <v>0</v>
      </c>
      <c r="S188" s="160">
        <f>IF(A188&gt;0,SUMPRODUCT((PLanning!$T$3:$T$367=A188)*(PLanning!$R$3:$R$367)))</f>
        <v>0</v>
      </c>
      <c r="T188">
        <f t="shared" si="16"/>
        <v>27</v>
      </c>
    </row>
    <row r="189" spans="1:20" x14ac:dyDescent="0.3">
      <c r="A189" s="200" t="str">
        <f t="shared" si="21"/>
        <v/>
      </c>
      <c r="B189" s="149">
        <f t="shared" si="22"/>
        <v>43651</v>
      </c>
      <c r="C189" s="150">
        <f t="shared" si="17"/>
        <v>43651</v>
      </c>
      <c r="D189" s="175"/>
      <c r="E189" s="175"/>
      <c r="F189" s="175"/>
      <c r="G189" s="175"/>
      <c r="H189" s="175"/>
      <c r="I189" s="175"/>
      <c r="J189" s="175"/>
      <c r="K189" s="175"/>
      <c r="L189" s="175"/>
      <c r="M189" s="175"/>
      <c r="N189" s="175"/>
      <c r="O189" s="175"/>
      <c r="P189" s="171">
        <f t="shared" si="18"/>
        <v>0</v>
      </c>
      <c r="Q189" s="163">
        <f t="shared" si="19"/>
        <v>0</v>
      </c>
      <c r="R189" s="156">
        <f t="shared" si="20"/>
        <v>0</v>
      </c>
      <c r="S189" s="160">
        <f>IF(A189&gt;0,SUMPRODUCT((PLanning!$T$3:$T$367=A189)*(PLanning!$R$3:$R$367)))</f>
        <v>0</v>
      </c>
      <c r="T189">
        <f t="shared" si="16"/>
        <v>27</v>
      </c>
    </row>
    <row r="190" spans="1:20" x14ac:dyDescent="0.3">
      <c r="A190" s="200" t="str">
        <f t="shared" si="21"/>
        <v/>
      </c>
      <c r="B190" s="149">
        <f t="shared" si="22"/>
        <v>43652</v>
      </c>
      <c r="C190" s="150">
        <f t="shared" si="17"/>
        <v>43652</v>
      </c>
      <c r="D190" s="175"/>
      <c r="E190" s="175"/>
      <c r="F190" s="175"/>
      <c r="G190" s="175"/>
      <c r="H190" s="175"/>
      <c r="I190" s="175"/>
      <c r="J190" s="175"/>
      <c r="K190" s="175"/>
      <c r="L190" s="175"/>
      <c r="M190" s="175"/>
      <c r="N190" s="175"/>
      <c r="O190" s="175"/>
      <c r="P190" s="171">
        <f t="shared" si="18"/>
        <v>0</v>
      </c>
      <c r="Q190" s="163">
        <f t="shared" si="19"/>
        <v>0</v>
      </c>
      <c r="R190" s="156">
        <f t="shared" si="20"/>
        <v>0</v>
      </c>
      <c r="S190" s="160">
        <f>IF(A190&gt;0,SUMPRODUCT((PLanning!$T$3:$T$367=A190)*(PLanning!$R$3:$R$367)))</f>
        <v>0</v>
      </c>
      <c r="T190">
        <f t="shared" si="16"/>
        <v>27</v>
      </c>
    </row>
    <row r="191" spans="1:20" x14ac:dyDescent="0.3">
      <c r="A191" s="200" t="str">
        <f t="shared" si="21"/>
        <v/>
      </c>
      <c r="B191" s="149">
        <f t="shared" si="22"/>
        <v>43653</v>
      </c>
      <c r="C191" s="150">
        <f t="shared" si="17"/>
        <v>43653</v>
      </c>
      <c r="D191" s="175"/>
      <c r="E191" s="175"/>
      <c r="F191" s="175"/>
      <c r="G191" s="175"/>
      <c r="H191" s="175"/>
      <c r="I191" s="175"/>
      <c r="J191" s="175"/>
      <c r="K191" s="175"/>
      <c r="L191" s="175"/>
      <c r="M191" s="175"/>
      <c r="N191" s="175"/>
      <c r="O191" s="175"/>
      <c r="P191" s="171">
        <f t="shared" si="18"/>
        <v>0</v>
      </c>
      <c r="Q191" s="163">
        <f t="shared" si="19"/>
        <v>0</v>
      </c>
      <c r="R191" s="156">
        <f t="shared" si="20"/>
        <v>0</v>
      </c>
      <c r="S191" s="160">
        <f>IF(A191&gt;0,SUMPRODUCT((PLanning!$T$3:$T$367=A191)*(PLanning!$R$3:$R$367)))</f>
        <v>0</v>
      </c>
      <c r="T191">
        <f t="shared" si="16"/>
        <v>27</v>
      </c>
    </row>
    <row r="192" spans="1:20" x14ac:dyDescent="0.3">
      <c r="A192" s="200" t="str">
        <f t="shared" si="21"/>
        <v/>
      </c>
      <c r="B192" s="149">
        <f t="shared" si="22"/>
        <v>43654</v>
      </c>
      <c r="C192" s="150">
        <f t="shared" si="17"/>
        <v>43654</v>
      </c>
      <c r="D192" s="175"/>
      <c r="E192" s="175"/>
      <c r="F192" s="175"/>
      <c r="G192" s="175"/>
      <c r="H192" s="175"/>
      <c r="I192" s="175"/>
      <c r="J192" s="175"/>
      <c r="K192" s="175"/>
      <c r="L192" s="175"/>
      <c r="M192" s="175"/>
      <c r="N192" s="175"/>
      <c r="O192" s="175"/>
      <c r="P192" s="171">
        <f t="shared" si="18"/>
        <v>0</v>
      </c>
      <c r="Q192" s="163">
        <f t="shared" si="19"/>
        <v>0</v>
      </c>
      <c r="R192" s="156">
        <f t="shared" si="20"/>
        <v>0</v>
      </c>
      <c r="S192" s="160">
        <f>IF(A192&gt;0,SUMPRODUCT((PLanning!$T$3:$T$367=A192)*(PLanning!$R$3:$R$367)))</f>
        <v>0</v>
      </c>
      <c r="T192">
        <f t="shared" si="16"/>
        <v>27</v>
      </c>
    </row>
    <row r="193" spans="1:20" x14ac:dyDescent="0.3">
      <c r="A193" s="200">
        <f t="shared" si="21"/>
        <v>28</v>
      </c>
      <c r="B193" s="149">
        <f t="shared" si="22"/>
        <v>43655</v>
      </c>
      <c r="C193" s="150">
        <f t="shared" si="17"/>
        <v>43655</v>
      </c>
      <c r="D193" s="175"/>
      <c r="E193" s="175"/>
      <c r="F193" s="175"/>
      <c r="G193" s="175"/>
      <c r="H193" s="175"/>
      <c r="I193" s="175"/>
      <c r="J193" s="175"/>
      <c r="K193" s="175"/>
      <c r="L193" s="175"/>
      <c r="M193" s="175"/>
      <c r="N193" s="175"/>
      <c r="O193" s="175"/>
      <c r="P193" s="171">
        <f t="shared" si="18"/>
        <v>0</v>
      </c>
      <c r="Q193" s="163">
        <f t="shared" si="19"/>
        <v>0</v>
      </c>
      <c r="R193" s="156">
        <f t="shared" si="20"/>
        <v>0</v>
      </c>
      <c r="S193" s="160">
        <f>IF(A193&gt;0,SUMPRODUCT((PLanning!$T$3:$T$367=A193)*(PLanning!$R$3:$R$367)))</f>
        <v>0</v>
      </c>
      <c r="T193">
        <f t="shared" si="16"/>
        <v>28</v>
      </c>
    </row>
    <row r="194" spans="1:20" x14ac:dyDescent="0.3">
      <c r="A194" s="200" t="str">
        <f t="shared" si="21"/>
        <v/>
      </c>
      <c r="B194" s="149">
        <f t="shared" si="22"/>
        <v>43656</v>
      </c>
      <c r="C194" s="150">
        <f t="shared" si="17"/>
        <v>43656</v>
      </c>
      <c r="D194" s="175"/>
      <c r="E194" s="175"/>
      <c r="F194" s="175"/>
      <c r="G194" s="175"/>
      <c r="H194" s="175"/>
      <c r="I194" s="175"/>
      <c r="J194" s="175"/>
      <c r="K194" s="175"/>
      <c r="L194" s="175"/>
      <c r="M194" s="175"/>
      <c r="N194" s="175"/>
      <c r="O194" s="175"/>
      <c r="P194" s="171">
        <f t="shared" si="18"/>
        <v>0</v>
      </c>
      <c r="Q194" s="163">
        <f t="shared" si="19"/>
        <v>0</v>
      </c>
      <c r="R194" s="156">
        <f t="shared" si="20"/>
        <v>0</v>
      </c>
      <c r="S194" s="160">
        <f>IF(A194&gt;0,SUMPRODUCT((PLanning!$T$3:$T$367=A194)*(PLanning!$R$3:$R$367)))</f>
        <v>0</v>
      </c>
      <c r="T194">
        <f t="shared" si="16"/>
        <v>28</v>
      </c>
    </row>
    <row r="195" spans="1:20" x14ac:dyDescent="0.3">
      <c r="A195" s="200" t="str">
        <f t="shared" si="21"/>
        <v/>
      </c>
      <c r="B195" s="149">
        <f t="shared" si="22"/>
        <v>43657</v>
      </c>
      <c r="C195" s="150">
        <f t="shared" si="17"/>
        <v>43657</v>
      </c>
      <c r="D195" s="175"/>
      <c r="E195" s="175"/>
      <c r="F195" s="175"/>
      <c r="G195" s="175"/>
      <c r="H195" s="175"/>
      <c r="I195" s="175"/>
      <c r="J195" s="175"/>
      <c r="K195" s="175"/>
      <c r="L195" s="175"/>
      <c r="M195" s="175"/>
      <c r="N195" s="175"/>
      <c r="O195" s="175"/>
      <c r="P195" s="171">
        <f t="shared" si="18"/>
        <v>0</v>
      </c>
      <c r="Q195" s="163">
        <f t="shared" si="19"/>
        <v>0</v>
      </c>
      <c r="R195" s="156">
        <f t="shared" si="20"/>
        <v>0</v>
      </c>
      <c r="S195" s="160">
        <f>IF(A195&gt;0,SUMPRODUCT((PLanning!$T$3:$T$367=A195)*(PLanning!$R$3:$R$367)))</f>
        <v>0</v>
      </c>
      <c r="T195">
        <f t="shared" ref="T195:T258" si="23">_xlfn.ISOWEEKNUM(B195)</f>
        <v>28</v>
      </c>
    </row>
    <row r="196" spans="1:20" x14ac:dyDescent="0.3">
      <c r="A196" s="200" t="str">
        <f t="shared" si="21"/>
        <v/>
      </c>
      <c r="B196" s="149">
        <f t="shared" si="22"/>
        <v>43658</v>
      </c>
      <c r="C196" s="150">
        <f t="shared" ref="C196:C259" si="24">B196</f>
        <v>43658</v>
      </c>
      <c r="D196" s="175"/>
      <c r="E196" s="175"/>
      <c r="F196" s="175"/>
      <c r="G196" s="175"/>
      <c r="H196" s="175"/>
      <c r="I196" s="175"/>
      <c r="J196" s="175"/>
      <c r="K196" s="175"/>
      <c r="L196" s="175"/>
      <c r="M196" s="175"/>
      <c r="N196" s="175"/>
      <c r="O196" s="175"/>
      <c r="P196" s="171">
        <f t="shared" ref="P196:P259" si="25">(E196-D196)+(H196-G196)</f>
        <v>0</v>
      </c>
      <c r="Q196" s="163">
        <f t="shared" ref="Q196:Q259" si="26">(K196-J196)+(N196-M196)</f>
        <v>0</v>
      </c>
      <c r="R196" s="156">
        <f t="shared" ref="R196:R259" si="27">Q196+P196</f>
        <v>0</v>
      </c>
      <c r="S196" s="160">
        <f>IF(A196&gt;0,SUMPRODUCT((PLanning!$T$3:$T$367=A196)*(PLanning!$R$3:$R$367)))</f>
        <v>0</v>
      </c>
      <c r="T196">
        <f t="shared" si="23"/>
        <v>28</v>
      </c>
    </row>
    <row r="197" spans="1:20" x14ac:dyDescent="0.3">
      <c r="A197" s="200" t="str">
        <f t="shared" ref="A197:A260" si="28">IF(WEEKDAY(B197,2)=1,_xlfn.ISOWEEKNUM(B197),"")</f>
        <v/>
      </c>
      <c r="B197" s="149">
        <f t="shared" si="22"/>
        <v>43659</v>
      </c>
      <c r="C197" s="150">
        <f t="shared" si="24"/>
        <v>43659</v>
      </c>
      <c r="D197" s="175"/>
      <c r="E197" s="175"/>
      <c r="F197" s="175"/>
      <c r="G197" s="175"/>
      <c r="H197" s="175"/>
      <c r="I197" s="175"/>
      <c r="J197" s="175"/>
      <c r="K197" s="175"/>
      <c r="L197" s="175"/>
      <c r="M197" s="175"/>
      <c r="N197" s="175"/>
      <c r="O197" s="175"/>
      <c r="P197" s="171">
        <f t="shared" si="25"/>
        <v>0</v>
      </c>
      <c r="Q197" s="163">
        <f t="shared" si="26"/>
        <v>0</v>
      </c>
      <c r="R197" s="156">
        <f t="shared" si="27"/>
        <v>0</v>
      </c>
      <c r="S197" s="160">
        <f>IF(A197&gt;0,SUMPRODUCT((PLanning!$T$3:$T$367=A197)*(PLanning!$R$3:$R$367)))</f>
        <v>0</v>
      </c>
      <c r="T197">
        <f t="shared" si="23"/>
        <v>28</v>
      </c>
    </row>
    <row r="198" spans="1:20" x14ac:dyDescent="0.3">
      <c r="A198" s="200" t="str">
        <f t="shared" si="28"/>
        <v/>
      </c>
      <c r="B198" s="149">
        <f t="shared" si="22"/>
        <v>43660</v>
      </c>
      <c r="C198" s="150">
        <f t="shared" si="24"/>
        <v>43660</v>
      </c>
      <c r="D198" s="175"/>
      <c r="E198" s="175"/>
      <c r="F198" s="175"/>
      <c r="G198" s="175"/>
      <c r="H198" s="175"/>
      <c r="I198" s="175"/>
      <c r="J198" s="175"/>
      <c r="K198" s="175"/>
      <c r="L198" s="175"/>
      <c r="M198" s="175"/>
      <c r="N198" s="175"/>
      <c r="O198" s="175"/>
      <c r="P198" s="171">
        <f t="shared" si="25"/>
        <v>0</v>
      </c>
      <c r="Q198" s="163">
        <f t="shared" si="26"/>
        <v>0</v>
      </c>
      <c r="R198" s="156">
        <f t="shared" si="27"/>
        <v>0</v>
      </c>
      <c r="S198" s="160">
        <f>IF(A198&gt;0,SUMPRODUCT((PLanning!$T$3:$T$367=A198)*(PLanning!$R$3:$R$367)))</f>
        <v>0</v>
      </c>
      <c r="T198">
        <f t="shared" si="23"/>
        <v>28</v>
      </c>
    </row>
    <row r="199" spans="1:20" x14ac:dyDescent="0.3">
      <c r="A199" s="200" t="str">
        <f t="shared" si="28"/>
        <v/>
      </c>
      <c r="B199" s="149">
        <f t="shared" si="22"/>
        <v>43661</v>
      </c>
      <c r="C199" s="150">
        <f t="shared" si="24"/>
        <v>43661</v>
      </c>
      <c r="D199" s="175"/>
      <c r="E199" s="175"/>
      <c r="F199" s="175"/>
      <c r="G199" s="175"/>
      <c r="H199" s="175"/>
      <c r="I199" s="175"/>
      <c r="J199" s="175"/>
      <c r="K199" s="175"/>
      <c r="L199" s="175"/>
      <c r="M199" s="175"/>
      <c r="N199" s="175"/>
      <c r="O199" s="175"/>
      <c r="P199" s="171">
        <f t="shared" si="25"/>
        <v>0</v>
      </c>
      <c r="Q199" s="163">
        <f t="shared" si="26"/>
        <v>0</v>
      </c>
      <c r="R199" s="156">
        <f t="shared" si="27"/>
        <v>0</v>
      </c>
      <c r="S199" s="160">
        <f>IF(A199&gt;0,SUMPRODUCT((PLanning!$T$3:$T$367=A199)*(PLanning!$R$3:$R$367)))</f>
        <v>0</v>
      </c>
      <c r="T199">
        <f t="shared" si="23"/>
        <v>28</v>
      </c>
    </row>
    <row r="200" spans="1:20" x14ac:dyDescent="0.3">
      <c r="A200" s="200">
        <f t="shared" si="28"/>
        <v>29</v>
      </c>
      <c r="B200" s="149">
        <f t="shared" si="22"/>
        <v>43662</v>
      </c>
      <c r="C200" s="150">
        <f t="shared" si="24"/>
        <v>43662</v>
      </c>
      <c r="D200" s="175"/>
      <c r="E200" s="175"/>
      <c r="F200" s="175"/>
      <c r="G200" s="175"/>
      <c r="H200" s="175"/>
      <c r="I200" s="175"/>
      <c r="J200" s="175"/>
      <c r="K200" s="175"/>
      <c r="L200" s="175"/>
      <c r="M200" s="175"/>
      <c r="N200" s="175"/>
      <c r="O200" s="175"/>
      <c r="P200" s="171">
        <f t="shared" si="25"/>
        <v>0</v>
      </c>
      <c r="Q200" s="163">
        <f t="shared" si="26"/>
        <v>0</v>
      </c>
      <c r="R200" s="156">
        <f t="shared" si="27"/>
        <v>0</v>
      </c>
      <c r="S200" s="160">
        <f>IF(A200&gt;0,SUMPRODUCT((PLanning!$T$3:$T$367=A200)*(PLanning!$R$3:$R$367)))</f>
        <v>0</v>
      </c>
      <c r="T200">
        <f t="shared" si="23"/>
        <v>29</v>
      </c>
    </row>
    <row r="201" spans="1:20" x14ac:dyDescent="0.3">
      <c r="A201" s="200" t="str">
        <f t="shared" si="28"/>
        <v/>
      </c>
      <c r="B201" s="149">
        <f t="shared" si="22"/>
        <v>43663</v>
      </c>
      <c r="C201" s="150">
        <f t="shared" si="24"/>
        <v>43663</v>
      </c>
      <c r="D201" s="175"/>
      <c r="E201" s="175"/>
      <c r="F201" s="175"/>
      <c r="G201" s="175"/>
      <c r="H201" s="175"/>
      <c r="I201" s="175"/>
      <c r="J201" s="175"/>
      <c r="K201" s="175"/>
      <c r="L201" s="175"/>
      <c r="M201" s="175"/>
      <c r="N201" s="175"/>
      <c r="O201" s="175"/>
      <c r="P201" s="171">
        <f t="shared" si="25"/>
        <v>0</v>
      </c>
      <c r="Q201" s="163">
        <f t="shared" si="26"/>
        <v>0</v>
      </c>
      <c r="R201" s="156">
        <f t="shared" si="27"/>
        <v>0</v>
      </c>
      <c r="S201" s="160">
        <f>IF(A201&gt;0,SUMPRODUCT((PLanning!$T$3:$T$367=A201)*(PLanning!$R$3:$R$367)))</f>
        <v>0</v>
      </c>
      <c r="T201">
        <f t="shared" si="23"/>
        <v>29</v>
      </c>
    </row>
    <row r="202" spans="1:20" x14ac:dyDescent="0.3">
      <c r="A202" s="200" t="str">
        <f t="shared" si="28"/>
        <v/>
      </c>
      <c r="B202" s="149">
        <f t="shared" si="22"/>
        <v>43664</v>
      </c>
      <c r="C202" s="150">
        <f t="shared" si="24"/>
        <v>43664</v>
      </c>
      <c r="D202" s="175"/>
      <c r="E202" s="175"/>
      <c r="F202" s="175"/>
      <c r="G202" s="175"/>
      <c r="H202" s="175"/>
      <c r="I202" s="175"/>
      <c r="J202" s="175"/>
      <c r="K202" s="175"/>
      <c r="L202" s="175"/>
      <c r="M202" s="175"/>
      <c r="N202" s="175"/>
      <c r="O202" s="175"/>
      <c r="P202" s="171">
        <f t="shared" si="25"/>
        <v>0</v>
      </c>
      <c r="Q202" s="163">
        <f t="shared" si="26"/>
        <v>0</v>
      </c>
      <c r="R202" s="156">
        <f t="shared" si="27"/>
        <v>0</v>
      </c>
      <c r="S202" s="160">
        <f>IF(A202&gt;0,SUMPRODUCT((PLanning!$T$3:$T$367=A202)*(PLanning!$R$3:$R$367)))</f>
        <v>0</v>
      </c>
      <c r="T202">
        <f t="shared" si="23"/>
        <v>29</v>
      </c>
    </row>
    <row r="203" spans="1:20" x14ac:dyDescent="0.3">
      <c r="A203" s="200" t="str">
        <f t="shared" si="28"/>
        <v/>
      </c>
      <c r="B203" s="149">
        <f t="shared" si="22"/>
        <v>43665</v>
      </c>
      <c r="C203" s="150">
        <f t="shared" si="24"/>
        <v>43665</v>
      </c>
      <c r="D203" s="175"/>
      <c r="E203" s="175"/>
      <c r="F203" s="175"/>
      <c r="G203" s="175"/>
      <c r="H203" s="175"/>
      <c r="I203" s="175"/>
      <c r="J203" s="175"/>
      <c r="K203" s="175"/>
      <c r="L203" s="175"/>
      <c r="M203" s="175"/>
      <c r="N203" s="175"/>
      <c r="O203" s="175"/>
      <c r="P203" s="171">
        <f t="shared" si="25"/>
        <v>0</v>
      </c>
      <c r="Q203" s="163">
        <f t="shared" si="26"/>
        <v>0</v>
      </c>
      <c r="R203" s="156">
        <f t="shared" si="27"/>
        <v>0</v>
      </c>
      <c r="S203" s="160">
        <f>IF(A203&gt;0,SUMPRODUCT((PLanning!$T$3:$T$367=A203)*(PLanning!$R$3:$R$367)))</f>
        <v>0</v>
      </c>
      <c r="T203">
        <f t="shared" si="23"/>
        <v>29</v>
      </c>
    </row>
    <row r="204" spans="1:20" x14ac:dyDescent="0.3">
      <c r="A204" s="200" t="str">
        <f t="shared" si="28"/>
        <v/>
      </c>
      <c r="B204" s="149">
        <f t="shared" si="22"/>
        <v>43666</v>
      </c>
      <c r="C204" s="150">
        <f t="shared" si="24"/>
        <v>43666</v>
      </c>
      <c r="D204" s="175"/>
      <c r="E204" s="175"/>
      <c r="F204" s="175"/>
      <c r="G204" s="175"/>
      <c r="H204" s="175"/>
      <c r="I204" s="175"/>
      <c r="J204" s="175"/>
      <c r="K204" s="175"/>
      <c r="L204" s="175"/>
      <c r="M204" s="175"/>
      <c r="N204" s="175"/>
      <c r="O204" s="175"/>
      <c r="P204" s="171">
        <f t="shared" si="25"/>
        <v>0</v>
      </c>
      <c r="Q204" s="163">
        <f t="shared" si="26"/>
        <v>0</v>
      </c>
      <c r="R204" s="156">
        <f t="shared" si="27"/>
        <v>0</v>
      </c>
      <c r="S204" s="160">
        <f>IF(A204&gt;0,SUMPRODUCT((PLanning!$T$3:$T$367=A204)*(PLanning!$R$3:$R$367)))</f>
        <v>0</v>
      </c>
      <c r="T204">
        <f t="shared" si="23"/>
        <v>29</v>
      </c>
    </row>
    <row r="205" spans="1:20" x14ac:dyDescent="0.3">
      <c r="A205" s="200" t="str">
        <f t="shared" si="28"/>
        <v/>
      </c>
      <c r="B205" s="149">
        <f t="shared" si="22"/>
        <v>43667</v>
      </c>
      <c r="C205" s="150">
        <f t="shared" si="24"/>
        <v>43667</v>
      </c>
      <c r="D205" s="175"/>
      <c r="E205" s="175"/>
      <c r="F205" s="175"/>
      <c r="G205" s="175"/>
      <c r="H205" s="175"/>
      <c r="I205" s="175"/>
      <c r="J205" s="175"/>
      <c r="K205" s="175"/>
      <c r="L205" s="175"/>
      <c r="M205" s="175"/>
      <c r="N205" s="175"/>
      <c r="O205" s="175"/>
      <c r="P205" s="171">
        <f t="shared" si="25"/>
        <v>0</v>
      </c>
      <c r="Q205" s="163">
        <f t="shared" si="26"/>
        <v>0</v>
      </c>
      <c r="R205" s="156">
        <f t="shared" si="27"/>
        <v>0</v>
      </c>
      <c r="S205" s="160">
        <f>IF(A205&gt;0,SUMPRODUCT((PLanning!$T$3:$T$367=A205)*(PLanning!$R$3:$R$367)))</f>
        <v>0</v>
      </c>
      <c r="T205">
        <f t="shared" si="23"/>
        <v>29</v>
      </c>
    </row>
    <row r="206" spans="1:20" x14ac:dyDescent="0.3">
      <c r="A206" s="200" t="str">
        <f t="shared" si="28"/>
        <v/>
      </c>
      <c r="B206" s="149">
        <f t="shared" si="22"/>
        <v>43668</v>
      </c>
      <c r="C206" s="150">
        <f t="shared" si="24"/>
        <v>43668</v>
      </c>
      <c r="D206" s="175"/>
      <c r="E206" s="175"/>
      <c r="F206" s="175"/>
      <c r="G206" s="175"/>
      <c r="H206" s="175"/>
      <c r="I206" s="175"/>
      <c r="J206" s="175"/>
      <c r="K206" s="175"/>
      <c r="L206" s="175"/>
      <c r="M206" s="175"/>
      <c r="N206" s="175"/>
      <c r="O206" s="175"/>
      <c r="P206" s="171">
        <f t="shared" si="25"/>
        <v>0</v>
      </c>
      <c r="Q206" s="163">
        <f t="shared" si="26"/>
        <v>0</v>
      </c>
      <c r="R206" s="156">
        <f t="shared" si="27"/>
        <v>0</v>
      </c>
      <c r="S206" s="160">
        <f>IF(A206&gt;0,SUMPRODUCT((PLanning!$T$3:$T$367=A206)*(PLanning!$R$3:$R$367)))</f>
        <v>0</v>
      </c>
      <c r="T206">
        <f t="shared" si="23"/>
        <v>29</v>
      </c>
    </row>
    <row r="207" spans="1:20" x14ac:dyDescent="0.3">
      <c r="A207" s="200">
        <f t="shared" si="28"/>
        <v>30</v>
      </c>
      <c r="B207" s="149">
        <f t="shared" si="22"/>
        <v>43669</v>
      </c>
      <c r="C207" s="150">
        <f t="shared" si="24"/>
        <v>43669</v>
      </c>
      <c r="D207" s="175"/>
      <c r="E207" s="175"/>
      <c r="F207" s="175"/>
      <c r="G207" s="175"/>
      <c r="H207" s="175"/>
      <c r="I207" s="175"/>
      <c r="J207" s="175"/>
      <c r="K207" s="175"/>
      <c r="L207" s="175"/>
      <c r="M207" s="175"/>
      <c r="N207" s="175"/>
      <c r="O207" s="175"/>
      <c r="P207" s="171">
        <f t="shared" si="25"/>
        <v>0</v>
      </c>
      <c r="Q207" s="163">
        <f t="shared" si="26"/>
        <v>0</v>
      </c>
      <c r="R207" s="156">
        <f t="shared" si="27"/>
        <v>0</v>
      </c>
      <c r="S207" s="160">
        <f>IF(A207&gt;0,SUMPRODUCT((PLanning!$T$3:$T$367=A207)*(PLanning!$R$3:$R$367)))</f>
        <v>0</v>
      </c>
      <c r="T207">
        <f t="shared" si="23"/>
        <v>30</v>
      </c>
    </row>
    <row r="208" spans="1:20" x14ac:dyDescent="0.3">
      <c r="A208" s="200" t="str">
        <f t="shared" si="28"/>
        <v/>
      </c>
      <c r="B208" s="149">
        <f t="shared" si="22"/>
        <v>43670</v>
      </c>
      <c r="C208" s="150">
        <f t="shared" si="24"/>
        <v>43670</v>
      </c>
      <c r="D208" s="175"/>
      <c r="E208" s="175"/>
      <c r="F208" s="175"/>
      <c r="G208" s="175"/>
      <c r="H208" s="175"/>
      <c r="I208" s="175"/>
      <c r="J208" s="175"/>
      <c r="K208" s="175"/>
      <c r="L208" s="175"/>
      <c r="M208" s="175"/>
      <c r="N208" s="175"/>
      <c r="O208" s="175"/>
      <c r="P208" s="171">
        <f t="shared" si="25"/>
        <v>0</v>
      </c>
      <c r="Q208" s="163">
        <f t="shared" si="26"/>
        <v>0</v>
      </c>
      <c r="R208" s="156">
        <f t="shared" si="27"/>
        <v>0</v>
      </c>
      <c r="S208" s="160">
        <f>IF(A208&gt;0,SUMPRODUCT((PLanning!$T$3:$T$367=A208)*(PLanning!$R$3:$R$367)))</f>
        <v>0</v>
      </c>
      <c r="T208">
        <f t="shared" si="23"/>
        <v>30</v>
      </c>
    </row>
    <row r="209" spans="1:20" x14ac:dyDescent="0.3">
      <c r="A209" s="200" t="str">
        <f t="shared" si="28"/>
        <v/>
      </c>
      <c r="B209" s="149">
        <f t="shared" si="22"/>
        <v>43671</v>
      </c>
      <c r="C209" s="150">
        <f t="shared" si="24"/>
        <v>43671</v>
      </c>
      <c r="D209" s="175"/>
      <c r="E209" s="175"/>
      <c r="F209" s="175"/>
      <c r="G209" s="175"/>
      <c r="H209" s="175"/>
      <c r="I209" s="175"/>
      <c r="J209" s="175"/>
      <c r="K209" s="175"/>
      <c r="L209" s="175"/>
      <c r="M209" s="175"/>
      <c r="N209" s="175"/>
      <c r="O209" s="175"/>
      <c r="P209" s="171">
        <f t="shared" si="25"/>
        <v>0</v>
      </c>
      <c r="Q209" s="163">
        <f t="shared" si="26"/>
        <v>0</v>
      </c>
      <c r="R209" s="156">
        <f t="shared" si="27"/>
        <v>0</v>
      </c>
      <c r="S209" s="160">
        <f>IF(A209&gt;0,SUMPRODUCT((PLanning!$T$3:$T$367=A209)*(PLanning!$R$3:$R$367)))</f>
        <v>0</v>
      </c>
      <c r="T209">
        <f t="shared" si="23"/>
        <v>30</v>
      </c>
    </row>
    <row r="210" spans="1:20" x14ac:dyDescent="0.3">
      <c r="A210" s="200" t="str">
        <f t="shared" si="28"/>
        <v/>
      </c>
      <c r="B210" s="149">
        <f t="shared" si="22"/>
        <v>43672</v>
      </c>
      <c r="C210" s="150">
        <f t="shared" si="24"/>
        <v>43672</v>
      </c>
      <c r="D210" s="175"/>
      <c r="E210" s="175"/>
      <c r="F210" s="175"/>
      <c r="G210" s="175"/>
      <c r="H210" s="175"/>
      <c r="I210" s="175"/>
      <c r="J210" s="175"/>
      <c r="K210" s="175"/>
      <c r="L210" s="175"/>
      <c r="M210" s="175"/>
      <c r="N210" s="175"/>
      <c r="O210" s="175"/>
      <c r="P210" s="171">
        <f t="shared" si="25"/>
        <v>0</v>
      </c>
      <c r="Q210" s="163">
        <f t="shared" si="26"/>
        <v>0</v>
      </c>
      <c r="R210" s="156">
        <f t="shared" si="27"/>
        <v>0</v>
      </c>
      <c r="S210" s="160">
        <f>IF(A210&gt;0,SUMPRODUCT((PLanning!$T$3:$T$367=A210)*(PLanning!$R$3:$R$367)))</f>
        <v>0</v>
      </c>
      <c r="T210">
        <f t="shared" si="23"/>
        <v>30</v>
      </c>
    </row>
    <row r="211" spans="1:20" x14ac:dyDescent="0.3">
      <c r="A211" s="200" t="str">
        <f t="shared" si="28"/>
        <v/>
      </c>
      <c r="B211" s="149">
        <f t="shared" si="22"/>
        <v>43673</v>
      </c>
      <c r="C211" s="150">
        <f t="shared" si="24"/>
        <v>43673</v>
      </c>
      <c r="D211" s="175"/>
      <c r="E211" s="175"/>
      <c r="F211" s="175"/>
      <c r="G211" s="175"/>
      <c r="H211" s="175"/>
      <c r="I211" s="175"/>
      <c r="J211" s="175"/>
      <c r="K211" s="175"/>
      <c r="L211" s="175"/>
      <c r="M211" s="175"/>
      <c r="N211" s="175"/>
      <c r="O211" s="175"/>
      <c r="P211" s="171">
        <f t="shared" si="25"/>
        <v>0</v>
      </c>
      <c r="Q211" s="163">
        <f t="shared" si="26"/>
        <v>0</v>
      </c>
      <c r="R211" s="156">
        <f t="shared" si="27"/>
        <v>0</v>
      </c>
      <c r="S211" s="160">
        <f>IF(A211&gt;0,SUMPRODUCT((PLanning!$T$3:$T$367=A211)*(PLanning!$R$3:$R$367)))</f>
        <v>0</v>
      </c>
      <c r="T211">
        <f t="shared" si="23"/>
        <v>30</v>
      </c>
    </row>
    <row r="212" spans="1:20" x14ac:dyDescent="0.3">
      <c r="A212" s="200" t="str">
        <f t="shared" si="28"/>
        <v/>
      </c>
      <c r="B212" s="149">
        <f t="shared" si="22"/>
        <v>43674</v>
      </c>
      <c r="C212" s="150">
        <f t="shared" si="24"/>
        <v>43674</v>
      </c>
      <c r="D212" s="175"/>
      <c r="E212" s="175"/>
      <c r="F212" s="175"/>
      <c r="G212" s="175"/>
      <c r="H212" s="175"/>
      <c r="I212" s="175"/>
      <c r="J212" s="175"/>
      <c r="K212" s="175"/>
      <c r="L212" s="175"/>
      <c r="M212" s="175"/>
      <c r="N212" s="175"/>
      <c r="O212" s="175"/>
      <c r="P212" s="171">
        <f t="shared" si="25"/>
        <v>0</v>
      </c>
      <c r="Q212" s="163">
        <f t="shared" si="26"/>
        <v>0</v>
      </c>
      <c r="R212" s="156">
        <f t="shared" si="27"/>
        <v>0</v>
      </c>
      <c r="S212" s="160">
        <f>IF(A212&gt;0,SUMPRODUCT((PLanning!$T$3:$T$367=A212)*(PLanning!$R$3:$R$367)))</f>
        <v>0</v>
      </c>
      <c r="T212">
        <f t="shared" si="23"/>
        <v>30</v>
      </c>
    </row>
    <row r="213" spans="1:20" x14ac:dyDescent="0.3">
      <c r="A213" s="200" t="str">
        <f t="shared" si="28"/>
        <v/>
      </c>
      <c r="B213" s="149">
        <f t="shared" si="22"/>
        <v>43675</v>
      </c>
      <c r="C213" s="150">
        <f t="shared" si="24"/>
        <v>43675</v>
      </c>
      <c r="D213" s="175"/>
      <c r="E213" s="175"/>
      <c r="F213" s="175"/>
      <c r="G213" s="175"/>
      <c r="H213" s="175"/>
      <c r="I213" s="175"/>
      <c r="J213" s="175"/>
      <c r="K213" s="175"/>
      <c r="L213" s="175"/>
      <c r="M213" s="175"/>
      <c r="N213" s="175"/>
      <c r="O213" s="175"/>
      <c r="P213" s="171">
        <f t="shared" si="25"/>
        <v>0</v>
      </c>
      <c r="Q213" s="163">
        <f t="shared" si="26"/>
        <v>0</v>
      </c>
      <c r="R213" s="156">
        <f t="shared" si="27"/>
        <v>0</v>
      </c>
      <c r="S213" s="160">
        <f>IF(A213&gt;0,SUMPRODUCT((PLanning!$T$3:$T$367=A213)*(PLanning!$R$3:$R$367)))</f>
        <v>0</v>
      </c>
      <c r="T213">
        <f t="shared" si="23"/>
        <v>30</v>
      </c>
    </row>
    <row r="214" spans="1:20" x14ac:dyDescent="0.3">
      <c r="A214" s="200">
        <f t="shared" si="28"/>
        <v>31</v>
      </c>
      <c r="B214" s="149">
        <f t="shared" si="22"/>
        <v>43676</v>
      </c>
      <c r="C214" s="150">
        <f t="shared" si="24"/>
        <v>43676</v>
      </c>
      <c r="D214" s="175"/>
      <c r="E214" s="175"/>
      <c r="F214" s="175"/>
      <c r="G214" s="175"/>
      <c r="H214" s="175"/>
      <c r="I214" s="175"/>
      <c r="J214" s="175"/>
      <c r="K214" s="175"/>
      <c r="L214" s="175"/>
      <c r="M214" s="175"/>
      <c r="N214" s="175"/>
      <c r="O214" s="175"/>
      <c r="P214" s="171">
        <f t="shared" si="25"/>
        <v>0</v>
      </c>
      <c r="Q214" s="163">
        <f t="shared" si="26"/>
        <v>0</v>
      </c>
      <c r="R214" s="156">
        <f t="shared" si="27"/>
        <v>0</v>
      </c>
      <c r="S214" s="160">
        <f>IF(A214&gt;0,SUMPRODUCT((PLanning!$T$3:$T$367=A214)*(PLanning!$R$3:$R$367)))</f>
        <v>0</v>
      </c>
      <c r="T214">
        <f t="shared" si="23"/>
        <v>31</v>
      </c>
    </row>
    <row r="215" spans="1:20" x14ac:dyDescent="0.3">
      <c r="A215" s="200" t="str">
        <f t="shared" si="28"/>
        <v/>
      </c>
      <c r="B215" s="149">
        <f t="shared" si="22"/>
        <v>43677</v>
      </c>
      <c r="C215" s="150">
        <f t="shared" si="24"/>
        <v>43677</v>
      </c>
      <c r="D215" s="175"/>
      <c r="E215" s="175"/>
      <c r="F215" s="175"/>
      <c r="G215" s="175"/>
      <c r="H215" s="175"/>
      <c r="I215" s="175"/>
      <c r="J215" s="175"/>
      <c r="K215" s="175"/>
      <c r="L215" s="175"/>
      <c r="M215" s="175"/>
      <c r="N215" s="175"/>
      <c r="O215" s="175"/>
      <c r="P215" s="171">
        <f t="shared" si="25"/>
        <v>0</v>
      </c>
      <c r="Q215" s="163">
        <f t="shared" si="26"/>
        <v>0</v>
      </c>
      <c r="R215" s="156">
        <f t="shared" si="27"/>
        <v>0</v>
      </c>
      <c r="S215" s="160">
        <f>IF(A215&gt;0,SUMPRODUCT((PLanning!$T$3:$T$367=A215)*(PLanning!$R$3:$R$367)))</f>
        <v>0</v>
      </c>
      <c r="T215">
        <f t="shared" si="23"/>
        <v>31</v>
      </c>
    </row>
    <row r="216" spans="1:20" x14ac:dyDescent="0.3">
      <c r="A216" s="200" t="str">
        <f t="shared" si="28"/>
        <v/>
      </c>
      <c r="B216" s="149">
        <f t="shared" si="22"/>
        <v>43678</v>
      </c>
      <c r="C216" s="150">
        <f t="shared" si="24"/>
        <v>43678</v>
      </c>
      <c r="D216" s="175"/>
      <c r="E216" s="175"/>
      <c r="F216" s="175"/>
      <c r="G216" s="175"/>
      <c r="H216" s="175"/>
      <c r="I216" s="175"/>
      <c r="J216" s="175"/>
      <c r="K216" s="175"/>
      <c r="L216" s="175"/>
      <c r="M216" s="175"/>
      <c r="N216" s="175"/>
      <c r="O216" s="175"/>
      <c r="P216" s="171">
        <f t="shared" si="25"/>
        <v>0</v>
      </c>
      <c r="Q216" s="163">
        <f t="shared" si="26"/>
        <v>0</v>
      </c>
      <c r="R216" s="156">
        <f t="shared" si="27"/>
        <v>0</v>
      </c>
      <c r="S216" s="160">
        <f>IF(A216&gt;0,SUMPRODUCT((PLanning!$T$3:$T$367=A216)*(PLanning!$R$3:$R$367)))</f>
        <v>0</v>
      </c>
      <c r="T216">
        <f t="shared" si="23"/>
        <v>31</v>
      </c>
    </row>
    <row r="217" spans="1:20" x14ac:dyDescent="0.3">
      <c r="A217" s="200" t="str">
        <f t="shared" si="28"/>
        <v/>
      </c>
      <c r="B217" s="149">
        <f t="shared" ref="B217:B280" si="29">B216+1</f>
        <v>43679</v>
      </c>
      <c r="C217" s="150">
        <f t="shared" si="24"/>
        <v>43679</v>
      </c>
      <c r="D217" s="175"/>
      <c r="E217" s="175"/>
      <c r="F217" s="175"/>
      <c r="G217" s="175"/>
      <c r="H217" s="175"/>
      <c r="I217" s="175"/>
      <c r="J217" s="175"/>
      <c r="K217" s="175"/>
      <c r="L217" s="175"/>
      <c r="M217" s="175"/>
      <c r="N217" s="175"/>
      <c r="O217" s="175"/>
      <c r="P217" s="171">
        <f t="shared" si="25"/>
        <v>0</v>
      </c>
      <c r="Q217" s="163">
        <f t="shared" si="26"/>
        <v>0</v>
      </c>
      <c r="R217" s="156">
        <f t="shared" si="27"/>
        <v>0</v>
      </c>
      <c r="S217" s="160">
        <f>IF(A217&gt;0,SUMPRODUCT((PLanning!$T$3:$T$367=A217)*(PLanning!$R$3:$R$367)))</f>
        <v>0</v>
      </c>
      <c r="T217">
        <f t="shared" si="23"/>
        <v>31</v>
      </c>
    </row>
    <row r="218" spans="1:20" x14ac:dyDescent="0.3">
      <c r="A218" s="200" t="str">
        <f t="shared" si="28"/>
        <v/>
      </c>
      <c r="B218" s="149">
        <f t="shared" si="29"/>
        <v>43680</v>
      </c>
      <c r="C218" s="150">
        <f t="shared" si="24"/>
        <v>43680</v>
      </c>
      <c r="D218" s="175"/>
      <c r="E218" s="175"/>
      <c r="F218" s="175"/>
      <c r="G218" s="175"/>
      <c r="H218" s="175"/>
      <c r="I218" s="175"/>
      <c r="J218" s="175"/>
      <c r="K218" s="175"/>
      <c r="L218" s="175"/>
      <c r="M218" s="175"/>
      <c r="N218" s="175"/>
      <c r="O218" s="175"/>
      <c r="P218" s="171">
        <f t="shared" si="25"/>
        <v>0</v>
      </c>
      <c r="Q218" s="163">
        <f t="shared" si="26"/>
        <v>0</v>
      </c>
      <c r="R218" s="156">
        <f t="shared" si="27"/>
        <v>0</v>
      </c>
      <c r="S218" s="160">
        <f>IF(A218&gt;0,SUMPRODUCT((PLanning!$T$3:$T$367=A218)*(PLanning!$R$3:$R$367)))</f>
        <v>0</v>
      </c>
      <c r="T218">
        <f t="shared" si="23"/>
        <v>31</v>
      </c>
    </row>
    <row r="219" spans="1:20" x14ac:dyDescent="0.3">
      <c r="A219" s="200" t="str">
        <f t="shared" si="28"/>
        <v/>
      </c>
      <c r="B219" s="149">
        <f t="shared" si="29"/>
        <v>43681</v>
      </c>
      <c r="C219" s="150">
        <f t="shared" si="24"/>
        <v>43681</v>
      </c>
      <c r="D219" s="175"/>
      <c r="E219" s="175"/>
      <c r="F219" s="175"/>
      <c r="G219" s="175"/>
      <c r="H219" s="175"/>
      <c r="I219" s="175"/>
      <c r="J219" s="175"/>
      <c r="K219" s="175"/>
      <c r="L219" s="175"/>
      <c r="M219" s="175"/>
      <c r="N219" s="175"/>
      <c r="O219" s="175"/>
      <c r="P219" s="171">
        <f t="shared" si="25"/>
        <v>0</v>
      </c>
      <c r="Q219" s="163">
        <f t="shared" si="26"/>
        <v>0</v>
      </c>
      <c r="R219" s="156">
        <f t="shared" si="27"/>
        <v>0</v>
      </c>
      <c r="S219" s="160">
        <f>IF(A219&gt;0,SUMPRODUCT((PLanning!$T$3:$T$367=A219)*(PLanning!$R$3:$R$367)))</f>
        <v>0</v>
      </c>
      <c r="T219">
        <f t="shared" si="23"/>
        <v>31</v>
      </c>
    </row>
    <row r="220" spans="1:20" x14ac:dyDescent="0.3">
      <c r="A220" s="200" t="str">
        <f t="shared" si="28"/>
        <v/>
      </c>
      <c r="B220" s="149">
        <f t="shared" si="29"/>
        <v>43682</v>
      </c>
      <c r="C220" s="150">
        <f t="shared" si="24"/>
        <v>43682</v>
      </c>
      <c r="D220" s="175"/>
      <c r="E220" s="175"/>
      <c r="F220" s="175"/>
      <c r="G220" s="175"/>
      <c r="H220" s="175"/>
      <c r="I220" s="175"/>
      <c r="J220" s="175"/>
      <c r="K220" s="175"/>
      <c r="L220" s="175"/>
      <c r="M220" s="175"/>
      <c r="N220" s="175"/>
      <c r="O220" s="175"/>
      <c r="P220" s="171">
        <f t="shared" si="25"/>
        <v>0</v>
      </c>
      <c r="Q220" s="163">
        <f t="shared" si="26"/>
        <v>0</v>
      </c>
      <c r="R220" s="156">
        <f t="shared" si="27"/>
        <v>0</v>
      </c>
      <c r="S220" s="160">
        <f>IF(A220&gt;0,SUMPRODUCT((PLanning!$T$3:$T$367=A220)*(PLanning!$R$3:$R$367)))</f>
        <v>0</v>
      </c>
      <c r="T220">
        <f t="shared" si="23"/>
        <v>31</v>
      </c>
    </row>
    <row r="221" spans="1:20" x14ac:dyDescent="0.3">
      <c r="A221" s="200">
        <f t="shared" si="28"/>
        <v>32</v>
      </c>
      <c r="B221" s="149">
        <f t="shared" si="29"/>
        <v>43683</v>
      </c>
      <c r="C221" s="150">
        <f t="shared" si="24"/>
        <v>43683</v>
      </c>
      <c r="D221" s="175"/>
      <c r="E221" s="175"/>
      <c r="F221" s="175"/>
      <c r="G221" s="175"/>
      <c r="H221" s="175"/>
      <c r="I221" s="175"/>
      <c r="J221" s="175"/>
      <c r="K221" s="175"/>
      <c r="L221" s="175"/>
      <c r="M221" s="175"/>
      <c r="N221" s="175"/>
      <c r="O221" s="175"/>
      <c r="P221" s="171">
        <f t="shared" si="25"/>
        <v>0</v>
      </c>
      <c r="Q221" s="163">
        <f t="shared" si="26"/>
        <v>0</v>
      </c>
      <c r="R221" s="156">
        <f t="shared" si="27"/>
        <v>0</v>
      </c>
      <c r="S221" s="160">
        <f>IF(A221&gt;0,SUMPRODUCT((PLanning!$T$3:$T$367=A221)*(PLanning!$R$3:$R$367)))</f>
        <v>0</v>
      </c>
      <c r="T221">
        <f t="shared" si="23"/>
        <v>32</v>
      </c>
    </row>
    <row r="222" spans="1:20" x14ac:dyDescent="0.3">
      <c r="A222" s="200" t="str">
        <f t="shared" si="28"/>
        <v/>
      </c>
      <c r="B222" s="149">
        <f t="shared" si="29"/>
        <v>43684</v>
      </c>
      <c r="C222" s="150">
        <f t="shared" si="24"/>
        <v>43684</v>
      </c>
      <c r="D222" s="175"/>
      <c r="E222" s="175"/>
      <c r="F222" s="175"/>
      <c r="G222" s="175"/>
      <c r="H222" s="175"/>
      <c r="I222" s="175"/>
      <c r="J222" s="175"/>
      <c r="K222" s="175"/>
      <c r="L222" s="175"/>
      <c r="M222" s="175"/>
      <c r="N222" s="175"/>
      <c r="O222" s="175"/>
      <c r="P222" s="171">
        <f t="shared" si="25"/>
        <v>0</v>
      </c>
      <c r="Q222" s="163">
        <f t="shared" si="26"/>
        <v>0</v>
      </c>
      <c r="R222" s="156">
        <f t="shared" si="27"/>
        <v>0</v>
      </c>
      <c r="S222" s="160">
        <f>IF(A222&gt;0,SUMPRODUCT((PLanning!$T$3:$T$367=A222)*(PLanning!$R$3:$R$367)))</f>
        <v>0</v>
      </c>
      <c r="T222">
        <f t="shared" si="23"/>
        <v>32</v>
      </c>
    </row>
    <row r="223" spans="1:20" x14ac:dyDescent="0.3">
      <c r="A223" s="200" t="str">
        <f t="shared" si="28"/>
        <v/>
      </c>
      <c r="B223" s="149">
        <f t="shared" si="29"/>
        <v>43685</v>
      </c>
      <c r="C223" s="150">
        <f t="shared" si="24"/>
        <v>43685</v>
      </c>
      <c r="D223" s="175"/>
      <c r="E223" s="175"/>
      <c r="F223" s="175"/>
      <c r="G223" s="175"/>
      <c r="H223" s="175"/>
      <c r="I223" s="175"/>
      <c r="J223" s="175"/>
      <c r="K223" s="175"/>
      <c r="L223" s="175"/>
      <c r="M223" s="175"/>
      <c r="N223" s="175"/>
      <c r="O223" s="175"/>
      <c r="P223" s="171">
        <f t="shared" si="25"/>
        <v>0</v>
      </c>
      <c r="Q223" s="163">
        <f t="shared" si="26"/>
        <v>0</v>
      </c>
      <c r="R223" s="156">
        <f t="shared" si="27"/>
        <v>0</v>
      </c>
      <c r="S223" s="160">
        <f>IF(A223&gt;0,SUMPRODUCT((PLanning!$T$3:$T$367=A223)*(PLanning!$R$3:$R$367)))</f>
        <v>0</v>
      </c>
      <c r="T223">
        <f t="shared" si="23"/>
        <v>32</v>
      </c>
    </row>
    <row r="224" spans="1:20" x14ac:dyDescent="0.3">
      <c r="A224" s="200" t="str">
        <f t="shared" si="28"/>
        <v/>
      </c>
      <c r="B224" s="149">
        <f t="shared" si="29"/>
        <v>43686</v>
      </c>
      <c r="C224" s="150">
        <f t="shared" si="24"/>
        <v>43686</v>
      </c>
      <c r="D224" s="175"/>
      <c r="E224" s="175"/>
      <c r="F224" s="175"/>
      <c r="G224" s="175"/>
      <c r="H224" s="175"/>
      <c r="I224" s="175"/>
      <c r="J224" s="175"/>
      <c r="K224" s="175"/>
      <c r="L224" s="175"/>
      <c r="M224" s="175"/>
      <c r="N224" s="175"/>
      <c r="O224" s="175"/>
      <c r="P224" s="171">
        <f t="shared" si="25"/>
        <v>0</v>
      </c>
      <c r="Q224" s="163">
        <f t="shared" si="26"/>
        <v>0</v>
      </c>
      <c r="R224" s="156">
        <f t="shared" si="27"/>
        <v>0</v>
      </c>
      <c r="S224" s="160">
        <f>IF(A224&gt;0,SUMPRODUCT((PLanning!$T$3:$T$367=A224)*(PLanning!$R$3:$R$367)))</f>
        <v>0</v>
      </c>
      <c r="T224">
        <f t="shared" si="23"/>
        <v>32</v>
      </c>
    </row>
    <row r="225" spans="1:20" x14ac:dyDescent="0.3">
      <c r="A225" s="200" t="str">
        <f t="shared" si="28"/>
        <v/>
      </c>
      <c r="B225" s="149">
        <f t="shared" si="29"/>
        <v>43687</v>
      </c>
      <c r="C225" s="150">
        <f t="shared" si="24"/>
        <v>43687</v>
      </c>
      <c r="D225" s="175"/>
      <c r="E225" s="175"/>
      <c r="F225" s="175"/>
      <c r="G225" s="175"/>
      <c r="H225" s="175"/>
      <c r="I225" s="175"/>
      <c r="J225" s="175"/>
      <c r="K225" s="175"/>
      <c r="L225" s="175"/>
      <c r="M225" s="175"/>
      <c r="N225" s="175"/>
      <c r="O225" s="175"/>
      <c r="P225" s="171">
        <f t="shared" si="25"/>
        <v>0</v>
      </c>
      <c r="Q225" s="163">
        <f t="shared" si="26"/>
        <v>0</v>
      </c>
      <c r="R225" s="156">
        <f t="shared" si="27"/>
        <v>0</v>
      </c>
      <c r="S225" s="160">
        <f>IF(A225&gt;0,SUMPRODUCT((PLanning!$T$3:$T$367=A225)*(PLanning!$R$3:$R$367)))</f>
        <v>0</v>
      </c>
      <c r="T225">
        <f t="shared" si="23"/>
        <v>32</v>
      </c>
    </row>
    <row r="226" spans="1:20" x14ac:dyDescent="0.3">
      <c r="A226" s="200" t="str">
        <f t="shared" si="28"/>
        <v/>
      </c>
      <c r="B226" s="149">
        <f t="shared" si="29"/>
        <v>43688</v>
      </c>
      <c r="C226" s="150">
        <f t="shared" si="24"/>
        <v>43688</v>
      </c>
      <c r="D226" s="175"/>
      <c r="E226" s="175"/>
      <c r="F226" s="175"/>
      <c r="G226" s="175"/>
      <c r="H226" s="175"/>
      <c r="I226" s="175"/>
      <c r="J226" s="175"/>
      <c r="K226" s="175"/>
      <c r="L226" s="175"/>
      <c r="M226" s="175"/>
      <c r="N226" s="175"/>
      <c r="O226" s="175"/>
      <c r="P226" s="171">
        <f t="shared" si="25"/>
        <v>0</v>
      </c>
      <c r="Q226" s="163">
        <f t="shared" si="26"/>
        <v>0</v>
      </c>
      <c r="R226" s="156">
        <f t="shared" si="27"/>
        <v>0</v>
      </c>
      <c r="S226" s="160">
        <f>IF(A226&gt;0,SUMPRODUCT((PLanning!$T$3:$T$367=A226)*(PLanning!$R$3:$R$367)))</f>
        <v>0</v>
      </c>
      <c r="T226">
        <f t="shared" si="23"/>
        <v>32</v>
      </c>
    </row>
    <row r="227" spans="1:20" x14ac:dyDescent="0.3">
      <c r="A227" s="200" t="str">
        <f t="shared" si="28"/>
        <v/>
      </c>
      <c r="B227" s="149">
        <f t="shared" si="29"/>
        <v>43689</v>
      </c>
      <c r="C227" s="150">
        <f t="shared" si="24"/>
        <v>43689</v>
      </c>
      <c r="D227" s="175"/>
      <c r="E227" s="175"/>
      <c r="F227" s="175"/>
      <c r="G227" s="175"/>
      <c r="H227" s="175"/>
      <c r="I227" s="175"/>
      <c r="J227" s="175"/>
      <c r="K227" s="175"/>
      <c r="L227" s="175"/>
      <c r="M227" s="175"/>
      <c r="N227" s="175"/>
      <c r="O227" s="175"/>
      <c r="P227" s="171">
        <f t="shared" si="25"/>
        <v>0</v>
      </c>
      <c r="Q227" s="163">
        <f t="shared" si="26"/>
        <v>0</v>
      </c>
      <c r="R227" s="156">
        <f t="shared" si="27"/>
        <v>0</v>
      </c>
      <c r="S227" s="160">
        <f>IF(A227&gt;0,SUMPRODUCT((PLanning!$T$3:$T$367=A227)*(PLanning!$R$3:$R$367)))</f>
        <v>0</v>
      </c>
      <c r="T227">
        <f t="shared" si="23"/>
        <v>32</v>
      </c>
    </row>
    <row r="228" spans="1:20" x14ac:dyDescent="0.3">
      <c r="A228" s="200">
        <f t="shared" si="28"/>
        <v>33</v>
      </c>
      <c r="B228" s="149">
        <f t="shared" si="29"/>
        <v>43690</v>
      </c>
      <c r="C228" s="150">
        <f t="shared" si="24"/>
        <v>43690</v>
      </c>
      <c r="D228" s="175"/>
      <c r="E228" s="175"/>
      <c r="F228" s="175"/>
      <c r="G228" s="175"/>
      <c r="H228" s="175"/>
      <c r="I228" s="175"/>
      <c r="J228" s="175"/>
      <c r="K228" s="175"/>
      <c r="L228" s="175"/>
      <c r="M228" s="175"/>
      <c r="N228" s="175"/>
      <c r="O228" s="175"/>
      <c r="P228" s="171">
        <f t="shared" si="25"/>
        <v>0</v>
      </c>
      <c r="Q228" s="163">
        <f t="shared" si="26"/>
        <v>0</v>
      </c>
      <c r="R228" s="156">
        <f t="shared" si="27"/>
        <v>0</v>
      </c>
      <c r="S228" s="160">
        <f>IF(A228&gt;0,SUMPRODUCT((PLanning!$T$3:$T$367=A228)*(PLanning!$R$3:$R$367)))</f>
        <v>0</v>
      </c>
      <c r="T228">
        <f t="shared" si="23"/>
        <v>33</v>
      </c>
    </row>
    <row r="229" spans="1:20" x14ac:dyDescent="0.3">
      <c r="A229" s="200" t="str">
        <f t="shared" si="28"/>
        <v/>
      </c>
      <c r="B229" s="149">
        <f t="shared" si="29"/>
        <v>43691</v>
      </c>
      <c r="C229" s="150">
        <f t="shared" si="24"/>
        <v>43691</v>
      </c>
      <c r="D229" s="175"/>
      <c r="E229" s="175"/>
      <c r="F229" s="175"/>
      <c r="G229" s="175"/>
      <c r="H229" s="175"/>
      <c r="I229" s="175"/>
      <c r="J229" s="175"/>
      <c r="K229" s="175"/>
      <c r="L229" s="175"/>
      <c r="M229" s="175"/>
      <c r="N229" s="175"/>
      <c r="O229" s="175"/>
      <c r="P229" s="171">
        <f t="shared" si="25"/>
        <v>0</v>
      </c>
      <c r="Q229" s="163">
        <f t="shared" si="26"/>
        <v>0</v>
      </c>
      <c r="R229" s="156">
        <f t="shared" si="27"/>
        <v>0</v>
      </c>
      <c r="S229" s="160">
        <f>IF(A229&gt;0,SUMPRODUCT((PLanning!$T$3:$T$367=A229)*(PLanning!$R$3:$R$367)))</f>
        <v>0</v>
      </c>
      <c r="T229">
        <f t="shared" si="23"/>
        <v>33</v>
      </c>
    </row>
    <row r="230" spans="1:20" x14ac:dyDescent="0.3">
      <c r="A230" s="200" t="str">
        <f t="shared" si="28"/>
        <v/>
      </c>
      <c r="B230" s="149">
        <f t="shared" si="29"/>
        <v>43692</v>
      </c>
      <c r="C230" s="150">
        <f t="shared" si="24"/>
        <v>43692</v>
      </c>
      <c r="D230" s="175"/>
      <c r="E230" s="175"/>
      <c r="F230" s="175"/>
      <c r="G230" s="175"/>
      <c r="H230" s="175"/>
      <c r="I230" s="175"/>
      <c r="J230" s="175"/>
      <c r="K230" s="175"/>
      <c r="L230" s="175"/>
      <c r="M230" s="175"/>
      <c r="N230" s="175"/>
      <c r="O230" s="175"/>
      <c r="P230" s="171">
        <f t="shared" si="25"/>
        <v>0</v>
      </c>
      <c r="Q230" s="163">
        <f t="shared" si="26"/>
        <v>0</v>
      </c>
      <c r="R230" s="156">
        <f t="shared" si="27"/>
        <v>0</v>
      </c>
      <c r="S230" s="160">
        <f>IF(A230&gt;0,SUMPRODUCT((PLanning!$T$3:$T$367=A230)*(PLanning!$R$3:$R$367)))</f>
        <v>0</v>
      </c>
      <c r="T230">
        <f t="shared" si="23"/>
        <v>33</v>
      </c>
    </row>
    <row r="231" spans="1:20" x14ac:dyDescent="0.3">
      <c r="A231" s="200" t="str">
        <f t="shared" si="28"/>
        <v/>
      </c>
      <c r="B231" s="149">
        <f t="shared" si="29"/>
        <v>43693</v>
      </c>
      <c r="C231" s="150">
        <f t="shared" si="24"/>
        <v>43693</v>
      </c>
      <c r="D231" s="175"/>
      <c r="E231" s="175"/>
      <c r="F231" s="175"/>
      <c r="G231" s="175"/>
      <c r="H231" s="175"/>
      <c r="I231" s="175"/>
      <c r="J231" s="175"/>
      <c r="K231" s="175"/>
      <c r="L231" s="175"/>
      <c r="M231" s="175"/>
      <c r="N231" s="175"/>
      <c r="O231" s="175"/>
      <c r="P231" s="171">
        <f t="shared" si="25"/>
        <v>0</v>
      </c>
      <c r="Q231" s="163">
        <f t="shared" si="26"/>
        <v>0</v>
      </c>
      <c r="R231" s="156">
        <f t="shared" si="27"/>
        <v>0</v>
      </c>
      <c r="S231" s="160">
        <f>IF(A231&gt;0,SUMPRODUCT((PLanning!$T$3:$T$367=A231)*(PLanning!$R$3:$R$367)))</f>
        <v>0</v>
      </c>
      <c r="T231">
        <f t="shared" si="23"/>
        <v>33</v>
      </c>
    </row>
    <row r="232" spans="1:20" x14ac:dyDescent="0.3">
      <c r="A232" s="200" t="str">
        <f t="shared" si="28"/>
        <v/>
      </c>
      <c r="B232" s="149">
        <f t="shared" si="29"/>
        <v>43694</v>
      </c>
      <c r="C232" s="150">
        <f t="shared" si="24"/>
        <v>43694</v>
      </c>
      <c r="D232" s="175"/>
      <c r="E232" s="175"/>
      <c r="F232" s="175"/>
      <c r="G232" s="175"/>
      <c r="H232" s="175"/>
      <c r="I232" s="175"/>
      <c r="J232" s="175"/>
      <c r="K232" s="175"/>
      <c r="L232" s="175"/>
      <c r="M232" s="175"/>
      <c r="N232" s="175"/>
      <c r="O232" s="175"/>
      <c r="P232" s="171">
        <f t="shared" si="25"/>
        <v>0</v>
      </c>
      <c r="Q232" s="163">
        <f t="shared" si="26"/>
        <v>0</v>
      </c>
      <c r="R232" s="156">
        <f t="shared" si="27"/>
        <v>0</v>
      </c>
      <c r="S232" s="160">
        <f>IF(A232&gt;0,SUMPRODUCT((PLanning!$T$3:$T$367=A232)*(PLanning!$R$3:$R$367)))</f>
        <v>0</v>
      </c>
      <c r="T232">
        <f t="shared" si="23"/>
        <v>33</v>
      </c>
    </row>
    <row r="233" spans="1:20" x14ac:dyDescent="0.3">
      <c r="A233" s="200" t="str">
        <f t="shared" si="28"/>
        <v/>
      </c>
      <c r="B233" s="149">
        <f t="shared" si="29"/>
        <v>43695</v>
      </c>
      <c r="C233" s="150">
        <f t="shared" si="24"/>
        <v>43695</v>
      </c>
      <c r="D233" s="175"/>
      <c r="E233" s="175"/>
      <c r="F233" s="175"/>
      <c r="G233" s="175"/>
      <c r="H233" s="175"/>
      <c r="I233" s="175"/>
      <c r="J233" s="175"/>
      <c r="K233" s="175"/>
      <c r="L233" s="175"/>
      <c r="M233" s="175"/>
      <c r="N233" s="175"/>
      <c r="O233" s="175"/>
      <c r="P233" s="171">
        <f t="shared" si="25"/>
        <v>0</v>
      </c>
      <c r="Q233" s="163">
        <f t="shared" si="26"/>
        <v>0</v>
      </c>
      <c r="R233" s="156">
        <f t="shared" si="27"/>
        <v>0</v>
      </c>
      <c r="S233" s="160">
        <f>IF(A233&gt;0,SUMPRODUCT((PLanning!$T$3:$T$367=A233)*(PLanning!$R$3:$R$367)))</f>
        <v>0</v>
      </c>
      <c r="T233">
        <f t="shared" si="23"/>
        <v>33</v>
      </c>
    </row>
    <row r="234" spans="1:20" x14ac:dyDescent="0.3">
      <c r="A234" s="200" t="str">
        <f t="shared" si="28"/>
        <v/>
      </c>
      <c r="B234" s="149">
        <f t="shared" si="29"/>
        <v>43696</v>
      </c>
      <c r="C234" s="150">
        <f t="shared" si="24"/>
        <v>43696</v>
      </c>
      <c r="D234" s="175"/>
      <c r="E234" s="175"/>
      <c r="F234" s="175"/>
      <c r="G234" s="175"/>
      <c r="H234" s="175"/>
      <c r="I234" s="175"/>
      <c r="J234" s="175"/>
      <c r="K234" s="175"/>
      <c r="L234" s="175"/>
      <c r="M234" s="175"/>
      <c r="N234" s="175"/>
      <c r="O234" s="175"/>
      <c r="P234" s="171">
        <f t="shared" si="25"/>
        <v>0</v>
      </c>
      <c r="Q234" s="163">
        <f t="shared" si="26"/>
        <v>0</v>
      </c>
      <c r="R234" s="156">
        <f t="shared" si="27"/>
        <v>0</v>
      </c>
      <c r="S234" s="160">
        <f>IF(A234&gt;0,SUMPRODUCT((PLanning!$T$3:$T$367=A234)*(PLanning!$R$3:$R$367)))</f>
        <v>0</v>
      </c>
      <c r="T234">
        <f t="shared" si="23"/>
        <v>33</v>
      </c>
    </row>
    <row r="235" spans="1:20" x14ac:dyDescent="0.3">
      <c r="A235" s="200">
        <f t="shared" si="28"/>
        <v>34</v>
      </c>
      <c r="B235" s="149">
        <f t="shared" si="29"/>
        <v>43697</v>
      </c>
      <c r="C235" s="150">
        <f t="shared" si="24"/>
        <v>43697</v>
      </c>
      <c r="D235" s="175"/>
      <c r="E235" s="175"/>
      <c r="F235" s="175"/>
      <c r="G235" s="175"/>
      <c r="H235" s="175"/>
      <c r="I235" s="175"/>
      <c r="J235" s="175"/>
      <c r="K235" s="175"/>
      <c r="L235" s="175"/>
      <c r="M235" s="175"/>
      <c r="N235" s="175"/>
      <c r="O235" s="175"/>
      <c r="P235" s="171">
        <f t="shared" si="25"/>
        <v>0</v>
      </c>
      <c r="Q235" s="163">
        <f t="shared" si="26"/>
        <v>0</v>
      </c>
      <c r="R235" s="156">
        <f t="shared" si="27"/>
        <v>0</v>
      </c>
      <c r="S235" s="160">
        <f>IF(A235&gt;0,SUMPRODUCT((PLanning!$T$3:$T$367=A235)*(PLanning!$R$3:$R$367)))</f>
        <v>0</v>
      </c>
      <c r="T235">
        <f t="shared" si="23"/>
        <v>34</v>
      </c>
    </row>
    <row r="236" spans="1:20" x14ac:dyDescent="0.3">
      <c r="A236" s="200" t="str">
        <f t="shared" si="28"/>
        <v/>
      </c>
      <c r="B236" s="149">
        <f t="shared" si="29"/>
        <v>43698</v>
      </c>
      <c r="C236" s="150">
        <f t="shared" si="24"/>
        <v>43698</v>
      </c>
      <c r="D236" s="175"/>
      <c r="E236" s="175"/>
      <c r="F236" s="175"/>
      <c r="G236" s="175"/>
      <c r="H236" s="175"/>
      <c r="I236" s="175"/>
      <c r="J236" s="175"/>
      <c r="K236" s="175"/>
      <c r="L236" s="175"/>
      <c r="M236" s="175"/>
      <c r="N236" s="175"/>
      <c r="O236" s="175"/>
      <c r="P236" s="171">
        <f t="shared" si="25"/>
        <v>0</v>
      </c>
      <c r="Q236" s="163">
        <f t="shared" si="26"/>
        <v>0</v>
      </c>
      <c r="R236" s="156">
        <f t="shared" si="27"/>
        <v>0</v>
      </c>
      <c r="S236" s="160">
        <f>IF(A236&gt;0,SUMPRODUCT((PLanning!$T$3:$T$367=A236)*(PLanning!$R$3:$R$367)))</f>
        <v>0</v>
      </c>
      <c r="T236">
        <f t="shared" si="23"/>
        <v>34</v>
      </c>
    </row>
    <row r="237" spans="1:20" x14ac:dyDescent="0.3">
      <c r="A237" s="200" t="str">
        <f t="shared" si="28"/>
        <v/>
      </c>
      <c r="B237" s="149">
        <f t="shared" si="29"/>
        <v>43699</v>
      </c>
      <c r="C237" s="150">
        <f t="shared" si="24"/>
        <v>43699</v>
      </c>
      <c r="D237" s="175"/>
      <c r="E237" s="175"/>
      <c r="F237" s="175"/>
      <c r="G237" s="175"/>
      <c r="H237" s="175"/>
      <c r="I237" s="175"/>
      <c r="J237" s="175"/>
      <c r="K237" s="175"/>
      <c r="L237" s="175"/>
      <c r="M237" s="175"/>
      <c r="N237" s="175"/>
      <c r="O237" s="175"/>
      <c r="P237" s="171">
        <f t="shared" si="25"/>
        <v>0</v>
      </c>
      <c r="Q237" s="163">
        <f t="shared" si="26"/>
        <v>0</v>
      </c>
      <c r="R237" s="156">
        <f t="shared" si="27"/>
        <v>0</v>
      </c>
      <c r="S237" s="160">
        <f>IF(A237&gt;0,SUMPRODUCT((PLanning!$T$3:$T$367=A237)*(PLanning!$R$3:$R$367)))</f>
        <v>0</v>
      </c>
      <c r="T237">
        <f t="shared" si="23"/>
        <v>34</v>
      </c>
    </row>
    <row r="238" spans="1:20" x14ac:dyDescent="0.3">
      <c r="A238" s="200" t="str">
        <f t="shared" si="28"/>
        <v/>
      </c>
      <c r="B238" s="149">
        <f t="shared" si="29"/>
        <v>43700</v>
      </c>
      <c r="C238" s="150">
        <f t="shared" si="24"/>
        <v>43700</v>
      </c>
      <c r="D238" s="175"/>
      <c r="E238" s="175"/>
      <c r="F238" s="175"/>
      <c r="G238" s="175"/>
      <c r="H238" s="175"/>
      <c r="I238" s="175"/>
      <c r="J238" s="175"/>
      <c r="K238" s="175"/>
      <c r="L238" s="175"/>
      <c r="M238" s="175"/>
      <c r="N238" s="175"/>
      <c r="O238" s="175"/>
      <c r="P238" s="171">
        <f t="shared" si="25"/>
        <v>0</v>
      </c>
      <c r="Q238" s="163">
        <f t="shared" si="26"/>
        <v>0</v>
      </c>
      <c r="R238" s="156">
        <f t="shared" si="27"/>
        <v>0</v>
      </c>
      <c r="S238" s="160">
        <f>IF(A238&gt;0,SUMPRODUCT((PLanning!$T$3:$T$367=A238)*(PLanning!$R$3:$R$367)))</f>
        <v>0</v>
      </c>
      <c r="T238">
        <f t="shared" si="23"/>
        <v>34</v>
      </c>
    </row>
    <row r="239" spans="1:20" x14ac:dyDescent="0.3">
      <c r="A239" s="200" t="str">
        <f t="shared" si="28"/>
        <v/>
      </c>
      <c r="B239" s="149">
        <f t="shared" si="29"/>
        <v>43701</v>
      </c>
      <c r="C239" s="150">
        <f t="shared" si="24"/>
        <v>43701</v>
      </c>
      <c r="D239" s="175"/>
      <c r="E239" s="175"/>
      <c r="F239" s="175"/>
      <c r="G239" s="175"/>
      <c r="H239" s="175"/>
      <c r="I239" s="175"/>
      <c r="J239" s="175"/>
      <c r="K239" s="175"/>
      <c r="L239" s="175"/>
      <c r="M239" s="175"/>
      <c r="N239" s="175"/>
      <c r="O239" s="175"/>
      <c r="P239" s="171">
        <f t="shared" si="25"/>
        <v>0</v>
      </c>
      <c r="Q239" s="163">
        <f t="shared" si="26"/>
        <v>0</v>
      </c>
      <c r="R239" s="156">
        <f t="shared" si="27"/>
        <v>0</v>
      </c>
      <c r="S239" s="160">
        <f>IF(A239&gt;0,SUMPRODUCT((PLanning!$T$3:$T$367=A239)*(PLanning!$R$3:$R$367)))</f>
        <v>0</v>
      </c>
      <c r="T239">
        <f t="shared" si="23"/>
        <v>34</v>
      </c>
    </row>
    <row r="240" spans="1:20" x14ac:dyDescent="0.3">
      <c r="A240" s="200" t="str">
        <f t="shared" si="28"/>
        <v/>
      </c>
      <c r="B240" s="149">
        <f t="shared" si="29"/>
        <v>43702</v>
      </c>
      <c r="C240" s="150">
        <f t="shared" si="24"/>
        <v>43702</v>
      </c>
      <c r="D240" s="175"/>
      <c r="E240" s="175"/>
      <c r="F240" s="175"/>
      <c r="G240" s="175"/>
      <c r="H240" s="175"/>
      <c r="I240" s="175"/>
      <c r="J240" s="175"/>
      <c r="K240" s="175"/>
      <c r="L240" s="175"/>
      <c r="M240" s="175"/>
      <c r="N240" s="175"/>
      <c r="O240" s="175"/>
      <c r="P240" s="171">
        <f t="shared" si="25"/>
        <v>0</v>
      </c>
      <c r="Q240" s="163">
        <f t="shared" si="26"/>
        <v>0</v>
      </c>
      <c r="R240" s="156">
        <f t="shared" si="27"/>
        <v>0</v>
      </c>
      <c r="S240" s="160">
        <f>IF(A240&gt;0,SUMPRODUCT((PLanning!$T$3:$T$367=A240)*(PLanning!$R$3:$R$367)))</f>
        <v>0</v>
      </c>
      <c r="T240">
        <f t="shared" si="23"/>
        <v>34</v>
      </c>
    </row>
    <row r="241" spans="1:20" x14ac:dyDescent="0.3">
      <c r="A241" s="200" t="str">
        <f t="shared" si="28"/>
        <v/>
      </c>
      <c r="B241" s="149">
        <f t="shared" si="29"/>
        <v>43703</v>
      </c>
      <c r="C241" s="150">
        <f t="shared" si="24"/>
        <v>43703</v>
      </c>
      <c r="D241" s="175"/>
      <c r="E241" s="175"/>
      <c r="F241" s="175"/>
      <c r="G241" s="175"/>
      <c r="H241" s="175"/>
      <c r="I241" s="175"/>
      <c r="J241" s="175"/>
      <c r="K241" s="175"/>
      <c r="L241" s="175"/>
      <c r="M241" s="175"/>
      <c r="N241" s="175"/>
      <c r="O241" s="175"/>
      <c r="P241" s="171">
        <f t="shared" si="25"/>
        <v>0</v>
      </c>
      <c r="Q241" s="163">
        <f t="shared" si="26"/>
        <v>0</v>
      </c>
      <c r="R241" s="156">
        <f t="shared" si="27"/>
        <v>0</v>
      </c>
      <c r="S241" s="160">
        <f>IF(A241&gt;0,SUMPRODUCT((PLanning!$T$3:$T$367=A241)*(PLanning!$R$3:$R$367)))</f>
        <v>0</v>
      </c>
      <c r="T241">
        <f t="shared" si="23"/>
        <v>34</v>
      </c>
    </row>
    <row r="242" spans="1:20" x14ac:dyDescent="0.3">
      <c r="A242" s="200">
        <f t="shared" si="28"/>
        <v>35</v>
      </c>
      <c r="B242" s="149">
        <f t="shared" si="29"/>
        <v>43704</v>
      </c>
      <c r="C242" s="150">
        <f t="shared" si="24"/>
        <v>43704</v>
      </c>
      <c r="D242" s="175"/>
      <c r="E242" s="175"/>
      <c r="F242" s="175"/>
      <c r="G242" s="175"/>
      <c r="H242" s="175"/>
      <c r="I242" s="175"/>
      <c r="J242" s="175"/>
      <c r="K242" s="175"/>
      <c r="L242" s="175"/>
      <c r="M242" s="175"/>
      <c r="N242" s="175"/>
      <c r="O242" s="175"/>
      <c r="P242" s="171">
        <f t="shared" si="25"/>
        <v>0</v>
      </c>
      <c r="Q242" s="163">
        <f t="shared" si="26"/>
        <v>0</v>
      </c>
      <c r="R242" s="156">
        <f t="shared" si="27"/>
        <v>0</v>
      </c>
      <c r="S242" s="160">
        <f>IF(A242&gt;0,SUMPRODUCT((PLanning!$T$3:$T$367=A242)*(PLanning!$R$3:$R$367)))</f>
        <v>0</v>
      </c>
      <c r="T242">
        <f t="shared" si="23"/>
        <v>35</v>
      </c>
    </row>
    <row r="243" spans="1:20" x14ac:dyDescent="0.3">
      <c r="A243" s="200" t="str">
        <f t="shared" si="28"/>
        <v/>
      </c>
      <c r="B243" s="149">
        <f t="shared" si="29"/>
        <v>43705</v>
      </c>
      <c r="C243" s="150">
        <f t="shared" si="24"/>
        <v>43705</v>
      </c>
      <c r="D243" s="175"/>
      <c r="E243" s="175"/>
      <c r="F243" s="175"/>
      <c r="G243" s="175"/>
      <c r="H243" s="175"/>
      <c r="I243" s="175"/>
      <c r="J243" s="175"/>
      <c r="K243" s="175"/>
      <c r="L243" s="175"/>
      <c r="M243" s="175"/>
      <c r="N243" s="175"/>
      <c r="O243" s="175"/>
      <c r="P243" s="171">
        <f t="shared" si="25"/>
        <v>0</v>
      </c>
      <c r="Q243" s="163">
        <f t="shared" si="26"/>
        <v>0</v>
      </c>
      <c r="R243" s="156">
        <f t="shared" si="27"/>
        <v>0</v>
      </c>
      <c r="S243" s="160">
        <f>IF(A243&gt;0,SUMPRODUCT((PLanning!$T$3:$T$367=A243)*(PLanning!$R$3:$R$367)))</f>
        <v>0</v>
      </c>
      <c r="T243">
        <f t="shared" si="23"/>
        <v>35</v>
      </c>
    </row>
    <row r="244" spans="1:20" x14ac:dyDescent="0.3">
      <c r="A244" s="200" t="str">
        <f t="shared" si="28"/>
        <v/>
      </c>
      <c r="B244" s="149">
        <f t="shared" si="29"/>
        <v>43706</v>
      </c>
      <c r="C244" s="150">
        <f t="shared" si="24"/>
        <v>43706</v>
      </c>
      <c r="D244" s="175"/>
      <c r="E244" s="175"/>
      <c r="F244" s="175"/>
      <c r="G244" s="175"/>
      <c r="H244" s="175"/>
      <c r="I244" s="175"/>
      <c r="J244" s="175"/>
      <c r="K244" s="175"/>
      <c r="L244" s="175"/>
      <c r="M244" s="175"/>
      <c r="N244" s="175"/>
      <c r="O244" s="175"/>
      <c r="P244" s="171">
        <f t="shared" si="25"/>
        <v>0</v>
      </c>
      <c r="Q244" s="163">
        <f t="shared" si="26"/>
        <v>0</v>
      </c>
      <c r="R244" s="156">
        <f t="shared" si="27"/>
        <v>0</v>
      </c>
      <c r="S244" s="160">
        <f>IF(A244&gt;0,SUMPRODUCT((PLanning!$T$3:$T$367=A244)*(PLanning!$R$3:$R$367)))</f>
        <v>0</v>
      </c>
      <c r="T244">
        <f t="shared" si="23"/>
        <v>35</v>
      </c>
    </row>
    <row r="245" spans="1:20" x14ac:dyDescent="0.3">
      <c r="A245" s="200" t="str">
        <f t="shared" si="28"/>
        <v/>
      </c>
      <c r="B245" s="149">
        <f t="shared" si="29"/>
        <v>43707</v>
      </c>
      <c r="C245" s="150">
        <f t="shared" si="24"/>
        <v>43707</v>
      </c>
      <c r="D245" s="175"/>
      <c r="E245" s="175"/>
      <c r="F245" s="175"/>
      <c r="G245" s="175"/>
      <c r="H245" s="175"/>
      <c r="I245" s="175"/>
      <c r="J245" s="175"/>
      <c r="K245" s="175"/>
      <c r="L245" s="175"/>
      <c r="M245" s="175"/>
      <c r="N245" s="175"/>
      <c r="O245" s="175"/>
      <c r="P245" s="171">
        <f t="shared" si="25"/>
        <v>0</v>
      </c>
      <c r="Q245" s="163">
        <f t="shared" si="26"/>
        <v>0</v>
      </c>
      <c r="R245" s="156">
        <f t="shared" si="27"/>
        <v>0</v>
      </c>
      <c r="S245" s="160">
        <f>IF(A245&gt;0,SUMPRODUCT((PLanning!$T$3:$T$367=A245)*(PLanning!$R$3:$R$367)))</f>
        <v>0</v>
      </c>
      <c r="T245">
        <f t="shared" si="23"/>
        <v>35</v>
      </c>
    </row>
    <row r="246" spans="1:20" x14ac:dyDescent="0.3">
      <c r="A246" s="200" t="str">
        <f t="shared" si="28"/>
        <v/>
      </c>
      <c r="B246" s="149">
        <f t="shared" si="29"/>
        <v>43708</v>
      </c>
      <c r="C246" s="150">
        <f t="shared" si="24"/>
        <v>43708</v>
      </c>
      <c r="D246" s="175"/>
      <c r="E246" s="175"/>
      <c r="F246" s="175"/>
      <c r="G246" s="175"/>
      <c r="H246" s="175"/>
      <c r="I246" s="175"/>
      <c r="J246" s="175"/>
      <c r="K246" s="175"/>
      <c r="L246" s="175"/>
      <c r="M246" s="175"/>
      <c r="N246" s="175"/>
      <c r="O246" s="175"/>
      <c r="P246" s="171">
        <f t="shared" si="25"/>
        <v>0</v>
      </c>
      <c r="Q246" s="163">
        <f t="shared" si="26"/>
        <v>0</v>
      </c>
      <c r="R246" s="156">
        <f t="shared" si="27"/>
        <v>0</v>
      </c>
      <c r="S246" s="160">
        <f>IF(A246&gt;0,SUMPRODUCT((PLanning!$T$3:$T$367=A246)*(PLanning!$R$3:$R$367)))</f>
        <v>0</v>
      </c>
      <c r="T246">
        <f t="shared" si="23"/>
        <v>35</v>
      </c>
    </row>
    <row r="247" spans="1:20" x14ac:dyDescent="0.3">
      <c r="A247" s="200" t="str">
        <f t="shared" si="28"/>
        <v/>
      </c>
      <c r="B247" s="149">
        <f t="shared" si="29"/>
        <v>43709</v>
      </c>
      <c r="C247" s="150">
        <f t="shared" si="24"/>
        <v>43709</v>
      </c>
      <c r="D247" s="175"/>
      <c r="E247" s="175"/>
      <c r="F247" s="175"/>
      <c r="G247" s="175"/>
      <c r="H247" s="175"/>
      <c r="I247" s="175"/>
      <c r="J247" s="175"/>
      <c r="K247" s="175"/>
      <c r="L247" s="175"/>
      <c r="M247" s="175"/>
      <c r="N247" s="175"/>
      <c r="O247" s="175"/>
      <c r="P247" s="171">
        <f t="shared" si="25"/>
        <v>0</v>
      </c>
      <c r="Q247" s="163">
        <f t="shared" si="26"/>
        <v>0</v>
      </c>
      <c r="R247" s="156">
        <f t="shared" si="27"/>
        <v>0</v>
      </c>
      <c r="S247" s="160">
        <f>IF(A247&gt;0,SUMPRODUCT((PLanning!$T$3:$T$367=A247)*(PLanning!$R$3:$R$367)))</f>
        <v>0</v>
      </c>
      <c r="T247">
        <f t="shared" si="23"/>
        <v>35</v>
      </c>
    </row>
    <row r="248" spans="1:20" x14ac:dyDescent="0.3">
      <c r="A248" s="200" t="str">
        <f t="shared" si="28"/>
        <v/>
      </c>
      <c r="B248" s="149">
        <f t="shared" si="29"/>
        <v>43710</v>
      </c>
      <c r="C248" s="150">
        <f t="shared" si="24"/>
        <v>43710</v>
      </c>
      <c r="D248" s="175"/>
      <c r="E248" s="175"/>
      <c r="F248" s="175"/>
      <c r="G248" s="175"/>
      <c r="H248" s="175"/>
      <c r="I248" s="175"/>
      <c r="J248" s="175"/>
      <c r="K248" s="175"/>
      <c r="L248" s="175"/>
      <c r="M248" s="175"/>
      <c r="N248" s="175"/>
      <c r="O248" s="175"/>
      <c r="P248" s="171">
        <f t="shared" si="25"/>
        <v>0</v>
      </c>
      <c r="Q248" s="163">
        <f t="shared" si="26"/>
        <v>0</v>
      </c>
      <c r="R248" s="156">
        <f t="shared" si="27"/>
        <v>0</v>
      </c>
      <c r="S248" s="160">
        <f>IF(A248&gt;0,SUMPRODUCT((PLanning!$T$3:$T$367=A248)*(PLanning!$R$3:$R$367)))</f>
        <v>0</v>
      </c>
      <c r="T248">
        <f t="shared" si="23"/>
        <v>35</v>
      </c>
    </row>
    <row r="249" spans="1:20" x14ac:dyDescent="0.3">
      <c r="A249" s="200">
        <f t="shared" si="28"/>
        <v>36</v>
      </c>
      <c r="B249" s="149">
        <f t="shared" si="29"/>
        <v>43711</v>
      </c>
      <c r="C249" s="150">
        <f t="shared" si="24"/>
        <v>43711</v>
      </c>
      <c r="D249" s="175"/>
      <c r="E249" s="175"/>
      <c r="F249" s="175"/>
      <c r="G249" s="175"/>
      <c r="H249" s="175"/>
      <c r="I249" s="175"/>
      <c r="J249" s="175"/>
      <c r="K249" s="175"/>
      <c r="L249" s="175"/>
      <c r="M249" s="175"/>
      <c r="N249" s="175"/>
      <c r="O249" s="175"/>
      <c r="P249" s="171">
        <f t="shared" si="25"/>
        <v>0</v>
      </c>
      <c r="Q249" s="163">
        <f t="shared" si="26"/>
        <v>0</v>
      </c>
      <c r="R249" s="156">
        <f t="shared" si="27"/>
        <v>0</v>
      </c>
      <c r="S249" s="160">
        <f>IF(A249&gt;0,SUMPRODUCT((PLanning!$T$3:$T$367=A249)*(PLanning!$R$3:$R$367)))</f>
        <v>0</v>
      </c>
      <c r="T249">
        <f t="shared" si="23"/>
        <v>36</v>
      </c>
    </row>
    <row r="250" spans="1:20" x14ac:dyDescent="0.3">
      <c r="A250" s="200" t="str">
        <f t="shared" si="28"/>
        <v/>
      </c>
      <c r="B250" s="149">
        <f t="shared" si="29"/>
        <v>43712</v>
      </c>
      <c r="C250" s="150">
        <f t="shared" si="24"/>
        <v>43712</v>
      </c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1">
        <f t="shared" si="25"/>
        <v>0</v>
      </c>
      <c r="Q250" s="163">
        <f t="shared" si="26"/>
        <v>0</v>
      </c>
      <c r="R250" s="156">
        <f t="shared" si="27"/>
        <v>0</v>
      </c>
      <c r="S250" s="160">
        <f>IF(A250&gt;0,SUMPRODUCT((PLanning!$T$3:$T$367=A250)*(PLanning!$R$3:$R$367)))</f>
        <v>0</v>
      </c>
      <c r="T250">
        <f t="shared" si="23"/>
        <v>36</v>
      </c>
    </row>
    <row r="251" spans="1:20" x14ac:dyDescent="0.3">
      <c r="A251" s="200" t="str">
        <f t="shared" si="28"/>
        <v/>
      </c>
      <c r="B251" s="149">
        <f t="shared" si="29"/>
        <v>43713</v>
      </c>
      <c r="C251" s="150">
        <f t="shared" si="24"/>
        <v>43713</v>
      </c>
      <c r="D251" s="175"/>
      <c r="E251" s="175"/>
      <c r="F251" s="175"/>
      <c r="G251" s="175"/>
      <c r="H251" s="175"/>
      <c r="I251" s="175"/>
      <c r="J251" s="175"/>
      <c r="K251" s="175"/>
      <c r="L251" s="175"/>
      <c r="M251" s="175"/>
      <c r="N251" s="175"/>
      <c r="O251" s="175"/>
      <c r="P251" s="171">
        <f t="shared" si="25"/>
        <v>0</v>
      </c>
      <c r="Q251" s="163">
        <f t="shared" si="26"/>
        <v>0</v>
      </c>
      <c r="R251" s="156">
        <f t="shared" si="27"/>
        <v>0</v>
      </c>
      <c r="S251" s="160">
        <f>IF(A251&gt;0,SUMPRODUCT((PLanning!$T$3:$T$367=A251)*(PLanning!$R$3:$R$367)))</f>
        <v>0</v>
      </c>
      <c r="T251">
        <f t="shared" si="23"/>
        <v>36</v>
      </c>
    </row>
    <row r="252" spans="1:20" x14ac:dyDescent="0.3">
      <c r="A252" s="200" t="str">
        <f t="shared" si="28"/>
        <v/>
      </c>
      <c r="B252" s="149">
        <f t="shared" si="29"/>
        <v>43714</v>
      </c>
      <c r="C252" s="150">
        <f t="shared" si="24"/>
        <v>43714</v>
      </c>
      <c r="D252" s="175"/>
      <c r="E252" s="175"/>
      <c r="F252" s="175"/>
      <c r="G252" s="175"/>
      <c r="H252" s="175"/>
      <c r="I252" s="175"/>
      <c r="J252" s="175"/>
      <c r="K252" s="175"/>
      <c r="L252" s="175"/>
      <c r="M252" s="175"/>
      <c r="N252" s="175"/>
      <c r="O252" s="175"/>
      <c r="P252" s="171">
        <f t="shared" si="25"/>
        <v>0</v>
      </c>
      <c r="Q252" s="163">
        <f t="shared" si="26"/>
        <v>0</v>
      </c>
      <c r="R252" s="156">
        <f t="shared" si="27"/>
        <v>0</v>
      </c>
      <c r="S252" s="160">
        <f>IF(A252&gt;0,SUMPRODUCT((PLanning!$T$3:$T$367=A252)*(PLanning!$R$3:$R$367)))</f>
        <v>0</v>
      </c>
      <c r="T252">
        <f t="shared" si="23"/>
        <v>36</v>
      </c>
    </row>
    <row r="253" spans="1:20" x14ac:dyDescent="0.3">
      <c r="A253" s="200" t="str">
        <f t="shared" si="28"/>
        <v/>
      </c>
      <c r="B253" s="149">
        <f t="shared" si="29"/>
        <v>43715</v>
      </c>
      <c r="C253" s="150">
        <f t="shared" si="24"/>
        <v>43715</v>
      </c>
      <c r="D253" s="175"/>
      <c r="E253" s="175"/>
      <c r="F253" s="175"/>
      <c r="G253" s="175"/>
      <c r="H253" s="175"/>
      <c r="I253" s="175"/>
      <c r="J253" s="175"/>
      <c r="K253" s="175"/>
      <c r="L253" s="175"/>
      <c r="M253" s="175"/>
      <c r="N253" s="175"/>
      <c r="O253" s="175"/>
      <c r="P253" s="171">
        <f t="shared" si="25"/>
        <v>0</v>
      </c>
      <c r="Q253" s="163">
        <f t="shared" si="26"/>
        <v>0</v>
      </c>
      <c r="R253" s="156">
        <f t="shared" si="27"/>
        <v>0</v>
      </c>
      <c r="S253" s="160">
        <f>IF(A253&gt;0,SUMPRODUCT((PLanning!$T$3:$T$367=A253)*(PLanning!$R$3:$R$367)))</f>
        <v>0</v>
      </c>
      <c r="T253">
        <f t="shared" si="23"/>
        <v>36</v>
      </c>
    </row>
    <row r="254" spans="1:20" x14ac:dyDescent="0.3">
      <c r="A254" s="200" t="str">
        <f t="shared" si="28"/>
        <v/>
      </c>
      <c r="B254" s="149">
        <f t="shared" si="29"/>
        <v>43716</v>
      </c>
      <c r="C254" s="150">
        <f t="shared" si="24"/>
        <v>43716</v>
      </c>
      <c r="D254" s="175"/>
      <c r="E254" s="175"/>
      <c r="F254" s="175"/>
      <c r="G254" s="175"/>
      <c r="H254" s="175"/>
      <c r="I254" s="175"/>
      <c r="J254" s="175"/>
      <c r="K254" s="175"/>
      <c r="L254" s="175"/>
      <c r="M254" s="175"/>
      <c r="N254" s="175"/>
      <c r="O254" s="175"/>
      <c r="P254" s="171">
        <f t="shared" si="25"/>
        <v>0</v>
      </c>
      <c r="Q254" s="163">
        <f t="shared" si="26"/>
        <v>0</v>
      </c>
      <c r="R254" s="156">
        <f t="shared" si="27"/>
        <v>0</v>
      </c>
      <c r="S254" s="160">
        <f>IF(A254&gt;0,SUMPRODUCT((PLanning!$T$3:$T$367=A254)*(PLanning!$R$3:$R$367)))</f>
        <v>0</v>
      </c>
      <c r="T254">
        <f t="shared" si="23"/>
        <v>36</v>
      </c>
    </row>
    <row r="255" spans="1:20" x14ac:dyDescent="0.3">
      <c r="A255" s="200" t="str">
        <f t="shared" si="28"/>
        <v/>
      </c>
      <c r="B255" s="149">
        <f t="shared" si="29"/>
        <v>43717</v>
      </c>
      <c r="C255" s="150">
        <f t="shared" si="24"/>
        <v>43717</v>
      </c>
      <c r="D255" s="175"/>
      <c r="E255" s="175"/>
      <c r="F255" s="175"/>
      <c r="G255" s="175"/>
      <c r="H255" s="175"/>
      <c r="I255" s="175"/>
      <c r="J255" s="175"/>
      <c r="K255" s="175"/>
      <c r="L255" s="175"/>
      <c r="M255" s="175"/>
      <c r="N255" s="175"/>
      <c r="O255" s="175"/>
      <c r="P255" s="171">
        <f t="shared" si="25"/>
        <v>0</v>
      </c>
      <c r="Q255" s="163">
        <f t="shared" si="26"/>
        <v>0</v>
      </c>
      <c r="R255" s="156">
        <f t="shared" si="27"/>
        <v>0</v>
      </c>
      <c r="S255" s="160">
        <f>IF(A255&gt;0,SUMPRODUCT((PLanning!$T$3:$T$367=A255)*(PLanning!$R$3:$R$367)))</f>
        <v>0</v>
      </c>
      <c r="T255">
        <f t="shared" si="23"/>
        <v>36</v>
      </c>
    </row>
    <row r="256" spans="1:20" x14ac:dyDescent="0.3">
      <c r="A256" s="200">
        <f t="shared" si="28"/>
        <v>37</v>
      </c>
      <c r="B256" s="149">
        <f t="shared" si="29"/>
        <v>43718</v>
      </c>
      <c r="C256" s="150">
        <f t="shared" si="24"/>
        <v>43718</v>
      </c>
      <c r="D256" s="175"/>
      <c r="E256" s="175"/>
      <c r="F256" s="175"/>
      <c r="G256" s="175"/>
      <c r="H256" s="175"/>
      <c r="I256" s="175"/>
      <c r="J256" s="175"/>
      <c r="K256" s="175"/>
      <c r="L256" s="175"/>
      <c r="M256" s="175"/>
      <c r="N256" s="175"/>
      <c r="O256" s="175"/>
      <c r="P256" s="171">
        <f t="shared" si="25"/>
        <v>0</v>
      </c>
      <c r="Q256" s="163">
        <f t="shared" si="26"/>
        <v>0</v>
      </c>
      <c r="R256" s="156">
        <f t="shared" si="27"/>
        <v>0</v>
      </c>
      <c r="S256" s="160">
        <f>IF(A256&gt;0,SUMPRODUCT((PLanning!$T$3:$T$367=A256)*(PLanning!$R$3:$R$367)))</f>
        <v>0</v>
      </c>
      <c r="T256">
        <f t="shared" si="23"/>
        <v>37</v>
      </c>
    </row>
    <row r="257" spans="1:20" x14ac:dyDescent="0.3">
      <c r="A257" s="200" t="str">
        <f t="shared" si="28"/>
        <v/>
      </c>
      <c r="B257" s="149">
        <f t="shared" si="29"/>
        <v>43719</v>
      </c>
      <c r="C257" s="150">
        <f t="shared" si="24"/>
        <v>43719</v>
      </c>
      <c r="D257" s="175"/>
      <c r="E257" s="175"/>
      <c r="F257" s="175"/>
      <c r="G257" s="175"/>
      <c r="H257" s="175"/>
      <c r="I257" s="175"/>
      <c r="J257" s="175"/>
      <c r="K257" s="175"/>
      <c r="L257" s="175"/>
      <c r="M257" s="175"/>
      <c r="N257" s="175"/>
      <c r="O257" s="175"/>
      <c r="P257" s="171">
        <f t="shared" si="25"/>
        <v>0</v>
      </c>
      <c r="Q257" s="163">
        <f t="shared" si="26"/>
        <v>0</v>
      </c>
      <c r="R257" s="156">
        <f t="shared" si="27"/>
        <v>0</v>
      </c>
      <c r="S257" s="160">
        <f>IF(A257&gt;0,SUMPRODUCT((PLanning!$T$3:$T$367=A257)*(PLanning!$R$3:$R$367)))</f>
        <v>0</v>
      </c>
      <c r="T257">
        <f t="shared" si="23"/>
        <v>37</v>
      </c>
    </row>
    <row r="258" spans="1:20" x14ac:dyDescent="0.3">
      <c r="A258" s="200" t="str">
        <f t="shared" si="28"/>
        <v/>
      </c>
      <c r="B258" s="149">
        <f t="shared" si="29"/>
        <v>43720</v>
      </c>
      <c r="C258" s="150">
        <f t="shared" si="24"/>
        <v>43720</v>
      </c>
      <c r="D258" s="175"/>
      <c r="E258" s="175"/>
      <c r="F258" s="175"/>
      <c r="G258" s="175"/>
      <c r="H258" s="175"/>
      <c r="I258" s="175"/>
      <c r="J258" s="175"/>
      <c r="K258" s="175"/>
      <c r="L258" s="175"/>
      <c r="M258" s="175"/>
      <c r="N258" s="175"/>
      <c r="O258" s="175"/>
      <c r="P258" s="171">
        <f t="shared" si="25"/>
        <v>0</v>
      </c>
      <c r="Q258" s="163">
        <f t="shared" si="26"/>
        <v>0</v>
      </c>
      <c r="R258" s="156">
        <f t="shared" si="27"/>
        <v>0</v>
      </c>
      <c r="S258" s="160">
        <f>IF(A258&gt;0,SUMPRODUCT((PLanning!$T$3:$T$367=A258)*(PLanning!$R$3:$R$367)))</f>
        <v>0</v>
      </c>
      <c r="T258">
        <f t="shared" si="23"/>
        <v>37</v>
      </c>
    </row>
    <row r="259" spans="1:20" x14ac:dyDescent="0.3">
      <c r="A259" s="200" t="str">
        <f t="shared" si="28"/>
        <v/>
      </c>
      <c r="B259" s="149">
        <f t="shared" si="29"/>
        <v>43721</v>
      </c>
      <c r="C259" s="150">
        <f t="shared" si="24"/>
        <v>43721</v>
      </c>
      <c r="D259" s="175"/>
      <c r="E259" s="175"/>
      <c r="F259" s="175"/>
      <c r="G259" s="175"/>
      <c r="H259" s="175"/>
      <c r="I259" s="175"/>
      <c r="J259" s="175"/>
      <c r="K259" s="175"/>
      <c r="L259" s="175"/>
      <c r="M259" s="175"/>
      <c r="N259" s="175"/>
      <c r="O259" s="175"/>
      <c r="P259" s="171">
        <f t="shared" si="25"/>
        <v>0</v>
      </c>
      <c r="Q259" s="163">
        <f t="shared" si="26"/>
        <v>0</v>
      </c>
      <c r="R259" s="156">
        <f t="shared" si="27"/>
        <v>0</v>
      </c>
      <c r="S259" s="160">
        <f>IF(A259&gt;0,SUMPRODUCT((PLanning!$T$3:$T$367=A259)*(PLanning!$R$3:$R$367)))</f>
        <v>0</v>
      </c>
      <c r="T259">
        <f t="shared" ref="T259:T322" si="30">_xlfn.ISOWEEKNUM(B259)</f>
        <v>37</v>
      </c>
    </row>
    <row r="260" spans="1:20" x14ac:dyDescent="0.3">
      <c r="A260" s="200" t="str">
        <f t="shared" si="28"/>
        <v/>
      </c>
      <c r="B260" s="149">
        <f t="shared" si="29"/>
        <v>43722</v>
      </c>
      <c r="C260" s="150">
        <f t="shared" ref="C260:C323" si="31">B260</f>
        <v>43722</v>
      </c>
      <c r="D260" s="175"/>
      <c r="E260" s="175"/>
      <c r="F260" s="175"/>
      <c r="G260" s="175"/>
      <c r="H260" s="175"/>
      <c r="I260" s="175"/>
      <c r="J260" s="175"/>
      <c r="K260" s="175"/>
      <c r="L260" s="175"/>
      <c r="M260" s="175"/>
      <c r="N260" s="175"/>
      <c r="O260" s="175"/>
      <c r="P260" s="171">
        <f t="shared" ref="P260:P323" si="32">(E260-D260)+(H260-G260)</f>
        <v>0</v>
      </c>
      <c r="Q260" s="163">
        <f t="shared" ref="Q260:Q323" si="33">(K260-J260)+(N260-M260)</f>
        <v>0</v>
      </c>
      <c r="R260" s="156">
        <f t="shared" ref="R260:R323" si="34">Q260+P260</f>
        <v>0</v>
      </c>
      <c r="S260" s="160">
        <f>IF(A260&gt;0,SUMPRODUCT((PLanning!$T$3:$T$367=A260)*(PLanning!$R$3:$R$367)))</f>
        <v>0</v>
      </c>
      <c r="T260">
        <f t="shared" si="30"/>
        <v>37</v>
      </c>
    </row>
    <row r="261" spans="1:20" x14ac:dyDescent="0.3">
      <c r="A261" s="200" t="str">
        <f t="shared" ref="A261:A324" si="35">IF(WEEKDAY(B261,2)=1,_xlfn.ISOWEEKNUM(B261),"")</f>
        <v/>
      </c>
      <c r="B261" s="149">
        <f t="shared" si="29"/>
        <v>43723</v>
      </c>
      <c r="C261" s="150">
        <f t="shared" si="31"/>
        <v>43723</v>
      </c>
      <c r="D261" s="175"/>
      <c r="E261" s="175"/>
      <c r="F261" s="175"/>
      <c r="G261" s="175"/>
      <c r="H261" s="175"/>
      <c r="I261" s="175"/>
      <c r="J261" s="175"/>
      <c r="K261" s="175"/>
      <c r="L261" s="175"/>
      <c r="M261" s="175"/>
      <c r="N261" s="175"/>
      <c r="O261" s="175"/>
      <c r="P261" s="171">
        <f t="shared" si="32"/>
        <v>0</v>
      </c>
      <c r="Q261" s="163">
        <f t="shared" si="33"/>
        <v>0</v>
      </c>
      <c r="R261" s="156">
        <f t="shared" si="34"/>
        <v>0</v>
      </c>
      <c r="S261" s="160">
        <f>IF(A261&gt;0,SUMPRODUCT((PLanning!$T$3:$T$367=A261)*(PLanning!$R$3:$R$367)))</f>
        <v>0</v>
      </c>
      <c r="T261">
        <f t="shared" si="30"/>
        <v>37</v>
      </c>
    </row>
    <row r="262" spans="1:20" x14ac:dyDescent="0.3">
      <c r="A262" s="200" t="str">
        <f t="shared" si="35"/>
        <v/>
      </c>
      <c r="B262" s="149">
        <f t="shared" si="29"/>
        <v>43724</v>
      </c>
      <c r="C262" s="150">
        <f t="shared" si="31"/>
        <v>43724</v>
      </c>
      <c r="D262" s="175"/>
      <c r="E262" s="175"/>
      <c r="F262" s="175"/>
      <c r="G262" s="175"/>
      <c r="H262" s="175"/>
      <c r="I262" s="175"/>
      <c r="J262" s="175"/>
      <c r="K262" s="175"/>
      <c r="L262" s="175"/>
      <c r="M262" s="175"/>
      <c r="N262" s="175"/>
      <c r="O262" s="175"/>
      <c r="P262" s="171">
        <f t="shared" si="32"/>
        <v>0</v>
      </c>
      <c r="Q262" s="163">
        <f t="shared" si="33"/>
        <v>0</v>
      </c>
      <c r="R262" s="156">
        <f t="shared" si="34"/>
        <v>0</v>
      </c>
      <c r="S262" s="160">
        <f>IF(A262&gt;0,SUMPRODUCT((PLanning!$T$3:$T$367=A262)*(PLanning!$R$3:$R$367)))</f>
        <v>0</v>
      </c>
      <c r="T262">
        <f t="shared" si="30"/>
        <v>37</v>
      </c>
    </row>
    <row r="263" spans="1:20" x14ac:dyDescent="0.3">
      <c r="A263" s="200">
        <f t="shared" si="35"/>
        <v>38</v>
      </c>
      <c r="B263" s="149">
        <f t="shared" si="29"/>
        <v>43725</v>
      </c>
      <c r="C263" s="150">
        <f t="shared" si="31"/>
        <v>43725</v>
      </c>
      <c r="D263" s="175"/>
      <c r="E263" s="175"/>
      <c r="F263" s="175"/>
      <c r="G263" s="175"/>
      <c r="H263" s="175"/>
      <c r="I263" s="175"/>
      <c r="J263" s="175"/>
      <c r="K263" s="175"/>
      <c r="L263" s="175"/>
      <c r="M263" s="175"/>
      <c r="N263" s="175"/>
      <c r="O263" s="175"/>
      <c r="P263" s="171">
        <f t="shared" si="32"/>
        <v>0</v>
      </c>
      <c r="Q263" s="163">
        <f t="shared" si="33"/>
        <v>0</v>
      </c>
      <c r="R263" s="156">
        <f t="shared" si="34"/>
        <v>0</v>
      </c>
      <c r="S263" s="160">
        <f>IF(A263&gt;0,SUMPRODUCT((PLanning!$T$3:$T$367=A263)*(PLanning!$R$3:$R$367)))</f>
        <v>0</v>
      </c>
      <c r="T263">
        <f t="shared" si="30"/>
        <v>38</v>
      </c>
    </row>
    <row r="264" spans="1:20" x14ac:dyDescent="0.3">
      <c r="A264" s="200" t="str">
        <f t="shared" si="35"/>
        <v/>
      </c>
      <c r="B264" s="149">
        <f t="shared" si="29"/>
        <v>43726</v>
      </c>
      <c r="C264" s="150">
        <f t="shared" si="31"/>
        <v>43726</v>
      </c>
      <c r="D264" s="175"/>
      <c r="E264" s="175"/>
      <c r="F264" s="175"/>
      <c r="G264" s="175"/>
      <c r="H264" s="175"/>
      <c r="I264" s="175"/>
      <c r="J264" s="175"/>
      <c r="K264" s="175"/>
      <c r="L264" s="175"/>
      <c r="M264" s="175"/>
      <c r="N264" s="175"/>
      <c r="O264" s="175"/>
      <c r="P264" s="171">
        <f t="shared" si="32"/>
        <v>0</v>
      </c>
      <c r="Q264" s="163">
        <f t="shared" si="33"/>
        <v>0</v>
      </c>
      <c r="R264" s="156">
        <f t="shared" si="34"/>
        <v>0</v>
      </c>
      <c r="S264" s="160">
        <f>IF(A264&gt;0,SUMPRODUCT((PLanning!$T$3:$T$367=A264)*(PLanning!$R$3:$R$367)))</f>
        <v>0</v>
      </c>
      <c r="T264">
        <f t="shared" si="30"/>
        <v>38</v>
      </c>
    </row>
    <row r="265" spans="1:20" x14ac:dyDescent="0.3">
      <c r="A265" s="200" t="str">
        <f t="shared" si="35"/>
        <v/>
      </c>
      <c r="B265" s="149">
        <f t="shared" si="29"/>
        <v>43727</v>
      </c>
      <c r="C265" s="150">
        <f t="shared" si="31"/>
        <v>43727</v>
      </c>
      <c r="D265" s="175"/>
      <c r="E265" s="175"/>
      <c r="F265" s="175"/>
      <c r="G265" s="175"/>
      <c r="H265" s="175"/>
      <c r="I265" s="175"/>
      <c r="J265" s="175"/>
      <c r="K265" s="175"/>
      <c r="L265" s="175"/>
      <c r="M265" s="175"/>
      <c r="N265" s="175"/>
      <c r="O265" s="175"/>
      <c r="P265" s="171">
        <f t="shared" si="32"/>
        <v>0</v>
      </c>
      <c r="Q265" s="163">
        <f t="shared" si="33"/>
        <v>0</v>
      </c>
      <c r="R265" s="156">
        <f t="shared" si="34"/>
        <v>0</v>
      </c>
      <c r="S265" s="160">
        <f>IF(A265&gt;0,SUMPRODUCT((PLanning!$T$3:$T$367=A265)*(PLanning!$R$3:$R$367)))</f>
        <v>0</v>
      </c>
      <c r="T265">
        <f t="shared" si="30"/>
        <v>38</v>
      </c>
    </row>
    <row r="266" spans="1:20" x14ac:dyDescent="0.3">
      <c r="A266" s="200" t="str">
        <f t="shared" si="35"/>
        <v/>
      </c>
      <c r="B266" s="149">
        <f t="shared" si="29"/>
        <v>43728</v>
      </c>
      <c r="C266" s="150">
        <f t="shared" si="31"/>
        <v>43728</v>
      </c>
      <c r="D266" s="175"/>
      <c r="E266" s="175"/>
      <c r="F266" s="175"/>
      <c r="G266" s="175"/>
      <c r="H266" s="175"/>
      <c r="I266" s="175"/>
      <c r="J266" s="175"/>
      <c r="K266" s="175"/>
      <c r="L266" s="175"/>
      <c r="M266" s="175"/>
      <c r="N266" s="175"/>
      <c r="O266" s="175"/>
      <c r="P266" s="171">
        <f t="shared" si="32"/>
        <v>0</v>
      </c>
      <c r="Q266" s="163">
        <f t="shared" si="33"/>
        <v>0</v>
      </c>
      <c r="R266" s="156">
        <f t="shared" si="34"/>
        <v>0</v>
      </c>
      <c r="S266" s="160">
        <f>IF(A266&gt;0,SUMPRODUCT((PLanning!$T$3:$T$367=A266)*(PLanning!$R$3:$R$367)))</f>
        <v>0</v>
      </c>
      <c r="T266">
        <f t="shared" si="30"/>
        <v>38</v>
      </c>
    </row>
    <row r="267" spans="1:20" x14ac:dyDescent="0.3">
      <c r="A267" s="200" t="str">
        <f t="shared" si="35"/>
        <v/>
      </c>
      <c r="B267" s="149">
        <f t="shared" si="29"/>
        <v>43729</v>
      </c>
      <c r="C267" s="150">
        <f t="shared" si="31"/>
        <v>43729</v>
      </c>
      <c r="D267" s="175"/>
      <c r="E267" s="175"/>
      <c r="F267" s="175"/>
      <c r="G267" s="175"/>
      <c r="H267" s="175"/>
      <c r="I267" s="175"/>
      <c r="J267" s="175"/>
      <c r="K267" s="175"/>
      <c r="L267" s="175"/>
      <c r="M267" s="175"/>
      <c r="N267" s="175"/>
      <c r="O267" s="175"/>
      <c r="P267" s="171">
        <f t="shared" si="32"/>
        <v>0</v>
      </c>
      <c r="Q267" s="163">
        <f t="shared" si="33"/>
        <v>0</v>
      </c>
      <c r="R267" s="156">
        <f t="shared" si="34"/>
        <v>0</v>
      </c>
      <c r="S267" s="160">
        <f>IF(A267&gt;0,SUMPRODUCT((PLanning!$T$3:$T$367=A267)*(PLanning!$R$3:$R$367)))</f>
        <v>0</v>
      </c>
      <c r="T267">
        <f t="shared" si="30"/>
        <v>38</v>
      </c>
    </row>
    <row r="268" spans="1:20" x14ac:dyDescent="0.3">
      <c r="A268" s="200" t="str">
        <f t="shared" si="35"/>
        <v/>
      </c>
      <c r="B268" s="149">
        <f t="shared" si="29"/>
        <v>43730</v>
      </c>
      <c r="C268" s="150">
        <f t="shared" si="31"/>
        <v>43730</v>
      </c>
      <c r="D268" s="175"/>
      <c r="E268" s="175"/>
      <c r="F268" s="175"/>
      <c r="G268" s="175"/>
      <c r="H268" s="175"/>
      <c r="I268" s="175"/>
      <c r="J268" s="175"/>
      <c r="K268" s="175"/>
      <c r="L268" s="175"/>
      <c r="M268" s="175"/>
      <c r="N268" s="175"/>
      <c r="O268" s="175"/>
      <c r="P268" s="171">
        <f t="shared" si="32"/>
        <v>0</v>
      </c>
      <c r="Q268" s="163">
        <f t="shared" si="33"/>
        <v>0</v>
      </c>
      <c r="R268" s="156">
        <f t="shared" si="34"/>
        <v>0</v>
      </c>
      <c r="S268" s="160">
        <f>IF(A268&gt;0,SUMPRODUCT((PLanning!$T$3:$T$367=A268)*(PLanning!$R$3:$R$367)))</f>
        <v>0</v>
      </c>
      <c r="T268">
        <f t="shared" si="30"/>
        <v>38</v>
      </c>
    </row>
    <row r="269" spans="1:20" x14ac:dyDescent="0.3">
      <c r="A269" s="200" t="str">
        <f t="shared" si="35"/>
        <v/>
      </c>
      <c r="B269" s="149">
        <f t="shared" si="29"/>
        <v>43731</v>
      </c>
      <c r="C269" s="150">
        <f t="shared" si="31"/>
        <v>43731</v>
      </c>
      <c r="D269" s="175"/>
      <c r="E269" s="175"/>
      <c r="F269" s="175"/>
      <c r="G269" s="175"/>
      <c r="H269" s="175"/>
      <c r="I269" s="175"/>
      <c r="J269" s="175"/>
      <c r="K269" s="175"/>
      <c r="L269" s="175"/>
      <c r="M269" s="175"/>
      <c r="N269" s="175"/>
      <c r="O269" s="175"/>
      <c r="P269" s="171">
        <f t="shared" si="32"/>
        <v>0</v>
      </c>
      <c r="Q269" s="163">
        <f t="shared" si="33"/>
        <v>0</v>
      </c>
      <c r="R269" s="156">
        <f t="shared" si="34"/>
        <v>0</v>
      </c>
      <c r="S269" s="160">
        <f>IF(A269&gt;0,SUMPRODUCT((PLanning!$T$3:$T$367=A269)*(PLanning!$R$3:$R$367)))</f>
        <v>0</v>
      </c>
      <c r="T269">
        <f t="shared" si="30"/>
        <v>38</v>
      </c>
    </row>
    <row r="270" spans="1:20" x14ac:dyDescent="0.3">
      <c r="A270" s="200">
        <f t="shared" si="35"/>
        <v>39</v>
      </c>
      <c r="B270" s="149">
        <f t="shared" si="29"/>
        <v>43732</v>
      </c>
      <c r="C270" s="150">
        <f t="shared" si="31"/>
        <v>43732</v>
      </c>
      <c r="D270" s="175"/>
      <c r="E270" s="175"/>
      <c r="F270" s="175"/>
      <c r="G270" s="175"/>
      <c r="H270" s="175"/>
      <c r="I270" s="175"/>
      <c r="J270" s="175"/>
      <c r="K270" s="175"/>
      <c r="L270" s="175"/>
      <c r="M270" s="175"/>
      <c r="N270" s="175"/>
      <c r="O270" s="175"/>
      <c r="P270" s="171">
        <f t="shared" si="32"/>
        <v>0</v>
      </c>
      <c r="Q270" s="163">
        <f t="shared" si="33"/>
        <v>0</v>
      </c>
      <c r="R270" s="156">
        <f t="shared" si="34"/>
        <v>0</v>
      </c>
      <c r="S270" s="160">
        <f>IF(A270&gt;0,SUMPRODUCT((PLanning!$T$3:$T$367=A270)*(PLanning!$R$3:$R$367)))</f>
        <v>0</v>
      </c>
      <c r="T270">
        <f t="shared" si="30"/>
        <v>39</v>
      </c>
    </row>
    <row r="271" spans="1:20" x14ac:dyDescent="0.3">
      <c r="A271" s="200" t="str">
        <f t="shared" si="35"/>
        <v/>
      </c>
      <c r="B271" s="149">
        <f t="shared" si="29"/>
        <v>43733</v>
      </c>
      <c r="C271" s="150">
        <f t="shared" si="31"/>
        <v>43733</v>
      </c>
      <c r="D271" s="175"/>
      <c r="E271" s="175"/>
      <c r="F271" s="175"/>
      <c r="G271" s="175"/>
      <c r="H271" s="175"/>
      <c r="I271" s="175"/>
      <c r="J271" s="175"/>
      <c r="K271" s="175"/>
      <c r="L271" s="175"/>
      <c r="M271" s="175"/>
      <c r="N271" s="175"/>
      <c r="O271" s="175"/>
      <c r="P271" s="171">
        <f t="shared" si="32"/>
        <v>0</v>
      </c>
      <c r="Q271" s="163">
        <f t="shared" si="33"/>
        <v>0</v>
      </c>
      <c r="R271" s="156">
        <f t="shared" si="34"/>
        <v>0</v>
      </c>
      <c r="S271" s="160">
        <f>IF(A271&gt;0,SUMPRODUCT((PLanning!$T$3:$T$367=A271)*(PLanning!$R$3:$R$367)))</f>
        <v>0</v>
      </c>
      <c r="T271">
        <f t="shared" si="30"/>
        <v>39</v>
      </c>
    </row>
    <row r="272" spans="1:20" x14ac:dyDescent="0.3">
      <c r="A272" s="200" t="str">
        <f t="shared" si="35"/>
        <v/>
      </c>
      <c r="B272" s="149">
        <f t="shared" si="29"/>
        <v>43734</v>
      </c>
      <c r="C272" s="150">
        <f t="shared" si="31"/>
        <v>43734</v>
      </c>
      <c r="D272" s="175"/>
      <c r="E272" s="175"/>
      <c r="F272" s="175"/>
      <c r="G272" s="175"/>
      <c r="H272" s="175"/>
      <c r="I272" s="175"/>
      <c r="J272" s="175"/>
      <c r="K272" s="175"/>
      <c r="L272" s="175"/>
      <c r="M272" s="175"/>
      <c r="N272" s="175"/>
      <c r="O272" s="175"/>
      <c r="P272" s="171">
        <f t="shared" si="32"/>
        <v>0</v>
      </c>
      <c r="Q272" s="163">
        <f t="shared" si="33"/>
        <v>0</v>
      </c>
      <c r="R272" s="156">
        <f t="shared" si="34"/>
        <v>0</v>
      </c>
      <c r="S272" s="160">
        <f>IF(A272&gt;0,SUMPRODUCT((PLanning!$T$3:$T$367=A272)*(PLanning!$R$3:$R$367)))</f>
        <v>0</v>
      </c>
      <c r="T272">
        <f t="shared" si="30"/>
        <v>39</v>
      </c>
    </row>
    <row r="273" spans="1:20" x14ac:dyDescent="0.3">
      <c r="A273" s="200" t="str">
        <f t="shared" si="35"/>
        <v/>
      </c>
      <c r="B273" s="149">
        <f t="shared" si="29"/>
        <v>43735</v>
      </c>
      <c r="C273" s="150">
        <f t="shared" si="31"/>
        <v>43735</v>
      </c>
      <c r="D273" s="175"/>
      <c r="E273" s="175"/>
      <c r="F273" s="175"/>
      <c r="G273" s="175"/>
      <c r="H273" s="175"/>
      <c r="I273" s="175"/>
      <c r="J273" s="175"/>
      <c r="K273" s="175"/>
      <c r="L273" s="175"/>
      <c r="M273" s="175"/>
      <c r="N273" s="175"/>
      <c r="O273" s="175"/>
      <c r="P273" s="171">
        <f t="shared" si="32"/>
        <v>0</v>
      </c>
      <c r="Q273" s="163">
        <f t="shared" si="33"/>
        <v>0</v>
      </c>
      <c r="R273" s="156">
        <f t="shared" si="34"/>
        <v>0</v>
      </c>
      <c r="S273" s="160">
        <f>IF(A273&gt;0,SUMPRODUCT((PLanning!$T$3:$T$367=A273)*(PLanning!$R$3:$R$367)))</f>
        <v>0</v>
      </c>
      <c r="T273">
        <f t="shared" si="30"/>
        <v>39</v>
      </c>
    </row>
    <row r="274" spans="1:20" x14ac:dyDescent="0.3">
      <c r="A274" s="200" t="str">
        <f t="shared" si="35"/>
        <v/>
      </c>
      <c r="B274" s="149">
        <f t="shared" si="29"/>
        <v>43736</v>
      </c>
      <c r="C274" s="150">
        <f t="shared" si="31"/>
        <v>43736</v>
      </c>
      <c r="D274" s="175"/>
      <c r="E274" s="175"/>
      <c r="F274" s="175"/>
      <c r="G274" s="175"/>
      <c r="H274" s="175"/>
      <c r="I274" s="175"/>
      <c r="J274" s="175"/>
      <c r="K274" s="175"/>
      <c r="L274" s="175"/>
      <c r="M274" s="175"/>
      <c r="N274" s="175"/>
      <c r="O274" s="175"/>
      <c r="P274" s="171">
        <f t="shared" si="32"/>
        <v>0</v>
      </c>
      <c r="Q274" s="163">
        <f t="shared" si="33"/>
        <v>0</v>
      </c>
      <c r="R274" s="156">
        <f t="shared" si="34"/>
        <v>0</v>
      </c>
      <c r="S274" s="160">
        <f>IF(A274&gt;0,SUMPRODUCT((PLanning!$T$3:$T$367=A274)*(PLanning!$R$3:$R$367)))</f>
        <v>0</v>
      </c>
      <c r="T274">
        <f t="shared" si="30"/>
        <v>39</v>
      </c>
    </row>
    <row r="275" spans="1:20" x14ac:dyDescent="0.3">
      <c r="A275" s="200" t="str">
        <f t="shared" si="35"/>
        <v/>
      </c>
      <c r="B275" s="149">
        <f t="shared" si="29"/>
        <v>43737</v>
      </c>
      <c r="C275" s="150">
        <f t="shared" si="31"/>
        <v>43737</v>
      </c>
      <c r="D275" s="175"/>
      <c r="E275" s="175"/>
      <c r="F275" s="175"/>
      <c r="G275" s="175"/>
      <c r="H275" s="175"/>
      <c r="I275" s="175"/>
      <c r="J275" s="175"/>
      <c r="K275" s="175"/>
      <c r="L275" s="175"/>
      <c r="M275" s="175"/>
      <c r="N275" s="175"/>
      <c r="O275" s="175"/>
      <c r="P275" s="171">
        <f t="shared" si="32"/>
        <v>0</v>
      </c>
      <c r="Q275" s="163">
        <f t="shared" si="33"/>
        <v>0</v>
      </c>
      <c r="R275" s="156">
        <f t="shared" si="34"/>
        <v>0</v>
      </c>
      <c r="S275" s="160">
        <f>IF(A275&gt;0,SUMPRODUCT((PLanning!$T$3:$T$367=A275)*(PLanning!$R$3:$R$367)))</f>
        <v>0</v>
      </c>
      <c r="T275">
        <f t="shared" si="30"/>
        <v>39</v>
      </c>
    </row>
    <row r="276" spans="1:20" x14ac:dyDescent="0.3">
      <c r="A276" s="200" t="str">
        <f t="shared" si="35"/>
        <v/>
      </c>
      <c r="B276" s="149">
        <f t="shared" si="29"/>
        <v>43738</v>
      </c>
      <c r="C276" s="150">
        <f t="shared" si="31"/>
        <v>43738</v>
      </c>
      <c r="D276" s="175"/>
      <c r="E276" s="175"/>
      <c r="F276" s="175"/>
      <c r="G276" s="175"/>
      <c r="H276" s="175"/>
      <c r="I276" s="175"/>
      <c r="J276" s="175"/>
      <c r="K276" s="175"/>
      <c r="L276" s="175"/>
      <c r="M276" s="175"/>
      <c r="N276" s="175"/>
      <c r="O276" s="175"/>
      <c r="P276" s="171">
        <f t="shared" si="32"/>
        <v>0</v>
      </c>
      <c r="Q276" s="163">
        <f t="shared" si="33"/>
        <v>0</v>
      </c>
      <c r="R276" s="156">
        <f t="shared" si="34"/>
        <v>0</v>
      </c>
      <c r="S276" s="160">
        <f>IF(A276&gt;0,SUMPRODUCT((PLanning!$T$3:$T$367=A276)*(PLanning!$R$3:$R$367)))</f>
        <v>0</v>
      </c>
      <c r="T276">
        <f t="shared" si="30"/>
        <v>39</v>
      </c>
    </row>
    <row r="277" spans="1:20" x14ac:dyDescent="0.3">
      <c r="A277" s="200">
        <f t="shared" si="35"/>
        <v>40</v>
      </c>
      <c r="B277" s="149">
        <f t="shared" si="29"/>
        <v>43739</v>
      </c>
      <c r="C277" s="150">
        <f t="shared" si="31"/>
        <v>43739</v>
      </c>
      <c r="D277" s="175"/>
      <c r="E277" s="175"/>
      <c r="F277" s="175"/>
      <c r="G277" s="175"/>
      <c r="H277" s="175"/>
      <c r="I277" s="175"/>
      <c r="J277" s="175"/>
      <c r="K277" s="175"/>
      <c r="L277" s="175"/>
      <c r="M277" s="175"/>
      <c r="N277" s="175"/>
      <c r="O277" s="175"/>
      <c r="P277" s="171">
        <f t="shared" si="32"/>
        <v>0</v>
      </c>
      <c r="Q277" s="163">
        <f t="shared" si="33"/>
        <v>0</v>
      </c>
      <c r="R277" s="156">
        <f t="shared" si="34"/>
        <v>0</v>
      </c>
      <c r="S277" s="160">
        <f>IF(A277&gt;0,SUMPRODUCT((PLanning!$T$3:$T$367=A277)*(PLanning!$R$3:$R$367)))</f>
        <v>0</v>
      </c>
      <c r="T277">
        <f t="shared" si="30"/>
        <v>40</v>
      </c>
    </row>
    <row r="278" spans="1:20" x14ac:dyDescent="0.3">
      <c r="A278" s="200" t="str">
        <f t="shared" si="35"/>
        <v/>
      </c>
      <c r="B278" s="149">
        <f t="shared" si="29"/>
        <v>43740</v>
      </c>
      <c r="C278" s="150">
        <f t="shared" si="31"/>
        <v>43740</v>
      </c>
      <c r="D278" s="175"/>
      <c r="E278" s="175"/>
      <c r="F278" s="175"/>
      <c r="G278" s="175"/>
      <c r="H278" s="175"/>
      <c r="I278" s="175"/>
      <c r="J278" s="175"/>
      <c r="K278" s="175"/>
      <c r="L278" s="175"/>
      <c r="M278" s="175"/>
      <c r="N278" s="175"/>
      <c r="O278" s="175"/>
      <c r="P278" s="171">
        <f t="shared" si="32"/>
        <v>0</v>
      </c>
      <c r="Q278" s="163">
        <f t="shared" si="33"/>
        <v>0</v>
      </c>
      <c r="R278" s="156">
        <f t="shared" si="34"/>
        <v>0</v>
      </c>
      <c r="S278" s="160">
        <f>IF(A278&gt;0,SUMPRODUCT((PLanning!$T$3:$T$367=A278)*(PLanning!$R$3:$R$367)))</f>
        <v>0</v>
      </c>
      <c r="T278">
        <f t="shared" si="30"/>
        <v>40</v>
      </c>
    </row>
    <row r="279" spans="1:20" x14ac:dyDescent="0.3">
      <c r="A279" s="200" t="str">
        <f t="shared" si="35"/>
        <v/>
      </c>
      <c r="B279" s="149">
        <f t="shared" si="29"/>
        <v>43741</v>
      </c>
      <c r="C279" s="150">
        <f t="shared" si="31"/>
        <v>43741</v>
      </c>
      <c r="D279" s="175"/>
      <c r="E279" s="175"/>
      <c r="F279" s="175"/>
      <c r="G279" s="175"/>
      <c r="H279" s="175"/>
      <c r="I279" s="175"/>
      <c r="J279" s="175"/>
      <c r="K279" s="175"/>
      <c r="L279" s="175"/>
      <c r="M279" s="175"/>
      <c r="N279" s="175"/>
      <c r="O279" s="175"/>
      <c r="P279" s="171">
        <f t="shared" si="32"/>
        <v>0</v>
      </c>
      <c r="Q279" s="163">
        <f t="shared" si="33"/>
        <v>0</v>
      </c>
      <c r="R279" s="156">
        <f t="shared" si="34"/>
        <v>0</v>
      </c>
      <c r="S279" s="160">
        <f>IF(A279&gt;0,SUMPRODUCT((PLanning!$T$3:$T$367=A279)*(PLanning!$R$3:$R$367)))</f>
        <v>0</v>
      </c>
      <c r="T279">
        <f t="shared" si="30"/>
        <v>40</v>
      </c>
    </row>
    <row r="280" spans="1:20" x14ac:dyDescent="0.3">
      <c r="A280" s="200" t="str">
        <f t="shared" si="35"/>
        <v/>
      </c>
      <c r="B280" s="149">
        <f t="shared" si="29"/>
        <v>43742</v>
      </c>
      <c r="C280" s="150">
        <f t="shared" si="31"/>
        <v>43742</v>
      </c>
      <c r="D280" s="175"/>
      <c r="E280" s="175"/>
      <c r="F280" s="175"/>
      <c r="G280" s="175"/>
      <c r="H280" s="175"/>
      <c r="I280" s="175"/>
      <c r="J280" s="175"/>
      <c r="K280" s="175"/>
      <c r="L280" s="175"/>
      <c r="M280" s="175"/>
      <c r="N280" s="175"/>
      <c r="O280" s="175"/>
      <c r="P280" s="171">
        <f t="shared" si="32"/>
        <v>0</v>
      </c>
      <c r="Q280" s="163">
        <f t="shared" si="33"/>
        <v>0</v>
      </c>
      <c r="R280" s="156">
        <f t="shared" si="34"/>
        <v>0</v>
      </c>
      <c r="S280" s="160">
        <f>IF(A280&gt;0,SUMPRODUCT((PLanning!$T$3:$T$367=A280)*(PLanning!$R$3:$R$367)))</f>
        <v>0</v>
      </c>
      <c r="T280">
        <f t="shared" si="30"/>
        <v>40</v>
      </c>
    </row>
    <row r="281" spans="1:20" x14ac:dyDescent="0.3">
      <c r="A281" s="200" t="str">
        <f t="shared" si="35"/>
        <v/>
      </c>
      <c r="B281" s="149">
        <f t="shared" ref="B281:B344" si="36">B280+1</f>
        <v>43743</v>
      </c>
      <c r="C281" s="150">
        <f t="shared" si="31"/>
        <v>43743</v>
      </c>
      <c r="D281" s="175"/>
      <c r="E281" s="175"/>
      <c r="F281" s="175"/>
      <c r="G281" s="175"/>
      <c r="H281" s="175"/>
      <c r="I281" s="175"/>
      <c r="J281" s="175"/>
      <c r="K281" s="175"/>
      <c r="L281" s="175"/>
      <c r="M281" s="175"/>
      <c r="N281" s="175"/>
      <c r="O281" s="175"/>
      <c r="P281" s="171">
        <f t="shared" si="32"/>
        <v>0</v>
      </c>
      <c r="Q281" s="163">
        <f t="shared" si="33"/>
        <v>0</v>
      </c>
      <c r="R281" s="156">
        <f t="shared" si="34"/>
        <v>0</v>
      </c>
      <c r="S281" s="160">
        <f>IF(A281&gt;0,SUMPRODUCT((PLanning!$T$3:$T$367=A281)*(PLanning!$R$3:$R$367)))</f>
        <v>0</v>
      </c>
      <c r="T281">
        <f t="shared" si="30"/>
        <v>40</v>
      </c>
    </row>
    <row r="282" spans="1:20" x14ac:dyDescent="0.3">
      <c r="A282" s="200" t="str">
        <f t="shared" si="35"/>
        <v/>
      </c>
      <c r="B282" s="149">
        <f t="shared" si="36"/>
        <v>43744</v>
      </c>
      <c r="C282" s="150">
        <f t="shared" si="31"/>
        <v>43744</v>
      </c>
      <c r="D282" s="175"/>
      <c r="E282" s="175"/>
      <c r="F282" s="175"/>
      <c r="G282" s="175"/>
      <c r="H282" s="175"/>
      <c r="I282" s="175"/>
      <c r="J282" s="175"/>
      <c r="K282" s="175"/>
      <c r="L282" s="175"/>
      <c r="M282" s="175"/>
      <c r="N282" s="175"/>
      <c r="O282" s="175"/>
      <c r="P282" s="171">
        <f t="shared" si="32"/>
        <v>0</v>
      </c>
      <c r="Q282" s="163">
        <f t="shared" si="33"/>
        <v>0</v>
      </c>
      <c r="R282" s="156">
        <f t="shared" si="34"/>
        <v>0</v>
      </c>
      <c r="S282" s="160">
        <f>IF(A282&gt;0,SUMPRODUCT((PLanning!$T$3:$T$367=A282)*(PLanning!$R$3:$R$367)))</f>
        <v>0</v>
      </c>
      <c r="T282">
        <f t="shared" si="30"/>
        <v>40</v>
      </c>
    </row>
    <row r="283" spans="1:20" x14ac:dyDescent="0.3">
      <c r="A283" s="200" t="str">
        <f t="shared" si="35"/>
        <v/>
      </c>
      <c r="B283" s="149">
        <f t="shared" si="36"/>
        <v>43745</v>
      </c>
      <c r="C283" s="150">
        <f t="shared" si="31"/>
        <v>43745</v>
      </c>
      <c r="D283" s="175"/>
      <c r="E283" s="175"/>
      <c r="F283" s="175"/>
      <c r="G283" s="175"/>
      <c r="H283" s="175"/>
      <c r="I283" s="175"/>
      <c r="J283" s="175"/>
      <c r="K283" s="175"/>
      <c r="L283" s="175"/>
      <c r="M283" s="175"/>
      <c r="N283" s="175"/>
      <c r="O283" s="175"/>
      <c r="P283" s="171">
        <f t="shared" si="32"/>
        <v>0</v>
      </c>
      <c r="Q283" s="163">
        <f t="shared" si="33"/>
        <v>0</v>
      </c>
      <c r="R283" s="156">
        <f t="shared" si="34"/>
        <v>0</v>
      </c>
      <c r="S283" s="160">
        <f>IF(A283&gt;0,SUMPRODUCT((PLanning!$T$3:$T$367=A283)*(PLanning!$R$3:$R$367)))</f>
        <v>0</v>
      </c>
      <c r="T283">
        <f t="shared" si="30"/>
        <v>40</v>
      </c>
    </row>
    <row r="284" spans="1:20" x14ac:dyDescent="0.3">
      <c r="A284" s="200">
        <f t="shared" si="35"/>
        <v>41</v>
      </c>
      <c r="B284" s="149">
        <f t="shared" si="36"/>
        <v>43746</v>
      </c>
      <c r="C284" s="150">
        <f t="shared" si="31"/>
        <v>43746</v>
      </c>
      <c r="D284" s="175"/>
      <c r="E284" s="175"/>
      <c r="F284" s="175"/>
      <c r="G284" s="175"/>
      <c r="H284" s="175"/>
      <c r="I284" s="175"/>
      <c r="J284" s="175"/>
      <c r="K284" s="175"/>
      <c r="L284" s="175"/>
      <c r="M284" s="175"/>
      <c r="N284" s="175"/>
      <c r="O284" s="175"/>
      <c r="P284" s="171">
        <f t="shared" si="32"/>
        <v>0</v>
      </c>
      <c r="Q284" s="163">
        <f t="shared" si="33"/>
        <v>0</v>
      </c>
      <c r="R284" s="156">
        <f t="shared" si="34"/>
        <v>0</v>
      </c>
      <c r="S284" s="160">
        <f>IF(A284&gt;0,SUMPRODUCT((PLanning!$T$3:$T$367=A284)*(PLanning!$R$3:$R$367)))</f>
        <v>0</v>
      </c>
      <c r="T284">
        <f t="shared" si="30"/>
        <v>41</v>
      </c>
    </row>
    <row r="285" spans="1:20" x14ac:dyDescent="0.3">
      <c r="A285" s="200" t="str">
        <f t="shared" si="35"/>
        <v/>
      </c>
      <c r="B285" s="149">
        <f t="shared" si="36"/>
        <v>43747</v>
      </c>
      <c r="C285" s="150">
        <f t="shared" si="31"/>
        <v>43747</v>
      </c>
      <c r="D285" s="175"/>
      <c r="E285" s="175"/>
      <c r="F285" s="175"/>
      <c r="G285" s="175"/>
      <c r="H285" s="175"/>
      <c r="I285" s="175"/>
      <c r="J285" s="175"/>
      <c r="K285" s="175"/>
      <c r="L285" s="175"/>
      <c r="M285" s="175"/>
      <c r="N285" s="175"/>
      <c r="O285" s="175"/>
      <c r="P285" s="171">
        <f t="shared" si="32"/>
        <v>0</v>
      </c>
      <c r="Q285" s="163">
        <f t="shared" si="33"/>
        <v>0</v>
      </c>
      <c r="R285" s="156">
        <f t="shared" si="34"/>
        <v>0</v>
      </c>
      <c r="S285" s="160">
        <f>IF(A285&gt;0,SUMPRODUCT((PLanning!$T$3:$T$367=A285)*(PLanning!$R$3:$R$367)))</f>
        <v>0</v>
      </c>
      <c r="T285">
        <f t="shared" si="30"/>
        <v>41</v>
      </c>
    </row>
    <row r="286" spans="1:20" x14ac:dyDescent="0.3">
      <c r="A286" s="200" t="str">
        <f t="shared" si="35"/>
        <v/>
      </c>
      <c r="B286" s="149">
        <f t="shared" si="36"/>
        <v>43748</v>
      </c>
      <c r="C286" s="150">
        <f t="shared" si="31"/>
        <v>43748</v>
      </c>
      <c r="D286" s="175"/>
      <c r="E286" s="175"/>
      <c r="F286" s="175"/>
      <c r="G286" s="175"/>
      <c r="H286" s="175"/>
      <c r="I286" s="175"/>
      <c r="J286" s="175"/>
      <c r="K286" s="175"/>
      <c r="L286" s="175"/>
      <c r="M286" s="175"/>
      <c r="N286" s="175"/>
      <c r="O286" s="175"/>
      <c r="P286" s="171">
        <f t="shared" si="32"/>
        <v>0</v>
      </c>
      <c r="Q286" s="163">
        <f t="shared" si="33"/>
        <v>0</v>
      </c>
      <c r="R286" s="156">
        <f t="shared" si="34"/>
        <v>0</v>
      </c>
      <c r="S286" s="160">
        <f>IF(A286&gt;0,SUMPRODUCT((PLanning!$T$3:$T$367=A286)*(PLanning!$R$3:$R$367)))</f>
        <v>0</v>
      </c>
      <c r="T286">
        <f t="shared" si="30"/>
        <v>41</v>
      </c>
    </row>
    <row r="287" spans="1:20" x14ac:dyDescent="0.3">
      <c r="A287" s="200" t="str">
        <f t="shared" si="35"/>
        <v/>
      </c>
      <c r="B287" s="149">
        <f t="shared" si="36"/>
        <v>43749</v>
      </c>
      <c r="C287" s="150">
        <f t="shared" si="31"/>
        <v>43749</v>
      </c>
      <c r="D287" s="175"/>
      <c r="E287" s="175"/>
      <c r="F287" s="175"/>
      <c r="G287" s="175"/>
      <c r="H287" s="175"/>
      <c r="I287" s="175"/>
      <c r="J287" s="175"/>
      <c r="K287" s="175"/>
      <c r="L287" s="175"/>
      <c r="M287" s="175"/>
      <c r="N287" s="175"/>
      <c r="O287" s="175"/>
      <c r="P287" s="171">
        <f t="shared" si="32"/>
        <v>0</v>
      </c>
      <c r="Q287" s="163">
        <f t="shared" si="33"/>
        <v>0</v>
      </c>
      <c r="R287" s="156">
        <f t="shared" si="34"/>
        <v>0</v>
      </c>
      <c r="S287" s="160">
        <f>IF(A287&gt;0,SUMPRODUCT((PLanning!$T$3:$T$367=A287)*(PLanning!$R$3:$R$367)))</f>
        <v>0</v>
      </c>
      <c r="T287">
        <f t="shared" si="30"/>
        <v>41</v>
      </c>
    </row>
    <row r="288" spans="1:20" x14ac:dyDescent="0.3">
      <c r="A288" s="200" t="str">
        <f t="shared" si="35"/>
        <v/>
      </c>
      <c r="B288" s="149">
        <f t="shared" si="36"/>
        <v>43750</v>
      </c>
      <c r="C288" s="150">
        <f t="shared" si="31"/>
        <v>43750</v>
      </c>
      <c r="D288" s="175"/>
      <c r="E288" s="175"/>
      <c r="F288" s="175"/>
      <c r="G288" s="175"/>
      <c r="H288" s="175"/>
      <c r="I288" s="175"/>
      <c r="J288" s="175"/>
      <c r="K288" s="175"/>
      <c r="L288" s="175"/>
      <c r="M288" s="175"/>
      <c r="N288" s="175"/>
      <c r="O288" s="175"/>
      <c r="P288" s="171">
        <f t="shared" si="32"/>
        <v>0</v>
      </c>
      <c r="Q288" s="163">
        <f t="shared" si="33"/>
        <v>0</v>
      </c>
      <c r="R288" s="156">
        <f t="shared" si="34"/>
        <v>0</v>
      </c>
      <c r="S288" s="160">
        <f>IF(A288&gt;0,SUMPRODUCT((PLanning!$T$3:$T$367=A288)*(PLanning!$R$3:$R$367)))</f>
        <v>0</v>
      </c>
      <c r="T288">
        <f t="shared" si="30"/>
        <v>41</v>
      </c>
    </row>
    <row r="289" spans="1:20" x14ac:dyDescent="0.3">
      <c r="A289" s="200" t="str">
        <f t="shared" si="35"/>
        <v/>
      </c>
      <c r="B289" s="149">
        <f t="shared" si="36"/>
        <v>43751</v>
      </c>
      <c r="C289" s="150">
        <f t="shared" si="31"/>
        <v>43751</v>
      </c>
      <c r="D289" s="175"/>
      <c r="E289" s="175"/>
      <c r="F289" s="175"/>
      <c r="G289" s="175"/>
      <c r="H289" s="175"/>
      <c r="I289" s="175"/>
      <c r="J289" s="175"/>
      <c r="K289" s="175"/>
      <c r="L289" s="175"/>
      <c r="M289" s="175"/>
      <c r="N289" s="175"/>
      <c r="O289" s="175"/>
      <c r="P289" s="171">
        <f t="shared" si="32"/>
        <v>0</v>
      </c>
      <c r="Q289" s="163">
        <f t="shared" si="33"/>
        <v>0</v>
      </c>
      <c r="R289" s="156">
        <f t="shared" si="34"/>
        <v>0</v>
      </c>
      <c r="S289" s="160">
        <f>IF(A289&gt;0,SUMPRODUCT((PLanning!$T$3:$T$367=A289)*(PLanning!$R$3:$R$367)))</f>
        <v>0</v>
      </c>
      <c r="T289">
        <f t="shared" si="30"/>
        <v>41</v>
      </c>
    </row>
    <row r="290" spans="1:20" x14ac:dyDescent="0.3">
      <c r="A290" s="200" t="str">
        <f t="shared" si="35"/>
        <v/>
      </c>
      <c r="B290" s="149">
        <f t="shared" si="36"/>
        <v>43752</v>
      </c>
      <c r="C290" s="150">
        <f t="shared" si="31"/>
        <v>43752</v>
      </c>
      <c r="D290" s="175"/>
      <c r="E290" s="175"/>
      <c r="F290" s="175"/>
      <c r="G290" s="175"/>
      <c r="H290" s="175"/>
      <c r="I290" s="175"/>
      <c r="J290" s="175"/>
      <c r="K290" s="175"/>
      <c r="L290" s="175"/>
      <c r="M290" s="175"/>
      <c r="N290" s="175"/>
      <c r="O290" s="175"/>
      <c r="P290" s="171">
        <f t="shared" si="32"/>
        <v>0</v>
      </c>
      <c r="Q290" s="163">
        <f t="shared" si="33"/>
        <v>0</v>
      </c>
      <c r="R290" s="156">
        <f t="shared" si="34"/>
        <v>0</v>
      </c>
      <c r="S290" s="160">
        <f>IF(A290&gt;0,SUMPRODUCT((PLanning!$T$3:$T$367=A290)*(PLanning!$R$3:$R$367)))</f>
        <v>0</v>
      </c>
      <c r="T290">
        <f t="shared" si="30"/>
        <v>41</v>
      </c>
    </row>
    <row r="291" spans="1:20" x14ac:dyDescent="0.3">
      <c r="A291" s="200">
        <f t="shared" si="35"/>
        <v>42</v>
      </c>
      <c r="B291" s="149">
        <f t="shared" si="36"/>
        <v>43753</v>
      </c>
      <c r="C291" s="150">
        <f t="shared" si="31"/>
        <v>43753</v>
      </c>
      <c r="D291" s="175"/>
      <c r="E291" s="175"/>
      <c r="F291" s="175"/>
      <c r="G291" s="175"/>
      <c r="H291" s="175"/>
      <c r="I291" s="175"/>
      <c r="J291" s="175"/>
      <c r="K291" s="175"/>
      <c r="L291" s="175"/>
      <c r="M291" s="175"/>
      <c r="N291" s="175"/>
      <c r="O291" s="175"/>
      <c r="P291" s="171">
        <f t="shared" si="32"/>
        <v>0</v>
      </c>
      <c r="Q291" s="163">
        <f t="shared" si="33"/>
        <v>0</v>
      </c>
      <c r="R291" s="156">
        <f t="shared" si="34"/>
        <v>0</v>
      </c>
      <c r="S291" s="160">
        <f>IF(A291&gt;0,SUMPRODUCT((PLanning!$T$3:$T$367=A291)*(PLanning!$R$3:$R$367)))</f>
        <v>0</v>
      </c>
      <c r="T291">
        <f t="shared" si="30"/>
        <v>42</v>
      </c>
    </row>
    <row r="292" spans="1:20" x14ac:dyDescent="0.3">
      <c r="A292" s="200" t="str">
        <f t="shared" si="35"/>
        <v/>
      </c>
      <c r="B292" s="149">
        <f t="shared" si="36"/>
        <v>43754</v>
      </c>
      <c r="C292" s="150">
        <f t="shared" si="31"/>
        <v>43754</v>
      </c>
      <c r="D292" s="175"/>
      <c r="E292" s="175"/>
      <c r="F292" s="175"/>
      <c r="G292" s="175"/>
      <c r="H292" s="175"/>
      <c r="I292" s="175"/>
      <c r="J292" s="175"/>
      <c r="K292" s="175"/>
      <c r="L292" s="175"/>
      <c r="M292" s="175"/>
      <c r="N292" s="175"/>
      <c r="O292" s="175"/>
      <c r="P292" s="171">
        <f t="shared" si="32"/>
        <v>0</v>
      </c>
      <c r="Q292" s="163">
        <f t="shared" si="33"/>
        <v>0</v>
      </c>
      <c r="R292" s="156">
        <f t="shared" si="34"/>
        <v>0</v>
      </c>
      <c r="S292" s="160">
        <f>IF(A292&gt;0,SUMPRODUCT((PLanning!$T$3:$T$367=A292)*(PLanning!$R$3:$R$367)))</f>
        <v>0</v>
      </c>
      <c r="T292">
        <f t="shared" si="30"/>
        <v>42</v>
      </c>
    </row>
    <row r="293" spans="1:20" x14ac:dyDescent="0.3">
      <c r="A293" s="200" t="str">
        <f t="shared" si="35"/>
        <v/>
      </c>
      <c r="B293" s="149">
        <f t="shared" si="36"/>
        <v>43755</v>
      </c>
      <c r="C293" s="150">
        <f t="shared" si="31"/>
        <v>43755</v>
      </c>
      <c r="D293" s="175"/>
      <c r="E293" s="175"/>
      <c r="F293" s="175"/>
      <c r="G293" s="175"/>
      <c r="H293" s="175"/>
      <c r="I293" s="175"/>
      <c r="J293" s="175"/>
      <c r="K293" s="175"/>
      <c r="L293" s="175"/>
      <c r="M293" s="175"/>
      <c r="N293" s="175"/>
      <c r="O293" s="175"/>
      <c r="P293" s="171">
        <f t="shared" si="32"/>
        <v>0</v>
      </c>
      <c r="Q293" s="163">
        <f t="shared" si="33"/>
        <v>0</v>
      </c>
      <c r="R293" s="156">
        <f t="shared" si="34"/>
        <v>0</v>
      </c>
      <c r="S293" s="160">
        <f>IF(A293&gt;0,SUMPRODUCT((PLanning!$T$3:$T$367=A293)*(PLanning!$R$3:$R$367)))</f>
        <v>0</v>
      </c>
      <c r="T293">
        <f t="shared" si="30"/>
        <v>42</v>
      </c>
    </row>
    <row r="294" spans="1:20" x14ac:dyDescent="0.3">
      <c r="A294" s="200" t="str">
        <f t="shared" si="35"/>
        <v/>
      </c>
      <c r="B294" s="149">
        <f t="shared" si="36"/>
        <v>43756</v>
      </c>
      <c r="C294" s="150">
        <f t="shared" si="31"/>
        <v>43756</v>
      </c>
      <c r="D294" s="175"/>
      <c r="E294" s="175"/>
      <c r="F294" s="175"/>
      <c r="G294" s="175"/>
      <c r="H294" s="175"/>
      <c r="I294" s="175"/>
      <c r="J294" s="175"/>
      <c r="K294" s="175"/>
      <c r="L294" s="175"/>
      <c r="M294" s="175"/>
      <c r="N294" s="175"/>
      <c r="O294" s="175"/>
      <c r="P294" s="171">
        <f t="shared" si="32"/>
        <v>0</v>
      </c>
      <c r="Q294" s="163">
        <f t="shared" si="33"/>
        <v>0</v>
      </c>
      <c r="R294" s="156">
        <f t="shared" si="34"/>
        <v>0</v>
      </c>
      <c r="S294" s="160">
        <f>IF(A294&gt;0,SUMPRODUCT((PLanning!$T$3:$T$367=A294)*(PLanning!$R$3:$R$367)))</f>
        <v>0</v>
      </c>
      <c r="T294">
        <f t="shared" si="30"/>
        <v>42</v>
      </c>
    </row>
    <row r="295" spans="1:20" x14ac:dyDescent="0.3">
      <c r="A295" s="200" t="str">
        <f t="shared" si="35"/>
        <v/>
      </c>
      <c r="B295" s="149">
        <f t="shared" si="36"/>
        <v>43757</v>
      </c>
      <c r="C295" s="150">
        <f t="shared" si="31"/>
        <v>43757</v>
      </c>
      <c r="D295" s="175"/>
      <c r="E295" s="175"/>
      <c r="F295" s="175"/>
      <c r="G295" s="175"/>
      <c r="H295" s="175"/>
      <c r="I295" s="175"/>
      <c r="J295" s="175"/>
      <c r="K295" s="175"/>
      <c r="L295" s="175"/>
      <c r="M295" s="175"/>
      <c r="N295" s="175"/>
      <c r="O295" s="175"/>
      <c r="P295" s="171">
        <f t="shared" si="32"/>
        <v>0</v>
      </c>
      <c r="Q295" s="163">
        <f t="shared" si="33"/>
        <v>0</v>
      </c>
      <c r="R295" s="156">
        <f t="shared" si="34"/>
        <v>0</v>
      </c>
      <c r="S295" s="160">
        <f>IF(A295&gt;0,SUMPRODUCT((PLanning!$T$3:$T$367=A295)*(PLanning!$R$3:$R$367)))</f>
        <v>0</v>
      </c>
      <c r="T295">
        <f t="shared" si="30"/>
        <v>42</v>
      </c>
    </row>
    <row r="296" spans="1:20" x14ac:dyDescent="0.3">
      <c r="A296" s="200" t="str">
        <f t="shared" si="35"/>
        <v/>
      </c>
      <c r="B296" s="149">
        <f t="shared" si="36"/>
        <v>43758</v>
      </c>
      <c r="C296" s="150">
        <f t="shared" si="31"/>
        <v>43758</v>
      </c>
      <c r="D296" s="175"/>
      <c r="E296" s="175"/>
      <c r="F296" s="175"/>
      <c r="G296" s="175"/>
      <c r="H296" s="175"/>
      <c r="I296" s="175"/>
      <c r="J296" s="175"/>
      <c r="K296" s="175"/>
      <c r="L296" s="175"/>
      <c r="M296" s="175"/>
      <c r="N296" s="175"/>
      <c r="O296" s="175"/>
      <c r="P296" s="171">
        <f t="shared" si="32"/>
        <v>0</v>
      </c>
      <c r="Q296" s="163">
        <f t="shared" si="33"/>
        <v>0</v>
      </c>
      <c r="R296" s="156">
        <f t="shared" si="34"/>
        <v>0</v>
      </c>
      <c r="S296" s="160">
        <f>IF(A296&gt;0,SUMPRODUCT((PLanning!$T$3:$T$367=A296)*(PLanning!$R$3:$R$367)))</f>
        <v>0</v>
      </c>
      <c r="T296">
        <f t="shared" si="30"/>
        <v>42</v>
      </c>
    </row>
    <row r="297" spans="1:20" x14ac:dyDescent="0.3">
      <c r="A297" s="200" t="str">
        <f t="shared" si="35"/>
        <v/>
      </c>
      <c r="B297" s="149">
        <f t="shared" si="36"/>
        <v>43759</v>
      </c>
      <c r="C297" s="150">
        <f t="shared" si="31"/>
        <v>43759</v>
      </c>
      <c r="D297" s="175"/>
      <c r="E297" s="175"/>
      <c r="F297" s="175"/>
      <c r="G297" s="175"/>
      <c r="H297" s="175"/>
      <c r="I297" s="175"/>
      <c r="J297" s="175"/>
      <c r="K297" s="175"/>
      <c r="L297" s="175"/>
      <c r="M297" s="175"/>
      <c r="N297" s="175"/>
      <c r="O297" s="175"/>
      <c r="P297" s="171">
        <f t="shared" si="32"/>
        <v>0</v>
      </c>
      <c r="Q297" s="163">
        <f t="shared" si="33"/>
        <v>0</v>
      </c>
      <c r="R297" s="156">
        <f t="shared" si="34"/>
        <v>0</v>
      </c>
      <c r="S297" s="160">
        <f>IF(A297&gt;0,SUMPRODUCT((PLanning!$T$3:$T$367=A297)*(PLanning!$R$3:$R$367)))</f>
        <v>0</v>
      </c>
      <c r="T297">
        <f t="shared" si="30"/>
        <v>42</v>
      </c>
    </row>
    <row r="298" spans="1:20" x14ac:dyDescent="0.3">
      <c r="A298" s="200">
        <f t="shared" si="35"/>
        <v>43</v>
      </c>
      <c r="B298" s="149">
        <f t="shared" si="36"/>
        <v>43760</v>
      </c>
      <c r="C298" s="150">
        <f t="shared" si="31"/>
        <v>43760</v>
      </c>
      <c r="D298" s="175"/>
      <c r="E298" s="175"/>
      <c r="F298" s="175"/>
      <c r="G298" s="175"/>
      <c r="H298" s="175"/>
      <c r="I298" s="175"/>
      <c r="J298" s="175"/>
      <c r="K298" s="175"/>
      <c r="L298" s="175"/>
      <c r="M298" s="175"/>
      <c r="N298" s="175"/>
      <c r="O298" s="175"/>
      <c r="P298" s="171">
        <f t="shared" si="32"/>
        <v>0</v>
      </c>
      <c r="Q298" s="163">
        <f t="shared" si="33"/>
        <v>0</v>
      </c>
      <c r="R298" s="156">
        <f t="shared" si="34"/>
        <v>0</v>
      </c>
      <c r="S298" s="160">
        <f>IF(A298&gt;0,SUMPRODUCT((PLanning!$T$3:$T$367=A298)*(PLanning!$R$3:$R$367)))</f>
        <v>0</v>
      </c>
      <c r="T298">
        <f t="shared" si="30"/>
        <v>43</v>
      </c>
    </row>
    <row r="299" spans="1:20" x14ac:dyDescent="0.3">
      <c r="A299" s="200" t="str">
        <f t="shared" si="35"/>
        <v/>
      </c>
      <c r="B299" s="149">
        <f t="shared" si="36"/>
        <v>43761</v>
      </c>
      <c r="C299" s="150">
        <f t="shared" si="31"/>
        <v>43761</v>
      </c>
      <c r="D299" s="175"/>
      <c r="E299" s="175"/>
      <c r="F299" s="175"/>
      <c r="G299" s="175"/>
      <c r="H299" s="175"/>
      <c r="I299" s="175"/>
      <c r="J299" s="175"/>
      <c r="K299" s="175"/>
      <c r="L299" s="175"/>
      <c r="M299" s="175"/>
      <c r="N299" s="175"/>
      <c r="O299" s="175"/>
      <c r="P299" s="171">
        <f t="shared" si="32"/>
        <v>0</v>
      </c>
      <c r="Q299" s="163">
        <f t="shared" si="33"/>
        <v>0</v>
      </c>
      <c r="R299" s="156">
        <f t="shared" si="34"/>
        <v>0</v>
      </c>
      <c r="S299" s="160">
        <f>IF(A299&gt;0,SUMPRODUCT((PLanning!$T$3:$T$367=A299)*(PLanning!$R$3:$R$367)))</f>
        <v>0</v>
      </c>
      <c r="T299">
        <f t="shared" si="30"/>
        <v>43</v>
      </c>
    </row>
    <row r="300" spans="1:20" x14ac:dyDescent="0.3">
      <c r="A300" s="200" t="str">
        <f t="shared" si="35"/>
        <v/>
      </c>
      <c r="B300" s="149">
        <f t="shared" si="36"/>
        <v>43762</v>
      </c>
      <c r="C300" s="150">
        <f t="shared" si="31"/>
        <v>43762</v>
      </c>
      <c r="D300" s="175"/>
      <c r="E300" s="175"/>
      <c r="F300" s="175"/>
      <c r="G300" s="175"/>
      <c r="H300" s="175"/>
      <c r="I300" s="175"/>
      <c r="J300" s="175"/>
      <c r="K300" s="175"/>
      <c r="L300" s="175"/>
      <c r="M300" s="175"/>
      <c r="N300" s="175"/>
      <c r="O300" s="175"/>
      <c r="P300" s="171">
        <f t="shared" si="32"/>
        <v>0</v>
      </c>
      <c r="Q300" s="163">
        <f t="shared" si="33"/>
        <v>0</v>
      </c>
      <c r="R300" s="156">
        <f t="shared" si="34"/>
        <v>0</v>
      </c>
      <c r="S300" s="160">
        <f>IF(A300&gt;0,SUMPRODUCT((PLanning!$T$3:$T$367=A300)*(PLanning!$R$3:$R$367)))</f>
        <v>0</v>
      </c>
      <c r="T300">
        <f t="shared" si="30"/>
        <v>43</v>
      </c>
    </row>
    <row r="301" spans="1:20" x14ac:dyDescent="0.3">
      <c r="A301" s="200" t="str">
        <f t="shared" si="35"/>
        <v/>
      </c>
      <c r="B301" s="149">
        <f t="shared" si="36"/>
        <v>43763</v>
      </c>
      <c r="C301" s="150">
        <f t="shared" si="31"/>
        <v>43763</v>
      </c>
      <c r="D301" s="175"/>
      <c r="E301" s="175"/>
      <c r="F301" s="175"/>
      <c r="G301" s="175"/>
      <c r="H301" s="175"/>
      <c r="I301" s="175"/>
      <c r="J301" s="175"/>
      <c r="K301" s="175"/>
      <c r="L301" s="175"/>
      <c r="M301" s="175"/>
      <c r="N301" s="175"/>
      <c r="O301" s="175"/>
      <c r="P301" s="171">
        <f t="shared" si="32"/>
        <v>0</v>
      </c>
      <c r="Q301" s="163">
        <f t="shared" si="33"/>
        <v>0</v>
      </c>
      <c r="R301" s="156">
        <f t="shared" si="34"/>
        <v>0</v>
      </c>
      <c r="S301" s="160">
        <f>IF(A301&gt;0,SUMPRODUCT((PLanning!$T$3:$T$367=A301)*(PLanning!$R$3:$R$367)))</f>
        <v>0</v>
      </c>
      <c r="T301">
        <f t="shared" si="30"/>
        <v>43</v>
      </c>
    </row>
    <row r="302" spans="1:20" x14ac:dyDescent="0.3">
      <c r="A302" s="200" t="str">
        <f t="shared" si="35"/>
        <v/>
      </c>
      <c r="B302" s="149">
        <f t="shared" si="36"/>
        <v>43764</v>
      </c>
      <c r="C302" s="150">
        <f t="shared" si="31"/>
        <v>43764</v>
      </c>
      <c r="D302" s="175"/>
      <c r="E302" s="175"/>
      <c r="F302" s="175"/>
      <c r="G302" s="175"/>
      <c r="H302" s="175"/>
      <c r="I302" s="175"/>
      <c r="J302" s="175"/>
      <c r="K302" s="175"/>
      <c r="L302" s="175"/>
      <c r="M302" s="175"/>
      <c r="N302" s="175"/>
      <c r="O302" s="175"/>
      <c r="P302" s="171">
        <f t="shared" si="32"/>
        <v>0</v>
      </c>
      <c r="Q302" s="163">
        <f t="shared" si="33"/>
        <v>0</v>
      </c>
      <c r="R302" s="156">
        <f t="shared" si="34"/>
        <v>0</v>
      </c>
      <c r="S302" s="160">
        <f>IF(A302&gt;0,SUMPRODUCT((PLanning!$T$3:$T$367=A302)*(PLanning!$R$3:$R$367)))</f>
        <v>0</v>
      </c>
      <c r="T302">
        <f t="shared" si="30"/>
        <v>43</v>
      </c>
    </row>
    <row r="303" spans="1:20" x14ac:dyDescent="0.3">
      <c r="A303" s="200" t="str">
        <f t="shared" si="35"/>
        <v/>
      </c>
      <c r="B303" s="149">
        <f t="shared" si="36"/>
        <v>43765</v>
      </c>
      <c r="C303" s="150">
        <f t="shared" si="31"/>
        <v>43765</v>
      </c>
      <c r="D303" s="175"/>
      <c r="E303" s="175"/>
      <c r="F303" s="175"/>
      <c r="G303" s="175"/>
      <c r="H303" s="175"/>
      <c r="I303" s="175"/>
      <c r="J303" s="175"/>
      <c r="K303" s="175"/>
      <c r="L303" s="175"/>
      <c r="M303" s="175"/>
      <c r="N303" s="175"/>
      <c r="O303" s="175"/>
      <c r="P303" s="171">
        <f t="shared" si="32"/>
        <v>0</v>
      </c>
      <c r="Q303" s="163">
        <f t="shared" si="33"/>
        <v>0</v>
      </c>
      <c r="R303" s="156">
        <f t="shared" si="34"/>
        <v>0</v>
      </c>
      <c r="S303" s="160">
        <f>IF(A303&gt;0,SUMPRODUCT((PLanning!$T$3:$T$367=A303)*(PLanning!$R$3:$R$367)))</f>
        <v>0</v>
      </c>
      <c r="T303">
        <f t="shared" si="30"/>
        <v>43</v>
      </c>
    </row>
    <row r="304" spans="1:20" x14ac:dyDescent="0.3">
      <c r="A304" s="200" t="str">
        <f t="shared" si="35"/>
        <v/>
      </c>
      <c r="B304" s="149">
        <f t="shared" si="36"/>
        <v>43766</v>
      </c>
      <c r="C304" s="150">
        <f t="shared" si="31"/>
        <v>43766</v>
      </c>
      <c r="D304" s="175"/>
      <c r="E304" s="175"/>
      <c r="F304" s="175"/>
      <c r="G304" s="175"/>
      <c r="H304" s="175"/>
      <c r="I304" s="175"/>
      <c r="J304" s="175"/>
      <c r="K304" s="175"/>
      <c r="L304" s="175"/>
      <c r="M304" s="175"/>
      <c r="N304" s="175"/>
      <c r="O304" s="175"/>
      <c r="P304" s="171">
        <f t="shared" si="32"/>
        <v>0</v>
      </c>
      <c r="Q304" s="163">
        <f t="shared" si="33"/>
        <v>0</v>
      </c>
      <c r="R304" s="156">
        <f t="shared" si="34"/>
        <v>0</v>
      </c>
      <c r="S304" s="160">
        <f>IF(A304&gt;0,SUMPRODUCT((PLanning!$T$3:$T$367=A304)*(PLanning!$R$3:$R$367)))</f>
        <v>0</v>
      </c>
      <c r="T304">
        <f t="shared" si="30"/>
        <v>43</v>
      </c>
    </row>
    <row r="305" spans="1:20" x14ac:dyDescent="0.3">
      <c r="A305" s="200">
        <f t="shared" si="35"/>
        <v>44</v>
      </c>
      <c r="B305" s="149">
        <f t="shared" si="36"/>
        <v>43767</v>
      </c>
      <c r="C305" s="150">
        <f t="shared" si="31"/>
        <v>43767</v>
      </c>
      <c r="D305" s="175"/>
      <c r="E305" s="175"/>
      <c r="F305" s="175"/>
      <c r="G305" s="175"/>
      <c r="H305" s="175"/>
      <c r="I305" s="175"/>
      <c r="J305" s="175"/>
      <c r="K305" s="175"/>
      <c r="L305" s="175"/>
      <c r="M305" s="175"/>
      <c r="N305" s="175"/>
      <c r="O305" s="175"/>
      <c r="P305" s="171">
        <f t="shared" si="32"/>
        <v>0</v>
      </c>
      <c r="Q305" s="163">
        <f t="shared" si="33"/>
        <v>0</v>
      </c>
      <c r="R305" s="156">
        <f t="shared" si="34"/>
        <v>0</v>
      </c>
      <c r="S305" s="160">
        <f>IF(A305&gt;0,SUMPRODUCT((PLanning!$T$3:$T$367=A305)*(PLanning!$R$3:$R$367)))</f>
        <v>0</v>
      </c>
      <c r="T305">
        <f t="shared" si="30"/>
        <v>44</v>
      </c>
    </row>
    <row r="306" spans="1:20" x14ac:dyDescent="0.3">
      <c r="A306" s="200" t="str">
        <f t="shared" si="35"/>
        <v/>
      </c>
      <c r="B306" s="149">
        <f t="shared" si="36"/>
        <v>43768</v>
      </c>
      <c r="C306" s="150">
        <f t="shared" si="31"/>
        <v>43768</v>
      </c>
      <c r="D306" s="175"/>
      <c r="E306" s="175"/>
      <c r="F306" s="175"/>
      <c r="G306" s="175"/>
      <c r="H306" s="175"/>
      <c r="I306" s="175"/>
      <c r="J306" s="175"/>
      <c r="K306" s="175"/>
      <c r="L306" s="175"/>
      <c r="M306" s="175"/>
      <c r="N306" s="175"/>
      <c r="O306" s="175"/>
      <c r="P306" s="171">
        <f t="shared" si="32"/>
        <v>0</v>
      </c>
      <c r="Q306" s="163">
        <f t="shared" si="33"/>
        <v>0</v>
      </c>
      <c r="R306" s="156">
        <f t="shared" si="34"/>
        <v>0</v>
      </c>
      <c r="S306" s="160">
        <f>IF(A306&gt;0,SUMPRODUCT((PLanning!$T$3:$T$367=A306)*(PLanning!$R$3:$R$367)))</f>
        <v>0</v>
      </c>
      <c r="T306">
        <f t="shared" si="30"/>
        <v>44</v>
      </c>
    </row>
    <row r="307" spans="1:20" x14ac:dyDescent="0.3">
      <c r="A307" s="200" t="str">
        <f t="shared" si="35"/>
        <v/>
      </c>
      <c r="B307" s="149">
        <f t="shared" si="36"/>
        <v>43769</v>
      </c>
      <c r="C307" s="150">
        <f t="shared" si="31"/>
        <v>43769</v>
      </c>
      <c r="D307" s="175"/>
      <c r="E307" s="175"/>
      <c r="F307" s="175"/>
      <c r="G307" s="175"/>
      <c r="H307" s="175"/>
      <c r="I307" s="175"/>
      <c r="J307" s="175"/>
      <c r="K307" s="175"/>
      <c r="L307" s="175"/>
      <c r="M307" s="175"/>
      <c r="N307" s="175"/>
      <c r="O307" s="175"/>
      <c r="P307" s="171">
        <f t="shared" si="32"/>
        <v>0</v>
      </c>
      <c r="Q307" s="163">
        <f t="shared" si="33"/>
        <v>0</v>
      </c>
      <c r="R307" s="156">
        <f t="shared" si="34"/>
        <v>0</v>
      </c>
      <c r="S307" s="160">
        <f>IF(A307&gt;0,SUMPRODUCT((PLanning!$T$3:$T$367=A307)*(PLanning!$R$3:$R$367)))</f>
        <v>0</v>
      </c>
      <c r="T307">
        <f t="shared" si="30"/>
        <v>44</v>
      </c>
    </row>
    <row r="308" spans="1:20" x14ac:dyDescent="0.3">
      <c r="A308" s="200" t="str">
        <f t="shared" si="35"/>
        <v/>
      </c>
      <c r="B308" s="149">
        <f t="shared" si="36"/>
        <v>43770</v>
      </c>
      <c r="C308" s="150">
        <f t="shared" si="31"/>
        <v>43770</v>
      </c>
      <c r="D308" s="175"/>
      <c r="E308" s="175"/>
      <c r="F308" s="175"/>
      <c r="G308" s="175"/>
      <c r="H308" s="175"/>
      <c r="I308" s="175"/>
      <c r="J308" s="175"/>
      <c r="K308" s="175"/>
      <c r="L308" s="175"/>
      <c r="M308" s="175"/>
      <c r="N308" s="175"/>
      <c r="O308" s="175"/>
      <c r="P308" s="171">
        <f t="shared" si="32"/>
        <v>0</v>
      </c>
      <c r="Q308" s="163">
        <f t="shared" si="33"/>
        <v>0</v>
      </c>
      <c r="R308" s="156">
        <f t="shared" si="34"/>
        <v>0</v>
      </c>
      <c r="S308" s="160">
        <f>IF(A308&gt;0,SUMPRODUCT((PLanning!$T$3:$T$367=A308)*(PLanning!$R$3:$R$367)))</f>
        <v>0</v>
      </c>
      <c r="T308">
        <f t="shared" si="30"/>
        <v>44</v>
      </c>
    </row>
    <row r="309" spans="1:20" x14ac:dyDescent="0.3">
      <c r="A309" s="200" t="str">
        <f t="shared" si="35"/>
        <v/>
      </c>
      <c r="B309" s="149">
        <f t="shared" si="36"/>
        <v>43771</v>
      </c>
      <c r="C309" s="150">
        <f t="shared" si="31"/>
        <v>43771</v>
      </c>
      <c r="D309" s="175"/>
      <c r="E309" s="175"/>
      <c r="F309" s="175"/>
      <c r="G309" s="175"/>
      <c r="H309" s="175"/>
      <c r="I309" s="175"/>
      <c r="J309" s="175"/>
      <c r="K309" s="175"/>
      <c r="L309" s="175"/>
      <c r="M309" s="175"/>
      <c r="N309" s="175"/>
      <c r="O309" s="175"/>
      <c r="P309" s="171">
        <f t="shared" si="32"/>
        <v>0</v>
      </c>
      <c r="Q309" s="163">
        <f t="shared" si="33"/>
        <v>0</v>
      </c>
      <c r="R309" s="156">
        <f t="shared" si="34"/>
        <v>0</v>
      </c>
      <c r="S309" s="160">
        <f>IF(A309&gt;0,SUMPRODUCT((PLanning!$T$3:$T$367=A309)*(PLanning!$R$3:$R$367)))</f>
        <v>0</v>
      </c>
      <c r="T309">
        <f t="shared" si="30"/>
        <v>44</v>
      </c>
    </row>
    <row r="310" spans="1:20" x14ac:dyDescent="0.3">
      <c r="A310" s="200" t="str">
        <f t="shared" si="35"/>
        <v/>
      </c>
      <c r="B310" s="149">
        <f t="shared" si="36"/>
        <v>43772</v>
      </c>
      <c r="C310" s="150">
        <f t="shared" si="31"/>
        <v>43772</v>
      </c>
      <c r="D310" s="175"/>
      <c r="E310" s="175"/>
      <c r="F310" s="175"/>
      <c r="G310" s="175"/>
      <c r="H310" s="175"/>
      <c r="I310" s="175"/>
      <c r="J310" s="175"/>
      <c r="K310" s="175"/>
      <c r="L310" s="175"/>
      <c r="M310" s="175"/>
      <c r="N310" s="175"/>
      <c r="O310" s="175"/>
      <c r="P310" s="171">
        <f t="shared" si="32"/>
        <v>0</v>
      </c>
      <c r="Q310" s="163">
        <f t="shared" si="33"/>
        <v>0</v>
      </c>
      <c r="R310" s="156">
        <f t="shared" si="34"/>
        <v>0</v>
      </c>
      <c r="S310" s="160">
        <f>IF(A310&gt;0,SUMPRODUCT((PLanning!$T$3:$T$367=A310)*(PLanning!$R$3:$R$367)))</f>
        <v>0</v>
      </c>
      <c r="T310">
        <f t="shared" si="30"/>
        <v>44</v>
      </c>
    </row>
    <row r="311" spans="1:20" x14ac:dyDescent="0.3">
      <c r="A311" s="200" t="str">
        <f t="shared" si="35"/>
        <v/>
      </c>
      <c r="B311" s="149">
        <f t="shared" si="36"/>
        <v>43773</v>
      </c>
      <c r="C311" s="150">
        <f t="shared" si="31"/>
        <v>43773</v>
      </c>
      <c r="D311" s="175"/>
      <c r="E311" s="175"/>
      <c r="F311" s="175"/>
      <c r="G311" s="175"/>
      <c r="H311" s="175"/>
      <c r="I311" s="175"/>
      <c r="J311" s="175"/>
      <c r="K311" s="175"/>
      <c r="L311" s="175"/>
      <c r="M311" s="175"/>
      <c r="N311" s="175"/>
      <c r="O311" s="175"/>
      <c r="P311" s="171">
        <f t="shared" si="32"/>
        <v>0</v>
      </c>
      <c r="Q311" s="163">
        <f t="shared" si="33"/>
        <v>0</v>
      </c>
      <c r="R311" s="156">
        <f t="shared" si="34"/>
        <v>0</v>
      </c>
      <c r="S311" s="160">
        <f>IF(A311&gt;0,SUMPRODUCT((PLanning!$T$3:$T$367=A311)*(PLanning!$R$3:$R$367)))</f>
        <v>0</v>
      </c>
      <c r="T311">
        <f t="shared" si="30"/>
        <v>44</v>
      </c>
    </row>
    <row r="312" spans="1:20" x14ac:dyDescent="0.3">
      <c r="A312" s="200">
        <f t="shared" si="35"/>
        <v>45</v>
      </c>
      <c r="B312" s="149">
        <f t="shared" si="36"/>
        <v>43774</v>
      </c>
      <c r="C312" s="150">
        <f t="shared" si="31"/>
        <v>43774</v>
      </c>
      <c r="D312" s="175"/>
      <c r="E312" s="175"/>
      <c r="F312" s="175"/>
      <c r="G312" s="175"/>
      <c r="H312" s="175"/>
      <c r="I312" s="175"/>
      <c r="J312" s="175"/>
      <c r="K312" s="175"/>
      <c r="L312" s="175"/>
      <c r="M312" s="175"/>
      <c r="N312" s="175"/>
      <c r="O312" s="175"/>
      <c r="P312" s="171">
        <f t="shared" si="32"/>
        <v>0</v>
      </c>
      <c r="Q312" s="163">
        <f t="shared" si="33"/>
        <v>0</v>
      </c>
      <c r="R312" s="156">
        <f t="shared" si="34"/>
        <v>0</v>
      </c>
      <c r="S312" s="160">
        <f>IF(A312&gt;0,SUMPRODUCT((PLanning!$T$3:$T$367=A312)*(PLanning!$R$3:$R$367)))</f>
        <v>0</v>
      </c>
      <c r="T312">
        <f t="shared" si="30"/>
        <v>45</v>
      </c>
    </row>
    <row r="313" spans="1:20" x14ac:dyDescent="0.3">
      <c r="A313" s="200" t="str">
        <f t="shared" si="35"/>
        <v/>
      </c>
      <c r="B313" s="149">
        <f t="shared" si="36"/>
        <v>43775</v>
      </c>
      <c r="C313" s="150">
        <f t="shared" si="31"/>
        <v>43775</v>
      </c>
      <c r="D313" s="175"/>
      <c r="E313" s="175"/>
      <c r="F313" s="175"/>
      <c r="G313" s="175"/>
      <c r="H313" s="175"/>
      <c r="I313" s="175"/>
      <c r="J313" s="175"/>
      <c r="K313" s="175"/>
      <c r="L313" s="175"/>
      <c r="M313" s="175"/>
      <c r="N313" s="175"/>
      <c r="O313" s="175"/>
      <c r="P313" s="171">
        <f t="shared" si="32"/>
        <v>0</v>
      </c>
      <c r="Q313" s="163">
        <f t="shared" si="33"/>
        <v>0</v>
      </c>
      <c r="R313" s="156">
        <f t="shared" si="34"/>
        <v>0</v>
      </c>
      <c r="S313" s="160">
        <f>IF(A313&gt;0,SUMPRODUCT((PLanning!$T$3:$T$367=A313)*(PLanning!$R$3:$R$367)))</f>
        <v>0</v>
      </c>
      <c r="T313">
        <f t="shared" si="30"/>
        <v>45</v>
      </c>
    </row>
    <row r="314" spans="1:20" x14ac:dyDescent="0.3">
      <c r="A314" s="200" t="str">
        <f t="shared" si="35"/>
        <v/>
      </c>
      <c r="B314" s="149">
        <f t="shared" si="36"/>
        <v>43776</v>
      </c>
      <c r="C314" s="150">
        <f t="shared" si="31"/>
        <v>43776</v>
      </c>
      <c r="D314" s="175"/>
      <c r="E314" s="175"/>
      <c r="F314" s="175"/>
      <c r="G314" s="175"/>
      <c r="H314" s="175"/>
      <c r="I314" s="175"/>
      <c r="J314" s="175"/>
      <c r="K314" s="175"/>
      <c r="L314" s="175"/>
      <c r="M314" s="175"/>
      <c r="N314" s="175"/>
      <c r="O314" s="175"/>
      <c r="P314" s="171">
        <f t="shared" si="32"/>
        <v>0</v>
      </c>
      <c r="Q314" s="163">
        <f t="shared" si="33"/>
        <v>0</v>
      </c>
      <c r="R314" s="156">
        <f t="shared" si="34"/>
        <v>0</v>
      </c>
      <c r="S314" s="160">
        <f>IF(A314&gt;0,SUMPRODUCT((PLanning!$T$3:$T$367=A314)*(PLanning!$R$3:$R$367)))</f>
        <v>0</v>
      </c>
      <c r="T314">
        <f t="shared" si="30"/>
        <v>45</v>
      </c>
    </row>
    <row r="315" spans="1:20" x14ac:dyDescent="0.3">
      <c r="A315" s="200" t="str">
        <f t="shared" si="35"/>
        <v/>
      </c>
      <c r="B315" s="149">
        <f t="shared" si="36"/>
        <v>43777</v>
      </c>
      <c r="C315" s="150">
        <f t="shared" si="31"/>
        <v>43777</v>
      </c>
      <c r="D315" s="175"/>
      <c r="E315" s="175"/>
      <c r="F315" s="175"/>
      <c r="G315" s="175"/>
      <c r="H315" s="175"/>
      <c r="I315" s="175"/>
      <c r="J315" s="175"/>
      <c r="K315" s="175"/>
      <c r="L315" s="175"/>
      <c r="M315" s="175"/>
      <c r="N315" s="175"/>
      <c r="O315" s="175"/>
      <c r="P315" s="171">
        <f t="shared" si="32"/>
        <v>0</v>
      </c>
      <c r="Q315" s="163">
        <f t="shared" si="33"/>
        <v>0</v>
      </c>
      <c r="R315" s="156">
        <f t="shared" si="34"/>
        <v>0</v>
      </c>
      <c r="S315" s="160">
        <f>IF(A315&gt;0,SUMPRODUCT((PLanning!$T$3:$T$367=A315)*(PLanning!$R$3:$R$367)))</f>
        <v>0</v>
      </c>
      <c r="T315">
        <f t="shared" si="30"/>
        <v>45</v>
      </c>
    </row>
    <row r="316" spans="1:20" x14ac:dyDescent="0.3">
      <c r="A316" s="200" t="str">
        <f t="shared" si="35"/>
        <v/>
      </c>
      <c r="B316" s="149">
        <f t="shared" si="36"/>
        <v>43778</v>
      </c>
      <c r="C316" s="150">
        <f t="shared" si="31"/>
        <v>43778</v>
      </c>
      <c r="D316" s="175"/>
      <c r="E316" s="175"/>
      <c r="F316" s="175"/>
      <c r="G316" s="175"/>
      <c r="H316" s="175"/>
      <c r="I316" s="175"/>
      <c r="J316" s="175"/>
      <c r="K316" s="175"/>
      <c r="L316" s="175"/>
      <c r="M316" s="175"/>
      <c r="N316" s="175"/>
      <c r="O316" s="175"/>
      <c r="P316" s="171">
        <f t="shared" si="32"/>
        <v>0</v>
      </c>
      <c r="Q316" s="163">
        <f t="shared" si="33"/>
        <v>0</v>
      </c>
      <c r="R316" s="156">
        <f t="shared" si="34"/>
        <v>0</v>
      </c>
      <c r="S316" s="160">
        <f>IF(A316&gt;0,SUMPRODUCT((PLanning!$T$3:$T$367=A316)*(PLanning!$R$3:$R$367)))</f>
        <v>0</v>
      </c>
      <c r="T316">
        <f t="shared" si="30"/>
        <v>45</v>
      </c>
    </row>
    <row r="317" spans="1:20" x14ac:dyDescent="0.3">
      <c r="A317" s="200" t="str">
        <f t="shared" si="35"/>
        <v/>
      </c>
      <c r="B317" s="149">
        <f t="shared" si="36"/>
        <v>43779</v>
      </c>
      <c r="C317" s="150">
        <f t="shared" si="31"/>
        <v>43779</v>
      </c>
      <c r="D317" s="175"/>
      <c r="E317" s="175"/>
      <c r="F317" s="175"/>
      <c r="G317" s="175"/>
      <c r="H317" s="175"/>
      <c r="I317" s="175"/>
      <c r="J317" s="175"/>
      <c r="K317" s="175"/>
      <c r="L317" s="175"/>
      <c r="M317" s="175"/>
      <c r="N317" s="175"/>
      <c r="O317" s="175"/>
      <c r="P317" s="171">
        <f t="shared" si="32"/>
        <v>0</v>
      </c>
      <c r="Q317" s="163">
        <f t="shared" si="33"/>
        <v>0</v>
      </c>
      <c r="R317" s="156">
        <f t="shared" si="34"/>
        <v>0</v>
      </c>
      <c r="S317" s="160">
        <f>IF(A317&gt;0,SUMPRODUCT((PLanning!$T$3:$T$367=A317)*(PLanning!$R$3:$R$367)))</f>
        <v>0</v>
      </c>
      <c r="T317">
        <f t="shared" si="30"/>
        <v>45</v>
      </c>
    </row>
    <row r="318" spans="1:20" x14ac:dyDescent="0.3">
      <c r="A318" s="200" t="str">
        <f t="shared" si="35"/>
        <v/>
      </c>
      <c r="B318" s="149">
        <f t="shared" si="36"/>
        <v>43780</v>
      </c>
      <c r="C318" s="150">
        <f t="shared" si="31"/>
        <v>43780</v>
      </c>
      <c r="D318" s="175"/>
      <c r="E318" s="175"/>
      <c r="F318" s="175"/>
      <c r="G318" s="175"/>
      <c r="H318" s="175"/>
      <c r="I318" s="175"/>
      <c r="J318" s="175"/>
      <c r="K318" s="175"/>
      <c r="L318" s="175"/>
      <c r="M318" s="175"/>
      <c r="N318" s="175"/>
      <c r="O318" s="175"/>
      <c r="P318" s="171">
        <f t="shared" si="32"/>
        <v>0</v>
      </c>
      <c r="Q318" s="163">
        <f t="shared" si="33"/>
        <v>0</v>
      </c>
      <c r="R318" s="156">
        <f t="shared" si="34"/>
        <v>0</v>
      </c>
      <c r="S318" s="160">
        <f>IF(A318&gt;0,SUMPRODUCT((PLanning!$T$3:$T$367=A318)*(PLanning!$R$3:$R$367)))</f>
        <v>0</v>
      </c>
      <c r="T318">
        <f t="shared" si="30"/>
        <v>45</v>
      </c>
    </row>
    <row r="319" spans="1:20" x14ac:dyDescent="0.3">
      <c r="A319" s="200">
        <f t="shared" si="35"/>
        <v>46</v>
      </c>
      <c r="B319" s="149">
        <f t="shared" si="36"/>
        <v>43781</v>
      </c>
      <c r="C319" s="150">
        <f t="shared" si="31"/>
        <v>43781</v>
      </c>
      <c r="D319" s="175"/>
      <c r="E319" s="175"/>
      <c r="F319" s="175"/>
      <c r="G319" s="175"/>
      <c r="H319" s="175"/>
      <c r="I319" s="175"/>
      <c r="J319" s="175"/>
      <c r="K319" s="175"/>
      <c r="L319" s="175"/>
      <c r="M319" s="175"/>
      <c r="N319" s="175"/>
      <c r="O319" s="175"/>
      <c r="P319" s="171">
        <f t="shared" si="32"/>
        <v>0</v>
      </c>
      <c r="Q319" s="163">
        <f t="shared" si="33"/>
        <v>0</v>
      </c>
      <c r="R319" s="156">
        <f t="shared" si="34"/>
        <v>0</v>
      </c>
      <c r="S319" s="160">
        <f>IF(A319&gt;0,SUMPRODUCT((PLanning!$T$3:$T$367=A319)*(PLanning!$R$3:$R$367)))</f>
        <v>0</v>
      </c>
      <c r="T319">
        <f t="shared" si="30"/>
        <v>46</v>
      </c>
    </row>
    <row r="320" spans="1:20" x14ac:dyDescent="0.3">
      <c r="A320" s="200" t="str">
        <f t="shared" si="35"/>
        <v/>
      </c>
      <c r="B320" s="149">
        <f t="shared" si="36"/>
        <v>43782</v>
      </c>
      <c r="C320" s="150">
        <f t="shared" si="31"/>
        <v>43782</v>
      </c>
      <c r="D320" s="175"/>
      <c r="E320" s="175"/>
      <c r="F320" s="175"/>
      <c r="G320" s="175"/>
      <c r="H320" s="175"/>
      <c r="I320" s="175"/>
      <c r="J320" s="175"/>
      <c r="K320" s="175"/>
      <c r="L320" s="175"/>
      <c r="M320" s="175"/>
      <c r="N320" s="175"/>
      <c r="O320" s="175"/>
      <c r="P320" s="171">
        <f t="shared" si="32"/>
        <v>0</v>
      </c>
      <c r="Q320" s="163">
        <f t="shared" si="33"/>
        <v>0</v>
      </c>
      <c r="R320" s="156">
        <f t="shared" si="34"/>
        <v>0</v>
      </c>
      <c r="S320" s="160">
        <f>IF(A320&gt;0,SUMPRODUCT((PLanning!$T$3:$T$367=A320)*(PLanning!$R$3:$R$367)))</f>
        <v>0</v>
      </c>
      <c r="T320">
        <f t="shared" si="30"/>
        <v>46</v>
      </c>
    </row>
    <row r="321" spans="1:20" x14ac:dyDescent="0.3">
      <c r="A321" s="200" t="str">
        <f t="shared" si="35"/>
        <v/>
      </c>
      <c r="B321" s="149">
        <f t="shared" si="36"/>
        <v>43783</v>
      </c>
      <c r="C321" s="150">
        <f t="shared" si="31"/>
        <v>43783</v>
      </c>
      <c r="D321" s="175"/>
      <c r="E321" s="175"/>
      <c r="F321" s="175"/>
      <c r="G321" s="175"/>
      <c r="H321" s="175"/>
      <c r="I321" s="175"/>
      <c r="J321" s="175"/>
      <c r="K321" s="175"/>
      <c r="L321" s="175"/>
      <c r="M321" s="175"/>
      <c r="N321" s="175"/>
      <c r="O321" s="175"/>
      <c r="P321" s="171">
        <f t="shared" si="32"/>
        <v>0</v>
      </c>
      <c r="Q321" s="163">
        <f t="shared" si="33"/>
        <v>0</v>
      </c>
      <c r="R321" s="156">
        <f t="shared" si="34"/>
        <v>0</v>
      </c>
      <c r="S321" s="160">
        <f>IF(A321&gt;0,SUMPRODUCT((PLanning!$T$3:$T$367=A321)*(PLanning!$R$3:$R$367)))</f>
        <v>0</v>
      </c>
      <c r="T321">
        <f t="shared" si="30"/>
        <v>46</v>
      </c>
    </row>
    <row r="322" spans="1:20" x14ac:dyDescent="0.3">
      <c r="A322" s="200" t="str">
        <f t="shared" si="35"/>
        <v/>
      </c>
      <c r="B322" s="149">
        <f t="shared" si="36"/>
        <v>43784</v>
      </c>
      <c r="C322" s="150">
        <f t="shared" si="31"/>
        <v>43784</v>
      </c>
      <c r="D322" s="175"/>
      <c r="E322" s="175"/>
      <c r="F322" s="175"/>
      <c r="G322" s="175"/>
      <c r="H322" s="175"/>
      <c r="I322" s="175"/>
      <c r="J322" s="175"/>
      <c r="K322" s="175"/>
      <c r="L322" s="175"/>
      <c r="M322" s="175"/>
      <c r="N322" s="175"/>
      <c r="O322" s="175"/>
      <c r="P322" s="171">
        <f t="shared" si="32"/>
        <v>0</v>
      </c>
      <c r="Q322" s="163">
        <f t="shared" si="33"/>
        <v>0</v>
      </c>
      <c r="R322" s="156">
        <f t="shared" si="34"/>
        <v>0</v>
      </c>
      <c r="S322" s="160">
        <f>IF(A322&gt;0,SUMPRODUCT((PLanning!$T$3:$T$367=A322)*(PLanning!$R$3:$R$367)))</f>
        <v>0</v>
      </c>
      <c r="T322">
        <f t="shared" si="30"/>
        <v>46</v>
      </c>
    </row>
    <row r="323" spans="1:20" x14ac:dyDescent="0.3">
      <c r="A323" s="200" t="str">
        <f t="shared" si="35"/>
        <v/>
      </c>
      <c r="B323" s="149">
        <f t="shared" si="36"/>
        <v>43785</v>
      </c>
      <c r="C323" s="150">
        <f t="shared" si="31"/>
        <v>43785</v>
      </c>
      <c r="D323" s="175"/>
      <c r="E323" s="175"/>
      <c r="F323" s="175"/>
      <c r="G323" s="175"/>
      <c r="H323" s="175"/>
      <c r="I323" s="175"/>
      <c r="J323" s="175"/>
      <c r="K323" s="175"/>
      <c r="L323" s="175"/>
      <c r="M323" s="175"/>
      <c r="N323" s="175"/>
      <c r="O323" s="175"/>
      <c r="P323" s="171">
        <f t="shared" si="32"/>
        <v>0</v>
      </c>
      <c r="Q323" s="163">
        <f t="shared" si="33"/>
        <v>0</v>
      </c>
      <c r="R323" s="156">
        <f t="shared" si="34"/>
        <v>0</v>
      </c>
      <c r="S323" s="160">
        <f>IF(A323&gt;0,SUMPRODUCT((PLanning!$T$3:$T$367=A323)*(PLanning!$R$3:$R$367)))</f>
        <v>0</v>
      </c>
      <c r="T323">
        <f t="shared" ref="T323:T367" si="37">_xlfn.ISOWEEKNUM(B323)</f>
        <v>46</v>
      </c>
    </row>
    <row r="324" spans="1:20" x14ac:dyDescent="0.3">
      <c r="A324" s="200" t="str">
        <f t="shared" si="35"/>
        <v/>
      </c>
      <c r="B324" s="149">
        <f t="shared" si="36"/>
        <v>43786</v>
      </c>
      <c r="C324" s="150">
        <f t="shared" ref="C324:C367" si="38">B324</f>
        <v>43786</v>
      </c>
      <c r="D324" s="175"/>
      <c r="E324" s="175"/>
      <c r="F324" s="175"/>
      <c r="G324" s="175"/>
      <c r="H324" s="175"/>
      <c r="I324" s="175"/>
      <c r="J324" s="175"/>
      <c r="K324" s="175"/>
      <c r="L324" s="175"/>
      <c r="M324" s="175"/>
      <c r="N324" s="175"/>
      <c r="O324" s="175"/>
      <c r="P324" s="171">
        <f t="shared" ref="P324:P367" si="39">(E324-D324)+(H324-G324)</f>
        <v>0</v>
      </c>
      <c r="Q324" s="163">
        <f t="shared" ref="Q324:Q367" si="40">(K324-J324)+(N324-M324)</f>
        <v>0</v>
      </c>
      <c r="R324" s="156">
        <f t="shared" ref="R324:R367" si="41">Q324+P324</f>
        <v>0</v>
      </c>
      <c r="S324" s="160">
        <f>IF(A324&gt;0,SUMPRODUCT((PLanning!$T$3:$T$367=A324)*(PLanning!$R$3:$R$367)))</f>
        <v>0</v>
      </c>
      <c r="T324">
        <f t="shared" si="37"/>
        <v>46</v>
      </c>
    </row>
    <row r="325" spans="1:20" x14ac:dyDescent="0.3">
      <c r="A325" s="200" t="str">
        <f t="shared" ref="A325:A367" si="42">IF(WEEKDAY(B325,2)=1,_xlfn.ISOWEEKNUM(B325),"")</f>
        <v/>
      </c>
      <c r="B325" s="149">
        <f t="shared" si="36"/>
        <v>43787</v>
      </c>
      <c r="C325" s="150">
        <f t="shared" si="38"/>
        <v>43787</v>
      </c>
      <c r="D325" s="175"/>
      <c r="E325" s="175"/>
      <c r="F325" s="175"/>
      <c r="G325" s="175"/>
      <c r="H325" s="175"/>
      <c r="I325" s="175"/>
      <c r="J325" s="175"/>
      <c r="K325" s="175"/>
      <c r="L325" s="175"/>
      <c r="M325" s="175"/>
      <c r="N325" s="175"/>
      <c r="O325" s="175"/>
      <c r="P325" s="171">
        <f t="shared" si="39"/>
        <v>0</v>
      </c>
      <c r="Q325" s="163">
        <f t="shared" si="40"/>
        <v>0</v>
      </c>
      <c r="R325" s="156">
        <f t="shared" si="41"/>
        <v>0</v>
      </c>
      <c r="S325" s="160">
        <f>IF(A325&gt;0,SUMPRODUCT((PLanning!$T$3:$T$367=A325)*(PLanning!$R$3:$R$367)))</f>
        <v>0</v>
      </c>
      <c r="T325">
        <f t="shared" si="37"/>
        <v>46</v>
      </c>
    </row>
    <row r="326" spans="1:20" x14ac:dyDescent="0.3">
      <c r="A326" s="200">
        <f t="shared" si="42"/>
        <v>47</v>
      </c>
      <c r="B326" s="149">
        <f t="shared" si="36"/>
        <v>43788</v>
      </c>
      <c r="C326" s="150">
        <f t="shared" si="38"/>
        <v>43788</v>
      </c>
      <c r="D326" s="175"/>
      <c r="E326" s="175"/>
      <c r="F326" s="175"/>
      <c r="G326" s="175"/>
      <c r="H326" s="175"/>
      <c r="I326" s="175"/>
      <c r="J326" s="175"/>
      <c r="K326" s="175"/>
      <c r="L326" s="175"/>
      <c r="M326" s="175"/>
      <c r="N326" s="175"/>
      <c r="O326" s="175"/>
      <c r="P326" s="171">
        <f t="shared" si="39"/>
        <v>0</v>
      </c>
      <c r="Q326" s="163">
        <f t="shared" si="40"/>
        <v>0</v>
      </c>
      <c r="R326" s="156">
        <f t="shared" si="41"/>
        <v>0</v>
      </c>
      <c r="S326" s="160">
        <f>IF(A326&gt;0,SUMPRODUCT((PLanning!$T$3:$T$367=A326)*(PLanning!$R$3:$R$367)))</f>
        <v>0</v>
      </c>
      <c r="T326">
        <f t="shared" si="37"/>
        <v>47</v>
      </c>
    </row>
    <row r="327" spans="1:20" x14ac:dyDescent="0.3">
      <c r="A327" s="200" t="str">
        <f t="shared" si="42"/>
        <v/>
      </c>
      <c r="B327" s="149">
        <f t="shared" si="36"/>
        <v>43789</v>
      </c>
      <c r="C327" s="150">
        <f t="shared" si="38"/>
        <v>43789</v>
      </c>
      <c r="D327" s="175"/>
      <c r="E327" s="175"/>
      <c r="F327" s="175"/>
      <c r="G327" s="175"/>
      <c r="H327" s="175"/>
      <c r="I327" s="175"/>
      <c r="J327" s="175"/>
      <c r="K327" s="175"/>
      <c r="L327" s="175"/>
      <c r="M327" s="175"/>
      <c r="N327" s="175"/>
      <c r="O327" s="175"/>
      <c r="P327" s="171">
        <f t="shared" si="39"/>
        <v>0</v>
      </c>
      <c r="Q327" s="163">
        <f t="shared" si="40"/>
        <v>0</v>
      </c>
      <c r="R327" s="156">
        <f t="shared" si="41"/>
        <v>0</v>
      </c>
      <c r="S327" s="160">
        <f>IF(A327&gt;0,SUMPRODUCT((PLanning!$T$3:$T$367=A327)*(PLanning!$R$3:$R$367)))</f>
        <v>0</v>
      </c>
      <c r="T327">
        <f t="shared" si="37"/>
        <v>47</v>
      </c>
    </row>
    <row r="328" spans="1:20" x14ac:dyDescent="0.3">
      <c r="A328" s="200" t="str">
        <f t="shared" si="42"/>
        <v/>
      </c>
      <c r="B328" s="149">
        <f t="shared" si="36"/>
        <v>43790</v>
      </c>
      <c r="C328" s="150">
        <f t="shared" si="38"/>
        <v>43790</v>
      </c>
      <c r="D328" s="175"/>
      <c r="E328" s="175"/>
      <c r="F328" s="175"/>
      <c r="G328" s="175"/>
      <c r="H328" s="175"/>
      <c r="I328" s="175"/>
      <c r="J328" s="175"/>
      <c r="K328" s="175"/>
      <c r="L328" s="175"/>
      <c r="M328" s="175"/>
      <c r="N328" s="175"/>
      <c r="O328" s="175"/>
      <c r="P328" s="171">
        <f t="shared" si="39"/>
        <v>0</v>
      </c>
      <c r="Q328" s="163">
        <f t="shared" si="40"/>
        <v>0</v>
      </c>
      <c r="R328" s="156">
        <f t="shared" si="41"/>
        <v>0</v>
      </c>
      <c r="S328" s="160">
        <f>IF(A328&gt;0,SUMPRODUCT((PLanning!$T$3:$T$367=A328)*(PLanning!$R$3:$R$367)))</f>
        <v>0</v>
      </c>
      <c r="T328">
        <f t="shared" si="37"/>
        <v>47</v>
      </c>
    </row>
    <row r="329" spans="1:20" x14ac:dyDescent="0.3">
      <c r="A329" s="200" t="str">
        <f t="shared" si="42"/>
        <v/>
      </c>
      <c r="B329" s="149">
        <f t="shared" si="36"/>
        <v>43791</v>
      </c>
      <c r="C329" s="150">
        <f t="shared" si="38"/>
        <v>43791</v>
      </c>
      <c r="D329" s="175"/>
      <c r="E329" s="175"/>
      <c r="F329" s="175"/>
      <c r="G329" s="175"/>
      <c r="H329" s="175"/>
      <c r="I329" s="175"/>
      <c r="J329" s="175"/>
      <c r="K329" s="175"/>
      <c r="L329" s="175"/>
      <c r="M329" s="175"/>
      <c r="N329" s="175"/>
      <c r="O329" s="175"/>
      <c r="P329" s="171">
        <f t="shared" si="39"/>
        <v>0</v>
      </c>
      <c r="Q329" s="163">
        <f t="shared" si="40"/>
        <v>0</v>
      </c>
      <c r="R329" s="156">
        <f t="shared" si="41"/>
        <v>0</v>
      </c>
      <c r="S329" s="160">
        <f>IF(A329&gt;0,SUMPRODUCT((PLanning!$T$3:$T$367=A329)*(PLanning!$R$3:$R$367)))</f>
        <v>0</v>
      </c>
      <c r="T329">
        <f t="shared" si="37"/>
        <v>47</v>
      </c>
    </row>
    <row r="330" spans="1:20" x14ac:dyDescent="0.3">
      <c r="A330" s="200" t="str">
        <f t="shared" si="42"/>
        <v/>
      </c>
      <c r="B330" s="149">
        <f t="shared" si="36"/>
        <v>43792</v>
      </c>
      <c r="C330" s="150">
        <f t="shared" si="38"/>
        <v>43792</v>
      </c>
      <c r="D330" s="175"/>
      <c r="E330" s="175"/>
      <c r="F330" s="175"/>
      <c r="G330" s="175"/>
      <c r="H330" s="175"/>
      <c r="I330" s="175"/>
      <c r="J330" s="175"/>
      <c r="K330" s="175"/>
      <c r="L330" s="175"/>
      <c r="M330" s="175"/>
      <c r="N330" s="175"/>
      <c r="O330" s="175"/>
      <c r="P330" s="171">
        <f t="shared" si="39"/>
        <v>0</v>
      </c>
      <c r="Q330" s="163">
        <f t="shared" si="40"/>
        <v>0</v>
      </c>
      <c r="R330" s="156">
        <f t="shared" si="41"/>
        <v>0</v>
      </c>
      <c r="S330" s="160">
        <f>IF(A330&gt;0,SUMPRODUCT((PLanning!$T$3:$T$367=A330)*(PLanning!$R$3:$R$367)))</f>
        <v>0</v>
      </c>
      <c r="T330">
        <f t="shared" si="37"/>
        <v>47</v>
      </c>
    </row>
    <row r="331" spans="1:20" x14ac:dyDescent="0.3">
      <c r="A331" s="200" t="str">
        <f t="shared" si="42"/>
        <v/>
      </c>
      <c r="B331" s="149">
        <f t="shared" si="36"/>
        <v>43793</v>
      </c>
      <c r="C331" s="150">
        <f t="shared" si="38"/>
        <v>43793</v>
      </c>
      <c r="D331" s="175"/>
      <c r="E331" s="175"/>
      <c r="F331" s="175"/>
      <c r="G331" s="175"/>
      <c r="H331" s="175"/>
      <c r="I331" s="175"/>
      <c r="J331" s="175"/>
      <c r="K331" s="175"/>
      <c r="L331" s="175"/>
      <c r="M331" s="175"/>
      <c r="N331" s="175"/>
      <c r="O331" s="175"/>
      <c r="P331" s="171">
        <f t="shared" si="39"/>
        <v>0</v>
      </c>
      <c r="Q331" s="163">
        <f t="shared" si="40"/>
        <v>0</v>
      </c>
      <c r="R331" s="156">
        <f t="shared" si="41"/>
        <v>0</v>
      </c>
      <c r="S331" s="160">
        <f>IF(A331&gt;0,SUMPRODUCT((PLanning!$T$3:$T$367=A331)*(PLanning!$R$3:$R$367)))</f>
        <v>0</v>
      </c>
      <c r="T331">
        <f t="shared" si="37"/>
        <v>47</v>
      </c>
    </row>
    <row r="332" spans="1:20" x14ac:dyDescent="0.3">
      <c r="A332" s="200" t="str">
        <f t="shared" si="42"/>
        <v/>
      </c>
      <c r="B332" s="149">
        <f t="shared" si="36"/>
        <v>43794</v>
      </c>
      <c r="C332" s="150">
        <f t="shared" si="38"/>
        <v>43794</v>
      </c>
      <c r="D332" s="175"/>
      <c r="E332" s="175"/>
      <c r="F332" s="175"/>
      <c r="G332" s="175"/>
      <c r="H332" s="175"/>
      <c r="I332" s="175"/>
      <c r="J332" s="175"/>
      <c r="K332" s="175"/>
      <c r="L332" s="175"/>
      <c r="M332" s="175"/>
      <c r="N332" s="175"/>
      <c r="O332" s="175"/>
      <c r="P332" s="171">
        <f t="shared" si="39"/>
        <v>0</v>
      </c>
      <c r="Q332" s="163">
        <f t="shared" si="40"/>
        <v>0</v>
      </c>
      <c r="R332" s="156">
        <f t="shared" si="41"/>
        <v>0</v>
      </c>
      <c r="S332" s="160">
        <f>IF(A332&gt;0,SUMPRODUCT((PLanning!$T$3:$T$367=A332)*(PLanning!$R$3:$R$367)))</f>
        <v>0</v>
      </c>
      <c r="T332">
        <f t="shared" si="37"/>
        <v>47</v>
      </c>
    </row>
    <row r="333" spans="1:20" x14ac:dyDescent="0.3">
      <c r="A333" s="200">
        <f t="shared" si="42"/>
        <v>48</v>
      </c>
      <c r="B333" s="149">
        <f t="shared" si="36"/>
        <v>43795</v>
      </c>
      <c r="C333" s="150">
        <f t="shared" si="38"/>
        <v>43795</v>
      </c>
      <c r="D333" s="175"/>
      <c r="E333" s="175"/>
      <c r="F333" s="175"/>
      <c r="G333" s="175"/>
      <c r="H333" s="175"/>
      <c r="I333" s="175"/>
      <c r="J333" s="175"/>
      <c r="K333" s="175"/>
      <c r="L333" s="175"/>
      <c r="M333" s="175"/>
      <c r="N333" s="175"/>
      <c r="O333" s="175"/>
      <c r="P333" s="171">
        <f t="shared" si="39"/>
        <v>0</v>
      </c>
      <c r="Q333" s="163">
        <f t="shared" si="40"/>
        <v>0</v>
      </c>
      <c r="R333" s="156">
        <f t="shared" si="41"/>
        <v>0</v>
      </c>
      <c r="S333" s="160">
        <f>IF(A333&gt;0,SUMPRODUCT((PLanning!$T$3:$T$367=A333)*(PLanning!$R$3:$R$367)))</f>
        <v>0</v>
      </c>
      <c r="T333">
        <f t="shared" si="37"/>
        <v>48</v>
      </c>
    </row>
    <row r="334" spans="1:20" x14ac:dyDescent="0.3">
      <c r="A334" s="200" t="str">
        <f t="shared" si="42"/>
        <v/>
      </c>
      <c r="B334" s="149">
        <f t="shared" si="36"/>
        <v>43796</v>
      </c>
      <c r="C334" s="150">
        <f t="shared" si="38"/>
        <v>43796</v>
      </c>
      <c r="D334" s="175"/>
      <c r="E334" s="175"/>
      <c r="F334" s="175"/>
      <c r="G334" s="175"/>
      <c r="H334" s="175"/>
      <c r="I334" s="175"/>
      <c r="J334" s="175"/>
      <c r="K334" s="175"/>
      <c r="L334" s="175"/>
      <c r="M334" s="175"/>
      <c r="N334" s="175"/>
      <c r="O334" s="175"/>
      <c r="P334" s="171">
        <f t="shared" si="39"/>
        <v>0</v>
      </c>
      <c r="Q334" s="163">
        <f t="shared" si="40"/>
        <v>0</v>
      </c>
      <c r="R334" s="156">
        <f t="shared" si="41"/>
        <v>0</v>
      </c>
      <c r="S334" s="160">
        <f>IF(A334&gt;0,SUMPRODUCT((PLanning!$T$3:$T$367=A334)*(PLanning!$R$3:$R$367)))</f>
        <v>0</v>
      </c>
      <c r="T334">
        <f t="shared" si="37"/>
        <v>48</v>
      </c>
    </row>
    <row r="335" spans="1:20" x14ac:dyDescent="0.3">
      <c r="A335" s="200" t="str">
        <f t="shared" si="42"/>
        <v/>
      </c>
      <c r="B335" s="149">
        <f t="shared" si="36"/>
        <v>43797</v>
      </c>
      <c r="C335" s="150">
        <f t="shared" si="38"/>
        <v>43797</v>
      </c>
      <c r="D335" s="175"/>
      <c r="E335" s="175"/>
      <c r="F335" s="175"/>
      <c r="G335" s="175"/>
      <c r="H335" s="175"/>
      <c r="I335" s="175"/>
      <c r="J335" s="175"/>
      <c r="K335" s="175"/>
      <c r="L335" s="175"/>
      <c r="M335" s="175"/>
      <c r="N335" s="175"/>
      <c r="O335" s="175"/>
      <c r="P335" s="171">
        <f t="shared" si="39"/>
        <v>0</v>
      </c>
      <c r="Q335" s="163">
        <f t="shared" si="40"/>
        <v>0</v>
      </c>
      <c r="R335" s="156">
        <f t="shared" si="41"/>
        <v>0</v>
      </c>
      <c r="S335" s="160">
        <f>IF(A335&gt;0,SUMPRODUCT((PLanning!$T$3:$T$367=A335)*(PLanning!$R$3:$R$367)))</f>
        <v>0</v>
      </c>
      <c r="T335">
        <f t="shared" si="37"/>
        <v>48</v>
      </c>
    </row>
    <row r="336" spans="1:20" x14ac:dyDescent="0.3">
      <c r="A336" s="200" t="str">
        <f t="shared" si="42"/>
        <v/>
      </c>
      <c r="B336" s="149">
        <f t="shared" si="36"/>
        <v>43798</v>
      </c>
      <c r="C336" s="150">
        <f t="shared" si="38"/>
        <v>43798</v>
      </c>
      <c r="D336" s="175"/>
      <c r="E336" s="175"/>
      <c r="F336" s="175"/>
      <c r="G336" s="175"/>
      <c r="H336" s="175"/>
      <c r="I336" s="175"/>
      <c r="J336" s="175"/>
      <c r="K336" s="175"/>
      <c r="L336" s="175"/>
      <c r="M336" s="175"/>
      <c r="N336" s="175"/>
      <c r="O336" s="175"/>
      <c r="P336" s="171">
        <f t="shared" si="39"/>
        <v>0</v>
      </c>
      <c r="Q336" s="163">
        <f t="shared" si="40"/>
        <v>0</v>
      </c>
      <c r="R336" s="156">
        <f t="shared" si="41"/>
        <v>0</v>
      </c>
      <c r="S336" s="160">
        <f>IF(A336&gt;0,SUMPRODUCT((PLanning!$T$3:$T$367=A336)*(PLanning!$R$3:$R$367)))</f>
        <v>0</v>
      </c>
      <c r="T336">
        <f t="shared" si="37"/>
        <v>48</v>
      </c>
    </row>
    <row r="337" spans="1:20" x14ac:dyDescent="0.3">
      <c r="A337" s="200" t="str">
        <f t="shared" si="42"/>
        <v/>
      </c>
      <c r="B337" s="149">
        <f t="shared" si="36"/>
        <v>43799</v>
      </c>
      <c r="C337" s="150">
        <f t="shared" si="38"/>
        <v>43799</v>
      </c>
      <c r="D337" s="175"/>
      <c r="E337" s="175"/>
      <c r="F337" s="175"/>
      <c r="G337" s="175"/>
      <c r="H337" s="175"/>
      <c r="I337" s="175"/>
      <c r="J337" s="175"/>
      <c r="K337" s="175"/>
      <c r="L337" s="175"/>
      <c r="M337" s="175"/>
      <c r="N337" s="175"/>
      <c r="O337" s="175"/>
      <c r="P337" s="171">
        <f t="shared" si="39"/>
        <v>0</v>
      </c>
      <c r="Q337" s="163">
        <f t="shared" si="40"/>
        <v>0</v>
      </c>
      <c r="R337" s="156">
        <f t="shared" si="41"/>
        <v>0</v>
      </c>
      <c r="S337" s="160">
        <f>IF(A337&gt;0,SUMPRODUCT((PLanning!$T$3:$T$367=A337)*(PLanning!$R$3:$R$367)))</f>
        <v>0</v>
      </c>
      <c r="T337">
        <f t="shared" si="37"/>
        <v>48</v>
      </c>
    </row>
    <row r="338" spans="1:20" x14ac:dyDescent="0.3">
      <c r="A338" s="200" t="str">
        <f t="shared" si="42"/>
        <v/>
      </c>
      <c r="B338" s="149">
        <f t="shared" si="36"/>
        <v>43800</v>
      </c>
      <c r="C338" s="150">
        <f t="shared" si="38"/>
        <v>43800</v>
      </c>
      <c r="D338" s="175"/>
      <c r="E338" s="175"/>
      <c r="F338" s="175"/>
      <c r="G338" s="175"/>
      <c r="H338" s="175"/>
      <c r="I338" s="175"/>
      <c r="J338" s="175"/>
      <c r="K338" s="175"/>
      <c r="L338" s="175"/>
      <c r="M338" s="175"/>
      <c r="N338" s="175"/>
      <c r="O338" s="175"/>
      <c r="P338" s="171">
        <f t="shared" si="39"/>
        <v>0</v>
      </c>
      <c r="Q338" s="163">
        <f t="shared" si="40"/>
        <v>0</v>
      </c>
      <c r="R338" s="156">
        <f t="shared" si="41"/>
        <v>0</v>
      </c>
      <c r="S338" s="160">
        <f>IF(A338&gt;0,SUMPRODUCT((PLanning!$T$3:$T$367=A338)*(PLanning!$R$3:$R$367)))</f>
        <v>0</v>
      </c>
      <c r="T338">
        <f t="shared" si="37"/>
        <v>48</v>
      </c>
    </row>
    <row r="339" spans="1:20" x14ac:dyDescent="0.3">
      <c r="A339" s="200" t="str">
        <f t="shared" si="42"/>
        <v/>
      </c>
      <c r="B339" s="149">
        <f t="shared" si="36"/>
        <v>43801</v>
      </c>
      <c r="C339" s="150">
        <f t="shared" si="38"/>
        <v>43801</v>
      </c>
      <c r="D339" s="175"/>
      <c r="E339" s="175"/>
      <c r="F339" s="175"/>
      <c r="G339" s="175"/>
      <c r="H339" s="175"/>
      <c r="I339" s="175"/>
      <c r="J339" s="175"/>
      <c r="K339" s="175"/>
      <c r="L339" s="175"/>
      <c r="M339" s="175"/>
      <c r="N339" s="175"/>
      <c r="O339" s="175"/>
      <c r="P339" s="171">
        <f t="shared" si="39"/>
        <v>0</v>
      </c>
      <c r="Q339" s="163">
        <f t="shared" si="40"/>
        <v>0</v>
      </c>
      <c r="R339" s="156">
        <f t="shared" si="41"/>
        <v>0</v>
      </c>
      <c r="S339" s="160">
        <f>IF(A339&gt;0,SUMPRODUCT((PLanning!$T$3:$T$367=A339)*(PLanning!$R$3:$R$367)))</f>
        <v>0</v>
      </c>
      <c r="T339">
        <f t="shared" si="37"/>
        <v>48</v>
      </c>
    </row>
    <row r="340" spans="1:20" x14ac:dyDescent="0.3">
      <c r="A340" s="200">
        <f t="shared" si="42"/>
        <v>49</v>
      </c>
      <c r="B340" s="149">
        <f t="shared" si="36"/>
        <v>43802</v>
      </c>
      <c r="C340" s="150">
        <f t="shared" si="38"/>
        <v>43802</v>
      </c>
      <c r="D340" s="175"/>
      <c r="E340" s="175"/>
      <c r="F340" s="175"/>
      <c r="G340" s="175"/>
      <c r="H340" s="175"/>
      <c r="I340" s="175"/>
      <c r="J340" s="175"/>
      <c r="K340" s="175"/>
      <c r="L340" s="175"/>
      <c r="M340" s="175"/>
      <c r="N340" s="175"/>
      <c r="O340" s="175"/>
      <c r="P340" s="171">
        <f t="shared" si="39"/>
        <v>0</v>
      </c>
      <c r="Q340" s="163">
        <f t="shared" si="40"/>
        <v>0</v>
      </c>
      <c r="R340" s="156">
        <f t="shared" si="41"/>
        <v>0</v>
      </c>
      <c r="S340" s="160">
        <f>IF(A340&gt;0,SUMPRODUCT((PLanning!$T$3:$T$367=A340)*(PLanning!$R$3:$R$367)))</f>
        <v>0</v>
      </c>
      <c r="T340">
        <f t="shared" si="37"/>
        <v>49</v>
      </c>
    </row>
    <row r="341" spans="1:20" x14ac:dyDescent="0.3">
      <c r="A341" s="200" t="str">
        <f t="shared" si="42"/>
        <v/>
      </c>
      <c r="B341" s="149">
        <f t="shared" si="36"/>
        <v>43803</v>
      </c>
      <c r="C341" s="150">
        <f t="shared" si="38"/>
        <v>43803</v>
      </c>
      <c r="D341" s="175"/>
      <c r="E341" s="175"/>
      <c r="F341" s="175"/>
      <c r="G341" s="175"/>
      <c r="H341" s="175"/>
      <c r="I341" s="175"/>
      <c r="J341" s="175"/>
      <c r="K341" s="175"/>
      <c r="L341" s="175"/>
      <c r="M341" s="175"/>
      <c r="N341" s="175"/>
      <c r="O341" s="175"/>
      <c r="P341" s="171">
        <f t="shared" si="39"/>
        <v>0</v>
      </c>
      <c r="Q341" s="163">
        <f t="shared" si="40"/>
        <v>0</v>
      </c>
      <c r="R341" s="156">
        <f t="shared" si="41"/>
        <v>0</v>
      </c>
      <c r="S341" s="160">
        <f>IF(A341&gt;0,SUMPRODUCT((PLanning!$T$3:$T$367=A341)*(PLanning!$R$3:$R$367)))</f>
        <v>0</v>
      </c>
      <c r="T341">
        <f t="shared" si="37"/>
        <v>49</v>
      </c>
    </row>
    <row r="342" spans="1:20" x14ac:dyDescent="0.3">
      <c r="A342" s="200" t="str">
        <f t="shared" si="42"/>
        <v/>
      </c>
      <c r="B342" s="149">
        <f t="shared" si="36"/>
        <v>43804</v>
      </c>
      <c r="C342" s="150">
        <f t="shared" si="38"/>
        <v>43804</v>
      </c>
      <c r="D342" s="175"/>
      <c r="E342" s="175"/>
      <c r="F342" s="175"/>
      <c r="G342" s="175"/>
      <c r="H342" s="175"/>
      <c r="I342" s="175"/>
      <c r="J342" s="175"/>
      <c r="K342" s="175"/>
      <c r="L342" s="175"/>
      <c r="M342" s="175"/>
      <c r="N342" s="175"/>
      <c r="O342" s="175"/>
      <c r="P342" s="171">
        <f t="shared" si="39"/>
        <v>0</v>
      </c>
      <c r="Q342" s="163">
        <f t="shared" si="40"/>
        <v>0</v>
      </c>
      <c r="R342" s="156">
        <f t="shared" si="41"/>
        <v>0</v>
      </c>
      <c r="S342" s="160">
        <f>IF(A342&gt;0,SUMPRODUCT((PLanning!$T$3:$T$367=A342)*(PLanning!$R$3:$R$367)))</f>
        <v>0</v>
      </c>
      <c r="T342">
        <f t="shared" si="37"/>
        <v>49</v>
      </c>
    </row>
    <row r="343" spans="1:20" x14ac:dyDescent="0.3">
      <c r="A343" s="200" t="str">
        <f t="shared" si="42"/>
        <v/>
      </c>
      <c r="B343" s="149">
        <f t="shared" si="36"/>
        <v>43805</v>
      </c>
      <c r="C343" s="150">
        <f t="shared" si="38"/>
        <v>43805</v>
      </c>
      <c r="D343" s="175"/>
      <c r="E343" s="175"/>
      <c r="F343" s="175"/>
      <c r="G343" s="175"/>
      <c r="H343" s="175"/>
      <c r="I343" s="175"/>
      <c r="J343" s="175"/>
      <c r="K343" s="175"/>
      <c r="L343" s="175"/>
      <c r="M343" s="175"/>
      <c r="N343" s="175"/>
      <c r="O343" s="175"/>
      <c r="P343" s="171">
        <f t="shared" si="39"/>
        <v>0</v>
      </c>
      <c r="Q343" s="163">
        <f t="shared" si="40"/>
        <v>0</v>
      </c>
      <c r="R343" s="156">
        <f t="shared" si="41"/>
        <v>0</v>
      </c>
      <c r="S343" s="160">
        <f>IF(A343&gt;0,SUMPRODUCT((PLanning!$T$3:$T$367=A343)*(PLanning!$R$3:$R$367)))</f>
        <v>0</v>
      </c>
      <c r="T343">
        <f t="shared" si="37"/>
        <v>49</v>
      </c>
    </row>
    <row r="344" spans="1:20" x14ac:dyDescent="0.3">
      <c r="A344" s="200" t="str">
        <f t="shared" si="42"/>
        <v/>
      </c>
      <c r="B344" s="149">
        <f t="shared" si="36"/>
        <v>43806</v>
      </c>
      <c r="C344" s="150">
        <f t="shared" si="38"/>
        <v>43806</v>
      </c>
      <c r="D344" s="175"/>
      <c r="E344" s="175"/>
      <c r="F344" s="175"/>
      <c r="G344" s="175"/>
      <c r="H344" s="175"/>
      <c r="I344" s="175"/>
      <c r="J344" s="175"/>
      <c r="K344" s="175"/>
      <c r="L344" s="175"/>
      <c r="M344" s="175"/>
      <c r="N344" s="175"/>
      <c r="O344" s="175"/>
      <c r="P344" s="171">
        <f t="shared" si="39"/>
        <v>0</v>
      </c>
      <c r="Q344" s="163">
        <f t="shared" si="40"/>
        <v>0</v>
      </c>
      <c r="R344" s="156">
        <f t="shared" si="41"/>
        <v>0</v>
      </c>
      <c r="S344" s="160">
        <f>IF(A344&gt;0,SUMPRODUCT((PLanning!$T$3:$T$367=A344)*(PLanning!$R$3:$R$367)))</f>
        <v>0</v>
      </c>
      <c r="T344">
        <f t="shared" si="37"/>
        <v>49</v>
      </c>
    </row>
    <row r="345" spans="1:20" x14ac:dyDescent="0.3">
      <c r="A345" s="200" t="str">
        <f t="shared" si="42"/>
        <v/>
      </c>
      <c r="B345" s="149">
        <f t="shared" ref="B345:B367" si="43">B344+1</f>
        <v>43807</v>
      </c>
      <c r="C345" s="150">
        <f t="shared" si="38"/>
        <v>43807</v>
      </c>
      <c r="D345" s="175"/>
      <c r="E345" s="175"/>
      <c r="F345" s="175"/>
      <c r="G345" s="175"/>
      <c r="H345" s="175"/>
      <c r="I345" s="175"/>
      <c r="J345" s="175"/>
      <c r="K345" s="175"/>
      <c r="L345" s="175"/>
      <c r="M345" s="175"/>
      <c r="N345" s="175"/>
      <c r="O345" s="175"/>
      <c r="P345" s="171">
        <f t="shared" si="39"/>
        <v>0</v>
      </c>
      <c r="Q345" s="163">
        <f t="shared" si="40"/>
        <v>0</v>
      </c>
      <c r="R345" s="156">
        <f t="shared" si="41"/>
        <v>0</v>
      </c>
      <c r="S345" s="160">
        <f>IF(A345&gt;0,SUMPRODUCT((PLanning!$T$3:$T$367=A345)*(PLanning!$R$3:$R$367)))</f>
        <v>0</v>
      </c>
      <c r="T345">
        <f t="shared" si="37"/>
        <v>49</v>
      </c>
    </row>
    <row r="346" spans="1:20" x14ac:dyDescent="0.3">
      <c r="A346" s="200" t="str">
        <f t="shared" si="42"/>
        <v/>
      </c>
      <c r="B346" s="149">
        <f t="shared" si="43"/>
        <v>43808</v>
      </c>
      <c r="C346" s="150">
        <f t="shared" si="38"/>
        <v>43808</v>
      </c>
      <c r="D346" s="175"/>
      <c r="E346" s="175"/>
      <c r="F346" s="175"/>
      <c r="G346" s="175"/>
      <c r="H346" s="175"/>
      <c r="I346" s="175"/>
      <c r="J346" s="175"/>
      <c r="K346" s="175"/>
      <c r="L346" s="175"/>
      <c r="M346" s="175"/>
      <c r="N346" s="175"/>
      <c r="O346" s="175"/>
      <c r="P346" s="171">
        <f t="shared" si="39"/>
        <v>0</v>
      </c>
      <c r="Q346" s="163">
        <f t="shared" si="40"/>
        <v>0</v>
      </c>
      <c r="R346" s="156">
        <f t="shared" si="41"/>
        <v>0</v>
      </c>
      <c r="S346" s="160">
        <f>IF(A346&gt;0,SUMPRODUCT((PLanning!$T$3:$T$367=A346)*(PLanning!$R$3:$R$367)))</f>
        <v>0</v>
      </c>
      <c r="T346">
        <f t="shared" si="37"/>
        <v>49</v>
      </c>
    </row>
    <row r="347" spans="1:20" x14ac:dyDescent="0.3">
      <c r="A347" s="200">
        <f t="shared" si="42"/>
        <v>50</v>
      </c>
      <c r="B347" s="149">
        <f t="shared" si="43"/>
        <v>43809</v>
      </c>
      <c r="C347" s="150">
        <f t="shared" si="38"/>
        <v>43809</v>
      </c>
      <c r="D347" s="175"/>
      <c r="E347" s="175"/>
      <c r="F347" s="175"/>
      <c r="G347" s="175"/>
      <c r="H347" s="175"/>
      <c r="I347" s="175"/>
      <c r="J347" s="175"/>
      <c r="K347" s="175"/>
      <c r="L347" s="175"/>
      <c r="M347" s="175"/>
      <c r="N347" s="175"/>
      <c r="O347" s="175"/>
      <c r="P347" s="171">
        <f t="shared" si="39"/>
        <v>0</v>
      </c>
      <c r="Q347" s="163">
        <f t="shared" si="40"/>
        <v>0</v>
      </c>
      <c r="R347" s="156">
        <f t="shared" si="41"/>
        <v>0</v>
      </c>
      <c r="S347" s="160">
        <f>IF(A347&gt;0,SUMPRODUCT((PLanning!$T$3:$T$367=A347)*(PLanning!$R$3:$R$367)))</f>
        <v>0</v>
      </c>
      <c r="T347">
        <f t="shared" si="37"/>
        <v>50</v>
      </c>
    </row>
    <row r="348" spans="1:20" x14ac:dyDescent="0.3">
      <c r="A348" s="200" t="str">
        <f t="shared" si="42"/>
        <v/>
      </c>
      <c r="B348" s="149">
        <f t="shared" si="43"/>
        <v>43810</v>
      </c>
      <c r="C348" s="150">
        <f t="shared" si="38"/>
        <v>43810</v>
      </c>
      <c r="D348" s="175"/>
      <c r="E348" s="175"/>
      <c r="F348" s="175"/>
      <c r="G348" s="175"/>
      <c r="H348" s="175"/>
      <c r="I348" s="175"/>
      <c r="J348" s="175"/>
      <c r="K348" s="175"/>
      <c r="L348" s="175"/>
      <c r="M348" s="175"/>
      <c r="N348" s="175"/>
      <c r="O348" s="175"/>
      <c r="P348" s="171">
        <f t="shared" si="39"/>
        <v>0</v>
      </c>
      <c r="Q348" s="163">
        <f t="shared" si="40"/>
        <v>0</v>
      </c>
      <c r="R348" s="156">
        <f t="shared" si="41"/>
        <v>0</v>
      </c>
      <c r="S348" s="160">
        <f>IF(A348&gt;0,SUMPRODUCT((PLanning!$T$3:$T$367=A348)*(PLanning!$R$3:$R$367)))</f>
        <v>0</v>
      </c>
      <c r="T348">
        <f t="shared" si="37"/>
        <v>50</v>
      </c>
    </row>
    <row r="349" spans="1:20" x14ac:dyDescent="0.3">
      <c r="A349" s="200" t="str">
        <f t="shared" si="42"/>
        <v/>
      </c>
      <c r="B349" s="149">
        <f t="shared" si="43"/>
        <v>43811</v>
      </c>
      <c r="C349" s="150">
        <f t="shared" si="38"/>
        <v>43811</v>
      </c>
      <c r="D349" s="175"/>
      <c r="E349" s="175"/>
      <c r="F349" s="175"/>
      <c r="G349" s="175"/>
      <c r="H349" s="175"/>
      <c r="I349" s="175"/>
      <c r="J349" s="175"/>
      <c r="K349" s="175"/>
      <c r="L349" s="175"/>
      <c r="M349" s="175"/>
      <c r="N349" s="175"/>
      <c r="O349" s="175"/>
      <c r="P349" s="171">
        <f t="shared" si="39"/>
        <v>0</v>
      </c>
      <c r="Q349" s="163">
        <f t="shared" si="40"/>
        <v>0</v>
      </c>
      <c r="R349" s="156">
        <f t="shared" si="41"/>
        <v>0</v>
      </c>
      <c r="S349" s="160">
        <f>IF(A349&gt;0,SUMPRODUCT((PLanning!$T$3:$T$367=A349)*(PLanning!$R$3:$R$367)))</f>
        <v>0</v>
      </c>
      <c r="T349">
        <f t="shared" si="37"/>
        <v>50</v>
      </c>
    </row>
    <row r="350" spans="1:20" x14ac:dyDescent="0.3">
      <c r="A350" s="200" t="str">
        <f t="shared" si="42"/>
        <v/>
      </c>
      <c r="B350" s="149">
        <f t="shared" si="43"/>
        <v>43812</v>
      </c>
      <c r="C350" s="150">
        <f t="shared" si="38"/>
        <v>43812</v>
      </c>
      <c r="D350" s="175"/>
      <c r="E350" s="175"/>
      <c r="F350" s="175"/>
      <c r="G350" s="175"/>
      <c r="H350" s="175"/>
      <c r="I350" s="175"/>
      <c r="J350" s="175"/>
      <c r="K350" s="175"/>
      <c r="L350" s="175"/>
      <c r="M350" s="175"/>
      <c r="N350" s="175"/>
      <c r="O350" s="175"/>
      <c r="P350" s="171">
        <f t="shared" si="39"/>
        <v>0</v>
      </c>
      <c r="Q350" s="163">
        <f t="shared" si="40"/>
        <v>0</v>
      </c>
      <c r="R350" s="156">
        <f t="shared" si="41"/>
        <v>0</v>
      </c>
      <c r="S350" s="160">
        <f>IF(A350&gt;0,SUMPRODUCT((PLanning!$T$3:$T$367=A350)*(PLanning!$R$3:$R$367)))</f>
        <v>0</v>
      </c>
      <c r="T350">
        <f t="shared" si="37"/>
        <v>50</v>
      </c>
    </row>
    <row r="351" spans="1:20" x14ac:dyDescent="0.3">
      <c r="A351" s="200" t="str">
        <f t="shared" si="42"/>
        <v/>
      </c>
      <c r="B351" s="149">
        <f t="shared" si="43"/>
        <v>43813</v>
      </c>
      <c r="C351" s="150">
        <f t="shared" si="38"/>
        <v>43813</v>
      </c>
      <c r="D351" s="175"/>
      <c r="E351" s="175"/>
      <c r="F351" s="175"/>
      <c r="G351" s="175"/>
      <c r="H351" s="175"/>
      <c r="I351" s="175"/>
      <c r="J351" s="175"/>
      <c r="K351" s="175"/>
      <c r="L351" s="175"/>
      <c r="M351" s="175"/>
      <c r="N351" s="175"/>
      <c r="O351" s="175"/>
      <c r="P351" s="171">
        <f t="shared" si="39"/>
        <v>0</v>
      </c>
      <c r="Q351" s="163">
        <f t="shared" si="40"/>
        <v>0</v>
      </c>
      <c r="R351" s="156">
        <f t="shared" si="41"/>
        <v>0</v>
      </c>
      <c r="S351" s="160">
        <f>IF(A351&gt;0,SUMPRODUCT((PLanning!$T$3:$T$367=A351)*(PLanning!$R$3:$R$367)))</f>
        <v>0</v>
      </c>
      <c r="T351">
        <f t="shared" si="37"/>
        <v>50</v>
      </c>
    </row>
    <row r="352" spans="1:20" x14ac:dyDescent="0.3">
      <c r="A352" s="200" t="str">
        <f t="shared" si="42"/>
        <v/>
      </c>
      <c r="B352" s="149">
        <f t="shared" si="43"/>
        <v>43814</v>
      </c>
      <c r="C352" s="150">
        <f t="shared" si="38"/>
        <v>43814</v>
      </c>
      <c r="D352" s="175"/>
      <c r="E352" s="175"/>
      <c r="F352" s="175"/>
      <c r="G352" s="175"/>
      <c r="H352" s="175"/>
      <c r="I352" s="175"/>
      <c r="J352" s="175"/>
      <c r="K352" s="175"/>
      <c r="L352" s="175"/>
      <c r="M352" s="175"/>
      <c r="N352" s="175"/>
      <c r="O352" s="175"/>
      <c r="P352" s="171">
        <f t="shared" si="39"/>
        <v>0</v>
      </c>
      <c r="Q352" s="163">
        <f t="shared" si="40"/>
        <v>0</v>
      </c>
      <c r="R352" s="156">
        <f t="shared" si="41"/>
        <v>0</v>
      </c>
      <c r="S352" s="160">
        <f>IF(A352&gt;0,SUMPRODUCT((PLanning!$T$3:$T$367=A352)*(PLanning!$R$3:$R$367)))</f>
        <v>0</v>
      </c>
      <c r="T352">
        <f t="shared" si="37"/>
        <v>50</v>
      </c>
    </row>
    <row r="353" spans="1:20" x14ac:dyDescent="0.3">
      <c r="A353" s="200" t="str">
        <f t="shared" si="42"/>
        <v/>
      </c>
      <c r="B353" s="149">
        <f t="shared" si="43"/>
        <v>43815</v>
      </c>
      <c r="C353" s="150">
        <f t="shared" si="38"/>
        <v>43815</v>
      </c>
      <c r="D353" s="175"/>
      <c r="E353" s="175"/>
      <c r="F353" s="175"/>
      <c r="G353" s="175"/>
      <c r="H353" s="175"/>
      <c r="I353" s="175"/>
      <c r="J353" s="175"/>
      <c r="K353" s="175"/>
      <c r="L353" s="175"/>
      <c r="M353" s="175"/>
      <c r="N353" s="175"/>
      <c r="O353" s="175"/>
      <c r="P353" s="171">
        <f t="shared" si="39"/>
        <v>0</v>
      </c>
      <c r="Q353" s="163">
        <f t="shared" si="40"/>
        <v>0</v>
      </c>
      <c r="R353" s="156">
        <f t="shared" si="41"/>
        <v>0</v>
      </c>
      <c r="S353" s="160">
        <f>IF(A353&gt;0,SUMPRODUCT((PLanning!$T$3:$T$367=A353)*(PLanning!$R$3:$R$367)))</f>
        <v>0</v>
      </c>
      <c r="T353">
        <f t="shared" si="37"/>
        <v>50</v>
      </c>
    </row>
    <row r="354" spans="1:20" x14ac:dyDescent="0.3">
      <c r="A354" s="200">
        <f t="shared" si="42"/>
        <v>51</v>
      </c>
      <c r="B354" s="149">
        <f t="shared" si="43"/>
        <v>43816</v>
      </c>
      <c r="C354" s="150">
        <f t="shared" si="38"/>
        <v>43816</v>
      </c>
      <c r="D354" s="175"/>
      <c r="E354" s="175"/>
      <c r="F354" s="175"/>
      <c r="G354" s="175"/>
      <c r="H354" s="175"/>
      <c r="I354" s="175"/>
      <c r="J354" s="175"/>
      <c r="K354" s="175"/>
      <c r="L354" s="175"/>
      <c r="M354" s="175"/>
      <c r="N354" s="175"/>
      <c r="O354" s="175"/>
      <c r="P354" s="171">
        <f t="shared" si="39"/>
        <v>0</v>
      </c>
      <c r="Q354" s="163">
        <f t="shared" si="40"/>
        <v>0</v>
      </c>
      <c r="R354" s="156">
        <f t="shared" si="41"/>
        <v>0</v>
      </c>
      <c r="S354" s="160">
        <f>IF(A354&gt;0,SUMPRODUCT((PLanning!$T$3:$T$367=A354)*(PLanning!$R$3:$R$367)))</f>
        <v>0</v>
      </c>
      <c r="T354">
        <f t="shared" si="37"/>
        <v>51</v>
      </c>
    </row>
    <row r="355" spans="1:20" x14ac:dyDescent="0.3">
      <c r="A355" s="200" t="str">
        <f t="shared" si="42"/>
        <v/>
      </c>
      <c r="B355" s="149">
        <f t="shared" si="43"/>
        <v>43817</v>
      </c>
      <c r="C355" s="150">
        <f t="shared" si="38"/>
        <v>43817</v>
      </c>
      <c r="D355" s="175"/>
      <c r="E355" s="175"/>
      <c r="F355" s="175"/>
      <c r="G355" s="175"/>
      <c r="H355" s="175"/>
      <c r="I355" s="175"/>
      <c r="J355" s="175"/>
      <c r="K355" s="175"/>
      <c r="L355" s="175"/>
      <c r="M355" s="175"/>
      <c r="N355" s="175"/>
      <c r="O355" s="175"/>
      <c r="P355" s="171">
        <f t="shared" si="39"/>
        <v>0</v>
      </c>
      <c r="Q355" s="163">
        <f t="shared" si="40"/>
        <v>0</v>
      </c>
      <c r="R355" s="156">
        <f t="shared" si="41"/>
        <v>0</v>
      </c>
      <c r="S355" s="160">
        <f>IF(A355&gt;0,SUMPRODUCT((PLanning!$T$3:$T$367=A355)*(PLanning!$R$3:$R$367)))</f>
        <v>0</v>
      </c>
      <c r="T355">
        <f t="shared" si="37"/>
        <v>51</v>
      </c>
    </row>
    <row r="356" spans="1:20" x14ac:dyDescent="0.3">
      <c r="A356" s="200" t="str">
        <f t="shared" si="42"/>
        <v/>
      </c>
      <c r="B356" s="149">
        <f t="shared" si="43"/>
        <v>43818</v>
      </c>
      <c r="C356" s="150">
        <f t="shared" si="38"/>
        <v>43818</v>
      </c>
      <c r="D356" s="175"/>
      <c r="E356" s="175"/>
      <c r="F356" s="175"/>
      <c r="G356" s="175"/>
      <c r="H356" s="175"/>
      <c r="I356" s="175"/>
      <c r="J356" s="175"/>
      <c r="K356" s="175"/>
      <c r="L356" s="175"/>
      <c r="M356" s="175"/>
      <c r="N356" s="175"/>
      <c r="O356" s="175"/>
      <c r="P356" s="171">
        <f t="shared" si="39"/>
        <v>0</v>
      </c>
      <c r="Q356" s="163">
        <f t="shared" si="40"/>
        <v>0</v>
      </c>
      <c r="R356" s="156">
        <f t="shared" si="41"/>
        <v>0</v>
      </c>
      <c r="S356" s="160">
        <f>IF(A356&gt;0,SUMPRODUCT((PLanning!$T$3:$T$367=A356)*(PLanning!$R$3:$R$367)))</f>
        <v>0</v>
      </c>
      <c r="T356">
        <f t="shared" si="37"/>
        <v>51</v>
      </c>
    </row>
    <row r="357" spans="1:20" x14ac:dyDescent="0.3">
      <c r="A357" s="200" t="str">
        <f t="shared" si="42"/>
        <v/>
      </c>
      <c r="B357" s="149">
        <f t="shared" si="43"/>
        <v>43819</v>
      </c>
      <c r="C357" s="150">
        <f t="shared" si="38"/>
        <v>43819</v>
      </c>
      <c r="D357" s="175"/>
      <c r="E357" s="175"/>
      <c r="F357" s="175"/>
      <c r="G357" s="175"/>
      <c r="H357" s="175"/>
      <c r="I357" s="175"/>
      <c r="J357" s="175"/>
      <c r="K357" s="175"/>
      <c r="L357" s="175"/>
      <c r="M357" s="175"/>
      <c r="N357" s="175"/>
      <c r="O357" s="175"/>
      <c r="P357" s="171">
        <f t="shared" si="39"/>
        <v>0</v>
      </c>
      <c r="Q357" s="163">
        <f t="shared" si="40"/>
        <v>0</v>
      </c>
      <c r="R357" s="156">
        <f t="shared" si="41"/>
        <v>0</v>
      </c>
      <c r="S357" s="160">
        <f>IF(A357&gt;0,SUMPRODUCT((PLanning!$T$3:$T$367=A357)*(PLanning!$R$3:$R$367)))</f>
        <v>0</v>
      </c>
      <c r="T357">
        <f t="shared" si="37"/>
        <v>51</v>
      </c>
    </row>
    <row r="358" spans="1:20" x14ac:dyDescent="0.3">
      <c r="A358" s="200" t="str">
        <f t="shared" si="42"/>
        <v/>
      </c>
      <c r="B358" s="149">
        <f t="shared" si="43"/>
        <v>43820</v>
      </c>
      <c r="C358" s="150">
        <f t="shared" si="38"/>
        <v>43820</v>
      </c>
      <c r="D358" s="175"/>
      <c r="E358" s="175"/>
      <c r="F358" s="175"/>
      <c r="G358" s="175"/>
      <c r="H358" s="175"/>
      <c r="I358" s="175"/>
      <c r="J358" s="175"/>
      <c r="K358" s="175"/>
      <c r="L358" s="175"/>
      <c r="M358" s="175"/>
      <c r="N358" s="175"/>
      <c r="O358" s="175"/>
      <c r="P358" s="171">
        <f t="shared" si="39"/>
        <v>0</v>
      </c>
      <c r="Q358" s="163">
        <f t="shared" si="40"/>
        <v>0</v>
      </c>
      <c r="R358" s="156">
        <f t="shared" si="41"/>
        <v>0</v>
      </c>
      <c r="S358" s="160">
        <f>IF(A358&gt;0,SUMPRODUCT((PLanning!$T$3:$T$367=A358)*(PLanning!$R$3:$R$367)))</f>
        <v>0</v>
      </c>
      <c r="T358">
        <f t="shared" si="37"/>
        <v>51</v>
      </c>
    </row>
    <row r="359" spans="1:20" x14ac:dyDescent="0.3">
      <c r="A359" s="200" t="str">
        <f t="shared" si="42"/>
        <v/>
      </c>
      <c r="B359" s="149">
        <f t="shared" si="43"/>
        <v>43821</v>
      </c>
      <c r="C359" s="150">
        <f t="shared" si="38"/>
        <v>43821</v>
      </c>
      <c r="D359" s="175"/>
      <c r="E359" s="175"/>
      <c r="F359" s="175"/>
      <c r="G359" s="175"/>
      <c r="H359" s="175"/>
      <c r="I359" s="175"/>
      <c r="J359" s="175"/>
      <c r="K359" s="175"/>
      <c r="L359" s="175"/>
      <c r="M359" s="175"/>
      <c r="N359" s="175"/>
      <c r="O359" s="175"/>
      <c r="P359" s="171">
        <f t="shared" si="39"/>
        <v>0</v>
      </c>
      <c r="Q359" s="163">
        <f t="shared" si="40"/>
        <v>0</v>
      </c>
      <c r="R359" s="156">
        <f t="shared" si="41"/>
        <v>0</v>
      </c>
      <c r="S359" s="160">
        <f>IF(A359&gt;0,SUMPRODUCT((PLanning!$T$3:$T$367=A359)*(PLanning!$R$3:$R$367)))</f>
        <v>0</v>
      </c>
      <c r="T359">
        <f t="shared" si="37"/>
        <v>51</v>
      </c>
    </row>
    <row r="360" spans="1:20" x14ac:dyDescent="0.3">
      <c r="A360" s="200" t="str">
        <f t="shared" si="42"/>
        <v/>
      </c>
      <c r="B360" s="149">
        <f t="shared" si="43"/>
        <v>43822</v>
      </c>
      <c r="C360" s="150">
        <f t="shared" si="38"/>
        <v>43822</v>
      </c>
      <c r="D360" s="175"/>
      <c r="E360" s="175"/>
      <c r="F360" s="175"/>
      <c r="G360" s="175"/>
      <c r="H360" s="175"/>
      <c r="I360" s="175"/>
      <c r="J360" s="175"/>
      <c r="K360" s="175"/>
      <c r="L360" s="175"/>
      <c r="M360" s="175"/>
      <c r="N360" s="175"/>
      <c r="O360" s="175"/>
      <c r="P360" s="171">
        <f t="shared" si="39"/>
        <v>0</v>
      </c>
      <c r="Q360" s="163">
        <f t="shared" si="40"/>
        <v>0</v>
      </c>
      <c r="R360" s="156">
        <f t="shared" si="41"/>
        <v>0</v>
      </c>
      <c r="S360" s="160">
        <f>IF(A360&gt;0,SUMPRODUCT((PLanning!$T$3:$T$367=A360)*(PLanning!$R$3:$R$367)))</f>
        <v>0</v>
      </c>
      <c r="T360">
        <f t="shared" si="37"/>
        <v>51</v>
      </c>
    </row>
    <row r="361" spans="1:20" x14ac:dyDescent="0.3">
      <c r="A361" s="200">
        <f t="shared" si="42"/>
        <v>52</v>
      </c>
      <c r="B361" s="149">
        <f t="shared" si="43"/>
        <v>43823</v>
      </c>
      <c r="C361" s="150">
        <f t="shared" si="38"/>
        <v>43823</v>
      </c>
      <c r="D361" s="175"/>
      <c r="E361" s="175"/>
      <c r="F361" s="175"/>
      <c r="G361" s="175"/>
      <c r="H361" s="175"/>
      <c r="I361" s="175"/>
      <c r="J361" s="175"/>
      <c r="K361" s="175"/>
      <c r="L361" s="175"/>
      <c r="M361" s="175"/>
      <c r="N361" s="175"/>
      <c r="O361" s="175"/>
      <c r="P361" s="171">
        <f t="shared" si="39"/>
        <v>0</v>
      </c>
      <c r="Q361" s="163">
        <f t="shared" si="40"/>
        <v>0</v>
      </c>
      <c r="R361" s="156">
        <f t="shared" si="41"/>
        <v>0</v>
      </c>
      <c r="S361" s="160">
        <f>IF(A361&gt;0,SUMPRODUCT((PLanning!$T$3:$T$367=A361)*(PLanning!$R$3:$R$367)))</f>
        <v>0</v>
      </c>
      <c r="T361">
        <f t="shared" si="37"/>
        <v>52</v>
      </c>
    </row>
    <row r="362" spans="1:20" x14ac:dyDescent="0.3">
      <c r="A362" s="200" t="str">
        <f t="shared" si="42"/>
        <v/>
      </c>
      <c r="B362" s="149">
        <f t="shared" si="43"/>
        <v>43824</v>
      </c>
      <c r="C362" s="150">
        <f t="shared" si="38"/>
        <v>43824</v>
      </c>
      <c r="D362" s="175"/>
      <c r="E362" s="175"/>
      <c r="F362" s="175"/>
      <c r="G362" s="175"/>
      <c r="H362" s="175"/>
      <c r="I362" s="175"/>
      <c r="J362" s="175"/>
      <c r="K362" s="175"/>
      <c r="L362" s="175"/>
      <c r="M362" s="175"/>
      <c r="N362" s="175"/>
      <c r="O362" s="175"/>
      <c r="P362" s="171">
        <f t="shared" si="39"/>
        <v>0</v>
      </c>
      <c r="Q362" s="163">
        <f t="shared" si="40"/>
        <v>0</v>
      </c>
      <c r="R362" s="156">
        <f t="shared" si="41"/>
        <v>0</v>
      </c>
      <c r="S362" s="160">
        <f>IF(A362&gt;0,SUMPRODUCT((PLanning!$T$3:$T$367=A362)*(PLanning!$R$3:$R$367)))</f>
        <v>0</v>
      </c>
      <c r="T362">
        <f t="shared" si="37"/>
        <v>52</v>
      </c>
    </row>
    <row r="363" spans="1:20" x14ac:dyDescent="0.3">
      <c r="A363" s="200" t="str">
        <f t="shared" si="42"/>
        <v/>
      </c>
      <c r="B363" s="149">
        <f t="shared" si="43"/>
        <v>43825</v>
      </c>
      <c r="C363" s="150">
        <f t="shared" si="38"/>
        <v>43825</v>
      </c>
      <c r="D363" s="175"/>
      <c r="E363" s="175"/>
      <c r="F363" s="175"/>
      <c r="G363" s="175"/>
      <c r="H363" s="175"/>
      <c r="I363" s="175"/>
      <c r="J363" s="175"/>
      <c r="K363" s="175"/>
      <c r="L363" s="175"/>
      <c r="M363" s="175"/>
      <c r="N363" s="175"/>
      <c r="O363" s="175"/>
      <c r="P363" s="171">
        <f t="shared" si="39"/>
        <v>0</v>
      </c>
      <c r="Q363" s="163">
        <f t="shared" si="40"/>
        <v>0</v>
      </c>
      <c r="R363" s="156">
        <f t="shared" si="41"/>
        <v>0</v>
      </c>
      <c r="S363" s="160">
        <f>IF(A363&gt;0,SUMPRODUCT((PLanning!$T$3:$T$367=A363)*(PLanning!$R$3:$R$367)))</f>
        <v>0</v>
      </c>
      <c r="T363">
        <f t="shared" si="37"/>
        <v>52</v>
      </c>
    </row>
    <row r="364" spans="1:20" x14ac:dyDescent="0.3">
      <c r="A364" s="200" t="str">
        <f t="shared" si="42"/>
        <v/>
      </c>
      <c r="B364" s="149">
        <f t="shared" si="43"/>
        <v>43826</v>
      </c>
      <c r="C364" s="150">
        <f t="shared" si="38"/>
        <v>43826</v>
      </c>
      <c r="D364" s="175"/>
      <c r="E364" s="175"/>
      <c r="F364" s="175"/>
      <c r="G364" s="175"/>
      <c r="H364" s="175"/>
      <c r="I364" s="175"/>
      <c r="J364" s="175"/>
      <c r="K364" s="175"/>
      <c r="L364" s="175"/>
      <c r="M364" s="175"/>
      <c r="N364" s="175"/>
      <c r="O364" s="175"/>
      <c r="P364" s="171">
        <f t="shared" si="39"/>
        <v>0</v>
      </c>
      <c r="Q364" s="163">
        <f t="shared" si="40"/>
        <v>0</v>
      </c>
      <c r="R364" s="156">
        <f t="shared" si="41"/>
        <v>0</v>
      </c>
      <c r="S364" s="160">
        <f>IF(A364&gt;0,SUMPRODUCT((PLanning!$T$3:$T$367=A364)*(PLanning!$R$3:$R$367)))</f>
        <v>0</v>
      </c>
      <c r="T364">
        <f t="shared" si="37"/>
        <v>52</v>
      </c>
    </row>
    <row r="365" spans="1:20" x14ac:dyDescent="0.3">
      <c r="A365" s="200" t="str">
        <f t="shared" si="42"/>
        <v/>
      </c>
      <c r="B365" s="149">
        <f t="shared" si="43"/>
        <v>43827</v>
      </c>
      <c r="C365" s="150">
        <f t="shared" si="38"/>
        <v>43827</v>
      </c>
      <c r="D365" s="175"/>
      <c r="E365" s="175"/>
      <c r="F365" s="175"/>
      <c r="G365" s="175"/>
      <c r="H365" s="175"/>
      <c r="I365" s="175"/>
      <c r="J365" s="175"/>
      <c r="K365" s="175"/>
      <c r="L365" s="175"/>
      <c r="M365" s="175"/>
      <c r="N365" s="175"/>
      <c r="O365" s="175"/>
      <c r="P365" s="171">
        <f t="shared" si="39"/>
        <v>0</v>
      </c>
      <c r="Q365" s="163">
        <f t="shared" si="40"/>
        <v>0</v>
      </c>
      <c r="R365" s="156">
        <f t="shared" si="41"/>
        <v>0</v>
      </c>
      <c r="S365" s="160">
        <f>IF(A365&gt;0,SUMPRODUCT((PLanning!$T$3:$T$367=A365)*(PLanning!$R$3:$R$367)))</f>
        <v>0</v>
      </c>
      <c r="T365">
        <f t="shared" si="37"/>
        <v>52</v>
      </c>
    </row>
    <row r="366" spans="1:20" x14ac:dyDescent="0.3">
      <c r="A366" s="200" t="str">
        <f t="shared" si="42"/>
        <v/>
      </c>
      <c r="B366" s="149">
        <f t="shared" si="43"/>
        <v>43828</v>
      </c>
      <c r="C366" s="150">
        <f t="shared" si="38"/>
        <v>43828</v>
      </c>
      <c r="D366" s="175"/>
      <c r="E366" s="175"/>
      <c r="F366" s="175"/>
      <c r="G366" s="175"/>
      <c r="H366" s="175"/>
      <c r="I366" s="175"/>
      <c r="J366" s="175"/>
      <c r="K366" s="175"/>
      <c r="L366" s="175"/>
      <c r="M366" s="175"/>
      <c r="N366" s="175"/>
      <c r="O366" s="175"/>
      <c r="P366" s="171">
        <f t="shared" si="39"/>
        <v>0</v>
      </c>
      <c r="Q366" s="163">
        <f t="shared" si="40"/>
        <v>0</v>
      </c>
      <c r="R366" s="156">
        <f t="shared" si="41"/>
        <v>0</v>
      </c>
      <c r="S366" s="160">
        <f>IF(A366&gt;0,SUMPRODUCT((PLanning!$T$3:$T$367=A366)*(PLanning!$R$3:$R$367)))</f>
        <v>0</v>
      </c>
      <c r="T366">
        <f t="shared" si="37"/>
        <v>52</v>
      </c>
    </row>
    <row r="367" spans="1:20" x14ac:dyDescent="0.3">
      <c r="A367" s="200" t="str">
        <f t="shared" si="42"/>
        <v/>
      </c>
      <c r="B367" s="149">
        <f t="shared" si="43"/>
        <v>43829</v>
      </c>
      <c r="C367" s="150">
        <f t="shared" si="38"/>
        <v>43829</v>
      </c>
      <c r="D367" s="175"/>
      <c r="E367" s="175"/>
      <c r="F367" s="175"/>
      <c r="G367" s="175"/>
      <c r="H367" s="175"/>
      <c r="I367" s="175"/>
      <c r="J367" s="175"/>
      <c r="K367" s="175"/>
      <c r="L367" s="175"/>
      <c r="M367" s="175"/>
      <c r="N367" s="175"/>
      <c r="O367" s="175"/>
      <c r="P367" s="171">
        <f t="shared" si="39"/>
        <v>0</v>
      </c>
      <c r="Q367" s="163">
        <f t="shared" si="40"/>
        <v>0</v>
      </c>
      <c r="R367" s="156">
        <f t="shared" si="41"/>
        <v>0</v>
      </c>
      <c r="S367" s="161">
        <f>IF(A367&gt;0,SUMPRODUCT((PLanning!$T$3:$T$367=A367)*(PLanning!$Q$3:$Q$367)))</f>
        <v>0</v>
      </c>
      <c r="T367">
        <f t="shared" si="37"/>
        <v>52</v>
      </c>
    </row>
    <row r="691" spans="4:15" x14ac:dyDescent="0.3">
      <c r="D691" s="153">
        <v>0.35416666666666669</v>
      </c>
      <c r="E691" s="153">
        <v>0.47916666666666669</v>
      </c>
      <c r="F691" s="195" t="s">
        <v>45</v>
      </c>
      <c r="G691" s="153">
        <v>0.5</v>
      </c>
      <c r="H691" s="153">
        <v>0.5625</v>
      </c>
      <c r="I691" s="196" t="s">
        <v>43</v>
      </c>
      <c r="J691" s="153">
        <v>0.5625</v>
      </c>
      <c r="K691" s="153">
        <v>0.72916666666666663</v>
      </c>
      <c r="L691" s="195" t="s">
        <v>45</v>
      </c>
      <c r="M691" s="153"/>
      <c r="N691" s="153"/>
      <c r="O691" s="129"/>
    </row>
    <row r="692" spans="4:15" x14ac:dyDescent="0.3">
      <c r="D692" s="153">
        <v>0.36458333333333331</v>
      </c>
      <c r="E692" s="153">
        <v>0.47916666666666669</v>
      </c>
      <c r="F692" s="195" t="s">
        <v>45</v>
      </c>
      <c r="G692" s="153">
        <v>0.51041666666666663</v>
      </c>
      <c r="H692" s="153">
        <v>0.54166666666666663</v>
      </c>
      <c r="I692" s="196" t="s">
        <v>43</v>
      </c>
      <c r="J692" s="153">
        <v>0.55208333333333337</v>
      </c>
      <c r="K692" s="153">
        <v>0.70833333333333337</v>
      </c>
      <c r="L692" s="195" t="s">
        <v>45</v>
      </c>
      <c r="M692" s="153"/>
      <c r="N692" s="153"/>
      <c r="O692" s="129"/>
    </row>
    <row r="693" spans="4:15" x14ac:dyDescent="0.3">
      <c r="D693" s="153"/>
      <c r="E693" s="153"/>
      <c r="F693" s="197" t="s">
        <v>44</v>
      </c>
      <c r="G693" s="153"/>
      <c r="H693" s="153"/>
      <c r="I693" s="177"/>
      <c r="J693" s="153"/>
      <c r="K693" s="153"/>
      <c r="L693" s="197" t="s">
        <v>44</v>
      </c>
      <c r="M693" s="153"/>
      <c r="N693" s="153"/>
      <c r="O693" s="129"/>
    </row>
    <row r="694" spans="4:15" x14ac:dyDescent="0.3">
      <c r="D694" s="153">
        <v>0.35416666666666669</v>
      </c>
      <c r="E694" s="153">
        <v>0.48958333333333331</v>
      </c>
      <c r="F694" s="195" t="s">
        <v>45</v>
      </c>
      <c r="G694" s="153">
        <v>0.5</v>
      </c>
      <c r="H694" s="153">
        <v>0.5625</v>
      </c>
      <c r="I694" s="196" t="s">
        <v>43</v>
      </c>
      <c r="J694" s="153">
        <v>0.5625</v>
      </c>
      <c r="K694" s="153">
        <v>0.72916666666666663</v>
      </c>
      <c r="L694" s="195" t="s">
        <v>45</v>
      </c>
      <c r="M694" s="153"/>
      <c r="N694" s="153"/>
      <c r="O694" s="129"/>
    </row>
    <row r="695" spans="4:15" x14ac:dyDescent="0.3">
      <c r="D695" s="153">
        <v>0.35416666666666669</v>
      </c>
      <c r="E695" s="153">
        <v>0.47916666666666669</v>
      </c>
      <c r="F695" s="195" t="s">
        <v>45</v>
      </c>
      <c r="G695" s="153">
        <v>0.5</v>
      </c>
      <c r="H695" s="153">
        <v>0.5625</v>
      </c>
      <c r="I695" s="196" t="s">
        <v>43</v>
      </c>
      <c r="J695" s="153">
        <v>0.5625</v>
      </c>
      <c r="K695" s="153">
        <v>0.70833333333333337</v>
      </c>
      <c r="L695" s="195" t="s">
        <v>45</v>
      </c>
      <c r="M695" s="153"/>
      <c r="N695" s="153"/>
      <c r="O695" s="129"/>
    </row>
  </sheetData>
  <conditionalFormatting sqref="S3:S367">
    <cfRule type="expression" dxfId="24" priority="260">
      <formula>S3&gt;0</formula>
    </cfRule>
  </conditionalFormatting>
  <conditionalFormatting sqref="D3:O3 D23:O38 D44:O367 D9:O17">
    <cfRule type="expression" dxfId="19" priority="40">
      <formula>COUNTIF(feries,$B3)&gt;0</formula>
    </cfRule>
    <cfRule type="expression" dxfId="23" priority="41">
      <formula>WEEKDAY($B3,2)&gt;5</formula>
    </cfRule>
    <cfRule type="expression" dxfId="22" priority="42">
      <formula>IF($F$1="Zone_C",COUNTIF(Zone_C,$B3)&gt;0)</formula>
    </cfRule>
    <cfRule type="expression" dxfId="21" priority="43">
      <formula>IF($F$1="Zone_B",COUNTIF(Zone_B,$B3)&gt;0)</formula>
    </cfRule>
    <cfRule type="expression" dxfId="20" priority="44">
      <formula>IF($F$1="Zone_A",COUNTIF(Zone_A,$B3)&gt;0)</formula>
    </cfRule>
  </conditionalFormatting>
  <conditionalFormatting sqref="B3:O3 B23:O38 B18:C22 B44:O367 B39:C43 B9:O17 B4:C8">
    <cfRule type="cellIs" dxfId="17" priority="259" operator="equal">
      <formula>"Administratif"</formula>
    </cfRule>
    <cfRule type="cellIs" dxfId="16" priority="258" operator="equal">
      <formula>"ALSH"</formula>
    </cfRule>
    <cfRule type="cellIs" dxfId="15" priority="257" operator="equal">
      <formula>"Restaurant scolaire"</formula>
    </cfRule>
  </conditionalFormatting>
  <conditionalFormatting sqref="D18:O22">
    <cfRule type="expression" dxfId="14" priority="11">
      <formula>COUNTIF(feries,$B18)&gt;0</formula>
    </cfRule>
    <cfRule type="expression" dxfId="13" priority="12">
      <formula>WEEKDAY($B18,2)&gt;5</formula>
    </cfRule>
    <cfRule type="expression" dxfId="12" priority="13">
      <formula>IF($F$1="Zone_C",COUNTIF(Zone_C,$B18)&gt;0)</formula>
    </cfRule>
    <cfRule type="expression" dxfId="11" priority="14">
      <formula>IF($F$1="Zone_B",COUNTIF(Zone_B,$B18)&gt;0)</formula>
    </cfRule>
    <cfRule type="expression" dxfId="10" priority="15">
      <formula>IF($F$1="Zone_A",COUNTIF(Zone_A,$B18)&gt;0)</formula>
    </cfRule>
  </conditionalFormatting>
  <conditionalFormatting sqref="D39:O43">
    <cfRule type="expression" dxfId="9" priority="6">
      <formula>COUNTIF(feries,$B39)&gt;0</formula>
    </cfRule>
    <cfRule type="expression" dxfId="8" priority="7">
      <formula>WEEKDAY($B39,2)&gt;5</formula>
    </cfRule>
    <cfRule type="expression" dxfId="7" priority="8">
      <formula>IF($F$1="Zone_C",COUNTIF(Zone_C,$B39)&gt;0)</formula>
    </cfRule>
    <cfRule type="expression" dxfId="6" priority="9">
      <formula>IF($F$1="Zone_B",COUNTIF(Zone_B,$B39)&gt;0)</formula>
    </cfRule>
    <cfRule type="expression" dxfId="5" priority="10">
      <formula>IF($F$1="Zone_A",COUNTIF(Zone_A,$B39)&gt;0)</formula>
    </cfRule>
  </conditionalFormatting>
  <conditionalFormatting sqref="D4:O8">
    <cfRule type="expression" dxfId="4" priority="1">
      <formula>COUNTIF(feries,$B4)&gt;0</formula>
    </cfRule>
    <cfRule type="expression" dxfId="3" priority="2">
      <formula>WEEKDAY($B4,2)&gt;5</formula>
    </cfRule>
    <cfRule type="expression" dxfId="2" priority="3">
      <formula>IF($F$1="Zone_C",COUNTIF(Zone_C,$B4)&gt;0)</formula>
    </cfRule>
    <cfRule type="expression" dxfId="1" priority="4">
      <formula>IF($F$1="Zone_B",COUNTIF(Zone_B,$B4)&gt;0)</formula>
    </cfRule>
    <cfRule type="expression" dxfId="0" priority="5">
      <formula>IF($F$1="Zone_A",COUNTIF(Zone_A,$B4)&gt;0)</formula>
    </cfRule>
  </conditionalFormatting>
  <dataValidations count="3">
    <dataValidation type="list" allowBlank="1" showInputMessage="1" showErrorMessage="1" sqref="O367 I367 L367 L346:L352 O346:O352 F45:F51 I360:I361 L45:L51 I45:I51 I346:I352 L38 O360:O361 F360:F361 F367 F262:F277 O57:O58 I57:I58 L57:L58 F57:F58 F64:F65 O64:O65 I64:I65 L64:L65 F38 O38 L360:L361 O45:O51 I78:I79 L78:L79 F78:F79 O78:O79 I262:I277 O262:O277 L262:L277 F346:F352 L283:L291 F283:F291 I283:I291 O283:O291 O297:O305 L297:L305 F297:F305 I297:I305 L101:L256 O101:O256 I101:I256 F101:F256 I311:I340 O311:O340 L311:L340 F311:F340 I38" xr:uid="{324EE415-1F6D-4491-A541-7C6677EA416F}">
      <formula1>"mission"</formula1>
    </dataValidation>
    <dataValidation type="time" allowBlank="1" showInputMessage="1" showErrorMessage="1" sqref="D3 D26:E367 D12:E23 D691:E695 D4:E9" xr:uid="{13380514-9B04-4C46-B0E1-8E900415814B}">
      <formula1>0.291666666666667</formula1>
      <formula2>0.833333333333333</formula2>
    </dataValidation>
    <dataValidation type="list" allowBlank="1" showInputMessage="1" showErrorMessage="1" sqref="F353:F359 L353:L359 L306:L310 I52:I56 O52:O56 F52:F56 L52:L56 O80:O100 I59:I63 O59:O63 F59:F63 L59:L63 I39:I44 O66:O77 F66:F77 L66:L77 I66:I77 F80:F100 L80:L100 L362:L366 O26:O37 F26:F37 L26:L37 I4:I9 I80:I100 O4:O9 F4:F9 L39:L44 I26:I37 O39:O44 F39:F44 F12:F23 I278:I282 O278:O282 F278:F282 L278:L282 I292:I296 O292:O296 F292:F296 L292:L296 I306:I310 O306:O310 F306:F310 L691:L695 I257:I261 O257:O261 F257:F261 L257:L261 I691:I695 O691:O695 F691:F695 O353:O359 I353:I359 I341:I345 O341:O345 F341:F345 L341:L345 I362:I366 O362:O366 F362:F366 O12:O23 I12:I23 L12:L23 L4:L9" xr:uid="{AC59CFD9-8F10-4C17-BA23-655152CC628F}">
      <formula1>mission</formula1>
    </dataValidation>
  </dataValidations>
  <pageMargins left="0.7" right="0.7" top="0.75" bottom="0.75" header="0.3" footer="0.3"/>
  <pageSetup paperSize="9" orientation="portrait" horizontalDpi="360" verticalDpi="36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5" operator="containsText" id="{A6DAF661-6816-4EA7-93BB-B08A837F8F48}">
            <xm:f>NOT(ISERROR(SEARCH(#REF!,D3)))</xm:f>
            <xm:f>#REF!</xm:f>
            <x14:dxf>
              <fill>
                <patternFill>
                  <bgColor theme="7"/>
                </patternFill>
              </fill>
            </x14:dxf>
          </x14:cfRule>
          <xm:sqref>D3:O3 D23:O38 D44:O367 D9:O17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550BE-A899-4F22-8BE1-25CBD8FB07AA}">
  <sheetPr codeName="Feuil1"/>
  <dimension ref="A1:K56"/>
  <sheetViews>
    <sheetView workbookViewId="0">
      <selection activeCell="N13" sqref="N13"/>
    </sheetView>
  </sheetViews>
  <sheetFormatPr baseColWidth="10" defaultColWidth="11.5546875" defaultRowHeight="14.4" x14ac:dyDescent="0.3"/>
  <cols>
    <col min="1" max="1" width="11.5546875" style="167"/>
    <col min="2" max="6" width="17.6640625" style="167" customWidth="1"/>
    <col min="7" max="7" width="11.5546875" style="167"/>
    <col min="8" max="8" width="11.5546875" style="167" hidden="1" customWidth="1"/>
    <col min="9" max="9" width="23.109375" style="167" hidden="1" customWidth="1"/>
    <col min="10" max="10" width="4.44140625" style="167" hidden="1" customWidth="1"/>
    <col min="11" max="11" width="3.88671875" style="167" hidden="1" customWidth="1"/>
    <col min="12" max="16384" width="11.5546875" style="167"/>
  </cols>
  <sheetData>
    <row r="1" spans="1:11" ht="18" x14ac:dyDescent="0.35">
      <c r="B1" s="167" t="s">
        <v>95</v>
      </c>
      <c r="D1" s="168" t="s">
        <v>134</v>
      </c>
      <c r="H1" s="167" t="s">
        <v>46</v>
      </c>
      <c r="I1" s="167" t="s">
        <v>47</v>
      </c>
    </row>
    <row r="2" spans="1:11" x14ac:dyDescent="0.3">
      <c r="H2" s="167" t="s">
        <v>27</v>
      </c>
      <c r="I2" s="145" t="str">
        <f>"du "&amp; TEXT(Données!K1,"jj mmm") &amp;" au "&amp;TEXT(Données!K1+4,"jj mmm")</f>
        <v>du 02 janv au 06 janv</v>
      </c>
    </row>
    <row r="3" spans="1:11" x14ac:dyDescent="0.3">
      <c r="B3" s="169" t="s">
        <v>38</v>
      </c>
      <c r="C3" s="169" t="s">
        <v>39</v>
      </c>
      <c r="D3" s="169" t="s">
        <v>40</v>
      </c>
      <c r="E3" s="169" t="s">
        <v>41</v>
      </c>
      <c r="F3" s="169" t="s">
        <v>42</v>
      </c>
      <c r="H3" s="167" t="s">
        <v>65</v>
      </c>
      <c r="I3" s="145" t="str">
        <f>"du "&amp; TEXT(Données!$K$1+J3,"jj mmm") &amp;" au "&amp;TEXT(Données!$K$1+K3,"jj mmm")</f>
        <v>du 09 janv au 13 janv</v>
      </c>
      <c r="J3" s="167">
        <v>7</v>
      </c>
      <c r="K3" s="167">
        <f>J3+4</f>
        <v>11</v>
      </c>
    </row>
    <row r="4" spans="1:11" x14ac:dyDescent="0.3">
      <c r="A4" s="166">
        <v>0.29166666666666669</v>
      </c>
      <c r="B4" s="172"/>
      <c r="C4" s="172"/>
      <c r="D4" s="172"/>
      <c r="E4" s="172"/>
      <c r="F4" s="172"/>
      <c r="H4" s="167" t="s">
        <v>66</v>
      </c>
      <c r="I4" s="145" t="str">
        <f>"du "&amp; TEXT(Données!$K$1+J4,"jj mmm") &amp;" au "&amp;TEXT(Données!$K$1+K4,"jj mmm")</f>
        <v>du 16 janv au 20 janv</v>
      </c>
      <c r="J4" s="167">
        <f>J3+7</f>
        <v>14</v>
      </c>
      <c r="K4" s="167">
        <f>K3+7</f>
        <v>18</v>
      </c>
    </row>
    <row r="5" spans="1:11" x14ac:dyDescent="0.3">
      <c r="A5" s="166">
        <v>0.30208333333333331</v>
      </c>
      <c r="B5" s="172"/>
      <c r="C5" s="172"/>
      <c r="D5" s="172"/>
      <c r="E5" s="172"/>
      <c r="F5" s="172"/>
      <c r="H5" s="167" t="s">
        <v>67</v>
      </c>
      <c r="I5" s="145" t="str">
        <f>"du "&amp; TEXT(Données!$K$1+J5,"jj mmm") &amp;" au "&amp;TEXT(Données!$K$1+K5,"jj mmm")</f>
        <v>du 23 janv au 27 janv</v>
      </c>
      <c r="J5" s="167">
        <f t="shared" ref="J5:J31" si="0">J4+7</f>
        <v>21</v>
      </c>
      <c r="K5" s="167">
        <f t="shared" ref="K5:K31" si="1">K4+7</f>
        <v>25</v>
      </c>
    </row>
    <row r="6" spans="1:11" x14ac:dyDescent="0.3">
      <c r="A6" s="166">
        <v>0.3125</v>
      </c>
      <c r="B6" s="172"/>
      <c r="C6" s="172"/>
      <c r="D6" s="172"/>
      <c r="E6" s="172"/>
      <c r="F6" s="172"/>
      <c r="H6" s="167" t="s">
        <v>68</v>
      </c>
      <c r="I6" s="145" t="str">
        <f>"du "&amp; TEXT(Données!$K$1+J6,"jj mmm") &amp;" au "&amp;TEXT(Données!$K$1+K6,"jj mmm")</f>
        <v>du 30 janv au 03 févr</v>
      </c>
      <c r="J6" s="167">
        <f t="shared" si="0"/>
        <v>28</v>
      </c>
      <c r="K6" s="167">
        <f t="shared" si="1"/>
        <v>32</v>
      </c>
    </row>
    <row r="7" spans="1:11" x14ac:dyDescent="0.3">
      <c r="A7" s="166">
        <v>0.32291666666666702</v>
      </c>
      <c r="B7" s="173"/>
      <c r="C7" s="172"/>
      <c r="D7" s="172"/>
      <c r="E7" s="172"/>
      <c r="F7" s="172"/>
      <c r="H7" s="167" t="s">
        <v>69</v>
      </c>
      <c r="I7" s="145" t="str">
        <f>"du "&amp; TEXT(Données!$K$1+J7,"jj mmm") &amp;" au "&amp;TEXT(Données!$K$1+K7,"jj mmm")</f>
        <v>du 06 févr au 10 févr</v>
      </c>
      <c r="J7" s="167">
        <f t="shared" si="0"/>
        <v>35</v>
      </c>
      <c r="K7" s="167">
        <f t="shared" si="1"/>
        <v>39</v>
      </c>
    </row>
    <row r="8" spans="1:11" x14ac:dyDescent="0.3">
      <c r="A8" s="166">
        <v>0.33333333333333298</v>
      </c>
      <c r="B8" s="173"/>
      <c r="C8" s="172"/>
      <c r="D8" s="172"/>
      <c r="E8" s="172"/>
      <c r="F8" s="172"/>
      <c r="H8" s="167" t="s">
        <v>70</v>
      </c>
      <c r="I8" s="145" t="str">
        <f>"du "&amp; TEXT(Données!$K$1+J8,"jj mmm") &amp;" au "&amp;TEXT(Données!$K$1+K8,"jj mmm")</f>
        <v>du 13 févr au 17 févr</v>
      </c>
      <c r="J8" s="167">
        <f t="shared" si="0"/>
        <v>42</v>
      </c>
      <c r="K8" s="167">
        <f t="shared" si="1"/>
        <v>46</v>
      </c>
    </row>
    <row r="9" spans="1:11" x14ac:dyDescent="0.3">
      <c r="A9" s="166">
        <v>0.34375</v>
      </c>
      <c r="B9" s="173"/>
      <c r="C9" s="173"/>
      <c r="D9" s="172"/>
      <c r="E9" s="172"/>
      <c r="F9" s="172"/>
      <c r="H9" s="167" t="s">
        <v>71</v>
      </c>
      <c r="I9" s="145" t="str">
        <f>"du "&amp; TEXT(Données!$K$1+J9,"jj mmm") &amp;" au "&amp;TEXT(Données!$K$1+K9,"jj mmm")</f>
        <v>du 20 févr au 24 févr</v>
      </c>
      <c r="J9" s="167">
        <f t="shared" si="0"/>
        <v>49</v>
      </c>
      <c r="K9" s="167">
        <f t="shared" si="1"/>
        <v>53</v>
      </c>
    </row>
    <row r="10" spans="1:11" x14ac:dyDescent="0.3">
      <c r="A10" s="166">
        <v>0.35416666666666602</v>
      </c>
      <c r="B10" s="173"/>
      <c r="C10" s="173"/>
      <c r="D10" s="172"/>
      <c r="E10" s="172"/>
      <c r="F10" s="172"/>
      <c r="H10" s="167" t="s">
        <v>72</v>
      </c>
      <c r="I10" s="145" t="str">
        <f>"du "&amp; TEXT(Données!$K$1+J10,"jj mmm") &amp;" au "&amp;TEXT(Données!$K$1+K10,"jj mmm")</f>
        <v>du 27 févr au 03 mars</v>
      </c>
      <c r="J10" s="167">
        <f t="shared" si="0"/>
        <v>56</v>
      </c>
      <c r="K10" s="167">
        <f t="shared" si="1"/>
        <v>60</v>
      </c>
    </row>
    <row r="11" spans="1:11" x14ac:dyDescent="0.3">
      <c r="A11" s="166">
        <v>0.36458333333333298</v>
      </c>
      <c r="B11" s="173"/>
      <c r="C11" s="173"/>
      <c r="D11" s="173"/>
      <c r="E11" s="173"/>
      <c r="F11" s="173"/>
      <c r="G11" s="261" t="s">
        <v>45</v>
      </c>
      <c r="H11" s="167" t="s">
        <v>73</v>
      </c>
      <c r="I11" s="145" t="str">
        <f>"du "&amp; TEXT(Données!$K$1+J11,"jj mmm") &amp;" au "&amp;TEXT(Données!$K$1+K11,"jj mmm")</f>
        <v>du 06 mars au 10 mars</v>
      </c>
      <c r="J11" s="167">
        <f t="shared" si="0"/>
        <v>63</v>
      </c>
      <c r="K11" s="167">
        <f t="shared" si="1"/>
        <v>67</v>
      </c>
    </row>
    <row r="12" spans="1:11" x14ac:dyDescent="0.3">
      <c r="A12" s="166">
        <v>0.375</v>
      </c>
      <c r="B12" s="173"/>
      <c r="C12" s="173"/>
      <c r="D12" s="173"/>
      <c r="E12" s="173"/>
      <c r="F12" s="173"/>
      <c r="G12" s="261"/>
      <c r="H12" s="167" t="s">
        <v>74</v>
      </c>
      <c r="I12" s="145" t="str">
        <f>"du "&amp; TEXT(Données!$K$1+J12,"jj mmm") &amp;" au "&amp;TEXT(Données!$K$1+K12,"jj mmm")</f>
        <v>du 13 mars au 17 mars</v>
      </c>
      <c r="J12" s="167">
        <f t="shared" si="0"/>
        <v>70</v>
      </c>
      <c r="K12" s="167">
        <f t="shared" si="1"/>
        <v>74</v>
      </c>
    </row>
    <row r="13" spans="1:11" x14ac:dyDescent="0.3">
      <c r="A13" s="166">
        <v>0.38541666666666602</v>
      </c>
      <c r="B13" s="173"/>
      <c r="C13" s="173"/>
      <c r="D13" s="173"/>
      <c r="E13" s="173"/>
      <c r="F13" s="173"/>
      <c r="G13" s="261"/>
      <c r="H13" s="167" t="s">
        <v>75</v>
      </c>
      <c r="I13" s="145" t="str">
        <f>"du "&amp; TEXT(Données!$K$1+J13,"jj mmm") &amp;" au "&amp;TEXT(Données!$K$1+K13,"jj mmm")</f>
        <v>du 20 mars au 24 mars</v>
      </c>
      <c r="J13" s="167">
        <f t="shared" si="0"/>
        <v>77</v>
      </c>
      <c r="K13" s="167">
        <f t="shared" si="1"/>
        <v>81</v>
      </c>
    </row>
    <row r="14" spans="1:11" x14ac:dyDescent="0.3">
      <c r="A14" s="166">
        <v>0.39583333333333298</v>
      </c>
      <c r="B14" s="173"/>
      <c r="C14" s="173"/>
      <c r="D14" s="173"/>
      <c r="E14" s="173"/>
      <c r="F14" s="173"/>
      <c r="G14" s="261"/>
      <c r="H14" s="167" t="s">
        <v>76</v>
      </c>
      <c r="I14" s="145" t="str">
        <f>"du "&amp; TEXT(Données!$K$1+J14,"jj mmm") &amp;" au "&amp;TEXT(Données!$K$1+K14,"jj mmm")</f>
        <v>du 27 mars au 31 mars</v>
      </c>
      <c r="J14" s="167">
        <f t="shared" si="0"/>
        <v>84</v>
      </c>
      <c r="K14" s="167">
        <f t="shared" si="1"/>
        <v>88</v>
      </c>
    </row>
    <row r="15" spans="1:11" x14ac:dyDescent="0.3">
      <c r="A15" s="166">
        <v>0.40625</v>
      </c>
      <c r="B15" s="173"/>
      <c r="C15" s="173"/>
      <c r="D15" s="173"/>
      <c r="E15" s="173"/>
      <c r="F15" s="173"/>
      <c r="G15" s="261"/>
      <c r="H15" s="167" t="s">
        <v>77</v>
      </c>
      <c r="I15" s="145" t="str">
        <f>"du "&amp; TEXT(Données!$K$1+J15,"jj mmm") &amp;" au "&amp;TEXT(Données!$K$1+K15,"jj mmm")</f>
        <v>du 03 avr au 07 avr</v>
      </c>
      <c r="J15" s="167">
        <f t="shared" si="0"/>
        <v>91</v>
      </c>
      <c r="K15" s="167">
        <f t="shared" si="1"/>
        <v>95</v>
      </c>
    </row>
    <row r="16" spans="1:11" x14ac:dyDescent="0.3">
      <c r="A16" s="166">
        <v>0.41666666666666702</v>
      </c>
      <c r="B16" s="173"/>
      <c r="C16" s="173"/>
      <c r="D16" s="173"/>
      <c r="E16" s="173"/>
      <c r="F16" s="173"/>
      <c r="G16" s="261"/>
      <c r="H16" s="167" t="s">
        <v>78</v>
      </c>
      <c r="I16" s="145" t="str">
        <f>"du "&amp; TEXT(Données!$K$1+J16,"jj mmm") &amp;" au "&amp;TEXT(Données!$K$1+K16,"jj mmm")</f>
        <v>du 10 avr au 14 avr</v>
      </c>
      <c r="J16" s="167">
        <f t="shared" si="0"/>
        <v>98</v>
      </c>
      <c r="K16" s="167">
        <f t="shared" si="1"/>
        <v>102</v>
      </c>
    </row>
    <row r="17" spans="1:11" x14ac:dyDescent="0.3">
      <c r="A17" s="166">
        <v>0.42708333333333298</v>
      </c>
      <c r="B17" s="173"/>
      <c r="C17" s="173"/>
      <c r="D17" s="173"/>
      <c r="E17" s="173"/>
      <c r="F17" s="173"/>
      <c r="G17" s="261"/>
      <c r="H17" s="167" t="s">
        <v>79</v>
      </c>
      <c r="I17" s="145" t="str">
        <f>"du "&amp; TEXT(Données!$K$1+J17,"jj mmm") &amp;" au "&amp;TEXT(Données!$K$1+K17,"jj mmm")</f>
        <v>du 17 avr au 21 avr</v>
      </c>
      <c r="J17" s="167">
        <f t="shared" si="0"/>
        <v>105</v>
      </c>
      <c r="K17" s="167">
        <f t="shared" si="1"/>
        <v>109</v>
      </c>
    </row>
    <row r="18" spans="1:11" x14ac:dyDescent="0.3">
      <c r="A18" s="166">
        <v>0.4375</v>
      </c>
      <c r="B18" s="173"/>
      <c r="C18" s="173"/>
      <c r="D18" s="173"/>
      <c r="E18" s="173"/>
      <c r="F18" s="173"/>
      <c r="G18" s="261"/>
      <c r="H18" s="167" t="s">
        <v>80</v>
      </c>
      <c r="I18" s="145" t="str">
        <f>"du "&amp; TEXT(Données!$K$1+J18,"jj mmm") &amp;" au "&amp;TEXT(Données!$K$1+K18,"jj mmm")</f>
        <v>du 24 avr au 28 avr</v>
      </c>
      <c r="J18" s="167">
        <f t="shared" si="0"/>
        <v>112</v>
      </c>
      <c r="K18" s="167">
        <f t="shared" si="1"/>
        <v>116</v>
      </c>
    </row>
    <row r="19" spans="1:11" x14ac:dyDescent="0.3">
      <c r="A19" s="166">
        <v>0.44791666666666602</v>
      </c>
      <c r="B19" s="173"/>
      <c r="C19" s="173"/>
      <c r="D19" s="173"/>
      <c r="E19" s="173"/>
      <c r="F19" s="173"/>
      <c r="G19" s="261"/>
      <c r="H19" s="167" t="s">
        <v>81</v>
      </c>
      <c r="I19" s="145" t="str">
        <f>"du "&amp; TEXT(Données!$K$1+J19,"jj mmm") &amp;" au "&amp;TEXT(Données!$K$1+K19,"jj mmm")</f>
        <v>du 01 mai au 05 mai</v>
      </c>
      <c r="J19" s="167">
        <f t="shared" si="0"/>
        <v>119</v>
      </c>
      <c r="K19" s="167">
        <f t="shared" si="1"/>
        <v>123</v>
      </c>
    </row>
    <row r="20" spans="1:11" x14ac:dyDescent="0.3">
      <c r="A20" s="166">
        <v>0.45833333333333298</v>
      </c>
      <c r="B20" s="173"/>
      <c r="C20" s="173"/>
      <c r="D20" s="173"/>
      <c r="E20" s="173"/>
      <c r="F20" s="173"/>
      <c r="G20" s="261"/>
      <c r="H20" s="167" t="s">
        <v>82</v>
      </c>
      <c r="I20" s="145" t="str">
        <f>"du "&amp; TEXT(Données!$K$1+J20,"jj mmm") &amp;" au "&amp;TEXT(Données!$K$1+K20,"jj mmm")</f>
        <v>du 08 mai au 12 mai</v>
      </c>
      <c r="J20" s="167">
        <f t="shared" si="0"/>
        <v>126</v>
      </c>
      <c r="K20" s="167">
        <f t="shared" si="1"/>
        <v>130</v>
      </c>
    </row>
    <row r="21" spans="1:11" x14ac:dyDescent="0.3">
      <c r="A21" s="166">
        <v>0.46875</v>
      </c>
      <c r="B21" s="173"/>
      <c r="C21" s="173"/>
      <c r="D21" s="173"/>
      <c r="E21" s="173"/>
      <c r="F21" s="173"/>
      <c r="G21" s="261"/>
      <c r="H21" s="167" t="s">
        <v>83</v>
      </c>
      <c r="I21" s="145" t="str">
        <f>"du "&amp; TEXT(Données!$K$1+J21,"jj mmm") &amp;" au "&amp;TEXT(Données!$K$1+K21,"jj mmm")</f>
        <v>du 15 mai au 19 mai</v>
      </c>
      <c r="J21" s="167">
        <f t="shared" si="0"/>
        <v>133</v>
      </c>
      <c r="K21" s="167">
        <f t="shared" si="1"/>
        <v>137</v>
      </c>
    </row>
    <row r="22" spans="1:11" x14ac:dyDescent="0.3">
      <c r="A22" s="166">
        <v>0.47916666666666602</v>
      </c>
      <c r="B22" s="173"/>
      <c r="C22" s="173"/>
      <c r="D22" s="173"/>
      <c r="E22" s="173"/>
      <c r="F22" s="173"/>
      <c r="G22" s="261"/>
      <c r="H22" s="167" t="s">
        <v>84</v>
      </c>
      <c r="I22" s="145" t="str">
        <f>"du "&amp; TEXT(Données!$K$1+J22,"jj mmm") &amp;" au "&amp;TEXT(Données!$K$1+K22,"jj mmm")</f>
        <v>du 22 mai au 26 mai</v>
      </c>
      <c r="J22" s="167">
        <f t="shared" si="0"/>
        <v>140</v>
      </c>
      <c r="K22" s="167">
        <f t="shared" si="1"/>
        <v>144</v>
      </c>
    </row>
    <row r="23" spans="1:11" x14ac:dyDescent="0.3">
      <c r="A23" s="166">
        <v>0.48958333333333298</v>
      </c>
      <c r="B23" s="173"/>
      <c r="C23" s="173"/>
      <c r="D23" s="173"/>
      <c r="E23" s="173"/>
      <c r="F23" s="173"/>
      <c r="H23" s="167" t="s">
        <v>85</v>
      </c>
      <c r="I23" s="145" t="str">
        <f>"du "&amp; TEXT(Données!$K$1+J23,"jj mmm") &amp;" au "&amp;TEXT(Données!$K$1+K23,"jj mmm")</f>
        <v>du 29 mai au 02 juin</v>
      </c>
      <c r="J23" s="167">
        <f t="shared" si="0"/>
        <v>147</v>
      </c>
      <c r="K23" s="167">
        <f t="shared" si="1"/>
        <v>151</v>
      </c>
    </row>
    <row r="24" spans="1:11" x14ac:dyDescent="0.3">
      <c r="A24" s="166">
        <v>0.5</v>
      </c>
      <c r="B24" s="173"/>
      <c r="C24" s="173"/>
      <c r="D24" s="173"/>
      <c r="E24" s="173"/>
      <c r="F24" s="173"/>
      <c r="H24" s="167" t="s">
        <v>86</v>
      </c>
      <c r="I24" s="145" t="str">
        <f>"du "&amp; TEXT(Données!$K$1+J24,"jj mmm") &amp;" au "&amp;TEXT(Données!$K$1+K24,"jj mmm")</f>
        <v>du 05 juin au 09 juin</v>
      </c>
      <c r="J24" s="167">
        <f t="shared" si="0"/>
        <v>154</v>
      </c>
      <c r="K24" s="167">
        <f t="shared" si="1"/>
        <v>158</v>
      </c>
    </row>
    <row r="25" spans="1:11" x14ac:dyDescent="0.3">
      <c r="A25" s="166">
        <v>0.51041666666666596</v>
      </c>
      <c r="B25" s="173"/>
      <c r="C25" s="173"/>
      <c r="D25" s="173"/>
      <c r="E25" s="173"/>
      <c r="F25" s="173"/>
      <c r="G25" s="262" t="s">
        <v>43</v>
      </c>
      <c r="H25" s="167" t="s">
        <v>87</v>
      </c>
      <c r="I25" s="145" t="str">
        <f>"du "&amp; TEXT(Données!$K$1+J25,"jj mmm") &amp;" au "&amp;TEXT(Données!$K$1+K25,"jj mmm")</f>
        <v>du 12 juin au 16 juin</v>
      </c>
      <c r="J25" s="167">
        <f t="shared" si="0"/>
        <v>161</v>
      </c>
      <c r="K25" s="167">
        <f t="shared" si="1"/>
        <v>165</v>
      </c>
    </row>
    <row r="26" spans="1:11" x14ac:dyDescent="0.3">
      <c r="A26" s="166">
        <v>0.52083333333333304</v>
      </c>
      <c r="B26" s="173"/>
      <c r="C26" s="173"/>
      <c r="D26" s="173"/>
      <c r="E26" s="173"/>
      <c r="F26" s="173"/>
      <c r="G26" s="262"/>
      <c r="H26" s="167" t="s">
        <v>88</v>
      </c>
      <c r="I26" s="145" t="str">
        <f>"du "&amp; TEXT(Données!$K$1+J26,"jj mmm") &amp;" au "&amp;TEXT(Données!$K$1+K26,"jj mmm")</f>
        <v>du 19 juin au 23 juin</v>
      </c>
      <c r="J26" s="167">
        <f t="shared" si="0"/>
        <v>168</v>
      </c>
      <c r="K26" s="167">
        <f t="shared" si="1"/>
        <v>172</v>
      </c>
    </row>
    <row r="27" spans="1:11" x14ac:dyDescent="0.3">
      <c r="A27" s="166">
        <v>0.531249999999999</v>
      </c>
      <c r="B27" s="173"/>
      <c r="C27" s="173"/>
      <c r="D27" s="173"/>
      <c r="E27" s="173"/>
      <c r="F27" s="173"/>
      <c r="G27" s="262"/>
      <c r="H27" s="167" t="s">
        <v>89</v>
      </c>
      <c r="I27" s="145" t="str">
        <f>"du "&amp; TEXT(Données!$K$1+J27,"jj mmm") &amp;" au "&amp;TEXT(Données!$K$1+K27,"jj mmm")</f>
        <v>du 26 juin au 30 juin</v>
      </c>
      <c r="J27" s="167">
        <f t="shared" si="0"/>
        <v>175</v>
      </c>
      <c r="K27" s="167">
        <f t="shared" si="1"/>
        <v>179</v>
      </c>
    </row>
    <row r="28" spans="1:11" x14ac:dyDescent="0.3">
      <c r="A28" s="166">
        <v>0.54166666666666596</v>
      </c>
      <c r="B28" s="173"/>
      <c r="C28" s="173"/>
      <c r="D28" s="173"/>
      <c r="E28" s="173"/>
      <c r="F28" s="173"/>
      <c r="G28" s="262"/>
      <c r="H28" s="167" t="s">
        <v>90</v>
      </c>
      <c r="I28" s="145" t="str">
        <f>"du "&amp; TEXT(Données!$K$1+J28,"jj mmm") &amp;" au "&amp;TEXT(Données!$K$1+K28,"jj mmm")</f>
        <v>du 03 juil au 07 juil</v>
      </c>
      <c r="J28" s="167">
        <f t="shared" si="0"/>
        <v>182</v>
      </c>
      <c r="K28" s="167">
        <f t="shared" si="1"/>
        <v>186</v>
      </c>
    </row>
    <row r="29" spans="1:11" x14ac:dyDescent="0.3">
      <c r="A29" s="166">
        <v>0.55208333333333304</v>
      </c>
      <c r="B29" s="173"/>
      <c r="C29" s="173"/>
      <c r="D29" s="173"/>
      <c r="E29" s="173"/>
      <c r="F29" s="173"/>
      <c r="G29" s="262"/>
      <c r="H29" s="167" t="s">
        <v>91</v>
      </c>
      <c r="I29" s="145" t="str">
        <f>"du "&amp; TEXT(Données!$K$1+J29,"jj mmm") &amp;" au "&amp;TEXT(Données!$K$1+K29,"jj mmm")</f>
        <v>du 10 juil au 14 juil</v>
      </c>
      <c r="J29" s="167">
        <f t="shared" si="0"/>
        <v>189</v>
      </c>
      <c r="K29" s="167">
        <f t="shared" si="1"/>
        <v>193</v>
      </c>
    </row>
    <row r="30" spans="1:11" x14ac:dyDescent="0.3">
      <c r="A30" s="166">
        <v>0.562499999999999</v>
      </c>
      <c r="B30" s="173"/>
      <c r="C30" s="173"/>
      <c r="D30" s="173"/>
      <c r="E30" s="173"/>
      <c r="F30" s="173"/>
      <c r="G30" s="262"/>
      <c r="H30" s="167" t="s">
        <v>92</v>
      </c>
      <c r="I30" s="145" t="str">
        <f>"du "&amp; TEXT(Données!$K$1+J30,"jj mmm") &amp;" au "&amp;TEXT(Données!$K$1+K30,"jj mmm")</f>
        <v>du 17 juil au 21 juil</v>
      </c>
      <c r="J30" s="167">
        <f t="shared" si="0"/>
        <v>196</v>
      </c>
      <c r="K30" s="167">
        <f t="shared" si="1"/>
        <v>200</v>
      </c>
    </row>
    <row r="31" spans="1:11" x14ac:dyDescent="0.3">
      <c r="A31" s="166">
        <v>0.57291666666666596</v>
      </c>
      <c r="B31" s="173"/>
      <c r="C31" s="173"/>
      <c r="D31" s="173"/>
      <c r="E31" s="173"/>
      <c r="F31" s="173"/>
      <c r="G31" s="261" t="s">
        <v>45</v>
      </c>
      <c r="H31" s="167" t="s">
        <v>93</v>
      </c>
      <c r="I31" s="145" t="str">
        <f>"du "&amp; TEXT(Données!$K$1+J31,"jj mmm") &amp;" au "&amp;TEXT(Données!$K$1+K31,"jj mmm")</f>
        <v>du 24 juil au 28 juil</v>
      </c>
      <c r="J31" s="167">
        <f t="shared" si="0"/>
        <v>203</v>
      </c>
      <c r="K31" s="167">
        <f t="shared" si="1"/>
        <v>207</v>
      </c>
    </row>
    <row r="32" spans="1:11" x14ac:dyDescent="0.3">
      <c r="A32" s="166">
        <v>0.58333333333333304</v>
      </c>
      <c r="B32" s="173"/>
      <c r="C32" s="173"/>
      <c r="D32" s="173"/>
      <c r="E32" s="173"/>
      <c r="F32" s="173"/>
      <c r="G32" s="261"/>
      <c r="H32" s="167" t="s">
        <v>96</v>
      </c>
      <c r="I32" s="145" t="str">
        <f>"du "&amp; TEXT(Données!$K$1+J32,"jj mmm") &amp;" au "&amp;TEXT(Données!$K$1+K32,"jj mmm")</f>
        <v>du 31 juil au 04 août</v>
      </c>
      <c r="J32" s="167">
        <f t="shared" ref="J32:J53" si="2">J31+7</f>
        <v>210</v>
      </c>
      <c r="K32" s="167">
        <f t="shared" ref="K32:K53" si="3">K31+7</f>
        <v>214</v>
      </c>
    </row>
    <row r="33" spans="1:11" x14ac:dyDescent="0.3">
      <c r="A33" s="166">
        <v>0.593749999999999</v>
      </c>
      <c r="B33" s="173"/>
      <c r="C33" s="173"/>
      <c r="D33" s="173"/>
      <c r="E33" s="173"/>
      <c r="F33" s="173"/>
      <c r="G33" s="261"/>
      <c r="H33" s="167" t="s">
        <v>97</v>
      </c>
      <c r="I33" s="145" t="str">
        <f>"du "&amp; TEXT(Données!$K$1+J33,"jj mmm") &amp;" au "&amp;TEXT(Données!$K$1+K33,"jj mmm")</f>
        <v>du 07 août au 11 août</v>
      </c>
      <c r="J33" s="167">
        <f t="shared" si="2"/>
        <v>217</v>
      </c>
      <c r="K33" s="167">
        <f t="shared" si="3"/>
        <v>221</v>
      </c>
    </row>
    <row r="34" spans="1:11" x14ac:dyDescent="0.3">
      <c r="A34" s="166">
        <v>0.60416666666666596</v>
      </c>
      <c r="B34" s="173"/>
      <c r="C34" s="173"/>
      <c r="D34" s="173"/>
      <c r="E34" s="173"/>
      <c r="F34" s="173"/>
      <c r="G34" s="261"/>
      <c r="H34" s="167" t="s">
        <v>98</v>
      </c>
      <c r="I34" s="145" t="str">
        <f>"du "&amp; TEXT(Données!$K$1+J34,"jj mmm") &amp;" au "&amp;TEXT(Données!$K$1+K34,"jj mmm")</f>
        <v>du 14 août au 18 août</v>
      </c>
      <c r="J34" s="167">
        <f t="shared" si="2"/>
        <v>224</v>
      </c>
      <c r="K34" s="167">
        <f t="shared" si="3"/>
        <v>228</v>
      </c>
    </row>
    <row r="35" spans="1:11" x14ac:dyDescent="0.3">
      <c r="A35" s="166">
        <v>0.61458333333333304</v>
      </c>
      <c r="B35" s="173"/>
      <c r="C35" s="173"/>
      <c r="D35" s="173"/>
      <c r="E35" s="173"/>
      <c r="F35" s="173"/>
      <c r="G35" s="261"/>
      <c r="H35" s="167" t="s">
        <v>99</v>
      </c>
      <c r="I35" s="145" t="str">
        <f>"du "&amp; TEXT(Données!$K$1+J35,"jj mmm") &amp;" au "&amp;TEXT(Données!$K$1+K35,"jj mmm")</f>
        <v>du 21 août au 25 août</v>
      </c>
      <c r="J35" s="167">
        <f t="shared" si="2"/>
        <v>231</v>
      </c>
      <c r="K35" s="167">
        <f t="shared" si="3"/>
        <v>235</v>
      </c>
    </row>
    <row r="36" spans="1:11" x14ac:dyDescent="0.3">
      <c r="A36" s="166">
        <v>0.624999999999999</v>
      </c>
      <c r="B36" s="173"/>
      <c r="C36" s="173"/>
      <c r="D36" s="173"/>
      <c r="E36" s="173"/>
      <c r="F36" s="173"/>
      <c r="G36" s="261"/>
      <c r="H36" s="167" t="s">
        <v>100</v>
      </c>
      <c r="I36" s="145" t="str">
        <f>"du "&amp; TEXT(Données!$K$1+J36,"jj mmm") &amp;" au "&amp;TEXT(Données!$K$1+K36,"jj mmm")</f>
        <v>du 28 août au 01 sept</v>
      </c>
      <c r="J36" s="167">
        <f t="shared" si="2"/>
        <v>238</v>
      </c>
      <c r="K36" s="167">
        <f t="shared" si="3"/>
        <v>242</v>
      </c>
    </row>
    <row r="37" spans="1:11" x14ac:dyDescent="0.3">
      <c r="A37" s="166">
        <v>0.63541666666666596</v>
      </c>
      <c r="B37" s="173"/>
      <c r="C37" s="173"/>
      <c r="D37" s="173"/>
      <c r="E37" s="173"/>
      <c r="F37" s="173"/>
      <c r="G37" s="261"/>
      <c r="H37" s="167" t="s">
        <v>101</v>
      </c>
      <c r="I37" s="145" t="str">
        <f>"du "&amp; TEXT(Données!$K$1+J37,"jj mmm") &amp;" au "&amp;TEXT(Données!$K$1+K37,"jj mmm")</f>
        <v>du 04 sept au 08 sept</v>
      </c>
      <c r="J37" s="167">
        <f t="shared" si="2"/>
        <v>245</v>
      </c>
      <c r="K37" s="167">
        <f t="shared" si="3"/>
        <v>249</v>
      </c>
    </row>
    <row r="38" spans="1:11" x14ac:dyDescent="0.3">
      <c r="A38" s="166">
        <v>0.64583333333333204</v>
      </c>
      <c r="B38" s="173"/>
      <c r="C38" s="173"/>
      <c r="D38" s="173"/>
      <c r="E38" s="173"/>
      <c r="F38" s="173"/>
      <c r="G38" s="261"/>
      <c r="H38" s="167" t="s">
        <v>102</v>
      </c>
      <c r="I38" s="145" t="str">
        <f>"du "&amp; TEXT(Données!$K$1+J38,"jj mmm") &amp;" au "&amp;TEXT(Données!$K$1+K38,"jj mmm")</f>
        <v>du 11 sept au 15 sept</v>
      </c>
      <c r="J38" s="167">
        <f t="shared" si="2"/>
        <v>252</v>
      </c>
      <c r="K38" s="167">
        <f t="shared" si="3"/>
        <v>256</v>
      </c>
    </row>
    <row r="39" spans="1:11" x14ac:dyDescent="0.3">
      <c r="A39" s="166">
        <v>0.656249999999999</v>
      </c>
      <c r="B39" s="173"/>
      <c r="C39" s="173"/>
      <c r="D39" s="173"/>
      <c r="E39" s="173"/>
      <c r="F39" s="173"/>
      <c r="G39" s="261"/>
      <c r="H39" s="167" t="s">
        <v>103</v>
      </c>
      <c r="I39" s="145" t="str">
        <f>"du "&amp; TEXT(Données!$K$1+J39,"jj mmm") &amp;" au "&amp;TEXT(Données!$K$1+K39,"jj mmm")</f>
        <v>du 18 sept au 22 sept</v>
      </c>
      <c r="J39" s="167">
        <f t="shared" si="2"/>
        <v>259</v>
      </c>
      <c r="K39" s="167">
        <f t="shared" si="3"/>
        <v>263</v>
      </c>
    </row>
    <row r="40" spans="1:11" x14ac:dyDescent="0.3">
      <c r="A40" s="166">
        <v>0.66666666666666596</v>
      </c>
      <c r="B40" s="173"/>
      <c r="C40" s="173"/>
      <c r="D40" s="173"/>
      <c r="E40" s="173"/>
      <c r="F40" s="173"/>
      <c r="G40" s="261"/>
      <c r="H40" s="167" t="s">
        <v>104</v>
      </c>
      <c r="I40" s="145" t="str">
        <f>"du "&amp; TEXT(Données!$K$1+J40,"jj mmm") &amp;" au "&amp;TEXT(Données!$K$1+K40,"jj mmm")</f>
        <v>du 25 sept au 29 sept</v>
      </c>
      <c r="J40" s="167">
        <f t="shared" si="2"/>
        <v>266</v>
      </c>
      <c r="K40" s="167">
        <f t="shared" si="3"/>
        <v>270</v>
      </c>
    </row>
    <row r="41" spans="1:11" x14ac:dyDescent="0.3">
      <c r="A41" s="166">
        <v>0.67708333333333204</v>
      </c>
      <c r="B41" s="173"/>
      <c r="C41" s="173"/>
      <c r="D41" s="173"/>
      <c r="E41" s="173"/>
      <c r="F41" s="173"/>
      <c r="G41" s="261"/>
      <c r="H41" s="167" t="s">
        <v>105</v>
      </c>
      <c r="I41" s="145" t="str">
        <f>"du "&amp; TEXT(Données!$K$1+J41,"jj mmm") &amp;" au "&amp;TEXT(Données!$K$1+K41,"jj mmm")</f>
        <v>du 02 oct au 06 oct</v>
      </c>
      <c r="J41" s="167">
        <f t="shared" si="2"/>
        <v>273</v>
      </c>
      <c r="K41" s="167">
        <f t="shared" si="3"/>
        <v>277</v>
      </c>
    </row>
    <row r="42" spans="1:11" x14ac:dyDescent="0.3">
      <c r="A42" s="166">
        <v>0.687499999999999</v>
      </c>
      <c r="B42" s="173"/>
      <c r="C42" s="173"/>
      <c r="D42" s="173"/>
      <c r="E42" s="173"/>
      <c r="F42" s="173"/>
      <c r="G42" s="261"/>
      <c r="H42" s="167" t="s">
        <v>106</v>
      </c>
      <c r="I42" s="145" t="str">
        <f>"du "&amp; TEXT(Données!$K$1+J42,"jj mmm") &amp;" au "&amp;TEXT(Données!$K$1+K42,"jj mmm")</f>
        <v>du 09 oct au 13 oct</v>
      </c>
      <c r="J42" s="167">
        <f t="shared" si="2"/>
        <v>280</v>
      </c>
      <c r="K42" s="167">
        <f t="shared" si="3"/>
        <v>284</v>
      </c>
    </row>
    <row r="43" spans="1:11" x14ac:dyDescent="0.3">
      <c r="A43" s="166">
        <v>0.69791666666666596</v>
      </c>
      <c r="B43" s="173"/>
      <c r="C43" s="173"/>
      <c r="D43" s="173"/>
      <c r="E43" s="173"/>
      <c r="F43" s="173"/>
      <c r="G43" s="261"/>
      <c r="H43" s="167" t="s">
        <v>107</v>
      </c>
      <c r="I43" s="145" t="str">
        <f>"du "&amp; TEXT(Données!$K$1+J43,"jj mmm") &amp;" au "&amp;TEXT(Données!$K$1+K43,"jj mmm")</f>
        <v>du 16 oct au 20 oct</v>
      </c>
      <c r="J43" s="167">
        <f t="shared" si="2"/>
        <v>287</v>
      </c>
      <c r="K43" s="167">
        <f t="shared" si="3"/>
        <v>291</v>
      </c>
    </row>
    <row r="44" spans="1:11" x14ac:dyDescent="0.3">
      <c r="A44" s="166">
        <v>0.70833333333333204</v>
      </c>
      <c r="B44" s="173"/>
      <c r="C44" s="173"/>
      <c r="D44" s="173"/>
      <c r="E44" s="173"/>
      <c r="F44" s="173"/>
      <c r="G44" s="261"/>
      <c r="H44" s="167" t="s">
        <v>108</v>
      </c>
      <c r="I44" s="145" t="str">
        <f>"du "&amp; TEXT(Données!$K$1+J44,"jj mmm") &amp;" au "&amp;TEXT(Données!$K$1+K44,"jj mmm")</f>
        <v>du 23 oct au 27 oct</v>
      </c>
      <c r="J44" s="167">
        <f t="shared" si="2"/>
        <v>294</v>
      </c>
      <c r="K44" s="167">
        <f t="shared" si="3"/>
        <v>298</v>
      </c>
    </row>
    <row r="45" spans="1:11" x14ac:dyDescent="0.3">
      <c r="A45" s="166">
        <v>0.718749999999999</v>
      </c>
      <c r="B45" s="173"/>
      <c r="C45" s="173"/>
      <c r="D45" s="173"/>
      <c r="E45" s="173"/>
      <c r="F45" s="173"/>
      <c r="H45" s="167" t="s">
        <v>109</v>
      </c>
      <c r="I45" s="145" t="str">
        <f>"du "&amp; TEXT(Données!$K$1+J45,"jj mmm") &amp;" au "&amp;TEXT(Données!$K$1+K45,"jj mmm")</f>
        <v>du 30 oct au 03 nov</v>
      </c>
      <c r="J45" s="167">
        <f t="shared" si="2"/>
        <v>301</v>
      </c>
      <c r="K45" s="167">
        <f t="shared" si="3"/>
        <v>305</v>
      </c>
    </row>
    <row r="46" spans="1:11" x14ac:dyDescent="0.3">
      <c r="A46" s="166">
        <v>0.72916666666666496</v>
      </c>
      <c r="B46" s="173"/>
      <c r="C46" s="173"/>
      <c r="D46" s="173"/>
      <c r="E46" s="173"/>
      <c r="F46" s="173"/>
      <c r="H46" s="167" t="s">
        <v>110</v>
      </c>
      <c r="I46" s="145" t="str">
        <f>"du "&amp; TEXT(Données!$K$1+J46,"jj mmm") &amp;" au "&amp;TEXT(Données!$K$1+K46,"jj mmm")</f>
        <v>du 06 nov au 10 nov</v>
      </c>
      <c r="J46" s="167">
        <f t="shared" si="2"/>
        <v>308</v>
      </c>
      <c r="K46" s="167">
        <f t="shared" si="3"/>
        <v>312</v>
      </c>
    </row>
    <row r="47" spans="1:11" x14ac:dyDescent="0.3">
      <c r="A47" s="166">
        <v>0.73958333333333204</v>
      </c>
      <c r="B47" s="173"/>
      <c r="C47" s="173"/>
      <c r="D47" s="173"/>
      <c r="E47" s="173"/>
      <c r="F47" s="173"/>
      <c r="H47" s="167" t="s">
        <v>111</v>
      </c>
      <c r="I47" s="145" t="str">
        <f>"du "&amp; TEXT(Données!$K$1+J47,"jj mmm") &amp;" au "&amp;TEXT(Données!$K$1+K47,"jj mmm")</f>
        <v>du 13 nov au 17 nov</v>
      </c>
      <c r="J47" s="167">
        <f t="shared" si="2"/>
        <v>315</v>
      </c>
      <c r="K47" s="167">
        <f t="shared" si="3"/>
        <v>319</v>
      </c>
    </row>
    <row r="48" spans="1:11" x14ac:dyDescent="0.3">
      <c r="A48" s="166">
        <v>0.749999999999999</v>
      </c>
      <c r="B48" s="173"/>
      <c r="C48" s="173"/>
      <c r="D48" s="173"/>
      <c r="E48" s="173"/>
      <c r="F48" s="173"/>
      <c r="H48" s="167" t="s">
        <v>112</v>
      </c>
      <c r="I48" s="145" t="str">
        <f>"du "&amp; TEXT(Données!$K$1+J48,"jj mmm") &amp;" au "&amp;TEXT(Données!$K$1+K48,"jj mmm")</f>
        <v>du 20 nov au 24 nov</v>
      </c>
      <c r="J48" s="167">
        <f t="shared" si="2"/>
        <v>322</v>
      </c>
      <c r="K48" s="167">
        <f t="shared" si="3"/>
        <v>326</v>
      </c>
    </row>
    <row r="49" spans="1:11" x14ac:dyDescent="0.3">
      <c r="A49" s="166">
        <v>0.76041666666666496</v>
      </c>
      <c r="B49" s="172"/>
      <c r="C49" s="172"/>
      <c r="D49" s="173"/>
      <c r="E49" s="173"/>
      <c r="F49" s="172"/>
      <c r="H49" s="167" t="s">
        <v>113</v>
      </c>
      <c r="I49" s="145" t="str">
        <f>"du "&amp; TEXT(Données!$K$1+J49,"jj mmm") &amp;" au "&amp;TEXT(Données!$K$1+K49,"jj mmm")</f>
        <v>du 27 nov au 01 déc</v>
      </c>
      <c r="J49" s="167">
        <f t="shared" si="2"/>
        <v>329</v>
      </c>
      <c r="K49" s="167">
        <f t="shared" si="3"/>
        <v>333</v>
      </c>
    </row>
    <row r="50" spans="1:11" x14ac:dyDescent="0.3">
      <c r="A50" s="166">
        <v>0.77083333333333204</v>
      </c>
      <c r="B50" s="172"/>
      <c r="C50" s="172"/>
      <c r="D50" s="173"/>
      <c r="E50" s="173"/>
      <c r="F50" s="172"/>
      <c r="H50" s="167" t="s">
        <v>114</v>
      </c>
      <c r="I50" s="145" t="str">
        <f>"du "&amp; TEXT(Données!$K$1+J50,"jj mmm") &amp;" au "&amp;TEXT(Données!$K$1+K50,"jj mmm")</f>
        <v>du 04 déc au 08 déc</v>
      </c>
      <c r="J50" s="167">
        <f t="shared" si="2"/>
        <v>336</v>
      </c>
      <c r="K50" s="167">
        <f t="shared" si="3"/>
        <v>340</v>
      </c>
    </row>
    <row r="51" spans="1:11" x14ac:dyDescent="0.3">
      <c r="A51" s="166">
        <v>0.781249999999999</v>
      </c>
      <c r="B51" s="172"/>
      <c r="C51" s="172"/>
      <c r="D51" s="173"/>
      <c r="E51" s="173"/>
      <c r="F51" s="172"/>
      <c r="H51" s="167" t="s">
        <v>115</v>
      </c>
      <c r="I51" s="145" t="str">
        <f>"du "&amp; TEXT(Données!$K$1+J51,"jj mmm") &amp;" au "&amp;TEXT(Données!$K$1+K51,"jj mmm")</f>
        <v>du 11 déc au 15 déc</v>
      </c>
      <c r="J51" s="167">
        <f t="shared" si="2"/>
        <v>343</v>
      </c>
      <c r="K51" s="167">
        <f t="shared" si="3"/>
        <v>347</v>
      </c>
    </row>
    <row r="52" spans="1:11" x14ac:dyDescent="0.3">
      <c r="A52" s="166">
        <v>0.79166666666666496</v>
      </c>
      <c r="B52" s="172"/>
      <c r="C52" s="172"/>
      <c r="D52" s="173"/>
      <c r="E52" s="173"/>
      <c r="F52" s="172"/>
      <c r="H52" s="167" t="s">
        <v>116</v>
      </c>
      <c r="I52" s="145" t="str">
        <f>"du "&amp; TEXT(Données!$K$1+J52,"jj mmm") &amp;" au "&amp;TEXT(Données!$K$1+K52,"jj mmm")</f>
        <v>du 18 déc au 22 déc</v>
      </c>
      <c r="J52" s="167">
        <f t="shared" si="2"/>
        <v>350</v>
      </c>
      <c r="K52" s="167">
        <f t="shared" si="3"/>
        <v>354</v>
      </c>
    </row>
    <row r="53" spans="1:11" x14ac:dyDescent="0.3">
      <c r="A53" s="166">
        <v>0.80208333333333204</v>
      </c>
      <c r="B53" s="172"/>
      <c r="C53" s="172"/>
      <c r="D53" s="173"/>
      <c r="E53" s="173"/>
      <c r="F53" s="172"/>
      <c r="H53" s="167" t="s">
        <v>117</v>
      </c>
      <c r="I53" s="145" t="str">
        <f>"du "&amp; TEXT(Données!$K$1+J53,"jj mmm") &amp;" au "&amp;TEXT(Données!$K$1+K53,"jj mmm")</f>
        <v>du 25 déc au 29 déc</v>
      </c>
      <c r="J53" s="167">
        <f t="shared" si="2"/>
        <v>357</v>
      </c>
      <c r="K53" s="167">
        <f t="shared" si="3"/>
        <v>361</v>
      </c>
    </row>
    <row r="54" spans="1:11" x14ac:dyDescent="0.3">
      <c r="A54" s="166">
        <v>0.812499999999998</v>
      </c>
      <c r="B54" s="172"/>
      <c r="C54" s="172"/>
      <c r="D54" s="173"/>
      <c r="E54" s="173"/>
      <c r="F54" s="172"/>
    </row>
    <row r="55" spans="1:11" x14ac:dyDescent="0.3">
      <c r="A55" s="166">
        <v>0.82291666666666496</v>
      </c>
      <c r="B55" s="172"/>
      <c r="C55" s="172"/>
      <c r="D55" s="173"/>
      <c r="E55" s="173"/>
      <c r="F55" s="172"/>
    </row>
    <row r="56" spans="1:11" x14ac:dyDescent="0.3">
      <c r="A56" s="166">
        <v>0.83333333333333204</v>
      </c>
      <c r="B56" s="172"/>
      <c r="C56" s="172"/>
      <c r="D56" s="173"/>
      <c r="E56" s="173"/>
      <c r="F56" s="172"/>
    </row>
  </sheetData>
  <mergeCells count="3">
    <mergeCell ref="G11:G22"/>
    <mergeCell ref="G25:G30"/>
    <mergeCell ref="G31:G44"/>
  </mergeCells>
  <pageMargins left="0.7" right="0.7" top="0.75" bottom="0.75" header="0.3" footer="0.3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6145" r:id="rId4" name="ComboBox1">
          <controlPr defaultSize="0" autoLine="0" autoPict="0" linkedCell="D1" listFillRange="H2:I53" r:id="rId5">
            <anchor moveWithCells="1">
              <from>
                <xdr:col>0</xdr:col>
                <xdr:colOff>198120</xdr:colOff>
                <xdr:row>0</xdr:row>
                <xdr:rowOff>0</xdr:rowOff>
              </from>
              <to>
                <xdr:col>2</xdr:col>
                <xdr:colOff>899160</xdr:colOff>
                <xdr:row>1</xdr:row>
                <xdr:rowOff>7620</xdr:rowOff>
              </to>
            </anchor>
          </controlPr>
        </control>
      </mc:Choice>
      <mc:Fallback>
        <control shapeId="6145" r:id="rId4" name="ComboBox1"/>
      </mc:Fallback>
    </mc:AlternateContent>
  </controls>
  <tableParts count="1"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5275A-6F54-40A3-9994-157FE08944B3}">
  <sheetPr codeName="Feuil3">
    <pageSetUpPr fitToPage="1"/>
  </sheetPr>
  <dimension ref="A1:BH37"/>
  <sheetViews>
    <sheetView zoomScale="73" zoomScaleNormal="73" workbookViewId="0">
      <selection activeCell="J22" sqref="J22:J26"/>
    </sheetView>
  </sheetViews>
  <sheetFormatPr baseColWidth="10" defaultRowHeight="14.4" x14ac:dyDescent="0.3"/>
  <cols>
    <col min="1" max="1" width="3.33203125" bestFit="1" customWidth="1"/>
    <col min="2" max="2" width="2.88671875" customWidth="1"/>
    <col min="3" max="3" width="12.109375" bestFit="1" customWidth="1"/>
    <col min="4" max="4" width="11.44140625" customWidth="1"/>
    <col min="5" max="5" width="18.6640625" bestFit="1" customWidth="1"/>
    <col min="6" max="6" width="3.33203125" bestFit="1" customWidth="1"/>
    <col min="7" max="7" width="2.88671875" customWidth="1"/>
    <col min="8" max="8" width="7.5546875" bestFit="1" customWidth="1"/>
    <col min="9" max="9" width="4.44140625" customWidth="1"/>
    <col min="10" max="10" width="18.6640625" customWidth="1"/>
    <col min="11" max="11" width="3.33203125" bestFit="1" customWidth="1"/>
    <col min="12" max="12" width="2.88671875" bestFit="1" customWidth="1"/>
    <col min="13" max="13" width="7.5546875" bestFit="1" customWidth="1"/>
    <col min="14" max="14" width="5.5546875" bestFit="1" customWidth="1"/>
    <col min="15" max="15" width="18.6640625" customWidth="1"/>
    <col min="16" max="16" width="3.33203125" bestFit="1" customWidth="1"/>
    <col min="17" max="17" width="2.88671875" bestFit="1" customWidth="1"/>
    <col min="18" max="18" width="17" bestFit="1" customWidth="1"/>
    <col min="19" max="19" width="5.5546875" customWidth="1"/>
    <col min="20" max="20" width="18.6640625" customWidth="1"/>
    <col min="21" max="21" width="3.33203125" bestFit="1" customWidth="1"/>
    <col min="22" max="22" width="2.88671875" bestFit="1" customWidth="1"/>
    <col min="23" max="23" width="18.33203125" bestFit="1" customWidth="1"/>
    <col min="24" max="24" width="5.5546875" bestFit="1" customWidth="1"/>
    <col min="25" max="25" width="20.6640625" bestFit="1" customWidth="1"/>
    <col min="26" max="26" width="3.33203125" bestFit="1" customWidth="1"/>
    <col min="27" max="27" width="2.88671875" bestFit="1" customWidth="1"/>
    <col min="28" max="28" width="7.5546875" bestFit="1" customWidth="1"/>
    <col min="29" max="29" width="5.5546875" bestFit="1" customWidth="1"/>
    <col min="30" max="30" width="20.6640625" bestFit="1" customWidth="1"/>
    <col min="31" max="31" width="2.6640625" customWidth="1"/>
    <col min="32" max="32" width="2.88671875" bestFit="1" customWidth="1"/>
    <col min="33" max="33" width="14" customWidth="1"/>
    <col min="34" max="34" width="5.5546875" bestFit="1" customWidth="1"/>
    <col min="35" max="35" width="20.6640625" style="101" bestFit="1" customWidth="1"/>
    <col min="36" max="36" width="3.33203125" bestFit="1" customWidth="1"/>
    <col min="37" max="37" width="2.88671875" bestFit="1" customWidth="1"/>
    <col min="38" max="38" width="12.33203125" bestFit="1" customWidth="1"/>
    <col min="39" max="39" width="5.5546875" bestFit="1" customWidth="1"/>
    <col min="40" max="40" width="20.6640625" style="101" bestFit="1" customWidth="1"/>
    <col min="41" max="41" width="3.33203125" bestFit="1" customWidth="1"/>
    <col min="42" max="42" width="2.88671875" bestFit="1" customWidth="1"/>
    <col min="45" max="45" width="20.6640625" bestFit="1" customWidth="1"/>
    <col min="46" max="46" width="3.33203125" bestFit="1" customWidth="1"/>
    <col min="47" max="47" width="2.88671875" bestFit="1" customWidth="1"/>
    <col min="49" max="49" width="5.5546875" bestFit="1" customWidth="1"/>
    <col min="50" max="50" width="20.6640625" bestFit="1" customWidth="1"/>
    <col min="51" max="51" width="3.33203125" bestFit="1" customWidth="1"/>
    <col min="52" max="52" width="2.88671875" bestFit="1" customWidth="1"/>
    <col min="54" max="54" width="5.5546875" bestFit="1" customWidth="1"/>
    <col min="55" max="55" width="20.6640625" bestFit="1" customWidth="1"/>
    <col min="56" max="56" width="3.33203125" bestFit="1" customWidth="1"/>
    <col min="57" max="57" width="2.88671875" bestFit="1" customWidth="1"/>
    <col min="59" max="59" width="5.5546875" bestFit="1" customWidth="1"/>
    <col min="60" max="60" width="20.6640625" bestFit="1" customWidth="1"/>
  </cols>
  <sheetData>
    <row r="1" spans="1:60" ht="25.2" thickBot="1" x14ac:dyDescent="0.35">
      <c r="A1" s="1"/>
      <c r="B1" s="2"/>
      <c r="C1" s="3"/>
      <c r="D1" s="4"/>
      <c r="E1" s="4"/>
      <c r="F1" s="2"/>
      <c r="G1" s="2"/>
      <c r="H1" s="3"/>
      <c r="I1" s="4"/>
      <c r="J1" s="4"/>
      <c r="K1" s="2"/>
      <c r="L1" s="2"/>
      <c r="M1" s="3"/>
      <c r="N1" s="4"/>
      <c r="O1" s="4"/>
      <c r="P1" s="2"/>
      <c r="Q1" s="2"/>
      <c r="R1" s="3"/>
      <c r="S1" s="4"/>
      <c r="T1" s="4"/>
      <c r="U1" s="2"/>
      <c r="V1" s="2"/>
      <c r="W1" s="5"/>
      <c r="X1" s="6"/>
      <c r="Y1" s="6"/>
      <c r="Z1" s="7"/>
      <c r="AA1" s="7"/>
      <c r="AB1" s="5"/>
      <c r="AC1" s="6"/>
      <c r="AD1" s="6"/>
      <c r="AE1" s="1" t="s">
        <v>23</v>
      </c>
      <c r="AF1" s="8"/>
      <c r="AG1" s="9"/>
      <c r="AH1" s="10"/>
      <c r="AI1" s="98"/>
      <c r="AJ1" s="8"/>
      <c r="AK1" s="8"/>
      <c r="AL1" s="9"/>
      <c r="AM1" s="10"/>
      <c r="AN1" s="98"/>
      <c r="AO1" s="8"/>
      <c r="AP1" s="8"/>
      <c r="AQ1" s="9"/>
      <c r="AR1" s="10"/>
      <c r="AS1" s="10"/>
      <c r="AT1" s="8"/>
      <c r="AU1" s="8"/>
      <c r="AV1" s="9"/>
      <c r="AW1" s="10"/>
      <c r="AY1" s="8"/>
      <c r="AZ1" s="8"/>
      <c r="BA1" s="5"/>
      <c r="BB1" s="6"/>
      <c r="BC1" s="6"/>
      <c r="BD1" s="7"/>
      <c r="BE1" s="7"/>
      <c r="BF1" s="5"/>
      <c r="BG1" s="6"/>
      <c r="BH1" s="6"/>
    </row>
    <row r="2" spans="1:60" ht="16.2" thickBot="1" x14ac:dyDescent="0.35">
      <c r="A2" s="215" t="s">
        <v>7</v>
      </c>
      <c r="B2" s="216"/>
      <c r="C2" s="216"/>
      <c r="D2" s="217"/>
      <c r="E2" s="94" t="s">
        <v>36</v>
      </c>
      <c r="F2" s="212" t="s">
        <v>8</v>
      </c>
      <c r="G2" s="213"/>
      <c r="H2" s="213"/>
      <c r="I2" s="214"/>
      <c r="J2" s="94" t="s">
        <v>36</v>
      </c>
      <c r="K2" s="215" t="s">
        <v>9</v>
      </c>
      <c r="L2" s="216"/>
      <c r="M2" s="216"/>
      <c r="N2" s="217"/>
      <c r="O2" s="79" t="s">
        <v>36</v>
      </c>
      <c r="P2" s="212" t="s">
        <v>10</v>
      </c>
      <c r="Q2" s="213"/>
      <c r="R2" s="213"/>
      <c r="S2" s="214"/>
      <c r="T2" s="80" t="s">
        <v>36</v>
      </c>
      <c r="U2" s="215" t="s">
        <v>11</v>
      </c>
      <c r="V2" s="216"/>
      <c r="W2" s="216"/>
      <c r="X2" s="217"/>
      <c r="Y2" s="68" t="s">
        <v>36</v>
      </c>
      <c r="Z2" s="212" t="s">
        <v>12</v>
      </c>
      <c r="AA2" s="213"/>
      <c r="AB2" s="213"/>
      <c r="AC2" s="214"/>
      <c r="AD2" s="75" t="s">
        <v>36</v>
      </c>
      <c r="AE2" s="215" t="s">
        <v>13</v>
      </c>
      <c r="AF2" s="216"/>
      <c r="AG2" s="216"/>
      <c r="AH2" s="217"/>
      <c r="AI2" s="102" t="s">
        <v>36</v>
      </c>
      <c r="AJ2" s="212" t="s">
        <v>17</v>
      </c>
      <c r="AK2" s="213"/>
      <c r="AL2" s="213"/>
      <c r="AM2" s="214"/>
      <c r="AN2" s="105" t="s">
        <v>36</v>
      </c>
      <c r="AO2" s="215" t="s">
        <v>19</v>
      </c>
      <c r="AP2" s="216"/>
      <c r="AQ2" s="216"/>
      <c r="AR2" s="217"/>
      <c r="AS2" s="68" t="s">
        <v>36</v>
      </c>
      <c r="AT2" s="212" t="s">
        <v>20</v>
      </c>
      <c r="AU2" s="213"/>
      <c r="AV2" s="213"/>
      <c r="AW2" s="214"/>
      <c r="AX2" s="108" t="s">
        <v>36</v>
      </c>
      <c r="AY2" s="215" t="s">
        <v>21</v>
      </c>
      <c r="AZ2" s="216"/>
      <c r="BA2" s="216"/>
      <c r="BB2" s="217"/>
      <c r="BC2" s="68" t="s">
        <v>36</v>
      </c>
      <c r="BD2" s="212" t="s">
        <v>22</v>
      </c>
      <c r="BE2" s="213"/>
      <c r="BF2" s="213"/>
      <c r="BG2" s="214"/>
      <c r="BH2" s="110" t="s">
        <v>36</v>
      </c>
    </row>
    <row r="3" spans="1:60" x14ac:dyDescent="0.3">
      <c r="A3" s="11">
        <v>1</v>
      </c>
      <c r="B3" s="12" t="s">
        <v>5</v>
      </c>
      <c r="C3" s="13" t="s">
        <v>14</v>
      </c>
      <c r="D3" s="14"/>
      <c r="E3" s="69"/>
      <c r="F3" s="15">
        <v>1</v>
      </c>
      <c r="G3" s="16" t="s">
        <v>24</v>
      </c>
      <c r="H3" s="92" t="e">
        <f>#REF!</f>
        <v>#REF!</v>
      </c>
      <c r="I3" s="18"/>
      <c r="J3" s="227" t="e">
        <f>SUM(H3:H5)</f>
        <v>#REF!</v>
      </c>
      <c r="K3" s="15">
        <v>1</v>
      </c>
      <c r="L3" s="16" t="s">
        <v>24</v>
      </c>
      <c r="M3" s="92" t="e" cm="1">
        <f t="array" ref="M3">#REF!</f>
        <v>#REF!</v>
      </c>
      <c r="N3" s="18"/>
      <c r="O3" s="220" t="e">
        <f>SUM(_xlfn.ANCHORARRAY(M3))</f>
        <v>#REF!</v>
      </c>
      <c r="P3" s="15">
        <v>1</v>
      </c>
      <c r="Q3" s="16" t="s">
        <v>4</v>
      </c>
      <c r="R3" s="17"/>
      <c r="S3" s="18"/>
      <c r="T3" s="76"/>
      <c r="U3" s="11">
        <v>1</v>
      </c>
      <c r="V3" s="12" t="s">
        <v>3</v>
      </c>
      <c r="W3" s="62" t="s">
        <v>25</v>
      </c>
      <c r="X3" s="63">
        <v>18</v>
      </c>
      <c r="Y3" s="106"/>
      <c r="Z3" s="15">
        <v>1</v>
      </c>
      <c r="AA3" s="16" t="s">
        <v>6</v>
      </c>
      <c r="AB3" s="92" t="e">
        <f>#REF!</f>
        <v>#REF!</v>
      </c>
      <c r="AC3" s="18"/>
      <c r="AD3" s="227" t="e">
        <f>SUM(AB3:AB4)</f>
        <v>#REF!</v>
      </c>
      <c r="AE3" s="15">
        <v>1</v>
      </c>
      <c r="AF3" s="16" t="s">
        <v>4</v>
      </c>
      <c r="AG3" s="17"/>
      <c r="AH3" s="18"/>
      <c r="AI3" s="99"/>
      <c r="AJ3" s="19">
        <v>1</v>
      </c>
      <c r="AK3" s="16" t="s">
        <v>24</v>
      </c>
      <c r="AL3" s="81"/>
      <c r="AM3" s="82"/>
      <c r="AN3" s="245"/>
      <c r="AO3" s="15">
        <v>1</v>
      </c>
      <c r="AP3" s="16" t="s">
        <v>2</v>
      </c>
      <c r="AQ3" s="92" t="e">
        <f>#REF!</f>
        <v>#REF!</v>
      </c>
      <c r="AR3" s="18"/>
      <c r="AS3" s="126" t="e">
        <f>SUM(AQ3)</f>
        <v>#REF!</v>
      </c>
      <c r="AT3" s="20">
        <v>1</v>
      </c>
      <c r="AU3" s="21" t="s">
        <v>5</v>
      </c>
      <c r="AV3" s="22"/>
      <c r="AW3" s="23"/>
      <c r="AX3" s="107"/>
      <c r="AY3" s="11">
        <v>1</v>
      </c>
      <c r="AZ3" s="12" t="s">
        <v>24</v>
      </c>
      <c r="BA3" s="13" t="s">
        <v>26</v>
      </c>
      <c r="BB3" s="14">
        <v>44</v>
      </c>
      <c r="BC3" s="69"/>
      <c r="BD3" s="15">
        <v>1</v>
      </c>
      <c r="BE3" s="16" t="s">
        <v>2</v>
      </c>
      <c r="BF3" s="92" t="e">
        <f>#REF!</f>
        <v>#REF!</v>
      </c>
      <c r="BG3" s="76"/>
      <c r="BH3" s="128" t="e">
        <f>BF3</f>
        <v>#REF!</v>
      </c>
    </row>
    <row r="4" spans="1:60" x14ac:dyDescent="0.3">
      <c r="A4" s="24">
        <v>2</v>
      </c>
      <c r="B4" s="25" t="s">
        <v>3</v>
      </c>
      <c r="C4" s="64" t="e" cm="1">
        <f t="array" ref="C4">#REF!</f>
        <v>#REF!</v>
      </c>
      <c r="D4" s="27" t="s">
        <v>27</v>
      </c>
      <c r="E4" s="224" t="e">
        <f>SUM(_xlfn.ANCHORARRAY(C4))</f>
        <v>#REF!</v>
      </c>
      <c r="F4" s="24">
        <v>2</v>
      </c>
      <c r="G4" s="25" t="s">
        <v>6</v>
      </c>
      <c r="H4" s="92" t="e">
        <f>#REF!</f>
        <v>#REF!</v>
      </c>
      <c r="I4" s="27"/>
      <c r="J4" s="228"/>
      <c r="K4" s="24">
        <v>2</v>
      </c>
      <c r="L4" s="25" t="s">
        <v>6</v>
      </c>
      <c r="M4" s="64"/>
      <c r="N4" s="27"/>
      <c r="O4" s="221"/>
      <c r="P4" s="28">
        <v>2</v>
      </c>
      <c r="Q4" s="29" t="s">
        <v>5</v>
      </c>
      <c r="R4" s="30"/>
      <c r="S4" s="31"/>
      <c r="T4" s="71"/>
      <c r="U4" s="32">
        <v>2</v>
      </c>
      <c r="V4" s="25" t="s">
        <v>24</v>
      </c>
      <c r="W4" s="64" t="e" cm="1">
        <f t="array" ref="W4">#REF!</f>
        <v>#REF!</v>
      </c>
      <c r="X4" s="27"/>
      <c r="Y4" s="230" t="e">
        <f>SUM(_xlfn.ANCHORARRAY(W4))</f>
        <v>#REF!</v>
      </c>
      <c r="Z4" s="24">
        <v>2</v>
      </c>
      <c r="AA4" s="25" t="s">
        <v>2</v>
      </c>
      <c r="AB4" s="92" t="e">
        <f>#REF!</f>
        <v>#REF!</v>
      </c>
      <c r="AC4" s="27"/>
      <c r="AD4" s="229"/>
      <c r="AE4" s="28">
        <v>2</v>
      </c>
      <c r="AF4" s="29" t="s">
        <v>5</v>
      </c>
      <c r="AG4" s="30"/>
      <c r="AH4" s="31"/>
      <c r="AI4" s="97"/>
      <c r="AJ4" s="24">
        <v>2</v>
      </c>
      <c r="AK4" s="25" t="s">
        <v>24</v>
      </c>
      <c r="AL4" s="83"/>
      <c r="AM4" s="84"/>
      <c r="AN4" s="246"/>
      <c r="AO4" s="24">
        <v>2</v>
      </c>
      <c r="AP4" s="25" t="s">
        <v>4</v>
      </c>
      <c r="AQ4" s="26"/>
      <c r="AR4" s="27"/>
      <c r="AS4" s="70"/>
      <c r="AT4" s="24">
        <v>2</v>
      </c>
      <c r="AU4" s="25" t="s">
        <v>3</v>
      </c>
      <c r="AV4" s="64" t="e" cm="1">
        <f t="array" ref="AV4">#REF!</f>
        <v>#REF!</v>
      </c>
      <c r="AW4" s="27">
        <v>40</v>
      </c>
      <c r="AX4" s="230" t="e">
        <f>SUM(_xlfn.ANCHORARRAY(AV4))</f>
        <v>#REF!</v>
      </c>
      <c r="AY4" s="24">
        <v>2</v>
      </c>
      <c r="AZ4" s="25" t="s">
        <v>6</v>
      </c>
      <c r="BA4" s="64" t="e">
        <f>#REF!</f>
        <v>#REF!</v>
      </c>
      <c r="BB4" s="27"/>
      <c r="BC4" s="127" t="e">
        <f>BA4</f>
        <v>#REF!</v>
      </c>
      <c r="BD4" s="24">
        <v>2</v>
      </c>
      <c r="BE4" s="25" t="s">
        <v>4</v>
      </c>
      <c r="BF4" s="26"/>
      <c r="BG4" s="70"/>
      <c r="BH4" s="111"/>
    </row>
    <row r="5" spans="1:60" x14ac:dyDescent="0.3">
      <c r="A5" s="32">
        <v>3</v>
      </c>
      <c r="B5" s="25" t="s">
        <v>24</v>
      </c>
      <c r="C5" s="65"/>
      <c r="D5" s="27"/>
      <c r="E5" s="225"/>
      <c r="F5" s="24">
        <v>3</v>
      </c>
      <c r="G5" s="25" t="s">
        <v>2</v>
      </c>
      <c r="H5" s="92" t="e">
        <f>#REF!</f>
        <v>#REF!</v>
      </c>
      <c r="I5" s="27"/>
      <c r="J5" s="229"/>
      <c r="K5" s="24">
        <v>3</v>
      </c>
      <c r="L5" s="25" t="s">
        <v>2</v>
      </c>
      <c r="M5" s="64"/>
      <c r="N5" s="27"/>
      <c r="O5" s="222"/>
      <c r="P5" s="24">
        <v>3</v>
      </c>
      <c r="Q5" s="25" t="s">
        <v>3</v>
      </c>
      <c r="R5" s="64" t="e" cm="1">
        <f t="array" ref="R5">#REF!</f>
        <v>#REF!</v>
      </c>
      <c r="S5" s="27">
        <v>14</v>
      </c>
      <c r="T5" s="230" t="e">
        <f>SUM(_xlfn.ANCHORARRAY(R5))</f>
        <v>#REF!</v>
      </c>
      <c r="U5" s="24">
        <v>3</v>
      </c>
      <c r="V5" s="25" t="s">
        <v>24</v>
      </c>
      <c r="W5" s="64"/>
      <c r="X5" s="27"/>
      <c r="Y5" s="228"/>
      <c r="Z5" s="24">
        <v>3</v>
      </c>
      <c r="AA5" s="25" t="s">
        <v>4</v>
      </c>
      <c r="AB5" s="26"/>
      <c r="AC5" s="27"/>
      <c r="AD5" s="70"/>
      <c r="AE5" s="24">
        <v>3</v>
      </c>
      <c r="AF5" s="25" t="s">
        <v>3</v>
      </c>
      <c r="AG5" s="64" t="e" cm="1">
        <f t="array" ref="AG5">#REF!</f>
        <v>#REF!</v>
      </c>
      <c r="AH5" s="27">
        <v>27</v>
      </c>
      <c r="AI5" s="239" t="e">
        <f>#REF!</f>
        <v>#REF!</v>
      </c>
      <c r="AJ5" s="24">
        <v>3</v>
      </c>
      <c r="AK5" s="25" t="s">
        <v>6</v>
      </c>
      <c r="AL5" s="83"/>
      <c r="AM5" s="84"/>
      <c r="AN5" s="246"/>
      <c r="AO5" s="28">
        <v>3</v>
      </c>
      <c r="AP5" s="29" t="s">
        <v>5</v>
      </c>
      <c r="AQ5" s="30"/>
      <c r="AR5" s="31"/>
      <c r="AS5" s="71"/>
      <c r="AT5" s="32">
        <v>3</v>
      </c>
      <c r="AU5" s="25" t="s">
        <v>24</v>
      </c>
      <c r="AV5" s="64"/>
      <c r="AW5" s="27"/>
      <c r="AX5" s="228"/>
      <c r="AY5" s="24">
        <v>3</v>
      </c>
      <c r="AZ5" s="25" t="s">
        <v>2</v>
      </c>
      <c r="BA5" s="64" t="e">
        <f>#REF!</f>
        <v>#REF!</v>
      </c>
      <c r="BB5" s="27"/>
      <c r="BC5" s="127" t="e">
        <f>BA5</f>
        <v>#REF!</v>
      </c>
      <c r="BD5" s="28">
        <v>3</v>
      </c>
      <c r="BE5" s="29" t="s">
        <v>5</v>
      </c>
      <c r="BF5" s="30"/>
      <c r="BG5" s="71"/>
      <c r="BH5" s="112"/>
    </row>
    <row r="6" spans="1:60" x14ac:dyDescent="0.3">
      <c r="A6" s="32">
        <v>4</v>
      </c>
      <c r="B6" s="25" t="s">
        <v>24</v>
      </c>
      <c r="C6" s="64"/>
      <c r="D6" s="27"/>
      <c r="E6" s="225"/>
      <c r="F6" s="24">
        <v>4</v>
      </c>
      <c r="G6" s="25" t="s">
        <v>4</v>
      </c>
      <c r="H6" s="26"/>
      <c r="I6" s="27"/>
      <c r="J6" s="70"/>
      <c r="K6" s="24">
        <v>4</v>
      </c>
      <c r="L6" s="25" t="s">
        <v>4</v>
      </c>
      <c r="M6" s="64"/>
      <c r="N6" s="27"/>
      <c r="O6" s="70"/>
      <c r="P6" s="32">
        <v>4</v>
      </c>
      <c r="Q6" s="25" t="s">
        <v>24</v>
      </c>
      <c r="R6" s="64"/>
      <c r="S6" s="27"/>
      <c r="T6" s="228"/>
      <c r="U6" s="24">
        <v>4</v>
      </c>
      <c r="V6" s="25" t="s">
        <v>6</v>
      </c>
      <c r="W6" s="64"/>
      <c r="X6" s="27"/>
      <c r="Y6" s="228"/>
      <c r="Z6" s="28">
        <v>4</v>
      </c>
      <c r="AA6" s="29" t="s">
        <v>5</v>
      </c>
      <c r="AB6" s="30"/>
      <c r="AC6" s="31"/>
      <c r="AD6" s="71"/>
      <c r="AE6" s="32">
        <v>4</v>
      </c>
      <c r="AF6" s="25" t="s">
        <v>24</v>
      </c>
      <c r="AG6" s="65"/>
      <c r="AH6" s="27"/>
      <c r="AI6" s="240"/>
      <c r="AJ6" s="24">
        <v>4</v>
      </c>
      <c r="AK6" s="25" t="s">
        <v>2</v>
      </c>
      <c r="AL6" s="83"/>
      <c r="AM6" s="84"/>
      <c r="AN6" s="247"/>
      <c r="AO6" s="24">
        <v>4</v>
      </c>
      <c r="AP6" s="25" t="s">
        <v>3</v>
      </c>
      <c r="AQ6" s="64" t="e" cm="1">
        <f t="array" ref="AQ6">#REF!</f>
        <v>#REF!</v>
      </c>
      <c r="AR6" s="27">
        <v>36</v>
      </c>
      <c r="AS6" s="223" t="e">
        <f>SUM(_xlfn.ANCHORARRAY(AQ6))</f>
        <v>#REF!</v>
      </c>
      <c r="AT6" s="24">
        <v>4</v>
      </c>
      <c r="AU6" s="25" t="s">
        <v>24</v>
      </c>
      <c r="AV6" s="64"/>
      <c r="AW6" s="27"/>
      <c r="AX6" s="228"/>
      <c r="AY6" s="24">
        <v>4</v>
      </c>
      <c r="AZ6" s="25" t="s">
        <v>4</v>
      </c>
      <c r="BA6" s="26"/>
      <c r="BB6" s="27"/>
      <c r="BC6" s="70"/>
      <c r="BD6" s="24">
        <v>4</v>
      </c>
      <c r="BE6" s="25" t="s">
        <v>3</v>
      </c>
      <c r="BF6" s="64" t="e" cm="1">
        <f t="array" ref="BF6">#REF!</f>
        <v>#REF!</v>
      </c>
      <c r="BG6" s="70">
        <v>49</v>
      </c>
      <c r="BH6" s="251" t="e">
        <f>#REF!</f>
        <v>#REF!</v>
      </c>
    </row>
    <row r="7" spans="1:60" x14ac:dyDescent="0.3">
      <c r="A7" s="32">
        <v>5</v>
      </c>
      <c r="B7" s="25" t="s">
        <v>6</v>
      </c>
      <c r="C7" s="64"/>
      <c r="D7" s="27"/>
      <c r="E7" s="225"/>
      <c r="F7" s="28">
        <v>5</v>
      </c>
      <c r="G7" s="29" t="s">
        <v>5</v>
      </c>
      <c r="H7" s="30"/>
      <c r="I7" s="31"/>
      <c r="J7" s="71"/>
      <c r="K7" s="28">
        <v>5</v>
      </c>
      <c r="L7" s="29" t="s">
        <v>5</v>
      </c>
      <c r="M7" s="30"/>
      <c r="N7" s="31"/>
      <c r="O7" s="71"/>
      <c r="P7" s="32">
        <v>5</v>
      </c>
      <c r="Q7" s="25" t="s">
        <v>24</v>
      </c>
      <c r="R7" s="64"/>
      <c r="S7" s="27"/>
      <c r="T7" s="228"/>
      <c r="U7" s="24">
        <v>5</v>
      </c>
      <c r="V7" s="25" t="s">
        <v>2</v>
      </c>
      <c r="W7" s="64"/>
      <c r="X7" s="27"/>
      <c r="Y7" s="229"/>
      <c r="Z7" s="24">
        <v>5</v>
      </c>
      <c r="AA7" s="25" t="s">
        <v>3</v>
      </c>
      <c r="AB7" s="64" t="e" cm="1">
        <f t="array" ref="AB7">#REF!</f>
        <v>#REF!</v>
      </c>
      <c r="AC7" s="27">
        <v>23</v>
      </c>
      <c r="AD7" s="230" t="e">
        <f>#REF!</f>
        <v>#REF!</v>
      </c>
      <c r="AE7" s="24">
        <v>5</v>
      </c>
      <c r="AF7" s="25" t="s">
        <v>24</v>
      </c>
      <c r="AG7" s="64"/>
      <c r="AH7" s="27"/>
      <c r="AI7" s="240"/>
      <c r="AJ7" s="24">
        <v>5</v>
      </c>
      <c r="AK7" s="25" t="s">
        <v>4</v>
      </c>
      <c r="AL7" s="83"/>
      <c r="AM7" s="84"/>
      <c r="AN7" s="97"/>
      <c r="AO7" s="32">
        <v>5</v>
      </c>
      <c r="AP7" s="25" t="s">
        <v>24</v>
      </c>
      <c r="AQ7" s="64"/>
      <c r="AR7" s="27"/>
      <c r="AS7" s="221"/>
      <c r="AT7" s="24">
        <v>5</v>
      </c>
      <c r="AU7" s="25" t="s">
        <v>6</v>
      </c>
      <c r="AV7" s="64"/>
      <c r="AW7" s="27"/>
      <c r="AX7" s="228"/>
      <c r="AY7" s="28">
        <v>5</v>
      </c>
      <c r="AZ7" s="29" t="s">
        <v>5</v>
      </c>
      <c r="BA7" s="30"/>
      <c r="BB7" s="31"/>
      <c r="BC7" s="71"/>
      <c r="BD7" s="32">
        <v>5</v>
      </c>
      <c r="BE7" s="25" t="s">
        <v>24</v>
      </c>
      <c r="BF7" s="65"/>
      <c r="BG7" s="70"/>
      <c r="BH7" s="252"/>
    </row>
    <row r="8" spans="1:60" x14ac:dyDescent="0.3">
      <c r="A8" s="32">
        <v>6</v>
      </c>
      <c r="B8" s="25" t="s">
        <v>2</v>
      </c>
      <c r="C8" s="66"/>
      <c r="D8" s="27"/>
      <c r="E8" s="226"/>
      <c r="F8" s="24">
        <v>6</v>
      </c>
      <c r="G8" s="25" t="s">
        <v>3</v>
      </c>
      <c r="H8" s="64" t="e" cm="1">
        <f t="array" ref="H8">#REF!</f>
        <v>#REF!</v>
      </c>
      <c r="I8" s="27">
        <v>6</v>
      </c>
      <c r="J8" s="230" t="e">
        <f>SUM(_xlfn.ANCHORARRAY(H8))</f>
        <v>#REF!</v>
      </c>
      <c r="K8" s="24">
        <v>6</v>
      </c>
      <c r="L8" s="25" t="s">
        <v>3</v>
      </c>
      <c r="M8" s="64" t="e" cm="1">
        <f t="array" ref="M8">#REF!</f>
        <v>#REF!</v>
      </c>
      <c r="N8" s="27">
        <v>10</v>
      </c>
      <c r="O8" s="223" t="e">
        <f>SUM(_xlfn.ANCHORARRAY(M8))</f>
        <v>#REF!</v>
      </c>
      <c r="P8" s="24">
        <v>6</v>
      </c>
      <c r="Q8" s="25" t="s">
        <v>6</v>
      </c>
      <c r="R8" s="64"/>
      <c r="S8" s="27"/>
      <c r="T8" s="228"/>
      <c r="U8" s="24">
        <v>6</v>
      </c>
      <c r="V8" s="25" t="s">
        <v>4</v>
      </c>
      <c r="W8" s="26"/>
      <c r="X8" s="27"/>
      <c r="Y8" s="70"/>
      <c r="Z8" s="32">
        <v>6</v>
      </c>
      <c r="AA8" s="25" t="s">
        <v>24</v>
      </c>
      <c r="AB8" s="65"/>
      <c r="AC8" s="27"/>
      <c r="AD8" s="235"/>
      <c r="AE8" s="24">
        <v>6</v>
      </c>
      <c r="AF8" s="25" t="s">
        <v>6</v>
      </c>
      <c r="AG8" s="64"/>
      <c r="AH8" s="27"/>
      <c r="AI8" s="240"/>
      <c r="AJ8" s="28">
        <v>6</v>
      </c>
      <c r="AK8" s="29" t="s">
        <v>5</v>
      </c>
      <c r="AL8" s="83"/>
      <c r="AM8" s="84"/>
      <c r="AN8" s="97"/>
      <c r="AO8" s="24">
        <v>6</v>
      </c>
      <c r="AP8" s="25" t="s">
        <v>24</v>
      </c>
      <c r="AQ8" s="64"/>
      <c r="AR8" s="27"/>
      <c r="AS8" s="221"/>
      <c r="AT8" s="24">
        <v>6</v>
      </c>
      <c r="AU8" s="25" t="s">
        <v>2</v>
      </c>
      <c r="AV8" s="64"/>
      <c r="AW8" s="27"/>
      <c r="AX8" s="229"/>
      <c r="AY8" s="24">
        <v>6</v>
      </c>
      <c r="AZ8" s="25" t="s">
        <v>3</v>
      </c>
      <c r="BA8" s="64" t="e" cm="1">
        <f t="array" ref="BA8">#REF!</f>
        <v>#REF!</v>
      </c>
      <c r="BB8" s="27">
        <v>45</v>
      </c>
      <c r="BC8" s="230" t="e">
        <f>#REF!</f>
        <v>#REF!</v>
      </c>
      <c r="BD8" s="24">
        <v>6</v>
      </c>
      <c r="BE8" s="25" t="s">
        <v>24</v>
      </c>
      <c r="BF8" s="64"/>
      <c r="BG8" s="70"/>
      <c r="BH8" s="252"/>
    </row>
    <row r="9" spans="1:60" x14ac:dyDescent="0.3">
      <c r="A9" s="32">
        <v>7</v>
      </c>
      <c r="B9" s="25" t="s">
        <v>4</v>
      </c>
      <c r="C9" s="26"/>
      <c r="D9" s="27"/>
      <c r="E9" s="72"/>
      <c r="F9" s="32">
        <v>7</v>
      </c>
      <c r="G9" s="25" t="s">
        <v>24</v>
      </c>
      <c r="H9" s="64"/>
      <c r="I9" s="27"/>
      <c r="J9" s="228"/>
      <c r="K9" s="32">
        <v>7</v>
      </c>
      <c r="L9" s="25" t="s">
        <v>24</v>
      </c>
      <c r="M9" s="64"/>
      <c r="N9" s="27"/>
      <c r="O9" s="221"/>
      <c r="P9" s="24">
        <v>7</v>
      </c>
      <c r="Q9" s="25" t="s">
        <v>2</v>
      </c>
      <c r="R9" s="64"/>
      <c r="S9" s="27"/>
      <c r="T9" s="229"/>
      <c r="U9" s="28">
        <v>7</v>
      </c>
      <c r="V9" s="29" t="s">
        <v>5</v>
      </c>
      <c r="W9" s="30"/>
      <c r="X9" s="31"/>
      <c r="Y9" s="71"/>
      <c r="Z9" s="24">
        <v>7</v>
      </c>
      <c r="AA9" s="25" t="s">
        <v>24</v>
      </c>
      <c r="AB9" s="64"/>
      <c r="AC9" s="27"/>
      <c r="AD9" s="235"/>
      <c r="AE9" s="24">
        <v>7</v>
      </c>
      <c r="AF9" s="25" t="s">
        <v>2</v>
      </c>
      <c r="AG9" s="66"/>
      <c r="AH9" s="27"/>
      <c r="AI9" s="241"/>
      <c r="AJ9" s="24">
        <v>7</v>
      </c>
      <c r="AK9" s="25" t="s">
        <v>3</v>
      </c>
      <c r="AL9" s="85"/>
      <c r="AM9" s="84">
        <v>32</v>
      </c>
      <c r="AN9" s="248"/>
      <c r="AO9" s="24">
        <v>7</v>
      </c>
      <c r="AP9" s="25" t="s">
        <v>6</v>
      </c>
      <c r="AQ9" s="64"/>
      <c r="AR9" s="27"/>
      <c r="AS9" s="221"/>
      <c r="AT9" s="24">
        <v>7</v>
      </c>
      <c r="AU9" s="25" t="s">
        <v>4</v>
      </c>
      <c r="AV9" s="26"/>
      <c r="AW9" s="27"/>
      <c r="AX9" s="70"/>
      <c r="AY9" s="32">
        <v>7</v>
      </c>
      <c r="AZ9" s="25" t="s">
        <v>24</v>
      </c>
      <c r="BA9" s="65"/>
      <c r="BB9" s="27"/>
      <c r="BC9" s="228"/>
      <c r="BD9" s="24">
        <v>7</v>
      </c>
      <c r="BE9" s="25" t="s">
        <v>6</v>
      </c>
      <c r="BF9" s="64"/>
      <c r="BG9" s="70"/>
      <c r="BH9" s="252"/>
    </row>
    <row r="10" spans="1:60" x14ac:dyDescent="0.3">
      <c r="A10" s="34">
        <v>8</v>
      </c>
      <c r="B10" s="29" t="s">
        <v>5</v>
      </c>
      <c r="C10" s="30"/>
      <c r="D10" s="31"/>
      <c r="E10" s="73"/>
      <c r="F10" s="24">
        <v>8</v>
      </c>
      <c r="G10" s="25" t="s">
        <v>24</v>
      </c>
      <c r="H10" s="64"/>
      <c r="I10" s="27"/>
      <c r="J10" s="228"/>
      <c r="K10" s="24">
        <v>8</v>
      </c>
      <c r="L10" s="25" t="s">
        <v>24</v>
      </c>
      <c r="M10" s="64"/>
      <c r="N10" s="27"/>
      <c r="O10" s="221"/>
      <c r="P10" s="24">
        <v>8</v>
      </c>
      <c r="Q10" s="25" t="s">
        <v>4</v>
      </c>
      <c r="R10" s="26"/>
      <c r="S10" s="27"/>
      <c r="T10" s="70"/>
      <c r="U10" s="35">
        <v>8</v>
      </c>
      <c r="V10" s="36" t="s">
        <v>3</v>
      </c>
      <c r="W10" s="58" t="s">
        <v>28</v>
      </c>
      <c r="X10" s="59">
        <v>19</v>
      </c>
      <c r="Y10" s="100"/>
      <c r="Z10" s="24">
        <v>8</v>
      </c>
      <c r="AA10" s="25" t="s">
        <v>6</v>
      </c>
      <c r="AB10" s="64"/>
      <c r="AC10" s="27"/>
      <c r="AD10" s="235"/>
      <c r="AE10" s="24">
        <v>8</v>
      </c>
      <c r="AF10" s="25" t="s">
        <v>4</v>
      </c>
      <c r="AG10" s="26"/>
      <c r="AH10" s="27"/>
      <c r="AI10" s="97"/>
      <c r="AJ10" s="32">
        <v>8</v>
      </c>
      <c r="AK10" s="25" t="s">
        <v>24</v>
      </c>
      <c r="AL10" s="85"/>
      <c r="AM10" s="84"/>
      <c r="AN10" s="246"/>
      <c r="AO10" s="24">
        <v>8</v>
      </c>
      <c r="AP10" s="25" t="s">
        <v>2</v>
      </c>
      <c r="AQ10" s="64"/>
      <c r="AR10" s="27"/>
      <c r="AS10" s="222"/>
      <c r="AT10" s="28">
        <v>8</v>
      </c>
      <c r="AU10" s="29" t="s">
        <v>5</v>
      </c>
      <c r="AV10" s="30"/>
      <c r="AW10" s="31"/>
      <c r="AX10" s="71"/>
      <c r="AY10" s="24">
        <v>8</v>
      </c>
      <c r="AZ10" s="25" t="s">
        <v>24</v>
      </c>
      <c r="BA10" s="64"/>
      <c r="BB10" s="27"/>
      <c r="BC10" s="228"/>
      <c r="BD10" s="24">
        <v>8</v>
      </c>
      <c r="BE10" s="25" t="s">
        <v>2</v>
      </c>
      <c r="BF10" s="66"/>
      <c r="BG10" s="70"/>
      <c r="BH10" s="252"/>
    </row>
    <row r="11" spans="1:60" x14ac:dyDescent="0.3">
      <c r="A11" s="32">
        <v>9</v>
      </c>
      <c r="B11" s="25" t="s">
        <v>3</v>
      </c>
      <c r="C11" s="64" t="e" cm="1">
        <f t="array" ref="C11">#REF!</f>
        <v>#REF!</v>
      </c>
      <c r="D11" s="27">
        <v>2</v>
      </c>
      <c r="E11" s="224" t="e">
        <f>SUM(_xlfn.ANCHORARRAY(C11))</f>
        <v>#REF!</v>
      </c>
      <c r="F11" s="24">
        <v>9</v>
      </c>
      <c r="G11" s="25" t="s">
        <v>6</v>
      </c>
      <c r="H11" s="64"/>
      <c r="I11" s="27"/>
      <c r="J11" s="228"/>
      <c r="K11" s="24">
        <v>9</v>
      </c>
      <c r="L11" s="25" t="s">
        <v>6</v>
      </c>
      <c r="M11" s="64"/>
      <c r="N11" s="27"/>
      <c r="O11" s="221"/>
      <c r="P11" s="28">
        <v>9</v>
      </c>
      <c r="Q11" s="29" t="s">
        <v>5</v>
      </c>
      <c r="R11" s="60" t="s">
        <v>29</v>
      </c>
      <c r="S11" s="61"/>
      <c r="T11" s="97"/>
      <c r="U11" s="32">
        <v>9</v>
      </c>
      <c r="V11" s="25" t="s">
        <v>24</v>
      </c>
      <c r="W11" s="64" t="e" cm="1">
        <f t="array" ref="W11">#REF!</f>
        <v>#REF!</v>
      </c>
      <c r="X11" s="27"/>
      <c r="Y11" s="230" t="e">
        <f>#REF!</f>
        <v>#REF!</v>
      </c>
      <c r="Z11" s="24">
        <v>9</v>
      </c>
      <c r="AA11" s="25" t="s">
        <v>2</v>
      </c>
      <c r="AB11" s="66"/>
      <c r="AC11" s="27"/>
      <c r="AD11" s="236"/>
      <c r="AE11" s="28">
        <v>9</v>
      </c>
      <c r="AF11" s="29" t="s">
        <v>5</v>
      </c>
      <c r="AG11" s="30"/>
      <c r="AH11" s="31"/>
      <c r="AI11" s="97"/>
      <c r="AJ11" s="24">
        <v>9</v>
      </c>
      <c r="AK11" s="25" t="s">
        <v>24</v>
      </c>
      <c r="AL11" s="85"/>
      <c r="AM11" s="84"/>
      <c r="AN11" s="246"/>
      <c r="AO11" s="24">
        <v>9</v>
      </c>
      <c r="AP11" s="25" t="s">
        <v>4</v>
      </c>
      <c r="AQ11" s="26"/>
      <c r="AR11" s="27"/>
      <c r="AS11" s="70"/>
      <c r="AT11" s="24">
        <v>9</v>
      </c>
      <c r="AU11" s="25" t="s">
        <v>3</v>
      </c>
      <c r="AV11" s="64" t="e" cm="1">
        <f t="array" ref="AV11">#REF!</f>
        <v>#REF!</v>
      </c>
      <c r="AW11" s="27">
        <v>41</v>
      </c>
      <c r="AX11" s="230" t="e">
        <f>#REF!</f>
        <v>#REF!</v>
      </c>
      <c r="AY11" s="24">
        <v>9</v>
      </c>
      <c r="AZ11" s="25" t="s">
        <v>6</v>
      </c>
      <c r="BA11" s="64"/>
      <c r="BB11" s="27"/>
      <c r="BC11" s="228"/>
      <c r="BD11" s="24">
        <v>9</v>
      </c>
      <c r="BE11" s="25" t="s">
        <v>4</v>
      </c>
      <c r="BF11" s="26"/>
      <c r="BG11" s="70"/>
      <c r="BH11" s="111"/>
    </row>
    <row r="12" spans="1:60" x14ac:dyDescent="0.3">
      <c r="A12" s="32">
        <v>10</v>
      </c>
      <c r="B12" s="25" t="s">
        <v>24</v>
      </c>
      <c r="C12" s="64"/>
      <c r="D12" s="27"/>
      <c r="E12" s="225"/>
      <c r="F12" s="24">
        <v>10</v>
      </c>
      <c r="G12" s="25" t="s">
        <v>2</v>
      </c>
      <c r="H12" s="64"/>
      <c r="I12" s="27"/>
      <c r="J12" s="229"/>
      <c r="K12" s="24">
        <v>10</v>
      </c>
      <c r="L12" s="25" t="s">
        <v>2</v>
      </c>
      <c r="M12" s="64"/>
      <c r="N12" s="27"/>
      <c r="O12" s="222"/>
      <c r="P12" s="28">
        <v>10</v>
      </c>
      <c r="Q12" s="29" t="s">
        <v>3</v>
      </c>
      <c r="R12" s="60" t="s">
        <v>15</v>
      </c>
      <c r="S12" s="61">
        <v>15</v>
      </c>
      <c r="T12" s="97"/>
      <c r="U12" s="24">
        <v>10</v>
      </c>
      <c r="V12" s="25" t="s">
        <v>24</v>
      </c>
      <c r="W12" s="64"/>
      <c r="X12" s="27"/>
      <c r="Y12" s="235"/>
      <c r="Z12" s="24">
        <v>10</v>
      </c>
      <c r="AA12" s="25" t="s">
        <v>4</v>
      </c>
      <c r="AB12" s="26"/>
      <c r="AC12" s="27"/>
      <c r="AD12" s="70"/>
      <c r="AE12" s="24">
        <v>10</v>
      </c>
      <c r="AF12" s="25" t="s">
        <v>3</v>
      </c>
      <c r="AG12" s="91" t="e" cm="1">
        <f t="array" ref="AG12">#REF!</f>
        <v>#REF!</v>
      </c>
      <c r="AH12" s="56">
        <v>28</v>
      </c>
      <c r="AI12" s="242" t="e">
        <f>SUM(AG12:AG16)</f>
        <v>#REF!</v>
      </c>
      <c r="AJ12" s="24">
        <v>10</v>
      </c>
      <c r="AK12" s="25" t="s">
        <v>6</v>
      </c>
      <c r="AL12" s="85"/>
      <c r="AM12" s="84"/>
      <c r="AN12" s="246"/>
      <c r="AO12" s="28">
        <v>10</v>
      </c>
      <c r="AP12" s="39" t="s">
        <v>5</v>
      </c>
      <c r="AQ12" s="40"/>
      <c r="AR12" s="41"/>
      <c r="AS12" s="96"/>
      <c r="AT12" s="32">
        <v>10</v>
      </c>
      <c r="AU12" s="25" t="s">
        <v>24</v>
      </c>
      <c r="AV12" s="65"/>
      <c r="AW12" s="27"/>
      <c r="AX12" s="228"/>
      <c r="AY12" s="24">
        <v>10</v>
      </c>
      <c r="AZ12" s="25" t="s">
        <v>2</v>
      </c>
      <c r="BA12" s="66"/>
      <c r="BB12" s="27"/>
      <c r="BC12" s="229"/>
      <c r="BD12" s="28">
        <v>10</v>
      </c>
      <c r="BE12" s="29" t="s">
        <v>5</v>
      </c>
      <c r="BF12" s="30"/>
      <c r="BG12" s="71"/>
      <c r="BH12" s="112"/>
    </row>
    <row r="13" spans="1:60" x14ac:dyDescent="0.3">
      <c r="A13" s="32">
        <v>11</v>
      </c>
      <c r="B13" s="25" t="s">
        <v>24</v>
      </c>
      <c r="C13" s="64"/>
      <c r="D13" s="27"/>
      <c r="E13" s="225"/>
      <c r="F13" s="24">
        <v>11</v>
      </c>
      <c r="G13" s="25" t="s">
        <v>4</v>
      </c>
      <c r="H13" s="26"/>
      <c r="I13" s="27"/>
      <c r="J13" s="70"/>
      <c r="K13" s="24">
        <v>11</v>
      </c>
      <c r="L13" s="25" t="s">
        <v>4</v>
      </c>
      <c r="M13" s="26"/>
      <c r="N13" s="27"/>
      <c r="O13" s="70"/>
      <c r="P13" s="32">
        <v>11</v>
      </c>
      <c r="Q13" s="25" t="s">
        <v>24</v>
      </c>
      <c r="R13" s="64" t="e" cm="1">
        <f t="array" ref="R13">#REF!</f>
        <v>#REF!</v>
      </c>
      <c r="S13" s="27"/>
      <c r="T13" s="230" t="e">
        <f>#REF!</f>
        <v>#REF!</v>
      </c>
      <c r="U13" s="24">
        <v>11</v>
      </c>
      <c r="V13" s="25" t="s">
        <v>6</v>
      </c>
      <c r="W13" s="64"/>
      <c r="X13" s="27"/>
      <c r="Y13" s="235"/>
      <c r="Z13" s="28">
        <v>11</v>
      </c>
      <c r="AA13" s="29" t="s">
        <v>5</v>
      </c>
      <c r="AB13" s="30"/>
      <c r="AC13" s="31"/>
      <c r="AD13" s="71"/>
      <c r="AE13" s="32">
        <v>11</v>
      </c>
      <c r="AF13" s="25" t="s">
        <v>24</v>
      </c>
      <c r="AG13" s="91"/>
      <c r="AH13" s="56"/>
      <c r="AI13" s="243"/>
      <c r="AJ13" s="24">
        <v>11</v>
      </c>
      <c r="AK13" s="25" t="s">
        <v>2</v>
      </c>
      <c r="AL13" s="85"/>
      <c r="AM13" s="84"/>
      <c r="AN13" s="247"/>
      <c r="AO13" s="24">
        <v>11</v>
      </c>
      <c r="AP13" s="25" t="s">
        <v>3</v>
      </c>
      <c r="AQ13" s="64" t="e" cm="1">
        <f t="array" ref="AQ13">#REF!</f>
        <v>#REF!</v>
      </c>
      <c r="AR13" s="27">
        <v>37</v>
      </c>
      <c r="AS13" s="230" t="e">
        <f>#REF!</f>
        <v>#REF!</v>
      </c>
      <c r="AT13" s="24">
        <v>11</v>
      </c>
      <c r="AU13" s="25" t="s">
        <v>24</v>
      </c>
      <c r="AV13" s="64"/>
      <c r="AW13" s="27"/>
      <c r="AX13" s="228"/>
      <c r="AY13" s="35">
        <v>11</v>
      </c>
      <c r="AZ13" s="36" t="s">
        <v>4</v>
      </c>
      <c r="BA13" s="37" t="s">
        <v>30</v>
      </c>
      <c r="BB13" s="38"/>
      <c r="BC13" s="109"/>
      <c r="BD13" s="24">
        <v>11</v>
      </c>
      <c r="BE13" s="25" t="s">
        <v>3</v>
      </c>
      <c r="BF13" s="64" t="e" cm="1">
        <f t="array" ref="BF13">#REF!</f>
        <v>#REF!</v>
      </c>
      <c r="BG13" s="70">
        <v>50</v>
      </c>
      <c r="BH13" s="251" t="e">
        <f>SUM(_xlfn.ANCHORARRAY(BF13))</f>
        <v>#REF!</v>
      </c>
    </row>
    <row r="14" spans="1:60" x14ac:dyDescent="0.3">
      <c r="A14" s="32">
        <v>12</v>
      </c>
      <c r="B14" s="25" t="s">
        <v>6</v>
      </c>
      <c r="C14" s="64"/>
      <c r="D14" s="27"/>
      <c r="E14" s="225"/>
      <c r="F14" s="28">
        <v>12</v>
      </c>
      <c r="G14" s="29" t="s">
        <v>5</v>
      </c>
      <c r="H14" s="30"/>
      <c r="I14" s="31"/>
      <c r="J14" s="71"/>
      <c r="K14" s="28">
        <v>12</v>
      </c>
      <c r="L14" s="29" t="s">
        <v>5</v>
      </c>
      <c r="M14" s="30"/>
      <c r="N14" s="31"/>
      <c r="O14" s="71"/>
      <c r="P14" s="24">
        <v>12</v>
      </c>
      <c r="Q14" s="25" t="s">
        <v>24</v>
      </c>
      <c r="R14" s="64"/>
      <c r="S14" s="27"/>
      <c r="T14" s="235"/>
      <c r="U14" s="24">
        <v>12</v>
      </c>
      <c r="V14" s="25" t="s">
        <v>2</v>
      </c>
      <c r="W14" s="64"/>
      <c r="X14" s="27"/>
      <c r="Y14" s="236"/>
      <c r="Z14" s="24">
        <v>12</v>
      </c>
      <c r="AA14" s="25" t="s">
        <v>3</v>
      </c>
      <c r="AB14" s="64" t="e" cm="1">
        <f t="array" ref="AB14">#REF!</f>
        <v>#REF!</v>
      </c>
      <c r="AC14" s="27">
        <v>24</v>
      </c>
      <c r="AD14" s="230" t="e">
        <f>SUM(_xlfn.ANCHORARRAY(AB14))</f>
        <v>#REF!</v>
      </c>
      <c r="AE14" s="24">
        <v>12</v>
      </c>
      <c r="AF14" s="25" t="s">
        <v>24</v>
      </c>
      <c r="AG14" s="91"/>
      <c r="AH14" s="56"/>
      <c r="AI14" s="243"/>
      <c r="AJ14" s="24">
        <v>12</v>
      </c>
      <c r="AK14" s="25" t="s">
        <v>4</v>
      </c>
      <c r="AL14" s="83"/>
      <c r="AM14" s="84"/>
      <c r="AN14" s="97"/>
      <c r="AO14" s="32">
        <v>12</v>
      </c>
      <c r="AP14" s="25" t="s">
        <v>24</v>
      </c>
      <c r="AQ14" s="65"/>
      <c r="AR14" s="27"/>
      <c r="AS14" s="228"/>
      <c r="AT14" s="24">
        <v>12</v>
      </c>
      <c r="AU14" s="25" t="s">
        <v>6</v>
      </c>
      <c r="AV14" s="64"/>
      <c r="AW14" s="27"/>
      <c r="AX14" s="228"/>
      <c r="AY14" s="28">
        <v>12</v>
      </c>
      <c r="AZ14" s="29" t="s">
        <v>5</v>
      </c>
      <c r="BA14" s="30"/>
      <c r="BB14" s="31"/>
      <c r="BC14" s="71"/>
      <c r="BD14" s="32">
        <v>12</v>
      </c>
      <c r="BE14" s="25" t="s">
        <v>24</v>
      </c>
      <c r="BF14" s="64"/>
      <c r="BG14" s="70"/>
      <c r="BH14" s="252"/>
    </row>
    <row r="15" spans="1:60" x14ac:dyDescent="0.3">
      <c r="A15" s="32">
        <v>13</v>
      </c>
      <c r="B15" s="25" t="s">
        <v>2</v>
      </c>
      <c r="C15" s="64"/>
      <c r="D15" s="27"/>
      <c r="E15" s="225"/>
      <c r="F15" s="24">
        <v>13</v>
      </c>
      <c r="G15" s="25" t="s">
        <v>3</v>
      </c>
      <c r="H15" s="91" t="e" cm="1">
        <f t="array" ref="H15">#REF!</f>
        <v>#REF!</v>
      </c>
      <c r="I15" s="56">
        <v>7</v>
      </c>
      <c r="J15" s="231" t="e">
        <f>SUM(H15:H19)</f>
        <v>#REF!</v>
      </c>
      <c r="K15" s="24">
        <v>13</v>
      </c>
      <c r="L15" s="25" t="s">
        <v>3</v>
      </c>
      <c r="M15" s="64" t="e" cm="1">
        <f t="array" ref="M15">#REF!</f>
        <v>#REF!</v>
      </c>
      <c r="N15" s="27">
        <v>11</v>
      </c>
      <c r="O15" s="224" t="e">
        <f>#REF!</f>
        <v>#REF!</v>
      </c>
      <c r="P15" s="24">
        <v>13</v>
      </c>
      <c r="Q15" s="25" t="s">
        <v>6</v>
      </c>
      <c r="R15" s="64"/>
      <c r="S15" s="27"/>
      <c r="T15" s="235"/>
      <c r="U15" s="32">
        <v>13</v>
      </c>
      <c r="V15" s="25" t="s">
        <v>4</v>
      </c>
      <c r="W15" s="33"/>
      <c r="X15" s="27"/>
      <c r="Y15" s="70"/>
      <c r="Z15" s="32">
        <v>13</v>
      </c>
      <c r="AA15" s="25" t="s">
        <v>24</v>
      </c>
      <c r="AB15" s="64"/>
      <c r="AC15" s="27"/>
      <c r="AD15" s="228"/>
      <c r="AE15" s="24">
        <v>13</v>
      </c>
      <c r="AF15" s="25" t="s">
        <v>6</v>
      </c>
      <c r="AG15" s="91"/>
      <c r="AH15" s="56"/>
      <c r="AI15" s="243"/>
      <c r="AJ15" s="28">
        <v>13</v>
      </c>
      <c r="AK15" s="39" t="s">
        <v>5</v>
      </c>
      <c r="AL15" s="86"/>
      <c r="AM15" s="87"/>
      <c r="AN15" s="100"/>
      <c r="AO15" s="24">
        <v>13</v>
      </c>
      <c r="AP15" s="25" t="s">
        <v>24</v>
      </c>
      <c r="AQ15" s="64"/>
      <c r="AR15" s="27"/>
      <c r="AS15" s="228"/>
      <c r="AT15" s="24">
        <v>13</v>
      </c>
      <c r="AU15" s="25" t="s">
        <v>2</v>
      </c>
      <c r="AV15" s="66"/>
      <c r="AW15" s="27"/>
      <c r="AX15" s="229"/>
      <c r="AY15" s="24">
        <v>13</v>
      </c>
      <c r="AZ15" s="25" t="s">
        <v>3</v>
      </c>
      <c r="BA15" s="64" t="e" cm="1">
        <f t="array" ref="BA15">#REF!</f>
        <v>#REF!</v>
      </c>
      <c r="BB15" s="27">
        <v>46</v>
      </c>
      <c r="BC15" s="230" t="e">
        <f>SUM(_xlfn.ANCHORARRAY(BA15))</f>
        <v>#REF!</v>
      </c>
      <c r="BD15" s="24">
        <v>13</v>
      </c>
      <c r="BE15" s="25" t="s">
        <v>24</v>
      </c>
      <c r="BF15" s="64"/>
      <c r="BG15" s="70"/>
      <c r="BH15" s="252"/>
    </row>
    <row r="16" spans="1:60" x14ac:dyDescent="0.3">
      <c r="A16" s="32">
        <v>14</v>
      </c>
      <c r="B16" s="25" t="s">
        <v>4</v>
      </c>
      <c r="C16" s="26"/>
      <c r="D16" s="27"/>
      <c r="E16" s="74"/>
      <c r="F16" s="32">
        <v>14</v>
      </c>
      <c r="G16" s="25" t="s">
        <v>24</v>
      </c>
      <c r="H16" s="91"/>
      <c r="I16" s="56"/>
      <c r="J16" s="232"/>
      <c r="K16" s="32">
        <v>14</v>
      </c>
      <c r="L16" s="25" t="s">
        <v>24</v>
      </c>
      <c r="M16" s="65"/>
      <c r="N16" s="27"/>
      <c r="O16" s="225"/>
      <c r="P16" s="24">
        <v>14</v>
      </c>
      <c r="Q16" s="25" t="s">
        <v>2</v>
      </c>
      <c r="R16" s="64"/>
      <c r="S16" s="27"/>
      <c r="T16" s="236"/>
      <c r="U16" s="34">
        <v>14</v>
      </c>
      <c r="V16" s="29" t="s">
        <v>5</v>
      </c>
      <c r="W16" s="30"/>
      <c r="X16" s="31"/>
      <c r="Y16" s="71"/>
      <c r="Z16" s="24">
        <v>14</v>
      </c>
      <c r="AA16" s="25" t="s">
        <v>24</v>
      </c>
      <c r="AB16" s="64"/>
      <c r="AC16" s="27"/>
      <c r="AD16" s="228"/>
      <c r="AE16" s="35">
        <v>14</v>
      </c>
      <c r="AF16" s="36" t="s">
        <v>2</v>
      </c>
      <c r="AG16" s="58" t="s">
        <v>16</v>
      </c>
      <c r="AH16" s="59"/>
      <c r="AI16" s="244"/>
      <c r="AJ16" s="24">
        <v>14</v>
      </c>
      <c r="AK16" s="25" t="s">
        <v>3</v>
      </c>
      <c r="AL16" s="83"/>
      <c r="AM16" s="84">
        <v>33</v>
      </c>
      <c r="AN16" s="239"/>
      <c r="AO16" s="24">
        <v>14</v>
      </c>
      <c r="AP16" s="25" t="s">
        <v>6</v>
      </c>
      <c r="AQ16" s="64"/>
      <c r="AR16" s="27"/>
      <c r="AS16" s="228"/>
      <c r="AT16" s="24">
        <v>14</v>
      </c>
      <c r="AU16" s="25" t="s">
        <v>4</v>
      </c>
      <c r="AV16" s="26"/>
      <c r="AW16" s="27"/>
      <c r="AX16" s="70"/>
      <c r="AY16" s="32">
        <v>14</v>
      </c>
      <c r="AZ16" s="25" t="s">
        <v>24</v>
      </c>
      <c r="BA16" s="64"/>
      <c r="BB16" s="27"/>
      <c r="BC16" s="228"/>
      <c r="BD16" s="24">
        <v>14</v>
      </c>
      <c r="BE16" s="25" t="s">
        <v>6</v>
      </c>
      <c r="BF16" s="64"/>
      <c r="BG16" s="70"/>
      <c r="BH16" s="252"/>
    </row>
    <row r="17" spans="1:60" x14ac:dyDescent="0.3">
      <c r="A17" s="34">
        <v>15</v>
      </c>
      <c r="B17" s="29" t="s">
        <v>5</v>
      </c>
      <c r="C17" s="30"/>
      <c r="D17" s="31"/>
      <c r="E17" s="73"/>
      <c r="F17" s="24">
        <v>15</v>
      </c>
      <c r="G17" s="25" t="s">
        <v>24</v>
      </c>
      <c r="H17" s="91"/>
      <c r="I17" s="56"/>
      <c r="J17" s="232"/>
      <c r="K17" s="24">
        <v>15</v>
      </c>
      <c r="L17" s="25" t="s">
        <v>24</v>
      </c>
      <c r="M17" s="64"/>
      <c r="N17" s="27"/>
      <c r="O17" s="225"/>
      <c r="P17" s="24">
        <v>15</v>
      </c>
      <c r="Q17" s="25" t="s">
        <v>4</v>
      </c>
      <c r="R17" s="26"/>
      <c r="S17" s="27"/>
      <c r="T17" s="70"/>
      <c r="U17" s="32">
        <v>15</v>
      </c>
      <c r="V17" s="25" t="s">
        <v>3</v>
      </c>
      <c r="W17" s="64" t="e">
        <f>#REF!</f>
        <v>#REF!</v>
      </c>
      <c r="X17" s="27">
        <v>20</v>
      </c>
      <c r="Y17" s="230" t="e">
        <f>SUM(W17:W21)</f>
        <v>#REF!</v>
      </c>
      <c r="Z17" s="24">
        <v>15</v>
      </c>
      <c r="AA17" s="25" t="s">
        <v>6</v>
      </c>
      <c r="AB17" s="64"/>
      <c r="AC17" s="27"/>
      <c r="AD17" s="228"/>
      <c r="AE17" s="24">
        <v>15</v>
      </c>
      <c r="AF17" s="25" t="s">
        <v>4</v>
      </c>
      <c r="AG17" s="55"/>
      <c r="AH17" s="56"/>
      <c r="AI17" s="97"/>
      <c r="AJ17" s="35">
        <v>15</v>
      </c>
      <c r="AK17" s="36" t="s">
        <v>24</v>
      </c>
      <c r="AL17" s="88" t="s">
        <v>31</v>
      </c>
      <c r="AM17" s="87"/>
      <c r="AN17" s="249"/>
      <c r="AO17" s="24">
        <v>15</v>
      </c>
      <c r="AP17" s="25" t="s">
        <v>2</v>
      </c>
      <c r="AQ17" s="66"/>
      <c r="AR17" s="27"/>
      <c r="AS17" s="229"/>
      <c r="AT17" s="28">
        <v>15</v>
      </c>
      <c r="AU17" s="39" t="s">
        <v>5</v>
      </c>
      <c r="AV17" s="40"/>
      <c r="AW17" s="41"/>
      <c r="AX17" s="96"/>
      <c r="AY17" s="24">
        <v>15</v>
      </c>
      <c r="AZ17" s="25" t="s">
        <v>24</v>
      </c>
      <c r="BA17" s="64"/>
      <c r="BB17" s="27"/>
      <c r="BC17" s="228"/>
      <c r="BD17" s="24">
        <v>15</v>
      </c>
      <c r="BE17" s="25" t="s">
        <v>2</v>
      </c>
      <c r="BF17" s="64"/>
      <c r="BG17" s="70"/>
      <c r="BH17" s="252"/>
    </row>
    <row r="18" spans="1:60" x14ac:dyDescent="0.3">
      <c r="A18" s="32">
        <v>16</v>
      </c>
      <c r="B18" s="25" t="s">
        <v>3</v>
      </c>
      <c r="C18" s="64" t="e" cm="1">
        <f t="array" ref="C18">#REF!</f>
        <v>#REF!</v>
      </c>
      <c r="D18" s="27">
        <v>3</v>
      </c>
      <c r="E18" s="224" t="e">
        <f>SUM(_xlfn.ANCHORARRAY(C18))</f>
        <v>#REF!</v>
      </c>
      <c r="F18" s="24">
        <v>16</v>
      </c>
      <c r="G18" s="25" t="s">
        <v>6</v>
      </c>
      <c r="H18" s="91"/>
      <c r="I18" s="56"/>
      <c r="J18" s="232"/>
      <c r="K18" s="24">
        <v>16</v>
      </c>
      <c r="L18" s="25" t="s">
        <v>6</v>
      </c>
      <c r="M18" s="64"/>
      <c r="N18" s="27"/>
      <c r="O18" s="225"/>
      <c r="P18" s="28">
        <v>16</v>
      </c>
      <c r="Q18" s="29" t="s">
        <v>5</v>
      </c>
      <c r="R18" s="30"/>
      <c r="S18" s="31"/>
      <c r="T18" s="71"/>
      <c r="U18" s="32">
        <v>16</v>
      </c>
      <c r="V18" s="25" t="s">
        <v>24</v>
      </c>
      <c r="W18" s="64" t="e">
        <f>#REF!</f>
        <v>#REF!</v>
      </c>
      <c r="X18" s="27"/>
      <c r="Y18" s="228"/>
      <c r="Z18" s="24">
        <v>16</v>
      </c>
      <c r="AA18" s="25" t="s">
        <v>2</v>
      </c>
      <c r="AB18" s="64"/>
      <c r="AC18" s="27"/>
      <c r="AD18" s="229"/>
      <c r="AE18" s="28">
        <v>16</v>
      </c>
      <c r="AF18" s="29" t="s">
        <v>5</v>
      </c>
      <c r="AG18" s="55"/>
      <c r="AH18" s="56"/>
      <c r="AI18" s="97"/>
      <c r="AJ18" s="24">
        <v>16</v>
      </c>
      <c r="AK18" s="25" t="s">
        <v>24</v>
      </c>
      <c r="AL18" s="83"/>
      <c r="AM18" s="84"/>
      <c r="AN18" s="249"/>
      <c r="AO18" s="24">
        <v>16</v>
      </c>
      <c r="AP18" s="25" t="s">
        <v>4</v>
      </c>
      <c r="AQ18" s="26"/>
      <c r="AR18" s="27"/>
      <c r="AS18" s="70"/>
      <c r="AT18" s="24">
        <v>16</v>
      </c>
      <c r="AU18" s="25" t="s">
        <v>3</v>
      </c>
      <c r="AV18" s="64" t="e" cm="1">
        <f t="array" ref="AV18">#REF!</f>
        <v>#REF!</v>
      </c>
      <c r="AW18" s="27">
        <v>42</v>
      </c>
      <c r="AX18" s="230" t="e">
        <f>SUM(_xlfn.ANCHORARRAY(AV18))</f>
        <v>#REF!</v>
      </c>
      <c r="AY18" s="24">
        <v>16</v>
      </c>
      <c r="AZ18" s="25" t="s">
        <v>6</v>
      </c>
      <c r="BA18" s="64"/>
      <c r="BB18" s="27"/>
      <c r="BC18" s="228"/>
      <c r="BD18" s="24">
        <v>16</v>
      </c>
      <c r="BE18" s="25" t="s">
        <v>4</v>
      </c>
      <c r="BF18" s="26"/>
      <c r="BG18" s="70"/>
      <c r="BH18" s="111"/>
    </row>
    <row r="19" spans="1:60" x14ac:dyDescent="0.3">
      <c r="A19" s="32">
        <v>17</v>
      </c>
      <c r="B19" s="25" t="s">
        <v>24</v>
      </c>
      <c r="C19" s="65"/>
      <c r="D19" s="27"/>
      <c r="E19" s="225"/>
      <c r="F19" s="24">
        <v>17</v>
      </c>
      <c r="G19" s="25" t="s">
        <v>2</v>
      </c>
      <c r="H19" s="91"/>
      <c r="I19" s="56"/>
      <c r="J19" s="233"/>
      <c r="K19" s="24">
        <v>17</v>
      </c>
      <c r="L19" s="25" t="s">
        <v>2</v>
      </c>
      <c r="M19" s="66"/>
      <c r="N19" s="27"/>
      <c r="O19" s="226"/>
      <c r="P19" s="24">
        <v>17</v>
      </c>
      <c r="Q19" s="25" t="s">
        <v>3</v>
      </c>
      <c r="R19" s="91" t="e" cm="1">
        <f t="array" ref="R19">#REF!</f>
        <v>#REF!</v>
      </c>
      <c r="S19" s="56">
        <v>16</v>
      </c>
      <c r="T19" s="231" t="e">
        <f>SUM(_xlfn.ANCHORARRAY(R19))</f>
        <v>#REF!</v>
      </c>
      <c r="U19" s="24">
        <v>17</v>
      </c>
      <c r="V19" s="25" t="s">
        <v>24</v>
      </c>
      <c r="W19" s="64" t="e">
        <f>#REF!</f>
        <v>#REF!</v>
      </c>
      <c r="X19" s="27"/>
      <c r="Y19" s="228"/>
      <c r="Z19" s="24">
        <v>17</v>
      </c>
      <c r="AA19" s="25" t="s">
        <v>4</v>
      </c>
      <c r="AB19" s="26"/>
      <c r="AC19" s="27"/>
      <c r="AD19" s="70"/>
      <c r="AE19" s="24">
        <v>17</v>
      </c>
      <c r="AF19" s="25" t="s">
        <v>3</v>
      </c>
      <c r="AG19" s="91" t="e" cm="1">
        <f t="array" ref="AG19">#REF!</f>
        <v>#REF!</v>
      </c>
      <c r="AH19" s="56">
        <v>29</v>
      </c>
      <c r="AI19" s="242" t="e">
        <f>SUM(AG19:AG23)</f>
        <v>#REF!</v>
      </c>
      <c r="AJ19" s="24">
        <v>17</v>
      </c>
      <c r="AK19" s="25" t="s">
        <v>6</v>
      </c>
      <c r="AL19" s="83"/>
      <c r="AM19" s="84"/>
      <c r="AN19" s="249"/>
      <c r="AO19" s="28">
        <v>17</v>
      </c>
      <c r="AP19" s="39" t="s">
        <v>5</v>
      </c>
      <c r="AQ19" s="40"/>
      <c r="AR19" s="41"/>
      <c r="AS19" s="96"/>
      <c r="AT19" s="32">
        <v>17</v>
      </c>
      <c r="AU19" s="25" t="s">
        <v>24</v>
      </c>
      <c r="AV19" s="64"/>
      <c r="AW19" s="27"/>
      <c r="AX19" s="228"/>
      <c r="AY19" s="24">
        <v>17</v>
      </c>
      <c r="AZ19" s="25" t="s">
        <v>2</v>
      </c>
      <c r="BA19" s="64"/>
      <c r="BB19" s="27"/>
      <c r="BC19" s="229"/>
      <c r="BD19" s="28">
        <v>17</v>
      </c>
      <c r="BE19" s="29" t="s">
        <v>5</v>
      </c>
      <c r="BF19" s="30"/>
      <c r="BG19" s="71"/>
      <c r="BH19" s="112"/>
    </row>
    <row r="20" spans="1:60" x14ac:dyDescent="0.3">
      <c r="A20" s="32">
        <v>18</v>
      </c>
      <c r="B20" s="25" t="s">
        <v>24</v>
      </c>
      <c r="C20" s="64"/>
      <c r="D20" s="27"/>
      <c r="E20" s="225"/>
      <c r="F20" s="24">
        <v>18</v>
      </c>
      <c r="G20" s="25" t="s">
        <v>4</v>
      </c>
      <c r="H20" s="55"/>
      <c r="I20" s="56"/>
      <c r="J20" s="77"/>
      <c r="K20" s="24">
        <v>18</v>
      </c>
      <c r="L20" s="25" t="s">
        <v>4</v>
      </c>
      <c r="M20" s="26"/>
      <c r="N20" s="27"/>
      <c r="O20" s="70"/>
      <c r="P20" s="32">
        <v>18</v>
      </c>
      <c r="Q20" s="25" t="s">
        <v>24</v>
      </c>
      <c r="R20" s="91"/>
      <c r="S20" s="56"/>
      <c r="T20" s="237"/>
      <c r="U20" s="28">
        <v>18</v>
      </c>
      <c r="V20" s="29" t="s">
        <v>6</v>
      </c>
      <c r="W20" s="60" t="s">
        <v>32</v>
      </c>
      <c r="X20" s="61"/>
      <c r="Y20" s="228"/>
      <c r="Z20" s="28">
        <v>18</v>
      </c>
      <c r="AA20" s="29" t="s">
        <v>5</v>
      </c>
      <c r="AB20" s="30"/>
      <c r="AC20" s="31"/>
      <c r="AD20" s="71"/>
      <c r="AE20" s="32">
        <v>18</v>
      </c>
      <c r="AF20" s="25" t="s">
        <v>24</v>
      </c>
      <c r="AG20" s="91"/>
      <c r="AH20" s="56"/>
      <c r="AI20" s="243"/>
      <c r="AJ20" s="24">
        <v>18</v>
      </c>
      <c r="AK20" s="25" t="s">
        <v>2</v>
      </c>
      <c r="AL20" s="83"/>
      <c r="AM20" s="84"/>
      <c r="AN20" s="250"/>
      <c r="AO20" s="24">
        <v>18</v>
      </c>
      <c r="AP20" s="25" t="s">
        <v>3</v>
      </c>
      <c r="AQ20" s="64" t="e" cm="1">
        <f t="array" ref="AQ20">#REF!</f>
        <v>#REF!</v>
      </c>
      <c r="AR20" s="27">
        <v>38</v>
      </c>
      <c r="AS20" s="230" t="e">
        <f>SUM(_xlfn.ANCHORARRAY(AQ20))</f>
        <v>#REF!</v>
      </c>
      <c r="AT20" s="24">
        <v>18</v>
      </c>
      <c r="AU20" s="25" t="s">
        <v>24</v>
      </c>
      <c r="AV20" s="64"/>
      <c r="AW20" s="27"/>
      <c r="AX20" s="228"/>
      <c r="AY20" s="24">
        <v>18</v>
      </c>
      <c r="AZ20" s="25" t="s">
        <v>4</v>
      </c>
      <c r="BA20" s="26"/>
      <c r="BB20" s="27"/>
      <c r="BC20" s="70"/>
      <c r="BD20" s="24">
        <v>18</v>
      </c>
      <c r="BE20" s="25" t="s">
        <v>3</v>
      </c>
      <c r="BF20" s="91" t="e">
        <f>(#REF!)</f>
        <v>#REF!</v>
      </c>
      <c r="BG20" s="77">
        <v>51</v>
      </c>
      <c r="BH20" s="253" t="e">
        <f>SUM(BF20:BF24)</f>
        <v>#REF!</v>
      </c>
    </row>
    <row r="21" spans="1:60" x14ac:dyDescent="0.3">
      <c r="A21" s="32">
        <v>19</v>
      </c>
      <c r="B21" s="25" t="s">
        <v>6</v>
      </c>
      <c r="C21" s="64"/>
      <c r="D21" s="27"/>
      <c r="E21" s="225"/>
      <c r="F21" s="28">
        <v>19</v>
      </c>
      <c r="G21" s="29" t="s">
        <v>5</v>
      </c>
      <c r="H21" s="55"/>
      <c r="I21" s="56"/>
      <c r="J21" s="77"/>
      <c r="K21" s="28">
        <v>19</v>
      </c>
      <c r="L21" s="39" t="s">
        <v>5</v>
      </c>
      <c r="M21" s="40"/>
      <c r="N21" s="41"/>
      <c r="O21" s="96"/>
      <c r="P21" s="24">
        <v>19</v>
      </c>
      <c r="Q21" s="25" t="s">
        <v>24</v>
      </c>
      <c r="R21" s="91"/>
      <c r="S21" s="56"/>
      <c r="T21" s="237"/>
      <c r="U21" s="24">
        <v>19</v>
      </c>
      <c r="V21" s="25" t="s">
        <v>2</v>
      </c>
      <c r="W21" s="64" t="e">
        <f>-#REF!</f>
        <v>#REF!</v>
      </c>
      <c r="X21" s="27"/>
      <c r="Y21" s="229"/>
      <c r="Z21" s="24">
        <v>19</v>
      </c>
      <c r="AA21" s="25" t="s">
        <v>3</v>
      </c>
      <c r="AB21" s="64" t="e" cm="1">
        <f t="array" ref="AB21">#REF!</f>
        <v>#REF!</v>
      </c>
      <c r="AC21" s="27">
        <v>25</v>
      </c>
      <c r="AD21" s="230" t="e">
        <f>#REF!</f>
        <v>#REF!</v>
      </c>
      <c r="AE21" s="24">
        <v>19</v>
      </c>
      <c r="AF21" s="25" t="s">
        <v>24</v>
      </c>
      <c r="AG21" s="91"/>
      <c r="AH21" s="56"/>
      <c r="AI21" s="243"/>
      <c r="AJ21" s="24">
        <v>19</v>
      </c>
      <c r="AK21" s="25" t="s">
        <v>4</v>
      </c>
      <c r="AL21" s="83"/>
      <c r="AM21" s="84"/>
      <c r="AN21" s="97"/>
      <c r="AO21" s="32">
        <v>19</v>
      </c>
      <c r="AP21" s="25" t="s">
        <v>24</v>
      </c>
      <c r="AQ21" s="64"/>
      <c r="AR21" s="27"/>
      <c r="AS21" s="228"/>
      <c r="AT21" s="24">
        <v>19</v>
      </c>
      <c r="AU21" s="25" t="s">
        <v>6</v>
      </c>
      <c r="AV21" s="64"/>
      <c r="AW21" s="27"/>
      <c r="AX21" s="228"/>
      <c r="AY21" s="28">
        <v>19</v>
      </c>
      <c r="AZ21" s="29" t="s">
        <v>5</v>
      </c>
      <c r="BA21" s="30"/>
      <c r="BB21" s="31"/>
      <c r="BC21" s="71"/>
      <c r="BD21" s="32">
        <v>19</v>
      </c>
      <c r="BE21" s="25" t="s">
        <v>24</v>
      </c>
      <c r="BF21" s="91" t="e">
        <f>(#REF!)</f>
        <v>#REF!</v>
      </c>
      <c r="BG21" s="77"/>
      <c r="BH21" s="254"/>
    </row>
    <row r="22" spans="1:60" x14ac:dyDescent="0.3">
      <c r="A22" s="32">
        <v>20</v>
      </c>
      <c r="B22" s="25" t="s">
        <v>2</v>
      </c>
      <c r="C22" s="66"/>
      <c r="D22" s="27"/>
      <c r="E22" s="226"/>
      <c r="F22" s="24">
        <v>20</v>
      </c>
      <c r="G22" s="25" t="s">
        <v>3</v>
      </c>
      <c r="H22" s="91" t="e" cm="1">
        <f t="array" ref="H22">#REF!</f>
        <v>#REF!</v>
      </c>
      <c r="I22" s="56">
        <v>8</v>
      </c>
      <c r="J22" s="231" t="e">
        <f>SUM(H22:H26)</f>
        <v>#REF!</v>
      </c>
      <c r="K22" s="24">
        <v>20</v>
      </c>
      <c r="L22" s="25" t="s">
        <v>3</v>
      </c>
      <c r="M22" s="64" t="e" cm="1">
        <f t="array" ref="M22">#REF!</f>
        <v>#REF!</v>
      </c>
      <c r="N22" s="27">
        <v>12</v>
      </c>
      <c r="O22" s="223" t="e">
        <f>SUM(_xlfn.ANCHORARRAY(M22))</f>
        <v>#REF!</v>
      </c>
      <c r="P22" s="24">
        <v>20</v>
      </c>
      <c r="Q22" s="25" t="s">
        <v>6</v>
      </c>
      <c r="R22" s="91"/>
      <c r="S22" s="56"/>
      <c r="T22" s="237"/>
      <c r="U22" s="24">
        <v>20</v>
      </c>
      <c r="V22" s="25" t="s">
        <v>4</v>
      </c>
      <c r="W22" s="26"/>
      <c r="X22" s="27"/>
      <c r="Y22" s="70"/>
      <c r="Z22" s="32">
        <v>20</v>
      </c>
      <c r="AA22" s="25" t="s">
        <v>24</v>
      </c>
      <c r="AB22" s="65"/>
      <c r="AC22" s="27"/>
      <c r="AD22" s="228"/>
      <c r="AE22" s="24">
        <v>20</v>
      </c>
      <c r="AF22" s="25" t="s">
        <v>6</v>
      </c>
      <c r="AG22" s="91"/>
      <c r="AH22" s="56"/>
      <c r="AI22" s="243"/>
      <c r="AJ22" s="28">
        <v>20</v>
      </c>
      <c r="AK22" s="39" t="s">
        <v>5</v>
      </c>
      <c r="AL22" s="40"/>
      <c r="AM22" s="41"/>
      <c r="AN22" s="100"/>
      <c r="AO22" s="24">
        <v>20</v>
      </c>
      <c r="AP22" s="25" t="s">
        <v>24</v>
      </c>
      <c r="AQ22" s="64"/>
      <c r="AR22" s="27"/>
      <c r="AS22" s="228"/>
      <c r="AT22" s="24">
        <v>20</v>
      </c>
      <c r="AU22" s="25" t="s">
        <v>2</v>
      </c>
      <c r="AV22" s="64"/>
      <c r="AW22" s="27"/>
      <c r="AX22" s="229"/>
      <c r="AY22" s="24">
        <v>20</v>
      </c>
      <c r="AZ22" s="25" t="s">
        <v>3</v>
      </c>
      <c r="BA22" s="64" t="e" cm="1">
        <f t="array" ref="BA22">#REF!</f>
        <v>#REF!</v>
      </c>
      <c r="BB22" s="27">
        <v>47</v>
      </c>
      <c r="BC22" s="230" t="e">
        <f>#REF!</f>
        <v>#REF!</v>
      </c>
      <c r="BD22" s="24">
        <v>20</v>
      </c>
      <c r="BE22" s="25" t="s">
        <v>24</v>
      </c>
      <c r="BF22" s="91" t="e">
        <f>(#REF!)</f>
        <v>#REF!</v>
      </c>
      <c r="BG22" s="77"/>
      <c r="BH22" s="254"/>
    </row>
    <row r="23" spans="1:60" x14ac:dyDescent="0.3">
      <c r="A23" s="32">
        <v>21</v>
      </c>
      <c r="B23" s="25" t="s">
        <v>4</v>
      </c>
      <c r="C23" s="26"/>
      <c r="D23" s="27"/>
      <c r="E23" s="72"/>
      <c r="F23" s="32">
        <v>21</v>
      </c>
      <c r="G23" s="25" t="s">
        <v>24</v>
      </c>
      <c r="H23" s="91"/>
      <c r="I23" s="56"/>
      <c r="J23" s="232"/>
      <c r="K23" s="32">
        <v>21</v>
      </c>
      <c r="L23" s="25" t="s">
        <v>24</v>
      </c>
      <c r="M23" s="64"/>
      <c r="N23" s="27"/>
      <c r="O23" s="221"/>
      <c r="P23" s="24">
        <v>21</v>
      </c>
      <c r="Q23" s="25" t="s">
        <v>2</v>
      </c>
      <c r="R23" s="91"/>
      <c r="S23" s="56"/>
      <c r="T23" s="238"/>
      <c r="U23" s="28">
        <v>21</v>
      </c>
      <c r="V23" s="29" t="s">
        <v>5</v>
      </c>
      <c r="W23" s="30"/>
      <c r="X23" s="31"/>
      <c r="Y23" s="71"/>
      <c r="Z23" s="24">
        <v>21</v>
      </c>
      <c r="AA23" s="25" t="s">
        <v>24</v>
      </c>
      <c r="AB23" s="64"/>
      <c r="AC23" s="27"/>
      <c r="AD23" s="228"/>
      <c r="AE23" s="24">
        <v>21</v>
      </c>
      <c r="AF23" s="25" t="s">
        <v>2</v>
      </c>
      <c r="AG23" s="91"/>
      <c r="AH23" s="56"/>
      <c r="AI23" s="244"/>
      <c r="AJ23" s="24">
        <v>21</v>
      </c>
      <c r="AK23" s="25" t="s">
        <v>3</v>
      </c>
      <c r="AL23" s="91" t="e" cm="1">
        <f t="array" ref="AL23">#REF!</f>
        <v>#REF!</v>
      </c>
      <c r="AM23" s="56">
        <v>34</v>
      </c>
      <c r="AN23" s="239" t="e">
        <f>SUM(_xlfn.ANCHORARRAY(AL23))</f>
        <v>#REF!</v>
      </c>
      <c r="AO23" s="24">
        <v>21</v>
      </c>
      <c r="AP23" s="25" t="s">
        <v>6</v>
      </c>
      <c r="AQ23" s="64"/>
      <c r="AR23" s="27"/>
      <c r="AS23" s="228"/>
      <c r="AT23" s="24">
        <v>21</v>
      </c>
      <c r="AU23" s="25" t="s">
        <v>4</v>
      </c>
      <c r="AV23" s="26"/>
      <c r="AW23" s="27"/>
      <c r="AX23" s="70"/>
      <c r="AY23" s="32">
        <v>21</v>
      </c>
      <c r="AZ23" s="25" t="s">
        <v>24</v>
      </c>
      <c r="BA23" s="65"/>
      <c r="BB23" s="27"/>
      <c r="BC23" s="228"/>
      <c r="BD23" s="24">
        <v>21</v>
      </c>
      <c r="BE23" s="25" t="s">
        <v>6</v>
      </c>
      <c r="BF23" s="91" t="e">
        <f>(#REF!)</f>
        <v>#REF!</v>
      </c>
      <c r="BG23" s="77"/>
      <c r="BH23" s="254"/>
    </row>
    <row r="24" spans="1:60" x14ac:dyDescent="0.3">
      <c r="A24" s="34">
        <v>22</v>
      </c>
      <c r="B24" s="29" t="s">
        <v>5</v>
      </c>
      <c r="C24" s="30"/>
      <c r="D24" s="31"/>
      <c r="E24" s="73"/>
      <c r="F24" s="24">
        <v>22</v>
      </c>
      <c r="G24" s="25" t="s">
        <v>24</v>
      </c>
      <c r="H24" s="91"/>
      <c r="I24" s="56"/>
      <c r="J24" s="232"/>
      <c r="K24" s="24">
        <v>22</v>
      </c>
      <c r="L24" s="25" t="s">
        <v>24</v>
      </c>
      <c r="M24" s="64"/>
      <c r="N24" s="27"/>
      <c r="O24" s="221"/>
      <c r="P24" s="24">
        <v>22</v>
      </c>
      <c r="Q24" s="25" t="s">
        <v>4</v>
      </c>
      <c r="R24" s="55"/>
      <c r="S24" s="56"/>
      <c r="T24" s="77"/>
      <c r="U24" s="24">
        <v>22</v>
      </c>
      <c r="V24" s="25" t="s">
        <v>3</v>
      </c>
      <c r="W24" s="64" t="e" cm="1">
        <f t="array" ref="W24">#REF!</f>
        <v>#REF!</v>
      </c>
      <c r="X24" s="27">
        <v>21</v>
      </c>
      <c r="Y24" s="230" t="e">
        <f>#REF!</f>
        <v>#REF!</v>
      </c>
      <c r="Z24" s="24">
        <v>22</v>
      </c>
      <c r="AA24" s="25" t="s">
        <v>6</v>
      </c>
      <c r="AB24" s="64"/>
      <c r="AC24" s="27"/>
      <c r="AD24" s="228"/>
      <c r="AE24" s="24">
        <v>22</v>
      </c>
      <c r="AF24" s="25" t="s">
        <v>4</v>
      </c>
      <c r="AG24" s="55"/>
      <c r="AH24" s="56"/>
      <c r="AI24" s="97"/>
      <c r="AJ24" s="32">
        <v>22</v>
      </c>
      <c r="AK24" s="25" t="s">
        <v>24</v>
      </c>
      <c r="AL24" s="91"/>
      <c r="AM24" s="56"/>
      <c r="AN24" s="240"/>
      <c r="AO24" s="24">
        <v>22</v>
      </c>
      <c r="AP24" s="25" t="s">
        <v>2</v>
      </c>
      <c r="AQ24" s="64"/>
      <c r="AR24" s="27"/>
      <c r="AS24" s="229"/>
      <c r="AT24" s="28">
        <v>22</v>
      </c>
      <c r="AU24" s="39" t="s">
        <v>5</v>
      </c>
      <c r="AV24" s="40"/>
      <c r="AW24" s="41"/>
      <c r="AX24" s="96"/>
      <c r="AY24" s="24">
        <v>22</v>
      </c>
      <c r="AZ24" s="25" t="s">
        <v>24</v>
      </c>
      <c r="BA24" s="64"/>
      <c r="BB24" s="27"/>
      <c r="BC24" s="228"/>
      <c r="BD24" s="24">
        <v>22</v>
      </c>
      <c r="BE24" s="25" t="s">
        <v>2</v>
      </c>
      <c r="BF24" s="91" t="e">
        <f>(#REF!)</f>
        <v>#REF!</v>
      </c>
      <c r="BG24" s="77"/>
      <c r="BH24" s="254"/>
    </row>
    <row r="25" spans="1:60" x14ac:dyDescent="0.3">
      <c r="A25" s="32">
        <v>23</v>
      </c>
      <c r="B25" s="25" t="s">
        <v>3</v>
      </c>
      <c r="C25" s="64" t="e" cm="1">
        <f t="array" ref="C25">#REF!</f>
        <v>#REF!</v>
      </c>
      <c r="D25" s="27">
        <v>4</v>
      </c>
      <c r="E25" s="224" t="e">
        <f>SUM(_xlfn.ANCHORARRAY(C25))</f>
        <v>#REF!</v>
      </c>
      <c r="F25" s="24">
        <v>23</v>
      </c>
      <c r="G25" s="25" t="s">
        <v>6</v>
      </c>
      <c r="H25" s="91"/>
      <c r="I25" s="56"/>
      <c r="J25" s="232"/>
      <c r="K25" s="24">
        <v>23</v>
      </c>
      <c r="L25" s="25" t="s">
        <v>6</v>
      </c>
      <c r="M25" s="64"/>
      <c r="N25" s="27"/>
      <c r="O25" s="221"/>
      <c r="P25" s="28">
        <v>23</v>
      </c>
      <c r="Q25" s="29" t="s">
        <v>5</v>
      </c>
      <c r="R25" s="55"/>
      <c r="S25" s="56"/>
      <c r="T25" s="77"/>
      <c r="U25" s="32">
        <v>23</v>
      </c>
      <c r="V25" s="25" t="s">
        <v>24</v>
      </c>
      <c r="W25" s="65"/>
      <c r="X25" s="27"/>
      <c r="Y25" s="235"/>
      <c r="Z25" s="24">
        <v>23</v>
      </c>
      <c r="AA25" s="25" t="s">
        <v>2</v>
      </c>
      <c r="AB25" s="66"/>
      <c r="AC25" s="27"/>
      <c r="AD25" s="229"/>
      <c r="AE25" s="28">
        <v>23</v>
      </c>
      <c r="AF25" s="29" t="s">
        <v>5</v>
      </c>
      <c r="AG25" s="55"/>
      <c r="AH25" s="56"/>
      <c r="AI25" s="97"/>
      <c r="AJ25" s="24">
        <v>23</v>
      </c>
      <c r="AK25" s="25" t="s">
        <v>24</v>
      </c>
      <c r="AL25" s="91"/>
      <c r="AM25" s="56"/>
      <c r="AN25" s="240"/>
      <c r="AO25" s="24">
        <v>23</v>
      </c>
      <c r="AP25" s="25" t="s">
        <v>4</v>
      </c>
      <c r="AQ25" s="26"/>
      <c r="AR25" s="27"/>
      <c r="AS25" s="70"/>
      <c r="AT25" s="24">
        <v>23</v>
      </c>
      <c r="AU25" s="25" t="s">
        <v>3</v>
      </c>
      <c r="AV25" s="64" t="e" cm="1">
        <f t="array" ref="AV25">#REF!</f>
        <v>#REF!</v>
      </c>
      <c r="AW25" s="27">
        <v>43</v>
      </c>
      <c r="AX25" s="230" t="e">
        <f>#REF!</f>
        <v>#REF!</v>
      </c>
      <c r="AY25" s="24">
        <v>23</v>
      </c>
      <c r="AZ25" s="25" t="s">
        <v>6</v>
      </c>
      <c r="BA25" s="64"/>
      <c r="BB25" s="27"/>
      <c r="BC25" s="228"/>
      <c r="BD25" s="24">
        <v>23</v>
      </c>
      <c r="BE25" s="25" t="s">
        <v>4</v>
      </c>
      <c r="BF25" s="55"/>
      <c r="BG25" s="77"/>
      <c r="BH25" s="255"/>
    </row>
    <row r="26" spans="1:60" x14ac:dyDescent="0.3">
      <c r="A26" s="32">
        <v>24</v>
      </c>
      <c r="B26" s="25" t="s">
        <v>24</v>
      </c>
      <c r="C26" s="64"/>
      <c r="D26" s="27"/>
      <c r="E26" s="225"/>
      <c r="F26" s="24">
        <v>24</v>
      </c>
      <c r="G26" s="25" t="s">
        <v>2</v>
      </c>
      <c r="H26" s="91"/>
      <c r="I26" s="56"/>
      <c r="J26" s="233"/>
      <c r="K26" s="24">
        <v>24</v>
      </c>
      <c r="L26" s="25" t="s">
        <v>2</v>
      </c>
      <c r="M26" s="64"/>
      <c r="N26" s="27"/>
      <c r="O26" s="222"/>
      <c r="P26" s="24">
        <v>24</v>
      </c>
      <c r="Q26" s="25" t="s">
        <v>3</v>
      </c>
      <c r="R26" s="91" t="e" cm="1">
        <f t="array" ref="R26">#REF!</f>
        <v>#REF!</v>
      </c>
      <c r="S26" s="56">
        <v>17</v>
      </c>
      <c r="T26" s="231" t="e">
        <f>SUM(_xlfn.ANCHORARRAY(R26))</f>
        <v>#REF!</v>
      </c>
      <c r="U26" s="32">
        <v>24</v>
      </c>
      <c r="V26" s="25" t="s">
        <v>24</v>
      </c>
      <c r="W26" s="64"/>
      <c r="X26" s="27"/>
      <c r="Y26" s="235"/>
      <c r="Z26" s="24">
        <v>24</v>
      </c>
      <c r="AA26" s="25" t="s">
        <v>4</v>
      </c>
      <c r="AB26" s="26"/>
      <c r="AC26" s="27"/>
      <c r="AD26" s="70"/>
      <c r="AE26" s="24">
        <v>24</v>
      </c>
      <c r="AF26" s="25" t="s">
        <v>3</v>
      </c>
      <c r="AG26" s="91" t="e" cm="1">
        <f t="array" ref="AG26">#REF!</f>
        <v>#REF!</v>
      </c>
      <c r="AH26" s="56">
        <v>30</v>
      </c>
      <c r="AI26" s="242" t="e">
        <f>SUM(AG26:AG30)</f>
        <v>#REF!</v>
      </c>
      <c r="AJ26" s="24">
        <v>24</v>
      </c>
      <c r="AK26" s="25" t="s">
        <v>6</v>
      </c>
      <c r="AL26" s="91"/>
      <c r="AM26" s="56"/>
      <c r="AN26" s="240"/>
      <c r="AO26" s="28">
        <v>24</v>
      </c>
      <c r="AP26" s="39" t="s">
        <v>5</v>
      </c>
      <c r="AQ26" s="40"/>
      <c r="AR26" s="41"/>
      <c r="AS26" s="96"/>
      <c r="AT26" s="32">
        <v>24</v>
      </c>
      <c r="AU26" s="25" t="s">
        <v>24</v>
      </c>
      <c r="AV26" s="65"/>
      <c r="AW26" s="27"/>
      <c r="AX26" s="228"/>
      <c r="AY26" s="24">
        <v>24</v>
      </c>
      <c r="AZ26" s="25" t="s">
        <v>2</v>
      </c>
      <c r="BA26" s="66"/>
      <c r="BB26" s="27"/>
      <c r="BC26" s="229"/>
      <c r="BD26" s="28">
        <v>24</v>
      </c>
      <c r="BE26" s="29" t="s">
        <v>5</v>
      </c>
      <c r="BF26" s="30"/>
      <c r="BG26" s="71"/>
      <c r="BH26" s="112"/>
    </row>
    <row r="27" spans="1:60" x14ac:dyDescent="0.3">
      <c r="A27" s="32">
        <v>25</v>
      </c>
      <c r="B27" s="25" t="s">
        <v>24</v>
      </c>
      <c r="C27" s="64"/>
      <c r="D27" s="27"/>
      <c r="E27" s="225"/>
      <c r="F27" s="24">
        <v>25</v>
      </c>
      <c r="G27" s="25" t="s">
        <v>4</v>
      </c>
      <c r="H27" s="26"/>
      <c r="I27" s="27"/>
      <c r="J27" s="70"/>
      <c r="K27" s="24">
        <v>25</v>
      </c>
      <c r="L27" s="25" t="s">
        <v>4</v>
      </c>
      <c r="M27" s="26"/>
      <c r="N27" s="27"/>
      <c r="O27" s="70"/>
      <c r="P27" s="32">
        <v>25</v>
      </c>
      <c r="Q27" s="25" t="s">
        <v>24</v>
      </c>
      <c r="R27" s="91"/>
      <c r="S27" s="56"/>
      <c r="T27" s="237"/>
      <c r="U27" s="24">
        <v>25</v>
      </c>
      <c r="V27" s="25" t="s">
        <v>6</v>
      </c>
      <c r="W27" s="64"/>
      <c r="X27" s="27"/>
      <c r="Y27" s="235"/>
      <c r="Z27" s="28">
        <v>25</v>
      </c>
      <c r="AA27" s="29" t="s">
        <v>5</v>
      </c>
      <c r="AB27" s="30"/>
      <c r="AC27" s="31"/>
      <c r="AD27" s="71"/>
      <c r="AE27" s="32">
        <v>25</v>
      </c>
      <c r="AF27" s="25" t="s">
        <v>24</v>
      </c>
      <c r="AG27" s="91"/>
      <c r="AH27" s="56"/>
      <c r="AI27" s="243"/>
      <c r="AJ27" s="24">
        <v>25</v>
      </c>
      <c r="AK27" s="25" t="s">
        <v>2</v>
      </c>
      <c r="AL27" s="91"/>
      <c r="AM27" s="56"/>
      <c r="AN27" s="241"/>
      <c r="AO27" s="24">
        <v>25</v>
      </c>
      <c r="AP27" s="25" t="s">
        <v>3</v>
      </c>
      <c r="AQ27" s="64" t="e" cm="1">
        <f t="array" ref="AQ27">#REF!</f>
        <v>#REF!</v>
      </c>
      <c r="AR27" s="27">
        <v>39</v>
      </c>
      <c r="AS27" s="230" t="e">
        <f>#REF!</f>
        <v>#REF!</v>
      </c>
      <c r="AT27" s="24">
        <v>25</v>
      </c>
      <c r="AU27" s="25" t="s">
        <v>24</v>
      </c>
      <c r="AV27" s="64"/>
      <c r="AW27" s="27"/>
      <c r="AX27" s="228"/>
      <c r="AY27" s="24">
        <v>25</v>
      </c>
      <c r="AZ27" s="25" t="s">
        <v>4</v>
      </c>
      <c r="BA27" s="26"/>
      <c r="BB27" s="27"/>
      <c r="BC27" s="70"/>
      <c r="BD27" s="28">
        <v>25</v>
      </c>
      <c r="BE27" s="29" t="s">
        <v>3</v>
      </c>
      <c r="BF27" s="37" t="s">
        <v>33</v>
      </c>
      <c r="BG27" s="109">
        <v>52</v>
      </c>
      <c r="BH27" s="113"/>
    </row>
    <row r="28" spans="1:60" x14ac:dyDescent="0.3">
      <c r="A28" s="32">
        <v>26</v>
      </c>
      <c r="B28" s="25" t="s">
        <v>6</v>
      </c>
      <c r="C28" s="64"/>
      <c r="D28" s="27"/>
      <c r="E28" s="225"/>
      <c r="F28" s="28">
        <v>26</v>
      </c>
      <c r="G28" s="29" t="s">
        <v>5</v>
      </c>
      <c r="H28" s="30"/>
      <c r="I28" s="31"/>
      <c r="J28" s="71"/>
      <c r="K28" s="28">
        <v>26</v>
      </c>
      <c r="L28" s="39" t="s">
        <v>5</v>
      </c>
      <c r="M28" s="40"/>
      <c r="N28" s="41"/>
      <c r="O28" s="96"/>
      <c r="P28" s="24">
        <v>26</v>
      </c>
      <c r="Q28" s="25" t="s">
        <v>24</v>
      </c>
      <c r="R28" s="91"/>
      <c r="S28" s="56"/>
      <c r="T28" s="237"/>
      <c r="U28" s="24">
        <v>26</v>
      </c>
      <c r="V28" s="25" t="s">
        <v>2</v>
      </c>
      <c r="W28" s="66"/>
      <c r="X28" s="27"/>
      <c r="Y28" s="236"/>
      <c r="Z28" s="24">
        <v>26</v>
      </c>
      <c r="AA28" s="25" t="s">
        <v>3</v>
      </c>
      <c r="AB28" s="64" t="e" cm="1">
        <f t="array" ref="AB28">#REF!</f>
        <v>#REF!</v>
      </c>
      <c r="AC28" s="27">
        <v>26</v>
      </c>
      <c r="AD28" s="230" t="e">
        <f>SUM(_xlfn.ANCHORARRAY(AB28))</f>
        <v>#REF!</v>
      </c>
      <c r="AE28" s="24">
        <v>26</v>
      </c>
      <c r="AF28" s="25" t="s">
        <v>24</v>
      </c>
      <c r="AG28" s="91"/>
      <c r="AH28" s="56"/>
      <c r="AI28" s="243"/>
      <c r="AJ28" s="24">
        <v>26</v>
      </c>
      <c r="AK28" s="25" t="s">
        <v>4</v>
      </c>
      <c r="AL28" s="55"/>
      <c r="AM28" s="56"/>
      <c r="AN28" s="97"/>
      <c r="AO28" s="32">
        <v>26</v>
      </c>
      <c r="AP28" s="25" t="s">
        <v>24</v>
      </c>
      <c r="AQ28" s="65"/>
      <c r="AR28" s="27"/>
      <c r="AS28" s="228"/>
      <c r="AT28" s="24">
        <v>26</v>
      </c>
      <c r="AU28" s="25" t="s">
        <v>6</v>
      </c>
      <c r="AV28" s="64"/>
      <c r="AW28" s="27"/>
      <c r="AX28" s="228"/>
      <c r="AY28" s="28">
        <v>26</v>
      </c>
      <c r="AZ28" s="29" t="s">
        <v>5</v>
      </c>
      <c r="BA28" s="30"/>
      <c r="BB28" s="31"/>
      <c r="BC28" s="71"/>
      <c r="BD28" s="32">
        <v>26</v>
      </c>
      <c r="BE28" s="25" t="s">
        <v>24</v>
      </c>
      <c r="BF28" s="89"/>
      <c r="BG28" s="104"/>
      <c r="BH28" s="256"/>
    </row>
    <row r="29" spans="1:60" x14ac:dyDescent="0.3">
      <c r="A29" s="32">
        <v>27</v>
      </c>
      <c r="B29" s="25" t="s">
        <v>2</v>
      </c>
      <c r="C29" s="64"/>
      <c r="D29" s="27"/>
      <c r="E29" s="226"/>
      <c r="F29" s="24">
        <v>27</v>
      </c>
      <c r="G29" s="25" t="s">
        <v>3</v>
      </c>
      <c r="H29" s="64" t="e" cm="1">
        <f t="array" ref="H29">#REF!</f>
        <v>#REF!</v>
      </c>
      <c r="I29" s="27">
        <v>9</v>
      </c>
      <c r="J29" s="95" t="e">
        <f>H29</f>
        <v>#REF!</v>
      </c>
      <c r="K29" s="24">
        <v>27</v>
      </c>
      <c r="L29" s="25" t="s">
        <v>3</v>
      </c>
      <c r="M29" s="64" t="e" cm="1">
        <f t="array" ref="M29">#REF!</f>
        <v>#REF!</v>
      </c>
      <c r="N29" s="27">
        <v>13</v>
      </c>
      <c r="O29" s="224" t="e">
        <f>#REF!</f>
        <v>#REF!</v>
      </c>
      <c r="P29" s="24">
        <v>27</v>
      </c>
      <c r="Q29" s="25" t="s">
        <v>6</v>
      </c>
      <c r="R29" s="91"/>
      <c r="S29" s="56"/>
      <c r="T29" s="237"/>
      <c r="U29" s="24">
        <v>27</v>
      </c>
      <c r="V29" s="25" t="s">
        <v>4</v>
      </c>
      <c r="W29" s="26"/>
      <c r="X29" s="27"/>
      <c r="Y29" s="70"/>
      <c r="Z29" s="32">
        <v>27</v>
      </c>
      <c r="AA29" s="25" t="s">
        <v>24</v>
      </c>
      <c r="AB29" s="64"/>
      <c r="AC29" s="27"/>
      <c r="AD29" s="228"/>
      <c r="AE29" s="24">
        <v>27</v>
      </c>
      <c r="AF29" s="25" t="s">
        <v>6</v>
      </c>
      <c r="AG29" s="91"/>
      <c r="AH29" s="56"/>
      <c r="AI29" s="243"/>
      <c r="AJ29" s="28">
        <v>27</v>
      </c>
      <c r="AK29" s="39" t="s">
        <v>5</v>
      </c>
      <c r="AL29" s="67"/>
      <c r="AM29" s="57"/>
      <c r="AN29" s="100"/>
      <c r="AO29" s="24">
        <v>27</v>
      </c>
      <c r="AP29" s="25" t="s">
        <v>24</v>
      </c>
      <c r="AQ29" s="64"/>
      <c r="AR29" s="27"/>
      <c r="AS29" s="228"/>
      <c r="AT29" s="24">
        <v>27</v>
      </c>
      <c r="AU29" s="25" t="s">
        <v>2</v>
      </c>
      <c r="AV29" s="66"/>
      <c r="AW29" s="27"/>
      <c r="AX29" s="229"/>
      <c r="AY29" s="24">
        <v>27</v>
      </c>
      <c r="AZ29" s="25" t="s">
        <v>3</v>
      </c>
      <c r="BA29" s="64" t="e">
        <f>#REF!</f>
        <v>#REF!</v>
      </c>
      <c r="BB29" s="27">
        <v>48</v>
      </c>
      <c r="BC29" s="230" t="e">
        <f>SUM(BA29:BA32)</f>
        <v>#REF!</v>
      </c>
      <c r="BD29" s="24">
        <v>27</v>
      </c>
      <c r="BE29" s="25" t="s">
        <v>24</v>
      </c>
      <c r="BF29" s="89"/>
      <c r="BG29" s="104"/>
      <c r="BH29" s="257"/>
    </row>
    <row r="30" spans="1:60" x14ac:dyDescent="0.3">
      <c r="A30" s="32">
        <v>28</v>
      </c>
      <c r="B30" s="25" t="s">
        <v>4</v>
      </c>
      <c r="C30" s="26"/>
      <c r="D30" s="27"/>
      <c r="E30" s="72"/>
      <c r="F30" s="32">
        <v>28</v>
      </c>
      <c r="G30" s="42" t="s">
        <v>24</v>
      </c>
      <c r="H30" s="64"/>
      <c r="I30" s="27"/>
      <c r="J30" s="95">
        <f>H30</f>
        <v>0</v>
      </c>
      <c r="K30" s="32">
        <v>28</v>
      </c>
      <c r="L30" s="25" t="s">
        <v>24</v>
      </c>
      <c r="M30" s="65"/>
      <c r="N30" s="27"/>
      <c r="O30" s="225"/>
      <c r="P30" s="24">
        <v>28</v>
      </c>
      <c r="Q30" s="25" t="s">
        <v>2</v>
      </c>
      <c r="R30" s="91"/>
      <c r="S30" s="56"/>
      <c r="T30" s="238"/>
      <c r="U30" s="28">
        <v>28</v>
      </c>
      <c r="V30" s="29" t="s">
        <v>5</v>
      </c>
      <c r="W30" s="30"/>
      <c r="X30" s="31"/>
      <c r="Y30" s="71"/>
      <c r="Z30" s="24">
        <v>28</v>
      </c>
      <c r="AA30" s="25" t="s">
        <v>24</v>
      </c>
      <c r="AB30" s="64"/>
      <c r="AC30" s="27"/>
      <c r="AD30" s="228"/>
      <c r="AE30" s="24">
        <v>28</v>
      </c>
      <c r="AF30" s="25" t="s">
        <v>2</v>
      </c>
      <c r="AG30" s="91"/>
      <c r="AH30" s="56"/>
      <c r="AI30" s="244"/>
      <c r="AJ30" s="24">
        <v>28</v>
      </c>
      <c r="AK30" s="25" t="s">
        <v>3</v>
      </c>
      <c r="AL30" s="91" t="e" cm="1">
        <f t="array" ref="AL30">#REF!</f>
        <v>#REF!</v>
      </c>
      <c r="AM30" s="56">
        <v>35</v>
      </c>
      <c r="AN30" s="239" t="e">
        <f>SUM(_xlfn.ANCHORARRAY(AL30))</f>
        <v>#REF!</v>
      </c>
      <c r="AO30" s="24">
        <v>28</v>
      </c>
      <c r="AP30" s="25" t="s">
        <v>6</v>
      </c>
      <c r="AQ30" s="64"/>
      <c r="AR30" s="27"/>
      <c r="AS30" s="228"/>
      <c r="AT30" s="24">
        <v>28</v>
      </c>
      <c r="AU30" s="25" t="s">
        <v>4</v>
      </c>
      <c r="AV30" s="26"/>
      <c r="AW30" s="27"/>
      <c r="AX30" s="70"/>
      <c r="AY30" s="32">
        <v>28</v>
      </c>
      <c r="AZ30" s="25" t="s">
        <v>24</v>
      </c>
      <c r="BA30" s="64" t="e">
        <f>#REF!</f>
        <v>#REF!</v>
      </c>
      <c r="BB30" s="27"/>
      <c r="BC30" s="228"/>
      <c r="BD30" s="24">
        <v>28</v>
      </c>
      <c r="BE30" s="25" t="s">
        <v>6</v>
      </c>
      <c r="BF30" s="89"/>
      <c r="BG30" s="104"/>
      <c r="BH30" s="257"/>
    </row>
    <row r="31" spans="1:60" x14ac:dyDescent="0.3">
      <c r="A31" s="34">
        <v>29</v>
      </c>
      <c r="B31" s="29" t="s">
        <v>5</v>
      </c>
      <c r="C31" s="30"/>
      <c r="D31" s="31"/>
      <c r="E31" s="73"/>
      <c r="F31" s="43"/>
      <c r="G31" s="44"/>
      <c r="H31" s="45"/>
      <c r="I31" s="46"/>
      <c r="J31" s="78"/>
      <c r="K31" s="24">
        <v>29</v>
      </c>
      <c r="L31" s="25" t="s">
        <v>24</v>
      </c>
      <c r="M31" s="64"/>
      <c r="N31" s="27"/>
      <c r="O31" s="225"/>
      <c r="P31" s="24">
        <v>29</v>
      </c>
      <c r="Q31" s="25" t="s">
        <v>4</v>
      </c>
      <c r="R31" s="26"/>
      <c r="S31" s="27"/>
      <c r="T31" s="70"/>
      <c r="U31" s="28">
        <v>29</v>
      </c>
      <c r="V31" s="29" t="s">
        <v>3</v>
      </c>
      <c r="W31" s="60" t="s">
        <v>34</v>
      </c>
      <c r="X31" s="61">
        <v>22</v>
      </c>
      <c r="Y31" s="97"/>
      <c r="Z31" s="24">
        <v>29</v>
      </c>
      <c r="AA31" s="25" t="s">
        <v>6</v>
      </c>
      <c r="AB31" s="64"/>
      <c r="AC31" s="27"/>
      <c r="AD31" s="228"/>
      <c r="AE31" s="24">
        <v>29</v>
      </c>
      <c r="AF31" s="25" t="s">
        <v>4</v>
      </c>
      <c r="AG31" s="55"/>
      <c r="AH31" s="56"/>
      <c r="AI31" s="97"/>
      <c r="AJ31" s="32">
        <v>29</v>
      </c>
      <c r="AK31" s="25" t="s">
        <v>24</v>
      </c>
      <c r="AL31" s="91"/>
      <c r="AM31" s="56"/>
      <c r="AN31" s="240"/>
      <c r="AO31" s="24">
        <v>29</v>
      </c>
      <c r="AP31" s="25" t="s">
        <v>2</v>
      </c>
      <c r="AQ31" s="66"/>
      <c r="AR31" s="27"/>
      <c r="AS31" s="229"/>
      <c r="AT31" s="28">
        <v>29</v>
      </c>
      <c r="AU31" s="39" t="s">
        <v>5</v>
      </c>
      <c r="AV31" s="40"/>
      <c r="AW31" s="41"/>
      <c r="AX31" s="96"/>
      <c r="AY31" s="24">
        <v>29</v>
      </c>
      <c r="AZ31" s="25" t="s">
        <v>24</v>
      </c>
      <c r="BA31" s="64" t="e">
        <f>#REF!</f>
        <v>#REF!</v>
      </c>
      <c r="BB31" s="27"/>
      <c r="BC31" s="228"/>
      <c r="BD31" s="24">
        <v>29</v>
      </c>
      <c r="BE31" s="25" t="s">
        <v>2</v>
      </c>
      <c r="BF31" s="89"/>
      <c r="BG31" s="104"/>
      <c r="BH31" s="257"/>
    </row>
    <row r="32" spans="1:60" x14ac:dyDescent="0.3">
      <c r="A32" s="32">
        <v>30</v>
      </c>
      <c r="B32" s="25" t="s">
        <v>3</v>
      </c>
      <c r="C32" s="64" t="e" cm="1">
        <f t="array" ref="C32">#REF!</f>
        <v>#REF!</v>
      </c>
      <c r="D32" s="27">
        <v>5</v>
      </c>
      <c r="E32" s="93" t="e">
        <f>C32</f>
        <v>#REF!</v>
      </c>
      <c r="F32" s="43"/>
      <c r="G32" s="44"/>
      <c r="H32" s="45"/>
      <c r="I32" s="46"/>
      <c r="J32" s="78"/>
      <c r="K32" s="24">
        <v>30</v>
      </c>
      <c r="L32" s="25" t="s">
        <v>6</v>
      </c>
      <c r="M32" s="64"/>
      <c r="N32" s="27"/>
      <c r="O32" s="225"/>
      <c r="P32" s="28">
        <v>30</v>
      </c>
      <c r="Q32" s="29" t="s">
        <v>5</v>
      </c>
      <c r="R32" s="30"/>
      <c r="S32" s="31"/>
      <c r="T32" s="71"/>
      <c r="U32" s="32">
        <v>30</v>
      </c>
      <c r="V32" s="25" t="s">
        <v>24</v>
      </c>
      <c r="W32" s="64" t="e">
        <f>#REF!</f>
        <v>#REF!</v>
      </c>
      <c r="X32" s="27"/>
      <c r="Y32" s="230" t="e">
        <f>SUM(W32:W33)</f>
        <v>#REF!</v>
      </c>
      <c r="Z32" s="24">
        <v>30</v>
      </c>
      <c r="AA32" s="42" t="s">
        <v>2</v>
      </c>
      <c r="AB32" s="64"/>
      <c r="AC32" s="27"/>
      <c r="AD32" s="229"/>
      <c r="AE32" s="28">
        <v>30</v>
      </c>
      <c r="AF32" s="29" t="s">
        <v>5</v>
      </c>
      <c r="AG32" s="30"/>
      <c r="AH32" s="31"/>
      <c r="AI32" s="97"/>
      <c r="AJ32" s="24">
        <v>30</v>
      </c>
      <c r="AK32" s="25" t="s">
        <v>24</v>
      </c>
      <c r="AL32" s="91"/>
      <c r="AM32" s="56"/>
      <c r="AN32" s="240"/>
      <c r="AO32" s="24">
        <v>30</v>
      </c>
      <c r="AP32" s="25" t="s">
        <v>4</v>
      </c>
      <c r="AQ32" s="26"/>
      <c r="AR32" s="27"/>
      <c r="AS32" s="70"/>
      <c r="AT32" s="24">
        <v>30</v>
      </c>
      <c r="AU32" s="25" t="s">
        <v>3</v>
      </c>
      <c r="AV32" s="64" t="e">
        <f>#REF!</f>
        <v>#REF!</v>
      </c>
      <c r="AW32" s="27">
        <v>44</v>
      </c>
      <c r="AX32" s="127" t="e">
        <f>AV32</f>
        <v>#REF!</v>
      </c>
      <c r="AY32" s="24">
        <v>30</v>
      </c>
      <c r="AZ32" s="42" t="s">
        <v>6</v>
      </c>
      <c r="BA32" s="64" t="e">
        <f>#REF!</f>
        <v>#REF!</v>
      </c>
      <c r="BB32" s="27"/>
      <c r="BC32" s="229"/>
      <c r="BD32" s="24">
        <v>30</v>
      </c>
      <c r="BE32" s="25" t="s">
        <v>4</v>
      </c>
      <c r="BF32" s="90"/>
      <c r="BG32" s="104"/>
      <c r="BH32" s="257"/>
    </row>
    <row r="33" spans="1:60" ht="15" thickBot="1" x14ac:dyDescent="0.35">
      <c r="A33" s="47">
        <v>31</v>
      </c>
      <c r="B33" s="48" t="s">
        <v>24</v>
      </c>
      <c r="C33" s="119"/>
      <c r="D33" s="18"/>
      <c r="E33" s="125">
        <f>C33</f>
        <v>0</v>
      </c>
      <c r="F33" s="49"/>
      <c r="G33" s="50"/>
      <c r="H33" s="124"/>
      <c r="I33" s="117"/>
      <c r="J33" s="118"/>
      <c r="K33" s="51">
        <v>31</v>
      </c>
      <c r="L33" s="48" t="s">
        <v>2</v>
      </c>
      <c r="M33" s="123"/>
      <c r="N33" s="18"/>
      <c r="O33" s="225"/>
      <c r="P33" s="49"/>
      <c r="Q33" s="52"/>
      <c r="R33" s="116"/>
      <c r="S33" s="117"/>
      <c r="T33" s="118"/>
      <c r="U33" s="51">
        <v>31</v>
      </c>
      <c r="V33" s="48" t="s">
        <v>24</v>
      </c>
      <c r="W33" s="122" t="e">
        <f>#REF!</f>
        <v>#REF!</v>
      </c>
      <c r="X33" s="18"/>
      <c r="Y33" s="228"/>
      <c r="Z33" s="49"/>
      <c r="AA33" s="52"/>
      <c r="AB33" s="116"/>
      <c r="AC33" s="117"/>
      <c r="AD33" s="118"/>
      <c r="AE33" s="51">
        <v>31</v>
      </c>
      <c r="AF33" s="48" t="s">
        <v>3</v>
      </c>
      <c r="AG33" s="121"/>
      <c r="AH33" s="82">
        <v>31</v>
      </c>
      <c r="AI33" s="99"/>
      <c r="AJ33" s="51">
        <v>31</v>
      </c>
      <c r="AK33" s="48" t="s">
        <v>6</v>
      </c>
      <c r="AL33" s="91"/>
      <c r="AM33" s="120"/>
      <c r="AN33" s="240"/>
      <c r="AO33" s="49"/>
      <c r="AP33" s="52"/>
      <c r="AQ33" s="116"/>
      <c r="AR33" s="117"/>
      <c r="AS33" s="118"/>
      <c r="AT33" s="47">
        <v>31</v>
      </c>
      <c r="AU33" s="48" t="s">
        <v>24</v>
      </c>
      <c r="AV33" s="119" t="e">
        <f>#REF!</f>
        <v>#REF!</v>
      </c>
      <c r="AW33" s="18"/>
      <c r="AX33" s="126" t="e">
        <f>AV33</f>
        <v>#REF!</v>
      </c>
      <c r="AY33" s="49"/>
      <c r="AZ33" s="52"/>
      <c r="BA33" s="116"/>
      <c r="BB33" s="117"/>
      <c r="BC33" s="118"/>
      <c r="BD33" s="53">
        <v>31</v>
      </c>
      <c r="BE33" s="54" t="s">
        <v>5</v>
      </c>
      <c r="BF33" s="114"/>
      <c r="BG33" s="103"/>
      <c r="BH33" s="257"/>
    </row>
    <row r="34" spans="1:60" x14ac:dyDescent="0.3">
      <c r="A34" s="219"/>
      <c r="B34" s="219"/>
      <c r="C34" s="218" t="s">
        <v>35</v>
      </c>
      <c r="D34" s="218"/>
      <c r="E34" s="115" t="e">
        <f>SUM(E4,E11,E18,E25,E32,E33)</f>
        <v>#REF!</v>
      </c>
      <c r="F34" s="219"/>
      <c r="G34" s="219"/>
      <c r="H34" s="218" t="s">
        <v>35</v>
      </c>
      <c r="I34" s="218"/>
      <c r="J34" s="115" t="e">
        <f>SUM(J3,J8,J15,J22,J29,J30)</f>
        <v>#REF!</v>
      </c>
      <c r="K34" s="219"/>
      <c r="L34" s="219"/>
      <c r="M34" s="218" t="s">
        <v>35</v>
      </c>
      <c r="N34" s="218"/>
      <c r="O34" s="115" t="e">
        <f>SUM(O3:O33)</f>
        <v>#REF!</v>
      </c>
      <c r="P34" s="219"/>
      <c r="Q34" s="219"/>
      <c r="R34" s="218" t="s">
        <v>35</v>
      </c>
      <c r="S34" s="218"/>
      <c r="T34" s="115" t="e">
        <f>SUM(T3:T31)</f>
        <v>#REF!</v>
      </c>
      <c r="U34" s="219"/>
      <c r="V34" s="219"/>
      <c r="W34" s="218" t="s">
        <v>35</v>
      </c>
      <c r="X34" s="218"/>
      <c r="Y34" s="115" t="e">
        <f>SUM(Y3:Y31)</f>
        <v>#REF!</v>
      </c>
      <c r="Z34" s="219"/>
      <c r="AA34" s="219"/>
      <c r="AB34" s="218" t="s">
        <v>35</v>
      </c>
      <c r="AC34" s="218"/>
      <c r="AD34" s="115" t="e">
        <f>SUM(AD3:AD31)</f>
        <v>#REF!</v>
      </c>
      <c r="AE34" s="219"/>
      <c r="AF34" s="219"/>
      <c r="AG34" s="218" t="s">
        <v>35</v>
      </c>
      <c r="AH34" s="218"/>
      <c r="AI34" s="115" t="e">
        <f>SUM(AI3:AI31)</f>
        <v>#REF!</v>
      </c>
      <c r="AJ34" s="219"/>
      <c r="AK34" s="219"/>
      <c r="AL34" s="218" t="s">
        <v>35</v>
      </c>
      <c r="AM34" s="218"/>
      <c r="AN34" s="115" t="e">
        <f>SUM(AN3:AN31)</f>
        <v>#REF!</v>
      </c>
      <c r="AO34" s="219"/>
      <c r="AP34" s="219"/>
      <c r="AQ34" s="218" t="s">
        <v>35</v>
      </c>
      <c r="AR34" s="218"/>
      <c r="AS34" s="115" t="e">
        <f>SUM(AS3:AS31)</f>
        <v>#REF!</v>
      </c>
      <c r="AT34" s="219"/>
      <c r="AU34" s="219"/>
      <c r="AV34" s="218" t="s">
        <v>35</v>
      </c>
      <c r="AW34" s="218"/>
      <c r="AX34" s="115" t="e">
        <f>SUM(AX3:AX31)</f>
        <v>#REF!</v>
      </c>
      <c r="AY34" s="219"/>
      <c r="AZ34" s="219"/>
      <c r="BA34" s="218" t="s">
        <v>35</v>
      </c>
      <c r="BB34" s="218"/>
      <c r="BC34" s="115" t="e">
        <f>SUM(BC3:BC31)</f>
        <v>#REF!</v>
      </c>
      <c r="BD34" s="219"/>
      <c r="BE34" s="219"/>
      <c r="BF34" s="218" t="s">
        <v>35</v>
      </c>
      <c r="BG34" s="218"/>
      <c r="BH34" s="115" t="e">
        <f>SUM(BH3:BH31)</f>
        <v>#REF!</v>
      </c>
    </row>
    <row r="37" spans="1:60" x14ac:dyDescent="0.3">
      <c r="A37" s="218" t="s">
        <v>37</v>
      </c>
      <c r="B37" s="218"/>
      <c r="C37" s="218"/>
      <c r="D37" s="234" t="e">
        <f>SUM(E34,J34,O34,T34,Y34,AD34,AI34,AN34,AS34,AX34,BC34,BH34)</f>
        <v>#REF!</v>
      </c>
      <c r="E37" s="218"/>
    </row>
  </sheetData>
  <mergeCells count="90">
    <mergeCell ref="BH6:BH10"/>
    <mergeCell ref="BH13:BH17"/>
    <mergeCell ref="BH20:BH25"/>
    <mergeCell ref="BH28:BH33"/>
    <mergeCell ref="AX4:AX8"/>
    <mergeCell ref="AX11:AX15"/>
    <mergeCell ref="AX18:AX22"/>
    <mergeCell ref="AX25:AX29"/>
    <mergeCell ref="BC8:BC12"/>
    <mergeCell ref="BC15:BC19"/>
    <mergeCell ref="BC22:BC26"/>
    <mergeCell ref="BC29:BC32"/>
    <mergeCell ref="AS6:AS10"/>
    <mergeCell ref="AS13:AS17"/>
    <mergeCell ref="AS20:AS24"/>
    <mergeCell ref="AS27:AS31"/>
    <mergeCell ref="Y32:Y33"/>
    <mergeCell ref="AI5:AI9"/>
    <mergeCell ref="AI12:AI16"/>
    <mergeCell ref="AI19:AI23"/>
    <mergeCell ref="AI26:AI30"/>
    <mergeCell ref="AN3:AN6"/>
    <mergeCell ref="AN9:AN13"/>
    <mergeCell ref="AN16:AN20"/>
    <mergeCell ref="AN23:AN27"/>
    <mergeCell ref="AN30:AN33"/>
    <mergeCell ref="AD3:AD4"/>
    <mergeCell ref="AD7:AD11"/>
    <mergeCell ref="AD14:AD18"/>
    <mergeCell ref="AD21:AD25"/>
    <mergeCell ref="AD28:AD32"/>
    <mergeCell ref="T5:T9"/>
    <mergeCell ref="T13:T16"/>
    <mergeCell ref="T19:T23"/>
    <mergeCell ref="T26:T30"/>
    <mergeCell ref="Y4:Y7"/>
    <mergeCell ref="Y11:Y14"/>
    <mergeCell ref="Y17:Y21"/>
    <mergeCell ref="Y24:Y28"/>
    <mergeCell ref="A37:C37"/>
    <mergeCell ref="J3:J5"/>
    <mergeCell ref="J8:J12"/>
    <mergeCell ref="J15:J19"/>
    <mergeCell ref="J22:J26"/>
    <mergeCell ref="E4:E8"/>
    <mergeCell ref="E18:E22"/>
    <mergeCell ref="E11:E15"/>
    <mergeCell ref="E25:E29"/>
    <mergeCell ref="D37:E37"/>
    <mergeCell ref="O3:O5"/>
    <mergeCell ref="O8:O12"/>
    <mergeCell ref="O15:O19"/>
    <mergeCell ref="O22:O26"/>
    <mergeCell ref="O29:O33"/>
    <mergeCell ref="BF34:BG34"/>
    <mergeCell ref="AE34:AF34"/>
    <mergeCell ref="AG34:AH34"/>
    <mergeCell ref="AJ34:AK34"/>
    <mergeCell ref="AL34:AM34"/>
    <mergeCell ref="AO34:AP34"/>
    <mergeCell ref="AQ34:AR34"/>
    <mergeCell ref="AT34:AU34"/>
    <mergeCell ref="AV34:AW34"/>
    <mergeCell ref="AY34:AZ34"/>
    <mergeCell ref="BA34:BB34"/>
    <mergeCell ref="BD34:BE34"/>
    <mergeCell ref="AB34:AC34"/>
    <mergeCell ref="C34:D34"/>
    <mergeCell ref="A34:B34"/>
    <mergeCell ref="F34:G34"/>
    <mergeCell ref="H34:I34"/>
    <mergeCell ref="K34:L34"/>
    <mergeCell ref="M34:N34"/>
    <mergeCell ref="P34:Q34"/>
    <mergeCell ref="R34:S34"/>
    <mergeCell ref="U34:V34"/>
    <mergeCell ref="W34:X34"/>
    <mergeCell ref="Z34:AA34"/>
    <mergeCell ref="BD2:BG2"/>
    <mergeCell ref="A2:D2"/>
    <mergeCell ref="F2:I2"/>
    <mergeCell ref="K2:N2"/>
    <mergeCell ref="P2:S2"/>
    <mergeCell ref="U2:X2"/>
    <mergeCell ref="Z2:AC2"/>
    <mergeCell ref="AE2:AH2"/>
    <mergeCell ref="AJ2:AM2"/>
    <mergeCell ref="AO2:AR2"/>
    <mergeCell ref="AT2:AW2"/>
    <mergeCell ref="AY2:BB2"/>
  </mergeCells>
  <pageMargins left="0.7" right="0.7" top="0.75" bottom="0.75" header="0.3" footer="0.3"/>
  <pageSetup paperSize="9" scale="84" fitToWidth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4043E3-4AFA-42B5-9BEF-40FA73697971}">
  <sheetPr codeName="Feuil6"/>
  <dimension ref="A1:L704"/>
  <sheetViews>
    <sheetView workbookViewId="0">
      <selection activeCell="I17" sqref="I17"/>
    </sheetView>
  </sheetViews>
  <sheetFormatPr baseColWidth="10" defaultRowHeight="15" customHeight="1" x14ac:dyDescent="0.3"/>
  <cols>
    <col min="1" max="3" width="13.109375" customWidth="1"/>
    <col min="4" max="4" width="16.44140625" customWidth="1"/>
    <col min="5" max="5" width="20.33203125" customWidth="1"/>
    <col min="6" max="6" width="16.33203125" customWidth="1"/>
    <col min="9" max="9" width="31.33203125" style="176" customWidth="1"/>
    <col min="10" max="10" width="11.5546875" customWidth="1"/>
    <col min="11" max="11" width="19.88671875" customWidth="1"/>
    <col min="12" max="12" width="14.44140625" customWidth="1"/>
  </cols>
  <sheetData>
    <row r="1" spans="1:12" ht="15" customHeight="1" x14ac:dyDescent="0.3">
      <c r="A1" s="141" t="s">
        <v>52</v>
      </c>
      <c r="B1" s="142" t="s">
        <v>53</v>
      </c>
      <c r="C1" s="143" t="s">
        <v>54</v>
      </c>
      <c r="D1" s="133"/>
      <c r="E1" s="258" t="s">
        <v>55</v>
      </c>
      <c r="F1" s="258"/>
      <c r="I1" s="176" t="s">
        <v>49</v>
      </c>
      <c r="J1" t="s">
        <v>94</v>
      </c>
      <c r="K1" s="165">
        <f>DATE(Var_an,1,1)+8-WEEKDAY(DATE(Var_an,1,1),2)</f>
        <v>43466</v>
      </c>
      <c r="L1" s="130"/>
    </row>
    <row r="2" spans="1:12" ht="15" customHeight="1" x14ac:dyDescent="0.3">
      <c r="A2" s="130">
        <v>43031</v>
      </c>
      <c r="B2" s="130">
        <v>43031</v>
      </c>
      <c r="C2" s="130">
        <v>43031</v>
      </c>
      <c r="E2" s="181" t="s">
        <v>56</v>
      </c>
      <c r="F2" s="182">
        <f>DATE(Var_an,1,1)</f>
        <v>43465</v>
      </c>
      <c r="I2" s="178" t="s">
        <v>45</v>
      </c>
      <c r="K2" s="164"/>
      <c r="L2" s="130"/>
    </row>
    <row r="3" spans="1:12" ht="15" customHeight="1" x14ac:dyDescent="0.3">
      <c r="A3" s="130">
        <v>43032</v>
      </c>
      <c r="B3" s="130">
        <v>43032</v>
      </c>
      <c r="C3" s="130">
        <v>43032</v>
      </c>
      <c r="D3" s="146"/>
      <c r="E3" s="181" t="s">
        <v>57</v>
      </c>
      <c r="F3" s="182">
        <f>ROUND(DATE(Var_an,4,MOD(234-11*MOD(Var_an,19),30))/7,)*7-6</f>
        <v>43562</v>
      </c>
      <c r="I3" s="178" t="s">
        <v>43</v>
      </c>
      <c r="L3" s="130"/>
    </row>
    <row r="4" spans="1:12" ht="15" customHeight="1" x14ac:dyDescent="0.3">
      <c r="A4" s="130">
        <v>43033</v>
      </c>
      <c r="B4" s="130">
        <v>43033</v>
      </c>
      <c r="C4" s="130">
        <v>43033</v>
      </c>
      <c r="E4" s="181" t="s">
        <v>15</v>
      </c>
      <c r="F4" s="182">
        <f>SUM(F3+1)</f>
        <v>43563</v>
      </c>
      <c r="I4" s="178" t="s">
        <v>120</v>
      </c>
      <c r="L4" s="130"/>
    </row>
    <row r="5" spans="1:12" ht="15" customHeight="1" x14ac:dyDescent="0.3">
      <c r="A5" s="130">
        <v>43034</v>
      </c>
      <c r="B5" s="130">
        <v>43034</v>
      </c>
      <c r="C5" s="130">
        <v>43034</v>
      </c>
      <c r="E5" s="181" t="s">
        <v>58</v>
      </c>
      <c r="F5" s="182">
        <f>DATE(Var_an,5,1)</f>
        <v>43585</v>
      </c>
      <c r="I5" s="178" t="s">
        <v>44</v>
      </c>
      <c r="L5" s="130"/>
    </row>
    <row r="6" spans="1:12" ht="15" customHeight="1" x14ac:dyDescent="0.3">
      <c r="A6" s="130">
        <v>43035</v>
      </c>
      <c r="B6" s="130">
        <v>43035</v>
      </c>
      <c r="C6" s="130">
        <v>43035</v>
      </c>
      <c r="E6" s="181" t="s">
        <v>59</v>
      </c>
      <c r="F6" s="182">
        <f>DATE(Var_an,5,8)</f>
        <v>43592</v>
      </c>
      <c r="I6" s="179" t="s">
        <v>123</v>
      </c>
      <c r="L6" s="130"/>
    </row>
    <row r="7" spans="1:12" ht="15" customHeight="1" x14ac:dyDescent="0.3">
      <c r="A7" s="130">
        <v>43036</v>
      </c>
      <c r="B7" s="130">
        <v>43036</v>
      </c>
      <c r="C7" s="130">
        <v>43036</v>
      </c>
      <c r="E7" s="181" t="s">
        <v>60</v>
      </c>
      <c r="F7" s="182">
        <f>F3+39</f>
        <v>43601</v>
      </c>
      <c r="I7" s="180" t="s">
        <v>125</v>
      </c>
      <c r="L7" s="130"/>
    </row>
    <row r="8" spans="1:12" ht="15" customHeight="1" x14ac:dyDescent="0.3">
      <c r="A8" s="130">
        <v>43037</v>
      </c>
      <c r="B8" s="130">
        <v>43037</v>
      </c>
      <c r="C8" s="130">
        <v>43037</v>
      </c>
      <c r="E8" s="181" t="s">
        <v>61</v>
      </c>
      <c r="F8" s="182">
        <f>F3+49</f>
        <v>43611</v>
      </c>
      <c r="I8" s="180" t="s">
        <v>127</v>
      </c>
      <c r="L8" s="130"/>
    </row>
    <row r="9" spans="1:12" ht="15" customHeight="1" x14ac:dyDescent="0.3">
      <c r="A9" s="130">
        <v>43038</v>
      </c>
      <c r="B9" s="130">
        <v>43038</v>
      </c>
      <c r="C9" s="130">
        <v>43038</v>
      </c>
      <c r="E9" s="181" t="s">
        <v>34</v>
      </c>
      <c r="F9" s="182">
        <f>F8+1</f>
        <v>43612</v>
      </c>
      <c r="L9" s="130"/>
    </row>
    <row r="10" spans="1:12" ht="15" customHeight="1" x14ac:dyDescent="0.3">
      <c r="A10" s="130">
        <v>43039</v>
      </c>
      <c r="B10" s="130">
        <v>43039</v>
      </c>
      <c r="C10" s="130">
        <v>43039</v>
      </c>
      <c r="E10" s="181" t="s">
        <v>62</v>
      </c>
      <c r="F10" s="182">
        <f>DATE(Var_an,7,14)</f>
        <v>43659</v>
      </c>
      <c r="L10" s="130"/>
    </row>
    <row r="11" spans="1:12" ht="15" customHeight="1" x14ac:dyDescent="0.3">
      <c r="A11" s="130">
        <v>43040</v>
      </c>
      <c r="B11" s="130">
        <v>43040</v>
      </c>
      <c r="C11" s="130">
        <v>43040</v>
      </c>
      <c r="E11" s="181" t="s">
        <v>31</v>
      </c>
      <c r="F11" s="182">
        <f>DATE(Var_an,8,15)</f>
        <v>43691</v>
      </c>
      <c r="L11" s="130"/>
    </row>
    <row r="12" spans="1:12" ht="15" customHeight="1" x14ac:dyDescent="0.3">
      <c r="A12" s="130">
        <v>43041</v>
      </c>
      <c r="B12" s="130">
        <v>43041</v>
      </c>
      <c r="C12" s="130">
        <v>43041</v>
      </c>
      <c r="E12" s="181" t="s">
        <v>26</v>
      </c>
      <c r="F12" s="182">
        <f>DATE(Var_an,11,1)</f>
        <v>43769</v>
      </c>
      <c r="L12" s="130"/>
    </row>
    <row r="13" spans="1:12" ht="15" customHeight="1" x14ac:dyDescent="0.3">
      <c r="A13" s="130">
        <v>43042</v>
      </c>
      <c r="B13" s="130">
        <v>43042</v>
      </c>
      <c r="C13" s="130">
        <v>43042</v>
      </c>
      <c r="E13" s="181" t="s">
        <v>63</v>
      </c>
      <c r="F13" s="182">
        <f>DATE(Var_an,11,11)</f>
        <v>43779</v>
      </c>
      <c r="L13" s="130"/>
    </row>
    <row r="14" spans="1:12" ht="15" customHeight="1" x14ac:dyDescent="0.3">
      <c r="A14" s="130">
        <v>43043</v>
      </c>
      <c r="B14" s="130">
        <v>43043</v>
      </c>
      <c r="C14" s="130">
        <v>43043</v>
      </c>
      <c r="E14" s="181" t="s">
        <v>33</v>
      </c>
      <c r="F14" s="182">
        <f>DATE(Var_an,12,25)</f>
        <v>43823</v>
      </c>
      <c r="L14" s="130"/>
    </row>
    <row r="15" spans="1:12" ht="15" customHeight="1" x14ac:dyDescent="0.3">
      <c r="A15" s="130">
        <v>43044</v>
      </c>
      <c r="B15" s="130">
        <v>43044</v>
      </c>
      <c r="C15" s="130">
        <v>43044</v>
      </c>
      <c r="E15" s="181" t="s">
        <v>56</v>
      </c>
      <c r="F15" s="182">
        <f>DATE(Var_an+1,1,1)</f>
        <v>43830</v>
      </c>
      <c r="L15" s="130"/>
    </row>
    <row r="16" spans="1:12" ht="15" customHeight="1" x14ac:dyDescent="0.3">
      <c r="A16" s="130">
        <v>43045</v>
      </c>
      <c r="B16" s="130">
        <v>43045</v>
      </c>
      <c r="C16" s="130">
        <v>43045</v>
      </c>
      <c r="E16" s="181" t="s">
        <v>57</v>
      </c>
      <c r="F16" s="182">
        <f>ROUND(DATE(Var_an+1,4,MOD(234-11*MOD(Var_an+1,19),30))/7,)*7-6</f>
        <v>43919</v>
      </c>
      <c r="L16" s="130"/>
    </row>
    <row r="17" spans="1:12" ht="15" customHeight="1" x14ac:dyDescent="0.3">
      <c r="A17" s="130">
        <v>43087</v>
      </c>
      <c r="B17" s="130">
        <v>43087</v>
      </c>
      <c r="C17" s="130">
        <v>43087</v>
      </c>
      <c r="E17" s="181" t="s">
        <v>15</v>
      </c>
      <c r="F17" s="182">
        <f>SUM(F16+1)</f>
        <v>43920</v>
      </c>
      <c r="L17" s="130"/>
    </row>
    <row r="18" spans="1:12" ht="15" customHeight="1" x14ac:dyDescent="0.3">
      <c r="A18" s="130">
        <v>43088</v>
      </c>
      <c r="B18" s="130">
        <v>43088</v>
      </c>
      <c r="C18" s="130">
        <v>43088</v>
      </c>
      <c r="E18" s="181" t="s">
        <v>58</v>
      </c>
      <c r="F18" s="182">
        <f>DATE(Var_an+1,5,1)</f>
        <v>43951</v>
      </c>
      <c r="L18" s="130"/>
    </row>
    <row r="19" spans="1:12" ht="15" customHeight="1" x14ac:dyDescent="0.3">
      <c r="A19" s="130">
        <v>43089</v>
      </c>
      <c r="B19" s="130">
        <v>43089</v>
      </c>
      <c r="C19" s="130">
        <v>43089</v>
      </c>
      <c r="D19" s="147"/>
      <c r="E19" s="181" t="s">
        <v>59</v>
      </c>
      <c r="F19" s="182">
        <f>DATE(Var_an+1,5,8)</f>
        <v>43958</v>
      </c>
      <c r="L19" s="130"/>
    </row>
    <row r="20" spans="1:12" ht="15" customHeight="1" x14ac:dyDescent="0.3">
      <c r="A20" s="130">
        <v>43090</v>
      </c>
      <c r="B20" s="130">
        <v>43090</v>
      </c>
      <c r="C20" s="130">
        <v>43090</v>
      </c>
      <c r="D20" s="147"/>
      <c r="E20" s="181" t="s">
        <v>60</v>
      </c>
      <c r="F20" s="182">
        <f>F16+39</f>
        <v>43958</v>
      </c>
      <c r="L20" s="130"/>
    </row>
    <row r="21" spans="1:12" ht="15" customHeight="1" x14ac:dyDescent="0.3">
      <c r="A21" s="130">
        <v>43091</v>
      </c>
      <c r="B21" s="130">
        <v>43091</v>
      </c>
      <c r="C21" s="130">
        <v>43091</v>
      </c>
      <c r="D21" s="147"/>
      <c r="E21" s="181" t="s">
        <v>61</v>
      </c>
      <c r="F21" s="182">
        <f>F16+49</f>
        <v>43968</v>
      </c>
      <c r="L21" s="130"/>
    </row>
    <row r="22" spans="1:12" ht="15" customHeight="1" x14ac:dyDescent="0.3">
      <c r="A22" s="130">
        <v>43092</v>
      </c>
      <c r="B22" s="130">
        <v>43092</v>
      </c>
      <c r="C22" s="130">
        <v>43092</v>
      </c>
      <c r="D22" s="147"/>
      <c r="E22" s="181" t="s">
        <v>34</v>
      </c>
      <c r="F22" s="182">
        <f>F21+1</f>
        <v>43969</v>
      </c>
      <c r="L22" s="130"/>
    </row>
    <row r="23" spans="1:12" ht="15" customHeight="1" x14ac:dyDescent="0.3">
      <c r="A23" s="130">
        <v>43093</v>
      </c>
      <c r="B23" s="130">
        <v>43093</v>
      </c>
      <c r="C23" s="130">
        <v>43093</v>
      </c>
      <c r="D23" s="147"/>
      <c r="E23" s="181" t="s">
        <v>62</v>
      </c>
      <c r="F23" s="182">
        <f>DATE(Var_an+1,7,14)</f>
        <v>44025</v>
      </c>
      <c r="L23" s="130"/>
    </row>
    <row r="24" spans="1:12" ht="15" customHeight="1" x14ac:dyDescent="0.3">
      <c r="A24" s="130">
        <v>43094</v>
      </c>
      <c r="B24" s="130">
        <v>43094</v>
      </c>
      <c r="C24" s="130">
        <v>43094</v>
      </c>
      <c r="E24" s="181" t="s">
        <v>31</v>
      </c>
      <c r="F24" s="182">
        <f>DATE(Var_an+1,8,15)</f>
        <v>44057</v>
      </c>
      <c r="L24" s="130"/>
    </row>
    <row r="25" spans="1:12" ht="15" customHeight="1" x14ac:dyDescent="0.3">
      <c r="A25" s="130">
        <v>43095</v>
      </c>
      <c r="B25" s="130">
        <v>43095</v>
      </c>
      <c r="C25" s="130">
        <v>43095</v>
      </c>
      <c r="E25" s="181" t="s">
        <v>26</v>
      </c>
      <c r="F25" s="182">
        <f>DATE(Var_an+1,11,1)</f>
        <v>44135</v>
      </c>
      <c r="L25" s="130"/>
    </row>
    <row r="26" spans="1:12" ht="15" customHeight="1" x14ac:dyDescent="0.3">
      <c r="A26" s="130">
        <v>43096</v>
      </c>
      <c r="B26" s="130">
        <v>43096</v>
      </c>
      <c r="C26" s="130">
        <v>43096</v>
      </c>
      <c r="E26" s="181" t="s">
        <v>63</v>
      </c>
      <c r="F26" s="182">
        <f>DATE(Var_an+1,11,11)</f>
        <v>44145</v>
      </c>
      <c r="L26" s="130"/>
    </row>
    <row r="27" spans="1:12" ht="15" customHeight="1" x14ac:dyDescent="0.3">
      <c r="A27" s="130">
        <v>43097</v>
      </c>
      <c r="B27" s="130">
        <v>43097</v>
      </c>
      <c r="C27" s="130">
        <v>43097</v>
      </c>
      <c r="E27" s="181" t="s">
        <v>33</v>
      </c>
      <c r="F27" s="182">
        <f>DATE(Var_an+1,12,25)</f>
        <v>44189</v>
      </c>
      <c r="L27" s="130"/>
    </row>
    <row r="28" spans="1:12" ht="15" customHeight="1" x14ac:dyDescent="0.3">
      <c r="A28" s="130">
        <v>43098</v>
      </c>
      <c r="B28" s="130">
        <v>43098</v>
      </c>
      <c r="C28" s="130">
        <v>43098</v>
      </c>
      <c r="L28" s="130"/>
    </row>
    <row r="29" spans="1:12" ht="15" customHeight="1" x14ac:dyDescent="0.3">
      <c r="A29" s="130">
        <v>43099</v>
      </c>
      <c r="B29" s="130">
        <v>43099</v>
      </c>
      <c r="C29" s="130">
        <v>43099</v>
      </c>
      <c r="L29" s="130"/>
    </row>
    <row r="30" spans="1:12" ht="15" customHeight="1" x14ac:dyDescent="0.3">
      <c r="A30" s="130">
        <v>43100</v>
      </c>
      <c r="B30" s="130">
        <v>43100</v>
      </c>
      <c r="C30" s="130">
        <v>43100</v>
      </c>
      <c r="L30" s="130"/>
    </row>
    <row r="31" spans="1:12" ht="15" customHeight="1" x14ac:dyDescent="0.3">
      <c r="A31" s="130">
        <v>43101</v>
      </c>
      <c r="B31" s="130">
        <v>43101</v>
      </c>
      <c r="C31" s="130">
        <v>43101</v>
      </c>
      <c r="L31" s="130"/>
    </row>
    <row r="32" spans="1:12" ht="15" customHeight="1" x14ac:dyDescent="0.3">
      <c r="A32" s="130">
        <v>43143</v>
      </c>
      <c r="B32" s="130">
        <v>43136</v>
      </c>
      <c r="C32" s="130">
        <v>43150</v>
      </c>
      <c r="L32" s="130"/>
    </row>
    <row r="33" spans="1:12" ht="15" customHeight="1" x14ac:dyDescent="0.3">
      <c r="A33" s="130">
        <v>43144</v>
      </c>
      <c r="B33" s="130">
        <v>43137</v>
      </c>
      <c r="C33" s="130">
        <v>43151</v>
      </c>
      <c r="L33" s="130"/>
    </row>
    <row r="34" spans="1:12" ht="15" customHeight="1" x14ac:dyDescent="0.3">
      <c r="A34" s="130">
        <v>43145</v>
      </c>
      <c r="B34" s="130">
        <v>43138</v>
      </c>
      <c r="C34" s="130">
        <v>43152</v>
      </c>
      <c r="L34" s="130"/>
    </row>
    <row r="35" spans="1:12" ht="15" customHeight="1" x14ac:dyDescent="0.3">
      <c r="A35" s="130">
        <v>43146</v>
      </c>
      <c r="B35" s="130">
        <v>43139</v>
      </c>
      <c r="C35" s="130">
        <v>43153</v>
      </c>
      <c r="L35" s="130"/>
    </row>
    <row r="36" spans="1:12" ht="15" customHeight="1" x14ac:dyDescent="0.3">
      <c r="A36" s="130">
        <v>43147</v>
      </c>
      <c r="B36" s="130">
        <v>43140</v>
      </c>
      <c r="C36" s="130">
        <v>43154</v>
      </c>
      <c r="L36" s="130"/>
    </row>
    <row r="37" spans="1:12" ht="15" customHeight="1" x14ac:dyDescent="0.3">
      <c r="A37" s="130">
        <v>43148</v>
      </c>
      <c r="B37" s="130">
        <v>43141</v>
      </c>
      <c r="C37" s="130">
        <v>43155</v>
      </c>
      <c r="L37" s="130"/>
    </row>
    <row r="38" spans="1:12" ht="15" customHeight="1" x14ac:dyDescent="0.3">
      <c r="A38" s="130">
        <v>43149</v>
      </c>
      <c r="B38" s="130">
        <v>43142</v>
      </c>
      <c r="C38" s="130">
        <v>43156</v>
      </c>
      <c r="L38" s="130"/>
    </row>
    <row r="39" spans="1:12" ht="15" customHeight="1" x14ac:dyDescent="0.3">
      <c r="A39" s="130">
        <v>43150</v>
      </c>
      <c r="B39" s="130">
        <v>43143</v>
      </c>
      <c r="C39" s="130">
        <v>43157</v>
      </c>
      <c r="L39" s="130"/>
    </row>
    <row r="40" spans="1:12" ht="15" customHeight="1" x14ac:dyDescent="0.3">
      <c r="A40" s="130">
        <v>43151</v>
      </c>
      <c r="B40" s="130">
        <v>43144</v>
      </c>
      <c r="C40" s="130">
        <v>43158</v>
      </c>
      <c r="L40" s="130"/>
    </row>
    <row r="41" spans="1:12" ht="15" customHeight="1" x14ac:dyDescent="0.3">
      <c r="A41" s="130">
        <v>43152</v>
      </c>
      <c r="B41" s="130">
        <v>43145</v>
      </c>
      <c r="C41" s="130">
        <v>43159</v>
      </c>
      <c r="L41" s="130"/>
    </row>
    <row r="42" spans="1:12" ht="15" customHeight="1" x14ac:dyDescent="0.3">
      <c r="A42" s="130">
        <v>43153</v>
      </c>
      <c r="B42" s="130">
        <v>43146</v>
      </c>
      <c r="C42" s="130">
        <v>43160</v>
      </c>
      <c r="L42" s="130"/>
    </row>
    <row r="43" spans="1:12" ht="15" customHeight="1" x14ac:dyDescent="0.3">
      <c r="A43" s="130">
        <v>43154</v>
      </c>
      <c r="B43" s="130">
        <v>43147</v>
      </c>
      <c r="C43" s="130">
        <v>43161</v>
      </c>
      <c r="L43" s="130"/>
    </row>
    <row r="44" spans="1:12" ht="15" customHeight="1" x14ac:dyDescent="0.3">
      <c r="A44" s="130">
        <v>43155</v>
      </c>
      <c r="B44" s="130">
        <v>43148</v>
      </c>
      <c r="C44" s="130">
        <v>43162</v>
      </c>
      <c r="L44" s="130"/>
    </row>
    <row r="45" spans="1:12" ht="15" customHeight="1" x14ac:dyDescent="0.3">
      <c r="A45" s="130">
        <v>43156</v>
      </c>
      <c r="B45" s="130">
        <v>43149</v>
      </c>
      <c r="C45" s="130">
        <v>43163</v>
      </c>
      <c r="L45" s="130"/>
    </row>
    <row r="46" spans="1:12" ht="15" customHeight="1" x14ac:dyDescent="0.3">
      <c r="A46" s="130">
        <v>43157</v>
      </c>
      <c r="B46" s="130">
        <v>43150</v>
      </c>
      <c r="C46" s="130">
        <v>43164</v>
      </c>
      <c r="L46" s="130"/>
    </row>
    <row r="47" spans="1:12" ht="15" customHeight="1" x14ac:dyDescent="0.3">
      <c r="A47" s="130">
        <v>43206</v>
      </c>
      <c r="B47" s="130">
        <v>43199</v>
      </c>
      <c r="C47" s="130">
        <v>43213</v>
      </c>
      <c r="L47" s="130"/>
    </row>
    <row r="48" spans="1:12" ht="15" customHeight="1" x14ac:dyDescent="0.3">
      <c r="A48" s="130">
        <v>43207</v>
      </c>
      <c r="B48" s="130">
        <v>43200</v>
      </c>
      <c r="C48" s="130">
        <v>43214</v>
      </c>
      <c r="L48" s="130"/>
    </row>
    <row r="49" spans="1:12" ht="15" customHeight="1" x14ac:dyDescent="0.3">
      <c r="A49" s="130">
        <v>43208</v>
      </c>
      <c r="B49" s="130">
        <v>43201</v>
      </c>
      <c r="C49" s="130">
        <v>43215</v>
      </c>
      <c r="L49" s="130"/>
    </row>
    <row r="50" spans="1:12" ht="15" customHeight="1" x14ac:dyDescent="0.3">
      <c r="A50" s="130">
        <v>43209</v>
      </c>
      <c r="B50" s="130">
        <v>43202</v>
      </c>
      <c r="C50" s="130">
        <v>43216</v>
      </c>
      <c r="L50" s="130"/>
    </row>
    <row r="51" spans="1:12" ht="15" customHeight="1" x14ac:dyDescent="0.3">
      <c r="A51" s="130">
        <v>43210</v>
      </c>
      <c r="B51" s="130">
        <v>43203</v>
      </c>
      <c r="C51" s="130">
        <v>43217</v>
      </c>
      <c r="L51" s="130"/>
    </row>
    <row r="52" spans="1:12" ht="15" customHeight="1" x14ac:dyDescent="0.3">
      <c r="A52" s="130">
        <v>43211</v>
      </c>
      <c r="B52" s="130">
        <v>43204</v>
      </c>
      <c r="C52" s="130">
        <v>43218</v>
      </c>
      <c r="L52" s="130"/>
    </row>
    <row r="53" spans="1:12" ht="15" customHeight="1" x14ac:dyDescent="0.3">
      <c r="A53" s="130">
        <v>43212</v>
      </c>
      <c r="B53" s="130">
        <v>43205</v>
      </c>
      <c r="C53" s="130">
        <v>43219</v>
      </c>
      <c r="L53" s="130"/>
    </row>
    <row r="54" spans="1:12" ht="15" customHeight="1" x14ac:dyDescent="0.3">
      <c r="A54" s="130">
        <v>43213</v>
      </c>
      <c r="B54" s="130">
        <v>43206</v>
      </c>
      <c r="C54" s="130">
        <v>43220</v>
      </c>
      <c r="L54" s="130"/>
    </row>
    <row r="55" spans="1:12" ht="15" customHeight="1" x14ac:dyDescent="0.3">
      <c r="A55" s="130">
        <v>43214</v>
      </c>
      <c r="B55" s="130">
        <v>43207</v>
      </c>
      <c r="C55" s="130">
        <v>43221</v>
      </c>
      <c r="L55" s="130"/>
    </row>
    <row r="56" spans="1:12" ht="15" customHeight="1" x14ac:dyDescent="0.3">
      <c r="A56" s="130">
        <v>43215</v>
      </c>
      <c r="B56" s="130">
        <v>43208</v>
      </c>
      <c r="C56" s="130">
        <v>43222</v>
      </c>
      <c r="L56" s="130"/>
    </row>
    <row r="57" spans="1:12" ht="15" customHeight="1" x14ac:dyDescent="0.3">
      <c r="A57" s="130">
        <v>43216</v>
      </c>
      <c r="B57" s="130">
        <v>43209</v>
      </c>
      <c r="C57" s="130">
        <v>43223</v>
      </c>
      <c r="L57" s="130"/>
    </row>
    <row r="58" spans="1:12" ht="15" customHeight="1" x14ac:dyDescent="0.3">
      <c r="A58" s="130">
        <v>43217</v>
      </c>
      <c r="B58" s="130">
        <v>43210</v>
      </c>
      <c r="C58" s="130">
        <v>43224</v>
      </c>
      <c r="L58" s="130"/>
    </row>
    <row r="59" spans="1:12" ht="15" customHeight="1" x14ac:dyDescent="0.3">
      <c r="A59" s="130">
        <v>43218</v>
      </c>
      <c r="B59" s="130">
        <v>43211</v>
      </c>
      <c r="C59" s="130">
        <v>43225</v>
      </c>
      <c r="L59" s="130"/>
    </row>
    <row r="60" spans="1:12" ht="15" customHeight="1" x14ac:dyDescent="0.3">
      <c r="A60" s="130">
        <v>43219</v>
      </c>
      <c r="B60" s="130">
        <v>43212</v>
      </c>
      <c r="C60" s="130">
        <v>43226</v>
      </c>
      <c r="L60" s="130"/>
    </row>
    <row r="61" spans="1:12" ht="15" customHeight="1" x14ac:dyDescent="0.3">
      <c r="A61" s="130">
        <v>43220</v>
      </c>
      <c r="B61" s="130">
        <v>43213</v>
      </c>
      <c r="C61" s="130">
        <v>43227</v>
      </c>
      <c r="L61" s="130"/>
    </row>
    <row r="62" spans="1:12" ht="15" customHeight="1" x14ac:dyDescent="0.3">
      <c r="A62" s="130">
        <v>43245</v>
      </c>
      <c r="B62" s="130">
        <v>43245</v>
      </c>
      <c r="C62" s="130">
        <v>43245</v>
      </c>
      <c r="L62" s="130"/>
    </row>
    <row r="63" spans="1:12" ht="15" customHeight="1" x14ac:dyDescent="0.3">
      <c r="A63" s="130">
        <v>43246</v>
      </c>
      <c r="B63" s="130">
        <v>43246</v>
      </c>
      <c r="C63" s="130">
        <v>43246</v>
      </c>
      <c r="L63" s="130"/>
    </row>
    <row r="64" spans="1:12" ht="15" customHeight="1" x14ac:dyDescent="0.3">
      <c r="A64" s="130">
        <v>43247</v>
      </c>
      <c r="B64" s="130">
        <v>43247</v>
      </c>
      <c r="C64" s="130">
        <v>43247</v>
      </c>
      <c r="L64" s="130"/>
    </row>
    <row r="65" spans="1:12" ht="15" customHeight="1" x14ac:dyDescent="0.3">
      <c r="A65" s="130">
        <v>43248</v>
      </c>
      <c r="B65" s="130">
        <v>43248</v>
      </c>
      <c r="C65" s="130">
        <v>43248</v>
      </c>
      <c r="L65" s="130"/>
    </row>
    <row r="66" spans="1:12" ht="15" customHeight="1" x14ac:dyDescent="0.3">
      <c r="A66" s="130">
        <v>43288</v>
      </c>
      <c r="B66" s="130">
        <v>43288</v>
      </c>
      <c r="C66" s="130">
        <v>43288</v>
      </c>
      <c r="L66" s="130"/>
    </row>
    <row r="67" spans="1:12" ht="15" customHeight="1" x14ac:dyDescent="0.3">
      <c r="A67" s="130">
        <v>43289</v>
      </c>
      <c r="B67" s="130">
        <v>43289</v>
      </c>
      <c r="C67" s="130">
        <v>43289</v>
      </c>
      <c r="L67" s="130"/>
    </row>
    <row r="68" spans="1:12" ht="15" customHeight="1" x14ac:dyDescent="0.3">
      <c r="A68" s="130">
        <v>43290</v>
      </c>
      <c r="B68" s="130">
        <v>43290</v>
      </c>
      <c r="C68" s="130">
        <v>43290</v>
      </c>
    </row>
    <row r="69" spans="1:12" ht="15" customHeight="1" x14ac:dyDescent="0.3">
      <c r="A69" s="130">
        <v>43291</v>
      </c>
      <c r="B69" s="130">
        <v>43291</v>
      </c>
      <c r="C69" s="130">
        <v>43291</v>
      </c>
    </row>
    <row r="70" spans="1:12" ht="15" customHeight="1" x14ac:dyDescent="0.3">
      <c r="A70" s="130">
        <v>43292</v>
      </c>
      <c r="B70" s="130">
        <v>43292</v>
      </c>
      <c r="C70" s="130">
        <v>43292</v>
      </c>
    </row>
    <row r="71" spans="1:12" ht="15" customHeight="1" x14ac:dyDescent="0.3">
      <c r="A71" s="130">
        <v>43293</v>
      </c>
      <c r="B71" s="130">
        <v>43293</v>
      </c>
      <c r="C71" s="130">
        <v>43293</v>
      </c>
      <c r="D71" s="147"/>
    </row>
    <row r="72" spans="1:12" ht="15" customHeight="1" x14ac:dyDescent="0.3">
      <c r="A72" s="130">
        <v>43294</v>
      </c>
      <c r="B72" s="130">
        <v>43294</v>
      </c>
      <c r="C72" s="130">
        <v>43294</v>
      </c>
      <c r="D72" s="147"/>
    </row>
    <row r="73" spans="1:12" ht="15" customHeight="1" x14ac:dyDescent="0.3">
      <c r="A73" s="130">
        <v>43295</v>
      </c>
      <c r="B73" s="130">
        <v>43295</v>
      </c>
      <c r="C73" s="130">
        <v>43295</v>
      </c>
      <c r="D73" s="147"/>
    </row>
    <row r="74" spans="1:12" ht="15" customHeight="1" x14ac:dyDescent="0.3">
      <c r="A74" s="130">
        <v>43296</v>
      </c>
      <c r="B74" s="130">
        <v>43296</v>
      </c>
      <c r="C74" s="130">
        <v>43296</v>
      </c>
      <c r="D74" s="147"/>
    </row>
    <row r="75" spans="1:12" ht="15" customHeight="1" x14ac:dyDescent="0.3">
      <c r="A75" s="130">
        <v>43297</v>
      </c>
      <c r="B75" s="130">
        <v>43297</v>
      </c>
      <c r="C75" s="130">
        <v>43297</v>
      </c>
      <c r="D75" s="147"/>
    </row>
    <row r="76" spans="1:12" ht="15" customHeight="1" x14ac:dyDescent="0.3">
      <c r="A76" s="130">
        <v>43298</v>
      </c>
      <c r="B76" s="130">
        <v>43298</v>
      </c>
      <c r="C76" s="130">
        <v>43298</v>
      </c>
    </row>
    <row r="77" spans="1:12" ht="15" customHeight="1" x14ac:dyDescent="0.3">
      <c r="A77" s="130">
        <v>43299</v>
      </c>
      <c r="B77" s="130">
        <v>43299</v>
      </c>
      <c r="C77" s="130">
        <v>43299</v>
      </c>
    </row>
    <row r="78" spans="1:12" ht="15" customHeight="1" x14ac:dyDescent="0.3">
      <c r="A78" s="130">
        <v>43300</v>
      </c>
      <c r="B78" s="130">
        <v>43300</v>
      </c>
      <c r="C78" s="130">
        <v>43300</v>
      </c>
    </row>
    <row r="79" spans="1:12" ht="15" customHeight="1" x14ac:dyDescent="0.3">
      <c r="A79" s="130">
        <v>43301</v>
      </c>
      <c r="B79" s="130">
        <v>43301</v>
      </c>
      <c r="C79" s="130">
        <v>43301</v>
      </c>
    </row>
    <row r="80" spans="1:12" ht="15" customHeight="1" x14ac:dyDescent="0.3">
      <c r="A80" s="130">
        <v>43302</v>
      </c>
      <c r="B80" s="130">
        <v>43302</v>
      </c>
      <c r="C80" s="130">
        <v>43302</v>
      </c>
    </row>
    <row r="81" spans="1:4" ht="15" customHeight="1" x14ac:dyDescent="0.3">
      <c r="A81" s="130">
        <v>43303</v>
      </c>
      <c r="B81" s="130">
        <v>43303</v>
      </c>
      <c r="C81" s="130">
        <v>43303</v>
      </c>
    </row>
    <row r="82" spans="1:4" ht="15" customHeight="1" x14ac:dyDescent="0.3">
      <c r="A82" s="130">
        <v>43304</v>
      </c>
      <c r="B82" s="130">
        <v>43304</v>
      </c>
      <c r="C82" s="130">
        <v>43304</v>
      </c>
    </row>
    <row r="83" spans="1:4" ht="15" customHeight="1" x14ac:dyDescent="0.3">
      <c r="A83" s="130">
        <v>43305</v>
      </c>
      <c r="B83" s="130">
        <v>43305</v>
      </c>
      <c r="C83" s="130">
        <v>43305</v>
      </c>
    </row>
    <row r="84" spans="1:4" ht="15" customHeight="1" x14ac:dyDescent="0.3">
      <c r="A84" s="130">
        <v>43306</v>
      </c>
      <c r="B84" s="130">
        <v>43306</v>
      </c>
      <c r="C84" s="130">
        <v>43306</v>
      </c>
    </row>
    <row r="85" spans="1:4" ht="15" customHeight="1" x14ac:dyDescent="0.3">
      <c r="A85" s="130">
        <v>43307</v>
      </c>
      <c r="B85" s="130">
        <v>43307</v>
      </c>
      <c r="C85" s="130">
        <v>43307</v>
      </c>
    </row>
    <row r="86" spans="1:4" ht="15" customHeight="1" x14ac:dyDescent="0.3">
      <c r="A86" s="130">
        <v>43308</v>
      </c>
      <c r="B86" s="130">
        <v>43308</v>
      </c>
      <c r="C86" s="130">
        <v>43308</v>
      </c>
    </row>
    <row r="87" spans="1:4" ht="15" customHeight="1" x14ac:dyDescent="0.3">
      <c r="A87" s="130">
        <v>43309</v>
      </c>
      <c r="B87" s="130">
        <v>43309</v>
      </c>
      <c r="C87" s="130">
        <v>43309</v>
      </c>
    </row>
    <row r="88" spans="1:4" ht="15" customHeight="1" x14ac:dyDescent="0.3">
      <c r="A88" s="130">
        <v>43310</v>
      </c>
      <c r="B88" s="130">
        <v>43310</v>
      </c>
      <c r="C88" s="130">
        <v>43310</v>
      </c>
    </row>
    <row r="89" spans="1:4" ht="15" customHeight="1" x14ac:dyDescent="0.3">
      <c r="A89" s="130">
        <v>43311</v>
      </c>
      <c r="B89" s="130">
        <v>43311</v>
      </c>
      <c r="C89" s="130">
        <v>43311</v>
      </c>
    </row>
    <row r="90" spans="1:4" ht="15" customHeight="1" x14ac:dyDescent="0.3">
      <c r="A90" s="130">
        <v>43312</v>
      </c>
      <c r="B90" s="130">
        <v>43312</v>
      </c>
      <c r="C90" s="130">
        <v>43312</v>
      </c>
    </row>
    <row r="91" spans="1:4" ht="15" customHeight="1" x14ac:dyDescent="0.3">
      <c r="A91" s="130">
        <v>43313</v>
      </c>
      <c r="B91" s="130">
        <v>43313</v>
      </c>
      <c r="C91" s="130">
        <v>43313</v>
      </c>
    </row>
    <row r="92" spans="1:4" ht="15" customHeight="1" x14ac:dyDescent="0.3">
      <c r="A92" s="130">
        <v>43314</v>
      </c>
      <c r="B92" s="130">
        <v>43314</v>
      </c>
      <c r="C92" s="130">
        <v>43314</v>
      </c>
    </row>
    <row r="93" spans="1:4" ht="15" customHeight="1" x14ac:dyDescent="0.3">
      <c r="A93" s="130">
        <v>43315</v>
      </c>
      <c r="B93" s="130">
        <v>43315</v>
      </c>
      <c r="C93" s="130">
        <v>43315</v>
      </c>
    </row>
    <row r="94" spans="1:4" ht="15" customHeight="1" x14ac:dyDescent="0.3">
      <c r="A94" s="130">
        <v>43316</v>
      </c>
      <c r="B94" s="130">
        <v>43316</v>
      </c>
      <c r="C94" s="130">
        <v>43316</v>
      </c>
      <c r="D94" s="147"/>
    </row>
    <row r="95" spans="1:4" ht="15" customHeight="1" x14ac:dyDescent="0.3">
      <c r="A95" s="130">
        <v>43317</v>
      </c>
      <c r="B95" s="130">
        <v>43317</v>
      </c>
      <c r="C95" s="130">
        <v>43317</v>
      </c>
      <c r="D95" s="147"/>
    </row>
    <row r="96" spans="1:4" ht="15" customHeight="1" x14ac:dyDescent="0.3">
      <c r="A96" s="130">
        <v>43318</v>
      </c>
      <c r="B96" s="130">
        <v>43318</v>
      </c>
      <c r="C96" s="130">
        <v>43318</v>
      </c>
      <c r="D96" s="147"/>
    </row>
    <row r="97" spans="1:4" ht="15" customHeight="1" x14ac:dyDescent="0.3">
      <c r="A97" s="130">
        <v>43319</v>
      </c>
      <c r="B97" s="130">
        <v>43319</v>
      </c>
      <c r="C97" s="130">
        <v>43319</v>
      </c>
      <c r="D97" s="147"/>
    </row>
    <row r="98" spans="1:4" ht="15" customHeight="1" x14ac:dyDescent="0.3">
      <c r="A98" s="130">
        <v>43320</v>
      </c>
      <c r="B98" s="130">
        <v>43320</v>
      </c>
      <c r="C98" s="130">
        <v>43320</v>
      </c>
      <c r="D98" s="147"/>
    </row>
    <row r="99" spans="1:4" ht="15" customHeight="1" x14ac:dyDescent="0.3">
      <c r="A99" s="130">
        <v>43321</v>
      </c>
      <c r="B99" s="130">
        <v>43321</v>
      </c>
      <c r="C99" s="130">
        <v>43321</v>
      </c>
      <c r="D99" s="147"/>
    </row>
    <row r="100" spans="1:4" ht="15" customHeight="1" x14ac:dyDescent="0.3">
      <c r="A100" s="130">
        <v>43322</v>
      </c>
      <c r="B100" s="130">
        <v>43322</v>
      </c>
      <c r="C100" s="130">
        <v>43322</v>
      </c>
      <c r="D100" s="147"/>
    </row>
    <row r="101" spans="1:4" ht="15" customHeight="1" x14ac:dyDescent="0.3">
      <c r="A101" s="130">
        <v>43323</v>
      </c>
      <c r="B101" s="130">
        <v>43323</v>
      </c>
      <c r="C101" s="130">
        <v>43323</v>
      </c>
      <c r="D101" s="147"/>
    </row>
    <row r="102" spans="1:4" ht="15" customHeight="1" x14ac:dyDescent="0.3">
      <c r="A102" s="130">
        <v>43324</v>
      </c>
      <c r="B102" s="130">
        <v>43324</v>
      </c>
      <c r="C102" s="130">
        <v>43324</v>
      </c>
      <c r="D102" s="147"/>
    </row>
    <row r="103" spans="1:4" ht="15" customHeight="1" x14ac:dyDescent="0.3">
      <c r="A103" s="130">
        <v>43325</v>
      </c>
      <c r="B103" s="130">
        <v>43325</v>
      </c>
      <c r="C103" s="130">
        <v>43325</v>
      </c>
      <c r="D103" s="147"/>
    </row>
    <row r="104" spans="1:4" ht="15" customHeight="1" x14ac:dyDescent="0.3">
      <c r="A104" s="130">
        <v>43326</v>
      </c>
      <c r="B104" s="130">
        <v>43326</v>
      </c>
      <c r="C104" s="130">
        <v>43326</v>
      </c>
      <c r="D104" s="147"/>
    </row>
    <row r="105" spans="1:4" ht="15" customHeight="1" x14ac:dyDescent="0.3">
      <c r="A105" s="130">
        <v>43327</v>
      </c>
      <c r="B105" s="130">
        <v>43327</v>
      </c>
      <c r="C105" s="130">
        <v>43327</v>
      </c>
      <c r="D105" s="147"/>
    </row>
    <row r="106" spans="1:4" ht="15" customHeight="1" x14ac:dyDescent="0.3">
      <c r="A106" s="130">
        <v>43328</v>
      </c>
      <c r="B106" s="130">
        <v>43328</v>
      </c>
      <c r="C106" s="130">
        <v>43328</v>
      </c>
      <c r="D106" s="147"/>
    </row>
    <row r="107" spans="1:4" ht="15" customHeight="1" x14ac:dyDescent="0.3">
      <c r="A107" s="130">
        <v>43329</v>
      </c>
      <c r="B107" s="130">
        <v>43329</v>
      </c>
      <c r="C107" s="130">
        <v>43329</v>
      </c>
      <c r="D107" s="147"/>
    </row>
    <row r="108" spans="1:4" ht="15" customHeight="1" x14ac:dyDescent="0.3">
      <c r="A108" s="130">
        <v>43330</v>
      </c>
      <c r="B108" s="130">
        <v>43330</v>
      </c>
      <c r="C108" s="130">
        <v>43330</v>
      </c>
      <c r="D108" s="147"/>
    </row>
    <row r="109" spans="1:4" ht="15" customHeight="1" x14ac:dyDescent="0.3">
      <c r="A109" s="130">
        <v>43331</v>
      </c>
      <c r="B109" s="130">
        <v>43331</v>
      </c>
      <c r="C109" s="130">
        <v>43331</v>
      </c>
      <c r="D109" s="147"/>
    </row>
    <row r="110" spans="1:4" ht="15" customHeight="1" x14ac:dyDescent="0.3">
      <c r="A110" s="130">
        <v>43332</v>
      </c>
      <c r="B110" s="130">
        <v>43332</v>
      </c>
      <c r="C110" s="130">
        <v>43332</v>
      </c>
      <c r="D110" s="147"/>
    </row>
    <row r="111" spans="1:4" ht="15" customHeight="1" x14ac:dyDescent="0.3">
      <c r="A111" s="130">
        <v>43333</v>
      </c>
      <c r="B111" s="130">
        <v>43333</v>
      </c>
      <c r="C111" s="130">
        <v>43333</v>
      </c>
      <c r="D111" s="147"/>
    </row>
    <row r="112" spans="1:4" ht="15" customHeight="1" x14ac:dyDescent="0.3">
      <c r="A112" s="130">
        <v>43334</v>
      </c>
      <c r="B112" s="130">
        <v>43334</v>
      </c>
      <c r="C112" s="130">
        <v>43334</v>
      </c>
      <c r="D112" s="147"/>
    </row>
    <row r="113" spans="1:4" ht="15" customHeight="1" x14ac:dyDescent="0.3">
      <c r="A113" s="130">
        <v>43335</v>
      </c>
      <c r="B113" s="130">
        <v>43335</v>
      </c>
      <c r="C113" s="130">
        <v>43335</v>
      </c>
      <c r="D113" s="147"/>
    </row>
    <row r="114" spans="1:4" ht="15" customHeight="1" x14ac:dyDescent="0.3">
      <c r="A114" s="130">
        <v>43336</v>
      </c>
      <c r="B114" s="130">
        <v>43336</v>
      </c>
      <c r="C114" s="130">
        <v>43336</v>
      </c>
      <c r="D114" s="147"/>
    </row>
    <row r="115" spans="1:4" ht="15" customHeight="1" x14ac:dyDescent="0.3">
      <c r="A115" s="130">
        <v>43337</v>
      </c>
      <c r="B115" s="130">
        <v>43337</v>
      </c>
      <c r="C115" s="130">
        <v>43337</v>
      </c>
      <c r="D115" s="147"/>
    </row>
    <row r="116" spans="1:4" ht="15" customHeight="1" x14ac:dyDescent="0.3">
      <c r="A116" s="130">
        <v>43338</v>
      </c>
      <c r="B116" s="130">
        <v>43338</v>
      </c>
      <c r="C116" s="130">
        <v>43338</v>
      </c>
      <c r="D116" s="147"/>
    </row>
    <row r="117" spans="1:4" ht="15" customHeight="1" x14ac:dyDescent="0.3">
      <c r="A117" s="130">
        <v>43339</v>
      </c>
      <c r="B117" s="130">
        <v>43339</v>
      </c>
      <c r="C117" s="130">
        <v>43339</v>
      </c>
      <c r="D117" s="147"/>
    </row>
    <row r="118" spans="1:4" ht="15" customHeight="1" x14ac:dyDescent="0.3">
      <c r="A118" s="130">
        <v>43340</v>
      </c>
      <c r="B118" s="130">
        <v>43340</v>
      </c>
      <c r="C118" s="130">
        <v>43340</v>
      </c>
      <c r="D118" s="147"/>
    </row>
    <row r="119" spans="1:4" ht="15" customHeight="1" x14ac:dyDescent="0.3">
      <c r="A119" s="130">
        <v>43341</v>
      </c>
      <c r="B119" s="130">
        <v>43341</v>
      </c>
      <c r="C119" s="130">
        <v>43341</v>
      </c>
      <c r="D119" s="147"/>
    </row>
    <row r="120" spans="1:4" ht="15" customHeight="1" x14ac:dyDescent="0.3">
      <c r="A120" s="130">
        <v>43342</v>
      </c>
      <c r="B120" s="130">
        <v>43342</v>
      </c>
      <c r="C120" s="130">
        <v>43342</v>
      </c>
      <c r="D120" s="147"/>
    </row>
    <row r="121" spans="1:4" ht="15" customHeight="1" x14ac:dyDescent="0.3">
      <c r="A121" s="144">
        <v>43395</v>
      </c>
      <c r="B121" s="144">
        <v>43395</v>
      </c>
      <c r="C121" s="144">
        <v>43395</v>
      </c>
      <c r="D121" s="147"/>
    </row>
    <row r="122" spans="1:4" ht="15" customHeight="1" x14ac:dyDescent="0.3">
      <c r="A122" s="144">
        <v>43396</v>
      </c>
      <c r="B122" s="144">
        <v>43396</v>
      </c>
      <c r="C122" s="144">
        <v>43396</v>
      </c>
      <c r="D122" s="147"/>
    </row>
    <row r="123" spans="1:4" ht="15" customHeight="1" x14ac:dyDescent="0.3">
      <c r="A123" s="144">
        <v>43397</v>
      </c>
      <c r="B123" s="144">
        <v>43397</v>
      </c>
      <c r="C123" s="144">
        <v>43397</v>
      </c>
      <c r="D123" s="147"/>
    </row>
    <row r="124" spans="1:4" ht="15" customHeight="1" x14ac:dyDescent="0.3">
      <c r="A124" s="144">
        <v>43398</v>
      </c>
      <c r="B124" s="144">
        <v>43398</v>
      </c>
      <c r="C124" s="144">
        <v>43398</v>
      </c>
      <c r="D124" s="147"/>
    </row>
    <row r="125" spans="1:4" ht="15" customHeight="1" x14ac:dyDescent="0.3">
      <c r="A125" s="144">
        <v>43399</v>
      </c>
      <c r="B125" s="144">
        <v>43399</v>
      </c>
      <c r="C125" s="144">
        <v>43399</v>
      </c>
      <c r="D125" s="147"/>
    </row>
    <row r="126" spans="1:4" ht="15" customHeight="1" x14ac:dyDescent="0.3">
      <c r="A126" s="144">
        <v>43400</v>
      </c>
      <c r="B126" s="144">
        <v>43400</v>
      </c>
      <c r="C126" s="144">
        <v>43400</v>
      </c>
      <c r="D126" s="147"/>
    </row>
    <row r="127" spans="1:4" ht="15" customHeight="1" x14ac:dyDescent="0.3">
      <c r="A127" s="144">
        <v>43401</v>
      </c>
      <c r="B127" s="144">
        <v>43401</v>
      </c>
      <c r="C127" s="144">
        <v>43401</v>
      </c>
      <c r="D127" s="147"/>
    </row>
    <row r="128" spans="1:4" ht="15" customHeight="1" x14ac:dyDescent="0.3">
      <c r="A128" s="144">
        <v>43402</v>
      </c>
      <c r="B128" s="144">
        <v>43402</v>
      </c>
      <c r="C128" s="144">
        <v>43402</v>
      </c>
      <c r="D128" s="147"/>
    </row>
    <row r="129" spans="1:4" ht="15" customHeight="1" x14ac:dyDescent="0.3">
      <c r="A129" s="144">
        <v>43403</v>
      </c>
      <c r="B129" s="144">
        <v>43403</v>
      </c>
      <c r="C129" s="144">
        <v>43403</v>
      </c>
      <c r="D129" s="147"/>
    </row>
    <row r="130" spans="1:4" ht="15" customHeight="1" x14ac:dyDescent="0.3">
      <c r="A130" s="144">
        <v>43404</v>
      </c>
      <c r="B130" s="144">
        <v>43404</v>
      </c>
      <c r="C130" s="144">
        <v>43404</v>
      </c>
      <c r="D130" s="147"/>
    </row>
    <row r="131" spans="1:4" ht="15" customHeight="1" x14ac:dyDescent="0.3">
      <c r="A131" s="144">
        <v>43405</v>
      </c>
      <c r="B131" s="144">
        <v>43405</v>
      </c>
      <c r="C131" s="144">
        <v>43405</v>
      </c>
      <c r="D131" s="147"/>
    </row>
    <row r="132" spans="1:4" ht="15" customHeight="1" x14ac:dyDescent="0.3">
      <c r="A132" s="144">
        <v>43406</v>
      </c>
      <c r="B132" s="144">
        <v>43406</v>
      </c>
      <c r="C132" s="144">
        <v>43406</v>
      </c>
      <c r="D132" s="147"/>
    </row>
    <row r="133" spans="1:4" ht="15" customHeight="1" x14ac:dyDescent="0.3">
      <c r="A133" s="144">
        <v>43407</v>
      </c>
      <c r="B133" s="144">
        <v>43407</v>
      </c>
      <c r="C133" s="144">
        <v>43407</v>
      </c>
      <c r="D133" s="147"/>
    </row>
    <row r="134" spans="1:4" ht="15" customHeight="1" x14ac:dyDescent="0.3">
      <c r="A134" s="144">
        <v>43408</v>
      </c>
      <c r="B134" s="144">
        <v>43408</v>
      </c>
      <c r="C134" s="144">
        <v>43408</v>
      </c>
      <c r="D134" s="147"/>
    </row>
    <row r="135" spans="1:4" ht="15" customHeight="1" x14ac:dyDescent="0.3">
      <c r="A135" s="144">
        <v>43409</v>
      </c>
      <c r="B135" s="144">
        <v>43409</v>
      </c>
      <c r="C135" s="144">
        <v>43409</v>
      </c>
      <c r="D135" s="147"/>
    </row>
    <row r="136" spans="1:4" ht="15" customHeight="1" x14ac:dyDescent="0.3">
      <c r="A136" s="145">
        <v>43451</v>
      </c>
      <c r="B136" s="145">
        <v>43451</v>
      </c>
      <c r="C136" s="145">
        <v>43451</v>
      </c>
      <c r="D136" s="147"/>
    </row>
    <row r="137" spans="1:4" ht="15" customHeight="1" x14ac:dyDescent="0.3">
      <c r="A137" s="145">
        <v>43452</v>
      </c>
      <c r="B137" s="145">
        <v>43452</v>
      </c>
      <c r="C137" s="145">
        <v>43452</v>
      </c>
      <c r="D137" s="147"/>
    </row>
    <row r="138" spans="1:4" ht="15" customHeight="1" x14ac:dyDescent="0.3">
      <c r="A138" s="145">
        <v>43453</v>
      </c>
      <c r="B138" s="145">
        <v>43453</v>
      </c>
      <c r="C138" s="145">
        <v>43453</v>
      </c>
      <c r="D138" s="147"/>
    </row>
    <row r="139" spans="1:4" ht="15" customHeight="1" x14ac:dyDescent="0.3">
      <c r="A139" s="145">
        <v>43454</v>
      </c>
      <c r="B139" s="145">
        <v>43454</v>
      </c>
      <c r="C139" s="145">
        <v>43454</v>
      </c>
      <c r="D139" s="147"/>
    </row>
    <row r="140" spans="1:4" ht="15" customHeight="1" x14ac:dyDescent="0.3">
      <c r="A140" s="145">
        <v>43455</v>
      </c>
      <c r="B140" s="145">
        <v>43455</v>
      </c>
      <c r="C140" s="145">
        <v>43455</v>
      </c>
      <c r="D140" s="147"/>
    </row>
    <row r="141" spans="1:4" ht="15" customHeight="1" x14ac:dyDescent="0.3">
      <c r="A141" s="145">
        <v>43456</v>
      </c>
      <c r="B141" s="145">
        <v>43456</v>
      </c>
      <c r="C141" s="145">
        <v>43456</v>
      </c>
      <c r="D141" s="147"/>
    </row>
    <row r="142" spans="1:4" ht="15" customHeight="1" x14ac:dyDescent="0.3">
      <c r="A142" s="145">
        <v>43457</v>
      </c>
      <c r="B142" s="145">
        <v>43457</v>
      </c>
      <c r="C142" s="145">
        <v>43457</v>
      </c>
      <c r="D142" s="147"/>
    </row>
    <row r="143" spans="1:4" ht="15" customHeight="1" x14ac:dyDescent="0.3">
      <c r="A143" s="145">
        <v>43458</v>
      </c>
      <c r="B143" s="145">
        <v>43458</v>
      </c>
      <c r="C143" s="145">
        <v>43458</v>
      </c>
      <c r="D143" s="147"/>
    </row>
    <row r="144" spans="1:4" ht="15" customHeight="1" x14ac:dyDescent="0.3">
      <c r="A144" s="145">
        <v>43459</v>
      </c>
      <c r="B144" s="145">
        <v>43459</v>
      </c>
      <c r="C144" s="145">
        <v>43459</v>
      </c>
      <c r="D144" s="147"/>
    </row>
    <row r="145" spans="1:4" ht="15" customHeight="1" x14ac:dyDescent="0.3">
      <c r="A145" s="145">
        <v>43460</v>
      </c>
      <c r="B145" s="145">
        <v>43460</v>
      </c>
      <c r="C145" s="145">
        <v>43460</v>
      </c>
      <c r="D145" s="147"/>
    </row>
    <row r="146" spans="1:4" ht="15" customHeight="1" x14ac:dyDescent="0.3">
      <c r="A146" s="145">
        <v>43461</v>
      </c>
      <c r="B146" s="145">
        <v>43461</v>
      </c>
      <c r="C146" s="145">
        <v>43461</v>
      </c>
      <c r="D146" s="147"/>
    </row>
    <row r="147" spans="1:4" ht="15" customHeight="1" x14ac:dyDescent="0.3">
      <c r="A147" s="145">
        <v>43462</v>
      </c>
      <c r="B147" s="145">
        <v>43462</v>
      </c>
      <c r="C147" s="145">
        <v>43462</v>
      </c>
      <c r="D147" s="147"/>
    </row>
    <row r="148" spans="1:4" ht="15" customHeight="1" x14ac:dyDescent="0.3">
      <c r="A148" s="145">
        <v>43463</v>
      </c>
      <c r="B148" s="145">
        <v>43463</v>
      </c>
      <c r="C148" s="145">
        <v>43463</v>
      </c>
      <c r="D148" s="147"/>
    </row>
    <row r="149" spans="1:4" ht="15" customHeight="1" x14ac:dyDescent="0.3">
      <c r="A149" s="145">
        <v>43464</v>
      </c>
      <c r="B149" s="145">
        <v>43464</v>
      </c>
      <c r="C149" s="145">
        <v>43464</v>
      </c>
      <c r="D149" s="147"/>
    </row>
    <row r="150" spans="1:4" ht="15" customHeight="1" x14ac:dyDescent="0.3">
      <c r="A150" s="145">
        <v>43465</v>
      </c>
      <c r="B150" s="145">
        <v>43465</v>
      </c>
      <c r="C150" s="145">
        <v>43465</v>
      </c>
      <c r="D150" s="147"/>
    </row>
    <row r="151" spans="1:4" ht="15" customHeight="1" x14ac:dyDescent="0.3">
      <c r="A151" s="145">
        <v>43466</v>
      </c>
      <c r="B151" s="145">
        <v>43466</v>
      </c>
      <c r="C151" s="145">
        <v>43466</v>
      </c>
      <c r="D151" s="147"/>
    </row>
    <row r="152" spans="1:4" ht="15" customHeight="1" x14ac:dyDescent="0.3">
      <c r="A152" s="148">
        <v>43500</v>
      </c>
      <c r="B152" s="148">
        <v>43507</v>
      </c>
      <c r="C152" s="148">
        <v>43514</v>
      </c>
      <c r="D152" s="147"/>
    </row>
    <row r="153" spans="1:4" ht="15" customHeight="1" x14ac:dyDescent="0.3">
      <c r="A153" s="148">
        <v>43501</v>
      </c>
      <c r="B153" s="148">
        <v>43508</v>
      </c>
      <c r="C153" s="148">
        <v>43515</v>
      </c>
      <c r="D153" s="147"/>
    </row>
    <row r="154" spans="1:4" ht="15" customHeight="1" x14ac:dyDescent="0.3">
      <c r="A154" s="148">
        <v>43502</v>
      </c>
      <c r="B154" s="148">
        <v>43509</v>
      </c>
      <c r="C154" s="148">
        <v>43516</v>
      </c>
      <c r="D154" s="147"/>
    </row>
    <row r="155" spans="1:4" ht="15" customHeight="1" x14ac:dyDescent="0.3">
      <c r="A155" s="148">
        <v>43503</v>
      </c>
      <c r="B155" s="148">
        <v>43510</v>
      </c>
      <c r="C155" s="148">
        <v>43517</v>
      </c>
      <c r="D155" s="147"/>
    </row>
    <row r="156" spans="1:4" ht="15" customHeight="1" x14ac:dyDescent="0.3">
      <c r="A156" s="148">
        <v>43504</v>
      </c>
      <c r="B156" s="148">
        <v>43511</v>
      </c>
      <c r="C156" s="148">
        <v>43518</v>
      </c>
      <c r="D156" s="147"/>
    </row>
    <row r="157" spans="1:4" ht="15" customHeight="1" x14ac:dyDescent="0.3">
      <c r="A157" s="148">
        <v>43505</v>
      </c>
      <c r="B157" s="148">
        <v>43512</v>
      </c>
      <c r="C157" s="148">
        <v>43519</v>
      </c>
      <c r="D157" s="147"/>
    </row>
    <row r="158" spans="1:4" ht="15" customHeight="1" x14ac:dyDescent="0.3">
      <c r="A158" s="148">
        <v>43506</v>
      </c>
      <c r="B158" s="148">
        <v>43513</v>
      </c>
      <c r="C158" s="148">
        <v>43520</v>
      </c>
      <c r="D158" s="147"/>
    </row>
    <row r="159" spans="1:4" ht="15" customHeight="1" x14ac:dyDescent="0.3">
      <c r="A159" s="148">
        <v>43507</v>
      </c>
      <c r="B159" s="148">
        <v>43514</v>
      </c>
      <c r="C159" s="148">
        <v>43521</v>
      </c>
      <c r="D159" s="147"/>
    </row>
    <row r="160" spans="1:4" ht="15" customHeight="1" x14ac:dyDescent="0.3">
      <c r="A160" s="148">
        <v>43508</v>
      </c>
      <c r="B160" s="148">
        <v>43515</v>
      </c>
      <c r="C160" s="148">
        <v>43522</v>
      </c>
      <c r="D160" s="147"/>
    </row>
    <row r="161" spans="1:4" ht="15" customHeight="1" x14ac:dyDescent="0.3">
      <c r="A161" s="148">
        <v>43509</v>
      </c>
      <c r="B161" s="148">
        <v>43516</v>
      </c>
      <c r="C161" s="148">
        <v>43523</v>
      </c>
      <c r="D161" s="147"/>
    </row>
    <row r="162" spans="1:4" ht="15" customHeight="1" x14ac:dyDescent="0.3">
      <c r="A162" s="148">
        <v>43510</v>
      </c>
      <c r="B162" s="148">
        <v>43517</v>
      </c>
      <c r="C162" s="148">
        <v>43524</v>
      </c>
      <c r="D162" s="147"/>
    </row>
    <row r="163" spans="1:4" ht="15" customHeight="1" x14ac:dyDescent="0.3">
      <c r="A163" s="148">
        <v>43511</v>
      </c>
      <c r="B163" s="148">
        <v>43518</v>
      </c>
      <c r="C163" s="148">
        <v>43525</v>
      </c>
      <c r="D163" s="147"/>
    </row>
    <row r="164" spans="1:4" ht="15" customHeight="1" x14ac:dyDescent="0.3">
      <c r="A164" s="148">
        <v>43512</v>
      </c>
      <c r="B164" s="148">
        <v>43519</v>
      </c>
      <c r="C164" s="148">
        <v>43526</v>
      </c>
      <c r="D164" s="147"/>
    </row>
    <row r="165" spans="1:4" ht="15" customHeight="1" x14ac:dyDescent="0.3">
      <c r="A165" s="148">
        <v>43513</v>
      </c>
      <c r="B165" s="148">
        <v>43520</v>
      </c>
      <c r="C165" s="148">
        <v>43527</v>
      </c>
      <c r="D165" s="147"/>
    </row>
    <row r="166" spans="1:4" ht="15" customHeight="1" x14ac:dyDescent="0.3">
      <c r="A166" s="148">
        <v>43514</v>
      </c>
      <c r="B166" s="148">
        <v>43521</v>
      </c>
      <c r="C166" s="148">
        <v>43528</v>
      </c>
      <c r="D166" s="147"/>
    </row>
    <row r="167" spans="1:4" ht="15" customHeight="1" x14ac:dyDescent="0.3">
      <c r="A167" s="148">
        <v>43563</v>
      </c>
      <c r="B167" s="148">
        <v>43570</v>
      </c>
      <c r="C167" s="148">
        <v>43577</v>
      </c>
      <c r="D167" s="147"/>
    </row>
    <row r="168" spans="1:4" ht="15" customHeight="1" x14ac:dyDescent="0.3">
      <c r="A168" s="148">
        <v>43564</v>
      </c>
      <c r="B168" s="148">
        <v>43571</v>
      </c>
      <c r="C168" s="148">
        <v>43578</v>
      </c>
      <c r="D168" s="147"/>
    </row>
    <row r="169" spans="1:4" ht="15" customHeight="1" x14ac:dyDescent="0.3">
      <c r="A169" s="148">
        <v>43565</v>
      </c>
      <c r="B169" s="148">
        <v>43572</v>
      </c>
      <c r="C169" s="148">
        <v>43579</v>
      </c>
      <c r="D169" s="147"/>
    </row>
    <row r="170" spans="1:4" ht="15" customHeight="1" x14ac:dyDescent="0.3">
      <c r="A170" s="148">
        <v>43566</v>
      </c>
      <c r="B170" s="148">
        <v>43573</v>
      </c>
      <c r="C170" s="148">
        <v>43580</v>
      </c>
      <c r="D170" s="147"/>
    </row>
    <row r="171" spans="1:4" ht="15" customHeight="1" x14ac:dyDescent="0.3">
      <c r="A171" s="148">
        <v>43567</v>
      </c>
      <c r="B171" s="148">
        <v>43574</v>
      </c>
      <c r="C171" s="148">
        <v>43581</v>
      </c>
      <c r="D171" s="147"/>
    </row>
    <row r="172" spans="1:4" ht="15" customHeight="1" x14ac:dyDescent="0.3">
      <c r="A172" s="148">
        <v>43568</v>
      </c>
      <c r="B172" s="148">
        <v>43575</v>
      </c>
      <c r="C172" s="148">
        <v>43582</v>
      </c>
      <c r="D172" s="147"/>
    </row>
    <row r="173" spans="1:4" ht="15" customHeight="1" x14ac:dyDescent="0.3">
      <c r="A173" s="148">
        <v>43569</v>
      </c>
      <c r="B173" s="148">
        <v>43576</v>
      </c>
      <c r="C173" s="148">
        <v>43583</v>
      </c>
      <c r="D173" s="147"/>
    </row>
    <row r="174" spans="1:4" ht="15" customHeight="1" x14ac:dyDescent="0.3">
      <c r="A174" s="148">
        <v>43570</v>
      </c>
      <c r="B174" s="148">
        <v>43577</v>
      </c>
      <c r="C174" s="148">
        <v>43584</v>
      </c>
      <c r="D174" s="147"/>
    </row>
    <row r="175" spans="1:4" ht="15" customHeight="1" x14ac:dyDescent="0.3">
      <c r="A175" s="148">
        <v>43571</v>
      </c>
      <c r="B175" s="148">
        <v>43578</v>
      </c>
      <c r="C175" s="148">
        <v>43585</v>
      </c>
      <c r="D175" s="147"/>
    </row>
    <row r="176" spans="1:4" ht="15" customHeight="1" x14ac:dyDescent="0.3">
      <c r="A176" s="148">
        <v>43572</v>
      </c>
      <c r="B176" s="148">
        <v>43579</v>
      </c>
      <c r="C176" s="148">
        <v>43586</v>
      </c>
      <c r="D176" s="147"/>
    </row>
    <row r="177" spans="1:4" ht="15" customHeight="1" x14ac:dyDescent="0.3">
      <c r="A177" s="148">
        <v>43573</v>
      </c>
      <c r="B177" s="148">
        <v>43580</v>
      </c>
      <c r="C177" s="148">
        <v>43587</v>
      </c>
      <c r="D177" s="147"/>
    </row>
    <row r="178" spans="1:4" ht="15" customHeight="1" x14ac:dyDescent="0.3">
      <c r="A178" s="148">
        <v>43574</v>
      </c>
      <c r="B178" s="148">
        <v>43581</v>
      </c>
      <c r="C178" s="148">
        <v>43588</v>
      </c>
      <c r="D178" s="147"/>
    </row>
    <row r="179" spans="1:4" ht="15" customHeight="1" x14ac:dyDescent="0.3">
      <c r="A179" s="148">
        <v>43575</v>
      </c>
      <c r="B179" s="148">
        <v>43582</v>
      </c>
      <c r="C179" s="148">
        <v>43589</v>
      </c>
      <c r="D179" s="147"/>
    </row>
    <row r="180" spans="1:4" ht="15" customHeight="1" x14ac:dyDescent="0.3">
      <c r="A180" s="148">
        <v>43576</v>
      </c>
      <c r="B180" s="148">
        <v>43583</v>
      </c>
      <c r="C180" s="148">
        <v>43590</v>
      </c>
      <c r="D180" s="147"/>
    </row>
    <row r="181" spans="1:4" ht="15" customHeight="1" x14ac:dyDescent="0.3">
      <c r="A181" s="148">
        <v>43577</v>
      </c>
      <c r="B181" s="148">
        <v>43584</v>
      </c>
      <c r="C181" s="148">
        <v>43591</v>
      </c>
      <c r="D181" s="147"/>
    </row>
    <row r="182" spans="1:4" ht="15" customHeight="1" x14ac:dyDescent="0.3">
      <c r="A182" s="148">
        <v>43601</v>
      </c>
      <c r="B182" s="148">
        <v>43585</v>
      </c>
      <c r="C182" s="148">
        <v>43592</v>
      </c>
      <c r="D182" s="147"/>
    </row>
    <row r="183" spans="1:4" ht="15" customHeight="1" x14ac:dyDescent="0.3">
      <c r="A183" s="148">
        <v>43602</v>
      </c>
      <c r="B183" s="148">
        <v>43602</v>
      </c>
      <c r="C183" s="148">
        <v>43602</v>
      </c>
      <c r="D183" s="147"/>
    </row>
    <row r="184" spans="1:4" ht="15" customHeight="1" x14ac:dyDescent="0.3">
      <c r="A184" s="148">
        <v>43603</v>
      </c>
      <c r="B184" s="148">
        <v>43603</v>
      </c>
      <c r="C184" s="148">
        <v>43603</v>
      </c>
      <c r="D184" s="147"/>
    </row>
    <row r="185" spans="1:4" ht="15" customHeight="1" x14ac:dyDescent="0.3">
      <c r="A185" s="148">
        <v>43604</v>
      </c>
      <c r="B185" s="148">
        <v>43604</v>
      </c>
      <c r="C185" s="148">
        <v>43604</v>
      </c>
      <c r="D185" s="147"/>
    </row>
    <row r="186" spans="1:4" ht="15" customHeight="1" x14ac:dyDescent="0.3">
      <c r="A186" s="148">
        <v>43605</v>
      </c>
      <c r="B186" s="148">
        <v>43605</v>
      </c>
      <c r="C186" s="148">
        <v>43605</v>
      </c>
      <c r="D186" s="147"/>
    </row>
    <row r="187" spans="1:4" ht="15" customHeight="1" x14ac:dyDescent="0.3">
      <c r="A187" s="130">
        <v>43654</v>
      </c>
      <c r="B187" s="130">
        <v>43654</v>
      </c>
      <c r="C187" s="130">
        <v>43654</v>
      </c>
      <c r="D187" s="147"/>
    </row>
    <row r="188" spans="1:4" ht="15" customHeight="1" x14ac:dyDescent="0.3">
      <c r="A188" s="130">
        <v>43655</v>
      </c>
      <c r="B188" s="130">
        <v>43655</v>
      </c>
      <c r="C188" s="130">
        <v>43655</v>
      </c>
      <c r="D188" s="147"/>
    </row>
    <row r="189" spans="1:4" ht="15" customHeight="1" x14ac:dyDescent="0.3">
      <c r="A189" s="130">
        <v>43656</v>
      </c>
      <c r="B189" s="130">
        <v>43656</v>
      </c>
      <c r="C189" s="130">
        <v>43656</v>
      </c>
      <c r="D189" s="147"/>
    </row>
    <row r="190" spans="1:4" ht="15" customHeight="1" x14ac:dyDescent="0.3">
      <c r="A190" s="130">
        <v>43657</v>
      </c>
      <c r="B190" s="130">
        <v>43657</v>
      </c>
      <c r="C190" s="130">
        <v>43657</v>
      </c>
      <c r="D190" s="147"/>
    </row>
    <row r="191" spans="1:4" ht="15" customHeight="1" x14ac:dyDescent="0.3">
      <c r="A191" s="130">
        <v>43658</v>
      </c>
      <c r="B191" s="130">
        <v>43658</v>
      </c>
      <c r="C191" s="130">
        <v>43658</v>
      </c>
      <c r="D191" s="147"/>
    </row>
    <row r="192" spans="1:4" ht="15" customHeight="1" x14ac:dyDescent="0.3">
      <c r="A192" s="130">
        <v>43659</v>
      </c>
      <c r="B192" s="130">
        <v>43659</v>
      </c>
      <c r="C192" s="130">
        <v>43659</v>
      </c>
      <c r="D192" s="147"/>
    </row>
    <row r="193" spans="1:4" ht="15" customHeight="1" x14ac:dyDescent="0.3">
      <c r="A193" s="130">
        <v>43660</v>
      </c>
      <c r="B193" s="130">
        <v>43660</v>
      </c>
      <c r="C193" s="130">
        <v>43660</v>
      </c>
      <c r="D193" s="147"/>
    </row>
    <row r="194" spans="1:4" ht="15" customHeight="1" x14ac:dyDescent="0.3">
      <c r="A194" s="130">
        <v>43661</v>
      </c>
      <c r="B194" s="130">
        <v>43661</v>
      </c>
      <c r="C194" s="130">
        <v>43661</v>
      </c>
      <c r="D194" s="147"/>
    </row>
    <row r="195" spans="1:4" ht="15" customHeight="1" x14ac:dyDescent="0.3">
      <c r="A195" s="130">
        <v>43662</v>
      </c>
      <c r="B195" s="130">
        <v>43662</v>
      </c>
      <c r="C195" s="130">
        <v>43662</v>
      </c>
      <c r="D195" s="147"/>
    </row>
    <row r="196" spans="1:4" ht="15" customHeight="1" x14ac:dyDescent="0.3">
      <c r="A196" s="130">
        <v>43663</v>
      </c>
      <c r="B196" s="130">
        <v>43663</v>
      </c>
      <c r="C196" s="130">
        <v>43663</v>
      </c>
      <c r="D196" s="147"/>
    </row>
    <row r="197" spans="1:4" ht="15" customHeight="1" x14ac:dyDescent="0.3">
      <c r="A197" s="130">
        <v>43664</v>
      </c>
      <c r="B197" s="130">
        <v>43664</v>
      </c>
      <c r="C197" s="130">
        <v>43664</v>
      </c>
      <c r="D197" s="147"/>
    </row>
    <row r="198" spans="1:4" ht="15" customHeight="1" x14ac:dyDescent="0.3">
      <c r="A198" s="130">
        <v>43665</v>
      </c>
      <c r="B198" s="130">
        <v>43665</v>
      </c>
      <c r="C198" s="130">
        <v>43665</v>
      </c>
      <c r="D198" s="147"/>
    </row>
    <row r="199" spans="1:4" ht="15" customHeight="1" x14ac:dyDescent="0.3">
      <c r="A199" s="130">
        <v>43666</v>
      </c>
      <c r="B199" s="130">
        <v>43666</v>
      </c>
      <c r="C199" s="130">
        <v>43666</v>
      </c>
      <c r="D199" s="147"/>
    </row>
    <row r="200" spans="1:4" ht="15" customHeight="1" x14ac:dyDescent="0.3">
      <c r="A200" s="130">
        <v>43667</v>
      </c>
      <c r="B200" s="130">
        <v>43667</v>
      </c>
      <c r="C200" s="130">
        <v>43667</v>
      </c>
      <c r="D200" s="147"/>
    </row>
    <row r="201" spans="1:4" ht="15" customHeight="1" x14ac:dyDescent="0.3">
      <c r="A201" s="130">
        <v>43668</v>
      </c>
      <c r="B201" s="130">
        <v>43668</v>
      </c>
      <c r="C201" s="130">
        <v>43668</v>
      </c>
      <c r="D201" s="147"/>
    </row>
    <row r="202" spans="1:4" ht="15" customHeight="1" x14ac:dyDescent="0.3">
      <c r="A202" s="130">
        <v>43669</v>
      </c>
      <c r="B202" s="130">
        <v>43669</v>
      </c>
      <c r="C202" s="130">
        <v>43669</v>
      </c>
      <c r="D202" s="147"/>
    </row>
    <row r="203" spans="1:4" ht="15" customHeight="1" x14ac:dyDescent="0.3">
      <c r="A203" s="130">
        <v>43670</v>
      </c>
      <c r="B203" s="130">
        <v>43670</v>
      </c>
      <c r="C203" s="130">
        <v>43670</v>
      </c>
      <c r="D203" s="147"/>
    </row>
    <row r="204" spans="1:4" ht="15" customHeight="1" x14ac:dyDescent="0.3">
      <c r="A204" s="130">
        <v>43671</v>
      </c>
      <c r="B204" s="130">
        <v>43671</v>
      </c>
      <c r="C204" s="130">
        <v>43671</v>
      </c>
      <c r="D204" s="147"/>
    </row>
    <row r="205" spans="1:4" ht="15" customHeight="1" x14ac:dyDescent="0.3">
      <c r="A205" s="130">
        <v>43672</v>
      </c>
      <c r="B205" s="130">
        <v>43672</v>
      </c>
      <c r="C205" s="130">
        <v>43672</v>
      </c>
      <c r="D205" s="147"/>
    </row>
    <row r="206" spans="1:4" ht="15" customHeight="1" x14ac:dyDescent="0.3">
      <c r="A206" s="130">
        <v>43673</v>
      </c>
      <c r="B206" s="130">
        <v>43673</v>
      </c>
      <c r="C206" s="130">
        <v>43673</v>
      </c>
      <c r="D206" s="147"/>
    </row>
    <row r="207" spans="1:4" ht="15" customHeight="1" x14ac:dyDescent="0.3">
      <c r="A207" s="130">
        <v>43674</v>
      </c>
      <c r="B207" s="130">
        <v>43674</v>
      </c>
      <c r="C207" s="130">
        <v>43674</v>
      </c>
      <c r="D207" s="147"/>
    </row>
    <row r="208" spans="1:4" ht="15" customHeight="1" x14ac:dyDescent="0.3">
      <c r="A208" s="130">
        <v>43675</v>
      </c>
      <c r="B208" s="130">
        <v>43675</v>
      </c>
      <c r="C208" s="130">
        <v>43675</v>
      </c>
      <c r="D208" s="147"/>
    </row>
    <row r="209" spans="1:4" ht="15" customHeight="1" x14ac:dyDescent="0.3">
      <c r="A209" s="130">
        <v>43676</v>
      </c>
      <c r="B209" s="130">
        <v>43676</v>
      </c>
      <c r="C209" s="130">
        <v>43676</v>
      </c>
      <c r="D209" s="147"/>
    </row>
    <row r="210" spans="1:4" ht="15" customHeight="1" x14ac:dyDescent="0.3">
      <c r="A210" s="130"/>
      <c r="B210" s="130"/>
      <c r="C210" s="130"/>
      <c r="D210" s="147"/>
    </row>
    <row r="211" spans="1:4" ht="15" customHeight="1" x14ac:dyDescent="0.3">
      <c r="A211" s="130"/>
      <c r="B211" s="130"/>
      <c r="C211" s="130"/>
      <c r="D211" s="147"/>
    </row>
    <row r="212" spans="1:4" ht="15" customHeight="1" x14ac:dyDescent="0.3">
      <c r="A212" s="130"/>
      <c r="B212" s="130"/>
      <c r="C212" s="130"/>
      <c r="D212" s="147"/>
    </row>
    <row r="213" spans="1:4" ht="15" customHeight="1" x14ac:dyDescent="0.3">
      <c r="A213" s="130"/>
      <c r="B213" s="130"/>
      <c r="C213" s="130"/>
      <c r="D213" s="147"/>
    </row>
    <row r="214" spans="1:4" ht="15" customHeight="1" x14ac:dyDescent="0.3">
      <c r="A214" s="130"/>
      <c r="B214" s="130"/>
      <c r="C214" s="130"/>
      <c r="D214" s="147"/>
    </row>
    <row r="215" spans="1:4" ht="15" customHeight="1" x14ac:dyDescent="0.3">
      <c r="A215" s="130"/>
      <c r="B215" s="130"/>
      <c r="C215" s="130"/>
      <c r="D215" s="147"/>
    </row>
    <row r="216" spans="1:4" ht="15" customHeight="1" x14ac:dyDescent="0.3">
      <c r="A216" s="130"/>
      <c r="B216" s="130"/>
      <c r="C216" s="130"/>
      <c r="D216" s="147"/>
    </row>
    <row r="217" spans="1:4" ht="15" customHeight="1" x14ac:dyDescent="0.3">
      <c r="A217" s="130"/>
      <c r="B217" s="130"/>
      <c r="C217" s="130"/>
      <c r="D217" s="147"/>
    </row>
    <row r="218" spans="1:4" ht="15" customHeight="1" x14ac:dyDescent="0.3">
      <c r="A218" s="130"/>
      <c r="B218" s="130"/>
      <c r="C218" s="130"/>
      <c r="D218" s="147"/>
    </row>
    <row r="219" spans="1:4" ht="15" customHeight="1" x14ac:dyDescent="0.3">
      <c r="A219" s="130"/>
      <c r="B219" s="130"/>
      <c r="C219" s="130"/>
    </row>
    <row r="220" spans="1:4" ht="15" customHeight="1" x14ac:dyDescent="0.3">
      <c r="A220" s="130"/>
      <c r="B220" s="130"/>
      <c r="C220" s="130"/>
    </row>
    <row r="221" spans="1:4" ht="15" customHeight="1" x14ac:dyDescent="0.3">
      <c r="A221" s="130"/>
      <c r="B221" s="130"/>
      <c r="C221" s="130"/>
    </row>
    <row r="222" spans="1:4" ht="15" customHeight="1" x14ac:dyDescent="0.3">
      <c r="A222" s="130"/>
      <c r="B222" s="130"/>
      <c r="C222" s="130"/>
    </row>
    <row r="223" spans="1:4" ht="15" customHeight="1" x14ac:dyDescent="0.3">
      <c r="A223" s="130"/>
      <c r="B223" s="130"/>
      <c r="C223" s="130"/>
    </row>
    <row r="224" spans="1:4" ht="15" customHeight="1" x14ac:dyDescent="0.3">
      <c r="A224" s="130"/>
      <c r="B224" s="130"/>
      <c r="C224" s="130"/>
    </row>
    <row r="225" spans="1:3" ht="15" customHeight="1" x14ac:dyDescent="0.3">
      <c r="A225" s="130"/>
      <c r="B225" s="130"/>
      <c r="C225" s="130"/>
    </row>
    <row r="226" spans="1:3" ht="15" customHeight="1" x14ac:dyDescent="0.3">
      <c r="A226" s="130"/>
      <c r="B226" s="130"/>
      <c r="C226" s="130"/>
    </row>
    <row r="227" spans="1:3" ht="15" customHeight="1" x14ac:dyDescent="0.3">
      <c r="A227" s="130"/>
      <c r="B227" s="130"/>
      <c r="C227" s="130"/>
    </row>
    <row r="228" spans="1:3" ht="15" customHeight="1" x14ac:dyDescent="0.3">
      <c r="A228" s="130"/>
      <c r="B228" s="130"/>
      <c r="C228" s="130"/>
    </row>
    <row r="229" spans="1:3" ht="15" customHeight="1" x14ac:dyDescent="0.3">
      <c r="A229" s="130"/>
      <c r="B229" s="130"/>
      <c r="C229" s="130"/>
    </row>
    <row r="230" spans="1:3" ht="15" customHeight="1" x14ac:dyDescent="0.3">
      <c r="A230" s="130"/>
      <c r="B230" s="130"/>
      <c r="C230" s="130"/>
    </row>
    <row r="231" spans="1:3" ht="15" customHeight="1" x14ac:dyDescent="0.3">
      <c r="A231" s="130"/>
      <c r="B231" s="130"/>
      <c r="C231" s="130"/>
    </row>
    <row r="232" spans="1:3" ht="15" customHeight="1" x14ac:dyDescent="0.3">
      <c r="A232" s="130"/>
      <c r="B232" s="130"/>
      <c r="C232" s="130"/>
    </row>
    <row r="233" spans="1:3" ht="15" customHeight="1" x14ac:dyDescent="0.3">
      <c r="A233" s="130"/>
      <c r="B233" s="130"/>
      <c r="C233" s="130"/>
    </row>
    <row r="234" spans="1:3" ht="15" customHeight="1" x14ac:dyDescent="0.3">
      <c r="A234" s="130"/>
      <c r="B234" s="130"/>
      <c r="C234" s="130"/>
    </row>
    <row r="235" spans="1:3" ht="15" customHeight="1" x14ac:dyDescent="0.3">
      <c r="A235" s="130"/>
      <c r="B235" s="130"/>
      <c r="C235" s="130"/>
    </row>
    <row r="236" spans="1:3" ht="15" customHeight="1" x14ac:dyDescent="0.3">
      <c r="A236" s="130"/>
      <c r="B236" s="130"/>
      <c r="C236" s="130"/>
    </row>
    <row r="237" spans="1:3" ht="15" customHeight="1" x14ac:dyDescent="0.3">
      <c r="A237" s="130"/>
      <c r="B237" s="130"/>
      <c r="C237" s="130"/>
    </row>
    <row r="238" spans="1:3" ht="15" customHeight="1" x14ac:dyDescent="0.3">
      <c r="A238" s="130"/>
      <c r="B238" s="130"/>
      <c r="C238" s="130"/>
    </row>
    <row r="239" spans="1:3" ht="15" customHeight="1" x14ac:dyDescent="0.3">
      <c r="A239" s="130"/>
      <c r="B239" s="130"/>
      <c r="C239" s="130"/>
    </row>
    <row r="240" spans="1:3" ht="15" customHeight="1" x14ac:dyDescent="0.3">
      <c r="A240" s="130"/>
      <c r="B240" s="130"/>
      <c r="C240" s="130"/>
    </row>
    <row r="241" spans="1:3" ht="15" customHeight="1" x14ac:dyDescent="0.3">
      <c r="A241" s="130"/>
      <c r="B241" s="130"/>
      <c r="C241" s="130"/>
    </row>
    <row r="242" spans="1:3" ht="15" customHeight="1" x14ac:dyDescent="0.3">
      <c r="A242" s="130"/>
      <c r="B242" s="130"/>
      <c r="C242" s="130"/>
    </row>
    <row r="243" spans="1:3" ht="15" customHeight="1" x14ac:dyDescent="0.3">
      <c r="A243" s="130"/>
      <c r="B243" s="130"/>
      <c r="C243" s="130"/>
    </row>
    <row r="244" spans="1:3" ht="15" customHeight="1" x14ac:dyDescent="0.3">
      <c r="A244" s="130"/>
      <c r="B244" s="130"/>
      <c r="C244" s="130"/>
    </row>
    <row r="245" spans="1:3" ht="15" customHeight="1" x14ac:dyDescent="0.3">
      <c r="A245" s="130"/>
      <c r="B245" s="130"/>
      <c r="C245" s="130"/>
    </row>
    <row r="246" spans="1:3" ht="15" customHeight="1" x14ac:dyDescent="0.3">
      <c r="A246" s="130"/>
      <c r="B246" s="130"/>
      <c r="C246" s="130"/>
    </row>
    <row r="247" spans="1:3" ht="15" customHeight="1" x14ac:dyDescent="0.3">
      <c r="A247" s="130"/>
      <c r="B247" s="130"/>
      <c r="C247" s="130"/>
    </row>
    <row r="248" spans="1:3" ht="15" customHeight="1" x14ac:dyDescent="0.3">
      <c r="A248" s="130"/>
      <c r="B248" s="130"/>
      <c r="C248" s="130"/>
    </row>
    <row r="249" spans="1:3" ht="15" customHeight="1" x14ac:dyDescent="0.3">
      <c r="A249" s="130"/>
      <c r="B249" s="130"/>
      <c r="C249" s="130"/>
    </row>
    <row r="250" spans="1:3" ht="15" customHeight="1" x14ac:dyDescent="0.3">
      <c r="A250" s="130"/>
      <c r="B250" s="130"/>
      <c r="C250" s="130"/>
    </row>
    <row r="251" spans="1:3" ht="15" customHeight="1" x14ac:dyDescent="0.3">
      <c r="A251" s="130"/>
      <c r="B251" s="130"/>
      <c r="C251" s="130"/>
    </row>
    <row r="252" spans="1:3" ht="15" customHeight="1" x14ac:dyDescent="0.3">
      <c r="A252" s="130"/>
      <c r="B252" s="130"/>
      <c r="C252" s="130"/>
    </row>
    <row r="253" spans="1:3" ht="15" customHeight="1" x14ac:dyDescent="0.3">
      <c r="A253" s="130"/>
      <c r="B253" s="130"/>
      <c r="C253" s="130"/>
    </row>
    <row r="254" spans="1:3" ht="15" customHeight="1" x14ac:dyDescent="0.3">
      <c r="A254" s="130"/>
      <c r="B254" s="130"/>
      <c r="C254" s="130"/>
    </row>
    <row r="255" spans="1:3" ht="15" customHeight="1" x14ac:dyDescent="0.3">
      <c r="A255" s="130"/>
      <c r="B255" s="130"/>
      <c r="C255" s="130"/>
    </row>
    <row r="256" spans="1:3" ht="15" customHeight="1" x14ac:dyDescent="0.3">
      <c r="A256" s="130"/>
      <c r="B256" s="130"/>
      <c r="C256" s="130"/>
    </row>
    <row r="257" spans="1:3" ht="15" customHeight="1" x14ac:dyDescent="0.3">
      <c r="A257" s="130"/>
      <c r="B257" s="130"/>
      <c r="C257" s="130"/>
    </row>
    <row r="258" spans="1:3" ht="15" customHeight="1" x14ac:dyDescent="0.3">
      <c r="A258" s="130"/>
      <c r="B258" s="130"/>
      <c r="C258" s="130"/>
    </row>
    <row r="259" spans="1:3" ht="15" customHeight="1" x14ac:dyDescent="0.3">
      <c r="A259" s="130"/>
      <c r="B259" s="130"/>
      <c r="C259" s="130"/>
    </row>
    <row r="260" spans="1:3" ht="15" customHeight="1" x14ac:dyDescent="0.3">
      <c r="A260" s="130"/>
      <c r="B260" s="130"/>
      <c r="C260" s="130"/>
    </row>
    <row r="261" spans="1:3" ht="15" customHeight="1" x14ac:dyDescent="0.3">
      <c r="A261" s="130"/>
      <c r="B261" s="130"/>
      <c r="C261" s="130"/>
    </row>
    <row r="262" spans="1:3" ht="15" customHeight="1" x14ac:dyDescent="0.3">
      <c r="A262" s="130"/>
      <c r="B262" s="130"/>
      <c r="C262" s="130"/>
    </row>
    <row r="263" spans="1:3" ht="15" customHeight="1" x14ac:dyDescent="0.3">
      <c r="A263" s="130"/>
      <c r="B263" s="130"/>
      <c r="C263" s="130"/>
    </row>
    <row r="264" spans="1:3" ht="15" customHeight="1" x14ac:dyDescent="0.3">
      <c r="A264" s="130"/>
      <c r="B264" s="130"/>
      <c r="C264" s="130"/>
    </row>
    <row r="265" spans="1:3" ht="15" customHeight="1" x14ac:dyDescent="0.3">
      <c r="A265" s="130"/>
      <c r="B265" s="130"/>
      <c r="C265" s="130"/>
    </row>
    <row r="266" spans="1:3" ht="15" customHeight="1" x14ac:dyDescent="0.3">
      <c r="A266" s="130"/>
      <c r="B266" s="130"/>
      <c r="C266" s="130"/>
    </row>
    <row r="267" spans="1:3" ht="15" customHeight="1" x14ac:dyDescent="0.3">
      <c r="A267" s="130"/>
      <c r="B267" s="130"/>
      <c r="C267" s="130"/>
    </row>
    <row r="268" spans="1:3" ht="15" customHeight="1" x14ac:dyDescent="0.3">
      <c r="A268" s="130"/>
      <c r="B268" s="130"/>
      <c r="C268" s="130"/>
    </row>
    <row r="269" spans="1:3" ht="15" customHeight="1" x14ac:dyDescent="0.3">
      <c r="A269" s="130"/>
      <c r="B269" s="130"/>
      <c r="C269" s="130"/>
    </row>
    <row r="270" spans="1:3" ht="15" customHeight="1" x14ac:dyDescent="0.3">
      <c r="A270" s="130"/>
      <c r="B270" s="130"/>
      <c r="C270" s="130"/>
    </row>
    <row r="271" spans="1:3" ht="15" customHeight="1" x14ac:dyDescent="0.3">
      <c r="A271" s="130"/>
      <c r="B271" s="130"/>
      <c r="C271" s="130"/>
    </row>
    <row r="272" spans="1:3" ht="15" customHeight="1" x14ac:dyDescent="0.3">
      <c r="A272" s="130"/>
      <c r="B272" s="130"/>
      <c r="C272" s="130"/>
    </row>
    <row r="273" spans="1:3" ht="15" customHeight="1" x14ac:dyDescent="0.3">
      <c r="A273" s="130"/>
      <c r="B273" s="130"/>
      <c r="C273" s="130"/>
    </row>
    <row r="274" spans="1:3" ht="15" customHeight="1" x14ac:dyDescent="0.3">
      <c r="A274" s="130"/>
      <c r="B274" s="130"/>
      <c r="C274" s="130"/>
    </row>
    <row r="275" spans="1:3" ht="15" customHeight="1" x14ac:dyDescent="0.3">
      <c r="A275" s="130"/>
      <c r="B275" s="130"/>
      <c r="C275" s="130"/>
    </row>
    <row r="276" spans="1:3" ht="15" customHeight="1" x14ac:dyDescent="0.3">
      <c r="A276" s="130"/>
      <c r="B276" s="130"/>
      <c r="C276" s="130"/>
    </row>
    <row r="277" spans="1:3" ht="15" customHeight="1" x14ac:dyDescent="0.3">
      <c r="A277" s="130"/>
      <c r="B277" s="130"/>
      <c r="C277" s="130"/>
    </row>
    <row r="278" spans="1:3" ht="15" customHeight="1" x14ac:dyDescent="0.3">
      <c r="A278" s="130"/>
      <c r="B278" s="130"/>
      <c r="C278" s="130"/>
    </row>
    <row r="279" spans="1:3" ht="15" customHeight="1" x14ac:dyDescent="0.3">
      <c r="A279" s="130"/>
      <c r="B279" s="130"/>
      <c r="C279" s="130"/>
    </row>
    <row r="280" spans="1:3" ht="15" customHeight="1" x14ac:dyDescent="0.3">
      <c r="A280" s="130"/>
      <c r="B280" s="130"/>
      <c r="C280" s="130"/>
    </row>
    <row r="281" spans="1:3" ht="15" customHeight="1" x14ac:dyDescent="0.3">
      <c r="A281" s="130"/>
      <c r="B281" s="130"/>
      <c r="C281" s="130"/>
    </row>
    <row r="282" spans="1:3" ht="15" customHeight="1" x14ac:dyDescent="0.3">
      <c r="A282" s="130"/>
      <c r="B282" s="130"/>
      <c r="C282" s="130"/>
    </row>
    <row r="283" spans="1:3" ht="15" customHeight="1" x14ac:dyDescent="0.3">
      <c r="A283" s="130"/>
      <c r="B283" s="130"/>
      <c r="C283" s="130"/>
    </row>
    <row r="284" spans="1:3" ht="15" customHeight="1" x14ac:dyDescent="0.3">
      <c r="A284" s="130"/>
      <c r="B284" s="130"/>
      <c r="C284" s="130"/>
    </row>
    <row r="285" spans="1:3" ht="15" customHeight="1" x14ac:dyDescent="0.3">
      <c r="A285" s="130"/>
      <c r="B285" s="130"/>
      <c r="C285" s="130"/>
    </row>
    <row r="286" spans="1:3" ht="15" customHeight="1" x14ac:dyDescent="0.3">
      <c r="A286" s="130"/>
      <c r="B286" s="130"/>
      <c r="C286" s="130"/>
    </row>
    <row r="287" spans="1:3" ht="15" customHeight="1" x14ac:dyDescent="0.3">
      <c r="A287" s="130"/>
      <c r="B287" s="130"/>
      <c r="C287" s="130"/>
    </row>
    <row r="288" spans="1:3" ht="15" customHeight="1" x14ac:dyDescent="0.3">
      <c r="A288" s="130"/>
      <c r="B288" s="130"/>
      <c r="C288" s="130"/>
    </row>
    <row r="289" spans="1:3" ht="15" customHeight="1" x14ac:dyDescent="0.3">
      <c r="A289" s="130"/>
      <c r="B289" s="130"/>
      <c r="C289" s="130"/>
    </row>
    <row r="290" spans="1:3" ht="15" customHeight="1" x14ac:dyDescent="0.3">
      <c r="A290" s="130"/>
      <c r="B290" s="130"/>
      <c r="C290" s="130"/>
    </row>
    <row r="291" spans="1:3" ht="15" customHeight="1" x14ac:dyDescent="0.3">
      <c r="A291" s="130"/>
      <c r="B291" s="130"/>
      <c r="C291" s="130"/>
    </row>
    <row r="292" spans="1:3" ht="15" customHeight="1" x14ac:dyDescent="0.3">
      <c r="A292" s="130"/>
      <c r="B292" s="130"/>
      <c r="C292" s="130"/>
    </row>
    <row r="293" spans="1:3" ht="15" customHeight="1" x14ac:dyDescent="0.3">
      <c r="A293" s="130"/>
      <c r="B293" s="130"/>
      <c r="C293" s="130"/>
    </row>
    <row r="294" spans="1:3" ht="15" customHeight="1" x14ac:dyDescent="0.3">
      <c r="A294" s="130"/>
      <c r="B294" s="130"/>
      <c r="C294" s="130"/>
    </row>
    <row r="295" spans="1:3" ht="15" customHeight="1" x14ac:dyDescent="0.3">
      <c r="A295" s="130"/>
      <c r="B295" s="130"/>
      <c r="C295" s="130"/>
    </row>
    <row r="296" spans="1:3" ht="15" customHeight="1" x14ac:dyDescent="0.3">
      <c r="A296" s="130"/>
      <c r="B296" s="130"/>
      <c r="C296" s="130"/>
    </row>
    <row r="297" spans="1:3" ht="15" customHeight="1" x14ac:dyDescent="0.3">
      <c r="A297" s="130"/>
      <c r="B297" s="130"/>
      <c r="C297" s="130"/>
    </row>
    <row r="298" spans="1:3" ht="15" customHeight="1" x14ac:dyDescent="0.3">
      <c r="A298" s="130"/>
      <c r="B298" s="130"/>
      <c r="C298" s="130"/>
    </row>
    <row r="299" spans="1:3" ht="15" customHeight="1" x14ac:dyDescent="0.3">
      <c r="A299" s="130"/>
      <c r="B299" s="130"/>
      <c r="C299" s="130"/>
    </row>
    <row r="300" spans="1:3" ht="15" customHeight="1" x14ac:dyDescent="0.3">
      <c r="A300" s="130"/>
      <c r="B300" s="130"/>
      <c r="C300" s="130"/>
    </row>
    <row r="301" spans="1:3" ht="15" customHeight="1" x14ac:dyDescent="0.3">
      <c r="A301" s="130"/>
      <c r="B301" s="130"/>
      <c r="C301" s="130"/>
    </row>
    <row r="302" spans="1:3" ht="15" customHeight="1" x14ac:dyDescent="0.3">
      <c r="A302" s="130"/>
      <c r="B302" s="130"/>
      <c r="C302" s="130"/>
    </row>
    <row r="303" spans="1:3" ht="15" customHeight="1" x14ac:dyDescent="0.3">
      <c r="A303" s="130"/>
      <c r="B303" s="130"/>
      <c r="C303" s="130"/>
    </row>
    <row r="304" spans="1:3" ht="15" customHeight="1" x14ac:dyDescent="0.3">
      <c r="A304" s="130"/>
      <c r="B304" s="130"/>
      <c r="C304" s="130"/>
    </row>
    <row r="305" spans="1:3" ht="15" customHeight="1" x14ac:dyDescent="0.3">
      <c r="A305" s="130"/>
      <c r="B305" s="130"/>
      <c r="C305" s="130"/>
    </row>
    <row r="306" spans="1:3" ht="15" customHeight="1" x14ac:dyDescent="0.3">
      <c r="A306" s="130"/>
      <c r="B306" s="130"/>
      <c r="C306" s="130"/>
    </row>
    <row r="307" spans="1:3" ht="15" customHeight="1" x14ac:dyDescent="0.3">
      <c r="A307" s="130"/>
      <c r="B307" s="130"/>
      <c r="C307" s="130"/>
    </row>
    <row r="308" spans="1:3" ht="15" customHeight="1" x14ac:dyDescent="0.3">
      <c r="A308" s="130"/>
      <c r="B308" s="130"/>
      <c r="C308" s="130"/>
    </row>
    <row r="309" spans="1:3" ht="15" customHeight="1" x14ac:dyDescent="0.3">
      <c r="A309" s="130"/>
      <c r="B309" s="130"/>
      <c r="C309" s="130"/>
    </row>
    <row r="310" spans="1:3" ht="15" customHeight="1" x14ac:dyDescent="0.3">
      <c r="A310" s="130"/>
      <c r="B310" s="130"/>
      <c r="C310" s="130"/>
    </row>
    <row r="311" spans="1:3" ht="15" customHeight="1" x14ac:dyDescent="0.3">
      <c r="A311" s="130"/>
      <c r="B311" s="130"/>
      <c r="C311" s="130"/>
    </row>
    <row r="312" spans="1:3" ht="15" customHeight="1" x14ac:dyDescent="0.3">
      <c r="A312" s="130"/>
      <c r="B312" s="130"/>
      <c r="C312" s="130"/>
    </row>
    <row r="313" spans="1:3" ht="15" customHeight="1" x14ac:dyDescent="0.3">
      <c r="A313" s="130"/>
      <c r="B313" s="130"/>
      <c r="C313" s="130"/>
    </row>
    <row r="314" spans="1:3" ht="15" customHeight="1" x14ac:dyDescent="0.3">
      <c r="A314" s="130"/>
      <c r="B314" s="130"/>
      <c r="C314" s="130"/>
    </row>
    <row r="315" spans="1:3" ht="15" customHeight="1" x14ac:dyDescent="0.3">
      <c r="A315" s="130"/>
      <c r="B315" s="130"/>
      <c r="C315" s="130"/>
    </row>
    <row r="316" spans="1:3" ht="15" customHeight="1" x14ac:dyDescent="0.3">
      <c r="A316" s="130"/>
      <c r="B316" s="130"/>
      <c r="C316" s="130"/>
    </row>
    <row r="317" spans="1:3" ht="15" customHeight="1" x14ac:dyDescent="0.3">
      <c r="A317" s="130"/>
      <c r="B317" s="130"/>
      <c r="C317" s="130"/>
    </row>
    <row r="318" spans="1:3" ht="15" customHeight="1" x14ac:dyDescent="0.3">
      <c r="A318" s="130"/>
      <c r="B318" s="130"/>
      <c r="C318" s="130"/>
    </row>
    <row r="319" spans="1:3" ht="15" customHeight="1" x14ac:dyDescent="0.3">
      <c r="A319" s="130"/>
      <c r="B319" s="130"/>
      <c r="C319" s="130"/>
    </row>
    <row r="320" spans="1:3" ht="15" customHeight="1" x14ac:dyDescent="0.3">
      <c r="A320" s="130"/>
      <c r="B320" s="130"/>
      <c r="C320" s="130"/>
    </row>
    <row r="321" spans="1:3" ht="15" customHeight="1" x14ac:dyDescent="0.3">
      <c r="A321" s="130"/>
      <c r="B321" s="130"/>
      <c r="C321" s="130"/>
    </row>
    <row r="322" spans="1:3" ht="15" customHeight="1" x14ac:dyDescent="0.3">
      <c r="A322" s="130"/>
      <c r="B322" s="130"/>
      <c r="C322" s="130"/>
    </row>
    <row r="323" spans="1:3" ht="15" customHeight="1" x14ac:dyDescent="0.3">
      <c r="A323" s="130"/>
      <c r="B323" s="130"/>
      <c r="C323" s="130"/>
    </row>
    <row r="324" spans="1:3" ht="15" customHeight="1" x14ac:dyDescent="0.3">
      <c r="A324" s="130"/>
      <c r="B324" s="130"/>
      <c r="C324" s="130"/>
    </row>
    <row r="325" spans="1:3" ht="15" customHeight="1" x14ac:dyDescent="0.3">
      <c r="A325" s="130"/>
      <c r="B325" s="130"/>
      <c r="C325" s="130"/>
    </row>
    <row r="326" spans="1:3" ht="15" customHeight="1" x14ac:dyDescent="0.3">
      <c r="A326" s="130"/>
      <c r="B326" s="130"/>
      <c r="C326" s="130"/>
    </row>
    <row r="327" spans="1:3" ht="15" customHeight="1" x14ac:dyDescent="0.3">
      <c r="A327" s="130"/>
      <c r="B327" s="130"/>
      <c r="C327" s="130"/>
    </row>
    <row r="328" spans="1:3" ht="15" customHeight="1" x14ac:dyDescent="0.3">
      <c r="A328" s="130"/>
      <c r="B328" s="130"/>
      <c r="C328" s="130"/>
    </row>
    <row r="329" spans="1:3" ht="15" customHeight="1" x14ac:dyDescent="0.3">
      <c r="A329" s="130"/>
      <c r="B329" s="130"/>
      <c r="C329" s="130"/>
    </row>
    <row r="330" spans="1:3" ht="15" customHeight="1" x14ac:dyDescent="0.3">
      <c r="A330" s="130"/>
      <c r="B330" s="130"/>
      <c r="C330" s="130"/>
    </row>
    <row r="331" spans="1:3" ht="15" customHeight="1" x14ac:dyDescent="0.3">
      <c r="A331" s="130"/>
      <c r="B331" s="130"/>
      <c r="C331" s="130"/>
    </row>
    <row r="332" spans="1:3" ht="15" customHeight="1" x14ac:dyDescent="0.3">
      <c r="A332" s="130"/>
      <c r="B332" s="130"/>
      <c r="C332" s="130"/>
    </row>
    <row r="333" spans="1:3" ht="15" customHeight="1" x14ac:dyDescent="0.3">
      <c r="A333" s="130"/>
      <c r="B333" s="130"/>
      <c r="C333" s="130"/>
    </row>
    <row r="334" spans="1:3" ht="15" customHeight="1" x14ac:dyDescent="0.3">
      <c r="A334" s="130"/>
      <c r="B334" s="130"/>
      <c r="C334" s="130"/>
    </row>
    <row r="335" spans="1:3" ht="15" customHeight="1" x14ac:dyDescent="0.3">
      <c r="A335" s="130"/>
      <c r="B335" s="130"/>
      <c r="C335" s="130"/>
    </row>
    <row r="336" spans="1:3" ht="15" customHeight="1" x14ac:dyDescent="0.3">
      <c r="A336" s="130"/>
      <c r="B336" s="130"/>
      <c r="C336" s="130"/>
    </row>
    <row r="337" spans="1:3" ht="15" customHeight="1" x14ac:dyDescent="0.3">
      <c r="A337" s="130"/>
      <c r="B337" s="130"/>
      <c r="C337" s="130"/>
    </row>
    <row r="338" spans="1:3" ht="15" customHeight="1" x14ac:dyDescent="0.3">
      <c r="A338" s="130"/>
      <c r="B338" s="130"/>
      <c r="C338" s="130"/>
    </row>
    <row r="339" spans="1:3" ht="15" customHeight="1" x14ac:dyDescent="0.3">
      <c r="A339" s="130"/>
      <c r="B339" s="130"/>
      <c r="C339" s="130"/>
    </row>
    <row r="340" spans="1:3" ht="15" customHeight="1" x14ac:dyDescent="0.3">
      <c r="A340" s="130"/>
      <c r="B340" s="130"/>
      <c r="C340" s="130"/>
    </row>
    <row r="341" spans="1:3" ht="15" customHeight="1" x14ac:dyDescent="0.3">
      <c r="A341" s="130"/>
      <c r="B341" s="130"/>
      <c r="C341" s="130"/>
    </row>
    <row r="342" spans="1:3" ht="15" customHeight="1" x14ac:dyDescent="0.3">
      <c r="A342" s="130"/>
      <c r="B342" s="130"/>
      <c r="C342" s="130"/>
    </row>
    <row r="343" spans="1:3" ht="15" customHeight="1" x14ac:dyDescent="0.3">
      <c r="A343" s="130"/>
      <c r="B343" s="130"/>
      <c r="C343" s="130"/>
    </row>
    <row r="344" spans="1:3" ht="15" customHeight="1" x14ac:dyDescent="0.3">
      <c r="A344" s="130"/>
      <c r="B344" s="130"/>
      <c r="C344" s="130"/>
    </row>
    <row r="345" spans="1:3" ht="15" customHeight="1" x14ac:dyDescent="0.3">
      <c r="A345" s="130"/>
      <c r="B345" s="130"/>
      <c r="C345" s="130"/>
    </row>
    <row r="346" spans="1:3" ht="15" customHeight="1" x14ac:dyDescent="0.3">
      <c r="A346" s="130"/>
      <c r="B346" s="130"/>
      <c r="C346" s="130"/>
    </row>
    <row r="347" spans="1:3" ht="15" customHeight="1" x14ac:dyDescent="0.3">
      <c r="A347" s="130"/>
      <c r="B347" s="130"/>
      <c r="C347" s="130"/>
    </row>
    <row r="348" spans="1:3" ht="15" customHeight="1" x14ac:dyDescent="0.3">
      <c r="A348" s="130"/>
      <c r="B348" s="130"/>
      <c r="C348" s="130"/>
    </row>
    <row r="349" spans="1:3" ht="15" customHeight="1" x14ac:dyDescent="0.3">
      <c r="A349" s="130"/>
      <c r="B349" s="130"/>
      <c r="C349" s="130"/>
    </row>
    <row r="350" spans="1:3" ht="15" customHeight="1" x14ac:dyDescent="0.3">
      <c r="A350" s="130"/>
      <c r="B350" s="130"/>
      <c r="C350" s="130"/>
    </row>
    <row r="351" spans="1:3" ht="15" customHeight="1" x14ac:dyDescent="0.3">
      <c r="A351" s="130"/>
      <c r="B351" s="130"/>
      <c r="C351" s="130"/>
    </row>
    <row r="352" spans="1:3" ht="15" customHeight="1" x14ac:dyDescent="0.3">
      <c r="A352" s="130"/>
      <c r="B352" s="130"/>
      <c r="C352" s="130"/>
    </row>
    <row r="353" spans="1:3" ht="15" customHeight="1" x14ac:dyDescent="0.3">
      <c r="A353" s="130"/>
      <c r="B353" s="130"/>
      <c r="C353" s="130"/>
    </row>
    <row r="354" spans="1:3" ht="15" customHeight="1" x14ac:dyDescent="0.3">
      <c r="A354" s="130"/>
      <c r="B354" s="130"/>
      <c r="C354" s="130"/>
    </row>
    <row r="355" spans="1:3" ht="15" customHeight="1" x14ac:dyDescent="0.3">
      <c r="A355" s="130"/>
      <c r="B355" s="130"/>
      <c r="C355" s="130"/>
    </row>
    <row r="356" spans="1:3" ht="15" customHeight="1" x14ac:dyDescent="0.3">
      <c r="A356" s="130"/>
      <c r="B356" s="130"/>
      <c r="C356" s="130"/>
    </row>
    <row r="357" spans="1:3" ht="15" customHeight="1" x14ac:dyDescent="0.3">
      <c r="A357" s="130"/>
      <c r="B357" s="130"/>
      <c r="C357" s="130"/>
    </row>
    <row r="358" spans="1:3" ht="15" customHeight="1" x14ac:dyDescent="0.3">
      <c r="A358" s="130"/>
      <c r="B358" s="130"/>
      <c r="C358" s="130"/>
    </row>
    <row r="359" spans="1:3" ht="15" customHeight="1" x14ac:dyDescent="0.3">
      <c r="A359" s="130"/>
      <c r="B359" s="130"/>
      <c r="C359" s="130"/>
    </row>
    <row r="360" spans="1:3" ht="15" customHeight="1" x14ac:dyDescent="0.3">
      <c r="A360" s="130"/>
      <c r="B360" s="130"/>
      <c r="C360" s="130"/>
    </row>
    <row r="361" spans="1:3" ht="15" customHeight="1" x14ac:dyDescent="0.3">
      <c r="A361" s="130"/>
      <c r="B361" s="130"/>
      <c r="C361" s="130"/>
    </row>
    <row r="362" spans="1:3" ht="15" customHeight="1" x14ac:dyDescent="0.3">
      <c r="A362" s="130"/>
      <c r="B362" s="130"/>
      <c r="C362" s="130"/>
    </row>
    <row r="363" spans="1:3" ht="15" customHeight="1" x14ac:dyDescent="0.3">
      <c r="A363" s="130"/>
      <c r="B363" s="130"/>
      <c r="C363" s="130"/>
    </row>
    <row r="364" spans="1:3" ht="15" customHeight="1" x14ac:dyDescent="0.3">
      <c r="A364" s="130"/>
      <c r="B364" s="130"/>
      <c r="C364" s="130"/>
    </row>
    <row r="365" spans="1:3" ht="15" customHeight="1" x14ac:dyDescent="0.3">
      <c r="A365" s="130"/>
      <c r="B365" s="130"/>
      <c r="C365" s="130"/>
    </row>
    <row r="366" spans="1:3" ht="15" customHeight="1" x14ac:dyDescent="0.3">
      <c r="A366" s="130"/>
      <c r="B366" s="130"/>
      <c r="C366" s="130"/>
    </row>
    <row r="367" spans="1:3" ht="15" customHeight="1" x14ac:dyDescent="0.3">
      <c r="A367" s="130"/>
      <c r="B367" s="130"/>
      <c r="C367" s="130"/>
    </row>
    <row r="368" spans="1:3" ht="15" customHeight="1" x14ac:dyDescent="0.3">
      <c r="A368" s="130"/>
      <c r="B368" s="130"/>
      <c r="C368" s="130"/>
    </row>
    <row r="369" spans="1:3" ht="15" customHeight="1" x14ac:dyDescent="0.3">
      <c r="A369" s="130"/>
      <c r="B369" s="130"/>
      <c r="C369" s="130"/>
    </row>
    <row r="370" spans="1:3" ht="15" customHeight="1" x14ac:dyDescent="0.3">
      <c r="A370" s="130"/>
      <c r="B370" s="130"/>
      <c r="C370" s="130"/>
    </row>
    <row r="371" spans="1:3" ht="15" customHeight="1" x14ac:dyDescent="0.3">
      <c r="A371" s="130"/>
      <c r="B371" s="130"/>
      <c r="C371" s="130"/>
    </row>
    <row r="372" spans="1:3" ht="15" customHeight="1" x14ac:dyDescent="0.3">
      <c r="A372" s="130"/>
      <c r="B372" s="130"/>
      <c r="C372" s="130"/>
    </row>
    <row r="373" spans="1:3" ht="15" customHeight="1" x14ac:dyDescent="0.3">
      <c r="A373" s="130"/>
      <c r="B373" s="130"/>
      <c r="C373" s="130"/>
    </row>
    <row r="374" spans="1:3" ht="15" customHeight="1" x14ac:dyDescent="0.3">
      <c r="A374" s="130"/>
      <c r="B374" s="130"/>
      <c r="C374" s="130"/>
    </row>
    <row r="375" spans="1:3" ht="15" customHeight="1" x14ac:dyDescent="0.3">
      <c r="A375" s="130"/>
      <c r="B375" s="130"/>
      <c r="C375" s="130"/>
    </row>
    <row r="376" spans="1:3" ht="15" customHeight="1" x14ac:dyDescent="0.3">
      <c r="A376" s="130"/>
      <c r="B376" s="130"/>
      <c r="C376" s="130"/>
    </row>
    <row r="377" spans="1:3" ht="15" customHeight="1" x14ac:dyDescent="0.3">
      <c r="A377" s="130"/>
      <c r="B377" s="130"/>
      <c r="C377" s="130"/>
    </row>
    <row r="378" spans="1:3" ht="15" customHeight="1" x14ac:dyDescent="0.3">
      <c r="A378" s="130"/>
      <c r="B378" s="130"/>
      <c r="C378" s="130"/>
    </row>
    <row r="379" spans="1:3" ht="15" customHeight="1" x14ac:dyDescent="0.3">
      <c r="A379" s="130"/>
      <c r="B379" s="130"/>
      <c r="C379" s="130"/>
    </row>
    <row r="380" spans="1:3" ht="15" customHeight="1" x14ac:dyDescent="0.3">
      <c r="A380" s="130"/>
      <c r="B380" s="130"/>
      <c r="C380" s="130"/>
    </row>
    <row r="381" spans="1:3" ht="15" customHeight="1" x14ac:dyDescent="0.3">
      <c r="A381" s="130"/>
      <c r="B381" s="130"/>
      <c r="C381" s="130"/>
    </row>
    <row r="382" spans="1:3" ht="15" customHeight="1" x14ac:dyDescent="0.3">
      <c r="A382" s="130"/>
      <c r="B382" s="130"/>
      <c r="C382" s="130"/>
    </row>
    <row r="383" spans="1:3" ht="15" customHeight="1" x14ac:dyDescent="0.3">
      <c r="A383" s="130"/>
      <c r="B383" s="130"/>
      <c r="C383" s="130"/>
    </row>
    <row r="384" spans="1:3" ht="15" customHeight="1" x14ac:dyDescent="0.3">
      <c r="A384" s="130"/>
      <c r="B384" s="130"/>
      <c r="C384" s="130"/>
    </row>
    <row r="385" spans="1:3" ht="15" customHeight="1" x14ac:dyDescent="0.3">
      <c r="A385" s="130"/>
      <c r="B385" s="130"/>
      <c r="C385" s="130"/>
    </row>
    <row r="386" spans="1:3" ht="15" customHeight="1" x14ac:dyDescent="0.3">
      <c r="A386" s="130"/>
      <c r="B386" s="130"/>
      <c r="C386" s="130"/>
    </row>
    <row r="387" spans="1:3" ht="15" customHeight="1" x14ac:dyDescent="0.3">
      <c r="A387" s="130"/>
      <c r="B387" s="130"/>
      <c r="C387" s="130"/>
    </row>
    <row r="388" spans="1:3" ht="15" customHeight="1" x14ac:dyDescent="0.3">
      <c r="A388" s="130"/>
      <c r="B388" s="130"/>
      <c r="C388" s="130"/>
    </row>
    <row r="389" spans="1:3" ht="15" customHeight="1" x14ac:dyDescent="0.3">
      <c r="A389" s="130"/>
      <c r="B389" s="130"/>
      <c r="C389" s="130"/>
    </row>
    <row r="390" spans="1:3" ht="15" customHeight="1" x14ac:dyDescent="0.3">
      <c r="A390" s="130"/>
      <c r="B390" s="130"/>
      <c r="C390" s="130"/>
    </row>
    <row r="391" spans="1:3" ht="15" customHeight="1" x14ac:dyDescent="0.3">
      <c r="A391" s="130"/>
      <c r="B391" s="130"/>
      <c r="C391" s="130"/>
    </row>
    <row r="392" spans="1:3" ht="15" customHeight="1" x14ac:dyDescent="0.3">
      <c r="A392" s="130"/>
      <c r="B392" s="130"/>
      <c r="C392" s="130"/>
    </row>
    <row r="393" spans="1:3" ht="15" customHeight="1" x14ac:dyDescent="0.3">
      <c r="A393" s="130"/>
      <c r="B393" s="130"/>
      <c r="C393" s="130"/>
    </row>
    <row r="394" spans="1:3" ht="15" customHeight="1" x14ac:dyDescent="0.3">
      <c r="A394" s="130"/>
      <c r="B394" s="130"/>
      <c r="C394" s="130"/>
    </row>
    <row r="395" spans="1:3" ht="15" customHeight="1" x14ac:dyDescent="0.3">
      <c r="A395" s="130"/>
      <c r="B395" s="130"/>
      <c r="C395" s="130"/>
    </row>
    <row r="396" spans="1:3" ht="15" customHeight="1" x14ac:dyDescent="0.3">
      <c r="A396" s="130"/>
      <c r="B396" s="130"/>
      <c r="C396" s="130"/>
    </row>
    <row r="397" spans="1:3" ht="15" customHeight="1" x14ac:dyDescent="0.3">
      <c r="A397" s="130"/>
      <c r="B397" s="130"/>
      <c r="C397" s="130"/>
    </row>
    <row r="398" spans="1:3" ht="15" customHeight="1" x14ac:dyDescent="0.3">
      <c r="A398" s="130"/>
      <c r="B398" s="130"/>
      <c r="C398" s="130"/>
    </row>
    <row r="399" spans="1:3" ht="15" customHeight="1" x14ac:dyDescent="0.3">
      <c r="A399" s="130"/>
      <c r="B399" s="130"/>
      <c r="C399" s="130"/>
    </row>
    <row r="400" spans="1:3" ht="15" customHeight="1" x14ac:dyDescent="0.3">
      <c r="A400" s="130"/>
      <c r="B400" s="130"/>
      <c r="C400" s="130"/>
    </row>
    <row r="401" spans="1:3" ht="15" customHeight="1" x14ac:dyDescent="0.3">
      <c r="A401" s="130"/>
      <c r="B401" s="130"/>
      <c r="C401" s="130"/>
    </row>
    <row r="402" spans="1:3" ht="15" customHeight="1" x14ac:dyDescent="0.3">
      <c r="A402" s="130"/>
      <c r="B402" s="130"/>
      <c r="C402" s="130"/>
    </row>
    <row r="403" spans="1:3" ht="15" customHeight="1" x14ac:dyDescent="0.3">
      <c r="A403" s="130"/>
      <c r="B403" s="130"/>
      <c r="C403" s="130"/>
    </row>
    <row r="404" spans="1:3" ht="15" customHeight="1" x14ac:dyDescent="0.3">
      <c r="A404" s="130"/>
      <c r="B404" s="130"/>
      <c r="C404" s="130"/>
    </row>
    <row r="405" spans="1:3" ht="15" customHeight="1" x14ac:dyDescent="0.3">
      <c r="A405" s="130"/>
      <c r="B405" s="130"/>
      <c r="C405" s="130"/>
    </row>
    <row r="406" spans="1:3" ht="15" customHeight="1" x14ac:dyDescent="0.3">
      <c r="A406" s="130"/>
      <c r="B406" s="130"/>
      <c r="C406" s="130"/>
    </row>
    <row r="407" spans="1:3" ht="15" customHeight="1" x14ac:dyDescent="0.3">
      <c r="A407" s="130"/>
      <c r="B407" s="130"/>
      <c r="C407" s="130"/>
    </row>
    <row r="408" spans="1:3" ht="15" customHeight="1" x14ac:dyDescent="0.3">
      <c r="A408" s="130"/>
      <c r="B408" s="130"/>
      <c r="C408" s="130"/>
    </row>
    <row r="409" spans="1:3" ht="15" customHeight="1" x14ac:dyDescent="0.3">
      <c r="A409" s="130"/>
      <c r="B409" s="130"/>
      <c r="C409" s="130"/>
    </row>
    <row r="410" spans="1:3" ht="15" customHeight="1" x14ac:dyDescent="0.3">
      <c r="A410" s="130"/>
      <c r="B410" s="130"/>
      <c r="C410" s="130"/>
    </row>
    <row r="411" spans="1:3" ht="15" customHeight="1" x14ac:dyDescent="0.3">
      <c r="A411" s="130"/>
      <c r="B411" s="130"/>
      <c r="C411" s="130"/>
    </row>
    <row r="412" spans="1:3" ht="15" customHeight="1" x14ac:dyDescent="0.3">
      <c r="A412" s="130"/>
      <c r="B412" s="130"/>
      <c r="C412" s="130"/>
    </row>
    <row r="413" spans="1:3" ht="15" customHeight="1" x14ac:dyDescent="0.3">
      <c r="A413" s="130"/>
      <c r="B413" s="130"/>
      <c r="C413" s="130"/>
    </row>
    <row r="414" spans="1:3" ht="15" customHeight="1" x14ac:dyDescent="0.3">
      <c r="A414" s="130"/>
      <c r="B414" s="130"/>
      <c r="C414" s="130"/>
    </row>
    <row r="415" spans="1:3" ht="15" customHeight="1" x14ac:dyDescent="0.3">
      <c r="A415" s="130"/>
      <c r="B415" s="130"/>
      <c r="C415" s="130"/>
    </row>
    <row r="416" spans="1:3" ht="15" customHeight="1" x14ac:dyDescent="0.3">
      <c r="A416" s="130"/>
      <c r="B416" s="130"/>
      <c r="C416" s="130"/>
    </row>
    <row r="417" spans="1:3" ht="15" customHeight="1" x14ac:dyDescent="0.3">
      <c r="A417" s="130"/>
      <c r="B417" s="130"/>
      <c r="C417" s="130"/>
    </row>
    <row r="418" spans="1:3" ht="15" customHeight="1" x14ac:dyDescent="0.3">
      <c r="A418" s="130"/>
      <c r="B418" s="130"/>
      <c r="C418" s="130"/>
    </row>
    <row r="419" spans="1:3" ht="15" customHeight="1" x14ac:dyDescent="0.3">
      <c r="A419" s="130"/>
      <c r="B419" s="130"/>
      <c r="C419" s="130"/>
    </row>
    <row r="420" spans="1:3" ht="15" customHeight="1" x14ac:dyDescent="0.3">
      <c r="A420" s="130"/>
      <c r="B420" s="130"/>
      <c r="C420" s="130"/>
    </row>
    <row r="421" spans="1:3" ht="15" customHeight="1" x14ac:dyDescent="0.3">
      <c r="A421" s="130"/>
      <c r="B421" s="130"/>
      <c r="C421" s="130"/>
    </row>
    <row r="422" spans="1:3" ht="15" customHeight="1" x14ac:dyDescent="0.3">
      <c r="A422" s="130"/>
      <c r="B422" s="130"/>
      <c r="C422" s="130"/>
    </row>
    <row r="423" spans="1:3" ht="15" customHeight="1" x14ac:dyDescent="0.3">
      <c r="A423" s="130"/>
      <c r="B423" s="130"/>
      <c r="C423" s="130"/>
    </row>
    <row r="424" spans="1:3" ht="15" customHeight="1" x14ac:dyDescent="0.3">
      <c r="A424" s="130"/>
      <c r="B424" s="130"/>
      <c r="C424" s="130"/>
    </row>
    <row r="425" spans="1:3" ht="15" customHeight="1" x14ac:dyDescent="0.3">
      <c r="A425" s="130"/>
      <c r="B425" s="130"/>
      <c r="C425" s="130"/>
    </row>
    <row r="426" spans="1:3" ht="15" customHeight="1" x14ac:dyDescent="0.3">
      <c r="A426" s="130"/>
      <c r="B426" s="130"/>
      <c r="C426" s="130"/>
    </row>
    <row r="427" spans="1:3" ht="15" customHeight="1" x14ac:dyDescent="0.3">
      <c r="A427" s="130"/>
      <c r="B427" s="130"/>
      <c r="C427" s="130"/>
    </row>
    <row r="428" spans="1:3" ht="15" customHeight="1" x14ac:dyDescent="0.3">
      <c r="A428" s="130"/>
      <c r="B428" s="130"/>
      <c r="C428" s="130"/>
    </row>
    <row r="429" spans="1:3" ht="15" customHeight="1" x14ac:dyDescent="0.3">
      <c r="A429" s="130"/>
      <c r="B429" s="130"/>
      <c r="C429" s="130"/>
    </row>
    <row r="430" spans="1:3" ht="15" customHeight="1" x14ac:dyDescent="0.3">
      <c r="A430" s="130"/>
      <c r="B430" s="130"/>
      <c r="C430" s="130"/>
    </row>
    <row r="431" spans="1:3" ht="15" customHeight="1" x14ac:dyDescent="0.3">
      <c r="A431" s="130"/>
      <c r="B431" s="130"/>
      <c r="C431" s="130"/>
    </row>
    <row r="432" spans="1:3" ht="15" customHeight="1" x14ac:dyDescent="0.3">
      <c r="A432" s="130"/>
      <c r="B432" s="130"/>
      <c r="C432" s="130"/>
    </row>
    <row r="433" spans="1:3" ht="15" customHeight="1" x14ac:dyDescent="0.3">
      <c r="A433" s="130"/>
      <c r="B433" s="130"/>
      <c r="C433" s="130"/>
    </row>
    <row r="434" spans="1:3" ht="15" customHeight="1" x14ac:dyDescent="0.3">
      <c r="A434" s="130"/>
      <c r="B434" s="130"/>
      <c r="C434" s="130"/>
    </row>
    <row r="435" spans="1:3" ht="15" customHeight="1" x14ac:dyDescent="0.3">
      <c r="A435" s="130"/>
      <c r="B435" s="130"/>
      <c r="C435" s="130"/>
    </row>
    <row r="436" spans="1:3" ht="15" customHeight="1" x14ac:dyDescent="0.3">
      <c r="A436" s="130"/>
      <c r="B436" s="130"/>
      <c r="C436" s="130"/>
    </row>
    <row r="437" spans="1:3" ht="15" customHeight="1" x14ac:dyDescent="0.3">
      <c r="A437" s="130"/>
      <c r="B437" s="130"/>
      <c r="C437" s="130"/>
    </row>
    <row r="438" spans="1:3" ht="15" customHeight="1" x14ac:dyDescent="0.3">
      <c r="A438" s="130"/>
      <c r="B438" s="130"/>
      <c r="C438" s="130"/>
    </row>
    <row r="439" spans="1:3" ht="15" customHeight="1" x14ac:dyDescent="0.3">
      <c r="A439" s="130"/>
      <c r="B439" s="130"/>
      <c r="C439" s="130"/>
    </row>
    <row r="440" spans="1:3" ht="15" customHeight="1" x14ac:dyDescent="0.3">
      <c r="A440" s="130"/>
      <c r="B440" s="130"/>
      <c r="C440" s="130"/>
    </row>
    <row r="441" spans="1:3" ht="15" customHeight="1" x14ac:dyDescent="0.3">
      <c r="A441" s="130"/>
      <c r="B441" s="130"/>
      <c r="C441" s="130"/>
    </row>
    <row r="442" spans="1:3" ht="15" customHeight="1" x14ac:dyDescent="0.3">
      <c r="A442" s="130"/>
      <c r="B442" s="130"/>
      <c r="C442" s="130"/>
    </row>
    <row r="443" spans="1:3" ht="15" customHeight="1" x14ac:dyDescent="0.3">
      <c r="A443" s="130"/>
      <c r="B443" s="130"/>
      <c r="C443" s="130"/>
    </row>
    <row r="444" spans="1:3" ht="15" customHeight="1" x14ac:dyDescent="0.3">
      <c r="A444" s="130"/>
      <c r="B444" s="130"/>
      <c r="C444" s="130"/>
    </row>
    <row r="445" spans="1:3" ht="15" customHeight="1" x14ac:dyDescent="0.3">
      <c r="A445" s="130"/>
      <c r="B445" s="130"/>
      <c r="C445" s="130"/>
    </row>
    <row r="446" spans="1:3" ht="15" customHeight="1" x14ac:dyDescent="0.3">
      <c r="A446" s="130"/>
      <c r="B446" s="130"/>
      <c r="C446" s="130"/>
    </row>
    <row r="447" spans="1:3" ht="15" customHeight="1" x14ac:dyDescent="0.3">
      <c r="A447" s="130"/>
      <c r="B447" s="130"/>
      <c r="C447" s="130"/>
    </row>
    <row r="448" spans="1:3" ht="15" customHeight="1" x14ac:dyDescent="0.3">
      <c r="A448" s="130"/>
      <c r="B448" s="130"/>
      <c r="C448" s="130"/>
    </row>
    <row r="449" spans="1:3" ht="15" customHeight="1" x14ac:dyDescent="0.3">
      <c r="A449" s="130"/>
      <c r="B449" s="130"/>
      <c r="C449" s="130"/>
    </row>
    <row r="450" spans="1:3" ht="15" customHeight="1" x14ac:dyDescent="0.3">
      <c r="A450" s="130"/>
      <c r="B450" s="130"/>
      <c r="C450" s="130"/>
    </row>
    <row r="451" spans="1:3" ht="15" customHeight="1" x14ac:dyDescent="0.3">
      <c r="A451" s="130"/>
      <c r="B451" s="130"/>
      <c r="C451" s="130"/>
    </row>
    <row r="452" spans="1:3" ht="15" customHeight="1" x14ac:dyDescent="0.3">
      <c r="A452" s="130"/>
      <c r="B452" s="130"/>
      <c r="C452" s="130"/>
    </row>
    <row r="453" spans="1:3" ht="15" customHeight="1" x14ac:dyDescent="0.3">
      <c r="A453" s="130"/>
      <c r="B453" s="130"/>
      <c r="C453" s="130"/>
    </row>
    <row r="454" spans="1:3" ht="15" customHeight="1" x14ac:dyDescent="0.3">
      <c r="A454" s="130"/>
      <c r="B454" s="130"/>
      <c r="C454" s="130"/>
    </row>
    <row r="455" spans="1:3" ht="15" customHeight="1" x14ac:dyDescent="0.3">
      <c r="A455" s="130"/>
      <c r="B455" s="130"/>
      <c r="C455" s="130"/>
    </row>
    <row r="456" spans="1:3" ht="15" customHeight="1" x14ac:dyDescent="0.3">
      <c r="A456" s="130"/>
      <c r="B456" s="130"/>
      <c r="C456" s="130"/>
    </row>
    <row r="457" spans="1:3" ht="15" customHeight="1" x14ac:dyDescent="0.3">
      <c r="A457" s="130"/>
      <c r="B457" s="130"/>
      <c r="C457" s="130"/>
    </row>
    <row r="458" spans="1:3" ht="15" customHeight="1" x14ac:dyDescent="0.3">
      <c r="A458" s="130"/>
      <c r="B458" s="130"/>
      <c r="C458" s="130"/>
    </row>
    <row r="459" spans="1:3" ht="15" customHeight="1" x14ac:dyDescent="0.3">
      <c r="A459" s="130"/>
      <c r="B459" s="130"/>
      <c r="C459" s="130"/>
    </row>
    <row r="460" spans="1:3" ht="15" customHeight="1" x14ac:dyDescent="0.3">
      <c r="A460" s="130"/>
      <c r="B460" s="130"/>
      <c r="C460" s="130"/>
    </row>
    <row r="461" spans="1:3" ht="15" customHeight="1" x14ac:dyDescent="0.3">
      <c r="A461" s="130"/>
      <c r="B461" s="130"/>
      <c r="C461" s="130"/>
    </row>
    <row r="462" spans="1:3" ht="15" customHeight="1" x14ac:dyDescent="0.3">
      <c r="A462" s="130"/>
      <c r="B462" s="130"/>
      <c r="C462" s="130"/>
    </row>
    <row r="463" spans="1:3" ht="15" customHeight="1" x14ac:dyDescent="0.3">
      <c r="A463" s="130"/>
      <c r="B463" s="130"/>
      <c r="C463" s="130"/>
    </row>
    <row r="464" spans="1:3" ht="15" customHeight="1" x14ac:dyDescent="0.3">
      <c r="A464" s="130"/>
      <c r="B464" s="130"/>
      <c r="C464" s="130"/>
    </row>
    <row r="465" spans="1:3" ht="15" customHeight="1" x14ac:dyDescent="0.3">
      <c r="A465" s="130"/>
      <c r="B465" s="130"/>
      <c r="C465" s="130"/>
    </row>
    <row r="466" spans="1:3" ht="15" customHeight="1" x14ac:dyDescent="0.3">
      <c r="A466" s="130"/>
      <c r="B466" s="130"/>
      <c r="C466" s="130"/>
    </row>
    <row r="467" spans="1:3" ht="15" customHeight="1" x14ac:dyDescent="0.3">
      <c r="A467" s="130"/>
      <c r="B467" s="130"/>
      <c r="C467" s="130"/>
    </row>
    <row r="468" spans="1:3" ht="15" customHeight="1" x14ac:dyDescent="0.3">
      <c r="A468" s="130"/>
      <c r="B468" s="130"/>
      <c r="C468" s="130"/>
    </row>
    <row r="469" spans="1:3" ht="15" customHeight="1" x14ac:dyDescent="0.3">
      <c r="A469" s="130"/>
      <c r="B469" s="130"/>
      <c r="C469" s="130"/>
    </row>
    <row r="470" spans="1:3" ht="15" customHeight="1" x14ac:dyDescent="0.3">
      <c r="A470" s="130"/>
      <c r="B470" s="130"/>
      <c r="C470" s="130"/>
    </row>
    <row r="471" spans="1:3" ht="15" customHeight="1" x14ac:dyDescent="0.3">
      <c r="A471" s="130"/>
      <c r="B471" s="130"/>
      <c r="C471" s="130"/>
    </row>
    <row r="472" spans="1:3" ht="15" customHeight="1" x14ac:dyDescent="0.3">
      <c r="A472" s="130"/>
      <c r="B472" s="130"/>
      <c r="C472" s="130"/>
    </row>
    <row r="473" spans="1:3" ht="15" customHeight="1" x14ac:dyDescent="0.3">
      <c r="A473" s="130"/>
      <c r="B473" s="130"/>
      <c r="C473" s="130"/>
    </row>
    <row r="474" spans="1:3" ht="15" customHeight="1" x14ac:dyDescent="0.3">
      <c r="A474" s="130"/>
      <c r="B474" s="130"/>
      <c r="C474" s="130"/>
    </row>
    <row r="475" spans="1:3" ht="15" customHeight="1" x14ac:dyDescent="0.3">
      <c r="A475" s="130"/>
      <c r="B475" s="130"/>
      <c r="C475" s="130"/>
    </row>
    <row r="476" spans="1:3" ht="15" customHeight="1" x14ac:dyDescent="0.3">
      <c r="A476" s="130"/>
      <c r="B476" s="130"/>
      <c r="C476" s="130"/>
    </row>
    <row r="477" spans="1:3" ht="15" customHeight="1" x14ac:dyDescent="0.3">
      <c r="A477" s="130"/>
      <c r="B477" s="130"/>
      <c r="C477" s="130"/>
    </row>
    <row r="478" spans="1:3" ht="15" customHeight="1" x14ac:dyDescent="0.3">
      <c r="A478" s="130"/>
      <c r="B478" s="130"/>
      <c r="C478" s="130"/>
    </row>
    <row r="479" spans="1:3" ht="15" customHeight="1" x14ac:dyDescent="0.3">
      <c r="A479" s="130"/>
      <c r="B479" s="130"/>
      <c r="C479" s="130"/>
    </row>
    <row r="480" spans="1:3" ht="15" customHeight="1" x14ac:dyDescent="0.3">
      <c r="A480" s="130"/>
      <c r="B480" s="130"/>
      <c r="C480" s="130"/>
    </row>
    <row r="481" spans="1:3" ht="15" customHeight="1" x14ac:dyDescent="0.3">
      <c r="A481" s="130"/>
      <c r="B481" s="130"/>
      <c r="C481" s="130"/>
    </row>
    <row r="482" spans="1:3" ht="15" customHeight="1" x14ac:dyDescent="0.3">
      <c r="A482" s="130"/>
      <c r="B482" s="130"/>
      <c r="C482" s="130"/>
    </row>
    <row r="483" spans="1:3" ht="15" customHeight="1" x14ac:dyDescent="0.3">
      <c r="A483" s="130"/>
      <c r="B483" s="130"/>
      <c r="C483" s="130"/>
    </row>
    <row r="484" spans="1:3" ht="15" customHeight="1" x14ac:dyDescent="0.3">
      <c r="A484" s="130"/>
      <c r="B484" s="130"/>
      <c r="C484" s="130"/>
    </row>
    <row r="485" spans="1:3" ht="15" customHeight="1" x14ac:dyDescent="0.3">
      <c r="A485" s="130"/>
      <c r="B485" s="130"/>
      <c r="C485" s="130"/>
    </row>
    <row r="486" spans="1:3" ht="15" customHeight="1" x14ac:dyDescent="0.3">
      <c r="A486" s="130"/>
      <c r="B486" s="130"/>
      <c r="C486" s="130"/>
    </row>
    <row r="487" spans="1:3" ht="15" customHeight="1" x14ac:dyDescent="0.3">
      <c r="A487" s="130"/>
      <c r="B487" s="130"/>
      <c r="C487" s="130"/>
    </row>
    <row r="488" spans="1:3" ht="15" customHeight="1" x14ac:dyDescent="0.3">
      <c r="A488" s="130"/>
      <c r="B488" s="130"/>
      <c r="C488" s="130"/>
    </row>
    <row r="489" spans="1:3" ht="15" customHeight="1" x14ac:dyDescent="0.3">
      <c r="A489" s="130"/>
      <c r="B489" s="130"/>
      <c r="C489" s="130"/>
    </row>
    <row r="490" spans="1:3" ht="15" customHeight="1" x14ac:dyDescent="0.3">
      <c r="A490" s="130"/>
      <c r="B490" s="130"/>
      <c r="C490" s="130"/>
    </row>
    <row r="491" spans="1:3" ht="15" customHeight="1" x14ac:dyDescent="0.3">
      <c r="A491" s="130"/>
      <c r="B491" s="130"/>
      <c r="C491" s="130"/>
    </row>
    <row r="492" spans="1:3" ht="15" customHeight="1" x14ac:dyDescent="0.3">
      <c r="A492" s="130"/>
      <c r="B492" s="130"/>
      <c r="C492" s="130"/>
    </row>
    <row r="493" spans="1:3" ht="15" customHeight="1" x14ac:dyDescent="0.3">
      <c r="A493" s="130"/>
      <c r="B493" s="130"/>
      <c r="C493" s="130"/>
    </row>
    <row r="494" spans="1:3" ht="15" customHeight="1" x14ac:dyDescent="0.3">
      <c r="A494" s="130"/>
      <c r="B494" s="130"/>
      <c r="C494" s="130"/>
    </row>
    <row r="495" spans="1:3" ht="15" customHeight="1" x14ac:dyDescent="0.3">
      <c r="A495" s="130"/>
      <c r="B495" s="130"/>
      <c r="C495" s="130"/>
    </row>
    <row r="496" spans="1:3" ht="15" customHeight="1" x14ac:dyDescent="0.3">
      <c r="A496" s="130"/>
      <c r="B496" s="130"/>
      <c r="C496" s="130"/>
    </row>
    <row r="497" spans="1:3" ht="15" customHeight="1" x14ac:dyDescent="0.3">
      <c r="A497" s="130"/>
      <c r="B497" s="130"/>
      <c r="C497" s="130"/>
    </row>
    <row r="498" spans="1:3" ht="15" customHeight="1" x14ac:dyDescent="0.3">
      <c r="A498" s="130"/>
      <c r="B498" s="130"/>
      <c r="C498" s="130"/>
    </row>
    <row r="499" spans="1:3" ht="15" customHeight="1" x14ac:dyDescent="0.3">
      <c r="A499" s="130"/>
      <c r="B499" s="130"/>
      <c r="C499" s="130"/>
    </row>
    <row r="500" spans="1:3" ht="15" customHeight="1" x14ac:dyDescent="0.3">
      <c r="A500" s="130"/>
      <c r="B500" s="130"/>
      <c r="C500" s="130"/>
    </row>
    <row r="501" spans="1:3" ht="15" customHeight="1" x14ac:dyDescent="0.3">
      <c r="A501" s="130"/>
      <c r="B501" s="130"/>
      <c r="C501" s="130"/>
    </row>
    <row r="502" spans="1:3" ht="15" customHeight="1" x14ac:dyDescent="0.3">
      <c r="A502" s="130"/>
      <c r="B502" s="130"/>
      <c r="C502" s="130"/>
    </row>
    <row r="503" spans="1:3" ht="15" customHeight="1" x14ac:dyDescent="0.3">
      <c r="A503" s="130"/>
      <c r="B503" s="130"/>
      <c r="C503" s="130"/>
    </row>
    <row r="504" spans="1:3" ht="15" customHeight="1" x14ac:dyDescent="0.3">
      <c r="A504" s="130"/>
      <c r="B504" s="130"/>
      <c r="C504" s="130"/>
    </row>
    <row r="505" spans="1:3" ht="15" customHeight="1" x14ac:dyDescent="0.3">
      <c r="A505" s="130"/>
      <c r="B505" s="130"/>
      <c r="C505" s="130"/>
    </row>
    <row r="506" spans="1:3" ht="15" customHeight="1" x14ac:dyDescent="0.3">
      <c r="A506" s="130"/>
      <c r="B506" s="130"/>
      <c r="C506" s="130"/>
    </row>
    <row r="507" spans="1:3" ht="15" customHeight="1" x14ac:dyDescent="0.3">
      <c r="A507" s="130"/>
      <c r="B507" s="130"/>
      <c r="C507" s="130"/>
    </row>
    <row r="508" spans="1:3" ht="15" customHeight="1" x14ac:dyDescent="0.3">
      <c r="A508" s="130"/>
      <c r="B508" s="130"/>
      <c r="C508" s="130"/>
    </row>
    <row r="509" spans="1:3" ht="15" customHeight="1" x14ac:dyDescent="0.3">
      <c r="A509" s="130"/>
      <c r="B509" s="130"/>
      <c r="C509" s="130"/>
    </row>
    <row r="510" spans="1:3" ht="15" customHeight="1" x14ac:dyDescent="0.3">
      <c r="A510" s="130"/>
      <c r="B510" s="130"/>
      <c r="C510" s="130"/>
    </row>
    <row r="511" spans="1:3" ht="15" customHeight="1" x14ac:dyDescent="0.3">
      <c r="A511" s="130"/>
      <c r="B511" s="130"/>
      <c r="C511" s="130"/>
    </row>
    <row r="512" spans="1:3" ht="15" customHeight="1" x14ac:dyDescent="0.3">
      <c r="A512" s="130"/>
      <c r="B512" s="130"/>
      <c r="C512" s="130"/>
    </row>
    <row r="513" spans="1:3" ht="15" customHeight="1" x14ac:dyDescent="0.3">
      <c r="A513" s="130"/>
      <c r="B513" s="130"/>
      <c r="C513" s="130"/>
    </row>
    <row r="514" spans="1:3" ht="15" customHeight="1" x14ac:dyDescent="0.3">
      <c r="A514" s="130"/>
      <c r="B514" s="130"/>
      <c r="C514" s="130"/>
    </row>
    <row r="515" spans="1:3" ht="15" customHeight="1" x14ac:dyDescent="0.3">
      <c r="A515" s="130"/>
      <c r="B515" s="130"/>
      <c r="C515" s="130"/>
    </row>
    <row r="516" spans="1:3" ht="15" customHeight="1" x14ac:dyDescent="0.3">
      <c r="A516" s="130"/>
      <c r="B516" s="130"/>
      <c r="C516" s="130"/>
    </row>
    <row r="517" spans="1:3" ht="15" customHeight="1" x14ac:dyDescent="0.3">
      <c r="A517" s="130"/>
      <c r="B517" s="130"/>
      <c r="C517" s="130"/>
    </row>
    <row r="518" spans="1:3" ht="15" customHeight="1" x14ac:dyDescent="0.3">
      <c r="A518" s="130"/>
      <c r="B518" s="130"/>
      <c r="C518" s="130"/>
    </row>
    <row r="519" spans="1:3" ht="15" customHeight="1" x14ac:dyDescent="0.3">
      <c r="A519" s="130"/>
      <c r="B519" s="130"/>
      <c r="C519" s="130"/>
    </row>
    <row r="520" spans="1:3" ht="15" customHeight="1" x14ac:dyDescent="0.3">
      <c r="A520" s="130"/>
      <c r="B520" s="130"/>
      <c r="C520" s="130"/>
    </row>
    <row r="521" spans="1:3" ht="15" customHeight="1" x14ac:dyDescent="0.3">
      <c r="A521" s="130"/>
      <c r="B521" s="130"/>
      <c r="C521" s="130"/>
    </row>
    <row r="522" spans="1:3" ht="15" customHeight="1" x14ac:dyDescent="0.3">
      <c r="A522" s="130"/>
      <c r="B522" s="130"/>
      <c r="C522" s="130"/>
    </row>
    <row r="523" spans="1:3" ht="15" customHeight="1" x14ac:dyDescent="0.3">
      <c r="A523" s="130"/>
      <c r="B523" s="130"/>
      <c r="C523" s="130"/>
    </row>
    <row r="524" spans="1:3" ht="15" customHeight="1" x14ac:dyDescent="0.3">
      <c r="A524" s="130"/>
      <c r="B524" s="130"/>
      <c r="C524" s="130"/>
    </row>
    <row r="525" spans="1:3" ht="15" customHeight="1" x14ac:dyDescent="0.3">
      <c r="A525" s="130"/>
      <c r="B525" s="130"/>
      <c r="C525" s="130"/>
    </row>
    <row r="526" spans="1:3" ht="15" customHeight="1" x14ac:dyDescent="0.3">
      <c r="A526" s="130"/>
      <c r="B526" s="130"/>
      <c r="C526" s="130"/>
    </row>
    <row r="527" spans="1:3" ht="15" customHeight="1" x14ac:dyDescent="0.3">
      <c r="A527" s="130"/>
      <c r="B527" s="130"/>
      <c r="C527" s="130"/>
    </row>
    <row r="528" spans="1:3" ht="15" customHeight="1" x14ac:dyDescent="0.3">
      <c r="A528" s="130"/>
      <c r="B528" s="130"/>
      <c r="C528" s="130"/>
    </row>
    <row r="529" spans="1:3" ht="15" customHeight="1" x14ac:dyDescent="0.3">
      <c r="A529" s="130"/>
      <c r="B529" s="130"/>
      <c r="C529" s="130"/>
    </row>
    <row r="530" spans="1:3" ht="15" customHeight="1" x14ac:dyDescent="0.3">
      <c r="A530" s="130"/>
      <c r="B530" s="130"/>
      <c r="C530" s="130"/>
    </row>
    <row r="531" spans="1:3" ht="15" customHeight="1" x14ac:dyDescent="0.3">
      <c r="A531" s="130"/>
      <c r="B531" s="130"/>
      <c r="C531" s="130"/>
    </row>
    <row r="532" spans="1:3" ht="15" customHeight="1" x14ac:dyDescent="0.3">
      <c r="A532" s="130"/>
      <c r="B532" s="130"/>
      <c r="C532" s="130"/>
    </row>
    <row r="533" spans="1:3" ht="15" customHeight="1" x14ac:dyDescent="0.3">
      <c r="A533" s="130"/>
      <c r="B533" s="130"/>
      <c r="C533" s="130"/>
    </row>
    <row r="534" spans="1:3" ht="15" customHeight="1" x14ac:dyDescent="0.3">
      <c r="A534" s="130"/>
      <c r="B534" s="130"/>
      <c r="C534" s="130"/>
    </row>
    <row r="535" spans="1:3" ht="15" customHeight="1" x14ac:dyDescent="0.3">
      <c r="A535" s="130"/>
      <c r="B535" s="130"/>
      <c r="C535" s="130"/>
    </row>
    <row r="536" spans="1:3" ht="15" customHeight="1" x14ac:dyDescent="0.3">
      <c r="A536" s="130"/>
      <c r="B536" s="130"/>
      <c r="C536" s="130"/>
    </row>
    <row r="537" spans="1:3" ht="15" customHeight="1" x14ac:dyDescent="0.3">
      <c r="A537" s="130"/>
      <c r="B537" s="130"/>
      <c r="C537" s="130"/>
    </row>
    <row r="538" spans="1:3" ht="15" customHeight="1" x14ac:dyDescent="0.3">
      <c r="A538" s="130"/>
      <c r="B538" s="130"/>
      <c r="C538" s="130"/>
    </row>
    <row r="539" spans="1:3" ht="15" customHeight="1" x14ac:dyDescent="0.3">
      <c r="A539" s="130"/>
      <c r="B539" s="130"/>
      <c r="C539" s="130"/>
    </row>
    <row r="540" spans="1:3" ht="15" customHeight="1" x14ac:dyDescent="0.3">
      <c r="A540" s="130"/>
      <c r="B540" s="130"/>
      <c r="C540" s="130"/>
    </row>
    <row r="541" spans="1:3" ht="15" customHeight="1" x14ac:dyDescent="0.3">
      <c r="A541" s="130"/>
      <c r="B541" s="130"/>
      <c r="C541" s="130"/>
    </row>
    <row r="542" spans="1:3" ht="15" customHeight="1" x14ac:dyDescent="0.3">
      <c r="A542" s="130"/>
      <c r="B542" s="130"/>
      <c r="C542" s="130"/>
    </row>
    <row r="543" spans="1:3" ht="15" customHeight="1" x14ac:dyDescent="0.3">
      <c r="A543" s="130"/>
      <c r="B543" s="130"/>
      <c r="C543" s="130"/>
    </row>
    <row r="544" spans="1:3" ht="15" customHeight="1" x14ac:dyDescent="0.3">
      <c r="A544" s="130"/>
      <c r="B544" s="130"/>
      <c r="C544" s="130"/>
    </row>
    <row r="545" spans="1:3" ht="15" customHeight="1" x14ac:dyDescent="0.3">
      <c r="A545" s="130"/>
      <c r="B545" s="130"/>
      <c r="C545" s="130"/>
    </row>
    <row r="546" spans="1:3" ht="15" customHeight="1" x14ac:dyDescent="0.3">
      <c r="A546" s="130"/>
      <c r="B546" s="130"/>
      <c r="C546" s="130"/>
    </row>
    <row r="547" spans="1:3" ht="15" customHeight="1" x14ac:dyDescent="0.3">
      <c r="A547" s="130"/>
      <c r="B547" s="130"/>
      <c r="C547" s="130"/>
    </row>
    <row r="548" spans="1:3" ht="15" customHeight="1" x14ac:dyDescent="0.3">
      <c r="A548" s="130"/>
      <c r="B548" s="130"/>
      <c r="C548" s="130"/>
    </row>
    <row r="549" spans="1:3" ht="15" customHeight="1" x14ac:dyDescent="0.3">
      <c r="A549" s="130"/>
      <c r="B549" s="130"/>
      <c r="C549" s="130"/>
    </row>
    <row r="550" spans="1:3" ht="15" customHeight="1" x14ac:dyDescent="0.3">
      <c r="A550" s="130"/>
      <c r="B550" s="130"/>
      <c r="C550" s="130"/>
    </row>
    <row r="551" spans="1:3" ht="15" customHeight="1" x14ac:dyDescent="0.3">
      <c r="A551" s="130"/>
      <c r="B551" s="130"/>
      <c r="C551" s="130"/>
    </row>
    <row r="552" spans="1:3" ht="15" customHeight="1" x14ac:dyDescent="0.3">
      <c r="A552" s="130"/>
      <c r="B552" s="130"/>
      <c r="C552" s="130"/>
    </row>
    <row r="553" spans="1:3" ht="15" customHeight="1" x14ac:dyDescent="0.3">
      <c r="A553" s="130"/>
      <c r="B553" s="130"/>
      <c r="C553" s="130"/>
    </row>
    <row r="554" spans="1:3" ht="15" customHeight="1" x14ac:dyDescent="0.3">
      <c r="A554" s="130"/>
      <c r="B554" s="130"/>
      <c r="C554" s="130"/>
    </row>
    <row r="555" spans="1:3" ht="15" customHeight="1" x14ac:dyDescent="0.3">
      <c r="A555" s="130"/>
      <c r="B555" s="130"/>
      <c r="C555" s="130"/>
    </row>
    <row r="556" spans="1:3" ht="15" customHeight="1" x14ac:dyDescent="0.3">
      <c r="A556" s="130"/>
      <c r="B556" s="130"/>
      <c r="C556" s="130"/>
    </row>
    <row r="557" spans="1:3" ht="15" customHeight="1" x14ac:dyDescent="0.3">
      <c r="A557" s="130"/>
      <c r="B557" s="130"/>
      <c r="C557" s="130"/>
    </row>
    <row r="558" spans="1:3" ht="15" customHeight="1" x14ac:dyDescent="0.3">
      <c r="A558" s="130"/>
      <c r="B558" s="130"/>
      <c r="C558" s="130"/>
    </row>
    <row r="559" spans="1:3" ht="15" customHeight="1" x14ac:dyDescent="0.3">
      <c r="A559" s="130"/>
      <c r="B559" s="130"/>
      <c r="C559" s="130"/>
    </row>
    <row r="560" spans="1:3" ht="15" customHeight="1" x14ac:dyDescent="0.3">
      <c r="A560" s="130"/>
      <c r="B560" s="130"/>
      <c r="C560" s="130"/>
    </row>
    <row r="561" spans="1:3" ht="15" customHeight="1" x14ac:dyDescent="0.3">
      <c r="A561" s="130"/>
      <c r="B561" s="130"/>
      <c r="C561" s="130"/>
    </row>
    <row r="562" spans="1:3" ht="15" customHeight="1" x14ac:dyDescent="0.3">
      <c r="A562" s="130"/>
      <c r="B562" s="130"/>
      <c r="C562" s="130"/>
    </row>
    <row r="563" spans="1:3" ht="15" customHeight="1" x14ac:dyDescent="0.3">
      <c r="A563" s="130"/>
      <c r="B563" s="130"/>
      <c r="C563" s="130"/>
    </row>
    <row r="564" spans="1:3" ht="15" customHeight="1" x14ac:dyDescent="0.3">
      <c r="A564" s="130"/>
      <c r="B564" s="130"/>
      <c r="C564" s="130"/>
    </row>
    <row r="565" spans="1:3" ht="15" customHeight="1" x14ac:dyDescent="0.3">
      <c r="A565" s="130"/>
      <c r="B565" s="130"/>
      <c r="C565" s="130"/>
    </row>
    <row r="566" spans="1:3" ht="15" customHeight="1" x14ac:dyDescent="0.3">
      <c r="A566" s="130"/>
      <c r="B566" s="130"/>
      <c r="C566" s="130"/>
    </row>
    <row r="567" spans="1:3" ht="15" customHeight="1" x14ac:dyDescent="0.3">
      <c r="A567" s="130"/>
      <c r="B567" s="130"/>
      <c r="C567" s="130"/>
    </row>
    <row r="568" spans="1:3" ht="15" customHeight="1" x14ac:dyDescent="0.3">
      <c r="A568" s="130"/>
      <c r="B568" s="130"/>
      <c r="C568" s="130"/>
    </row>
    <row r="569" spans="1:3" ht="15" customHeight="1" x14ac:dyDescent="0.3">
      <c r="A569" s="130"/>
      <c r="B569" s="130"/>
      <c r="C569" s="130"/>
    </row>
    <row r="570" spans="1:3" ht="15" customHeight="1" x14ac:dyDescent="0.3">
      <c r="A570" s="130"/>
      <c r="B570" s="130"/>
      <c r="C570" s="130"/>
    </row>
    <row r="571" spans="1:3" ht="15" customHeight="1" x14ac:dyDescent="0.3">
      <c r="A571" s="130"/>
      <c r="B571" s="130"/>
      <c r="C571" s="130"/>
    </row>
    <row r="572" spans="1:3" ht="15" customHeight="1" x14ac:dyDescent="0.3">
      <c r="A572" s="130"/>
      <c r="B572" s="130"/>
      <c r="C572" s="130"/>
    </row>
    <row r="573" spans="1:3" ht="15" customHeight="1" x14ac:dyDescent="0.3">
      <c r="A573" s="130"/>
      <c r="B573" s="130"/>
      <c r="C573" s="130"/>
    </row>
    <row r="574" spans="1:3" ht="15" customHeight="1" x14ac:dyDescent="0.3">
      <c r="A574" s="130"/>
      <c r="B574" s="130"/>
      <c r="C574" s="130"/>
    </row>
    <row r="575" spans="1:3" ht="15" customHeight="1" x14ac:dyDescent="0.3">
      <c r="A575" s="130"/>
      <c r="B575" s="130"/>
      <c r="C575" s="130"/>
    </row>
    <row r="576" spans="1:3" ht="15" customHeight="1" x14ac:dyDescent="0.3">
      <c r="A576" s="130"/>
      <c r="B576" s="130"/>
      <c r="C576" s="130"/>
    </row>
    <row r="577" spans="1:3" ht="15" customHeight="1" x14ac:dyDescent="0.3">
      <c r="A577" s="130"/>
      <c r="B577" s="130"/>
      <c r="C577" s="130"/>
    </row>
    <row r="578" spans="1:3" ht="15" customHeight="1" x14ac:dyDescent="0.3">
      <c r="A578" s="130"/>
      <c r="B578" s="130"/>
      <c r="C578" s="130"/>
    </row>
    <row r="579" spans="1:3" ht="15" customHeight="1" x14ac:dyDescent="0.3">
      <c r="A579" s="130"/>
      <c r="B579" s="130"/>
      <c r="C579" s="130"/>
    </row>
    <row r="580" spans="1:3" ht="15" customHeight="1" x14ac:dyDescent="0.3">
      <c r="A580" s="130"/>
      <c r="B580" s="130"/>
      <c r="C580" s="130"/>
    </row>
    <row r="581" spans="1:3" ht="15" customHeight="1" x14ac:dyDescent="0.3">
      <c r="A581" s="130"/>
      <c r="B581" s="130"/>
      <c r="C581" s="130"/>
    </row>
    <row r="582" spans="1:3" ht="15" customHeight="1" x14ac:dyDescent="0.3">
      <c r="A582" s="130"/>
      <c r="B582" s="130"/>
      <c r="C582" s="130"/>
    </row>
    <row r="583" spans="1:3" ht="15" customHeight="1" x14ac:dyDescent="0.3">
      <c r="A583" s="130"/>
      <c r="B583" s="130"/>
      <c r="C583" s="130"/>
    </row>
    <row r="584" spans="1:3" ht="15" customHeight="1" x14ac:dyDescent="0.3">
      <c r="A584" s="130"/>
      <c r="B584" s="130"/>
      <c r="C584" s="130"/>
    </row>
    <row r="585" spans="1:3" ht="15" customHeight="1" x14ac:dyDescent="0.3">
      <c r="A585" s="130"/>
      <c r="B585" s="130"/>
      <c r="C585" s="130"/>
    </row>
    <row r="586" spans="1:3" ht="15" customHeight="1" x14ac:dyDescent="0.3">
      <c r="A586" s="130"/>
      <c r="B586" s="130"/>
      <c r="C586" s="130"/>
    </row>
    <row r="587" spans="1:3" ht="15" customHeight="1" x14ac:dyDescent="0.3">
      <c r="A587" s="130"/>
      <c r="B587" s="130"/>
      <c r="C587" s="130"/>
    </row>
    <row r="588" spans="1:3" ht="15" customHeight="1" x14ac:dyDescent="0.3">
      <c r="A588" s="130"/>
      <c r="B588" s="130"/>
      <c r="C588" s="130"/>
    </row>
    <row r="589" spans="1:3" ht="15" customHeight="1" x14ac:dyDescent="0.3">
      <c r="A589" s="130"/>
      <c r="B589" s="130"/>
      <c r="C589" s="130"/>
    </row>
    <row r="590" spans="1:3" ht="15" customHeight="1" x14ac:dyDescent="0.3">
      <c r="A590" s="130"/>
      <c r="B590" s="130"/>
      <c r="C590" s="130"/>
    </row>
    <row r="591" spans="1:3" ht="15" customHeight="1" x14ac:dyDescent="0.3">
      <c r="A591" s="130"/>
      <c r="B591" s="130"/>
      <c r="C591" s="130"/>
    </row>
    <row r="592" spans="1:3" ht="15" customHeight="1" x14ac:dyDescent="0.3">
      <c r="A592" s="130"/>
      <c r="B592" s="130"/>
      <c r="C592" s="130"/>
    </row>
    <row r="593" spans="1:3" ht="15" customHeight="1" x14ac:dyDescent="0.3">
      <c r="A593" s="130"/>
      <c r="B593" s="130"/>
      <c r="C593" s="130"/>
    </row>
    <row r="594" spans="1:3" ht="15" customHeight="1" x14ac:dyDescent="0.3">
      <c r="A594" s="130"/>
      <c r="B594" s="130"/>
      <c r="C594" s="130"/>
    </row>
    <row r="595" spans="1:3" ht="15" customHeight="1" x14ac:dyDescent="0.3">
      <c r="A595" s="130"/>
      <c r="B595" s="130"/>
      <c r="C595" s="130"/>
    </row>
    <row r="596" spans="1:3" ht="15" customHeight="1" x14ac:dyDescent="0.3">
      <c r="A596" s="130"/>
      <c r="B596" s="130"/>
      <c r="C596" s="130"/>
    </row>
    <row r="597" spans="1:3" ht="15" customHeight="1" x14ac:dyDescent="0.3">
      <c r="A597" s="130"/>
      <c r="B597" s="130"/>
      <c r="C597" s="130"/>
    </row>
    <row r="598" spans="1:3" ht="15" customHeight="1" x14ac:dyDescent="0.3">
      <c r="A598" s="130"/>
      <c r="B598" s="130"/>
      <c r="C598" s="130"/>
    </row>
    <row r="599" spans="1:3" ht="15" customHeight="1" x14ac:dyDescent="0.3">
      <c r="A599" s="130"/>
      <c r="B599" s="130"/>
      <c r="C599" s="130"/>
    </row>
    <row r="600" spans="1:3" ht="15" customHeight="1" x14ac:dyDescent="0.3">
      <c r="A600" s="130"/>
      <c r="B600" s="130"/>
      <c r="C600" s="130"/>
    </row>
    <row r="601" spans="1:3" ht="15" customHeight="1" x14ac:dyDescent="0.3">
      <c r="A601" s="130"/>
      <c r="B601" s="130"/>
      <c r="C601" s="130"/>
    </row>
    <row r="602" spans="1:3" ht="15" customHeight="1" x14ac:dyDescent="0.3">
      <c r="A602" s="130"/>
      <c r="B602" s="130"/>
      <c r="C602" s="130"/>
    </row>
    <row r="603" spans="1:3" ht="15" customHeight="1" x14ac:dyDescent="0.3">
      <c r="A603" s="130"/>
      <c r="B603" s="130"/>
      <c r="C603" s="130"/>
    </row>
    <row r="604" spans="1:3" ht="15" customHeight="1" x14ac:dyDescent="0.3">
      <c r="A604" s="130"/>
      <c r="B604" s="130"/>
      <c r="C604" s="130"/>
    </row>
    <row r="605" spans="1:3" ht="15" customHeight="1" x14ac:dyDescent="0.3">
      <c r="A605" s="130"/>
      <c r="B605" s="130"/>
      <c r="C605" s="130"/>
    </row>
    <row r="606" spans="1:3" ht="15" customHeight="1" x14ac:dyDescent="0.3">
      <c r="A606" s="130"/>
      <c r="B606" s="130"/>
      <c r="C606" s="130"/>
    </row>
    <row r="607" spans="1:3" ht="15" customHeight="1" x14ac:dyDescent="0.3">
      <c r="A607" s="130"/>
      <c r="B607" s="130"/>
      <c r="C607" s="130"/>
    </row>
    <row r="608" spans="1:3" ht="15" customHeight="1" x14ac:dyDescent="0.3">
      <c r="A608" s="130"/>
      <c r="B608" s="130"/>
      <c r="C608" s="130"/>
    </row>
    <row r="609" spans="1:3" ht="15" customHeight="1" x14ac:dyDescent="0.3">
      <c r="A609" s="130"/>
      <c r="B609" s="130"/>
      <c r="C609" s="130"/>
    </row>
    <row r="610" spans="1:3" ht="15" customHeight="1" x14ac:dyDescent="0.3">
      <c r="A610" s="130"/>
      <c r="B610" s="130"/>
      <c r="C610" s="130"/>
    </row>
    <row r="611" spans="1:3" ht="15" customHeight="1" x14ac:dyDescent="0.3">
      <c r="A611" s="130"/>
      <c r="B611" s="130"/>
      <c r="C611" s="130"/>
    </row>
    <row r="612" spans="1:3" ht="15" customHeight="1" x14ac:dyDescent="0.3">
      <c r="A612" s="130"/>
      <c r="B612" s="130"/>
      <c r="C612" s="130"/>
    </row>
    <row r="613" spans="1:3" ht="15" customHeight="1" x14ac:dyDescent="0.3">
      <c r="A613" s="130"/>
      <c r="B613" s="130"/>
      <c r="C613" s="130"/>
    </row>
    <row r="614" spans="1:3" ht="15" customHeight="1" x14ac:dyDescent="0.3">
      <c r="A614" s="130"/>
      <c r="B614" s="130"/>
      <c r="C614" s="130"/>
    </row>
    <row r="615" spans="1:3" ht="15" customHeight="1" x14ac:dyDescent="0.3">
      <c r="A615" s="130"/>
      <c r="B615" s="130"/>
      <c r="C615" s="130"/>
    </row>
    <row r="616" spans="1:3" ht="15" customHeight="1" x14ac:dyDescent="0.3">
      <c r="A616" s="130"/>
      <c r="B616" s="130"/>
      <c r="C616" s="130"/>
    </row>
    <row r="617" spans="1:3" ht="15" customHeight="1" x14ac:dyDescent="0.3">
      <c r="A617" s="130"/>
      <c r="B617" s="130"/>
      <c r="C617" s="130"/>
    </row>
    <row r="618" spans="1:3" ht="15" customHeight="1" x14ac:dyDescent="0.3">
      <c r="A618" s="130"/>
      <c r="B618" s="130"/>
      <c r="C618" s="130"/>
    </row>
    <row r="619" spans="1:3" ht="15" customHeight="1" x14ac:dyDescent="0.3">
      <c r="A619" s="130"/>
      <c r="B619" s="130"/>
      <c r="C619" s="130"/>
    </row>
    <row r="620" spans="1:3" ht="15" customHeight="1" x14ac:dyDescent="0.3">
      <c r="A620" s="130"/>
      <c r="B620" s="130"/>
      <c r="C620" s="130"/>
    </row>
    <row r="621" spans="1:3" ht="15" customHeight="1" x14ac:dyDescent="0.3">
      <c r="A621" s="130"/>
      <c r="B621" s="130"/>
      <c r="C621" s="130"/>
    </row>
    <row r="622" spans="1:3" ht="15" customHeight="1" x14ac:dyDescent="0.3">
      <c r="A622" s="130"/>
      <c r="B622" s="130"/>
      <c r="C622" s="130"/>
    </row>
    <row r="623" spans="1:3" ht="15" customHeight="1" x14ac:dyDescent="0.3">
      <c r="A623" s="130"/>
      <c r="B623" s="130"/>
      <c r="C623" s="130"/>
    </row>
    <row r="624" spans="1:3" ht="15" customHeight="1" x14ac:dyDescent="0.3">
      <c r="A624" s="130"/>
      <c r="B624" s="130"/>
      <c r="C624" s="130"/>
    </row>
    <row r="625" spans="1:3" ht="15" customHeight="1" x14ac:dyDescent="0.3">
      <c r="A625" s="130"/>
      <c r="B625" s="130"/>
      <c r="C625" s="130"/>
    </row>
    <row r="626" spans="1:3" ht="15" customHeight="1" x14ac:dyDescent="0.3">
      <c r="A626" s="130"/>
      <c r="B626" s="130"/>
      <c r="C626" s="130"/>
    </row>
    <row r="627" spans="1:3" ht="15" customHeight="1" x14ac:dyDescent="0.3">
      <c r="A627" s="130"/>
      <c r="B627" s="130"/>
      <c r="C627" s="130"/>
    </row>
    <row r="628" spans="1:3" ht="15" customHeight="1" x14ac:dyDescent="0.3">
      <c r="A628" s="130"/>
      <c r="B628" s="130"/>
      <c r="C628" s="130"/>
    </row>
    <row r="629" spans="1:3" ht="15" customHeight="1" x14ac:dyDescent="0.3">
      <c r="A629" s="130"/>
      <c r="B629" s="130"/>
      <c r="C629" s="130"/>
    </row>
    <row r="630" spans="1:3" ht="15" customHeight="1" x14ac:dyDescent="0.3">
      <c r="A630" s="130"/>
      <c r="B630" s="130"/>
      <c r="C630" s="130"/>
    </row>
    <row r="631" spans="1:3" ht="15" customHeight="1" x14ac:dyDescent="0.3">
      <c r="A631" s="130"/>
      <c r="B631" s="130"/>
      <c r="C631" s="130"/>
    </row>
    <row r="632" spans="1:3" ht="15" customHeight="1" x14ac:dyDescent="0.3">
      <c r="A632" s="130"/>
      <c r="B632" s="130"/>
      <c r="C632" s="130"/>
    </row>
    <row r="633" spans="1:3" ht="15" customHeight="1" x14ac:dyDescent="0.3">
      <c r="A633" s="130"/>
      <c r="B633" s="130"/>
      <c r="C633" s="130"/>
    </row>
    <row r="634" spans="1:3" ht="15" customHeight="1" x14ac:dyDescent="0.3">
      <c r="A634" s="130"/>
      <c r="B634" s="130"/>
      <c r="C634" s="130"/>
    </row>
    <row r="635" spans="1:3" ht="15" customHeight="1" x14ac:dyDescent="0.3">
      <c r="A635" s="130"/>
      <c r="B635" s="130"/>
      <c r="C635" s="130"/>
    </row>
    <row r="636" spans="1:3" ht="15" customHeight="1" x14ac:dyDescent="0.3">
      <c r="A636" s="130"/>
      <c r="B636" s="130"/>
      <c r="C636" s="130"/>
    </row>
    <row r="637" spans="1:3" ht="15" customHeight="1" x14ac:dyDescent="0.3">
      <c r="A637" s="130"/>
      <c r="B637" s="130"/>
      <c r="C637" s="130"/>
    </row>
    <row r="638" spans="1:3" ht="15" customHeight="1" x14ac:dyDescent="0.3">
      <c r="A638" s="130"/>
      <c r="B638" s="130"/>
      <c r="C638" s="130"/>
    </row>
    <row r="639" spans="1:3" ht="15" customHeight="1" x14ac:dyDescent="0.3">
      <c r="A639" s="130"/>
      <c r="B639" s="130"/>
      <c r="C639" s="130"/>
    </row>
    <row r="640" spans="1:3" ht="15" customHeight="1" x14ac:dyDescent="0.3">
      <c r="A640" s="130"/>
      <c r="B640" s="130"/>
      <c r="C640" s="130"/>
    </row>
    <row r="641" spans="1:3" ht="15" customHeight="1" x14ac:dyDescent="0.3">
      <c r="A641" s="130"/>
      <c r="B641" s="130"/>
      <c r="C641" s="130"/>
    </row>
    <row r="642" spans="1:3" ht="15" customHeight="1" x14ac:dyDescent="0.3">
      <c r="A642" s="130"/>
      <c r="B642" s="130"/>
      <c r="C642" s="130"/>
    </row>
    <row r="643" spans="1:3" ht="15" customHeight="1" x14ac:dyDescent="0.3">
      <c r="A643" s="130"/>
      <c r="B643" s="130"/>
      <c r="C643" s="130"/>
    </row>
    <row r="644" spans="1:3" ht="15" customHeight="1" x14ac:dyDescent="0.3">
      <c r="A644" s="130"/>
      <c r="B644" s="130"/>
      <c r="C644" s="130"/>
    </row>
    <row r="645" spans="1:3" ht="15" customHeight="1" x14ac:dyDescent="0.3">
      <c r="A645" s="130"/>
      <c r="B645" s="130"/>
      <c r="C645" s="130"/>
    </row>
    <row r="646" spans="1:3" ht="15" customHeight="1" x14ac:dyDescent="0.3">
      <c r="A646" s="130"/>
      <c r="B646" s="130"/>
      <c r="C646" s="130"/>
    </row>
    <row r="647" spans="1:3" ht="15" customHeight="1" x14ac:dyDescent="0.3">
      <c r="A647" s="130"/>
      <c r="B647" s="130"/>
      <c r="C647" s="130"/>
    </row>
    <row r="648" spans="1:3" ht="15" customHeight="1" x14ac:dyDescent="0.3">
      <c r="A648" s="130"/>
      <c r="B648" s="130"/>
      <c r="C648" s="130"/>
    </row>
    <row r="649" spans="1:3" ht="15" customHeight="1" x14ac:dyDescent="0.3">
      <c r="A649" s="130"/>
      <c r="B649" s="130"/>
      <c r="C649" s="130"/>
    </row>
    <row r="650" spans="1:3" ht="15" customHeight="1" x14ac:dyDescent="0.3">
      <c r="A650" s="130"/>
      <c r="B650" s="130"/>
      <c r="C650" s="130"/>
    </row>
    <row r="651" spans="1:3" ht="15" customHeight="1" x14ac:dyDescent="0.3">
      <c r="A651" s="130"/>
      <c r="B651" s="130"/>
      <c r="C651" s="130"/>
    </row>
    <row r="652" spans="1:3" ht="15" customHeight="1" x14ac:dyDescent="0.3">
      <c r="A652" s="130"/>
      <c r="B652" s="130"/>
      <c r="C652" s="130"/>
    </row>
    <row r="653" spans="1:3" ht="15" customHeight="1" x14ac:dyDescent="0.3">
      <c r="A653" s="130"/>
      <c r="B653" s="130"/>
      <c r="C653" s="130"/>
    </row>
    <row r="654" spans="1:3" ht="15" customHeight="1" x14ac:dyDescent="0.3">
      <c r="A654" s="130"/>
      <c r="B654" s="130"/>
      <c r="C654" s="130"/>
    </row>
    <row r="655" spans="1:3" ht="15" customHeight="1" x14ac:dyDescent="0.3">
      <c r="A655" s="130"/>
      <c r="B655" s="130"/>
      <c r="C655" s="130"/>
    </row>
    <row r="656" spans="1:3" ht="15" customHeight="1" x14ac:dyDescent="0.3">
      <c r="A656" s="130"/>
      <c r="B656" s="130"/>
      <c r="C656" s="130"/>
    </row>
    <row r="657" spans="1:3" ht="15" customHeight="1" x14ac:dyDescent="0.3">
      <c r="A657" s="130"/>
      <c r="B657" s="130"/>
      <c r="C657" s="130"/>
    </row>
    <row r="658" spans="1:3" ht="15" customHeight="1" x14ac:dyDescent="0.3">
      <c r="A658" s="130"/>
      <c r="B658" s="130"/>
      <c r="C658" s="130"/>
    </row>
    <row r="659" spans="1:3" ht="15" customHeight="1" x14ac:dyDescent="0.3">
      <c r="A659" s="130"/>
      <c r="B659" s="130"/>
      <c r="C659" s="130"/>
    </row>
    <row r="660" spans="1:3" ht="15" customHeight="1" x14ac:dyDescent="0.3">
      <c r="A660" s="130"/>
      <c r="B660" s="130"/>
      <c r="C660" s="130"/>
    </row>
    <row r="661" spans="1:3" ht="15" customHeight="1" x14ac:dyDescent="0.3">
      <c r="A661" s="130"/>
      <c r="B661" s="130"/>
      <c r="C661" s="130"/>
    </row>
    <row r="662" spans="1:3" ht="15" customHeight="1" x14ac:dyDescent="0.3">
      <c r="A662" s="130"/>
      <c r="B662" s="130"/>
      <c r="C662" s="130"/>
    </row>
    <row r="663" spans="1:3" ht="15" customHeight="1" x14ac:dyDescent="0.3">
      <c r="A663" s="130"/>
      <c r="B663" s="130"/>
      <c r="C663" s="130"/>
    </row>
    <row r="664" spans="1:3" ht="15" customHeight="1" x14ac:dyDescent="0.3">
      <c r="A664" s="130"/>
      <c r="B664" s="130"/>
      <c r="C664" s="130"/>
    </row>
    <row r="665" spans="1:3" ht="15" customHeight="1" x14ac:dyDescent="0.3">
      <c r="A665" s="130"/>
      <c r="B665" s="130"/>
      <c r="C665" s="130"/>
    </row>
    <row r="666" spans="1:3" ht="15" customHeight="1" x14ac:dyDescent="0.3">
      <c r="A666" s="130"/>
      <c r="B666" s="130"/>
      <c r="C666" s="130"/>
    </row>
    <row r="667" spans="1:3" ht="15" customHeight="1" x14ac:dyDescent="0.3">
      <c r="A667" s="130"/>
      <c r="B667" s="130"/>
      <c r="C667" s="130"/>
    </row>
    <row r="668" spans="1:3" ht="15" customHeight="1" x14ac:dyDescent="0.3">
      <c r="A668" s="130"/>
      <c r="B668" s="130"/>
      <c r="C668" s="130"/>
    </row>
    <row r="669" spans="1:3" ht="15" customHeight="1" x14ac:dyDescent="0.3">
      <c r="A669" s="130"/>
      <c r="B669" s="130"/>
      <c r="C669" s="130"/>
    </row>
    <row r="670" spans="1:3" ht="15" customHeight="1" x14ac:dyDescent="0.3">
      <c r="A670" s="130"/>
      <c r="B670" s="130"/>
      <c r="C670" s="130"/>
    </row>
    <row r="671" spans="1:3" ht="15" customHeight="1" x14ac:dyDescent="0.3">
      <c r="A671" s="130"/>
      <c r="B671" s="130"/>
      <c r="C671" s="130"/>
    </row>
    <row r="672" spans="1:3" ht="15" customHeight="1" x14ac:dyDescent="0.3">
      <c r="A672" s="130"/>
      <c r="B672" s="130"/>
      <c r="C672" s="130"/>
    </row>
    <row r="673" spans="1:3" ht="15" customHeight="1" x14ac:dyDescent="0.3">
      <c r="A673" s="130"/>
      <c r="B673" s="130"/>
      <c r="C673" s="130"/>
    </row>
    <row r="674" spans="1:3" ht="15" customHeight="1" x14ac:dyDescent="0.3">
      <c r="A674" s="130"/>
      <c r="B674" s="130"/>
      <c r="C674" s="130"/>
    </row>
    <row r="675" spans="1:3" ht="15" customHeight="1" x14ac:dyDescent="0.3">
      <c r="A675" s="130"/>
      <c r="B675" s="130"/>
      <c r="C675" s="130"/>
    </row>
    <row r="676" spans="1:3" ht="15" customHeight="1" x14ac:dyDescent="0.3">
      <c r="A676" s="130"/>
      <c r="B676" s="130"/>
      <c r="C676" s="130"/>
    </row>
    <row r="677" spans="1:3" ht="15" customHeight="1" x14ac:dyDescent="0.3">
      <c r="A677" s="130"/>
      <c r="B677" s="130"/>
      <c r="C677" s="130"/>
    </row>
    <row r="678" spans="1:3" ht="15" customHeight="1" x14ac:dyDescent="0.3">
      <c r="A678" s="130"/>
      <c r="B678" s="130"/>
      <c r="C678" s="130"/>
    </row>
    <row r="679" spans="1:3" ht="15" customHeight="1" x14ac:dyDescent="0.3">
      <c r="A679" s="130"/>
      <c r="B679" s="130"/>
      <c r="C679" s="130"/>
    </row>
    <row r="680" spans="1:3" ht="15" customHeight="1" x14ac:dyDescent="0.3">
      <c r="A680" s="130"/>
      <c r="B680" s="130"/>
      <c r="C680" s="130"/>
    </row>
    <row r="681" spans="1:3" ht="15" customHeight="1" x14ac:dyDescent="0.3">
      <c r="A681" s="130"/>
      <c r="B681" s="130"/>
      <c r="C681" s="130"/>
    </row>
    <row r="682" spans="1:3" ht="15" customHeight="1" x14ac:dyDescent="0.3">
      <c r="A682" s="130"/>
      <c r="B682" s="130"/>
      <c r="C682" s="130"/>
    </row>
    <row r="683" spans="1:3" ht="15" customHeight="1" x14ac:dyDescent="0.3">
      <c r="A683" s="130"/>
      <c r="B683" s="130"/>
      <c r="C683" s="130"/>
    </row>
    <row r="684" spans="1:3" ht="15" customHeight="1" x14ac:dyDescent="0.3">
      <c r="A684" s="130"/>
      <c r="B684" s="130"/>
      <c r="C684" s="130"/>
    </row>
    <row r="685" spans="1:3" ht="15" customHeight="1" x14ac:dyDescent="0.3">
      <c r="A685" s="130"/>
      <c r="B685" s="130"/>
      <c r="C685" s="130"/>
    </row>
    <row r="686" spans="1:3" ht="15" customHeight="1" x14ac:dyDescent="0.3">
      <c r="A686" s="130"/>
      <c r="B686" s="130"/>
      <c r="C686" s="130"/>
    </row>
    <row r="687" spans="1:3" ht="15" customHeight="1" x14ac:dyDescent="0.3">
      <c r="A687" s="130"/>
      <c r="B687" s="130"/>
      <c r="C687" s="130"/>
    </row>
    <row r="688" spans="1:3" ht="15" customHeight="1" x14ac:dyDescent="0.3">
      <c r="A688" s="130"/>
      <c r="B688" s="130"/>
      <c r="C688" s="130"/>
    </row>
    <row r="689" spans="1:3" ht="15" customHeight="1" x14ac:dyDescent="0.3">
      <c r="A689" s="130"/>
      <c r="B689" s="130"/>
      <c r="C689" s="130"/>
    </row>
    <row r="690" spans="1:3" ht="15" customHeight="1" x14ac:dyDescent="0.3">
      <c r="A690" s="130"/>
      <c r="C690" s="130"/>
    </row>
    <row r="691" spans="1:3" ht="15" customHeight="1" x14ac:dyDescent="0.3">
      <c r="A691" s="130"/>
    </row>
    <row r="692" spans="1:3" ht="15" customHeight="1" x14ac:dyDescent="0.3">
      <c r="A692" s="130"/>
    </row>
    <row r="693" spans="1:3" ht="15" customHeight="1" x14ac:dyDescent="0.3">
      <c r="A693" s="130"/>
    </row>
    <row r="694" spans="1:3" ht="15" customHeight="1" x14ac:dyDescent="0.3">
      <c r="A694" s="130"/>
    </row>
    <row r="695" spans="1:3" ht="15" customHeight="1" x14ac:dyDescent="0.3">
      <c r="A695" s="130"/>
    </row>
    <row r="696" spans="1:3" ht="15" customHeight="1" x14ac:dyDescent="0.3">
      <c r="A696" s="130"/>
    </row>
    <row r="697" spans="1:3" ht="15" customHeight="1" x14ac:dyDescent="0.3">
      <c r="A697" s="130"/>
    </row>
    <row r="698" spans="1:3" ht="15" customHeight="1" x14ac:dyDescent="0.3">
      <c r="A698" s="130"/>
    </row>
    <row r="699" spans="1:3" ht="15" customHeight="1" x14ac:dyDescent="0.3">
      <c r="A699" s="130"/>
    </row>
    <row r="700" spans="1:3" ht="15" customHeight="1" x14ac:dyDescent="0.3">
      <c r="A700" s="130"/>
    </row>
    <row r="701" spans="1:3" ht="15" customHeight="1" x14ac:dyDescent="0.3">
      <c r="A701" s="130"/>
    </row>
    <row r="702" spans="1:3" ht="15" customHeight="1" x14ac:dyDescent="0.3">
      <c r="A702" s="130"/>
    </row>
    <row r="703" spans="1:3" ht="15" customHeight="1" x14ac:dyDescent="0.3">
      <c r="A703" s="130"/>
    </row>
    <row r="704" spans="1:3" ht="15" customHeight="1" x14ac:dyDescent="0.3">
      <c r="A704" s="130"/>
    </row>
  </sheetData>
  <mergeCells count="1">
    <mergeCell ref="E1:F1"/>
  </mergeCells>
  <dataValidations count="1">
    <dataValidation type="list" allowBlank="1" showInputMessage="1" showErrorMessage="1" sqref="D4" xr:uid="{16095BEB-C2D2-4A51-95F2-B79FEC3D0E18}">
      <formula1>mois</formula1>
    </dataValidation>
  </dataValidations>
  <hyperlinks>
    <hyperlink ref="A1" r:id="rId1" display="https://vacances-scolaires.education/zone-a/" xr:uid="{F54A0150-6E7F-4843-B247-08452C9FF45D}"/>
    <hyperlink ref="B1" r:id="rId2" display="https://vacances-scolaires.education/zone-b/" xr:uid="{2E3FA796-BE09-4AFD-853A-5E89D5D7671B}"/>
    <hyperlink ref="C1" r:id="rId3" display="https://vacances-scolaires.education/zone-c/" xr:uid="{39E840F5-FF1B-476A-9A03-4FC8154BDB19}"/>
  </hyperlinks>
  <pageMargins left="0.7" right="0.7" top="0.75" bottom="0.75" header="0.3" footer="0.3"/>
  <tableParts count="1">
    <tablePart r:id="rId4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0E4493-74DA-4D24-B4AF-8B2E6F3ADF45}">
  <sheetPr codeName="Feuil2"/>
  <dimension ref="A1:U49"/>
  <sheetViews>
    <sheetView workbookViewId="0">
      <selection activeCell="B28" sqref="B28:M28"/>
    </sheetView>
  </sheetViews>
  <sheetFormatPr baseColWidth="10" defaultRowHeight="14.4" x14ac:dyDescent="0.3"/>
  <cols>
    <col min="20" max="20" width="23" customWidth="1"/>
  </cols>
  <sheetData>
    <row r="1" spans="1:21" x14ac:dyDescent="0.3">
      <c r="A1" s="191" t="s">
        <v>129</v>
      </c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T1" s="190" t="s">
        <v>118</v>
      </c>
    </row>
    <row r="2" spans="1:21" x14ac:dyDescent="0.3">
      <c r="T2" s="183" t="str">
        <f>T_mission[[#This Row],[Mission]]</f>
        <v>Administratif</v>
      </c>
    </row>
    <row r="3" spans="1:21" x14ac:dyDescent="0.3">
      <c r="B3" s="259" t="s">
        <v>119</v>
      </c>
      <c r="C3" s="260"/>
      <c r="D3" s="260"/>
      <c r="E3" s="260"/>
      <c r="F3" s="260"/>
      <c r="G3" s="260" t="s">
        <v>133</v>
      </c>
      <c r="H3" s="260"/>
      <c r="I3" s="260"/>
      <c r="J3" s="260"/>
      <c r="K3" s="260"/>
      <c r="L3" s="260"/>
      <c r="M3" s="260"/>
      <c r="N3" s="193"/>
      <c r="O3" s="193"/>
      <c r="P3" s="194"/>
      <c r="Q3" s="175"/>
      <c r="T3" s="184" t="str">
        <f>T_mission[[#This Row],[Mission]]</f>
        <v>Restaurant scolaire</v>
      </c>
    </row>
    <row r="4" spans="1:21" ht="28.8" customHeight="1" x14ac:dyDescent="0.3">
      <c r="B4" s="152" t="s">
        <v>1</v>
      </c>
      <c r="C4" s="152" t="s">
        <v>0</v>
      </c>
      <c r="D4" s="137" t="s">
        <v>49</v>
      </c>
      <c r="E4" s="152" t="s">
        <v>1</v>
      </c>
      <c r="F4" s="152" t="s">
        <v>0</v>
      </c>
      <c r="G4" s="137" t="s">
        <v>49</v>
      </c>
      <c r="H4" s="152" t="s">
        <v>1</v>
      </c>
      <c r="I4" s="152" t="s">
        <v>0</v>
      </c>
      <c r="J4" s="137" t="s">
        <v>49</v>
      </c>
      <c r="K4" s="152" t="s">
        <v>1</v>
      </c>
      <c r="L4" s="152" t="s">
        <v>0</v>
      </c>
      <c r="M4" s="137" t="s">
        <v>49</v>
      </c>
      <c r="N4" s="170" t="s">
        <v>48</v>
      </c>
      <c r="O4" s="162" t="s">
        <v>50</v>
      </c>
      <c r="P4" s="138" t="s">
        <v>18</v>
      </c>
      <c r="Q4" s="158" t="s">
        <v>51</v>
      </c>
      <c r="T4" s="185" t="str">
        <f>T_mission[[#This Row],[Mission]]</f>
        <v>Garderie</v>
      </c>
      <c r="U4" t="s">
        <v>131</v>
      </c>
    </row>
    <row r="5" spans="1:21" x14ac:dyDescent="0.3">
      <c r="A5" s="175" t="s">
        <v>121</v>
      </c>
      <c r="B5" s="153">
        <v>0.35416666666666669</v>
      </c>
      <c r="C5" s="153">
        <v>0.47916666666666669</v>
      </c>
      <c r="D5" s="195" t="s">
        <v>45</v>
      </c>
      <c r="E5" s="153">
        <v>0.5</v>
      </c>
      <c r="F5" s="153">
        <v>0.5625</v>
      </c>
      <c r="G5" s="196" t="s">
        <v>43</v>
      </c>
      <c r="H5" s="153">
        <v>0.5625</v>
      </c>
      <c r="I5" s="153">
        <v>0.72916666666666663</v>
      </c>
      <c r="J5" s="195" t="s">
        <v>45</v>
      </c>
      <c r="K5" s="153"/>
      <c r="L5" s="153"/>
      <c r="M5" s="129"/>
      <c r="N5" s="171">
        <f t="shared" ref="N5:N9" si="0">(C5-B5)+(F5-E5)</f>
        <v>0.1875</v>
      </c>
      <c r="O5" s="163">
        <f t="shared" ref="O5:O9" si="1">(I5-H5)+(L5-K5)</f>
        <v>0.16666666666666663</v>
      </c>
      <c r="P5" s="156">
        <f t="shared" ref="P5:P9" si="2">O5+N5</f>
        <v>0.35416666666666663</v>
      </c>
      <c r="Q5" s="160">
        <f>SUM(P5:P9)</f>
        <v>1.3541666666666665</v>
      </c>
      <c r="T5" s="186" t="str">
        <f>T_mission[[#This Row],[Mission]]</f>
        <v>ALSH</v>
      </c>
      <c r="U5" t="s">
        <v>130</v>
      </c>
    </row>
    <row r="6" spans="1:21" x14ac:dyDescent="0.3">
      <c r="A6" s="175" t="s">
        <v>122</v>
      </c>
      <c r="B6" s="153">
        <v>0.36458333333333331</v>
      </c>
      <c r="C6" s="153">
        <v>0.47916666666666669</v>
      </c>
      <c r="D6" s="195" t="s">
        <v>45</v>
      </c>
      <c r="E6" s="153">
        <v>0.51041666666666663</v>
      </c>
      <c r="F6" s="153">
        <v>0.54166666666666663</v>
      </c>
      <c r="G6" s="196" t="s">
        <v>43</v>
      </c>
      <c r="H6" s="153">
        <v>0.55208333333333337</v>
      </c>
      <c r="I6" s="153">
        <v>0.70833333333333337</v>
      </c>
      <c r="J6" s="195" t="s">
        <v>45</v>
      </c>
      <c r="K6" s="153"/>
      <c r="L6" s="153"/>
      <c r="M6" s="129"/>
      <c r="N6" s="171">
        <f t="shared" si="0"/>
        <v>0.14583333333333337</v>
      </c>
      <c r="O6" s="163">
        <f t="shared" si="1"/>
        <v>0.15625</v>
      </c>
      <c r="P6" s="156">
        <f t="shared" si="2"/>
        <v>0.30208333333333337</v>
      </c>
      <c r="Q6" s="160"/>
      <c r="T6" s="187" t="str">
        <f>T_mission[[#This Row],[Mission]]</f>
        <v>Entretien des Locaux</v>
      </c>
      <c r="U6" t="s">
        <v>132</v>
      </c>
    </row>
    <row r="7" spans="1:21" x14ac:dyDescent="0.3">
      <c r="A7" s="175" t="s">
        <v>124</v>
      </c>
      <c r="B7" s="153"/>
      <c r="C7" s="153"/>
      <c r="D7" s="197" t="s">
        <v>44</v>
      </c>
      <c r="E7" s="153"/>
      <c r="F7" s="153"/>
      <c r="G7" s="174"/>
      <c r="H7" s="153"/>
      <c r="I7" s="153"/>
      <c r="J7" s="197" t="s">
        <v>44</v>
      </c>
      <c r="K7" s="153"/>
      <c r="L7" s="153"/>
      <c r="M7" s="129"/>
      <c r="N7" s="171">
        <f t="shared" si="0"/>
        <v>0</v>
      </c>
      <c r="O7" s="163">
        <f t="shared" si="1"/>
        <v>0</v>
      </c>
      <c r="P7" s="156">
        <f t="shared" si="2"/>
        <v>0</v>
      </c>
      <c r="Q7" s="160"/>
      <c r="T7" s="188" t="str">
        <f>T_mission[[#This Row],[Mission]]</f>
        <v>Classe</v>
      </c>
    </row>
    <row r="8" spans="1:21" x14ac:dyDescent="0.3">
      <c r="A8" s="175" t="s">
        <v>126</v>
      </c>
      <c r="B8" s="153">
        <v>0.35416666666666669</v>
      </c>
      <c r="C8" s="153">
        <v>0.48958333333333331</v>
      </c>
      <c r="D8" s="195" t="s">
        <v>45</v>
      </c>
      <c r="E8" s="153">
        <v>0.5</v>
      </c>
      <c r="F8" s="153">
        <v>0.5625</v>
      </c>
      <c r="G8" s="196" t="s">
        <v>43</v>
      </c>
      <c r="H8" s="153">
        <v>0.5625</v>
      </c>
      <c r="I8" s="153">
        <v>0.72916666666666663</v>
      </c>
      <c r="J8" s="195" t="s">
        <v>45</v>
      </c>
      <c r="K8" s="153"/>
      <c r="L8" s="153"/>
      <c r="M8" s="129"/>
      <c r="N8" s="171">
        <f t="shared" si="0"/>
        <v>0.19791666666666663</v>
      </c>
      <c r="O8" s="163">
        <f t="shared" si="1"/>
        <v>0.16666666666666663</v>
      </c>
      <c r="P8" s="156">
        <f t="shared" si="2"/>
        <v>0.36458333333333326</v>
      </c>
      <c r="Q8" s="160"/>
      <c r="T8" s="189" t="str">
        <f>T_mission[[#This Row],[Mission]]</f>
        <v>Dressage des tables</v>
      </c>
    </row>
    <row r="9" spans="1:21" x14ac:dyDescent="0.3">
      <c r="A9" s="175" t="s">
        <v>128</v>
      </c>
      <c r="B9" s="153">
        <v>0.35416666666666669</v>
      </c>
      <c r="C9" s="153">
        <v>0.47916666666666669</v>
      </c>
      <c r="D9" s="195" t="s">
        <v>45</v>
      </c>
      <c r="E9" s="153">
        <v>0.5</v>
      </c>
      <c r="F9" s="153">
        <v>0.5625</v>
      </c>
      <c r="G9" s="196" t="s">
        <v>43</v>
      </c>
      <c r="H9" s="153">
        <v>0.5625</v>
      </c>
      <c r="I9" s="153">
        <v>0.70833333333333337</v>
      </c>
      <c r="J9" s="195" t="s">
        <v>45</v>
      </c>
      <c r="K9" s="153"/>
      <c r="L9" s="153"/>
      <c r="M9" s="129"/>
      <c r="N9" s="171">
        <f t="shared" si="0"/>
        <v>0.1875</v>
      </c>
      <c r="O9" s="163">
        <f t="shared" si="1"/>
        <v>0.14583333333333337</v>
      </c>
      <c r="P9" s="156">
        <f t="shared" si="2"/>
        <v>0.33333333333333337</v>
      </c>
      <c r="Q9" s="161"/>
    </row>
    <row r="10" spans="1:21" x14ac:dyDescent="0.3">
      <c r="A10" s="201">
        <v>26</v>
      </c>
    </row>
    <row r="11" spans="1:21" x14ac:dyDescent="0.3">
      <c r="N11" s="167"/>
      <c r="O11" s="167"/>
      <c r="P11" s="167"/>
      <c r="Q11" s="167"/>
      <c r="R11" s="167"/>
    </row>
    <row r="12" spans="1:21" ht="28.8" x14ac:dyDescent="0.3">
      <c r="B12" s="152" t="s">
        <v>1</v>
      </c>
      <c r="C12" s="152" t="s">
        <v>0</v>
      </c>
      <c r="D12" s="137" t="s">
        <v>49</v>
      </c>
      <c r="E12" s="152" t="s">
        <v>1</v>
      </c>
      <c r="F12" s="152" t="s">
        <v>0</v>
      </c>
      <c r="G12" s="137" t="s">
        <v>49</v>
      </c>
      <c r="H12" s="152" t="s">
        <v>1</v>
      </c>
      <c r="I12" s="152" t="s">
        <v>0</v>
      </c>
      <c r="J12" s="137" t="s">
        <v>49</v>
      </c>
      <c r="K12" s="152" t="s">
        <v>1</v>
      </c>
      <c r="L12" s="152" t="s">
        <v>0</v>
      </c>
      <c r="M12" s="137" t="s">
        <v>49</v>
      </c>
      <c r="N12" s="170" t="s">
        <v>48</v>
      </c>
      <c r="O12" s="162" t="s">
        <v>50</v>
      </c>
      <c r="P12" s="138" t="s">
        <v>18</v>
      </c>
      <c r="Q12" s="158" t="s">
        <v>51</v>
      </c>
    </row>
    <row r="13" spans="1:21" x14ac:dyDescent="0.3">
      <c r="A13" s="175" t="s">
        <v>121</v>
      </c>
      <c r="B13" s="153">
        <v>0.35416666666666669</v>
      </c>
      <c r="C13" s="153">
        <v>0.47916666666666669</v>
      </c>
      <c r="D13" s="195" t="s">
        <v>45</v>
      </c>
      <c r="E13" s="153">
        <v>0.5</v>
      </c>
      <c r="F13" s="153">
        <v>0.5625</v>
      </c>
      <c r="G13" s="196" t="s">
        <v>43</v>
      </c>
      <c r="H13" s="153">
        <v>0.5625</v>
      </c>
      <c r="I13" s="153">
        <v>0.72916666666666663</v>
      </c>
      <c r="J13" s="195" t="s">
        <v>45</v>
      </c>
      <c r="K13" s="153"/>
      <c r="L13" s="153"/>
      <c r="M13" s="129"/>
      <c r="N13" s="171">
        <f t="shared" ref="N13:N17" si="3">(C13-B13)+(F13-E13)</f>
        <v>0.1875</v>
      </c>
      <c r="O13" s="163">
        <f t="shared" ref="O13:O17" si="4">(I13-H13)+(L13-K13)</f>
        <v>0.16666666666666663</v>
      </c>
      <c r="P13" s="156">
        <f t="shared" ref="P13:P17" si="5">O13+N13</f>
        <v>0.35416666666666663</v>
      </c>
      <c r="Q13" s="160">
        <f>SUM(P13:P17)</f>
        <v>1.3541666666666665</v>
      </c>
    </row>
    <row r="14" spans="1:21" x14ac:dyDescent="0.3">
      <c r="A14" s="175" t="s">
        <v>122</v>
      </c>
      <c r="B14" s="153">
        <v>0.36458333333333331</v>
      </c>
      <c r="C14" s="153">
        <v>0.47916666666666669</v>
      </c>
      <c r="D14" s="195" t="s">
        <v>45</v>
      </c>
      <c r="E14" s="153">
        <v>0.51041666666666663</v>
      </c>
      <c r="F14" s="153">
        <v>0.54166666666666663</v>
      </c>
      <c r="G14" s="196" t="s">
        <v>43</v>
      </c>
      <c r="H14" s="153">
        <v>0.55208333333333337</v>
      </c>
      <c r="I14" s="153">
        <v>0.70833333333333337</v>
      </c>
      <c r="J14" s="195" t="s">
        <v>45</v>
      </c>
      <c r="K14" s="153"/>
      <c r="L14" s="153"/>
      <c r="M14" s="129"/>
      <c r="N14" s="171">
        <f t="shared" si="3"/>
        <v>0.14583333333333337</v>
      </c>
      <c r="O14" s="163">
        <f t="shared" si="4"/>
        <v>0.15625</v>
      </c>
      <c r="P14" s="156">
        <f t="shared" si="5"/>
        <v>0.30208333333333337</v>
      </c>
      <c r="Q14" s="160"/>
    </row>
    <row r="15" spans="1:21" x14ac:dyDescent="0.3">
      <c r="A15" s="175" t="s">
        <v>124</v>
      </c>
      <c r="B15" s="153"/>
      <c r="C15" s="153"/>
      <c r="D15" s="197" t="s">
        <v>44</v>
      </c>
      <c r="E15" s="153"/>
      <c r="F15" s="153"/>
      <c r="G15" s="174"/>
      <c r="H15" s="153"/>
      <c r="I15" s="153"/>
      <c r="J15" s="197" t="s">
        <v>44</v>
      </c>
      <c r="K15" s="153"/>
      <c r="L15" s="153"/>
      <c r="M15" s="129"/>
      <c r="N15" s="171">
        <f t="shared" si="3"/>
        <v>0</v>
      </c>
      <c r="O15" s="163">
        <f t="shared" si="4"/>
        <v>0</v>
      </c>
      <c r="P15" s="156">
        <f t="shared" si="5"/>
        <v>0</v>
      </c>
      <c r="Q15" s="160"/>
    </row>
    <row r="16" spans="1:21" x14ac:dyDescent="0.3">
      <c r="A16" s="175" t="s">
        <v>126</v>
      </c>
      <c r="B16" s="153">
        <v>0.35416666666666669</v>
      </c>
      <c r="C16" s="153">
        <v>0.48958333333333331</v>
      </c>
      <c r="D16" s="195" t="s">
        <v>45</v>
      </c>
      <c r="E16" s="153">
        <v>0.5</v>
      </c>
      <c r="F16" s="153">
        <v>0.5625</v>
      </c>
      <c r="G16" s="196" t="s">
        <v>43</v>
      </c>
      <c r="H16" s="153">
        <v>0.5625</v>
      </c>
      <c r="I16" s="153">
        <v>0.72916666666666663</v>
      </c>
      <c r="J16" s="195" t="s">
        <v>45</v>
      </c>
      <c r="K16" s="153"/>
      <c r="L16" s="153"/>
      <c r="M16" s="129"/>
      <c r="N16" s="171">
        <f t="shared" si="3"/>
        <v>0.19791666666666663</v>
      </c>
      <c r="O16" s="163">
        <f t="shared" si="4"/>
        <v>0.16666666666666663</v>
      </c>
      <c r="P16" s="156">
        <f t="shared" si="5"/>
        <v>0.36458333333333326</v>
      </c>
      <c r="Q16" s="160"/>
    </row>
    <row r="17" spans="1:17" x14ac:dyDescent="0.3">
      <c r="A17" s="175" t="s">
        <v>128</v>
      </c>
      <c r="B17" s="153">
        <v>0.35416666666666669</v>
      </c>
      <c r="C17" s="153">
        <v>0.47916666666666669</v>
      </c>
      <c r="D17" s="195" t="s">
        <v>45</v>
      </c>
      <c r="E17" s="153">
        <v>0.5</v>
      </c>
      <c r="F17" s="153">
        <v>0.5625</v>
      </c>
      <c r="G17" s="196" t="s">
        <v>43</v>
      </c>
      <c r="H17" s="153">
        <v>0.5625</v>
      </c>
      <c r="I17" s="153">
        <v>0.70833333333333337</v>
      </c>
      <c r="J17" s="195" t="s">
        <v>45</v>
      </c>
      <c r="K17" s="153"/>
      <c r="L17" s="153"/>
      <c r="M17" s="129"/>
      <c r="N17" s="171">
        <f t="shared" si="3"/>
        <v>0.1875</v>
      </c>
      <c r="O17" s="163">
        <f t="shared" si="4"/>
        <v>0.14583333333333337</v>
      </c>
      <c r="P17" s="156">
        <f t="shared" si="5"/>
        <v>0.33333333333333337</v>
      </c>
      <c r="Q17" s="161"/>
    </row>
    <row r="18" spans="1:17" x14ac:dyDescent="0.3">
      <c r="A18" s="202"/>
      <c r="B18" s="203"/>
      <c r="C18" s="203"/>
      <c r="D18" s="204"/>
      <c r="E18" s="203"/>
      <c r="F18" s="203"/>
      <c r="G18" s="205"/>
      <c r="H18" s="203"/>
      <c r="I18" s="203"/>
      <c r="J18" s="204"/>
      <c r="K18" s="203"/>
      <c r="L18" s="203"/>
      <c r="M18" s="206"/>
      <c r="N18" s="207"/>
      <c r="O18" s="208"/>
      <c r="P18" s="209"/>
      <c r="Q18" s="157"/>
    </row>
    <row r="20" spans="1:17" ht="28.8" x14ac:dyDescent="0.3">
      <c r="B20" s="152" t="s">
        <v>1</v>
      </c>
      <c r="C20" s="152" t="s">
        <v>0</v>
      </c>
      <c r="D20" s="137" t="s">
        <v>49</v>
      </c>
      <c r="E20" s="152" t="s">
        <v>1</v>
      </c>
      <c r="F20" s="152" t="s">
        <v>0</v>
      </c>
      <c r="G20" s="137" t="s">
        <v>49</v>
      </c>
      <c r="H20" s="152" t="s">
        <v>1</v>
      </c>
      <c r="I20" s="152" t="s">
        <v>0</v>
      </c>
      <c r="J20" s="137" t="s">
        <v>49</v>
      </c>
      <c r="K20" s="152" t="s">
        <v>1</v>
      </c>
      <c r="L20" s="152" t="s">
        <v>0</v>
      </c>
      <c r="M20" s="137" t="s">
        <v>49</v>
      </c>
      <c r="N20" s="170" t="s">
        <v>48</v>
      </c>
      <c r="O20" s="162" t="s">
        <v>50</v>
      </c>
      <c r="P20" s="138" t="s">
        <v>18</v>
      </c>
      <c r="Q20" s="158" t="s">
        <v>51</v>
      </c>
    </row>
    <row r="21" spans="1:17" x14ac:dyDescent="0.3">
      <c r="A21" s="175" t="s">
        <v>121</v>
      </c>
      <c r="B21" s="153">
        <v>0.35416666666666669</v>
      </c>
      <c r="C21" s="153">
        <v>0.47916666666666669</v>
      </c>
      <c r="D21" s="195" t="s">
        <v>45</v>
      </c>
      <c r="E21" s="153">
        <v>0.5</v>
      </c>
      <c r="F21" s="153">
        <v>0.5625</v>
      </c>
      <c r="G21" s="196" t="s">
        <v>43</v>
      </c>
      <c r="H21" s="153">
        <v>0.5625</v>
      </c>
      <c r="I21" s="153">
        <v>0.72916666666666663</v>
      </c>
      <c r="J21" s="195" t="s">
        <v>45</v>
      </c>
      <c r="K21" s="153"/>
      <c r="L21" s="153"/>
      <c r="M21" s="129"/>
      <c r="N21" s="171">
        <f t="shared" ref="N21:N25" si="6">(C21-B21)+(F21-E21)</f>
        <v>0.1875</v>
      </c>
      <c r="O21" s="163">
        <f t="shared" ref="O21:O25" si="7">(I21-H21)+(L21-K21)</f>
        <v>0.16666666666666663</v>
      </c>
      <c r="P21" s="156">
        <f t="shared" ref="P21:P25" si="8">O21+N21</f>
        <v>0.35416666666666663</v>
      </c>
      <c r="Q21" s="160">
        <f>SUM(P21:P25)</f>
        <v>1.3541666666666665</v>
      </c>
    </row>
    <row r="22" spans="1:17" x14ac:dyDescent="0.3">
      <c r="A22" s="175" t="s">
        <v>122</v>
      </c>
      <c r="B22" s="153">
        <v>0.36458333333333331</v>
      </c>
      <c r="C22" s="153">
        <v>0.47916666666666669</v>
      </c>
      <c r="D22" s="195" t="s">
        <v>45</v>
      </c>
      <c r="E22" s="153">
        <v>0.51041666666666663</v>
      </c>
      <c r="F22" s="153">
        <v>0.54166666666666663</v>
      </c>
      <c r="G22" s="196" t="s">
        <v>43</v>
      </c>
      <c r="H22" s="153">
        <v>0.55208333333333337</v>
      </c>
      <c r="I22" s="153">
        <v>0.70833333333333337</v>
      </c>
      <c r="J22" s="195" t="s">
        <v>45</v>
      </c>
      <c r="K22" s="153"/>
      <c r="L22" s="153"/>
      <c r="M22" s="129"/>
      <c r="N22" s="171">
        <f t="shared" si="6"/>
        <v>0.14583333333333337</v>
      </c>
      <c r="O22" s="163">
        <f t="shared" si="7"/>
        <v>0.15625</v>
      </c>
      <c r="P22" s="156">
        <f t="shared" si="8"/>
        <v>0.30208333333333337</v>
      </c>
      <c r="Q22" s="160"/>
    </row>
    <row r="23" spans="1:17" x14ac:dyDescent="0.3">
      <c r="A23" s="175" t="s">
        <v>124</v>
      </c>
      <c r="B23" s="153"/>
      <c r="C23" s="153"/>
      <c r="D23" s="197" t="s">
        <v>44</v>
      </c>
      <c r="E23" s="153"/>
      <c r="F23" s="153"/>
      <c r="G23" s="174"/>
      <c r="H23" s="153"/>
      <c r="I23" s="153"/>
      <c r="J23" s="197" t="s">
        <v>44</v>
      </c>
      <c r="K23" s="153"/>
      <c r="L23" s="153"/>
      <c r="M23" s="129"/>
      <c r="N23" s="171">
        <f t="shared" si="6"/>
        <v>0</v>
      </c>
      <c r="O23" s="163">
        <f t="shared" si="7"/>
        <v>0</v>
      </c>
      <c r="P23" s="156">
        <f t="shared" si="8"/>
        <v>0</v>
      </c>
      <c r="Q23" s="160"/>
    </row>
    <row r="24" spans="1:17" x14ac:dyDescent="0.3">
      <c r="A24" s="175" t="s">
        <v>126</v>
      </c>
      <c r="B24" s="153">
        <v>0.35416666666666669</v>
      </c>
      <c r="C24" s="153">
        <v>0.48958333333333331</v>
      </c>
      <c r="D24" s="195" t="s">
        <v>45</v>
      </c>
      <c r="E24" s="153">
        <v>0.5</v>
      </c>
      <c r="F24" s="153">
        <v>0.5625</v>
      </c>
      <c r="G24" s="196" t="s">
        <v>43</v>
      </c>
      <c r="H24" s="153">
        <v>0.5625</v>
      </c>
      <c r="I24" s="153">
        <v>0.72916666666666663</v>
      </c>
      <c r="J24" s="195" t="s">
        <v>45</v>
      </c>
      <c r="K24" s="153"/>
      <c r="L24" s="153"/>
      <c r="M24" s="129"/>
      <c r="N24" s="171">
        <f t="shared" si="6"/>
        <v>0.19791666666666663</v>
      </c>
      <c r="O24" s="163">
        <f t="shared" si="7"/>
        <v>0.16666666666666663</v>
      </c>
      <c r="P24" s="156">
        <f t="shared" si="8"/>
        <v>0.36458333333333326</v>
      </c>
      <c r="Q24" s="160"/>
    </row>
    <row r="25" spans="1:17" x14ac:dyDescent="0.3">
      <c r="A25" s="175" t="s">
        <v>128</v>
      </c>
      <c r="B25" s="153">
        <v>0.35416666666666669</v>
      </c>
      <c r="C25" s="153">
        <v>0.47916666666666669</v>
      </c>
      <c r="D25" s="195" t="s">
        <v>45</v>
      </c>
      <c r="E25" s="153">
        <v>0.5</v>
      </c>
      <c r="F25" s="153">
        <v>0.5625</v>
      </c>
      <c r="G25" s="196" t="s">
        <v>43</v>
      </c>
      <c r="H25" s="153">
        <v>0.5625</v>
      </c>
      <c r="I25" s="153">
        <v>0.70833333333333337</v>
      </c>
      <c r="J25" s="195" t="s">
        <v>45</v>
      </c>
      <c r="K25" s="153"/>
      <c r="L25" s="153"/>
      <c r="M25" s="129"/>
      <c r="N25" s="171">
        <f t="shared" si="6"/>
        <v>0.1875</v>
      </c>
      <c r="O25" s="163">
        <f t="shared" si="7"/>
        <v>0.14583333333333337</v>
      </c>
      <c r="P25" s="156">
        <f t="shared" si="8"/>
        <v>0.33333333333333337</v>
      </c>
      <c r="Q25" s="161"/>
    </row>
    <row r="28" spans="1:17" ht="28.8" x14ac:dyDescent="0.3">
      <c r="B28" s="152" t="s">
        <v>1</v>
      </c>
      <c r="C28" s="152" t="s">
        <v>0</v>
      </c>
      <c r="D28" s="137" t="s">
        <v>49</v>
      </c>
      <c r="E28" s="152" t="s">
        <v>1</v>
      </c>
      <c r="F28" s="152" t="s">
        <v>0</v>
      </c>
      <c r="G28" s="137" t="s">
        <v>49</v>
      </c>
      <c r="H28" s="152" t="s">
        <v>1</v>
      </c>
      <c r="I28" s="152" t="s">
        <v>0</v>
      </c>
      <c r="J28" s="137" t="s">
        <v>49</v>
      </c>
      <c r="K28" s="152" t="s">
        <v>1</v>
      </c>
      <c r="L28" s="152" t="s">
        <v>0</v>
      </c>
      <c r="M28" s="137" t="s">
        <v>49</v>
      </c>
      <c r="N28" s="170" t="s">
        <v>48</v>
      </c>
      <c r="O28" s="162" t="s">
        <v>50</v>
      </c>
      <c r="P28" s="138" t="s">
        <v>18</v>
      </c>
      <c r="Q28" s="158" t="s">
        <v>51</v>
      </c>
    </row>
    <row r="29" spans="1:17" x14ac:dyDescent="0.3">
      <c r="A29" s="175" t="s">
        <v>121</v>
      </c>
      <c r="B29" s="153">
        <v>0.35416666666666669</v>
      </c>
      <c r="C29" s="153">
        <v>0.47916666666666669</v>
      </c>
      <c r="D29" s="195" t="s">
        <v>45</v>
      </c>
      <c r="E29" s="153">
        <v>0.5</v>
      </c>
      <c r="F29" s="153">
        <v>0.5625</v>
      </c>
      <c r="G29" s="196" t="s">
        <v>43</v>
      </c>
      <c r="H29" s="153">
        <v>0.5625</v>
      </c>
      <c r="I29" s="153">
        <v>0.72916666666666663</v>
      </c>
      <c r="J29" s="195" t="s">
        <v>45</v>
      </c>
      <c r="K29" s="153"/>
      <c r="L29" s="153"/>
      <c r="M29" s="129"/>
      <c r="N29" s="171">
        <f t="shared" ref="N29:N33" si="9">(C29-B29)+(F29-E29)</f>
        <v>0.1875</v>
      </c>
      <c r="O29" s="163">
        <f t="shared" ref="O29:O33" si="10">(I29-H29)+(L29-K29)</f>
        <v>0.16666666666666663</v>
      </c>
      <c r="P29" s="156">
        <f t="shared" ref="P29:P33" si="11">O29+N29</f>
        <v>0.35416666666666663</v>
      </c>
      <c r="Q29" s="160">
        <f>SUM(P29:P33)</f>
        <v>1.3541666666666665</v>
      </c>
    </row>
    <row r="30" spans="1:17" x14ac:dyDescent="0.3">
      <c r="A30" s="175" t="s">
        <v>122</v>
      </c>
      <c r="B30" s="153">
        <v>0.36458333333333331</v>
      </c>
      <c r="C30" s="153">
        <v>0.47916666666666669</v>
      </c>
      <c r="D30" s="195" t="s">
        <v>45</v>
      </c>
      <c r="E30" s="153">
        <v>0.51041666666666663</v>
      </c>
      <c r="F30" s="153">
        <v>0.54166666666666663</v>
      </c>
      <c r="G30" s="196" t="s">
        <v>43</v>
      </c>
      <c r="H30" s="153">
        <v>0.55208333333333337</v>
      </c>
      <c r="I30" s="153">
        <v>0.70833333333333337</v>
      </c>
      <c r="J30" s="195" t="s">
        <v>45</v>
      </c>
      <c r="K30" s="153"/>
      <c r="L30" s="153"/>
      <c r="M30" s="129"/>
      <c r="N30" s="171">
        <f t="shared" si="9"/>
        <v>0.14583333333333337</v>
      </c>
      <c r="O30" s="163">
        <f t="shared" si="10"/>
        <v>0.15625</v>
      </c>
      <c r="P30" s="156">
        <f t="shared" si="11"/>
        <v>0.30208333333333337</v>
      </c>
      <c r="Q30" s="160"/>
    </row>
    <row r="31" spans="1:17" x14ac:dyDescent="0.3">
      <c r="A31" s="175" t="s">
        <v>124</v>
      </c>
      <c r="B31" s="153"/>
      <c r="C31" s="153"/>
      <c r="D31" s="197" t="s">
        <v>44</v>
      </c>
      <c r="E31" s="153"/>
      <c r="F31" s="153"/>
      <c r="G31" s="174"/>
      <c r="H31" s="153"/>
      <c r="I31" s="153"/>
      <c r="J31" s="197" t="s">
        <v>44</v>
      </c>
      <c r="K31" s="153"/>
      <c r="L31" s="153"/>
      <c r="M31" s="129"/>
      <c r="N31" s="171">
        <f t="shared" si="9"/>
        <v>0</v>
      </c>
      <c r="O31" s="163">
        <f t="shared" si="10"/>
        <v>0</v>
      </c>
      <c r="P31" s="156">
        <f t="shared" si="11"/>
        <v>0</v>
      </c>
      <c r="Q31" s="160"/>
    </row>
    <row r="32" spans="1:17" x14ac:dyDescent="0.3">
      <c r="A32" s="175" t="s">
        <v>126</v>
      </c>
      <c r="B32" s="153">
        <v>0.35416666666666669</v>
      </c>
      <c r="C32" s="153">
        <v>0.48958333333333331</v>
      </c>
      <c r="D32" s="195" t="s">
        <v>45</v>
      </c>
      <c r="E32" s="153">
        <v>0.5</v>
      </c>
      <c r="F32" s="153">
        <v>0.5625</v>
      </c>
      <c r="G32" s="196" t="s">
        <v>43</v>
      </c>
      <c r="H32" s="153">
        <v>0.5625</v>
      </c>
      <c r="I32" s="153">
        <v>0.72916666666666663</v>
      </c>
      <c r="J32" s="195" t="s">
        <v>45</v>
      </c>
      <c r="K32" s="153"/>
      <c r="L32" s="153"/>
      <c r="M32" s="129"/>
      <c r="N32" s="171">
        <f t="shared" si="9"/>
        <v>0.19791666666666663</v>
      </c>
      <c r="O32" s="163">
        <f t="shared" si="10"/>
        <v>0.16666666666666663</v>
      </c>
      <c r="P32" s="156">
        <f t="shared" si="11"/>
        <v>0.36458333333333326</v>
      </c>
      <c r="Q32" s="160"/>
    </row>
    <row r="33" spans="1:17" x14ac:dyDescent="0.3">
      <c r="A33" s="175" t="s">
        <v>128</v>
      </c>
      <c r="B33" s="153">
        <v>0.35416666666666669</v>
      </c>
      <c r="C33" s="153">
        <v>0.47916666666666669</v>
      </c>
      <c r="D33" s="195" t="s">
        <v>45</v>
      </c>
      <c r="E33" s="153">
        <v>0.5</v>
      </c>
      <c r="F33" s="153">
        <v>0.5625</v>
      </c>
      <c r="G33" s="196" t="s">
        <v>43</v>
      </c>
      <c r="H33" s="153">
        <v>0.5625</v>
      </c>
      <c r="I33" s="153">
        <v>0.70833333333333337</v>
      </c>
      <c r="J33" s="195" t="s">
        <v>45</v>
      </c>
      <c r="K33" s="153"/>
      <c r="L33" s="153"/>
      <c r="M33" s="129"/>
      <c r="N33" s="171">
        <f t="shared" si="9"/>
        <v>0.1875</v>
      </c>
      <c r="O33" s="163">
        <f t="shared" si="10"/>
        <v>0.14583333333333337</v>
      </c>
      <c r="P33" s="156">
        <f t="shared" si="11"/>
        <v>0.33333333333333337</v>
      </c>
      <c r="Q33" s="161"/>
    </row>
    <row r="36" spans="1:17" ht="28.8" x14ac:dyDescent="0.3">
      <c r="B36" s="152" t="s">
        <v>1</v>
      </c>
      <c r="C36" s="152" t="s">
        <v>0</v>
      </c>
      <c r="D36" s="137" t="s">
        <v>49</v>
      </c>
      <c r="E36" s="152" t="s">
        <v>1</v>
      </c>
      <c r="F36" s="152" t="s">
        <v>0</v>
      </c>
      <c r="G36" s="137" t="s">
        <v>49</v>
      </c>
      <c r="H36" s="152" t="s">
        <v>1</v>
      </c>
      <c r="I36" s="152" t="s">
        <v>0</v>
      </c>
      <c r="J36" s="137" t="s">
        <v>49</v>
      </c>
      <c r="K36" s="152" t="s">
        <v>1</v>
      </c>
      <c r="L36" s="152" t="s">
        <v>0</v>
      </c>
      <c r="M36" s="137" t="s">
        <v>49</v>
      </c>
      <c r="N36" s="170" t="s">
        <v>48</v>
      </c>
      <c r="O36" s="162" t="s">
        <v>50</v>
      </c>
      <c r="P36" s="138" t="s">
        <v>18</v>
      </c>
      <c r="Q36" s="158" t="s">
        <v>51</v>
      </c>
    </row>
    <row r="37" spans="1:17" x14ac:dyDescent="0.3">
      <c r="A37" s="175" t="s">
        <v>121</v>
      </c>
      <c r="B37" s="153">
        <v>0.35416666666666669</v>
      </c>
      <c r="C37" s="153">
        <v>0.47916666666666669</v>
      </c>
      <c r="D37" s="195" t="s">
        <v>45</v>
      </c>
      <c r="E37" s="153">
        <v>0.5</v>
      </c>
      <c r="F37" s="153">
        <v>0.5625</v>
      </c>
      <c r="G37" s="196" t="s">
        <v>43</v>
      </c>
      <c r="H37" s="153">
        <v>0.5625</v>
      </c>
      <c r="I37" s="153">
        <v>0.72916666666666663</v>
      </c>
      <c r="J37" s="195" t="s">
        <v>45</v>
      </c>
      <c r="K37" s="153"/>
      <c r="L37" s="153"/>
      <c r="M37" s="129"/>
      <c r="N37" s="171">
        <f t="shared" ref="N37:N41" si="12">(C37-B37)+(F37-E37)</f>
        <v>0.1875</v>
      </c>
      <c r="O37" s="163">
        <f t="shared" ref="O37:O41" si="13">(I37-H37)+(L37-K37)</f>
        <v>0.16666666666666663</v>
      </c>
      <c r="P37" s="156">
        <f t="shared" ref="P37:P41" si="14">O37+N37</f>
        <v>0.35416666666666663</v>
      </c>
      <c r="Q37" s="160">
        <f>SUM(P37:P41)</f>
        <v>1.3541666666666665</v>
      </c>
    </row>
    <row r="38" spans="1:17" x14ac:dyDescent="0.3">
      <c r="A38" s="175" t="s">
        <v>122</v>
      </c>
      <c r="B38" s="153">
        <v>0.36458333333333331</v>
      </c>
      <c r="C38" s="153">
        <v>0.47916666666666669</v>
      </c>
      <c r="D38" s="195" t="s">
        <v>45</v>
      </c>
      <c r="E38" s="153">
        <v>0.51041666666666663</v>
      </c>
      <c r="F38" s="153">
        <v>0.54166666666666663</v>
      </c>
      <c r="G38" s="196" t="s">
        <v>43</v>
      </c>
      <c r="H38" s="153">
        <v>0.55208333333333337</v>
      </c>
      <c r="I38" s="153">
        <v>0.70833333333333337</v>
      </c>
      <c r="J38" s="195" t="s">
        <v>45</v>
      </c>
      <c r="K38" s="153"/>
      <c r="L38" s="153"/>
      <c r="M38" s="129"/>
      <c r="N38" s="171">
        <f t="shared" si="12"/>
        <v>0.14583333333333337</v>
      </c>
      <c r="O38" s="163">
        <f t="shared" si="13"/>
        <v>0.15625</v>
      </c>
      <c r="P38" s="156">
        <f t="shared" si="14"/>
        <v>0.30208333333333337</v>
      </c>
      <c r="Q38" s="160"/>
    </row>
    <row r="39" spans="1:17" x14ac:dyDescent="0.3">
      <c r="A39" s="175" t="s">
        <v>124</v>
      </c>
      <c r="B39" s="153"/>
      <c r="C39" s="153"/>
      <c r="D39" s="197" t="s">
        <v>44</v>
      </c>
      <c r="E39" s="153"/>
      <c r="F39" s="153"/>
      <c r="G39" s="174"/>
      <c r="H39" s="153"/>
      <c r="I39" s="153"/>
      <c r="J39" s="197" t="s">
        <v>44</v>
      </c>
      <c r="K39" s="153"/>
      <c r="L39" s="153"/>
      <c r="M39" s="129"/>
      <c r="N39" s="171">
        <f t="shared" si="12"/>
        <v>0</v>
      </c>
      <c r="O39" s="163">
        <f t="shared" si="13"/>
        <v>0</v>
      </c>
      <c r="P39" s="156">
        <f t="shared" si="14"/>
        <v>0</v>
      </c>
      <c r="Q39" s="160"/>
    </row>
    <row r="40" spans="1:17" x14ac:dyDescent="0.3">
      <c r="A40" s="175" t="s">
        <v>126</v>
      </c>
      <c r="B40" s="153">
        <v>0.35416666666666669</v>
      </c>
      <c r="C40" s="153">
        <v>0.48958333333333331</v>
      </c>
      <c r="D40" s="195" t="s">
        <v>45</v>
      </c>
      <c r="E40" s="153">
        <v>0.5</v>
      </c>
      <c r="F40" s="153">
        <v>0.5625</v>
      </c>
      <c r="G40" s="196" t="s">
        <v>43</v>
      </c>
      <c r="H40" s="153">
        <v>0.5625</v>
      </c>
      <c r="I40" s="153">
        <v>0.72916666666666663</v>
      </c>
      <c r="J40" s="195" t="s">
        <v>45</v>
      </c>
      <c r="K40" s="153"/>
      <c r="L40" s="153"/>
      <c r="M40" s="129"/>
      <c r="N40" s="171">
        <f t="shared" si="12"/>
        <v>0.19791666666666663</v>
      </c>
      <c r="O40" s="163">
        <f t="shared" si="13"/>
        <v>0.16666666666666663</v>
      </c>
      <c r="P40" s="156">
        <f t="shared" si="14"/>
        <v>0.36458333333333326</v>
      </c>
      <c r="Q40" s="160"/>
    </row>
    <row r="41" spans="1:17" x14ac:dyDescent="0.3">
      <c r="A41" s="175" t="s">
        <v>128</v>
      </c>
      <c r="B41" s="153">
        <v>0.35416666666666669</v>
      </c>
      <c r="C41" s="153">
        <v>0.47916666666666669</v>
      </c>
      <c r="D41" s="195" t="s">
        <v>45</v>
      </c>
      <c r="E41" s="153">
        <v>0.5</v>
      </c>
      <c r="F41" s="153">
        <v>0.5625</v>
      </c>
      <c r="G41" s="196" t="s">
        <v>43</v>
      </c>
      <c r="H41" s="153">
        <v>0.5625</v>
      </c>
      <c r="I41" s="153">
        <v>0.70833333333333337</v>
      </c>
      <c r="J41" s="195" t="s">
        <v>45</v>
      </c>
      <c r="K41" s="153"/>
      <c r="L41" s="153"/>
      <c r="M41" s="129"/>
      <c r="N41" s="171">
        <f t="shared" si="12"/>
        <v>0.1875</v>
      </c>
      <c r="O41" s="163">
        <f t="shared" si="13"/>
        <v>0.14583333333333337</v>
      </c>
      <c r="P41" s="156">
        <f t="shared" si="14"/>
        <v>0.33333333333333337</v>
      </c>
      <c r="Q41" s="161"/>
    </row>
    <row r="42" spans="1:17" x14ac:dyDescent="0.3">
      <c r="A42">
        <v>33</v>
      </c>
    </row>
    <row r="44" spans="1:17" ht="28.8" x14ac:dyDescent="0.3">
      <c r="B44" s="152" t="s">
        <v>1</v>
      </c>
      <c r="C44" s="152" t="s">
        <v>0</v>
      </c>
      <c r="D44" s="137" t="s">
        <v>49</v>
      </c>
      <c r="E44" s="152" t="s">
        <v>1</v>
      </c>
      <c r="F44" s="152" t="s">
        <v>0</v>
      </c>
      <c r="G44" s="137" t="s">
        <v>49</v>
      </c>
      <c r="H44" s="152" t="s">
        <v>1</v>
      </c>
      <c r="I44" s="152" t="s">
        <v>0</v>
      </c>
      <c r="J44" s="137" t="s">
        <v>49</v>
      </c>
      <c r="K44" s="152" t="s">
        <v>1</v>
      </c>
      <c r="L44" s="152" t="s">
        <v>0</v>
      </c>
      <c r="M44" s="137" t="s">
        <v>49</v>
      </c>
      <c r="N44" s="170" t="s">
        <v>48</v>
      </c>
      <c r="O44" s="162" t="s">
        <v>50</v>
      </c>
      <c r="P44" s="138" t="s">
        <v>18</v>
      </c>
      <c r="Q44" s="158" t="s">
        <v>51</v>
      </c>
    </row>
    <row r="45" spans="1:17" x14ac:dyDescent="0.3">
      <c r="A45" s="175" t="s">
        <v>121</v>
      </c>
      <c r="B45" s="153">
        <v>0.35416666666666669</v>
      </c>
      <c r="C45" s="153">
        <v>0.47916666666666669</v>
      </c>
      <c r="D45" s="195" t="s">
        <v>45</v>
      </c>
      <c r="E45" s="153">
        <v>0.5</v>
      </c>
      <c r="F45" s="153">
        <v>0.5625</v>
      </c>
      <c r="G45" s="196" t="s">
        <v>43</v>
      </c>
      <c r="H45" s="153">
        <v>0.5625</v>
      </c>
      <c r="I45" s="153">
        <v>0.72916666666666663</v>
      </c>
      <c r="J45" s="195" t="s">
        <v>45</v>
      </c>
      <c r="K45" s="153"/>
      <c r="L45" s="153"/>
      <c r="M45" s="129"/>
      <c r="N45" s="171">
        <f t="shared" ref="N45:N49" si="15">(C45-B45)+(F45-E45)</f>
        <v>0.1875</v>
      </c>
      <c r="O45" s="163">
        <f t="shared" ref="O45:O49" si="16">(I45-H45)+(L45-K45)</f>
        <v>0.16666666666666663</v>
      </c>
      <c r="P45" s="156">
        <f t="shared" ref="P45:P49" si="17">O45+N45</f>
        <v>0.35416666666666663</v>
      </c>
      <c r="Q45" s="160">
        <f>SUM(P45:P49)</f>
        <v>1.3541666666666665</v>
      </c>
    </row>
    <row r="46" spans="1:17" x14ac:dyDescent="0.3">
      <c r="A46" s="175" t="s">
        <v>122</v>
      </c>
      <c r="B46" s="153">
        <v>0.36458333333333331</v>
      </c>
      <c r="C46" s="153">
        <v>0.47916666666666669</v>
      </c>
      <c r="D46" s="195" t="s">
        <v>45</v>
      </c>
      <c r="E46" s="153">
        <v>0.51041666666666663</v>
      </c>
      <c r="F46" s="153">
        <v>0.54166666666666663</v>
      </c>
      <c r="G46" s="196" t="s">
        <v>43</v>
      </c>
      <c r="H46" s="153">
        <v>0.55208333333333337</v>
      </c>
      <c r="I46" s="153">
        <v>0.70833333333333337</v>
      </c>
      <c r="J46" s="195" t="s">
        <v>45</v>
      </c>
      <c r="K46" s="153"/>
      <c r="L46" s="153"/>
      <c r="M46" s="129"/>
      <c r="N46" s="171">
        <f t="shared" si="15"/>
        <v>0.14583333333333337</v>
      </c>
      <c r="O46" s="163">
        <f t="shared" si="16"/>
        <v>0.15625</v>
      </c>
      <c r="P46" s="156">
        <f t="shared" si="17"/>
        <v>0.30208333333333337</v>
      </c>
      <c r="Q46" s="160"/>
    </row>
    <row r="47" spans="1:17" x14ac:dyDescent="0.3">
      <c r="A47" s="175" t="s">
        <v>124</v>
      </c>
      <c r="B47" s="153"/>
      <c r="C47" s="153"/>
      <c r="D47" s="197" t="s">
        <v>44</v>
      </c>
      <c r="E47" s="153"/>
      <c r="F47" s="153"/>
      <c r="G47" s="174"/>
      <c r="H47" s="153"/>
      <c r="I47" s="153"/>
      <c r="J47" s="197" t="s">
        <v>44</v>
      </c>
      <c r="K47" s="153"/>
      <c r="L47" s="153"/>
      <c r="M47" s="129"/>
      <c r="N47" s="171">
        <f t="shared" si="15"/>
        <v>0</v>
      </c>
      <c r="O47" s="163">
        <f t="shared" si="16"/>
        <v>0</v>
      </c>
      <c r="P47" s="156">
        <f t="shared" si="17"/>
        <v>0</v>
      </c>
      <c r="Q47" s="160"/>
    </row>
    <row r="48" spans="1:17" x14ac:dyDescent="0.3">
      <c r="A48" s="175" t="s">
        <v>126</v>
      </c>
      <c r="B48" s="153">
        <v>0.35416666666666669</v>
      </c>
      <c r="C48" s="153">
        <v>0.48958333333333331</v>
      </c>
      <c r="D48" s="195" t="s">
        <v>45</v>
      </c>
      <c r="E48" s="153">
        <v>0.5</v>
      </c>
      <c r="F48" s="153">
        <v>0.5625</v>
      </c>
      <c r="G48" s="196" t="s">
        <v>43</v>
      </c>
      <c r="H48" s="153">
        <v>0.5625</v>
      </c>
      <c r="I48" s="153">
        <v>0.72916666666666663</v>
      </c>
      <c r="J48" s="195" t="s">
        <v>45</v>
      </c>
      <c r="K48" s="153"/>
      <c r="L48" s="153"/>
      <c r="M48" s="129"/>
      <c r="N48" s="171">
        <f t="shared" si="15"/>
        <v>0.19791666666666663</v>
      </c>
      <c r="O48" s="163">
        <f t="shared" si="16"/>
        <v>0.16666666666666663</v>
      </c>
      <c r="P48" s="156">
        <f t="shared" si="17"/>
        <v>0.36458333333333326</v>
      </c>
      <c r="Q48" s="160"/>
    </row>
    <row r="49" spans="1:17" x14ac:dyDescent="0.3">
      <c r="A49" s="175" t="s">
        <v>128</v>
      </c>
      <c r="B49" s="153">
        <v>0.35416666666666669</v>
      </c>
      <c r="C49" s="153">
        <v>0.47916666666666669</v>
      </c>
      <c r="D49" s="195" t="s">
        <v>45</v>
      </c>
      <c r="E49" s="153">
        <v>0.5</v>
      </c>
      <c r="F49" s="153">
        <v>0.5625</v>
      </c>
      <c r="G49" s="196" t="s">
        <v>43</v>
      </c>
      <c r="H49" s="153">
        <v>0.5625</v>
      </c>
      <c r="I49" s="153">
        <v>0.70833333333333337</v>
      </c>
      <c r="J49" s="195" t="s">
        <v>45</v>
      </c>
      <c r="K49" s="153"/>
      <c r="L49" s="153"/>
      <c r="M49" s="129"/>
      <c r="N49" s="171">
        <f t="shared" si="15"/>
        <v>0.1875</v>
      </c>
      <c r="O49" s="163">
        <f t="shared" si="16"/>
        <v>0.14583333333333337</v>
      </c>
      <c r="P49" s="156">
        <f t="shared" si="17"/>
        <v>0.33333333333333337</v>
      </c>
      <c r="Q49" s="161"/>
    </row>
  </sheetData>
  <mergeCells count="2">
    <mergeCell ref="B3:F3"/>
    <mergeCell ref="G3:M3"/>
  </mergeCells>
  <conditionalFormatting sqref="Q5:Q9">
    <cfRule type="expression" dxfId="61" priority="41">
      <formula>Q5&gt;0</formula>
    </cfRule>
  </conditionalFormatting>
  <conditionalFormatting sqref="B5:M9 B13:M18">
    <cfRule type="expression" dxfId="60" priority="36">
      <formula>COUNTIF(feries,$B5)&gt;0</formula>
    </cfRule>
    <cfRule type="expression" dxfId="59" priority="37">
      <formula>WEEKDAY($B5,2)&gt;5</formula>
    </cfRule>
    <cfRule type="expression" dxfId="58" priority="38">
      <formula>IF($F$1="Zone_C",COUNTIF(Zone_C,$B5)&gt;0)</formula>
    </cfRule>
    <cfRule type="expression" dxfId="57" priority="39">
      <formula>IF($F$1="Zone_B",COUNTIF(Zone_B,$B5)&gt;0)</formula>
    </cfRule>
    <cfRule type="expression" dxfId="56" priority="40">
      <formula>IF($F$1="Zone_A",COUNTIF(Zone_A,$B5)&gt;0)</formula>
    </cfRule>
  </conditionalFormatting>
  <conditionalFormatting sqref="Q13:Q18">
    <cfRule type="expression" dxfId="55" priority="29">
      <formula>Q13&gt;0</formula>
    </cfRule>
  </conditionalFormatting>
  <conditionalFormatting sqref="B21:M25">
    <cfRule type="expression" dxfId="54" priority="23">
      <formula>COUNTIF(feries,$B21)&gt;0</formula>
    </cfRule>
    <cfRule type="expression" dxfId="53" priority="24">
      <formula>WEEKDAY($B21,2)&gt;5</formula>
    </cfRule>
    <cfRule type="expression" dxfId="52" priority="25">
      <formula>IF($F$1="Zone_C",COUNTIF(Zone_C,$B21)&gt;0)</formula>
    </cfRule>
    <cfRule type="expression" dxfId="51" priority="26">
      <formula>IF($F$1="Zone_B",COUNTIF(Zone_B,$B21)&gt;0)</formula>
    </cfRule>
    <cfRule type="expression" dxfId="50" priority="27">
      <formula>IF($F$1="Zone_A",COUNTIF(Zone_A,$B21)&gt;0)</formula>
    </cfRule>
  </conditionalFormatting>
  <conditionalFormatting sqref="Q21:Q25">
    <cfRule type="expression" dxfId="49" priority="22">
      <formula>Q21&gt;0</formula>
    </cfRule>
  </conditionalFormatting>
  <conditionalFormatting sqref="B29:M33">
    <cfRule type="expression" dxfId="48" priority="16">
      <formula>COUNTIF(feries,$B29)&gt;0</formula>
    </cfRule>
    <cfRule type="expression" dxfId="47" priority="17">
      <formula>WEEKDAY($B29,2)&gt;5</formula>
    </cfRule>
    <cfRule type="expression" dxfId="46" priority="18">
      <formula>IF($F$1="Zone_C",COUNTIF(Zone_C,$B29)&gt;0)</formula>
    </cfRule>
    <cfRule type="expression" dxfId="45" priority="19">
      <formula>IF($F$1="Zone_B",COUNTIF(Zone_B,$B29)&gt;0)</formula>
    </cfRule>
    <cfRule type="expression" dxfId="44" priority="20">
      <formula>IF($F$1="Zone_A",COUNTIF(Zone_A,$B29)&gt;0)</formula>
    </cfRule>
  </conditionalFormatting>
  <conditionalFormatting sqref="Q29:Q33">
    <cfRule type="expression" dxfId="43" priority="15">
      <formula>Q29&gt;0</formula>
    </cfRule>
  </conditionalFormatting>
  <conditionalFormatting sqref="B37:M41">
    <cfRule type="expression" dxfId="42" priority="9">
      <formula>COUNTIF(feries,$B37)&gt;0</formula>
    </cfRule>
    <cfRule type="expression" dxfId="41" priority="10">
      <formula>WEEKDAY($B37,2)&gt;5</formula>
    </cfRule>
    <cfRule type="expression" dxfId="40" priority="11">
      <formula>IF($F$1="Zone_C",COUNTIF(Zone_C,$B37)&gt;0)</formula>
    </cfRule>
    <cfRule type="expression" dxfId="39" priority="12">
      <formula>IF($F$1="Zone_B",COUNTIF(Zone_B,$B37)&gt;0)</formula>
    </cfRule>
    <cfRule type="expression" dxfId="38" priority="13">
      <formula>IF($F$1="Zone_A",COUNTIF(Zone_A,$B37)&gt;0)</formula>
    </cfRule>
  </conditionalFormatting>
  <conditionalFormatting sqref="Q37:Q41">
    <cfRule type="expression" dxfId="37" priority="8">
      <formula>Q37&gt;0</formula>
    </cfRule>
  </conditionalFormatting>
  <conditionalFormatting sqref="B45:M49">
    <cfRule type="expression" dxfId="36" priority="2">
      <formula>COUNTIF(feries,$B45)&gt;0</formula>
    </cfRule>
    <cfRule type="expression" dxfId="35" priority="3">
      <formula>WEEKDAY($B45,2)&gt;5</formula>
    </cfRule>
    <cfRule type="expression" dxfId="34" priority="4">
      <formula>IF($F$1="Zone_C",COUNTIF(Zone_C,$B45)&gt;0)</formula>
    </cfRule>
    <cfRule type="expression" dxfId="33" priority="5">
      <formula>IF($F$1="Zone_B",COUNTIF(Zone_B,$B45)&gt;0)</formula>
    </cfRule>
    <cfRule type="expression" dxfId="32" priority="6">
      <formula>IF($F$1="Zone_A",COUNTIF(Zone_A,$B45)&gt;0)</formula>
    </cfRule>
  </conditionalFormatting>
  <conditionalFormatting sqref="Q45:Q49">
    <cfRule type="expression" dxfId="31" priority="1">
      <formula>Q45&gt;0</formula>
    </cfRule>
  </conditionalFormatting>
  <dataValidations count="2">
    <dataValidation type="time" allowBlank="1" showInputMessage="1" showErrorMessage="1" sqref="B5:C9 B13:C18 B21:C25 B29:C33 B37:C41 B45:C49" xr:uid="{C776B821-08C6-4DCE-86AF-DF235FAF9973}">
      <formula1>0.291666666666667</formula1>
      <formula2>0.833333333333333</formula2>
    </dataValidation>
    <dataValidation type="list" allowBlank="1" showInputMessage="1" showErrorMessage="1" sqref="G5:G9 M5:M9 D5:D9 J5:J9 G13:G18 M13:M18 D13:D18 J13:J18 J45:J49 M21:M25 D21:D25 J21:J25 G29:G33 M29:M33 D29:D33 J29:J33 G37:G41 M37:M41 D37:D41 J37:J41 G45:G49 M45:M49 D45:D49 G21:G25" xr:uid="{4E3501DC-AB2A-4A62-857A-4523C76AB535}">
      <formula1>mission</formula1>
    </dataValidation>
  </dataValidations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64" operator="containsText" id="{4AA1F122-B3A9-4002-87F8-448F7A55350A}">
            <xm:f>NOT(ISERROR(SEARCH(#REF!,A1)))</xm:f>
            <xm:f>#REF!</xm:f>
            <x14:dxf>
              <fill>
                <patternFill>
                  <bgColor theme="7"/>
                </patternFill>
              </fill>
            </x14:dxf>
          </x14:cfRule>
          <xm:sqref>A1:T2 R5:T8 R9:U9 A4:A9 T4 A3:B3 G3 R1:R10 N3:T3 A16:M18 A11:A15 N11:R11</xm:sqref>
        </x14:conditionalFormatting>
        <x14:conditionalFormatting xmlns:xm="http://schemas.microsoft.com/office/excel/2006/main">
          <x14:cfRule type="containsText" priority="30" operator="containsText" id="{A8E44286-3831-48EB-AE1F-6A0EBE8203A1}">
            <xm:f>NOT(ISERROR(SEARCH(#REF!,R12)))</xm:f>
            <xm:f>#REF!</xm:f>
            <x14:dxf>
              <fill>
                <patternFill>
                  <bgColor theme="7"/>
                </patternFill>
              </fill>
            </x14:dxf>
          </x14:cfRule>
          <xm:sqref>R12:R18</xm:sqref>
        </x14:conditionalFormatting>
        <x14:conditionalFormatting xmlns:xm="http://schemas.microsoft.com/office/excel/2006/main">
          <x14:cfRule type="containsText" priority="28" operator="containsText" id="{7BF2097A-86E4-4A58-8EFD-6634305046AE}">
            <xm:f>NOT(ISERROR(SEARCH(#REF!,A20)))</xm:f>
            <xm:f>#REF!</xm:f>
            <x14:dxf>
              <fill>
                <patternFill>
                  <bgColor theme="7"/>
                </patternFill>
              </fill>
            </x14:dxf>
          </x14:cfRule>
          <xm:sqref>A24:M25 A20:A23</xm:sqref>
        </x14:conditionalFormatting>
        <x14:conditionalFormatting xmlns:xm="http://schemas.microsoft.com/office/excel/2006/main">
          <x14:cfRule type="containsText" priority="21" operator="containsText" id="{AE9D2AAD-4E9B-4957-B4DA-F6A6B242C74F}">
            <xm:f>NOT(ISERROR(SEARCH(#REF!,A28)))</xm:f>
            <xm:f>#REF!</xm:f>
            <x14:dxf>
              <fill>
                <patternFill>
                  <bgColor theme="7"/>
                </patternFill>
              </fill>
            </x14:dxf>
          </x14:cfRule>
          <xm:sqref>A32:M33 A28:A31</xm:sqref>
        </x14:conditionalFormatting>
        <x14:conditionalFormatting xmlns:xm="http://schemas.microsoft.com/office/excel/2006/main">
          <x14:cfRule type="containsText" priority="14" operator="containsText" id="{3002666A-E41D-4E05-A1F9-AFB194880441}">
            <xm:f>NOT(ISERROR(SEARCH(#REF!,A36)))</xm:f>
            <xm:f>#REF!</xm:f>
            <x14:dxf>
              <fill>
                <patternFill>
                  <bgColor theme="7"/>
                </patternFill>
              </fill>
            </x14:dxf>
          </x14:cfRule>
          <xm:sqref>A40:M41 A36:A39</xm:sqref>
        </x14:conditionalFormatting>
        <x14:conditionalFormatting xmlns:xm="http://schemas.microsoft.com/office/excel/2006/main">
          <x14:cfRule type="containsText" priority="7" operator="containsText" id="{AEF4D64F-D32E-46DB-90F3-11EA512091D2}">
            <xm:f>NOT(ISERROR(SEARCH(#REF!,A44)))</xm:f>
            <xm:f>#REF!</xm:f>
            <x14:dxf>
              <fill>
                <patternFill>
                  <bgColor theme="7"/>
                </patternFill>
              </fill>
            </x14:dxf>
          </x14:cfRule>
          <xm:sqref>A48:M49 A44:A47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7</vt:i4>
      </vt:variant>
    </vt:vector>
  </HeadingPairs>
  <TitlesOfParts>
    <vt:vector size="12" baseType="lpstr">
      <vt:lpstr>PLanning</vt:lpstr>
      <vt:lpstr>Agent</vt:lpstr>
      <vt:lpstr>Heures annuelles agent</vt:lpstr>
      <vt:lpstr>Données</vt:lpstr>
      <vt:lpstr>Planning Type</vt:lpstr>
      <vt:lpstr>feries</vt:lpstr>
      <vt:lpstr>mission</vt:lpstr>
      <vt:lpstr>semaine</vt:lpstr>
      <vt:lpstr>Var_an</vt:lpstr>
      <vt:lpstr>Zone_A</vt:lpstr>
      <vt:lpstr>Zone_B</vt:lpstr>
      <vt:lpstr>Zone_C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ANIMATION</dc:creator>
  <cp:lastModifiedBy>François ROUZE</cp:lastModifiedBy>
  <cp:lastPrinted>2022-11-14T10:11:55Z</cp:lastPrinted>
  <dcterms:created xsi:type="dcterms:W3CDTF">2022-11-10T08:29:08Z</dcterms:created>
  <dcterms:modified xsi:type="dcterms:W3CDTF">2022-11-28T12:21:38Z</dcterms:modified>
</cp:coreProperties>
</file>