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1534784-44B9-4995-A63E-19851008DDEA}" xr6:coauthVersionLast="36" xr6:coauthVersionMax="47" xr10:uidLastSave="{00000000-0000-0000-0000-000000000000}"/>
  <bookViews>
    <workbookView xWindow="-120" yWindow="-120" windowWidth="20736" windowHeight="11160" activeTab="1" xr2:uid="{00000000-000D-0000-FFFF-FFFF00000000}"/>
  </bookViews>
  <sheets>
    <sheet name="PROGRAMME" sheetId="1" r:id="rId1"/>
    <sheet name="ACCUEIL" sheetId="2" r:id="rId2"/>
    <sheet name="CLIENT" sheetId="7" r:id="rId3"/>
    <sheet name="ARTICLE" sheetId="4" r:id="rId4"/>
    <sheet name="GESTION DE STOCK" sheetId="5" r:id="rId5"/>
  </sheets>
  <definedNames>
    <definedName name="CIVILITE">PROGRAMME!$A$24:$A$25</definedName>
    <definedName name="TYPE">PROGRAMME!$C$24:$C$25</definedName>
    <definedName name="UNITE">PROGRAMME!$B$24:$B$32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5" l="1"/>
  <c r="H7" i="1"/>
  <c r="H6" i="1"/>
  <c r="H4" i="1"/>
  <c r="H3" i="1"/>
  <c r="C3" i="1"/>
  <c r="C5" i="1" s="1"/>
  <c r="C6" i="1" l="1"/>
  <c r="C4" i="1"/>
  <c r="C19" i="1" l="1"/>
  <c r="C18" i="1"/>
  <c r="C17" i="1"/>
  <c r="C16" i="1"/>
  <c r="F11" i="1"/>
  <c r="H11" i="1" s="1"/>
  <c r="F9" i="1"/>
  <c r="H9" i="1" s="1"/>
  <c r="F10" i="1"/>
  <c r="H10" i="1" s="1"/>
</calcChain>
</file>

<file path=xl/sharedStrings.xml><?xml version="1.0" encoding="utf-8"?>
<sst xmlns="http://schemas.openxmlformats.org/spreadsheetml/2006/main" count="105" uniqueCount="89">
  <si>
    <t>DATE</t>
  </si>
  <si>
    <t>Date</t>
  </si>
  <si>
    <t>Mois</t>
  </si>
  <si>
    <t>Année</t>
  </si>
  <si>
    <t>SUFIXE</t>
  </si>
  <si>
    <t>CLIENT</t>
  </si>
  <si>
    <t>ARTICLE</t>
  </si>
  <si>
    <t>ENTREE</t>
  </si>
  <si>
    <t>SORTIE</t>
  </si>
  <si>
    <t>DEVIS</t>
  </si>
  <si>
    <t>FACTURE</t>
  </si>
  <si>
    <t>COMMANDE</t>
  </si>
  <si>
    <t>ENTREPRISE</t>
  </si>
  <si>
    <t>PROGRAMME</t>
  </si>
  <si>
    <t>LIEN D'ENREGISTREMENT</t>
  </si>
  <si>
    <t>LIEN D'OUVERTURE</t>
  </si>
  <si>
    <t>LIEN DEVIS EXCEL</t>
  </si>
  <si>
    <t>LIEN DEVIS PDF</t>
  </si>
  <si>
    <t>LIEN FACTURE PDF</t>
  </si>
  <si>
    <t>LIEN COMMANDE PDF</t>
  </si>
  <si>
    <t>CIVILITE</t>
  </si>
  <si>
    <t>NOM</t>
  </si>
  <si>
    <t>PRENOM</t>
  </si>
  <si>
    <t>TYPE</t>
  </si>
  <si>
    <t>ADRESSE</t>
  </si>
  <si>
    <t>CP</t>
  </si>
  <si>
    <t>VILLE</t>
  </si>
  <si>
    <t>TELEPHONE</t>
  </si>
  <si>
    <t>Mr</t>
  </si>
  <si>
    <t>Mme</t>
  </si>
  <si>
    <t>CLI-0001</t>
  </si>
  <si>
    <t>Privé</t>
  </si>
  <si>
    <t/>
  </si>
  <si>
    <t>N° ARTICLE</t>
  </si>
  <si>
    <t>DESIGNATION</t>
  </si>
  <si>
    <t>UNITE</t>
  </si>
  <si>
    <t>PRIX UNIT</t>
  </si>
  <si>
    <t>Unité</t>
  </si>
  <si>
    <t>Mètre²</t>
  </si>
  <si>
    <r>
      <t>Mètre</t>
    </r>
    <r>
      <rPr>
        <sz val="11"/>
        <color theme="1"/>
        <rFont val="Calibri"/>
        <family val="2"/>
      </rPr>
      <t>³</t>
    </r>
  </si>
  <si>
    <t>M. linéaire</t>
  </si>
  <si>
    <t>Longueur</t>
  </si>
  <si>
    <t>Kg</t>
  </si>
  <si>
    <t>Heure</t>
  </si>
  <si>
    <t>Forfait</t>
  </si>
  <si>
    <t>Pièce</t>
  </si>
  <si>
    <t>ART-0001</t>
  </si>
  <si>
    <t>Disjoncteur 16A HAGER</t>
  </si>
  <si>
    <t>ART-0002</t>
  </si>
  <si>
    <t>Main d'oeuvre</t>
  </si>
  <si>
    <t>45,00 €</t>
  </si>
  <si>
    <t>20,00 €</t>
  </si>
  <si>
    <t>DESCRIPTION</t>
  </si>
  <si>
    <t>STOCK</t>
  </si>
  <si>
    <t>STOCK MINI</t>
  </si>
  <si>
    <t>FOURNISSEUR</t>
  </si>
  <si>
    <t>INFO</t>
  </si>
  <si>
    <t>&gt;10</t>
  </si>
  <si>
    <t>Colonne1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</si>
  <si>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</si>
  <si>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</si>
  <si>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</si>
  <si>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</si>
  <si>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</si>
  <si>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</si>
  <si>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</si>
  <si>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</si>
  <si>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</si>
  <si>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</si>
  <si>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Matériel</t>
  </si>
  <si>
    <t>Prestation</t>
  </si>
  <si>
    <t>PRIX ACHAT</t>
  </si>
  <si>
    <t>REF FOURNISSEUR</t>
  </si>
  <si>
    <t>ART-0003</t>
  </si>
  <si>
    <t>Câble 3G1,5</t>
  </si>
  <si>
    <t>Rexel</t>
  </si>
  <si>
    <t>A234</t>
  </si>
  <si>
    <t>N°CLIENT</t>
  </si>
  <si>
    <t>E-MAIL</t>
  </si>
  <si>
    <t>vcgdjhjg</t>
  </si>
  <si>
    <t>vghfh</t>
  </si>
  <si>
    <t>lll</t>
  </si>
  <si>
    <t>ooo</t>
  </si>
  <si>
    <t>ytffhg</t>
  </si>
  <si>
    <t>uifghdh</t>
  </si>
  <si>
    <t>hjfghfn</t>
  </si>
  <si>
    <t>C:\Users\franc\Downloads</t>
  </si>
  <si>
    <t>2.10 €</t>
  </si>
  <si>
    <t>3.10 €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</si>
</sst>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Besoin&quot;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4" xfId="0" applyBorder="1"/>
    <xf numFmtId="14" fontId="0" fillId="0" borderId="5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10" xfId="0" applyBorder="1"/>
    <xf numFmtId="164" fontId="0" fillId="0" borderId="0" xfId="0" applyNumberFormat="1"/>
    <xf numFmtId="0" fontId="5" fillId="0" borderId="11" xfId="0" applyFont="1" applyBorder="1"/>
    <xf numFmtId="0" fontId="4" fillId="0" borderId="11" xfId="0" applyFont="1" applyBorder="1" applyAlignment="1">
      <alignment horizontal="center" vertical="center"/>
    </xf>
    <xf numFmtId="0" fontId="3" fillId="0" borderId="0" xfId="0" applyFont="1"/>
    <xf numFmtId="0" fontId="0" fillId="0" borderId="11" xfId="0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3" borderId="14" xfId="0" applyFill="1" applyBorder="1" applyAlignment="1">
      <alignment horizontal="left"/>
    </xf>
    <xf numFmtId="0" fontId="0" fillId="3" borderId="15" xfId="0" applyFill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12" xfId="0" applyFill="1" applyBorder="1" applyAlignment="1">
      <alignment horizontal="left"/>
    </xf>
    <xf numFmtId="0" fontId="0" fillId="3" borderId="11" xfId="0" applyFill="1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</cellXfs>
  <cellStyles count="1">
    <cellStyle name="Normal" xfId="0" builtinId="0"/>
  </cellStyles>
  <dxfs count="8">
    <dxf>
      <numFmt numFmtId="164" formatCode="&quot;Besoin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1</xdr:row>
          <xdr:rowOff>0</xdr:rowOff>
        </xdr:from>
        <xdr:to>
          <xdr:col>1</xdr:col>
          <xdr:colOff>632460</xdr:colOff>
          <xdr:row>2</xdr:row>
          <xdr:rowOff>106680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1</xdr:row>
          <xdr:rowOff>0</xdr:rowOff>
        </xdr:from>
        <xdr:to>
          <xdr:col>1</xdr:col>
          <xdr:colOff>632460</xdr:colOff>
          <xdr:row>2</xdr:row>
          <xdr:rowOff>106680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6EDB31F-C50E-4566-AC63-FF42E043EF1E}" name="Tableau4" displayName="Tableau4" ref="B5:L6" totalsRowShown="0">
  <autoFilter ref="B5:L6" xr:uid="{66EDB31F-C50E-4566-AC63-FF42E043EF1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B644DA82-2D8E-4EF9-94B1-E688436699CE}" name="N°CLIENT"/>
    <tableColumn id="2" xr3:uid="{60B41C11-0465-4B3A-B744-ED90A0909654}" name="CIVILITE"/>
    <tableColumn id="3" xr3:uid="{A285664D-640A-4C42-9D08-27DEA7F75629}" name="NOM"/>
    <tableColumn id="4" xr3:uid="{8070B9E7-0C6B-4C90-8913-8579B9110D22}" name="PRENOM"/>
    <tableColumn id="5" xr3:uid="{467A2C0C-5C4A-49FA-BBC9-04D1EA9C4F3B}" name="TYPE"/>
    <tableColumn id="6" xr3:uid="{68787A3D-7C7C-4B64-9D2E-A6BFB77B46D7}" name="ENTREPRISE"/>
    <tableColumn id="7" xr3:uid="{F07CC8CE-CAFE-4BF4-A7CF-7FFCB60267C6}" name="ADRESSE"/>
    <tableColumn id="8" xr3:uid="{E94F109B-5F9F-4ECE-BBB2-58F87AF75138}" name="CP"/>
    <tableColumn id="9" xr3:uid="{C666C87A-5901-428F-B2F0-F7D9CA7FA650}" name="VILLE"/>
    <tableColumn id="10" xr3:uid="{757D2C7B-4CD8-43E5-AB2D-D344F5AB92FF}" name="TELEPHONE"/>
    <tableColumn id="11" xr3:uid="{7BE82DF8-A6F2-4EDA-AB0C-933B50013807}" name="E-MAIL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89EB56C-CEDD-4867-8BE7-E60791294CF7}" name="tb_article" displayName="tb_article" ref="B5:F8" totalsRowShown="0">
  <autoFilter ref="B5:F8" xr:uid="{489EB56C-CEDD-4867-8BE7-E60791294CF7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74BC7DF9-3819-4D2D-AAEE-055EE9E71F07}" name="N° ARTICLE"/>
    <tableColumn id="2" xr3:uid="{EE44A8C1-E552-4532-AED7-94FEB7E9FAFA}" name="DESIGNATION"/>
    <tableColumn id="3" xr3:uid="{9A4E665E-370C-453A-8081-44FC620D6A39}" name="UNITE"/>
    <tableColumn id="4" xr3:uid="{F8B764A7-D67B-4828-9667-58F62EC7DFD2}" name="PRIX UNIT"/>
    <tableColumn id="5" xr3:uid="{92A1BB22-0E4F-4E84-934B-6A00D4F2B49B}" name="TYPE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B7A91A6-2BE5-412B-88EE-E222B9493270}" name="tb_gestion_stock" displayName="tb_gestion_stock" ref="B5:V6" totalsRowShown="0" headerRowDxfId="1">
  <autoFilter ref="B5:V6" xr:uid="{9B7A91A6-2BE5-412B-88EE-E222B949327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</autoFilter>
  <tableColumns count="21">
    <tableColumn id="1" xr3:uid="{7B3B466B-6DE4-48A9-8442-89D4DDC4FB15}" name="N° ARTICLE"/>
    <tableColumn id="2" xr3:uid="{B758B58C-C823-48C9-B32D-C82178BAEB80}" name="DESCRIPTION"/>
    <tableColumn id="3" xr3:uid="{974688E8-06C5-4BAC-A812-2FF17297C4B1}" name="UNITE"/>
    <tableColumn id="4" xr3:uid="{A84BBAA7-6A7C-41C6-B693-BF2EA622F46A}" name="PRIX ACHAT"/>
    <tableColumn id="5" xr3:uid="{C258F3E3-3909-4503-B18B-AAEC6288736A}" name="STOCK"/>
    <tableColumn id="6" xr3:uid="{76CD2D77-7FE5-44B9-B987-8B94BFA01B20}" name="FOURNISSEUR"/>
    <tableColumn id="7" xr3:uid="{A7D18F42-958B-4AEF-98C0-A7FD44C6B15C}" name="STOCK MINI"/>
    <tableColumn id="8" xr3:uid="{8895C7DC-E39A-4AFE-BB23-CA6272F22BCD}" name="REF FOURNISSEUR"/>
    <tableColumn id="9" xr3:uid="{E869F626-C453-4587-A52B-B75927BB5152}" name="INFO" dataDxfId="0">
      <calculatedColumnFormula>IF(F6&lt;H6,1,"")</calculatedColumnFormula>
    </tableColumn>
    <tableColumn id="10" xr3:uid="{705F16E8-B882-42DD-8C65-C244A715D85F}" name="Colonne1"/>
    <tableColumn id="11" xr3:uid="{6829ECF6-AB80-48C4-A666-95CA16E40404}" name="1"/>
    <tableColumn id="12" xr3:uid="{29BBCE21-97D8-4109-B357-AC51789CE830}" name="2"/>
    <tableColumn id="13" xr3:uid="{59A04514-D91A-4BDB-90C8-C881FD3AA96D}" name="3"/>
    <tableColumn id="14" xr3:uid="{5E2869AC-F842-48D5-9242-698D4126A6BB}" name="4"/>
    <tableColumn id="15" xr3:uid="{93F7D8F8-1BA3-41C4-B1D4-10581BE01005}" name="5"/>
    <tableColumn id="16" xr3:uid="{73122DED-68D2-49E0-B389-8D3E06E75F89}" name="6"/>
    <tableColumn id="17" xr3:uid="{105FC79A-E356-45C8-BBEB-D8A5A1640C5A}" name="7"/>
    <tableColumn id="18" xr3:uid="{D375D24F-37B0-4711-B91A-7C77875ED28B}" name="8"/>
    <tableColumn id="19" xr3:uid="{9C5311F3-E42F-4D34-A960-F64BB6965CC4}" name="9"/>
    <tableColumn id="20" xr3:uid="{1D57C144-9279-45C9-8C81-0F81225D8D45}" name="10"/>
    <tableColumn id="21" xr3:uid="{27686087-41A0-4893-8A7D-00D9F84D299D}" name="&gt;1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2"/>
  <sheetViews>
    <sheetView workbookViewId="0">
      <selection activeCell="H4" sqref="H4"/>
    </sheetView>
  </sheetViews>
  <sheetFormatPr baseColWidth="10" defaultColWidth="9.109375" defaultRowHeight="14.4" x14ac:dyDescent="0.3"/>
  <cols>
    <col min="2" max="2" width="11.5546875" customWidth="1"/>
    <col min="3" max="3" width="13.109375" customWidth="1"/>
    <col min="5" max="5" width="14.6640625" customWidth="1"/>
    <col min="8" max="8" width="12.109375" customWidth="1"/>
  </cols>
  <sheetData>
    <row r="1" spans="1:13" ht="15" thickBot="1" x14ac:dyDescent="0.35"/>
    <row r="2" spans="1:13" x14ac:dyDescent="0.3">
      <c r="A2" s="22" t="s">
        <v>0</v>
      </c>
      <c r="B2" s="23"/>
      <c r="C2" s="24"/>
      <c r="E2" s="22" t="s">
        <v>4</v>
      </c>
      <c r="F2" s="23"/>
      <c r="G2" s="23"/>
      <c r="H2" s="24"/>
      <c r="J2" s="22" t="s">
        <v>12</v>
      </c>
      <c r="K2" s="23"/>
      <c r="L2" s="23"/>
      <c r="M2" s="24"/>
    </row>
    <row r="3" spans="1:13" x14ac:dyDescent="0.3">
      <c r="A3" s="1" t="s">
        <v>1</v>
      </c>
      <c r="C3" s="2">
        <f ca="1">TODAY()</f>
        <v>44886</v>
      </c>
      <c r="E3" s="1" t="s">
        <v>5</v>
      </c>
      <c r="G3">
        <v>1</v>
      </c>
      <c r="H3" s="7" t="str">
        <f>LEFT(E3,3)&amp;"-"&amp;TEXT(G3,"0000")</f>
        <v>CLI-0001</v>
      </c>
      <c r="J3" s="29"/>
      <c r="K3" s="30"/>
      <c r="L3" s="30"/>
      <c r="M3" s="31"/>
    </row>
    <row r="4" spans="1:13" x14ac:dyDescent="0.3">
      <c r="A4" s="1" t="s">
        <v>2</v>
      </c>
      <c r="C4" s="3">
        <f ca="1">MONTH(C3)</f>
        <v>11</v>
      </c>
      <c r="E4" s="1" t="s">
        <v>6</v>
      </c>
      <c r="G4">
        <v>4</v>
      </c>
      <c r="H4" s="7" t="str">
        <f>LEFT(E4,3)&amp;"-"&amp;TEXT(G4,"0000")</f>
        <v>ART-0004</v>
      </c>
      <c r="J4" s="29"/>
      <c r="K4" s="30"/>
      <c r="L4" s="30"/>
      <c r="M4" s="31"/>
    </row>
    <row r="5" spans="1:13" x14ac:dyDescent="0.3">
      <c r="A5" s="1"/>
      <c r="C5" s="3" t="str">
        <f ca="1">UPPER(TEXT(C3,"MMMM"))</f>
        <v>NOVEMBRE</v>
      </c>
      <c r="E5" s="1"/>
      <c r="H5" s="7"/>
      <c r="J5" s="29"/>
      <c r="K5" s="30"/>
      <c r="L5" s="30"/>
      <c r="M5" s="31"/>
    </row>
    <row r="6" spans="1:13" ht="15" thickBot="1" x14ac:dyDescent="0.35">
      <c r="A6" s="4" t="s">
        <v>3</v>
      </c>
      <c r="B6" s="5"/>
      <c r="C6" s="6">
        <f ca="1">YEAR(C3)</f>
        <v>2022</v>
      </c>
      <c r="E6" s="1" t="s">
        <v>7</v>
      </c>
      <c r="G6">
        <v>1</v>
      </c>
      <c r="H6" s="7" t="str">
        <f>LEFT(E6,3)&amp;"-"&amp;TEXT(G6,"0000")</f>
        <v>ENT-0001</v>
      </c>
      <c r="J6" s="29"/>
      <c r="K6" s="30"/>
      <c r="L6" s="30"/>
      <c r="M6" s="31"/>
    </row>
    <row r="7" spans="1:13" ht="15" thickBot="1" x14ac:dyDescent="0.35">
      <c r="E7" s="1" t="s">
        <v>8</v>
      </c>
      <c r="G7">
        <v>1</v>
      </c>
      <c r="H7" s="7" t="str">
        <f>LEFT(E7,3)&amp;"-"&amp;TEXT(G7,"0000")</f>
        <v>SOR-0001</v>
      </c>
      <c r="J7" s="29"/>
      <c r="K7" s="30"/>
      <c r="L7" s="30"/>
      <c r="M7" s="31"/>
    </row>
    <row r="8" spans="1:13" x14ac:dyDescent="0.3">
      <c r="C8" s="9" t="s">
        <v>13</v>
      </c>
      <c r="E8" s="1"/>
      <c r="H8" s="7"/>
      <c r="J8" s="29"/>
      <c r="K8" s="30"/>
      <c r="L8" s="30"/>
      <c r="M8" s="31"/>
    </row>
    <row r="9" spans="1:13" ht="15" thickBot="1" x14ac:dyDescent="0.35">
      <c r="C9" s="10"/>
      <c r="E9" s="1" t="s">
        <v>9</v>
      </c>
      <c r="F9">
        <f ca="1">C6</f>
        <v>2022</v>
      </c>
      <c r="G9">
        <v>1</v>
      </c>
      <c r="H9" s="7" t="str">
        <f ca="1">LEFT(E9,3)&amp;"-"&amp;RIGHT(F9,2)&amp;"-"&amp;TEXT(G9,"000")</f>
        <v>DEV-22-001</v>
      </c>
      <c r="J9" s="32"/>
      <c r="K9" s="33"/>
      <c r="L9" s="33"/>
      <c r="M9" s="34"/>
    </row>
    <row r="10" spans="1:13" x14ac:dyDescent="0.3">
      <c r="E10" s="1" t="s">
        <v>10</v>
      </c>
      <c r="F10">
        <f ca="1">C6</f>
        <v>2022</v>
      </c>
      <c r="G10">
        <v>1</v>
      </c>
      <c r="H10" s="7" t="str">
        <f t="shared" ref="H10:H11" ca="1" si="0">LEFT(E10,3)&amp;"-"&amp;RIGHT(F10,2)&amp;"-"&amp;TEXT(G10,"000")</f>
        <v>FAC-22-001</v>
      </c>
    </row>
    <row r="11" spans="1:13" ht="15" thickBot="1" x14ac:dyDescent="0.35">
      <c r="E11" s="4" t="s">
        <v>11</v>
      </c>
      <c r="F11" s="5">
        <f ca="1">C6</f>
        <v>2022</v>
      </c>
      <c r="G11" s="5">
        <v>1</v>
      </c>
      <c r="H11" s="8" t="str">
        <f t="shared" ca="1" si="0"/>
        <v>COM-22-001</v>
      </c>
    </row>
    <row r="13" spans="1:13" ht="15" thickBot="1" x14ac:dyDescent="0.35"/>
    <row r="14" spans="1:13" x14ac:dyDescent="0.3">
      <c r="A14" s="22" t="s">
        <v>14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4"/>
    </row>
    <row r="15" spans="1:13" x14ac:dyDescent="0.3">
      <c r="A15" s="25" t="s">
        <v>15</v>
      </c>
      <c r="B15" s="26"/>
      <c r="C15" s="27" t="s">
        <v>86</v>
      </c>
      <c r="D15" s="27"/>
      <c r="E15" s="27"/>
      <c r="F15" s="27"/>
      <c r="G15" s="27"/>
      <c r="H15" s="27"/>
      <c r="I15" s="27"/>
      <c r="J15" s="27"/>
      <c r="K15" s="27"/>
      <c r="L15" s="27"/>
      <c r="M15" s="28"/>
    </row>
    <row r="16" spans="1:13" x14ac:dyDescent="0.3">
      <c r="A16" s="25" t="s">
        <v>16</v>
      </c>
      <c r="B16" s="26"/>
      <c r="C16" s="27" t="str">
        <f ca="1">C15 &amp; "\Enregistrement document\Année " &amp; C6 &amp; "\Devis\EXCEL\"&amp;C4</f>
        <v>C:\Users\franc\Downloads\Enregistrement document\Année 2022\Devis\EXCEL\11</v>
      </c>
      <c r="D16" s="27"/>
      <c r="E16" s="27"/>
      <c r="F16" s="27"/>
      <c r="G16" s="27"/>
      <c r="H16" s="27"/>
      <c r="I16" s="27"/>
      <c r="J16" s="27"/>
      <c r="K16" s="27"/>
      <c r="L16" s="27"/>
      <c r="M16" s="28"/>
    </row>
    <row r="17" spans="1:13" x14ac:dyDescent="0.3">
      <c r="A17" s="25" t="s">
        <v>17</v>
      </c>
      <c r="B17" s="26"/>
      <c r="C17" s="27" t="str">
        <f ca="1">C15 &amp; "\Enregistrement document\Année " &amp; C6 &amp; "\Devis\PDF\"&amp;C4</f>
        <v>C:\Users\franc\Downloads\Enregistrement document\Année 2022\Devis\PDF\11</v>
      </c>
      <c r="D17" s="27"/>
      <c r="E17" s="27"/>
      <c r="F17" s="27"/>
      <c r="G17" s="27"/>
      <c r="H17" s="27"/>
      <c r="I17" s="27"/>
      <c r="J17" s="27"/>
      <c r="K17" s="27"/>
      <c r="L17" s="27"/>
      <c r="M17" s="28"/>
    </row>
    <row r="18" spans="1:13" x14ac:dyDescent="0.3">
      <c r="A18" s="25" t="s">
        <v>18</v>
      </c>
      <c r="B18" s="26"/>
      <c r="C18" s="27" t="str">
        <f ca="1">C15 &amp; "\Enregistrement document\Année " &amp; C6 &amp; "\Facture\"&amp;C4</f>
        <v>C:\Users\franc\Downloads\Enregistrement document\Année 2022\Facture\11</v>
      </c>
      <c r="D18" s="27"/>
      <c r="E18" s="27"/>
      <c r="F18" s="27"/>
      <c r="G18" s="27"/>
      <c r="H18" s="27"/>
      <c r="I18" s="27"/>
      <c r="J18" s="27"/>
      <c r="K18" s="27"/>
      <c r="L18" s="27"/>
      <c r="M18" s="28"/>
    </row>
    <row r="19" spans="1:13" ht="15" thickBot="1" x14ac:dyDescent="0.35">
      <c r="A19" s="18" t="s">
        <v>19</v>
      </c>
      <c r="B19" s="19"/>
      <c r="C19" s="20" t="str">
        <f ca="1">C15 &amp; "\Enregistrement document\Année " &amp; C6 &amp; "\Commande\"&amp;C4</f>
        <v>C:\Users\franc\Downloads\Enregistrement document\Année 2022\Commande\11</v>
      </c>
      <c r="D19" s="20"/>
      <c r="E19" s="20"/>
      <c r="F19" s="20"/>
      <c r="G19" s="20"/>
      <c r="H19" s="20"/>
      <c r="I19" s="20"/>
      <c r="J19" s="20"/>
      <c r="K19" s="20"/>
      <c r="L19" s="20"/>
      <c r="M19" s="21"/>
    </row>
    <row r="23" spans="1:13" x14ac:dyDescent="0.3">
      <c r="A23" s="15" t="s">
        <v>20</v>
      </c>
      <c r="B23" s="15" t="s">
        <v>35</v>
      </c>
      <c r="C23" s="15" t="s">
        <v>23</v>
      </c>
    </row>
    <row r="24" spans="1:13" x14ac:dyDescent="0.3">
      <c r="A24" s="16" t="s">
        <v>28</v>
      </c>
      <c r="B24" t="s">
        <v>45</v>
      </c>
      <c r="C24" s="16" t="s">
        <v>69</v>
      </c>
    </row>
    <row r="25" spans="1:13" x14ac:dyDescent="0.3">
      <c r="A25" s="17" t="s">
        <v>29</v>
      </c>
      <c r="B25" t="s">
        <v>37</v>
      </c>
      <c r="C25" s="17" t="s">
        <v>70</v>
      </c>
    </row>
    <row r="26" spans="1:13" x14ac:dyDescent="0.3">
      <c r="A26" s="17"/>
      <c r="B26" t="s">
        <v>38</v>
      </c>
      <c r="C26" s="17"/>
    </row>
    <row r="27" spans="1:13" x14ac:dyDescent="0.3">
      <c r="A27" s="17"/>
      <c r="B27" t="s">
        <v>39</v>
      </c>
      <c r="C27" s="17"/>
    </row>
    <row r="28" spans="1:13" x14ac:dyDescent="0.3">
      <c r="A28" s="17"/>
      <c r="B28" t="s">
        <v>40</v>
      </c>
      <c r="C28" s="17"/>
    </row>
    <row r="29" spans="1:13" x14ac:dyDescent="0.3">
      <c r="A29" s="17"/>
      <c r="B29" t="s">
        <v>41</v>
      </c>
      <c r="C29" s="17"/>
    </row>
    <row r="30" spans="1:13" x14ac:dyDescent="0.3">
      <c r="A30" s="17"/>
      <c r="B30" t="s">
        <v>42</v>
      </c>
      <c r="C30" s="17"/>
    </row>
    <row r="31" spans="1:13" x14ac:dyDescent="0.3">
      <c r="A31" s="17"/>
      <c r="B31" t="s">
        <v>43</v>
      </c>
      <c r="C31" s="17"/>
    </row>
    <row r="32" spans="1:13" x14ac:dyDescent="0.3">
      <c r="A32" s="17"/>
      <c r="B32" t="s">
        <v>44</v>
      </c>
      <c r="C32" s="17"/>
    </row>
  </sheetData>
  <mergeCells count="21">
    <mergeCell ref="A2:C2"/>
    <mergeCell ref="E2:H2"/>
    <mergeCell ref="J2:M2"/>
    <mergeCell ref="J3:M3"/>
    <mergeCell ref="J9:M9"/>
    <mergeCell ref="J8:M8"/>
    <mergeCell ref="J7:M7"/>
    <mergeCell ref="J6:M6"/>
    <mergeCell ref="J5:M5"/>
    <mergeCell ref="J4:M4"/>
    <mergeCell ref="A19:B19"/>
    <mergeCell ref="C19:M19"/>
    <mergeCell ref="A14:M14"/>
    <mergeCell ref="A15:B15"/>
    <mergeCell ref="A16:B16"/>
    <mergeCell ref="A17:B17"/>
    <mergeCell ref="A18:B18"/>
    <mergeCell ref="C18:M18"/>
    <mergeCell ref="C17:M17"/>
    <mergeCell ref="C16:M16"/>
    <mergeCell ref="C15:M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DD208-0985-45F3-AAD7-E8564EADEDE7}">
  <sheetPr codeName="Feuil2"/>
  <dimension ref="A1"/>
  <sheetViews>
    <sheetView tabSelected="1" workbookViewId="0">
      <selection activeCell="C7" sqref="C7"/>
    </sheetView>
  </sheetViews>
  <sheetFormatPr baseColWidth="10" defaultRowHeight="14.4" x14ac:dyDescent="0.3"/>
  <cols>
    <col min="1" max="1" width="2.88671875" customWidth="1"/>
  </cols>
  <sheetData/>
  <pageMargins left="0.7" right="0.7" top="0.75" bottom="0.75" header="0.3" footer="0.3"/>
  <pageSetup paperSize="9" orientation="portrait" horizontalDpi="4294967293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p_menu_Cliquer">
                <anchor moveWithCells="1" sizeWithCells="1">
                  <from>
                    <xdr:col>1</xdr:col>
                    <xdr:colOff>7620</xdr:colOff>
                    <xdr:row>1</xdr:row>
                    <xdr:rowOff>0</xdr:rowOff>
                  </from>
                  <to>
                    <xdr:col>1</xdr:col>
                    <xdr:colOff>632460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7FF1D-A26E-449C-821F-E594E81D8D83}">
  <sheetPr codeName="Feuil6"/>
  <dimension ref="B5:L6"/>
  <sheetViews>
    <sheetView workbookViewId="0">
      <pane ySplit="5" topLeftCell="A6" activePane="bottomLeft" state="frozen"/>
      <selection pane="bottomLeft" activeCell="D14" sqref="D14"/>
    </sheetView>
  </sheetViews>
  <sheetFormatPr baseColWidth="10" defaultRowHeight="14.4" x14ac:dyDescent="0.3"/>
  <cols>
    <col min="1" max="1" width="2.88671875" customWidth="1"/>
    <col min="3" max="3" width="8.33203125" customWidth="1"/>
    <col min="4" max="4" width="16.6640625" customWidth="1"/>
    <col min="5" max="5" width="16.44140625" customWidth="1"/>
    <col min="6" max="6" width="8.88671875" customWidth="1"/>
    <col min="7" max="7" width="22.88671875" customWidth="1"/>
    <col min="8" max="8" width="25" customWidth="1"/>
    <col min="9" max="9" width="8.6640625" customWidth="1"/>
    <col min="10" max="10" width="20.109375" customWidth="1"/>
    <col min="11" max="11" width="18.33203125" customWidth="1"/>
    <col min="12" max="12" width="23.6640625" customWidth="1"/>
  </cols>
  <sheetData>
    <row r="5" spans="2:12" x14ac:dyDescent="0.3">
      <c r="B5" t="s">
        <v>77</v>
      </c>
      <c r="C5" t="s">
        <v>20</v>
      </c>
      <c r="D5" t="s">
        <v>21</v>
      </c>
      <c r="E5" t="s">
        <v>22</v>
      </c>
      <c r="F5" t="s">
        <v>23</v>
      </c>
      <c r="G5" t="s">
        <v>12</v>
      </c>
      <c r="H5" t="s">
        <v>24</v>
      </c>
      <c r="I5" t="s">
        <v>25</v>
      </c>
      <c r="J5" t="s">
        <v>26</v>
      </c>
      <c r="K5" t="s">
        <v>27</v>
      </c>
      <c r="L5" t="s">
        <v>78</v>
      </c>
    </row>
    <row r="6" spans="2:12" x14ac:dyDescent="0.3">
      <c r="B6" t="s">
        <v>30</v>
      </c>
      <c r="C6" t="s">
        <v>28</v>
      </c>
      <c r="D6" t="s">
        <v>79</v>
      </c>
      <c r="E6" t="s">
        <v>80</v>
      </c>
      <c r="F6" t="s">
        <v>31</v>
      </c>
      <c r="G6" t="s">
        <v>32</v>
      </c>
      <c r="H6" t="s">
        <v>81</v>
      </c>
      <c r="I6" t="s">
        <v>82</v>
      </c>
      <c r="J6" t="s">
        <v>83</v>
      </c>
      <c r="K6" t="s">
        <v>84</v>
      </c>
      <c r="L6" t="s">
        <v>85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46E41-0402-4CB8-A491-663C2025B5D3}">
  <sheetPr codeName="Feuil4"/>
  <dimension ref="B5:F8"/>
  <sheetViews>
    <sheetView workbookViewId="0">
      <pane ySplit="5" topLeftCell="A6" activePane="bottomLeft" state="frozen"/>
      <selection pane="bottomLeft" activeCell="C16" sqref="C16"/>
    </sheetView>
  </sheetViews>
  <sheetFormatPr baseColWidth="10" defaultRowHeight="14.4" x14ac:dyDescent="0.3"/>
  <cols>
    <col min="1" max="1" width="2.88671875" customWidth="1"/>
    <col min="2" max="2" width="12.6640625" customWidth="1"/>
    <col min="3" max="3" width="53.44140625" customWidth="1"/>
    <col min="5" max="5" width="12" customWidth="1"/>
    <col min="6" max="6" width="9.6640625" customWidth="1"/>
  </cols>
  <sheetData>
    <row r="5" spans="2:6" x14ac:dyDescent="0.3">
      <c r="B5" t="s">
        <v>33</v>
      </c>
      <c r="C5" t="s">
        <v>34</v>
      </c>
      <c r="D5" t="s">
        <v>35</v>
      </c>
      <c r="E5" t="s">
        <v>36</v>
      </c>
      <c r="F5" t="s">
        <v>23</v>
      </c>
    </row>
    <row r="6" spans="2:6" x14ac:dyDescent="0.3">
      <c r="B6" t="s">
        <v>46</v>
      </c>
      <c r="C6" t="s">
        <v>47</v>
      </c>
      <c r="D6" t="s">
        <v>45</v>
      </c>
      <c r="E6" t="s">
        <v>51</v>
      </c>
    </row>
    <row r="7" spans="2:6" x14ac:dyDescent="0.3">
      <c r="B7" t="s">
        <v>48</v>
      </c>
      <c r="C7" t="s">
        <v>49</v>
      </c>
      <c r="D7" t="s">
        <v>43</v>
      </c>
      <c r="E7" t="s">
        <v>50</v>
      </c>
    </row>
    <row r="8" spans="2:6" x14ac:dyDescent="0.3">
      <c r="B8" t="s">
        <v>73</v>
      </c>
      <c r="C8" t="s">
        <v>74</v>
      </c>
      <c r="D8" t="s">
        <v>40</v>
      </c>
      <c r="E8" t="s">
        <v>88</v>
      </c>
      <c r="F8" t="s">
        <v>69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bp_menu_Cliquer">
                <anchor moveWithCells="1" sizeWithCells="1">
                  <from>
                    <xdr:col>1</xdr:col>
                    <xdr:colOff>7620</xdr:colOff>
                    <xdr:row>1</xdr:row>
                    <xdr:rowOff>0</xdr:rowOff>
                  </from>
                  <to>
                    <xdr:col>1</xdr:col>
                    <xdr:colOff>632460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745A0-9C1D-4432-8436-511C24E74D0C}">
  <sheetPr codeName="Feuil5"/>
  <dimension ref="B4:V6"/>
  <sheetViews>
    <sheetView workbookViewId="0">
      <pane ySplit="5" topLeftCell="A6" activePane="bottomLeft" state="frozen"/>
      <selection pane="bottomLeft" activeCell="E8" sqref="E8"/>
    </sheetView>
  </sheetViews>
  <sheetFormatPr baseColWidth="10" defaultRowHeight="14.4" x14ac:dyDescent="0.3"/>
  <cols>
    <col min="1" max="1" width="2.88671875" customWidth="1"/>
    <col min="2" max="2" width="12.6640625" customWidth="1"/>
    <col min="3" max="3" width="26.5546875" customWidth="1"/>
    <col min="5" max="5" width="12.44140625" customWidth="1"/>
    <col min="7" max="7" width="16.33203125" customWidth="1"/>
    <col min="8" max="8" width="13.6640625" customWidth="1"/>
    <col min="9" max="9" width="18.5546875" customWidth="1"/>
    <col min="10" max="10" width="10.109375" customWidth="1"/>
    <col min="11" max="11" width="4.109375" customWidth="1"/>
    <col min="12" max="20" width="4" customWidth="1"/>
    <col min="21" max="22" width="4.88671875" customWidth="1"/>
  </cols>
  <sheetData>
    <row r="4" spans="2:22" x14ac:dyDescent="0.3">
      <c r="L4" s="14">
        <v>1</v>
      </c>
      <c r="M4" s="14">
        <v>2</v>
      </c>
      <c r="N4" s="14">
        <v>3</v>
      </c>
      <c r="O4" s="14">
        <v>4</v>
      </c>
      <c r="P4" s="14">
        <v>5</v>
      </c>
      <c r="Q4" s="14">
        <v>6</v>
      </c>
      <c r="R4" s="14">
        <v>7</v>
      </c>
      <c r="S4" s="14">
        <v>8</v>
      </c>
      <c r="T4" s="14">
        <v>9</v>
      </c>
      <c r="U4" s="14">
        <v>10</v>
      </c>
    </row>
    <row r="5" spans="2:22" x14ac:dyDescent="0.3">
      <c r="B5" t="s">
        <v>33</v>
      </c>
      <c r="C5" t="s">
        <v>52</v>
      </c>
      <c r="D5" t="s">
        <v>35</v>
      </c>
      <c r="E5" t="s">
        <v>71</v>
      </c>
      <c r="F5" t="s">
        <v>53</v>
      </c>
      <c r="G5" t="s">
        <v>55</v>
      </c>
      <c r="H5" t="s">
        <v>54</v>
      </c>
      <c r="I5" t="s">
        <v>72</v>
      </c>
      <c r="J5" t="s">
        <v>56</v>
      </c>
      <c r="K5" s="12" t="s">
        <v>58</v>
      </c>
      <c r="L5" s="13" t="s">
        <v>59</v>
      </c>
      <c r="M5" s="13" t="s">
        <v>60</v>
      </c>
      <c r="N5" s="13" t="s">
        <v>61</v>
      </c>
      <c r="O5" s="13" t="s">
        <v>62</v>
      </c>
      <c r="P5" s="13" t="s">
        <v>63</v>
      </c>
      <c r="Q5" s="13" t="s">
        <v>64</v>
      </c>
      <c r="R5" s="13" t="s">
        <v>65</v>
      </c>
      <c r="S5" s="13" t="s">
        <v>66</v>
      </c>
      <c r="T5" s="13" t="s">
        <v>67</v>
      </c>
      <c r="U5" s="13" t="s">
        <v>68</v>
      </c>
      <c r="V5" s="13" t="s">
        <v>57</v>
      </c>
    </row>
    <row r="6" spans="2:22" x14ac:dyDescent="0.3">
      <c r="B6" t="s">
        <v>73</v>
      </c>
      <c r="C6" t="s">
        <v>74</v>
      </c>
      <c r="D6" t="s">
        <v>40</v>
      </c>
      <c r="E6" t="s">
        <v>87</v>
      </c>
      <c r="G6" t="s">
        <v>75</v>
      </c>
      <c r="H6" t="s">
        <v>68</v>
      </c>
      <c r="I6" t="s">
        <v>76</v>
      </c>
      <c r="J6" s="11">
        <f>IF(F6&lt;H6,1,"")</f>
        <v>1</v>
      </c>
    </row>
  </sheetData>
  <conditionalFormatting sqref="L6:V6">
    <cfRule type="expression" dxfId="7" priority="6">
      <formula>$B6&lt;&gt;""</formula>
    </cfRule>
  </conditionalFormatting>
  <conditionalFormatting sqref="L6:U6">
    <cfRule type="expression" dxfId="6" priority="4">
      <formula>AND($B6&lt;&gt;"",$F6&lt;$H6,$F6&gt;=L$4)</formula>
    </cfRule>
    <cfRule type="expression" dxfId="5" priority="5">
      <formula>AND($B6&lt;&gt;"",$F6&gt;=$H6,$F6&gt;=L$4)</formula>
    </cfRule>
  </conditionalFormatting>
  <conditionalFormatting sqref="V6">
    <cfRule type="expression" dxfId="4" priority="2">
      <formula>AND($B6&lt;&gt;"",$F6&lt;$H6,$F6&gt;$U$4)</formula>
    </cfRule>
    <cfRule type="expression" dxfId="3" priority="3">
      <formula>AND($B6&lt;&gt;"",$F6&gt;=$H6,$F6&gt;$U$4)</formula>
    </cfRule>
  </conditionalFormatting>
  <conditionalFormatting sqref="K6">
    <cfRule type="expression" dxfId="2" priority="1">
      <formula>$B6&lt;&gt;""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5" id="{6CD2EE81-6200-4D15-8929-235BCB255FC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J6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PROGRAMME</vt:lpstr>
      <vt:lpstr>ACCUEIL</vt:lpstr>
      <vt:lpstr>CLIENT</vt:lpstr>
      <vt:lpstr>ARTICLE</vt:lpstr>
      <vt:lpstr>GESTION DE STOCK</vt:lpstr>
      <vt:lpstr>CIVILITE</vt:lpstr>
      <vt:lpstr>TYPE</vt:lpstr>
      <vt:lpstr>UNITE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Wirth</dc:creator>
  <cp:lastModifiedBy>François ROUZE</cp:lastModifiedBy>
  <dcterms:created xsi:type="dcterms:W3CDTF">2015-06-05T18:19:34Z</dcterms:created>
  <dcterms:modified xsi:type="dcterms:W3CDTF">2022-11-21T06:58:47Z</dcterms:modified>
</cp:coreProperties>
</file>