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D5A4157-1879-495B-A7C0-4D42265AA8AF}" xr6:coauthVersionLast="36" xr6:coauthVersionMax="36" xr10:uidLastSave="{00000000-0000-0000-0000-000000000000}"/>
  <bookViews>
    <workbookView xWindow="-120" yWindow="-120" windowWidth="20736" windowHeight="11760" xr2:uid="{00000000-000D-0000-FFFF-FFFF00000000}"/>
  </bookViews>
  <sheets>
    <sheet name="fichier test" sheetId="1" r:id="rId1"/>
    <sheet name="fichier test (2)" sheetId="2" r:id="rId2"/>
  </sheets>
  <calcPr calcId="191029"/>
</workbook>
</file>

<file path=xl/calcChain.xml><?xml version="1.0" encoding="utf-8"?>
<calcChain xmlns="http://schemas.openxmlformats.org/spreadsheetml/2006/main"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1" i="1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G1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3" i="2"/>
  <c r="A10" i="2"/>
  <c r="A9" i="2"/>
  <c r="B8" i="2"/>
  <c r="A8" i="2"/>
  <c r="A7" i="2"/>
  <c r="A6" i="2"/>
  <c r="C4" i="2"/>
  <c r="A3" i="2"/>
  <c r="A2" i="2"/>
  <c r="A1" i="2"/>
</calcChain>
</file>

<file path=xl/sharedStrings.xml><?xml version="1.0" encoding="utf-8"?>
<sst xmlns="http://schemas.openxmlformats.org/spreadsheetml/2006/main" count="342" uniqueCount="5">
  <si>
    <t>Kg</t>
  </si>
  <si>
    <t>nom du client au dessus</t>
  </si>
  <si>
    <t>←←exemple</t>
  </si>
  <si>
    <t>decalage somme poid ici</t>
  </si>
  <si>
    <t>repetition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</si>
</sst>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18" fillId="34" borderId="0" xfId="0" applyFont="1" applyFill="1"/>
    <xf numFmtId="0" fontId="0" fillId="34" borderId="0" xfId="0" applyFill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1318260</xdr:colOff>
      <xdr:row>1</xdr:row>
      <xdr:rowOff>30480</xdr:rowOff>
    </xdr:from>
    <xdr:to>
      <xdr:col>6</xdr:col>
      <xdr:colOff>137160</xdr:colOff>
      <xdr:row>3</xdr:row>
      <xdr:rowOff>15240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20F418-F064-4699-9E2B-AF3095F26768}"/>
            </a:ext>
          </a:extLst>
        </xdr:cNvPr>
        <xdr:cNvSpPr/>
      </xdr:nvSpPr>
      <xdr:spPr>
        <a:xfrm>
          <a:off x="5196840" y="213360"/>
          <a:ext cx="1287780" cy="3505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6"/>
  <sheetViews>
    <sheetView tabSelected="1" workbookViewId="0">
      <selection activeCell="E15" sqref="E15"/>
    </sheetView>
  </sheetViews>
  <sheetFormatPr baseColWidth="10" defaultRowHeight="14.4" x14ac:dyDescent="0.3"/>
  <cols>
    <col min="1" max="1" width="21.88671875" customWidth="1"/>
    <col min="5" max="5" width="24.44140625" style="4" customWidth="1"/>
  </cols>
  <sheetData>
    <row r="1" spans="1:4" x14ac:dyDescent="0.3">
      <c r="A1" t="str">
        <f>"LP ST PAUL ORLYDIS VOL LS"</f>
        <v>LP ST PAUL ORLYDIS VOL LS</v>
      </c>
      <c r="B1">
        <v>1315819</v>
      </c>
      <c r="C1">
        <v>5.3</v>
      </c>
      <c r="D1" t="s">
        <v>0</v>
      </c>
    </row>
    <row r="2" spans="1:4" x14ac:dyDescent="0.3">
      <c r="A2" t="str">
        <f>"LP ST PAUL ORLYDIS VOL LS"</f>
        <v>LP ST PAUL ORLYDIS VOL LS</v>
      </c>
      <c r="B2">
        <v>1316090</v>
      </c>
      <c r="C2">
        <v>72.959999999999994</v>
      </c>
      <c r="D2" t="s">
        <v>0</v>
      </c>
    </row>
    <row r="3" spans="1:4" x14ac:dyDescent="0.3">
      <c r="A3" t="str">
        <f>"LP ST PAUL ORLYDIS VOL LS"</f>
        <v>LP ST PAUL ORLYDIS VOL LS</v>
      </c>
      <c r="B3">
        <v>1316145</v>
      </c>
      <c r="C3">
        <v>5.7</v>
      </c>
      <c r="D3" t="s">
        <v>0</v>
      </c>
    </row>
    <row r="4" spans="1:4" x14ac:dyDescent="0.3">
      <c r="A4" t="str">
        <f>"DEPOT SKC"</f>
        <v>DEPOT SKC</v>
      </c>
      <c r="B4">
        <v>1316136</v>
      </c>
      <c r="C4">
        <v>2.11</v>
      </c>
      <c r="D4" t="s">
        <v>0</v>
      </c>
    </row>
    <row r="5" spans="1:4" x14ac:dyDescent="0.3">
      <c r="A5" t="str">
        <f>"DEPOT SKC"</f>
        <v>DEPOT SKC</v>
      </c>
      <c r="B5">
        <v>1316146</v>
      </c>
      <c r="C5">
        <v>2.85</v>
      </c>
      <c r="D5" t="s">
        <v>0</v>
      </c>
    </row>
    <row r="6" spans="1:4" x14ac:dyDescent="0.3">
      <c r="A6" t="str">
        <f>"INTERMARK SEGA PROVIDENCE VOL"</f>
        <v>INTERMARK SEGA PROVIDENCE VOL</v>
      </c>
      <c r="B6">
        <v>1316160</v>
      </c>
      <c r="C6">
        <v>221.94</v>
      </c>
      <c r="D6" t="s">
        <v>0</v>
      </c>
    </row>
    <row r="7" spans="1:4" x14ac:dyDescent="0.3">
      <c r="A7" t="str">
        <f>"INTERMARK AH TAK ST JOSEPH VOL"</f>
        <v>INTERMARK AH TAK ST JOSEPH VOL</v>
      </c>
      <c r="B7">
        <v>1316091</v>
      </c>
      <c r="C7">
        <v>78.959999999999994</v>
      </c>
      <c r="D7" t="s">
        <v>0</v>
      </c>
    </row>
    <row r="8" spans="1:4" x14ac:dyDescent="0.3">
      <c r="A8" t="str">
        <f>"SU ENTRE DEUX VOL"</f>
        <v>SU ENTRE DEUX VOL</v>
      </c>
      <c r="B8">
        <v>1316152</v>
      </c>
      <c r="C8">
        <v>94.58</v>
      </c>
      <c r="D8" t="s">
        <v>0</v>
      </c>
    </row>
    <row r="9" spans="1:4" x14ac:dyDescent="0.3">
      <c r="A9" t="str">
        <f>"SU ENTRE DEUX VOL"</f>
        <v>SU ENTRE DEUX VOL</v>
      </c>
      <c r="B9">
        <v>1316153</v>
      </c>
      <c r="C9">
        <v>14.1</v>
      </c>
      <c r="D9" t="s">
        <v>0</v>
      </c>
    </row>
    <row r="10" spans="1:4" x14ac:dyDescent="0.3">
      <c r="A10" t="str">
        <f>"SU ENTRE DEUX CHAR LS"</f>
        <v>SU ENTRE DEUX CHAR LS</v>
      </c>
      <c r="B10">
        <v>1316155</v>
      </c>
      <c r="C10">
        <v>6.75</v>
      </c>
      <c r="D10" t="s">
        <v>0</v>
      </c>
    </row>
    <row r="11" spans="1:4" x14ac:dyDescent="0.3">
      <c r="A11" t="str">
        <f>"SU ENTRE DEUX CHAR VR"</f>
        <v>SU ENTRE DEUX CHAR VR</v>
      </c>
      <c r="B11">
        <v>1316154</v>
      </c>
      <c r="C11">
        <v>1.53</v>
      </c>
      <c r="D11" t="s">
        <v>0</v>
      </c>
    </row>
    <row r="12" spans="1:4" x14ac:dyDescent="0.3">
      <c r="A12" t="str">
        <f>"SUPER U AH SOON 14EME VOL"</f>
        <v>SUPER U AH SOON 14EME VOL</v>
      </c>
      <c r="B12">
        <v>1316186</v>
      </c>
      <c r="C12">
        <v>64.08</v>
      </c>
      <c r="D12" t="s">
        <v>0</v>
      </c>
    </row>
    <row r="13" spans="1:4" x14ac:dyDescent="0.3">
      <c r="A13" t="str">
        <f>"SUPER U AH SOON 14EME CHAR VR"</f>
        <v>SUPER U AH SOON 14EME CHAR VR</v>
      </c>
      <c r="B13">
        <v>1316187</v>
      </c>
      <c r="C13">
        <v>4</v>
      </c>
      <c r="D13" t="s">
        <v>0</v>
      </c>
    </row>
    <row r="14" spans="1:4" x14ac:dyDescent="0.3">
      <c r="A14" t="str">
        <f>"SUPER U LE PORT VOL"</f>
        <v>SUPER U LE PORT VOL</v>
      </c>
      <c r="B14">
        <v>1316046</v>
      </c>
      <c r="D14" t="s">
        <v>0</v>
      </c>
    </row>
    <row r="15" spans="1:4" x14ac:dyDescent="0.3">
      <c r="A15" t="str">
        <f>"SUPER U LE PORT VOL"</f>
        <v>SUPER U LE PORT VOL</v>
      </c>
      <c r="B15">
        <v>1316175</v>
      </c>
      <c r="C15">
        <v>61.9</v>
      </c>
      <c r="D15" t="s">
        <v>0</v>
      </c>
    </row>
    <row r="16" spans="1:4" x14ac:dyDescent="0.3">
      <c r="A16" t="str">
        <f>"SUPER U LE PORT CHAR VR"</f>
        <v>SUPER U LE PORT CHAR VR</v>
      </c>
      <c r="B16">
        <v>1316176</v>
      </c>
      <c r="C16">
        <v>4</v>
      </c>
      <c r="D16" t="s">
        <v>0</v>
      </c>
    </row>
    <row r="17" spans="1:4" x14ac:dyDescent="0.3">
      <c r="A17" t="str">
        <f>"SU LAW WAI LA PLAINE VOL LS"</f>
        <v>SU LAW WAI LA PLAINE VOL LS</v>
      </c>
      <c r="B17">
        <v>1316092</v>
      </c>
      <c r="C17">
        <v>59.98</v>
      </c>
      <c r="D17" t="s">
        <v>0</v>
      </c>
    </row>
    <row r="18" spans="1:4" x14ac:dyDescent="0.3">
      <c r="A18" t="str">
        <f>"SUPER U VINCENDO VOL"</f>
        <v>SUPER U VINCENDO VOL</v>
      </c>
      <c r="B18">
        <v>1316170</v>
      </c>
      <c r="C18">
        <v>148.55000000000001</v>
      </c>
      <c r="D18" t="s">
        <v>0</v>
      </c>
    </row>
    <row r="19" spans="1:4" x14ac:dyDescent="0.3">
      <c r="A19" t="str">
        <f>"SUPER U VINCENDO VOL"</f>
        <v>SUPER U VINCENDO VOL</v>
      </c>
      <c r="B19">
        <v>1316173</v>
      </c>
      <c r="C19">
        <v>146.63999999999999</v>
      </c>
      <c r="D19" t="s">
        <v>0</v>
      </c>
    </row>
    <row r="20" spans="1:4" x14ac:dyDescent="0.3">
      <c r="A20" t="str">
        <f>"U EXPRESS PLAINE PALMISTES VOL"</f>
        <v>U EXPRESS PLAINE PALMISTES VOL</v>
      </c>
      <c r="B20">
        <v>1316149</v>
      </c>
      <c r="C20">
        <v>8.65</v>
      </c>
      <c r="D20" t="s">
        <v>0</v>
      </c>
    </row>
    <row r="21" spans="1:4" x14ac:dyDescent="0.3">
      <c r="A21" t="str">
        <f>"U EXPRESS PLAINE PALMISTES VOL"</f>
        <v>U EXPRESS PLAINE PALMISTES VOL</v>
      </c>
      <c r="B21">
        <v>1316151</v>
      </c>
      <c r="C21">
        <v>127.54</v>
      </c>
      <c r="D21" t="s">
        <v>0</v>
      </c>
    </row>
    <row r="22" spans="1:4" x14ac:dyDescent="0.3">
      <c r="A22" t="str">
        <f>"U EXPRESS PLAINE PALMISTES VOL"</f>
        <v>U EXPRESS PLAINE PALMISTES VOL</v>
      </c>
      <c r="B22">
        <v>1316179</v>
      </c>
      <c r="C22">
        <v>7.65</v>
      </c>
      <c r="D22" t="s">
        <v>0</v>
      </c>
    </row>
    <row r="23" spans="1:4" x14ac:dyDescent="0.3">
      <c r="A23" t="str">
        <f>"U EXPRESS PLAINE PALMISTES CVR"</f>
        <v>U EXPRESS PLAINE PALMISTES CVR</v>
      </c>
      <c r="B23">
        <v>1316150</v>
      </c>
      <c r="C23">
        <v>19.100000000000001</v>
      </c>
      <c r="D23" t="s">
        <v>0</v>
      </c>
    </row>
    <row r="24" spans="1:4" x14ac:dyDescent="0.3">
      <c r="A24" t="str">
        <f>"RUN MARKET CHAUDRON VOL LS"</f>
        <v>RUN MARKET CHAUDRON VOL LS</v>
      </c>
      <c r="B24">
        <v>1316093</v>
      </c>
      <c r="C24">
        <v>173.95</v>
      </c>
      <c r="D24" t="s">
        <v>0</v>
      </c>
    </row>
    <row r="25" spans="1:4" x14ac:dyDescent="0.3">
      <c r="A25" t="str">
        <f>"RUN MARKET CHAUDRON CHAR LS"</f>
        <v>RUN MARKET CHAUDRON CHAR LS</v>
      </c>
      <c r="B25">
        <v>1315920</v>
      </c>
      <c r="C25">
        <v>3.75</v>
      </c>
      <c r="D25" t="s">
        <v>0</v>
      </c>
    </row>
    <row r="26" spans="1:4" x14ac:dyDescent="0.3">
      <c r="A26" t="str">
        <f>"RUN MARKET CHAUDRON CHAR LS"</f>
        <v>RUN MARKET CHAUDRON CHAR LS</v>
      </c>
      <c r="B26">
        <v>1316171</v>
      </c>
      <c r="C26">
        <v>3</v>
      </c>
      <c r="D26" t="s">
        <v>0</v>
      </c>
    </row>
    <row r="27" spans="1:4" x14ac:dyDescent="0.3">
      <c r="A27" t="str">
        <f>"RUN MARKET CHAUDRON CHAR VR"</f>
        <v>RUN MARKET CHAUDRON CHAR VR</v>
      </c>
      <c r="B27">
        <v>1316185</v>
      </c>
      <c r="C27">
        <v>15.25</v>
      </c>
      <c r="D27" t="s">
        <v>0</v>
      </c>
    </row>
    <row r="28" spans="1:4" x14ac:dyDescent="0.3">
      <c r="A28" t="str">
        <f>"RUN MARKET CHAUDRON TRAIT"</f>
        <v>RUN MARKET CHAUDRON TRAIT</v>
      </c>
      <c r="B28">
        <v>1316178</v>
      </c>
      <c r="C28">
        <v>55.06</v>
      </c>
      <c r="D28" t="s">
        <v>0</v>
      </c>
    </row>
    <row r="29" spans="1:4" x14ac:dyDescent="0.3">
      <c r="A29" t="str">
        <f>"RUN MARKET SAINT ANDRE VOL LS"</f>
        <v>RUN MARKET SAINT ANDRE VOL LS</v>
      </c>
      <c r="B29">
        <v>1316094</v>
      </c>
      <c r="C29">
        <v>224.31</v>
      </c>
      <c r="D29" t="s">
        <v>0</v>
      </c>
    </row>
    <row r="30" spans="1:4" x14ac:dyDescent="0.3">
      <c r="A30" t="str">
        <f>"RUN MARKET SAINT ANDRE CHAR LS"</f>
        <v>RUN MARKET SAINT ANDRE CHAR LS</v>
      </c>
      <c r="B30">
        <v>1316172</v>
      </c>
      <c r="C30">
        <v>21.65</v>
      </c>
      <c r="D30" t="s">
        <v>0</v>
      </c>
    </row>
    <row r="31" spans="1:4" x14ac:dyDescent="0.3">
      <c r="A31" t="str">
        <f>"RUN MARKET SAINT ANDRE CHAR VR"</f>
        <v>RUN MARKET SAINT ANDRE CHAR VR</v>
      </c>
      <c r="B31">
        <v>1316184</v>
      </c>
      <c r="C31">
        <v>4.2699999999999996</v>
      </c>
      <c r="D31" t="s">
        <v>0</v>
      </c>
    </row>
    <row r="32" spans="1:4" x14ac:dyDescent="0.3">
      <c r="A32" t="str">
        <f>"RUN MARKET SAINT ANDRE TRAIT"</f>
        <v>RUN MARKET SAINT ANDRE TRAIT</v>
      </c>
      <c r="B32">
        <v>1316180</v>
      </c>
      <c r="C32">
        <v>27.39</v>
      </c>
      <c r="D32" t="s">
        <v>0</v>
      </c>
    </row>
    <row r="33" spans="1:4" x14ac:dyDescent="0.3">
      <c r="A33" t="str">
        <f>"RUN MARKET SAINT ANDRE TRAIT"</f>
        <v>RUN MARKET SAINT ANDRE TRAIT</v>
      </c>
      <c r="B33">
        <v>1316181</v>
      </c>
      <c r="C33">
        <v>46.14</v>
      </c>
      <c r="D33" t="s">
        <v>0</v>
      </c>
    </row>
    <row r="34" spans="1:4" x14ac:dyDescent="0.3">
      <c r="A34" t="str">
        <f>"INTERMARK JARDIN D'UGO VOL LS"</f>
        <v>INTERMARK JARDIN D'UGO VOL LS</v>
      </c>
      <c r="B34">
        <v>1316190</v>
      </c>
      <c r="C34">
        <v>55.12</v>
      </c>
      <c r="D34" t="s">
        <v>0</v>
      </c>
    </row>
    <row r="35" spans="1:4" x14ac:dyDescent="0.3">
      <c r="A35" t="str">
        <f>"INTERMARK JARDIN D'UGO CHAR LS"</f>
        <v>INTERMARK JARDIN D'UGO CHAR LS</v>
      </c>
      <c r="B35">
        <v>1315911</v>
      </c>
      <c r="C35">
        <v>19.600000000000001</v>
      </c>
      <c r="D35" t="s">
        <v>0</v>
      </c>
    </row>
    <row r="36" spans="1:4" x14ac:dyDescent="0.3">
      <c r="A36" t="str">
        <f>"INTERMARK JARDIN D'UGO CHAR VR"</f>
        <v>INTERMARK JARDIN D'UGO CHAR VR</v>
      </c>
      <c r="B36">
        <v>1316168</v>
      </c>
      <c r="C36">
        <v>7.33</v>
      </c>
      <c r="D36" t="s">
        <v>0</v>
      </c>
    </row>
    <row r="37" spans="1:4" x14ac:dyDescent="0.3">
      <c r="A37" t="str">
        <f>"SUPERETTE FLC"</f>
        <v>SUPERETTE FLC</v>
      </c>
      <c r="B37">
        <v>1316193</v>
      </c>
      <c r="C37">
        <v>33.590000000000003</v>
      </c>
      <c r="D37" t="s">
        <v>0</v>
      </c>
    </row>
    <row r="38" spans="1:4" x14ac:dyDescent="0.3">
      <c r="A38" t="str">
        <f>"PIZZA PEPETO"</f>
        <v>PIZZA PEPETO</v>
      </c>
      <c r="B38">
        <v>1316191</v>
      </c>
      <c r="C38">
        <v>17.100000000000001</v>
      </c>
      <c r="D38" t="s">
        <v>0</v>
      </c>
    </row>
    <row r="39" spans="1:4" x14ac:dyDescent="0.3">
      <c r="A39" t="str">
        <f>"RESTAURANT ESCALE DES CALUMETS"</f>
        <v>RESTAURANT ESCALE DES CALUMETS</v>
      </c>
      <c r="B39">
        <v>1316133</v>
      </c>
      <c r="C39">
        <v>37.75</v>
      </c>
      <c r="D39" t="s">
        <v>0</v>
      </c>
    </row>
    <row r="40" spans="1:4" x14ac:dyDescent="0.3">
      <c r="A40" t="str">
        <f>"BOUCHERIE HOARAU"</f>
        <v>BOUCHERIE HOARAU</v>
      </c>
      <c r="B40">
        <v>1316192</v>
      </c>
      <c r="C40">
        <v>75.599999999999994</v>
      </c>
      <c r="D40" t="s">
        <v>0</v>
      </c>
    </row>
    <row r="41" spans="1:4" x14ac:dyDescent="0.3">
      <c r="A41" t="str">
        <f>"CHARCUTERIE DE LA RENAISSANCE"</f>
        <v>CHARCUTERIE DE LA RENAISSANCE</v>
      </c>
      <c r="B41">
        <v>1316177</v>
      </c>
      <c r="C41">
        <v>32.869999999999997</v>
      </c>
      <c r="D41" t="s">
        <v>0</v>
      </c>
    </row>
    <row r="42" spans="1:4" x14ac:dyDescent="0.3">
      <c r="A42" t="str">
        <f>"SOUBADOU ESO SAINT PAUL"</f>
        <v>SOUBADOU ESO SAINT PAUL</v>
      </c>
      <c r="B42">
        <v>1316047</v>
      </c>
      <c r="C42">
        <v>25.77</v>
      </c>
      <c r="D42" t="s">
        <v>0</v>
      </c>
    </row>
    <row r="43" spans="1:4" x14ac:dyDescent="0.3">
      <c r="A43" t="str">
        <f>"C.MARKET TROIS MARES VOL"</f>
        <v>C.MARKET TROIS MARES VOL</v>
      </c>
      <c r="B43">
        <v>1316197</v>
      </c>
      <c r="C43">
        <v>38.049999999999997</v>
      </c>
      <c r="D43" t="s">
        <v>0</v>
      </c>
    </row>
    <row r="44" spans="1:4" x14ac:dyDescent="0.3">
      <c r="A44" t="str">
        <f>"C.MARKET TROIS MARES VOL"</f>
        <v>C.MARKET TROIS MARES VOL</v>
      </c>
      <c r="B44">
        <v>1316095</v>
      </c>
      <c r="C44">
        <v>26.35</v>
      </c>
      <c r="D44" t="s">
        <v>0</v>
      </c>
    </row>
    <row r="45" spans="1:4" x14ac:dyDescent="0.3">
      <c r="A45" t="str">
        <f>"C.MARKET TROIS MARES CHAR LS"</f>
        <v>C.MARKET TROIS MARES CHAR LS</v>
      </c>
      <c r="B45">
        <v>1315879</v>
      </c>
      <c r="C45">
        <v>30.8</v>
      </c>
      <c r="D45" t="s">
        <v>0</v>
      </c>
    </row>
    <row r="46" spans="1:4" x14ac:dyDescent="0.3">
      <c r="A46" t="str">
        <f>"CARREFOUR ST BENOIT VOL LS"</f>
        <v>CARREFOUR ST BENOIT VOL LS</v>
      </c>
      <c r="B46">
        <v>1315941</v>
      </c>
      <c r="C46">
        <v>60.18</v>
      </c>
      <c r="D46" t="s">
        <v>0</v>
      </c>
    </row>
    <row r="47" spans="1:4" x14ac:dyDescent="0.3">
      <c r="A47" t="str">
        <f>"CARREFOUR ST BENOIT VOL LS"</f>
        <v>CARREFOUR ST BENOIT VOL LS</v>
      </c>
      <c r="B47">
        <v>1316119</v>
      </c>
      <c r="C47">
        <v>202.5</v>
      </c>
      <c r="D47" t="s">
        <v>0</v>
      </c>
    </row>
    <row r="48" spans="1:4" x14ac:dyDescent="0.3">
      <c r="A48" t="str">
        <f>"CARREFOUR ST BENOIT VOL LS"</f>
        <v>CARREFOUR ST BENOIT VOL LS</v>
      </c>
      <c r="B48">
        <v>1316106</v>
      </c>
      <c r="C48">
        <v>242.99</v>
      </c>
      <c r="D48" t="s">
        <v>0</v>
      </c>
    </row>
    <row r="49" spans="1:4" x14ac:dyDescent="0.3">
      <c r="A49" t="str">
        <f>"CARREFOUR ST BENOIT VOL LS"</f>
        <v>CARREFOUR ST BENOIT VOL LS</v>
      </c>
      <c r="B49">
        <v>1316208</v>
      </c>
      <c r="C49">
        <v>10.47</v>
      </c>
      <c r="D49" t="s">
        <v>0</v>
      </c>
    </row>
    <row r="50" spans="1:4" x14ac:dyDescent="0.3">
      <c r="A50" t="str">
        <f>"SUPER U CHANE FAT VOL"</f>
        <v>SUPER U CHANE FAT VOL</v>
      </c>
      <c r="B50">
        <v>1316128</v>
      </c>
      <c r="C50">
        <v>114.97</v>
      </c>
      <c r="D50" t="s">
        <v>0</v>
      </c>
    </row>
    <row r="51" spans="1:4" x14ac:dyDescent="0.3">
      <c r="A51" t="str">
        <f>"SUPER U CHANE FAT CHAR LS"</f>
        <v>SUPER U CHANE FAT CHAR LS</v>
      </c>
      <c r="B51">
        <v>1315918</v>
      </c>
      <c r="C51">
        <v>5.0999999999999996</v>
      </c>
      <c r="D51" t="s">
        <v>0</v>
      </c>
    </row>
    <row r="52" spans="1:4" x14ac:dyDescent="0.3">
      <c r="A52" t="str">
        <f>"MARCHE U TAMPON VOL LS"</f>
        <v>MARCHE U TAMPON VOL LS</v>
      </c>
      <c r="B52">
        <v>1316217</v>
      </c>
      <c r="C52">
        <v>14.46</v>
      </c>
      <c r="D52" t="s">
        <v>0</v>
      </c>
    </row>
    <row r="53" spans="1:4" x14ac:dyDescent="0.3">
      <c r="A53" t="str">
        <f>"MARCHE U TAMPON VOL LS"</f>
        <v>MARCHE U TAMPON VOL LS</v>
      </c>
      <c r="B53">
        <v>1316218</v>
      </c>
      <c r="C53">
        <v>35.229999999999997</v>
      </c>
      <c r="D53" t="s">
        <v>0</v>
      </c>
    </row>
    <row r="54" spans="1:4" x14ac:dyDescent="0.3">
      <c r="A54" t="str">
        <f>"MARCHE U PLATEAU CAILLOUX VOL"</f>
        <v>MARCHE U PLATEAU CAILLOUX VOL</v>
      </c>
      <c r="B54">
        <v>1316209</v>
      </c>
      <c r="C54">
        <v>47.07</v>
      </c>
      <c r="D54" t="s">
        <v>0</v>
      </c>
    </row>
    <row r="55" spans="1:4" x14ac:dyDescent="0.3">
      <c r="A55" t="str">
        <f>"MARCHE U PLAT CAILLOUX CHAR LS"</f>
        <v>MARCHE U PLAT CAILLOUX CHAR LS</v>
      </c>
      <c r="B55">
        <v>1316210</v>
      </c>
      <c r="C55">
        <v>6.3</v>
      </c>
      <c r="D55" t="s">
        <v>0</v>
      </c>
    </row>
    <row r="56" spans="1:4" x14ac:dyDescent="0.3">
      <c r="A56" t="str">
        <f>"MARCHE U PLAT CAILLOUX CHAR VR"</f>
        <v>MARCHE U PLAT CAILLOUX CHAR VR</v>
      </c>
      <c r="B56">
        <v>1316211</v>
      </c>
      <c r="C56">
        <v>6.47</v>
      </c>
      <c r="D56" t="s">
        <v>0</v>
      </c>
    </row>
    <row r="57" spans="1:4" x14ac:dyDescent="0.3">
      <c r="A57" t="str">
        <f>"LECLERC POSSESSION VOL"</f>
        <v>LECLERC POSSESSION VOL</v>
      </c>
      <c r="B57">
        <v>1316096</v>
      </c>
      <c r="C57">
        <v>77.540000000000006</v>
      </c>
      <c r="D57" t="s">
        <v>0</v>
      </c>
    </row>
    <row r="58" spans="1:4" x14ac:dyDescent="0.3">
      <c r="A58" t="str">
        <f>"LECLERC POSSESSION VOL"</f>
        <v>LECLERC POSSESSION VOL</v>
      </c>
      <c r="B58">
        <v>1316195</v>
      </c>
      <c r="C58">
        <v>7.55</v>
      </c>
      <c r="D58" t="s">
        <v>0</v>
      </c>
    </row>
    <row r="59" spans="1:4" x14ac:dyDescent="0.3">
      <c r="A59" t="str">
        <f>"LECLERC POSSESSION CHAR LS"</f>
        <v>LECLERC POSSESSION CHAR LS</v>
      </c>
      <c r="B59">
        <v>1315880</v>
      </c>
      <c r="C59">
        <v>8.35</v>
      </c>
      <c r="D59" t="s">
        <v>0</v>
      </c>
    </row>
    <row r="60" spans="1:4" x14ac:dyDescent="0.3">
      <c r="A60" t="str">
        <f>"LECLERC CITRONNELLE VOL"</f>
        <v>LECLERC CITRONNELLE VOL</v>
      </c>
      <c r="B60">
        <v>1316196</v>
      </c>
      <c r="C60">
        <v>2.37</v>
      </c>
      <c r="D60" t="s">
        <v>0</v>
      </c>
    </row>
    <row r="61" spans="1:4" x14ac:dyDescent="0.3">
      <c r="A61" t="str">
        <f>"LECLERC CITRONNELLE VOL"</f>
        <v>LECLERC CITRONNELLE VOL</v>
      </c>
      <c r="B61">
        <v>1316204</v>
      </c>
      <c r="C61">
        <v>127.44</v>
      </c>
      <c r="D61" t="s">
        <v>0</v>
      </c>
    </row>
    <row r="62" spans="1:4" x14ac:dyDescent="0.3">
      <c r="A62" t="str">
        <f>"LECLERC CITRONNELLE VOL"</f>
        <v>LECLERC CITRONNELLE VOL</v>
      </c>
      <c r="B62">
        <v>1316207</v>
      </c>
      <c r="C62">
        <v>4.83</v>
      </c>
      <c r="D62" t="s">
        <v>0</v>
      </c>
    </row>
    <row r="63" spans="1:4" x14ac:dyDescent="0.3">
      <c r="A63" t="str">
        <f>"LECLERC CITRONNELLE CHAR LS"</f>
        <v>LECLERC CITRONNELLE CHAR LS</v>
      </c>
      <c r="B63">
        <v>1315881</v>
      </c>
      <c r="C63">
        <v>8.8000000000000007</v>
      </c>
      <c r="D63" t="s">
        <v>0</v>
      </c>
    </row>
    <row r="64" spans="1:4" x14ac:dyDescent="0.3">
      <c r="A64" t="str">
        <f>"LECLERC CITRONNELLE CHAR LS"</f>
        <v>LECLERC CITRONNELLE CHAR LS</v>
      </c>
      <c r="B64">
        <v>1316206</v>
      </c>
      <c r="C64">
        <v>0.75</v>
      </c>
      <c r="D64" t="s">
        <v>0</v>
      </c>
    </row>
    <row r="65" spans="1:4" x14ac:dyDescent="0.3">
      <c r="A65" t="str">
        <f>"LP MARECHAL LECLERC VOL"</f>
        <v>LP MARECHAL LECLERC VOL</v>
      </c>
      <c r="B65">
        <v>1316220</v>
      </c>
      <c r="C65">
        <v>68.77</v>
      </c>
      <c r="D65" t="s">
        <v>0</v>
      </c>
    </row>
    <row r="66" spans="1:4" x14ac:dyDescent="0.3">
      <c r="A66" t="str">
        <f>"LP MARECHAL LECLERC CHAR LS"</f>
        <v>LP MARECHAL LECLERC CHAR LS</v>
      </c>
      <c r="B66">
        <v>1316194</v>
      </c>
      <c r="C66">
        <v>16.850000000000001</v>
      </c>
      <c r="D66" t="s">
        <v>0</v>
      </c>
    </row>
    <row r="67" spans="1:4" x14ac:dyDescent="0.3">
      <c r="A67" t="str">
        <f>"SCLF LAW WAI VOL LS"</f>
        <v>SCLF LAW WAI VOL LS</v>
      </c>
      <c r="B67">
        <v>1316107</v>
      </c>
      <c r="C67">
        <v>34.450000000000003</v>
      </c>
      <c r="D67" t="s">
        <v>0</v>
      </c>
    </row>
    <row r="68" spans="1:4" x14ac:dyDescent="0.3">
      <c r="A68" t="str">
        <f>"SCLF LAW WAI VOL LS"</f>
        <v>SCLF LAW WAI VOL LS</v>
      </c>
      <c r="B68">
        <v>1316215</v>
      </c>
      <c r="C68">
        <v>1.75</v>
      </c>
      <c r="D68" t="s">
        <v>0</v>
      </c>
    </row>
    <row r="69" spans="1:4" x14ac:dyDescent="0.3">
      <c r="A69" t="str">
        <f>"SCLF LAW WAI CHAR LS"</f>
        <v>SCLF LAW WAI CHAR LS</v>
      </c>
      <c r="B69">
        <v>1316216</v>
      </c>
      <c r="C69">
        <v>1.5</v>
      </c>
      <c r="D69" t="s">
        <v>0</v>
      </c>
    </row>
    <row r="70" spans="1:4" x14ac:dyDescent="0.3">
      <c r="A70" t="str">
        <f>"INTERMARK AH TAK TAMPON VOL LS"</f>
        <v>INTERMARK AH TAK TAMPON VOL LS</v>
      </c>
      <c r="B70">
        <v>1316205</v>
      </c>
      <c r="C70">
        <v>38.56</v>
      </c>
      <c r="D70" t="s">
        <v>0</v>
      </c>
    </row>
    <row r="71" spans="1:4" x14ac:dyDescent="0.3">
      <c r="A71" t="str">
        <f>"LECLERC BRAS PANON VOL LS"</f>
        <v>LECLERC BRAS PANON VOL LS</v>
      </c>
      <c r="B71">
        <v>1316097</v>
      </c>
      <c r="C71">
        <v>191.08</v>
      </c>
      <c r="D71" t="s">
        <v>0</v>
      </c>
    </row>
    <row r="72" spans="1:4" x14ac:dyDescent="0.3">
      <c r="A72" t="str">
        <f>"LECLERC BRAS PANON CHAR LS"</f>
        <v>LECLERC BRAS PANON CHAR LS</v>
      </c>
      <c r="B72">
        <v>1315882</v>
      </c>
      <c r="C72">
        <v>0.75</v>
      </c>
      <c r="D72" t="s">
        <v>0</v>
      </c>
    </row>
    <row r="73" spans="1:4" x14ac:dyDescent="0.3">
      <c r="A73" t="str">
        <f>"LECLERC BRAS PANON CHAR LS"</f>
        <v>LECLERC BRAS PANON CHAR LS</v>
      </c>
      <c r="B73">
        <v>1316203</v>
      </c>
      <c r="C73">
        <v>0.75</v>
      </c>
      <c r="D73" t="s">
        <v>0</v>
      </c>
    </row>
    <row r="74" spans="1:4" x14ac:dyDescent="0.3">
      <c r="A74" t="str">
        <f>"SUPER U PETITE ILE VOL LS"</f>
        <v>SUPER U PETITE ILE VOL LS</v>
      </c>
      <c r="B74">
        <v>1316212</v>
      </c>
      <c r="C74">
        <v>94.4</v>
      </c>
      <c r="D74" t="s">
        <v>0</v>
      </c>
    </row>
    <row r="75" spans="1:4" x14ac:dyDescent="0.3">
      <c r="A75" t="str">
        <f>"SUPER U PETITE ILE CHAR LS"</f>
        <v>SUPER U PETITE ILE CHAR LS</v>
      </c>
      <c r="B75">
        <v>1315897</v>
      </c>
      <c r="C75">
        <v>15.35</v>
      </c>
      <c r="D75" t="s">
        <v>0</v>
      </c>
    </row>
    <row r="76" spans="1:4" x14ac:dyDescent="0.3">
      <c r="A76" t="str">
        <f>"SUPER U PETITE ILE CHAR VRC"</f>
        <v>SUPER U PETITE ILE CHAR VRC</v>
      </c>
      <c r="B76">
        <v>1316213</v>
      </c>
      <c r="C76">
        <v>9.2200000000000006</v>
      </c>
      <c r="D76" t="s">
        <v>0</v>
      </c>
    </row>
    <row r="77" spans="1:4" x14ac:dyDescent="0.3">
      <c r="A77" t="str">
        <f>"SUPER U TERRE SAINTE VOL"</f>
        <v>SUPER U TERRE SAINTE VOL</v>
      </c>
      <c r="B77">
        <v>1316198</v>
      </c>
      <c r="C77">
        <v>45.22</v>
      </c>
      <c r="D77" t="s">
        <v>0</v>
      </c>
    </row>
    <row r="78" spans="1:4" x14ac:dyDescent="0.3">
      <c r="A78" t="str">
        <f>"SUPER U TERRE SAINTE VOL"</f>
        <v>SUPER U TERRE SAINTE VOL</v>
      </c>
      <c r="B78">
        <v>1316199</v>
      </c>
      <c r="C78">
        <v>5.28</v>
      </c>
      <c r="D78" t="s">
        <v>0</v>
      </c>
    </row>
    <row r="79" spans="1:4" x14ac:dyDescent="0.3">
      <c r="A79" t="str">
        <f>"INTERMARK 10EME VOL LS"</f>
        <v>INTERMARK 10EME VOL LS</v>
      </c>
      <c r="B79">
        <v>1316219</v>
      </c>
      <c r="C79">
        <v>14.31</v>
      </c>
      <c r="D79" t="s">
        <v>0</v>
      </c>
    </row>
    <row r="80" spans="1:4" x14ac:dyDescent="0.3">
      <c r="A80" t="str">
        <f>"CARREFOUR MARK ST JOSEPH VOLLS"</f>
        <v>CARREFOUR MARK ST JOSEPH VOLLS</v>
      </c>
      <c r="B80">
        <v>1316200</v>
      </c>
      <c r="C80">
        <v>15.42</v>
      </c>
      <c r="D80" t="s">
        <v>0</v>
      </c>
    </row>
    <row r="81" spans="1:4" x14ac:dyDescent="0.3">
      <c r="A81" t="str">
        <f>"CARREFOUR MARK ST JOSEPH VOLLS"</f>
        <v>CARREFOUR MARK ST JOSEPH VOLLS</v>
      </c>
      <c r="B81">
        <v>1316201</v>
      </c>
      <c r="C81">
        <v>18.77</v>
      </c>
      <c r="D81" t="s">
        <v>0</v>
      </c>
    </row>
    <row r="82" spans="1:4" x14ac:dyDescent="0.3">
      <c r="A82" t="str">
        <f>"LECLERC CASERNES VOL LS"</f>
        <v>LECLERC CASERNES VOL LS</v>
      </c>
      <c r="B82">
        <v>1316120</v>
      </c>
      <c r="C82">
        <v>1161.6400000000001</v>
      </c>
      <c r="D82" t="s">
        <v>0</v>
      </c>
    </row>
    <row r="83" spans="1:4" x14ac:dyDescent="0.3">
      <c r="A83" t="str">
        <f>"LECLERC CASERNES VOL VR"</f>
        <v>LECLERC CASERNES VOL VR</v>
      </c>
      <c r="B83">
        <v>1316202</v>
      </c>
      <c r="C83">
        <v>211.57</v>
      </c>
      <c r="D83" t="s">
        <v>0</v>
      </c>
    </row>
    <row r="84" spans="1:4" x14ac:dyDescent="0.3">
      <c r="A84" t="str">
        <f>"LECLERC CASERNES TRAIT"</f>
        <v>LECLERC CASERNES TRAIT</v>
      </c>
      <c r="B84">
        <v>1316214</v>
      </c>
      <c r="C84">
        <v>286.47000000000003</v>
      </c>
      <c r="D84" t="s">
        <v>0</v>
      </c>
    </row>
    <row r="85" spans="1:4" x14ac:dyDescent="0.3">
      <c r="A85" t="str">
        <f>"SUPER CHANE FAT"</f>
        <v>SUPER CHANE FAT</v>
      </c>
      <c r="B85">
        <v>1316138</v>
      </c>
      <c r="C85">
        <v>4.0199999999999996</v>
      </c>
      <c r="D85" t="s">
        <v>0</v>
      </c>
    </row>
    <row r="86" spans="1:4" x14ac:dyDescent="0.3">
      <c r="A86" t="str">
        <f>"VAVANG'ART"</f>
        <v>VAVANG'ART</v>
      </c>
      <c r="B86">
        <v>1316137</v>
      </c>
      <c r="C86">
        <v>8.1</v>
      </c>
      <c r="D86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1C19-A725-4770-9B01-47EB75EBA204}">
  <sheetPr codeName="Feuil2"/>
  <dimension ref="A1:J94"/>
  <sheetViews>
    <sheetView workbookViewId="0">
      <selection activeCell="G1" sqref="G1:J1048576"/>
    </sheetView>
  </sheetViews>
  <sheetFormatPr baseColWidth="10" defaultRowHeight="14.4" x14ac:dyDescent="0.3"/>
  <cols>
    <col min="1" max="1" width="33.44140625" customWidth="1"/>
    <col min="2" max="2" width="23" customWidth="1"/>
    <col min="3" max="3" width="20.6640625" customWidth="1"/>
    <col min="4" max="4" width="14.88671875" customWidth="1"/>
    <col min="5" max="5" width="24.44140625" customWidth="1"/>
    <col min="7" max="7" width="21.88671875" customWidth="1"/>
  </cols>
  <sheetData>
    <row r="1" spans="1:10" x14ac:dyDescent="0.3">
      <c r="A1" t="str">
        <f>"LP ST PAUL ORLYDIS VOL LS"</f>
        <v>LP ST PAUL ORLYDIS VOL LS</v>
      </c>
      <c r="B1">
        <v>1315819</v>
      </c>
      <c r="C1">
        <v>5.3</v>
      </c>
      <c r="D1" t="s">
        <v>0</v>
      </c>
      <c r="G1" t="str">
        <f>"LP ST PAUL ORLYDIS VOL LS"</f>
        <v>LP ST PAUL ORLYDIS VOL LS</v>
      </c>
      <c r="H1">
        <v>1315819</v>
      </c>
      <c r="I1">
        <v>5.3</v>
      </c>
      <c r="J1" t="s">
        <v>0</v>
      </c>
    </row>
    <row r="2" spans="1:10" x14ac:dyDescent="0.3">
      <c r="A2" t="str">
        <f>"LP ST PAUL ORLYDIS VOL LS"</f>
        <v>LP ST PAUL ORLYDIS VOL LS</v>
      </c>
      <c r="B2">
        <v>1316090</v>
      </c>
      <c r="C2">
        <v>72.959999999999994</v>
      </c>
      <c r="D2" t="s">
        <v>0</v>
      </c>
      <c r="G2" t="str">
        <f>"LP ST PAUL ORLYDIS VOL LS"</f>
        <v>LP ST PAUL ORLYDIS VOL LS</v>
      </c>
      <c r="H2">
        <v>1316090</v>
      </c>
      <c r="I2">
        <v>72.959999999999994</v>
      </c>
      <c r="J2" t="s">
        <v>0</v>
      </c>
    </row>
    <row r="3" spans="1:10" x14ac:dyDescent="0.3">
      <c r="A3" t="str">
        <f>"LP ST PAUL ORLYDIS VOL LS"</f>
        <v>LP ST PAUL ORLYDIS VOL LS</v>
      </c>
      <c r="B3">
        <v>1316145</v>
      </c>
      <c r="C3">
        <v>5.7</v>
      </c>
      <c r="D3" t="s">
        <v>0</v>
      </c>
      <c r="G3" t="str">
        <f>"LP ST PAUL ORLYDIS VOL LS"</f>
        <v>LP ST PAUL ORLYDIS VOL LS</v>
      </c>
      <c r="H3">
        <v>1316145</v>
      </c>
      <c r="I3">
        <v>5.7</v>
      </c>
      <c r="J3" t="s">
        <v>0</v>
      </c>
    </row>
    <row r="4" spans="1:10" x14ac:dyDescent="0.3">
      <c r="A4" s="3" t="s">
        <v>1</v>
      </c>
      <c r="B4" s="3" t="s">
        <v>3</v>
      </c>
      <c r="C4">
        <f>SUM(C1:C3)</f>
        <v>83.96</v>
      </c>
      <c r="G4" t="str">
        <f>"DEPOT SKC"</f>
        <v>DEPOT SKC</v>
      </c>
      <c r="H4">
        <v>1316136</v>
      </c>
      <c r="I4">
        <v>2.11</v>
      </c>
      <c r="J4" t="s">
        <v>0</v>
      </c>
    </row>
    <row r="5" spans="1:10" x14ac:dyDescent="0.3">
      <c r="A5" s="3" t="s">
        <v>1</v>
      </c>
      <c r="G5" t="str">
        <f>"DEPOT SKC"</f>
        <v>DEPOT SKC</v>
      </c>
      <c r="H5">
        <v>1316146</v>
      </c>
      <c r="I5">
        <v>2.85</v>
      </c>
      <c r="J5" t="s">
        <v>0</v>
      </c>
    </row>
    <row r="6" spans="1:10" x14ac:dyDescent="0.3">
      <c r="A6" t="str">
        <f>"DEPOT SKC"</f>
        <v>DEPOT SKC</v>
      </c>
      <c r="B6">
        <v>1316136</v>
      </c>
      <c r="C6">
        <v>2.11</v>
      </c>
      <c r="D6" t="s">
        <v>0</v>
      </c>
      <c r="G6" t="str">
        <f>"INTERMARK SEGA PROVIDENCE VOL"</f>
        <v>INTERMARK SEGA PROVIDENCE VOL</v>
      </c>
      <c r="H6">
        <v>1316160</v>
      </c>
      <c r="I6">
        <v>221.94</v>
      </c>
      <c r="J6" t="s">
        <v>0</v>
      </c>
    </row>
    <row r="7" spans="1:10" x14ac:dyDescent="0.3">
      <c r="A7" t="str">
        <f>"DEPOT SKC"</f>
        <v>DEPOT SKC</v>
      </c>
      <c r="B7">
        <v>1316146</v>
      </c>
      <c r="C7">
        <v>2.85</v>
      </c>
      <c r="D7" t="s">
        <v>0</v>
      </c>
      <c r="G7" t="str">
        <f>"INTERMARK AH TAK ST JOSEPH VOL"</f>
        <v>INTERMARK AH TAK ST JOSEPH VOL</v>
      </c>
      <c r="H7">
        <v>1316091</v>
      </c>
      <c r="I7">
        <v>78.959999999999994</v>
      </c>
      <c r="J7" t="s">
        <v>0</v>
      </c>
    </row>
    <row r="8" spans="1:10" x14ac:dyDescent="0.3">
      <c r="A8" t="str">
        <f t="shared" ref="A8:A9" si="0">"DEPOT SKC"</f>
        <v>DEPOT SKC</v>
      </c>
      <c r="B8" s="1">
        <f>SUM(C6:C7)</f>
        <v>4.96</v>
      </c>
      <c r="D8" s="2" t="s">
        <v>2</v>
      </c>
      <c r="G8" t="str">
        <f>"SU ENTRE DEUX VOL"</f>
        <v>SU ENTRE DEUX VOL</v>
      </c>
      <c r="H8">
        <v>1316152</v>
      </c>
      <c r="I8">
        <v>94.58</v>
      </c>
      <c r="J8" t="s">
        <v>0</v>
      </c>
    </row>
    <row r="9" spans="1:10" x14ac:dyDescent="0.3">
      <c r="A9" t="str">
        <f t="shared" si="0"/>
        <v>DEPOT SKC</v>
      </c>
      <c r="D9" s="2" t="s">
        <v>2</v>
      </c>
      <c r="G9" t="str">
        <f>"SU ENTRE DEUX VOL"</f>
        <v>SU ENTRE DEUX VOL</v>
      </c>
      <c r="H9">
        <v>1316153</v>
      </c>
      <c r="I9">
        <v>14.1</v>
      </c>
      <c r="J9" t="s">
        <v>0</v>
      </c>
    </row>
    <row r="10" spans="1:10" x14ac:dyDescent="0.3">
      <c r="A10" t="str">
        <f>"INTERMARK SEGA PROVIDENCE VOL"</f>
        <v>INTERMARK SEGA PROVIDENCE VOL</v>
      </c>
      <c r="B10">
        <v>1316160</v>
      </c>
      <c r="C10">
        <v>221.94</v>
      </c>
      <c r="D10" t="s">
        <v>0</v>
      </c>
      <c r="G10" t="str">
        <f>"SU ENTRE DEUX CHAR LS"</f>
        <v>SU ENTRE DEUX CHAR LS</v>
      </c>
      <c r="H10">
        <v>1316155</v>
      </c>
      <c r="I10">
        <v>6.75</v>
      </c>
      <c r="J10" t="s">
        <v>0</v>
      </c>
    </row>
    <row r="11" spans="1:10" x14ac:dyDescent="0.3">
      <c r="A11" s="3"/>
      <c r="G11" t="str">
        <f>"SU ENTRE DEUX CHAR VR"</f>
        <v>SU ENTRE DEUX CHAR VR</v>
      </c>
      <c r="H11">
        <v>1316154</v>
      </c>
      <c r="I11">
        <v>1.53</v>
      </c>
      <c r="J11" t="s">
        <v>0</v>
      </c>
    </row>
    <row r="12" spans="1:10" x14ac:dyDescent="0.3">
      <c r="A12" s="3"/>
      <c r="G12" t="str">
        <f>"SUPER U AH SOON 14EME VOL"</f>
        <v>SUPER U AH SOON 14EME VOL</v>
      </c>
      <c r="H12">
        <v>1316186</v>
      </c>
      <c r="I12">
        <v>64.08</v>
      </c>
      <c r="J12" t="s">
        <v>0</v>
      </c>
    </row>
    <row r="13" spans="1:10" x14ac:dyDescent="0.3">
      <c r="A13" t="str">
        <f>"INTERMARK AH TAK ST JOSEPH VOL"</f>
        <v>INTERMARK AH TAK ST JOSEPH VOL</v>
      </c>
      <c r="B13">
        <v>1316091</v>
      </c>
      <c r="C13">
        <v>78.959999999999994</v>
      </c>
      <c r="D13" t="s">
        <v>0</v>
      </c>
      <c r="G13" t="str">
        <f>"SUPER U AH SOON 14EME CHAR VR"</f>
        <v>SUPER U AH SOON 14EME CHAR VR</v>
      </c>
      <c r="H13">
        <v>1316187</v>
      </c>
      <c r="I13">
        <v>4</v>
      </c>
      <c r="J13" t="s">
        <v>0</v>
      </c>
    </row>
    <row r="14" spans="1:10" x14ac:dyDescent="0.3">
      <c r="G14" t="str">
        <f>"SUPER U LE PORT VOL"</f>
        <v>SUPER U LE PORT VOL</v>
      </c>
      <c r="H14">
        <v>1316046</v>
      </c>
      <c r="J14" t="s">
        <v>0</v>
      </c>
    </row>
    <row r="15" spans="1:10" x14ac:dyDescent="0.3">
      <c r="G15" t="str">
        <f>"SUPER U LE PORT VOL"</f>
        <v>SUPER U LE PORT VOL</v>
      </c>
      <c r="H15">
        <v>1316175</v>
      </c>
      <c r="I15">
        <v>61.9</v>
      </c>
      <c r="J15" t="s">
        <v>0</v>
      </c>
    </row>
    <row r="16" spans="1:10" x14ac:dyDescent="0.3">
      <c r="A16" t="str">
        <f>"SU ENTRE DEUX VOL"</f>
        <v>SU ENTRE DEUX VOL</v>
      </c>
      <c r="B16">
        <v>1316152</v>
      </c>
      <c r="C16">
        <v>94.58</v>
      </c>
      <c r="D16" t="s">
        <v>0</v>
      </c>
      <c r="E16" s="3" t="s">
        <v>4</v>
      </c>
      <c r="G16" t="str">
        <f>"SUPER U LE PORT CHAR VR"</f>
        <v>SUPER U LE PORT CHAR VR</v>
      </c>
      <c r="H16">
        <v>1316176</v>
      </c>
      <c r="I16">
        <v>4</v>
      </c>
      <c r="J16" t="s">
        <v>0</v>
      </c>
    </row>
    <row r="17" spans="1:10" x14ac:dyDescent="0.3">
      <c r="A17" t="str">
        <f>"SU ENTRE DEUX VOL"</f>
        <v>SU ENTRE DEUX VOL</v>
      </c>
      <c r="B17">
        <v>1316153</v>
      </c>
      <c r="C17">
        <v>14.1</v>
      </c>
      <c r="D17" t="s">
        <v>0</v>
      </c>
      <c r="E17" s="3" t="s">
        <v>4</v>
      </c>
      <c r="G17" t="str">
        <f>"SU LAW WAI LA PLAINE VOL LS"</f>
        <v>SU LAW WAI LA PLAINE VOL LS</v>
      </c>
      <c r="H17">
        <v>1316092</v>
      </c>
      <c r="I17">
        <v>59.98</v>
      </c>
      <c r="J17" t="s">
        <v>0</v>
      </c>
    </row>
    <row r="18" spans="1:10" x14ac:dyDescent="0.3">
      <c r="A18" t="str">
        <f>"SU ENTRE DEUX CHAR LS"</f>
        <v>SU ENTRE DEUX CHAR LS</v>
      </c>
      <c r="B18">
        <v>1316155</v>
      </c>
      <c r="C18">
        <v>6.75</v>
      </c>
      <c r="D18" t="s">
        <v>0</v>
      </c>
      <c r="E18" s="3" t="s">
        <v>4</v>
      </c>
      <c r="G18" t="str">
        <f>"SUPER U VINCENDO VOL"</f>
        <v>SUPER U VINCENDO VOL</v>
      </c>
      <c r="H18">
        <v>1316170</v>
      </c>
      <c r="I18">
        <v>148.55000000000001</v>
      </c>
      <c r="J18" t="s">
        <v>0</v>
      </c>
    </row>
    <row r="19" spans="1:10" x14ac:dyDescent="0.3">
      <c r="A19" t="str">
        <f>"SU ENTRE DEUX CHAR VR"</f>
        <v>SU ENTRE DEUX CHAR VR</v>
      </c>
      <c r="B19">
        <v>1316154</v>
      </c>
      <c r="C19">
        <v>1.53</v>
      </c>
      <c r="D19" t="s">
        <v>0</v>
      </c>
      <c r="E19" s="3" t="s">
        <v>4</v>
      </c>
      <c r="G19" t="str">
        <f>"SUPER U VINCENDO VOL"</f>
        <v>SUPER U VINCENDO VOL</v>
      </c>
      <c r="H19">
        <v>1316173</v>
      </c>
      <c r="I19">
        <v>146.63999999999999</v>
      </c>
      <c r="J19" t="s">
        <v>0</v>
      </c>
    </row>
    <row r="20" spans="1:10" x14ac:dyDescent="0.3">
      <c r="A20" t="str">
        <f>"SUPER U AH SOON 14EME VOL"</f>
        <v>SUPER U AH SOON 14EME VOL</v>
      </c>
      <c r="B20">
        <v>1316186</v>
      </c>
      <c r="C20">
        <v>64.08</v>
      </c>
      <c r="D20" t="s">
        <v>0</v>
      </c>
      <c r="E20" s="3" t="s">
        <v>4</v>
      </c>
      <c r="G20" t="str">
        <f>"U EXPRESS PLAINE PALMISTES VOL"</f>
        <v>U EXPRESS PLAINE PALMISTES VOL</v>
      </c>
      <c r="H20">
        <v>1316149</v>
      </c>
      <c r="I20">
        <v>8.65</v>
      </c>
      <c r="J20" t="s">
        <v>0</v>
      </c>
    </row>
    <row r="21" spans="1:10" x14ac:dyDescent="0.3">
      <c r="A21" t="str">
        <f>"SUPER U AH SOON 14EME CHAR VR"</f>
        <v>SUPER U AH SOON 14EME CHAR VR</v>
      </c>
      <c r="B21">
        <v>1316187</v>
      </c>
      <c r="C21">
        <v>4</v>
      </c>
      <c r="D21" t="s">
        <v>0</v>
      </c>
      <c r="E21" s="3" t="s">
        <v>4</v>
      </c>
      <c r="G21" t="str">
        <f>"U EXPRESS PLAINE PALMISTES VOL"</f>
        <v>U EXPRESS PLAINE PALMISTES VOL</v>
      </c>
      <c r="H21">
        <v>1316151</v>
      </c>
      <c r="I21">
        <v>127.54</v>
      </c>
      <c r="J21" t="s">
        <v>0</v>
      </c>
    </row>
    <row r="22" spans="1:10" x14ac:dyDescent="0.3">
      <c r="A22" t="str">
        <f>"SUPER U LE PORT VOL"</f>
        <v>SUPER U LE PORT VOL</v>
      </c>
      <c r="B22">
        <v>1316046</v>
      </c>
      <c r="D22" t="s">
        <v>0</v>
      </c>
      <c r="E22" s="3" t="s">
        <v>4</v>
      </c>
      <c r="G22" t="str">
        <f>"U EXPRESS PLAINE PALMISTES VOL"</f>
        <v>U EXPRESS PLAINE PALMISTES VOL</v>
      </c>
      <c r="H22">
        <v>1316179</v>
      </c>
      <c r="I22">
        <v>7.65</v>
      </c>
      <c r="J22" t="s">
        <v>0</v>
      </c>
    </row>
    <row r="23" spans="1:10" x14ac:dyDescent="0.3">
      <c r="A23" t="str">
        <f>"SUPER U LE PORT VOL"</f>
        <v>SUPER U LE PORT VOL</v>
      </c>
      <c r="B23">
        <v>1316175</v>
      </c>
      <c r="C23">
        <v>61.9</v>
      </c>
      <c r="D23" t="s">
        <v>0</v>
      </c>
      <c r="E23" s="3" t="s">
        <v>4</v>
      </c>
      <c r="G23" t="str">
        <f>"U EXPRESS PLAINE PALMISTES CVR"</f>
        <v>U EXPRESS PLAINE PALMISTES CVR</v>
      </c>
      <c r="H23">
        <v>1316150</v>
      </c>
      <c r="I23">
        <v>19.100000000000001</v>
      </c>
      <c r="J23" t="s">
        <v>0</v>
      </c>
    </row>
    <row r="24" spans="1:10" x14ac:dyDescent="0.3">
      <c r="A24" t="str">
        <f>"SUPER U LE PORT CHAR VR"</f>
        <v>SUPER U LE PORT CHAR VR</v>
      </c>
      <c r="B24">
        <v>1316176</v>
      </c>
      <c r="C24">
        <v>4</v>
      </c>
      <c r="D24" t="s">
        <v>0</v>
      </c>
      <c r="E24" s="3" t="s">
        <v>4</v>
      </c>
      <c r="G24" t="str">
        <f>"RUN MARKET CHAUDRON VOL LS"</f>
        <v>RUN MARKET CHAUDRON VOL LS</v>
      </c>
      <c r="H24">
        <v>1316093</v>
      </c>
      <c r="I24">
        <v>173.95</v>
      </c>
      <c r="J24" t="s">
        <v>0</v>
      </c>
    </row>
    <row r="25" spans="1:10" x14ac:dyDescent="0.3">
      <c r="A25" t="str">
        <f>"SU LAW WAI LA PLAINE VOL LS"</f>
        <v>SU LAW WAI LA PLAINE VOL LS</v>
      </c>
      <c r="B25">
        <v>1316092</v>
      </c>
      <c r="C25">
        <v>59.98</v>
      </c>
      <c r="D25" t="s">
        <v>0</v>
      </c>
      <c r="E25" s="3" t="s">
        <v>4</v>
      </c>
      <c r="G25" t="str">
        <f>"RUN MARKET CHAUDRON CHAR LS"</f>
        <v>RUN MARKET CHAUDRON CHAR LS</v>
      </c>
      <c r="H25">
        <v>1315920</v>
      </c>
      <c r="I25">
        <v>3.75</v>
      </c>
      <c r="J25" t="s">
        <v>0</v>
      </c>
    </row>
    <row r="26" spans="1:10" x14ac:dyDescent="0.3">
      <c r="A26" t="str">
        <f>"SUPER U VINCENDO VOL"</f>
        <v>SUPER U VINCENDO VOL</v>
      </c>
      <c r="B26">
        <v>1316170</v>
      </c>
      <c r="C26">
        <v>148.55000000000001</v>
      </c>
      <c r="D26" t="s">
        <v>0</v>
      </c>
      <c r="E26" s="3" t="s">
        <v>4</v>
      </c>
      <c r="G26" t="str">
        <f>"RUN MARKET CHAUDRON CHAR LS"</f>
        <v>RUN MARKET CHAUDRON CHAR LS</v>
      </c>
      <c r="H26">
        <v>1316171</v>
      </c>
      <c r="I26">
        <v>3</v>
      </c>
      <c r="J26" t="s">
        <v>0</v>
      </c>
    </row>
    <row r="27" spans="1:10" x14ac:dyDescent="0.3">
      <c r="A27" t="str">
        <f>"SUPER U VINCENDO VOL"</f>
        <v>SUPER U VINCENDO VOL</v>
      </c>
      <c r="B27">
        <v>1316173</v>
      </c>
      <c r="C27">
        <v>146.63999999999999</v>
      </c>
      <c r="D27" t="s">
        <v>0</v>
      </c>
      <c r="E27" s="3" t="s">
        <v>4</v>
      </c>
      <c r="G27" t="str">
        <f>"RUN MARKET CHAUDRON CHAR VR"</f>
        <v>RUN MARKET CHAUDRON CHAR VR</v>
      </c>
      <c r="H27">
        <v>1316185</v>
      </c>
      <c r="I27">
        <v>15.25</v>
      </c>
      <c r="J27" t="s">
        <v>0</v>
      </c>
    </row>
    <row r="28" spans="1:10" x14ac:dyDescent="0.3">
      <c r="A28" t="str">
        <f>"U EXPRESS PLAINE PALMISTES VOL"</f>
        <v>U EXPRESS PLAINE PALMISTES VOL</v>
      </c>
      <c r="B28">
        <v>1316149</v>
      </c>
      <c r="C28">
        <v>8.65</v>
      </c>
      <c r="D28" t="s">
        <v>0</v>
      </c>
      <c r="E28" s="3" t="s">
        <v>4</v>
      </c>
      <c r="G28" t="str">
        <f>"RUN MARKET CHAUDRON TRAIT"</f>
        <v>RUN MARKET CHAUDRON TRAIT</v>
      </c>
      <c r="H28">
        <v>1316178</v>
      </c>
      <c r="I28">
        <v>55.06</v>
      </c>
      <c r="J28" t="s">
        <v>0</v>
      </c>
    </row>
    <row r="29" spans="1:10" x14ac:dyDescent="0.3">
      <c r="A29" t="str">
        <f>"U EXPRESS PLAINE PALMISTES VOL"</f>
        <v>U EXPRESS PLAINE PALMISTES VOL</v>
      </c>
      <c r="B29">
        <v>1316151</v>
      </c>
      <c r="C29">
        <v>127.54</v>
      </c>
      <c r="D29" t="s">
        <v>0</v>
      </c>
      <c r="E29" s="3" t="s">
        <v>4</v>
      </c>
      <c r="G29" t="str">
        <f>"RUN MARKET SAINT ANDRE VOL LS"</f>
        <v>RUN MARKET SAINT ANDRE VOL LS</v>
      </c>
      <c r="H29">
        <v>1316094</v>
      </c>
      <c r="I29">
        <v>224.31</v>
      </c>
      <c r="J29" t="s">
        <v>0</v>
      </c>
    </row>
    <row r="30" spans="1:10" x14ac:dyDescent="0.3">
      <c r="A30" t="str">
        <f>"U EXPRESS PLAINE PALMISTES VOL"</f>
        <v>U EXPRESS PLAINE PALMISTES VOL</v>
      </c>
      <c r="B30">
        <v>1316179</v>
      </c>
      <c r="C30">
        <v>7.65</v>
      </c>
      <c r="D30" t="s">
        <v>0</v>
      </c>
      <c r="E30" s="3" t="s">
        <v>4</v>
      </c>
      <c r="G30" t="str">
        <f>"RUN MARKET SAINT ANDRE CHAR LS"</f>
        <v>RUN MARKET SAINT ANDRE CHAR LS</v>
      </c>
      <c r="H30">
        <v>1316172</v>
      </c>
      <c r="I30">
        <v>21.65</v>
      </c>
      <c r="J30" t="s">
        <v>0</v>
      </c>
    </row>
    <row r="31" spans="1:10" x14ac:dyDescent="0.3">
      <c r="A31" t="str">
        <f>"U EXPRESS PLAINE PALMISTES CVR"</f>
        <v>U EXPRESS PLAINE PALMISTES CVR</v>
      </c>
      <c r="B31">
        <v>1316150</v>
      </c>
      <c r="C31">
        <v>19.100000000000001</v>
      </c>
      <c r="D31" t="s">
        <v>0</v>
      </c>
      <c r="E31" s="3" t="s">
        <v>4</v>
      </c>
      <c r="G31" t="str">
        <f>"RUN MARKET SAINT ANDRE CHAR VR"</f>
        <v>RUN MARKET SAINT ANDRE CHAR VR</v>
      </c>
      <c r="H31">
        <v>1316184</v>
      </c>
      <c r="I31">
        <v>4.2699999999999996</v>
      </c>
      <c r="J31" t="s">
        <v>0</v>
      </c>
    </row>
    <row r="32" spans="1:10" x14ac:dyDescent="0.3">
      <c r="A32" t="str">
        <f>"RUN MARKET CHAUDRON VOL LS"</f>
        <v>RUN MARKET CHAUDRON VOL LS</v>
      </c>
      <c r="B32">
        <v>1316093</v>
      </c>
      <c r="C32">
        <v>173.95</v>
      </c>
      <c r="D32" t="s">
        <v>0</v>
      </c>
      <c r="E32" s="3" t="s">
        <v>4</v>
      </c>
      <c r="G32" t="str">
        <f>"RUN MARKET SAINT ANDRE TRAIT"</f>
        <v>RUN MARKET SAINT ANDRE TRAIT</v>
      </c>
      <c r="H32">
        <v>1316180</v>
      </c>
      <c r="I32">
        <v>27.39</v>
      </c>
      <c r="J32" t="s">
        <v>0</v>
      </c>
    </row>
    <row r="33" spans="1:10" x14ac:dyDescent="0.3">
      <c r="A33" t="str">
        <f>"RUN MARKET CHAUDRON CHAR LS"</f>
        <v>RUN MARKET CHAUDRON CHAR LS</v>
      </c>
      <c r="B33">
        <v>1315920</v>
      </c>
      <c r="C33">
        <v>3.75</v>
      </c>
      <c r="D33" t="s">
        <v>0</v>
      </c>
      <c r="E33" s="3" t="s">
        <v>4</v>
      </c>
      <c r="G33" t="str">
        <f>"RUN MARKET SAINT ANDRE TRAIT"</f>
        <v>RUN MARKET SAINT ANDRE TRAIT</v>
      </c>
      <c r="H33">
        <v>1316181</v>
      </c>
      <c r="I33">
        <v>46.14</v>
      </c>
      <c r="J33" t="s">
        <v>0</v>
      </c>
    </row>
    <row r="34" spans="1:10" x14ac:dyDescent="0.3">
      <c r="A34" t="str">
        <f>"RUN MARKET CHAUDRON CHAR LS"</f>
        <v>RUN MARKET CHAUDRON CHAR LS</v>
      </c>
      <c r="B34">
        <v>1316171</v>
      </c>
      <c r="C34">
        <v>3</v>
      </c>
      <c r="D34" t="s">
        <v>0</v>
      </c>
      <c r="E34" s="3" t="s">
        <v>4</v>
      </c>
      <c r="G34" t="str">
        <f>"INTERMARK JARDIN D'UGO VOL LS"</f>
        <v>INTERMARK JARDIN D'UGO VOL LS</v>
      </c>
      <c r="H34">
        <v>1316190</v>
      </c>
      <c r="I34">
        <v>55.12</v>
      </c>
      <c r="J34" t="s">
        <v>0</v>
      </c>
    </row>
    <row r="35" spans="1:10" x14ac:dyDescent="0.3">
      <c r="A35" t="str">
        <f>"RUN MARKET CHAUDRON CHAR VR"</f>
        <v>RUN MARKET CHAUDRON CHAR VR</v>
      </c>
      <c r="B35">
        <v>1316185</v>
      </c>
      <c r="C35">
        <v>15.25</v>
      </c>
      <c r="D35" t="s">
        <v>0</v>
      </c>
      <c r="E35" s="3" t="s">
        <v>4</v>
      </c>
      <c r="G35" t="str">
        <f>"INTERMARK JARDIN D'UGO CHAR LS"</f>
        <v>INTERMARK JARDIN D'UGO CHAR LS</v>
      </c>
      <c r="H35">
        <v>1315911</v>
      </c>
      <c r="I35">
        <v>19.600000000000001</v>
      </c>
      <c r="J35" t="s">
        <v>0</v>
      </c>
    </row>
    <row r="36" spans="1:10" x14ac:dyDescent="0.3">
      <c r="A36" t="str">
        <f>"RUN MARKET CHAUDRON TRAIT"</f>
        <v>RUN MARKET CHAUDRON TRAIT</v>
      </c>
      <c r="B36">
        <v>1316178</v>
      </c>
      <c r="C36">
        <v>55.06</v>
      </c>
      <c r="D36" t="s">
        <v>0</v>
      </c>
      <c r="E36" s="3" t="s">
        <v>4</v>
      </c>
      <c r="G36" t="str">
        <f>"INTERMARK JARDIN D'UGO CHAR VR"</f>
        <v>INTERMARK JARDIN D'UGO CHAR VR</v>
      </c>
      <c r="H36">
        <v>1316168</v>
      </c>
      <c r="I36">
        <v>7.33</v>
      </c>
      <c r="J36" t="s">
        <v>0</v>
      </c>
    </row>
    <row r="37" spans="1:10" x14ac:dyDescent="0.3">
      <c r="A37" t="str">
        <f>"RUN MARKET SAINT ANDRE VOL LS"</f>
        <v>RUN MARKET SAINT ANDRE VOL LS</v>
      </c>
      <c r="B37">
        <v>1316094</v>
      </c>
      <c r="C37">
        <v>224.31</v>
      </c>
      <c r="D37" t="s">
        <v>0</v>
      </c>
      <c r="E37" s="3" t="s">
        <v>4</v>
      </c>
      <c r="G37" t="str">
        <f>"SUPERETTE FLC"</f>
        <v>SUPERETTE FLC</v>
      </c>
      <c r="H37">
        <v>1316193</v>
      </c>
      <c r="I37">
        <v>33.590000000000003</v>
      </c>
      <c r="J37" t="s">
        <v>0</v>
      </c>
    </row>
    <row r="38" spans="1:10" x14ac:dyDescent="0.3">
      <c r="A38" t="str">
        <f>"RUN MARKET SAINT ANDRE CHAR LS"</f>
        <v>RUN MARKET SAINT ANDRE CHAR LS</v>
      </c>
      <c r="B38">
        <v>1316172</v>
      </c>
      <c r="C38">
        <v>21.65</v>
      </c>
      <c r="D38" t="s">
        <v>0</v>
      </c>
      <c r="E38" s="3" t="s">
        <v>4</v>
      </c>
      <c r="G38" t="str">
        <f>"PIZZA PEPETO"</f>
        <v>PIZZA PEPETO</v>
      </c>
      <c r="H38">
        <v>1316191</v>
      </c>
      <c r="I38">
        <v>17.100000000000001</v>
      </c>
      <c r="J38" t="s">
        <v>0</v>
      </c>
    </row>
    <row r="39" spans="1:10" x14ac:dyDescent="0.3">
      <c r="A39" t="str">
        <f>"RUN MARKET SAINT ANDRE CHAR VR"</f>
        <v>RUN MARKET SAINT ANDRE CHAR VR</v>
      </c>
      <c r="B39">
        <v>1316184</v>
      </c>
      <c r="C39">
        <v>4.2699999999999996</v>
      </c>
      <c r="D39" t="s">
        <v>0</v>
      </c>
      <c r="E39" s="3" t="s">
        <v>4</v>
      </c>
      <c r="G39" t="str">
        <f>"RESTAURANT ESCALE DES CALUMETS"</f>
        <v>RESTAURANT ESCALE DES CALUMETS</v>
      </c>
      <c r="H39">
        <v>1316133</v>
      </c>
      <c r="I39">
        <v>37.75</v>
      </c>
      <c r="J39" t="s">
        <v>0</v>
      </c>
    </row>
    <row r="40" spans="1:10" x14ac:dyDescent="0.3">
      <c r="A40" t="str">
        <f>"RUN MARKET SAINT ANDRE TRAIT"</f>
        <v>RUN MARKET SAINT ANDRE TRAIT</v>
      </c>
      <c r="B40">
        <v>1316180</v>
      </c>
      <c r="C40">
        <v>27.39</v>
      </c>
      <c r="D40" t="s">
        <v>0</v>
      </c>
      <c r="E40" s="3" t="s">
        <v>4</v>
      </c>
      <c r="G40" t="str">
        <f>"BOUCHERIE HOARAU"</f>
        <v>BOUCHERIE HOARAU</v>
      </c>
      <c r="H40">
        <v>1316192</v>
      </c>
      <c r="I40">
        <v>75.599999999999994</v>
      </c>
      <c r="J40" t="s">
        <v>0</v>
      </c>
    </row>
    <row r="41" spans="1:10" x14ac:dyDescent="0.3">
      <c r="A41" t="str">
        <f>"RUN MARKET SAINT ANDRE TRAIT"</f>
        <v>RUN MARKET SAINT ANDRE TRAIT</v>
      </c>
      <c r="B41">
        <v>1316181</v>
      </c>
      <c r="C41">
        <v>46.14</v>
      </c>
      <c r="D41" t="s">
        <v>0</v>
      </c>
      <c r="E41" s="3" t="s">
        <v>4</v>
      </c>
      <c r="G41" t="str">
        <f>"CHARCUTERIE DE LA RENAISSANCE"</f>
        <v>CHARCUTERIE DE LA RENAISSANCE</v>
      </c>
      <c r="H41">
        <v>1316177</v>
      </c>
      <c r="I41">
        <v>32.869999999999997</v>
      </c>
      <c r="J41" t="s">
        <v>0</v>
      </c>
    </row>
    <row r="42" spans="1:10" x14ac:dyDescent="0.3">
      <c r="A42" t="str">
        <f>"INTERMARK JARDIN D'UGO VOL LS"</f>
        <v>INTERMARK JARDIN D'UGO VOL LS</v>
      </c>
      <c r="B42">
        <v>1316190</v>
      </c>
      <c r="C42">
        <v>55.12</v>
      </c>
      <c r="D42" t="s">
        <v>0</v>
      </c>
      <c r="E42" s="3" t="s">
        <v>4</v>
      </c>
      <c r="G42" t="str">
        <f>"SOUBADOU ESO SAINT PAUL"</f>
        <v>SOUBADOU ESO SAINT PAUL</v>
      </c>
      <c r="H42">
        <v>1316047</v>
      </c>
      <c r="I42">
        <v>25.77</v>
      </c>
      <c r="J42" t="s">
        <v>0</v>
      </c>
    </row>
    <row r="43" spans="1:10" x14ac:dyDescent="0.3">
      <c r="A43" t="str">
        <f>"INTERMARK JARDIN D'UGO CHAR LS"</f>
        <v>INTERMARK JARDIN D'UGO CHAR LS</v>
      </c>
      <c r="B43">
        <v>1315911</v>
      </c>
      <c r="C43">
        <v>19.600000000000001</v>
      </c>
      <c r="D43" t="s">
        <v>0</v>
      </c>
      <c r="E43" s="3" t="s">
        <v>4</v>
      </c>
      <c r="G43" t="str">
        <f>"C.MARKET TROIS MARES VOL"</f>
        <v>C.MARKET TROIS MARES VOL</v>
      </c>
      <c r="H43">
        <v>1316197</v>
      </c>
      <c r="I43">
        <v>38.049999999999997</v>
      </c>
      <c r="J43" t="s">
        <v>0</v>
      </c>
    </row>
    <row r="44" spans="1:10" x14ac:dyDescent="0.3">
      <c r="A44" t="str">
        <f>"INTERMARK JARDIN D'UGO CHAR VR"</f>
        <v>INTERMARK JARDIN D'UGO CHAR VR</v>
      </c>
      <c r="B44">
        <v>1316168</v>
      </c>
      <c r="C44">
        <v>7.33</v>
      </c>
      <c r="D44" t="s">
        <v>0</v>
      </c>
      <c r="E44" s="3" t="s">
        <v>4</v>
      </c>
      <c r="G44" t="str">
        <f>"C.MARKET TROIS MARES VOL"</f>
        <v>C.MARKET TROIS MARES VOL</v>
      </c>
      <c r="H44">
        <v>1316095</v>
      </c>
      <c r="I44">
        <v>26.35</v>
      </c>
      <c r="J44" t="s">
        <v>0</v>
      </c>
    </row>
    <row r="45" spans="1:10" x14ac:dyDescent="0.3">
      <c r="A45" t="str">
        <f>"SUPERETTE FLC"</f>
        <v>SUPERETTE FLC</v>
      </c>
      <c r="B45">
        <v>1316193</v>
      </c>
      <c r="C45">
        <v>33.590000000000003</v>
      </c>
      <c r="D45" t="s">
        <v>0</v>
      </c>
      <c r="E45" s="3" t="s">
        <v>4</v>
      </c>
      <c r="G45" t="str">
        <f>"C.MARKET TROIS MARES CHAR LS"</f>
        <v>C.MARKET TROIS MARES CHAR LS</v>
      </c>
      <c r="H45">
        <v>1315879</v>
      </c>
      <c r="I45">
        <v>30.8</v>
      </c>
      <c r="J45" t="s">
        <v>0</v>
      </c>
    </row>
    <row r="46" spans="1:10" x14ac:dyDescent="0.3">
      <c r="A46" t="str">
        <f>"PIZZA PEPETO"</f>
        <v>PIZZA PEPETO</v>
      </c>
      <c r="B46">
        <v>1316191</v>
      </c>
      <c r="C46">
        <v>17.100000000000001</v>
      </c>
      <c r="D46" t="s">
        <v>0</v>
      </c>
      <c r="E46" s="3" t="s">
        <v>4</v>
      </c>
      <c r="G46" t="str">
        <f>"CARREFOUR ST BENOIT VOL LS"</f>
        <v>CARREFOUR ST BENOIT VOL LS</v>
      </c>
      <c r="H46">
        <v>1315941</v>
      </c>
      <c r="I46">
        <v>60.18</v>
      </c>
      <c r="J46" t="s">
        <v>0</v>
      </c>
    </row>
    <row r="47" spans="1:10" x14ac:dyDescent="0.3">
      <c r="A47" t="str">
        <f>"RESTAURANT ESCALE DES CALUMETS"</f>
        <v>RESTAURANT ESCALE DES CALUMETS</v>
      </c>
      <c r="B47">
        <v>1316133</v>
      </c>
      <c r="C47">
        <v>37.75</v>
      </c>
      <c r="D47" t="s">
        <v>0</v>
      </c>
      <c r="E47" s="3" t="s">
        <v>4</v>
      </c>
      <c r="G47" t="str">
        <f>"CARREFOUR ST BENOIT VOL LS"</f>
        <v>CARREFOUR ST BENOIT VOL LS</v>
      </c>
      <c r="H47">
        <v>1316119</v>
      </c>
      <c r="I47">
        <v>202.5</v>
      </c>
      <c r="J47" t="s">
        <v>0</v>
      </c>
    </row>
    <row r="48" spans="1:10" x14ac:dyDescent="0.3">
      <c r="A48" t="str">
        <f>"BOUCHERIE HOARAU"</f>
        <v>BOUCHERIE HOARAU</v>
      </c>
      <c r="B48">
        <v>1316192</v>
      </c>
      <c r="C48">
        <v>75.599999999999994</v>
      </c>
      <c r="D48" t="s">
        <v>0</v>
      </c>
      <c r="E48" s="3" t="s">
        <v>4</v>
      </c>
      <c r="G48" t="str">
        <f>"CARREFOUR ST BENOIT VOL LS"</f>
        <v>CARREFOUR ST BENOIT VOL LS</v>
      </c>
      <c r="H48">
        <v>1316106</v>
      </c>
      <c r="I48">
        <v>242.99</v>
      </c>
      <c r="J48" t="s">
        <v>0</v>
      </c>
    </row>
    <row r="49" spans="1:10" x14ac:dyDescent="0.3">
      <c r="A49" t="str">
        <f>"CHARCUTERIE DE LA RENAISSANCE"</f>
        <v>CHARCUTERIE DE LA RENAISSANCE</v>
      </c>
      <c r="B49">
        <v>1316177</v>
      </c>
      <c r="C49">
        <v>32.869999999999997</v>
      </c>
      <c r="D49" t="s">
        <v>0</v>
      </c>
      <c r="E49" s="3" t="s">
        <v>4</v>
      </c>
      <c r="G49" t="str">
        <f>"CARREFOUR ST BENOIT VOL LS"</f>
        <v>CARREFOUR ST BENOIT VOL LS</v>
      </c>
      <c r="H49">
        <v>1316208</v>
      </c>
      <c r="I49">
        <v>10.47</v>
      </c>
      <c r="J49" t="s">
        <v>0</v>
      </c>
    </row>
    <row r="50" spans="1:10" x14ac:dyDescent="0.3">
      <c r="A50" t="str">
        <f>"SOUBADOU ESO SAINT PAUL"</f>
        <v>SOUBADOU ESO SAINT PAUL</v>
      </c>
      <c r="B50">
        <v>1316047</v>
      </c>
      <c r="C50">
        <v>25.77</v>
      </c>
      <c r="D50" t="s">
        <v>0</v>
      </c>
      <c r="E50" s="3" t="s">
        <v>4</v>
      </c>
      <c r="G50" t="str">
        <f>"SUPER U CHANE FAT VOL"</f>
        <v>SUPER U CHANE FAT VOL</v>
      </c>
      <c r="H50">
        <v>1316128</v>
      </c>
      <c r="I50">
        <v>114.97</v>
      </c>
      <c r="J50" t="s">
        <v>0</v>
      </c>
    </row>
    <row r="51" spans="1:10" x14ac:dyDescent="0.3">
      <c r="A51" t="str">
        <f>"C.MARKET TROIS MARES VOL"</f>
        <v>C.MARKET TROIS MARES VOL</v>
      </c>
      <c r="B51">
        <v>1316197</v>
      </c>
      <c r="C51">
        <v>38.049999999999997</v>
      </c>
      <c r="D51" t="s">
        <v>0</v>
      </c>
      <c r="E51" s="3" t="s">
        <v>4</v>
      </c>
      <c r="G51" t="str">
        <f>"SUPER U CHANE FAT CHAR LS"</f>
        <v>SUPER U CHANE FAT CHAR LS</v>
      </c>
      <c r="H51">
        <v>1315918</v>
      </c>
      <c r="I51">
        <v>5.0999999999999996</v>
      </c>
      <c r="J51" t="s">
        <v>0</v>
      </c>
    </row>
    <row r="52" spans="1:10" x14ac:dyDescent="0.3">
      <c r="A52" t="str">
        <f>"C.MARKET TROIS MARES VOL"</f>
        <v>C.MARKET TROIS MARES VOL</v>
      </c>
      <c r="B52">
        <v>1316095</v>
      </c>
      <c r="C52">
        <v>26.35</v>
      </c>
      <c r="D52" t="s">
        <v>0</v>
      </c>
      <c r="E52" s="3" t="s">
        <v>4</v>
      </c>
      <c r="G52" t="str">
        <f>"MARCHE U TAMPON VOL LS"</f>
        <v>MARCHE U TAMPON VOL LS</v>
      </c>
      <c r="H52">
        <v>1316217</v>
      </c>
      <c r="I52">
        <v>14.46</v>
      </c>
      <c r="J52" t="s">
        <v>0</v>
      </c>
    </row>
    <row r="53" spans="1:10" x14ac:dyDescent="0.3">
      <c r="A53" t="str">
        <f>"C.MARKET TROIS MARES CHAR LS"</f>
        <v>C.MARKET TROIS MARES CHAR LS</v>
      </c>
      <c r="B53">
        <v>1315879</v>
      </c>
      <c r="C53">
        <v>30.8</v>
      </c>
      <c r="D53" t="s">
        <v>0</v>
      </c>
      <c r="E53" s="3" t="s">
        <v>4</v>
      </c>
      <c r="G53" t="str">
        <f>"MARCHE U TAMPON VOL LS"</f>
        <v>MARCHE U TAMPON VOL LS</v>
      </c>
      <c r="H53">
        <v>1316218</v>
      </c>
      <c r="I53">
        <v>35.229999999999997</v>
      </c>
      <c r="J53" t="s">
        <v>0</v>
      </c>
    </row>
    <row r="54" spans="1:10" x14ac:dyDescent="0.3">
      <c r="A54" t="str">
        <f>"CARREFOUR ST BENOIT VOL LS"</f>
        <v>CARREFOUR ST BENOIT VOL LS</v>
      </c>
      <c r="B54">
        <v>1315941</v>
      </c>
      <c r="C54">
        <v>60.18</v>
      </c>
      <c r="D54" t="s">
        <v>0</v>
      </c>
      <c r="E54" s="3" t="s">
        <v>4</v>
      </c>
      <c r="G54" t="str">
        <f>"MARCHE U PLATEAU CAILLOUX VOL"</f>
        <v>MARCHE U PLATEAU CAILLOUX VOL</v>
      </c>
      <c r="H54">
        <v>1316209</v>
      </c>
      <c r="I54">
        <v>47.07</v>
      </c>
      <c r="J54" t="s">
        <v>0</v>
      </c>
    </row>
    <row r="55" spans="1:10" x14ac:dyDescent="0.3">
      <c r="A55" t="str">
        <f>"CARREFOUR ST BENOIT VOL LS"</f>
        <v>CARREFOUR ST BENOIT VOL LS</v>
      </c>
      <c r="B55">
        <v>1316119</v>
      </c>
      <c r="C55">
        <v>202.5</v>
      </c>
      <c r="D55" t="s">
        <v>0</v>
      </c>
      <c r="E55" s="3" t="s">
        <v>4</v>
      </c>
      <c r="G55" t="str">
        <f>"MARCHE U PLAT CAILLOUX CHAR LS"</f>
        <v>MARCHE U PLAT CAILLOUX CHAR LS</v>
      </c>
      <c r="H55">
        <v>1316210</v>
      </c>
      <c r="I55">
        <v>6.3</v>
      </c>
      <c r="J55" t="s">
        <v>0</v>
      </c>
    </row>
    <row r="56" spans="1:10" x14ac:dyDescent="0.3">
      <c r="A56" t="str">
        <f>"CARREFOUR ST BENOIT VOL LS"</f>
        <v>CARREFOUR ST BENOIT VOL LS</v>
      </c>
      <c r="B56">
        <v>1316106</v>
      </c>
      <c r="C56">
        <v>242.99</v>
      </c>
      <c r="D56" t="s">
        <v>0</v>
      </c>
      <c r="E56" s="3" t="s">
        <v>4</v>
      </c>
      <c r="G56" t="str">
        <f>"MARCHE U PLAT CAILLOUX CHAR VR"</f>
        <v>MARCHE U PLAT CAILLOUX CHAR VR</v>
      </c>
      <c r="H56">
        <v>1316211</v>
      </c>
      <c r="I56">
        <v>6.47</v>
      </c>
      <c r="J56" t="s">
        <v>0</v>
      </c>
    </row>
    <row r="57" spans="1:10" x14ac:dyDescent="0.3">
      <c r="A57" t="str">
        <f>"CARREFOUR ST BENOIT VOL LS"</f>
        <v>CARREFOUR ST BENOIT VOL LS</v>
      </c>
      <c r="B57">
        <v>1316208</v>
      </c>
      <c r="C57">
        <v>10.47</v>
      </c>
      <c r="D57" t="s">
        <v>0</v>
      </c>
      <c r="E57" s="3" t="s">
        <v>4</v>
      </c>
      <c r="G57" t="str">
        <f>"LECLERC POSSESSION VOL"</f>
        <v>LECLERC POSSESSION VOL</v>
      </c>
      <c r="H57">
        <v>1316096</v>
      </c>
      <c r="I57">
        <v>77.540000000000006</v>
      </c>
      <c r="J57" t="s">
        <v>0</v>
      </c>
    </row>
    <row r="58" spans="1:10" x14ac:dyDescent="0.3">
      <c r="A58" t="str">
        <f>"SUPER U CHANE FAT VOL"</f>
        <v>SUPER U CHANE FAT VOL</v>
      </c>
      <c r="B58">
        <v>1316128</v>
      </c>
      <c r="C58">
        <v>114.97</v>
      </c>
      <c r="D58" t="s">
        <v>0</v>
      </c>
      <c r="E58" s="3" t="s">
        <v>4</v>
      </c>
      <c r="G58" t="str">
        <f>"LECLERC POSSESSION VOL"</f>
        <v>LECLERC POSSESSION VOL</v>
      </c>
      <c r="H58">
        <v>1316195</v>
      </c>
      <c r="I58">
        <v>7.55</v>
      </c>
      <c r="J58" t="s">
        <v>0</v>
      </c>
    </row>
    <row r="59" spans="1:10" x14ac:dyDescent="0.3">
      <c r="A59" t="str">
        <f>"SUPER U CHANE FAT CHAR LS"</f>
        <v>SUPER U CHANE FAT CHAR LS</v>
      </c>
      <c r="B59">
        <v>1315918</v>
      </c>
      <c r="C59">
        <v>5.0999999999999996</v>
      </c>
      <c r="D59" t="s">
        <v>0</v>
      </c>
      <c r="E59" s="3" t="s">
        <v>4</v>
      </c>
      <c r="G59" t="str">
        <f>"LECLERC POSSESSION CHAR LS"</f>
        <v>LECLERC POSSESSION CHAR LS</v>
      </c>
      <c r="H59">
        <v>1315880</v>
      </c>
      <c r="I59">
        <v>8.35</v>
      </c>
      <c r="J59" t="s">
        <v>0</v>
      </c>
    </row>
    <row r="60" spans="1:10" x14ac:dyDescent="0.3">
      <c r="A60" t="str">
        <f>"MARCHE U TAMPON VOL LS"</f>
        <v>MARCHE U TAMPON VOL LS</v>
      </c>
      <c r="B60">
        <v>1316217</v>
      </c>
      <c r="C60">
        <v>14.46</v>
      </c>
      <c r="D60" t="s">
        <v>0</v>
      </c>
      <c r="E60" s="3" t="s">
        <v>4</v>
      </c>
      <c r="G60" t="str">
        <f>"LECLERC CITRONNELLE VOL"</f>
        <v>LECLERC CITRONNELLE VOL</v>
      </c>
      <c r="H60">
        <v>1316196</v>
      </c>
      <c r="I60">
        <v>2.37</v>
      </c>
      <c r="J60" t="s">
        <v>0</v>
      </c>
    </row>
    <row r="61" spans="1:10" x14ac:dyDescent="0.3">
      <c r="A61" t="str">
        <f>"MARCHE U TAMPON VOL LS"</f>
        <v>MARCHE U TAMPON VOL LS</v>
      </c>
      <c r="B61">
        <v>1316218</v>
      </c>
      <c r="C61">
        <v>35.229999999999997</v>
      </c>
      <c r="D61" t="s">
        <v>0</v>
      </c>
      <c r="E61" s="3" t="s">
        <v>4</v>
      </c>
      <c r="G61" t="str">
        <f>"LECLERC CITRONNELLE VOL"</f>
        <v>LECLERC CITRONNELLE VOL</v>
      </c>
      <c r="H61">
        <v>1316204</v>
      </c>
      <c r="I61">
        <v>127.44</v>
      </c>
      <c r="J61" t="s">
        <v>0</v>
      </c>
    </row>
    <row r="62" spans="1:10" x14ac:dyDescent="0.3">
      <c r="A62" t="str">
        <f>"MARCHE U PLATEAU CAILLOUX VOL"</f>
        <v>MARCHE U PLATEAU CAILLOUX VOL</v>
      </c>
      <c r="B62">
        <v>1316209</v>
      </c>
      <c r="C62">
        <v>47.07</v>
      </c>
      <c r="D62" t="s">
        <v>0</v>
      </c>
      <c r="E62" s="3" t="s">
        <v>4</v>
      </c>
      <c r="G62" t="str">
        <f>"LECLERC CITRONNELLE VOL"</f>
        <v>LECLERC CITRONNELLE VOL</v>
      </c>
      <c r="H62">
        <v>1316207</v>
      </c>
      <c r="I62">
        <v>4.83</v>
      </c>
      <c r="J62" t="s">
        <v>0</v>
      </c>
    </row>
    <row r="63" spans="1:10" x14ac:dyDescent="0.3">
      <c r="A63" t="str">
        <f>"MARCHE U PLAT CAILLOUX CHAR LS"</f>
        <v>MARCHE U PLAT CAILLOUX CHAR LS</v>
      </c>
      <c r="B63">
        <v>1316210</v>
      </c>
      <c r="C63">
        <v>6.3</v>
      </c>
      <c r="D63" t="s">
        <v>0</v>
      </c>
      <c r="E63" s="3" t="s">
        <v>4</v>
      </c>
      <c r="G63" t="str">
        <f>"LECLERC CITRONNELLE CHAR LS"</f>
        <v>LECLERC CITRONNELLE CHAR LS</v>
      </c>
      <c r="H63">
        <v>1315881</v>
      </c>
      <c r="I63">
        <v>8.8000000000000007</v>
      </c>
      <c r="J63" t="s">
        <v>0</v>
      </c>
    </row>
    <row r="64" spans="1:10" x14ac:dyDescent="0.3">
      <c r="A64" t="str">
        <f>"MARCHE U PLAT CAILLOUX CHAR VR"</f>
        <v>MARCHE U PLAT CAILLOUX CHAR VR</v>
      </c>
      <c r="B64">
        <v>1316211</v>
      </c>
      <c r="C64">
        <v>6.47</v>
      </c>
      <c r="D64" t="s">
        <v>0</v>
      </c>
      <c r="E64" s="3" t="s">
        <v>4</v>
      </c>
      <c r="G64" t="str">
        <f>"LECLERC CITRONNELLE CHAR LS"</f>
        <v>LECLERC CITRONNELLE CHAR LS</v>
      </c>
      <c r="H64">
        <v>1316206</v>
      </c>
      <c r="I64">
        <v>0.75</v>
      </c>
      <c r="J64" t="s">
        <v>0</v>
      </c>
    </row>
    <row r="65" spans="1:10" x14ac:dyDescent="0.3">
      <c r="A65" t="str">
        <f>"LECLERC POSSESSION VOL"</f>
        <v>LECLERC POSSESSION VOL</v>
      </c>
      <c r="B65">
        <v>1316096</v>
      </c>
      <c r="C65">
        <v>77.540000000000006</v>
      </c>
      <c r="D65" t="s">
        <v>0</v>
      </c>
      <c r="E65" s="3" t="s">
        <v>4</v>
      </c>
      <c r="G65" t="str">
        <f>"LP MARECHAL LECLERC VOL"</f>
        <v>LP MARECHAL LECLERC VOL</v>
      </c>
      <c r="H65">
        <v>1316220</v>
      </c>
      <c r="I65">
        <v>68.77</v>
      </c>
      <c r="J65" t="s">
        <v>0</v>
      </c>
    </row>
    <row r="66" spans="1:10" x14ac:dyDescent="0.3">
      <c r="A66" t="str">
        <f>"LECLERC POSSESSION VOL"</f>
        <v>LECLERC POSSESSION VOL</v>
      </c>
      <c r="B66">
        <v>1316195</v>
      </c>
      <c r="C66">
        <v>7.55</v>
      </c>
      <c r="D66" t="s">
        <v>0</v>
      </c>
      <c r="E66" s="3" t="s">
        <v>4</v>
      </c>
      <c r="G66" t="str">
        <f>"LP MARECHAL LECLERC CHAR LS"</f>
        <v>LP MARECHAL LECLERC CHAR LS</v>
      </c>
      <c r="H66">
        <v>1316194</v>
      </c>
      <c r="I66">
        <v>16.850000000000001</v>
      </c>
      <c r="J66" t="s">
        <v>0</v>
      </c>
    </row>
    <row r="67" spans="1:10" x14ac:dyDescent="0.3">
      <c r="A67" t="str">
        <f>"LECLERC POSSESSION CHAR LS"</f>
        <v>LECLERC POSSESSION CHAR LS</v>
      </c>
      <c r="B67">
        <v>1315880</v>
      </c>
      <c r="C67">
        <v>8.35</v>
      </c>
      <c r="D67" t="s">
        <v>0</v>
      </c>
      <c r="E67" s="3" t="s">
        <v>4</v>
      </c>
      <c r="G67" t="str">
        <f>"SCLF LAW WAI VOL LS"</f>
        <v>SCLF LAW WAI VOL LS</v>
      </c>
      <c r="H67">
        <v>1316107</v>
      </c>
      <c r="I67">
        <v>34.450000000000003</v>
      </c>
      <c r="J67" t="s">
        <v>0</v>
      </c>
    </row>
    <row r="68" spans="1:10" x14ac:dyDescent="0.3">
      <c r="A68" t="str">
        <f>"LECLERC CITRONNELLE VOL"</f>
        <v>LECLERC CITRONNELLE VOL</v>
      </c>
      <c r="B68">
        <v>1316196</v>
      </c>
      <c r="C68">
        <v>2.37</v>
      </c>
      <c r="D68" t="s">
        <v>0</v>
      </c>
      <c r="E68" s="3" t="s">
        <v>4</v>
      </c>
      <c r="G68" t="str">
        <f>"SCLF LAW WAI VOL LS"</f>
        <v>SCLF LAW WAI VOL LS</v>
      </c>
      <c r="H68">
        <v>1316215</v>
      </c>
      <c r="I68">
        <v>1.75</v>
      </c>
      <c r="J68" t="s">
        <v>0</v>
      </c>
    </row>
    <row r="69" spans="1:10" x14ac:dyDescent="0.3">
      <c r="A69" t="str">
        <f>"LECLERC CITRONNELLE VOL"</f>
        <v>LECLERC CITRONNELLE VOL</v>
      </c>
      <c r="B69">
        <v>1316204</v>
      </c>
      <c r="C69">
        <v>127.44</v>
      </c>
      <c r="D69" t="s">
        <v>0</v>
      </c>
      <c r="E69" s="3" t="s">
        <v>4</v>
      </c>
      <c r="G69" t="str">
        <f>"SCLF LAW WAI CHAR LS"</f>
        <v>SCLF LAW WAI CHAR LS</v>
      </c>
      <c r="H69">
        <v>1316216</v>
      </c>
      <c r="I69">
        <v>1.5</v>
      </c>
      <c r="J69" t="s">
        <v>0</v>
      </c>
    </row>
    <row r="70" spans="1:10" x14ac:dyDescent="0.3">
      <c r="A70" t="str">
        <f>"LECLERC CITRONNELLE VOL"</f>
        <v>LECLERC CITRONNELLE VOL</v>
      </c>
      <c r="B70">
        <v>1316207</v>
      </c>
      <c r="C70">
        <v>4.83</v>
      </c>
      <c r="D70" t="s">
        <v>0</v>
      </c>
      <c r="E70" s="3" t="s">
        <v>4</v>
      </c>
      <c r="G70" t="str">
        <f>"INTERMARK AH TAK TAMPON VOL LS"</f>
        <v>INTERMARK AH TAK TAMPON VOL LS</v>
      </c>
      <c r="H70">
        <v>1316205</v>
      </c>
      <c r="I70">
        <v>38.56</v>
      </c>
      <c r="J70" t="s">
        <v>0</v>
      </c>
    </row>
    <row r="71" spans="1:10" x14ac:dyDescent="0.3">
      <c r="A71" t="str">
        <f>"LECLERC CITRONNELLE CHAR LS"</f>
        <v>LECLERC CITRONNELLE CHAR LS</v>
      </c>
      <c r="B71">
        <v>1315881</v>
      </c>
      <c r="C71">
        <v>8.8000000000000007</v>
      </c>
      <c r="D71" t="s">
        <v>0</v>
      </c>
      <c r="E71" s="3" t="s">
        <v>4</v>
      </c>
      <c r="G71" t="str">
        <f>"LECLERC BRAS PANON VOL LS"</f>
        <v>LECLERC BRAS PANON VOL LS</v>
      </c>
      <c r="H71">
        <v>1316097</v>
      </c>
      <c r="I71">
        <v>191.08</v>
      </c>
      <c r="J71" t="s">
        <v>0</v>
      </c>
    </row>
    <row r="72" spans="1:10" x14ac:dyDescent="0.3">
      <c r="A72" t="str">
        <f>"LECLERC CITRONNELLE CHAR LS"</f>
        <v>LECLERC CITRONNELLE CHAR LS</v>
      </c>
      <c r="B72">
        <v>1316206</v>
      </c>
      <c r="C72">
        <v>0.75</v>
      </c>
      <c r="D72" t="s">
        <v>0</v>
      </c>
      <c r="E72" s="3" t="s">
        <v>4</v>
      </c>
      <c r="G72" t="str">
        <f>"LECLERC BRAS PANON CHAR LS"</f>
        <v>LECLERC BRAS PANON CHAR LS</v>
      </c>
      <c r="H72">
        <v>1315882</v>
      </c>
      <c r="I72">
        <v>0.75</v>
      </c>
      <c r="J72" t="s">
        <v>0</v>
      </c>
    </row>
    <row r="73" spans="1:10" x14ac:dyDescent="0.3">
      <c r="A73" t="str">
        <f>"LP MARECHAL LECLERC VOL"</f>
        <v>LP MARECHAL LECLERC VOL</v>
      </c>
      <c r="B73">
        <v>1316220</v>
      </c>
      <c r="C73">
        <v>68.77</v>
      </c>
      <c r="D73" t="s">
        <v>0</v>
      </c>
      <c r="E73" s="3" t="s">
        <v>4</v>
      </c>
      <c r="G73" t="str">
        <f>"LECLERC BRAS PANON CHAR LS"</f>
        <v>LECLERC BRAS PANON CHAR LS</v>
      </c>
      <c r="H73">
        <v>1316203</v>
      </c>
      <c r="I73">
        <v>0.75</v>
      </c>
      <c r="J73" t="s">
        <v>0</v>
      </c>
    </row>
    <row r="74" spans="1:10" x14ac:dyDescent="0.3">
      <c r="A74" t="str">
        <f>"LP MARECHAL LECLERC CHAR LS"</f>
        <v>LP MARECHAL LECLERC CHAR LS</v>
      </c>
      <c r="B74">
        <v>1316194</v>
      </c>
      <c r="C74">
        <v>16.850000000000001</v>
      </c>
      <c r="D74" t="s">
        <v>0</v>
      </c>
      <c r="E74" s="3" t="s">
        <v>4</v>
      </c>
      <c r="G74" t="str">
        <f>"SUPER U PETITE ILE VOL LS"</f>
        <v>SUPER U PETITE ILE VOL LS</v>
      </c>
      <c r="H74">
        <v>1316212</v>
      </c>
      <c r="I74">
        <v>94.4</v>
      </c>
      <c r="J74" t="s">
        <v>0</v>
      </c>
    </row>
    <row r="75" spans="1:10" x14ac:dyDescent="0.3">
      <c r="A75" t="str">
        <f>"SCLF LAW WAI VOL LS"</f>
        <v>SCLF LAW WAI VOL LS</v>
      </c>
      <c r="B75">
        <v>1316107</v>
      </c>
      <c r="C75">
        <v>34.450000000000003</v>
      </c>
      <c r="D75" t="s">
        <v>0</v>
      </c>
      <c r="E75" s="3" t="s">
        <v>4</v>
      </c>
      <c r="G75" t="str">
        <f>"SUPER U PETITE ILE CHAR LS"</f>
        <v>SUPER U PETITE ILE CHAR LS</v>
      </c>
      <c r="H75">
        <v>1315897</v>
      </c>
      <c r="I75">
        <v>15.35</v>
      </c>
      <c r="J75" t="s">
        <v>0</v>
      </c>
    </row>
    <row r="76" spans="1:10" x14ac:dyDescent="0.3">
      <c r="A76" t="str">
        <f>"SCLF LAW WAI VOL LS"</f>
        <v>SCLF LAW WAI VOL LS</v>
      </c>
      <c r="B76">
        <v>1316215</v>
      </c>
      <c r="C76">
        <v>1.75</v>
      </c>
      <c r="D76" t="s">
        <v>0</v>
      </c>
      <c r="E76" s="3" t="s">
        <v>4</v>
      </c>
      <c r="G76" t="str">
        <f>"SUPER U PETITE ILE CHAR VRC"</f>
        <v>SUPER U PETITE ILE CHAR VRC</v>
      </c>
      <c r="H76">
        <v>1316213</v>
      </c>
      <c r="I76">
        <v>9.2200000000000006</v>
      </c>
      <c r="J76" t="s">
        <v>0</v>
      </c>
    </row>
    <row r="77" spans="1:10" x14ac:dyDescent="0.3">
      <c r="A77" t="str">
        <f>"SCLF LAW WAI CHAR LS"</f>
        <v>SCLF LAW WAI CHAR LS</v>
      </c>
      <c r="B77">
        <v>1316216</v>
      </c>
      <c r="C77">
        <v>1.5</v>
      </c>
      <c r="D77" t="s">
        <v>0</v>
      </c>
      <c r="E77" s="3" t="s">
        <v>4</v>
      </c>
      <c r="G77" t="str">
        <f>"SUPER U TERRE SAINTE VOL"</f>
        <v>SUPER U TERRE SAINTE VOL</v>
      </c>
      <c r="H77">
        <v>1316198</v>
      </c>
      <c r="I77">
        <v>45.22</v>
      </c>
      <c r="J77" t="s">
        <v>0</v>
      </c>
    </row>
    <row r="78" spans="1:10" x14ac:dyDescent="0.3">
      <c r="A78" t="str">
        <f>"INTERMARK AH TAK TAMPON VOL LS"</f>
        <v>INTERMARK AH TAK TAMPON VOL LS</v>
      </c>
      <c r="B78">
        <v>1316205</v>
      </c>
      <c r="C78">
        <v>38.56</v>
      </c>
      <c r="D78" t="s">
        <v>0</v>
      </c>
      <c r="E78" s="3" t="s">
        <v>4</v>
      </c>
      <c r="G78" t="str">
        <f>"SUPER U TERRE SAINTE VOL"</f>
        <v>SUPER U TERRE SAINTE VOL</v>
      </c>
      <c r="H78">
        <v>1316199</v>
      </c>
      <c r="I78">
        <v>5.28</v>
      </c>
      <c r="J78" t="s">
        <v>0</v>
      </c>
    </row>
    <row r="79" spans="1:10" x14ac:dyDescent="0.3">
      <c r="A79" t="str">
        <f>"LECLERC BRAS PANON VOL LS"</f>
        <v>LECLERC BRAS PANON VOL LS</v>
      </c>
      <c r="B79">
        <v>1316097</v>
      </c>
      <c r="C79">
        <v>191.08</v>
      </c>
      <c r="D79" t="s">
        <v>0</v>
      </c>
      <c r="E79" s="3" t="s">
        <v>4</v>
      </c>
      <c r="G79" t="str">
        <f>"INTERMARK 10EME VOL LS"</f>
        <v>INTERMARK 10EME VOL LS</v>
      </c>
      <c r="H79">
        <v>1316219</v>
      </c>
      <c r="I79">
        <v>14.31</v>
      </c>
      <c r="J79" t="s">
        <v>0</v>
      </c>
    </row>
    <row r="80" spans="1:10" x14ac:dyDescent="0.3">
      <c r="A80" t="str">
        <f>"LECLERC BRAS PANON CHAR LS"</f>
        <v>LECLERC BRAS PANON CHAR LS</v>
      </c>
      <c r="B80">
        <v>1315882</v>
      </c>
      <c r="C80">
        <v>0.75</v>
      </c>
      <c r="D80" t="s">
        <v>0</v>
      </c>
      <c r="E80" s="3" t="s">
        <v>4</v>
      </c>
      <c r="G80" t="str">
        <f>"CARREFOUR MARK ST JOSEPH VOLLS"</f>
        <v>CARREFOUR MARK ST JOSEPH VOLLS</v>
      </c>
      <c r="H80">
        <v>1316200</v>
      </c>
      <c r="I80">
        <v>15.42</v>
      </c>
      <c r="J80" t="s">
        <v>0</v>
      </c>
    </row>
    <row r="81" spans="1:10" x14ac:dyDescent="0.3">
      <c r="A81" t="str">
        <f>"LECLERC BRAS PANON CHAR LS"</f>
        <v>LECLERC BRAS PANON CHAR LS</v>
      </c>
      <c r="B81">
        <v>1316203</v>
      </c>
      <c r="C81">
        <v>0.75</v>
      </c>
      <c r="D81" t="s">
        <v>0</v>
      </c>
      <c r="E81" s="3" t="s">
        <v>4</v>
      </c>
      <c r="G81" t="str">
        <f>"CARREFOUR MARK ST JOSEPH VOLLS"</f>
        <v>CARREFOUR MARK ST JOSEPH VOLLS</v>
      </c>
      <c r="H81">
        <v>1316201</v>
      </c>
      <c r="I81">
        <v>18.77</v>
      </c>
      <c r="J81" t="s">
        <v>0</v>
      </c>
    </row>
    <row r="82" spans="1:10" x14ac:dyDescent="0.3">
      <c r="A82" t="str">
        <f>"SUPER U PETITE ILE VOL LS"</f>
        <v>SUPER U PETITE ILE VOL LS</v>
      </c>
      <c r="B82">
        <v>1316212</v>
      </c>
      <c r="C82">
        <v>94.4</v>
      </c>
      <c r="D82" t="s">
        <v>0</v>
      </c>
      <c r="E82" s="3" t="s">
        <v>4</v>
      </c>
      <c r="G82" t="str">
        <f>"LECLERC CASERNES VOL LS"</f>
        <v>LECLERC CASERNES VOL LS</v>
      </c>
      <c r="H82">
        <v>1316120</v>
      </c>
      <c r="I82">
        <v>1161.6400000000001</v>
      </c>
      <c r="J82" t="s">
        <v>0</v>
      </c>
    </row>
    <row r="83" spans="1:10" x14ac:dyDescent="0.3">
      <c r="A83" t="str">
        <f>"SUPER U PETITE ILE CHAR LS"</f>
        <v>SUPER U PETITE ILE CHAR LS</v>
      </c>
      <c r="B83">
        <v>1315897</v>
      </c>
      <c r="C83">
        <v>15.35</v>
      </c>
      <c r="D83" t="s">
        <v>0</v>
      </c>
      <c r="E83" s="3" t="s">
        <v>4</v>
      </c>
      <c r="G83" t="str">
        <f>"LECLERC CASERNES VOL VR"</f>
        <v>LECLERC CASERNES VOL VR</v>
      </c>
      <c r="H83">
        <v>1316202</v>
      </c>
      <c r="I83">
        <v>211.57</v>
      </c>
      <c r="J83" t="s">
        <v>0</v>
      </c>
    </row>
    <row r="84" spans="1:10" x14ac:dyDescent="0.3">
      <c r="A84" t="str">
        <f>"SUPER U PETITE ILE CHAR VRC"</f>
        <v>SUPER U PETITE ILE CHAR VRC</v>
      </c>
      <c r="B84">
        <v>1316213</v>
      </c>
      <c r="C84">
        <v>9.2200000000000006</v>
      </c>
      <c r="D84" t="s">
        <v>0</v>
      </c>
      <c r="E84" s="3" t="s">
        <v>4</v>
      </c>
      <c r="G84" t="str">
        <f>"LECLERC CASERNES TRAIT"</f>
        <v>LECLERC CASERNES TRAIT</v>
      </c>
      <c r="H84">
        <v>1316214</v>
      </c>
      <c r="I84">
        <v>286.47000000000003</v>
      </c>
      <c r="J84" t="s">
        <v>0</v>
      </c>
    </row>
    <row r="85" spans="1:10" x14ac:dyDescent="0.3">
      <c r="A85" t="str">
        <f>"SUPER U TERRE SAINTE VOL"</f>
        <v>SUPER U TERRE SAINTE VOL</v>
      </c>
      <c r="B85">
        <v>1316198</v>
      </c>
      <c r="C85">
        <v>45.22</v>
      </c>
      <c r="D85" t="s">
        <v>0</v>
      </c>
      <c r="E85" s="3" t="s">
        <v>4</v>
      </c>
      <c r="G85" t="str">
        <f>"SUPER CHANE FAT"</f>
        <v>SUPER CHANE FAT</v>
      </c>
      <c r="H85">
        <v>1316138</v>
      </c>
      <c r="I85">
        <v>4.0199999999999996</v>
      </c>
      <c r="J85" t="s">
        <v>0</v>
      </c>
    </row>
    <row r="86" spans="1:10" x14ac:dyDescent="0.3">
      <c r="A86" t="str">
        <f>"SUPER U TERRE SAINTE VOL"</f>
        <v>SUPER U TERRE SAINTE VOL</v>
      </c>
      <c r="B86">
        <v>1316199</v>
      </c>
      <c r="C86">
        <v>5.28</v>
      </c>
      <c r="D86" t="s">
        <v>0</v>
      </c>
      <c r="E86" s="3" t="s">
        <v>4</v>
      </c>
      <c r="G86" t="str">
        <f>"VAVANG'ART"</f>
        <v>VAVANG'ART</v>
      </c>
      <c r="H86">
        <v>1316137</v>
      </c>
      <c r="I86">
        <v>8.1</v>
      </c>
      <c r="J86" t="s">
        <v>0</v>
      </c>
    </row>
    <row r="87" spans="1:10" x14ac:dyDescent="0.3">
      <c r="A87" t="str">
        <f>"INTERMARK 10EME VOL LS"</f>
        <v>INTERMARK 10EME VOL LS</v>
      </c>
      <c r="B87">
        <v>1316219</v>
      </c>
      <c r="C87">
        <v>14.31</v>
      </c>
      <c r="D87" t="s">
        <v>0</v>
      </c>
      <c r="E87" s="3" t="s">
        <v>4</v>
      </c>
    </row>
    <row r="88" spans="1:10" x14ac:dyDescent="0.3">
      <c r="A88" t="str">
        <f>"CARREFOUR MARK ST JOSEPH VOLLS"</f>
        <v>CARREFOUR MARK ST JOSEPH VOLLS</v>
      </c>
      <c r="B88">
        <v>1316200</v>
      </c>
      <c r="C88">
        <v>15.42</v>
      </c>
      <c r="D88" t="s">
        <v>0</v>
      </c>
      <c r="E88" s="3" t="s">
        <v>4</v>
      </c>
    </row>
    <row r="89" spans="1:10" x14ac:dyDescent="0.3">
      <c r="A89" t="str">
        <f>"CARREFOUR MARK ST JOSEPH VOLLS"</f>
        <v>CARREFOUR MARK ST JOSEPH VOLLS</v>
      </c>
      <c r="B89">
        <v>1316201</v>
      </c>
      <c r="C89">
        <v>18.77</v>
      </c>
      <c r="D89" t="s">
        <v>0</v>
      </c>
      <c r="E89" s="3" t="s">
        <v>4</v>
      </c>
    </row>
    <row r="90" spans="1:10" x14ac:dyDescent="0.3">
      <c r="A90" t="str">
        <f>"LECLERC CASERNES VOL LS"</f>
        <v>LECLERC CASERNES VOL LS</v>
      </c>
      <c r="B90">
        <v>1316120</v>
      </c>
      <c r="C90">
        <v>1161.6400000000001</v>
      </c>
      <c r="D90" t="s">
        <v>0</v>
      </c>
      <c r="E90" s="3" t="s">
        <v>4</v>
      </c>
    </row>
    <row r="91" spans="1:10" x14ac:dyDescent="0.3">
      <c r="A91" t="str">
        <f>"LECLERC CASERNES VOL VR"</f>
        <v>LECLERC CASERNES VOL VR</v>
      </c>
      <c r="B91">
        <v>1316202</v>
      </c>
      <c r="C91">
        <v>211.57</v>
      </c>
      <c r="D91" t="s">
        <v>0</v>
      </c>
      <c r="E91" s="3" t="s">
        <v>4</v>
      </c>
    </row>
    <row r="92" spans="1:10" x14ac:dyDescent="0.3">
      <c r="A92" t="str">
        <f>"LECLERC CASERNES TRAIT"</f>
        <v>LECLERC CASERNES TRAIT</v>
      </c>
      <c r="B92">
        <v>1316214</v>
      </c>
      <c r="C92">
        <v>286.47000000000003</v>
      </c>
      <c r="D92" t="s">
        <v>0</v>
      </c>
      <c r="E92" s="3" t="s">
        <v>4</v>
      </c>
    </row>
    <row r="93" spans="1:10" x14ac:dyDescent="0.3">
      <c r="A93" t="str">
        <f>"SUPER CHANE FAT"</f>
        <v>SUPER CHANE FAT</v>
      </c>
      <c r="B93">
        <v>1316138</v>
      </c>
      <c r="C93">
        <v>4.0199999999999996</v>
      </c>
      <c r="D93" t="s">
        <v>0</v>
      </c>
      <c r="E93" s="3" t="s">
        <v>4</v>
      </c>
    </row>
    <row r="94" spans="1:10" x14ac:dyDescent="0.3">
      <c r="A94" t="str">
        <f>"VAVANG'ART"</f>
        <v>VAVANG'ART</v>
      </c>
      <c r="B94">
        <v>1316137</v>
      </c>
      <c r="C94">
        <v>8.1</v>
      </c>
      <c r="D94" t="s">
        <v>0</v>
      </c>
      <c r="E94" s="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test</vt:lpstr>
      <vt:lpstr>fichier test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PAYET</dc:creator>
  <cp:lastModifiedBy>François ROUZE</cp:lastModifiedBy>
  <dcterms:created xsi:type="dcterms:W3CDTF">2022-06-29T22:14:24Z</dcterms:created>
  <dcterms:modified xsi:type="dcterms:W3CDTF">2022-06-30T05:05:31Z</dcterms:modified>
</cp:coreProperties>
</file>