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xl/webextensions/webextension3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8E43EAC-C50F-4964-B681-B257433FBFB5}" xr6:coauthVersionLast="36" xr6:coauthVersionMax="46" xr10:uidLastSave="{00000000-0000-0000-0000-000000000000}"/>
  <bookViews>
    <workbookView xWindow="0" yWindow="0" windowWidth="23040" windowHeight="9048" tabRatio="534" activeTab="2" xr2:uid="{00000000-000D-0000-FFFF-FFFF00000000}"/>
  </bookViews>
  <sheets>
    <sheet name="Facture" sheetId="1" r:id="rId1"/>
    <sheet name="Historique_facture" sheetId="3" r:id="rId2"/>
    <sheet name="Stock" sheetId="4" r:id="rId3"/>
    <sheet name="parametres" sheetId="2" r:id="rId4"/>
    <sheet name="Gestion_Stock" sheetId="5" r:id="rId5"/>
  </sheets>
  <definedNames>
    <definedName name="Destinataires_factures">range("T_client[nom]")</definedName>
    <definedName name="liste_produits">range("T_article")</definedName>
    <definedName name="references">range("T_article[Référence Produit]")</definedName>
  </definedName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" i="4" l="1"/>
  <c r="N5" i="4" s="1"/>
  <c r="M4" i="4"/>
  <c r="M5" i="4" s="1"/>
  <c r="L4" i="4"/>
  <c r="L5" i="4" s="1"/>
  <c r="K4" i="4"/>
  <c r="K5" i="4" s="1"/>
  <c r="J4" i="4"/>
  <c r="J5" i="4" s="1"/>
  <c r="I4" i="4"/>
  <c r="I5" i="4" s="1"/>
  <c r="H4" i="4"/>
  <c r="H5" i="4" s="1"/>
  <c r="G4" i="4"/>
  <c r="G5" i="4" s="1"/>
  <c r="D13" i="1" l="1"/>
  <c r="D14" i="1"/>
  <c r="D15" i="1"/>
  <c r="D16" i="1"/>
  <c r="D17" i="1"/>
  <c r="D18" i="1"/>
  <c r="D19" i="1"/>
  <c r="D20" i="1"/>
  <c r="D21" i="1"/>
  <c r="D22" i="1"/>
  <c r="D23" i="1"/>
  <c r="D24" i="1"/>
  <c r="D25" i="1"/>
  <c r="D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12" i="1"/>
  <c r="G12" i="1" s="1"/>
  <c r="G27" i="1" s="1"/>
  <c r="G28" i="1" s="1"/>
  <c r="G29" i="1" s="1"/>
  <c r="E8" i="1"/>
  <c r="E7" i="1"/>
  <c r="E6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</calcChain>
</file>

<file path=xl/sharedStrings.xml><?xml version="1.0" encoding="utf-8"?>
<sst xmlns="http://schemas.openxmlformats.org/spreadsheetml/2006/main" count="289" uniqueCount="64">
  <si>
    <t>Article</t>
  </si>
  <si>
    <t>Référence Produit</t>
  </si>
  <si>
    <t>HRY27903</t>
  </si>
  <si>
    <t>Quantité</t>
  </si>
  <si>
    <t>Prix</t>
  </si>
  <si>
    <t>Montant</t>
  </si>
  <si>
    <t>HYYE384</t>
  </si>
  <si>
    <t>UOIZSZE</t>
  </si>
  <si>
    <t>Sous-total HT</t>
  </si>
  <si>
    <t>TVA</t>
  </si>
  <si>
    <t>Total TTC</t>
  </si>
  <si>
    <t>MON ENTREPRISE SARL</t>
  </si>
  <si>
    <t>Destinataire</t>
  </si>
  <si>
    <t>Rue</t>
  </si>
  <si>
    <t>Ville</t>
  </si>
  <si>
    <t>No° TVA</t>
  </si>
  <si>
    <t>Numéro de Facture</t>
  </si>
  <si>
    <t>Date d'émission</t>
  </si>
  <si>
    <t>Mon adresse -  Ma ville - Mon code postal  - email @masociete.com</t>
  </si>
  <si>
    <t>Code postal</t>
  </si>
  <si>
    <t>Super société</t>
  </si>
  <si>
    <t>un particulier</t>
  </si>
  <si>
    <t>Grand groupe</t>
  </si>
  <si>
    <t>5 rue de la défense</t>
  </si>
  <si>
    <t>5 rue chez moi</t>
  </si>
  <si>
    <t>Boite Postale 4658</t>
  </si>
  <si>
    <t>Paris</t>
  </si>
  <si>
    <t>UneVille</t>
  </si>
  <si>
    <t>Code Postal - Ville</t>
  </si>
  <si>
    <t>76000 - UneVille</t>
  </si>
  <si>
    <t>75016 - Paris</t>
  </si>
  <si>
    <t>75000 - Paris</t>
  </si>
  <si>
    <t>TABLE</t>
  </si>
  <si>
    <t>CHAISE</t>
  </si>
  <si>
    <t>ARMOIRE</t>
  </si>
  <si>
    <t>FAUTEUIL</t>
  </si>
  <si>
    <t>TAPIS</t>
  </si>
  <si>
    <t>NAPPE TABLE</t>
  </si>
  <si>
    <t>FAUT001</t>
  </si>
  <si>
    <t>Luc Leroy</t>
  </si>
  <si>
    <t>Guy Stavaux</t>
  </si>
  <si>
    <t>Alberrt 2</t>
  </si>
  <si>
    <t>Roux</t>
  </si>
  <si>
    <t>M Jeanne, 145/6</t>
  </si>
  <si>
    <t>Namur</t>
  </si>
  <si>
    <t>TAPi001</t>
  </si>
  <si>
    <t>NATB01</t>
  </si>
  <si>
    <t>FER A REPASSER</t>
  </si>
  <si>
    <t>TABE001</t>
  </si>
  <si>
    <t>FER001</t>
  </si>
  <si>
    <t>6040 - Roux</t>
  </si>
  <si>
    <t>5000 - Namur</t>
  </si>
  <si>
    <t>Albert 2</t>
  </si>
  <si>
    <t>Catherine Chapelle</t>
  </si>
  <si>
    <t>Rue simonise, 39</t>
  </si>
  <si>
    <t>Evere</t>
  </si>
  <si>
    <t>https://forum.excel-pratique.com/excel/archiver-et-nouvelle-facture-suivit-de-stock-que-se-fait-pas-165519</t>
  </si>
  <si>
    <t>TABLE A REPASSER</t>
  </si>
  <si>
    <t>Quantité en date du (départ)</t>
  </si>
  <si>
    <t>Quantité utilisé</t>
  </si>
  <si>
    <t>Quantité Stock</t>
  </si>
  <si>
    <t>Vendu</t>
  </si>
  <si>
    <t>Stock initial</t>
  </si>
  <si>
    <t>stock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</si>
</sst>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164" formatCode="#,##0.00\ &quot;€&quot;_);\(#,##0.00\ &quot;€&quot;\)"/>
    <numFmt numFmtId="165" formatCode="_ * #,##0.00_)\ &quot;€&quot;_ ;_ * \(#,##0.00\)\ &quot;€&quot;_ ;_ * &quot;-&quot;??_)\ &quot;€&quot;_ ;_ @_ "/>
    <numFmt numFmtId="166" formatCode="#,##0.00\ &quot;€&quot;"/>
    <numFmt numFmtId="167" formatCode="dd/mm/yyyy;@"/>
    <numFmt numFmtId="168" formatCode="00\ 000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rgb="FF000000"/>
      <name val="System Font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rgb="FF000000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theme="0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theme="0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9" fontId="7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/>
    <xf numFmtId="165" fontId="0" fillId="2" borderId="5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5" fontId="0" fillId="2" borderId="0" xfId="0" applyNumberFormat="1" applyFill="1"/>
    <xf numFmtId="0" fontId="0" fillId="2" borderId="0" xfId="0" applyFill="1" applyAlignment="1">
      <alignment horizontal="left"/>
    </xf>
    <xf numFmtId="0" fontId="1" fillId="2" borderId="1" xfId="0" applyFont="1" applyFill="1" applyBorder="1"/>
    <xf numFmtId="165" fontId="1" fillId="2" borderId="2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5" fillId="2" borderId="0" xfId="0" applyFont="1" applyFill="1"/>
    <xf numFmtId="165" fontId="0" fillId="2" borderId="4" xfId="0" applyNumberFormat="1" applyFill="1" applyBorder="1" applyAlignment="1">
      <alignment horizontal="center"/>
    </xf>
    <xf numFmtId="0" fontId="0" fillId="2" borderId="0" xfId="0" applyFill="1" applyAlignment="1">
      <alignment horizontal="right"/>
    </xf>
    <xf numFmtId="14" fontId="0" fillId="2" borderId="0" xfId="0" applyNumberFormat="1" applyFill="1" applyAlignment="1">
      <alignment horizontal="left"/>
    </xf>
    <xf numFmtId="0" fontId="0" fillId="4" borderId="0" xfId="0" applyFill="1"/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7" fontId="0" fillId="0" borderId="0" xfId="0" applyNumberFormat="1" applyAlignment="1">
      <alignment horizontal="center"/>
    </xf>
    <xf numFmtId="166" fontId="0" fillId="0" borderId="15" xfId="0" applyNumberFormat="1" applyBorder="1" applyAlignment="1">
      <alignment horizontal="right" indent="1"/>
    </xf>
    <xf numFmtId="0" fontId="4" fillId="3" borderId="9" xfId="0" applyFont="1" applyFill="1" applyBorder="1" applyAlignment="1">
      <alignment horizontal="right" indent="1"/>
    </xf>
    <xf numFmtId="0" fontId="0" fillId="0" borderId="4" xfId="0" applyBorder="1" applyAlignment="1">
      <alignment horizontal="right" indent="1"/>
    </xf>
    <xf numFmtId="9" fontId="0" fillId="2" borderId="18" xfId="9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left"/>
    </xf>
    <xf numFmtId="166" fontId="0" fillId="0" borderId="17" xfId="0" applyNumberFormat="1" applyBorder="1" applyAlignment="1">
      <alignment horizontal="right" indent="1"/>
    </xf>
    <xf numFmtId="166" fontId="0" fillId="0" borderId="0" xfId="0" applyNumberFormat="1" applyAlignment="1">
      <alignment horizontal="right" indent="1"/>
    </xf>
    <xf numFmtId="0" fontId="0" fillId="0" borderId="16" xfId="0" applyBorder="1" applyAlignment="1">
      <alignment horizontal="right" indent="1"/>
    </xf>
    <xf numFmtId="0" fontId="0" fillId="0" borderId="0" xfId="0" applyAlignment="1">
      <alignment horizontal="right" indent="1"/>
    </xf>
    <xf numFmtId="167" fontId="0" fillId="2" borderId="0" xfId="0" applyNumberFormat="1" applyFill="1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/>
    </xf>
    <xf numFmtId="0" fontId="4" fillId="3" borderId="20" xfId="0" applyFont="1" applyFill="1" applyBorder="1" applyAlignment="1">
      <alignment horizontal="right" indent="1"/>
    </xf>
    <xf numFmtId="0" fontId="0" fillId="0" borderId="21" xfId="0" applyBorder="1" applyAlignment="1">
      <alignment horizontal="right" indent="1"/>
    </xf>
    <xf numFmtId="166" fontId="4" fillId="3" borderId="22" xfId="0" applyNumberFormat="1" applyFont="1" applyFill="1" applyBorder="1" applyAlignment="1">
      <alignment horizontal="right" indent="1"/>
    </xf>
    <xf numFmtId="166" fontId="0" fillId="0" borderId="23" xfId="0" applyNumberFormat="1" applyBorder="1" applyAlignment="1">
      <alignment horizontal="right" indent="1"/>
    </xf>
    <xf numFmtId="0" fontId="4" fillId="3" borderId="13" xfId="0" applyFont="1" applyFill="1" applyBorder="1" applyAlignment="1">
      <alignment horizontal="right" indent="1"/>
    </xf>
    <xf numFmtId="166" fontId="4" fillId="3" borderId="13" xfId="0" applyNumberFormat="1" applyFont="1" applyFill="1" applyBorder="1" applyAlignment="1">
      <alignment horizontal="right" indent="1"/>
    </xf>
    <xf numFmtId="0" fontId="0" fillId="0" borderId="24" xfId="0" applyBorder="1" applyAlignment="1">
      <alignment horizontal="right" indent="1"/>
    </xf>
    <xf numFmtId="0" fontId="0" fillId="0" borderId="25" xfId="0" applyBorder="1" applyAlignment="1">
      <alignment horizontal="right" indent="1"/>
    </xf>
    <xf numFmtId="166" fontId="0" fillId="0" borderId="26" xfId="0" applyNumberFormat="1" applyBorder="1" applyAlignment="1">
      <alignment horizontal="right" indent="1"/>
    </xf>
    <xf numFmtId="0" fontId="0" fillId="0" borderId="10" xfId="0" applyBorder="1"/>
    <xf numFmtId="0" fontId="0" fillId="0" borderId="28" xfId="0" applyBorder="1"/>
    <xf numFmtId="0" fontId="0" fillId="0" borderId="0" xfId="0" applyBorder="1" applyAlignment="1">
      <alignment horizontal="left" indent="1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27" xfId="0" applyFill="1" applyBorder="1"/>
    <xf numFmtId="0" fontId="0" fillId="0" borderId="29" xfId="0" applyBorder="1"/>
    <xf numFmtId="0" fontId="0" fillId="0" borderId="30" xfId="0" applyBorder="1"/>
    <xf numFmtId="0" fontId="0" fillId="0" borderId="23" xfId="0" applyBorder="1" applyAlignment="1">
      <alignment horizontal="right" indent="1"/>
    </xf>
    <xf numFmtId="0" fontId="0" fillId="0" borderId="31" xfId="0" applyBorder="1" applyAlignment="1">
      <alignment horizontal="right" indent="1"/>
    </xf>
    <xf numFmtId="0" fontId="0" fillId="0" borderId="32" xfId="0" applyBorder="1"/>
    <xf numFmtId="0" fontId="0" fillId="0" borderId="33" xfId="0" applyBorder="1"/>
    <xf numFmtId="0" fontId="0" fillId="0" borderId="11" xfId="0" applyBorder="1"/>
    <xf numFmtId="14" fontId="0" fillId="0" borderId="0" xfId="0" applyNumberFormat="1" applyAlignment="1">
      <alignment horizontal="center"/>
    </xf>
    <xf numFmtId="0" fontId="9" fillId="3" borderId="19" xfId="0" applyFont="1" applyFill="1" applyBorder="1" applyAlignment="1">
      <alignment horizontal="right" indent="1"/>
    </xf>
    <xf numFmtId="0" fontId="0" fillId="0" borderId="14" xfId="0" applyBorder="1"/>
    <xf numFmtId="0" fontId="4" fillId="3" borderId="34" xfId="0" applyFont="1" applyFill="1" applyBorder="1" applyAlignment="1">
      <alignment horizontal="right" indent="1"/>
    </xf>
    <xf numFmtId="0" fontId="0" fillId="6" borderId="35" xfId="0" applyFont="1" applyFill="1" applyBorder="1" applyAlignment="1">
      <alignment horizontal="right" indent="1"/>
    </xf>
    <xf numFmtId="0" fontId="0" fillId="5" borderId="35" xfId="0" applyFont="1" applyFill="1" applyBorder="1" applyAlignment="1">
      <alignment horizontal="right" indent="1"/>
    </xf>
    <xf numFmtId="0" fontId="0" fillId="6" borderId="36" xfId="0" applyFont="1" applyFill="1" applyBorder="1" applyAlignment="1">
      <alignment horizontal="right" indent="1"/>
    </xf>
    <xf numFmtId="0" fontId="4" fillId="3" borderId="37" xfId="0" applyFont="1" applyFill="1" applyBorder="1" applyAlignment="1">
      <alignment horizontal="right" indent="1"/>
    </xf>
    <xf numFmtId="0" fontId="0" fillId="6" borderId="38" xfId="0" applyFont="1" applyFill="1" applyBorder="1" applyAlignment="1">
      <alignment horizontal="right" indent="1"/>
    </xf>
    <xf numFmtId="0" fontId="0" fillId="5" borderId="38" xfId="0" applyFont="1" applyFill="1" applyBorder="1" applyAlignment="1">
      <alignment horizontal="right" indent="1"/>
    </xf>
    <xf numFmtId="0" fontId="0" fillId="6" borderId="39" xfId="0" applyFont="1" applyFill="1" applyBorder="1" applyAlignment="1">
      <alignment horizontal="right" indent="1"/>
    </xf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9" fillId="7" borderId="19" xfId="0" applyFont="1" applyFill="1" applyBorder="1" applyAlignment="1">
      <alignment horizontal="right" indent="1"/>
    </xf>
    <xf numFmtId="0" fontId="9" fillId="8" borderId="19" xfId="0" applyFont="1" applyFill="1" applyBorder="1" applyAlignment="1">
      <alignment horizontal="center"/>
    </xf>
    <xf numFmtId="0" fontId="9" fillId="9" borderId="19" xfId="0" applyFont="1" applyFill="1" applyBorder="1" applyAlignment="1">
      <alignment horizontal="center"/>
    </xf>
    <xf numFmtId="168" fontId="1" fillId="0" borderId="40" xfId="0" applyNumberFormat="1" applyFont="1" applyBorder="1" applyAlignment="1">
      <alignment horizontal="center"/>
    </xf>
    <xf numFmtId="168" fontId="1" fillId="0" borderId="41" xfId="0" applyNumberFormat="1" applyFont="1" applyBorder="1" applyAlignment="1">
      <alignment horizontal="center"/>
    </xf>
    <xf numFmtId="168" fontId="1" fillId="0" borderId="42" xfId="0" applyNumberFormat="1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4" fillId="7" borderId="43" xfId="0" applyFont="1" applyFill="1" applyBorder="1" applyAlignment="1">
      <alignment horizontal="center" vertical="center"/>
    </xf>
    <xf numFmtId="0" fontId="0" fillId="10" borderId="45" xfId="0" applyFont="1" applyFill="1" applyBorder="1" applyAlignment="1">
      <alignment horizontal="center" vertical="center"/>
    </xf>
    <xf numFmtId="0" fontId="0" fillId="11" borderId="45" xfId="0" applyFont="1" applyFill="1" applyBorder="1" applyAlignment="1">
      <alignment horizontal="center" vertical="center"/>
    </xf>
    <xf numFmtId="0" fontId="4" fillId="7" borderId="44" xfId="0" applyFont="1" applyFill="1" applyBorder="1" applyAlignment="1">
      <alignment horizontal="center" vertical="center"/>
    </xf>
    <xf numFmtId="0" fontId="0" fillId="10" borderId="46" xfId="0" applyFont="1" applyFill="1" applyBorder="1" applyAlignment="1">
      <alignment horizontal="center" vertical="center"/>
    </xf>
    <xf numFmtId="0" fontId="0" fillId="11" borderId="46" xfId="0" applyFont="1" applyFill="1" applyBorder="1" applyAlignment="1">
      <alignment horizontal="center" vertical="center"/>
    </xf>
    <xf numFmtId="0" fontId="0" fillId="12" borderId="0" xfId="0" applyFill="1" applyAlignment="1">
      <alignment horizontal="right"/>
    </xf>
    <xf numFmtId="0" fontId="0" fillId="0" borderId="0" xfId="0" applyFill="1"/>
  </cellXfs>
  <cellStyles count="10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  <cellStyle name="Pourcentage" xfId="9" builtinId="5"/>
  </cellStyles>
  <dxfs count="28"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1" justifyLastLine="0" shrinkToFit="0" readingOrder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right" vertical="bottom" textRotation="0" wrapText="0" indent="1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right" vertical="bottom" textRotation="0" wrapText="0" indent="1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right" vertical="bottom" textRotation="0" wrapText="0" indent="1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hair">
          <color auto="1"/>
        </bottom>
      </border>
    </dxf>
    <dxf>
      <border outline="0">
        <bottom style="medium">
          <color auto="1"/>
        </bottom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</dxf>
    <dxf>
      <numFmt numFmtId="11" formatCode="#,##0.00\ &quot;€&quot;;\-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medium">
          <color auto="1"/>
        </top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464820</xdr:colOff>
          <xdr:row>6</xdr:row>
          <xdr:rowOff>30480</xdr:rowOff>
        </xdr:from>
        <xdr:to>
          <xdr:col>9</xdr:col>
          <xdr:colOff>342900</xdr:colOff>
          <xdr:row>11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System Font"/>
                </a:rPr>
                <a:t>Archiver et nouvelle facture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BC3E489-FDA9-45BD-9F99-810FF876DB28}" name="T_facture" displayName="T_facture" ref="A1:H31" totalsRowShown="0" headerRowDxfId="27" dataDxfId="25" headerRowBorderDxfId="26" tableBorderDxfId="24">
  <autoFilter ref="A1:H31" xr:uid="{7FAA9864-97F9-432D-AAD7-F3FD68D4256B}"/>
  <tableColumns count="8">
    <tableColumn id="1" xr3:uid="{9E0C0917-E4B0-430F-A109-9D95692BDF6B}" name="Numéro de Facture" dataDxfId="23"/>
    <tableColumn id="2" xr3:uid="{8BA4810C-B2E9-4F0D-85C9-1B4145DF5E1E}" name="Date d'émission" dataDxfId="22"/>
    <tableColumn id="3" xr3:uid="{8D8BC6C2-548D-4577-B8E8-9FDAA59801C1}" name="Destinataire" dataDxfId="21"/>
    <tableColumn id="4" xr3:uid="{105A0AD6-26DE-4118-8E6D-B8965FB8A83F}" name="Rue" dataDxfId="20"/>
    <tableColumn id="5" xr3:uid="{EBF2163A-4F97-47FE-839F-948B8325A948}" name="Code Postal - Ville" dataDxfId="19"/>
    <tableColumn id="6" xr3:uid="{3633D280-4C80-46A2-9208-4730FD5B4E9F}" name="No° TVA" dataDxfId="18"/>
    <tableColumn id="7" xr3:uid="{8B97123A-45FB-4EC5-B94A-4AA054769DD8}" name="Sous-total HT" dataDxfId="17"/>
    <tableColumn id="8" xr3:uid="{0DF8EB4D-9C25-4FD7-A5F5-FD7BD019779E}" name="Total TTC" dataDxfId="1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BE6804-C42A-4ADD-A6E9-CB8E15E43927}" name="T_article" displayName="T_article" ref="C1:E9" totalsRowShown="0" headerRowBorderDxfId="15" tableBorderDxfId="14">
  <autoFilter ref="C1:E9" xr:uid="{EF85DEDD-697B-4729-A468-D11C0D1228CB}"/>
  <tableColumns count="3">
    <tableColumn id="2" xr3:uid="{8804EC8A-722D-4AF8-AB5A-D16DDE33FC95}" name="Article" dataDxfId="13"/>
    <tableColumn id="4" xr3:uid="{CD8CF501-3394-4840-8CB2-96EB6F012521}" name="Référence Produit" dataDxfId="12"/>
    <tableColumn id="3" xr3:uid="{149D9456-E62F-4F08-A84E-91D97C7188B3}" name="Prix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8DC8D7-D69B-4224-B42A-C87987B9C2CF}" name="T_client" displayName="T_client" ref="G1:K7" totalsRowShown="0" headerRowDxfId="10" dataDxfId="8" headerRowBorderDxfId="9" tableBorderDxfId="7">
  <autoFilter ref="G1:K7" xr:uid="{13C53099-19AA-4A7B-A74F-86186AE38C33}"/>
  <tableColumns count="5">
    <tableColumn id="1" xr3:uid="{CE26F01B-2EB4-4FF9-89E4-DFCFC08F65CE}" name="Destinataire" dataDxfId="6"/>
    <tableColumn id="2" xr3:uid="{5943C0EE-7E18-4DB7-AF8B-1DCDC437B9C7}" name="Rue" dataDxfId="5"/>
    <tableColumn id="3" xr3:uid="{8B3BAC36-09AD-4546-A104-66833515CB07}" name="Code postal" dataDxfId="4"/>
    <tableColumn id="4" xr3:uid="{E586CB3A-3E5C-4104-BEF2-6000F84C42CD}" name="Ville" dataDxfId="3"/>
    <tableColumn id="5" xr3:uid="{23B928D1-7F53-4A42-BFC2-F324C578B87B}" name="TVA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3" Type="http://schemas.microsoft.com/office/2011/relationships/webextension" Target="webextension3.xml"/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3">
    <wetp:webextensionref xmlns:r="http://schemas.openxmlformats.org/officeDocument/2006/relationships" r:id="rId1"/>
  </wetp:taskpane>
  <wetp:taskpane dockstate="right" visibility="0" width="350" row="4">
    <wetp:webextensionref xmlns:r="http://schemas.openxmlformats.org/officeDocument/2006/relationships" r:id="rId2"/>
  </wetp:taskpane>
  <wetp:taskpane dockstate="right" visibility="0" width="350" row="5">
    <wetp:webextensionref xmlns:r="http://schemas.openxmlformats.org/officeDocument/2006/relationships" r:id="rId3"/>
  </wetp:taskpane>
</wetp:taskpanes>
</file>

<file path=xl/webextensions/webextension1.xml><?xml version="1.0" encoding="utf-8"?>
<we:webextension xmlns:we="http://schemas.microsoft.com/office/webextensions/webextension/2010/11" id="{51DB4CA5-1EC7-4983-B687-67C557654829}">
  <we:reference id="wa200001792" version="1.0.0.0" store="fr-FR" storeType="OMEX"/>
  <we:alternateReferences>
    <we:reference id="wa200001792" version="1.0.0.0" store="WA200001792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A071EB22-E8FC-48D9-BAD9-A6F8C28BF325}">
  <we:reference id="wa104380386" version="1.0.0.0" store="fr-FR" storeType="OMEX"/>
  <we:alternateReferences>
    <we:reference id="wa104380386" version="1.0.0.0" store="WA104380386" storeType="OMEX"/>
  </we:alternateReferences>
  <we:properties/>
  <we:bindings/>
  <we:snapshot xmlns:r="http://schemas.openxmlformats.org/officeDocument/2006/relationships"/>
</we:webextension>
</file>

<file path=xl/webextensions/webextension3.xml><?xml version="1.0" encoding="utf-8"?>
<we:webextension xmlns:we="http://schemas.microsoft.com/office/webextensions/webextension/2010/11" id="{BF4AF63D-D007-4E79-BC60-C011CEE978F1}">
  <we:reference id="wa104380955" version="3.6.4.1" store="fr-FR" storeType="OMEX"/>
  <we:alternateReferences>
    <we:reference id="wa104380955" version="3.6.4.1" store="WA104380955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C1:G29"/>
  <sheetViews>
    <sheetView zoomScale="130" zoomScaleNormal="130" workbookViewId="0">
      <selection activeCell="E14" sqref="E14"/>
    </sheetView>
  </sheetViews>
  <sheetFormatPr baseColWidth="10" defaultColWidth="10.8984375" defaultRowHeight="15.6"/>
  <cols>
    <col min="1" max="1" width="3" style="3" customWidth="1"/>
    <col min="2" max="2" width="4" style="3" customWidth="1"/>
    <col min="3" max="3" width="45" style="3" customWidth="1"/>
    <col min="4" max="4" width="20" style="3" customWidth="1"/>
    <col min="5" max="5" width="10.8984375" style="3"/>
    <col min="6" max="6" width="13.8984375" style="3" customWidth="1"/>
    <col min="7" max="7" width="14.3984375" style="3" customWidth="1"/>
    <col min="8" max="16384" width="10.8984375" style="3"/>
  </cols>
  <sheetData>
    <row r="1" spans="3:7" ht="31.2">
      <c r="C1" s="16" t="s">
        <v>11</v>
      </c>
    </row>
    <row r="2" spans="3:7" ht="5.0999999999999996" customHeight="1">
      <c r="C2" s="20"/>
      <c r="D2" s="20"/>
      <c r="E2" s="20"/>
      <c r="F2" s="20"/>
      <c r="G2" s="20"/>
    </row>
    <row r="3" spans="3:7">
      <c r="C3" s="83" t="s">
        <v>18</v>
      </c>
      <c r="D3" s="83"/>
      <c r="E3" s="83"/>
      <c r="F3" s="83"/>
      <c r="G3" s="83"/>
    </row>
    <row r="4" spans="3:7">
      <c r="C4" s="18"/>
      <c r="D4" s="19"/>
    </row>
    <row r="5" spans="3:7" ht="14.25" customHeight="1">
      <c r="C5" s="9" t="s">
        <v>16</v>
      </c>
      <c r="D5" s="19" t="s">
        <v>12</v>
      </c>
      <c r="E5" s="82"/>
      <c r="F5" s="82"/>
      <c r="G5" s="82"/>
    </row>
    <row r="6" spans="3:7">
      <c r="C6" s="9">
        <v>3643457</v>
      </c>
      <c r="D6" s="19" t="s">
        <v>13</v>
      </c>
      <c r="E6" s="82" t="str">
        <f>IFERROR(VLOOKUP(E5,T_client[],2,0),"")</f>
        <v/>
      </c>
      <c r="F6" s="82"/>
      <c r="G6" s="82"/>
    </row>
    <row r="7" spans="3:7">
      <c r="D7" s="3" t="s">
        <v>28</v>
      </c>
      <c r="E7" s="82" t="str">
        <f>IFERROR(VLOOKUP(E5,T_client[],3,0)&amp;" - "&amp;VLOOKUP(E5,T_client[],4,0),"")</f>
        <v/>
      </c>
      <c r="F7" s="82"/>
      <c r="G7" s="82"/>
    </row>
    <row r="8" spans="3:7">
      <c r="C8" s="3" t="s">
        <v>17</v>
      </c>
      <c r="D8" s="3" t="s">
        <v>15</v>
      </c>
      <c r="E8" s="82" t="str">
        <f>IFERROR(VLOOKUP(E5,T_client[],5,0),"")</f>
        <v/>
      </c>
      <c r="F8" s="82"/>
      <c r="G8" s="82"/>
    </row>
    <row r="9" spans="3:7">
      <c r="C9" s="36">
        <v>44543</v>
      </c>
    </row>
    <row r="10" spans="3:7" ht="16.2" thickBot="1"/>
    <row r="11" spans="3:7" ht="16.2" thickBot="1">
      <c r="C11" s="13" t="s">
        <v>0</v>
      </c>
      <c r="D11" s="14" t="s">
        <v>1</v>
      </c>
      <c r="E11" s="14" t="s">
        <v>3</v>
      </c>
      <c r="F11" s="14" t="s">
        <v>4</v>
      </c>
      <c r="G11" s="15" t="s">
        <v>5</v>
      </c>
    </row>
    <row r="12" spans="3:7">
      <c r="C12" s="54"/>
      <c r="D12" s="55" t="str">
        <f>IFERROR(VLOOKUP(C12,T_article[],2,0),"")</f>
        <v/>
      </c>
      <c r="E12" s="55">
        <v>20</v>
      </c>
      <c r="F12" s="55" t="str">
        <f>IFERROR(VLOOKUP($C12,T_article[],3,0),"")</f>
        <v/>
      </c>
      <c r="G12" s="4">
        <f>IFERROR(F12*E12,0)</f>
        <v>0</v>
      </c>
    </row>
    <row r="13" spans="3:7">
      <c r="C13" s="48"/>
      <c r="D13" s="55" t="str">
        <f>IFERROR(VLOOKUP(C13,T_article[],2,0),"")</f>
        <v/>
      </c>
      <c r="E13" s="55">
        <v>25</v>
      </c>
      <c r="F13" s="55" t="str">
        <f>IFERROR(VLOOKUP($C13,T_article[],3,0),"")</f>
        <v/>
      </c>
      <c r="G13" s="17">
        <f t="shared" ref="G13:G25" si="0">IFERROR(F13*E13,0)</f>
        <v>0</v>
      </c>
    </row>
    <row r="14" spans="3:7">
      <c r="C14" s="48"/>
      <c r="D14" s="55" t="str">
        <f>IFERROR(VLOOKUP(C14,T_article[],2,0),"")</f>
        <v/>
      </c>
      <c r="E14" s="55"/>
      <c r="F14" s="55" t="str">
        <f>IFERROR(VLOOKUP($C14,T_article[],3,0),"")</f>
        <v/>
      </c>
      <c r="G14" s="17">
        <f t="shared" si="0"/>
        <v>0</v>
      </c>
    </row>
    <row r="15" spans="3:7">
      <c r="C15" s="48"/>
      <c r="D15" s="55" t="str">
        <f>IFERROR(VLOOKUP(C15,T_article[],2,0),"")</f>
        <v/>
      </c>
      <c r="E15" s="55"/>
      <c r="F15" s="55" t="str">
        <f>IFERROR(VLOOKUP($C15,T_article[],3,0),"")</f>
        <v/>
      </c>
      <c r="G15" s="17">
        <f t="shared" si="0"/>
        <v>0</v>
      </c>
    </row>
    <row r="16" spans="3:7">
      <c r="C16" s="49"/>
      <c r="D16" s="55" t="str">
        <f>IFERROR(VLOOKUP(C16,T_article[],2,0),"")</f>
        <v/>
      </c>
      <c r="E16" s="55"/>
      <c r="F16" s="55" t="str">
        <f>IFERROR(VLOOKUP($C16,T_article[],3,0),"")</f>
        <v/>
      </c>
      <c r="G16" s="17">
        <f t="shared" si="0"/>
        <v>0</v>
      </c>
    </row>
    <row r="17" spans="3:7">
      <c r="C17" s="48"/>
      <c r="D17" s="55" t="str">
        <f>IFERROR(VLOOKUP(C17,T_article[],2,0),"")</f>
        <v/>
      </c>
      <c r="E17" s="55"/>
      <c r="F17" s="55" t="str">
        <f>IFERROR(VLOOKUP($C17,T_article[],3,0),"")</f>
        <v/>
      </c>
      <c r="G17" s="17">
        <f t="shared" si="0"/>
        <v>0</v>
      </c>
    </row>
    <row r="18" spans="3:7">
      <c r="C18" s="48"/>
      <c r="D18" s="55" t="str">
        <f>IFERROR(VLOOKUP(C18,T_article[],2,0),"")</f>
        <v/>
      </c>
      <c r="E18" s="55"/>
      <c r="F18" s="55" t="str">
        <f>IFERROR(VLOOKUP($C18,T_article[],3,0),"")</f>
        <v/>
      </c>
      <c r="G18" s="17">
        <f t="shared" si="0"/>
        <v>0</v>
      </c>
    </row>
    <row r="19" spans="3:7">
      <c r="C19" s="48"/>
      <c r="D19" s="55" t="str">
        <f>IFERROR(VLOOKUP(C19,T_article[],2,0),"")</f>
        <v/>
      </c>
      <c r="E19" s="55"/>
      <c r="F19" s="55" t="str">
        <f>IFERROR(VLOOKUP($C19,T_article[],3,0),"")</f>
        <v/>
      </c>
      <c r="G19" s="17">
        <f t="shared" si="0"/>
        <v>0</v>
      </c>
    </row>
    <row r="20" spans="3:7">
      <c r="C20" s="48"/>
      <c r="D20" s="55" t="str">
        <f>IFERROR(VLOOKUP(C20,T_article[],2,0),"")</f>
        <v/>
      </c>
      <c r="E20" s="55"/>
      <c r="F20" s="55" t="str">
        <f>IFERROR(VLOOKUP($C20,T_article[],3,0),"")</f>
        <v/>
      </c>
      <c r="G20" s="17">
        <f t="shared" si="0"/>
        <v>0</v>
      </c>
    </row>
    <row r="21" spans="3:7">
      <c r="C21" s="48"/>
      <c r="D21" s="55" t="str">
        <f>IFERROR(VLOOKUP(C21,T_article[],2,0),"")</f>
        <v/>
      </c>
      <c r="E21" s="55"/>
      <c r="F21" s="55" t="str">
        <f>IFERROR(VLOOKUP($C21,T_article[],3,0),"")</f>
        <v/>
      </c>
      <c r="G21" s="17">
        <f t="shared" si="0"/>
        <v>0</v>
      </c>
    </row>
    <row r="22" spans="3:7">
      <c r="C22" s="48"/>
      <c r="D22" s="55" t="str">
        <f>IFERROR(VLOOKUP(C22,T_article[],2,0),"")</f>
        <v/>
      </c>
      <c r="E22" s="55"/>
      <c r="F22" s="55" t="str">
        <f>IFERROR(VLOOKUP($C22,T_article[],3,0),"")</f>
        <v/>
      </c>
      <c r="G22" s="17">
        <f t="shared" si="0"/>
        <v>0</v>
      </c>
    </row>
    <row r="23" spans="3:7">
      <c r="C23" s="48"/>
      <c r="D23" s="55" t="str">
        <f>IFERROR(VLOOKUP(C23,T_article[],2,0),"")</f>
        <v/>
      </c>
      <c r="E23" s="55"/>
      <c r="F23" s="55" t="str">
        <f>IFERROR(VLOOKUP($C23,T_article[],3,0),"")</f>
        <v/>
      </c>
      <c r="G23" s="17">
        <f t="shared" si="0"/>
        <v>0</v>
      </c>
    </row>
    <row r="24" spans="3:7">
      <c r="C24" s="48"/>
      <c r="D24" s="55" t="str">
        <f>IFERROR(VLOOKUP(C24,T_article[],2,0),"")</f>
        <v/>
      </c>
      <c r="E24" s="55"/>
      <c r="F24" s="55" t="str">
        <f>IFERROR(VLOOKUP($C24,T_article[],3,0),"")</f>
        <v/>
      </c>
      <c r="G24" s="17">
        <f t="shared" si="0"/>
        <v>0</v>
      </c>
    </row>
    <row r="25" spans="3:7">
      <c r="C25" s="56"/>
      <c r="D25" s="55" t="str">
        <f>IFERROR(VLOOKUP(C25,T_article[],2,0),"")</f>
        <v/>
      </c>
      <c r="E25" s="59"/>
      <c r="F25" s="59" t="str">
        <f>IFERROR(VLOOKUP($C25,T_article[],3,0),"")</f>
        <v/>
      </c>
      <c r="G25" s="17">
        <f t="shared" si="0"/>
        <v>0</v>
      </c>
    </row>
    <row r="27" spans="3:7">
      <c r="D27" s="12"/>
      <c r="F27" s="3" t="s">
        <v>8</v>
      </c>
      <c r="G27" s="8">
        <f>+SUM(G12:G25)</f>
        <v>0</v>
      </c>
    </row>
    <row r="28" spans="3:7" ht="16.2" thickBot="1">
      <c r="D28" s="29">
        <v>0.21</v>
      </c>
      <c r="F28" s="3" t="s">
        <v>9</v>
      </c>
      <c r="G28" s="8">
        <f>+D28*G27</f>
        <v>0</v>
      </c>
    </row>
    <row r="29" spans="3:7" ht="16.2" thickBot="1">
      <c r="F29" s="10" t="s">
        <v>10</v>
      </c>
      <c r="G29" s="11">
        <f>+G28+G27</f>
        <v>0</v>
      </c>
    </row>
  </sheetData>
  <mergeCells count="5">
    <mergeCell ref="E5:G5"/>
    <mergeCell ref="E6:G6"/>
    <mergeCell ref="E7:G7"/>
    <mergeCell ref="E8:G8"/>
    <mergeCell ref="C3:G3"/>
  </mergeCells>
  <dataValidations count="1">
    <dataValidation type="list" allowBlank="1" showInputMessage="1" showErrorMessage="1" sqref="C13:C25" xr:uid="{5DD40F44-59C1-4E47-BA44-D0C69AD4CEF1}">
      <formula1>INDIRECT("T_article[Article]")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rchiver">
                <anchor moveWithCells="1" sizeWithCells="1">
                  <from>
                    <xdr:col>7</xdr:col>
                    <xdr:colOff>464820</xdr:colOff>
                    <xdr:row>6</xdr:row>
                    <xdr:rowOff>30480</xdr:rowOff>
                  </from>
                  <to>
                    <xdr:col>9</xdr:col>
                    <xdr:colOff>342900</xdr:colOff>
                    <xdr:row>11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63FFAD9-63B1-4F96-B9F1-F43620643AD8}">
          <x14:formula1>
            <xm:f>parametres!$C:$C</xm:f>
          </x14:formula1>
          <xm:sqref>C12</xm:sqref>
        </x14:dataValidation>
        <x14:dataValidation type="list" allowBlank="1" showInputMessage="1" showErrorMessage="1" xr:uid="{00000000-0002-0000-0000-000001000000}">
          <x14:formula1>
            <xm:f>OFFSET(parametres!$G$2,,,COUNTA(parametres!G:G)-1,1)</xm:f>
          </x14:formula1>
          <xm:sqref>E5:G5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H31"/>
  <sheetViews>
    <sheetView topLeftCell="A21" zoomScale="110" zoomScaleNormal="110" workbookViewId="0">
      <selection activeCell="B43" sqref="B43"/>
    </sheetView>
  </sheetViews>
  <sheetFormatPr baseColWidth="10" defaultRowHeight="15.6"/>
  <cols>
    <col min="1" max="1" width="18.5" style="1" customWidth="1"/>
    <col min="2" max="2" width="15.69921875" style="1" customWidth="1"/>
    <col min="3" max="3" width="17.69921875" style="1" customWidth="1"/>
    <col min="4" max="4" width="25" style="1" customWidth="1"/>
    <col min="5" max="5" width="17.3984375" style="1" customWidth="1"/>
    <col min="6" max="6" width="10.8984375" style="1"/>
    <col min="7" max="7" width="13.59765625" style="1" customWidth="1"/>
    <col min="8" max="8" width="11.69921875" style="1" bestFit="1" customWidth="1"/>
  </cols>
  <sheetData>
    <row r="1" spans="1:8" ht="16.2" thickBot="1">
      <c r="A1" s="51" t="s">
        <v>16</v>
      </c>
      <c r="B1" s="52" t="s">
        <v>17</v>
      </c>
      <c r="C1" s="52" t="s">
        <v>12</v>
      </c>
      <c r="D1" s="52" t="s">
        <v>13</v>
      </c>
      <c r="E1" s="52" t="s">
        <v>28</v>
      </c>
      <c r="F1" s="52" t="s">
        <v>15</v>
      </c>
      <c r="G1" s="52" t="s">
        <v>8</v>
      </c>
      <c r="H1" s="53" t="s">
        <v>10</v>
      </c>
    </row>
    <row r="2" spans="1:8" hidden="1">
      <c r="A2" s="1">
        <v>0</v>
      </c>
    </row>
    <row r="3" spans="1:8" hidden="1">
      <c r="A3" s="1">
        <v>1</v>
      </c>
    </row>
    <row r="4" spans="1:8" hidden="1">
      <c r="A4" s="1">
        <v>2</v>
      </c>
    </row>
    <row r="5" spans="1:8" hidden="1">
      <c r="A5" s="1">
        <v>3</v>
      </c>
    </row>
    <row r="6" spans="1:8" hidden="1">
      <c r="A6" s="1">
        <v>3643435</v>
      </c>
      <c r="B6" s="23">
        <v>43111</v>
      </c>
    </row>
    <row r="7" spans="1:8" hidden="1">
      <c r="A7" s="1">
        <v>3643435</v>
      </c>
      <c r="B7" s="23">
        <v>43111</v>
      </c>
    </row>
    <row r="8" spans="1:8" hidden="1">
      <c r="A8" s="1">
        <v>3643435</v>
      </c>
      <c r="B8" s="23">
        <v>43111</v>
      </c>
      <c r="C8" s="1" t="s">
        <v>22</v>
      </c>
      <c r="D8" s="1" t="s">
        <v>25</v>
      </c>
      <c r="E8" s="1" t="s">
        <v>29</v>
      </c>
      <c r="F8" s="1">
        <v>34343</v>
      </c>
    </row>
    <row r="9" spans="1:8" hidden="1">
      <c r="A9" s="1">
        <v>3643435</v>
      </c>
      <c r="B9" s="23">
        <v>43111</v>
      </c>
      <c r="C9" s="1" t="s">
        <v>22</v>
      </c>
      <c r="D9" s="1" t="s">
        <v>25</v>
      </c>
      <c r="E9" s="1" t="s">
        <v>29</v>
      </c>
      <c r="F9" s="1">
        <v>34343</v>
      </c>
      <c r="G9" s="24">
        <v>180</v>
      </c>
      <c r="H9" s="24">
        <v>216</v>
      </c>
    </row>
    <row r="10" spans="1:8" hidden="1">
      <c r="A10" s="1">
        <v>3643435</v>
      </c>
      <c r="B10" s="23">
        <v>43111</v>
      </c>
      <c r="C10" s="1" t="s">
        <v>22</v>
      </c>
      <c r="D10" s="1" t="s">
        <v>25</v>
      </c>
      <c r="E10" s="1" t="s">
        <v>29</v>
      </c>
      <c r="F10" s="1">
        <v>34343</v>
      </c>
      <c r="G10" s="24">
        <v>180</v>
      </c>
      <c r="H10" s="24">
        <v>216</v>
      </c>
    </row>
    <row r="11" spans="1:8" ht="18.75" customHeight="1">
      <c r="A11" s="1">
        <v>3643435</v>
      </c>
      <c r="B11" s="23">
        <v>43111</v>
      </c>
      <c r="C11" s="1" t="s">
        <v>22</v>
      </c>
      <c r="D11" s="1" t="s">
        <v>25</v>
      </c>
      <c r="E11" s="1" t="s">
        <v>29</v>
      </c>
      <c r="F11" s="1">
        <v>34343</v>
      </c>
      <c r="G11" s="24">
        <v>0</v>
      </c>
      <c r="H11" s="24">
        <v>0</v>
      </c>
    </row>
    <row r="12" spans="1:8">
      <c r="A12" s="1">
        <v>3643436</v>
      </c>
      <c r="B12" s="23">
        <v>43111</v>
      </c>
      <c r="C12" s="1" t="s">
        <v>21</v>
      </c>
      <c r="D12" s="1" t="s">
        <v>24</v>
      </c>
      <c r="E12" s="1" t="s">
        <v>30</v>
      </c>
      <c r="F12" s="1">
        <v>0</v>
      </c>
      <c r="G12" s="24">
        <v>160</v>
      </c>
      <c r="H12" s="24">
        <v>192</v>
      </c>
    </row>
    <row r="13" spans="1:8">
      <c r="A13" s="1">
        <v>3643437</v>
      </c>
      <c r="B13" s="23">
        <v>43111</v>
      </c>
      <c r="C13" s="1" t="s">
        <v>20</v>
      </c>
      <c r="D13" s="1" t="s">
        <v>23</v>
      </c>
      <c r="E13" s="1" t="s">
        <v>31</v>
      </c>
      <c r="F13" s="1">
        <v>35542</v>
      </c>
      <c r="G13" s="24">
        <v>2560</v>
      </c>
      <c r="H13" s="24">
        <v>3072</v>
      </c>
    </row>
    <row r="14" spans="1:8">
      <c r="A14" s="1">
        <v>3643438</v>
      </c>
      <c r="B14" s="23">
        <v>43111</v>
      </c>
      <c r="C14" s="1" t="s">
        <v>22</v>
      </c>
      <c r="D14" s="1" t="s">
        <v>25</v>
      </c>
      <c r="E14" s="1" t="s">
        <v>29</v>
      </c>
      <c r="F14" s="1">
        <v>34343</v>
      </c>
      <c r="G14" s="24">
        <v>120</v>
      </c>
      <c r="H14" s="24">
        <v>144</v>
      </c>
    </row>
    <row r="15" spans="1:8">
      <c r="A15" s="1">
        <v>3643439</v>
      </c>
      <c r="B15" s="23">
        <v>44543</v>
      </c>
      <c r="C15" s="1" t="s">
        <v>20</v>
      </c>
      <c r="D15" s="1" t="s">
        <v>23</v>
      </c>
      <c r="E15" s="1" t="s">
        <v>31</v>
      </c>
      <c r="F15" s="1">
        <v>35542</v>
      </c>
      <c r="G15" s="25">
        <v>800</v>
      </c>
      <c r="H15" s="25">
        <v>960</v>
      </c>
    </row>
    <row r="16" spans="1:8">
      <c r="A16" s="1">
        <v>3643440</v>
      </c>
      <c r="B16" s="23">
        <v>44543</v>
      </c>
      <c r="C16" s="1" t="s">
        <v>39</v>
      </c>
      <c r="D16" s="1" t="s">
        <v>41</v>
      </c>
      <c r="E16" s="1" t="s">
        <v>50</v>
      </c>
      <c r="F16" s="1">
        <v>75275299</v>
      </c>
      <c r="G16" s="25">
        <v>1760</v>
      </c>
      <c r="H16" s="25">
        <v>2129.6</v>
      </c>
    </row>
    <row r="17" spans="1:8">
      <c r="A17" s="1">
        <v>3643440</v>
      </c>
      <c r="B17" s="23">
        <v>44543</v>
      </c>
      <c r="C17" s="1" t="s">
        <v>20</v>
      </c>
      <c r="D17" s="1" t="s">
        <v>23</v>
      </c>
      <c r="E17" s="1" t="s">
        <v>31</v>
      </c>
      <c r="F17" s="1">
        <v>35542</v>
      </c>
      <c r="G17" s="25">
        <v>1480</v>
      </c>
      <c r="H17" s="25">
        <v>1790.8</v>
      </c>
    </row>
    <row r="18" spans="1:8">
      <c r="A18" s="1">
        <v>3643441</v>
      </c>
      <c r="B18" s="23">
        <v>44543</v>
      </c>
      <c r="C18" s="1" t="s">
        <v>20</v>
      </c>
      <c r="D18" s="1" t="s">
        <v>23</v>
      </c>
      <c r="E18" s="1" t="s">
        <v>31</v>
      </c>
      <c r="F18" s="1">
        <v>35542</v>
      </c>
      <c r="G18" s="25">
        <v>7600</v>
      </c>
      <c r="H18" s="25">
        <v>9196</v>
      </c>
    </row>
    <row r="19" spans="1:8">
      <c r="A19" s="1">
        <v>3643442</v>
      </c>
      <c r="B19" s="23">
        <v>44543</v>
      </c>
      <c r="C19" s="1" t="s">
        <v>39</v>
      </c>
      <c r="D19" s="1" t="s">
        <v>41</v>
      </c>
      <c r="E19" s="1" t="s">
        <v>50</v>
      </c>
      <c r="F19" s="1">
        <v>75275299</v>
      </c>
      <c r="G19" s="25">
        <v>4000</v>
      </c>
      <c r="H19" s="25">
        <v>4840</v>
      </c>
    </row>
    <row r="20" spans="1:8">
      <c r="A20" s="1">
        <v>3643442</v>
      </c>
      <c r="B20" s="23">
        <v>44543</v>
      </c>
      <c r="C20" s="1" t="s">
        <v>39</v>
      </c>
      <c r="D20" s="1" t="s">
        <v>41</v>
      </c>
      <c r="E20" s="1" t="s">
        <v>50</v>
      </c>
      <c r="F20" s="1">
        <v>75275299</v>
      </c>
      <c r="G20" s="25">
        <v>4000</v>
      </c>
      <c r="H20" s="25">
        <v>4840</v>
      </c>
    </row>
    <row r="21" spans="1:8">
      <c r="A21" s="1">
        <v>3643443</v>
      </c>
      <c r="B21" s="23">
        <v>44543</v>
      </c>
      <c r="C21" s="1" t="s">
        <v>40</v>
      </c>
      <c r="D21" s="1" t="s">
        <v>43</v>
      </c>
      <c r="E21" s="1" t="s">
        <v>51</v>
      </c>
      <c r="F21" s="1">
        <v>10199179</v>
      </c>
      <c r="G21" s="25">
        <v>45000</v>
      </c>
      <c r="H21" s="25">
        <v>54450</v>
      </c>
    </row>
    <row r="22" spans="1:8">
      <c r="A22" s="1">
        <v>3643444</v>
      </c>
      <c r="B22" s="23">
        <v>44543</v>
      </c>
      <c r="C22" s="1" t="s">
        <v>21</v>
      </c>
      <c r="D22" s="1" t="s">
        <v>24</v>
      </c>
      <c r="E22" s="1" t="s">
        <v>30</v>
      </c>
      <c r="F22" s="1">
        <v>0</v>
      </c>
      <c r="G22" s="25">
        <v>200</v>
      </c>
      <c r="H22" s="25">
        <v>242</v>
      </c>
    </row>
    <row r="23" spans="1:8">
      <c r="A23" s="1">
        <v>3643445</v>
      </c>
      <c r="B23" s="23">
        <v>44543</v>
      </c>
      <c r="C23" s="1" t="s">
        <v>20</v>
      </c>
      <c r="D23" s="1" t="s">
        <v>23</v>
      </c>
      <c r="E23" s="1" t="s">
        <v>31</v>
      </c>
      <c r="F23" s="1">
        <v>35542</v>
      </c>
      <c r="G23" s="25">
        <v>1400</v>
      </c>
      <c r="H23" s="25">
        <v>1694</v>
      </c>
    </row>
    <row r="24" spans="1:8">
      <c r="A24" s="1">
        <v>3643446</v>
      </c>
      <c r="B24" s="23">
        <v>44543</v>
      </c>
      <c r="C24" s="1" t="s">
        <v>40</v>
      </c>
      <c r="D24" s="1" t="s">
        <v>43</v>
      </c>
      <c r="E24" s="1" t="s">
        <v>51</v>
      </c>
      <c r="F24" s="1">
        <v>10199179</v>
      </c>
      <c r="G24" s="25">
        <v>4950</v>
      </c>
      <c r="H24" s="25">
        <v>5989.5</v>
      </c>
    </row>
    <row r="25" spans="1:8">
      <c r="A25" s="1">
        <v>3643447</v>
      </c>
      <c r="B25" s="23">
        <v>44543</v>
      </c>
      <c r="C25" s="1" t="s">
        <v>22</v>
      </c>
      <c r="D25" s="1" t="s">
        <v>25</v>
      </c>
      <c r="E25" s="1" t="s">
        <v>29</v>
      </c>
      <c r="F25" s="1">
        <v>34343</v>
      </c>
      <c r="G25" s="25">
        <v>190000</v>
      </c>
      <c r="H25" s="25">
        <v>229900</v>
      </c>
    </row>
    <row r="26" spans="1:8">
      <c r="A26" s="1">
        <v>3643448</v>
      </c>
      <c r="B26" s="23">
        <v>44543</v>
      </c>
      <c r="C26" s="1" t="s">
        <v>40</v>
      </c>
      <c r="D26" s="1" t="s">
        <v>43</v>
      </c>
      <c r="E26" s="1" t="s">
        <v>51</v>
      </c>
      <c r="F26" s="1">
        <v>10199179</v>
      </c>
      <c r="G26" s="25">
        <v>103400</v>
      </c>
      <c r="H26" s="25">
        <v>125114</v>
      </c>
    </row>
    <row r="27" spans="1:8">
      <c r="A27" s="1">
        <v>3643449</v>
      </c>
      <c r="B27" s="23">
        <v>44543</v>
      </c>
      <c r="C27" s="1" t="s">
        <v>22</v>
      </c>
      <c r="D27" s="1" t="s">
        <v>25</v>
      </c>
      <c r="E27" s="1" t="s">
        <v>29</v>
      </c>
      <c r="F27" s="1">
        <v>34343</v>
      </c>
      <c r="G27" s="25">
        <v>11300</v>
      </c>
      <c r="H27" s="25">
        <v>13673</v>
      </c>
    </row>
    <row r="28" spans="1:8">
      <c r="A28" s="1">
        <v>3643450</v>
      </c>
      <c r="B28" s="23">
        <v>44543</v>
      </c>
      <c r="C28" s="1" t="s">
        <v>39</v>
      </c>
      <c r="D28" s="1" t="s">
        <v>52</v>
      </c>
      <c r="E28" s="1" t="s">
        <v>50</v>
      </c>
      <c r="F28" s="1">
        <v>75275299</v>
      </c>
      <c r="G28" s="25">
        <v>0</v>
      </c>
      <c r="H28" s="25">
        <v>0</v>
      </c>
    </row>
    <row r="29" spans="1:8">
      <c r="A29" s="1">
        <v>3643454</v>
      </c>
      <c r="B29" s="23">
        <v>44543</v>
      </c>
      <c r="C29" s="1" t="s">
        <v>39</v>
      </c>
      <c r="D29" s="1" t="s">
        <v>52</v>
      </c>
      <c r="E29" s="1" t="s">
        <v>50</v>
      </c>
      <c r="F29" s="1">
        <v>75275299</v>
      </c>
      <c r="G29" s="25">
        <v>980</v>
      </c>
      <c r="H29" s="25">
        <v>1185.8</v>
      </c>
    </row>
    <row r="30" spans="1:8">
      <c r="A30" s="1">
        <v>3643455</v>
      </c>
      <c r="B30" s="62">
        <v>44543</v>
      </c>
      <c r="C30" s="1" t="s">
        <v>40</v>
      </c>
      <c r="D30" s="1" t="s">
        <v>43</v>
      </c>
      <c r="E30" s="1" t="s">
        <v>51</v>
      </c>
      <c r="F30" s="1">
        <v>10199179</v>
      </c>
      <c r="G30" s="25">
        <v>12620</v>
      </c>
      <c r="H30" s="25">
        <v>15270.2</v>
      </c>
    </row>
    <row r="31" spans="1:8">
      <c r="A31" s="1">
        <v>3643456</v>
      </c>
      <c r="B31" s="62">
        <v>44543</v>
      </c>
      <c r="G31" s="25">
        <v>5000</v>
      </c>
      <c r="H31" s="25">
        <v>6050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8909-B520-4F96-A4AD-0E0C21D0290D}">
  <sheetPr codeName="Feuille4"/>
  <dimension ref="A1:N22"/>
  <sheetViews>
    <sheetView tabSelected="1" topLeftCell="C1" zoomScale="110" zoomScaleNormal="110" workbookViewId="0">
      <selection activeCell="F16" sqref="F16"/>
    </sheetView>
  </sheetViews>
  <sheetFormatPr baseColWidth="10" defaultRowHeight="15.6"/>
  <cols>
    <col min="1" max="1" width="17.59765625" style="37" bestFit="1" customWidth="1"/>
    <col min="2" max="2" width="16.3984375" style="1" customWidth="1"/>
    <col min="3" max="3" width="21" customWidth="1"/>
    <col min="4" max="4" width="18.8984375" customWidth="1"/>
    <col min="5" max="5" width="13.59765625" style="1" customWidth="1"/>
    <col min="12" max="12" width="14.59765625" customWidth="1"/>
    <col min="13" max="13" width="16.5" customWidth="1"/>
    <col min="14" max="14" width="14.69921875" customWidth="1"/>
  </cols>
  <sheetData>
    <row r="1" spans="1:14" ht="16.2" thickBot="1">
      <c r="A1" s="31" t="s">
        <v>16</v>
      </c>
      <c r="B1" s="30" t="s">
        <v>17</v>
      </c>
      <c r="C1" s="30" t="s">
        <v>0</v>
      </c>
      <c r="D1" s="30" t="s">
        <v>1</v>
      </c>
      <c r="E1" s="30" t="s">
        <v>3</v>
      </c>
      <c r="G1" s="84" t="s">
        <v>32</v>
      </c>
      <c r="H1" s="85" t="s">
        <v>33</v>
      </c>
      <c r="I1" s="86" t="s">
        <v>34</v>
      </c>
      <c r="J1" s="85" t="s">
        <v>35</v>
      </c>
      <c r="K1" s="86" t="s">
        <v>36</v>
      </c>
      <c r="L1" s="85" t="s">
        <v>37</v>
      </c>
      <c r="M1" s="86" t="s">
        <v>57</v>
      </c>
      <c r="N1" s="85" t="s">
        <v>47</v>
      </c>
    </row>
    <row r="2" spans="1:14">
      <c r="A2" s="37">
        <v>3643448</v>
      </c>
      <c r="B2" s="23">
        <v>44543</v>
      </c>
      <c r="C2" t="s">
        <v>32</v>
      </c>
      <c r="D2" t="s">
        <v>2</v>
      </c>
      <c r="E2" s="38">
        <v>30</v>
      </c>
      <c r="G2" s="87" t="s">
        <v>2</v>
      </c>
      <c r="H2" s="88" t="s">
        <v>6</v>
      </c>
      <c r="I2" s="89" t="s">
        <v>7</v>
      </c>
      <c r="J2" s="88" t="s">
        <v>38</v>
      </c>
      <c r="K2" s="89" t="s">
        <v>45</v>
      </c>
      <c r="L2" s="88" t="s">
        <v>46</v>
      </c>
      <c r="M2" s="89" t="s">
        <v>48</v>
      </c>
      <c r="N2" s="88" t="s">
        <v>49</v>
      </c>
    </row>
    <row r="3" spans="1:14">
      <c r="C3" t="s">
        <v>33</v>
      </c>
      <c r="D3" t="s">
        <v>6</v>
      </c>
      <c r="E3" s="38">
        <v>120</v>
      </c>
      <c r="F3" s="90" t="s">
        <v>62</v>
      </c>
      <c r="G3">
        <v>100</v>
      </c>
      <c r="H3">
        <v>200</v>
      </c>
      <c r="I3">
        <v>50</v>
      </c>
      <c r="J3">
        <v>10</v>
      </c>
      <c r="K3">
        <v>50</v>
      </c>
      <c r="N3">
        <v>80</v>
      </c>
    </row>
    <row r="4" spans="1:14">
      <c r="C4" s="91" t="s">
        <v>34</v>
      </c>
      <c r="D4" t="s">
        <v>7</v>
      </c>
      <c r="E4" s="38">
        <v>5</v>
      </c>
      <c r="F4" s="90" t="s">
        <v>61</v>
      </c>
      <c r="G4">
        <f>SUMIF($C:$C,G1,$E:$E)</f>
        <v>50</v>
      </c>
      <c r="H4">
        <f>SUMIF($C:$C,H1,$E:$E)</f>
        <v>279</v>
      </c>
      <c r="I4">
        <f>SUMIF($C:$C,I1,$E:$E)</f>
        <v>33</v>
      </c>
      <c r="J4">
        <f>SUMIF($C:$C,J1,$E:$E)</f>
        <v>6</v>
      </c>
      <c r="K4">
        <f>SUMIF($C:$C,K1,$E:$E)</f>
        <v>46</v>
      </c>
      <c r="L4">
        <f>SUMIF($C:$C,L1,$E:$E)</f>
        <v>1</v>
      </c>
      <c r="M4">
        <f>SUMIF($C:$C,M1,$E:$E)</f>
        <v>1</v>
      </c>
      <c r="N4">
        <f>SUMIF($C:$C,N1,$E:$E)</f>
        <v>24</v>
      </c>
    </row>
    <row r="5" spans="1:14">
      <c r="C5" s="91" t="s">
        <v>35</v>
      </c>
      <c r="D5" t="s">
        <v>38</v>
      </c>
      <c r="E5" s="38">
        <v>2</v>
      </c>
      <c r="F5" s="90" t="s">
        <v>63</v>
      </c>
      <c r="G5">
        <f>G3-G4</f>
        <v>50</v>
      </c>
      <c r="H5">
        <f t="shared" ref="H5:N5" si="0">H3-H4</f>
        <v>-79</v>
      </c>
      <c r="I5">
        <f t="shared" si="0"/>
        <v>17</v>
      </c>
      <c r="J5">
        <f t="shared" si="0"/>
        <v>4</v>
      </c>
      <c r="K5">
        <f t="shared" si="0"/>
        <v>4</v>
      </c>
      <c r="L5">
        <f t="shared" si="0"/>
        <v>-1</v>
      </c>
      <c r="M5">
        <f t="shared" si="0"/>
        <v>-1</v>
      </c>
      <c r="N5">
        <f t="shared" si="0"/>
        <v>56</v>
      </c>
    </row>
    <row r="6" spans="1:14">
      <c r="A6" s="37">
        <v>3643449</v>
      </c>
      <c r="B6" s="23">
        <v>44543</v>
      </c>
      <c r="C6" s="91" t="s">
        <v>33</v>
      </c>
      <c r="D6" t="s">
        <v>6</v>
      </c>
      <c r="E6" s="1">
        <v>50</v>
      </c>
    </row>
    <row r="7" spans="1:14">
      <c r="C7" s="91" t="s">
        <v>32</v>
      </c>
      <c r="D7" t="s">
        <v>2</v>
      </c>
      <c r="E7" s="1">
        <v>20</v>
      </c>
    </row>
    <row r="8" spans="1:14">
      <c r="C8" s="91" t="s">
        <v>33</v>
      </c>
      <c r="D8" t="s">
        <v>6</v>
      </c>
      <c r="E8" s="1">
        <v>80</v>
      </c>
    </row>
    <row r="9" spans="1:14">
      <c r="C9" s="91" t="s">
        <v>34</v>
      </c>
      <c r="D9" t="s">
        <v>7</v>
      </c>
      <c r="E9" s="1">
        <v>2</v>
      </c>
    </row>
    <row r="10" spans="1:14">
      <c r="C10" s="91" t="s">
        <v>35</v>
      </c>
      <c r="D10" t="s">
        <v>38</v>
      </c>
      <c r="E10" s="1">
        <v>3</v>
      </c>
    </row>
    <row r="11" spans="1:14">
      <c r="A11" s="37">
        <v>3643454</v>
      </c>
      <c r="B11" s="23">
        <v>44543</v>
      </c>
      <c r="C11" s="91" t="s">
        <v>33</v>
      </c>
      <c r="D11" t="s">
        <v>6</v>
      </c>
      <c r="E11" s="1">
        <v>4</v>
      </c>
    </row>
    <row r="12" spans="1:14">
      <c r="C12" s="91" t="s">
        <v>34</v>
      </c>
      <c r="D12" t="s">
        <v>7</v>
      </c>
      <c r="E12" s="1">
        <v>1</v>
      </c>
    </row>
    <row r="13" spans="1:14">
      <c r="C13" s="91" t="s">
        <v>36</v>
      </c>
      <c r="D13" t="s">
        <v>45</v>
      </c>
      <c r="E13" s="1">
        <v>2</v>
      </c>
    </row>
    <row r="14" spans="1:14">
      <c r="C14" s="91" t="s">
        <v>37</v>
      </c>
      <c r="D14" t="s">
        <v>46</v>
      </c>
      <c r="E14" s="1">
        <v>1</v>
      </c>
    </row>
    <row r="15" spans="1:14">
      <c r="C15" s="91" t="s">
        <v>57</v>
      </c>
      <c r="D15" t="s">
        <v>48</v>
      </c>
      <c r="E15" s="1">
        <v>1</v>
      </c>
    </row>
    <row r="16" spans="1:14">
      <c r="C16" s="91" t="s">
        <v>47</v>
      </c>
      <c r="D16" t="s">
        <v>49</v>
      </c>
      <c r="E16" s="1">
        <v>2</v>
      </c>
    </row>
    <row r="17" spans="1:5">
      <c r="A17" s="37">
        <v>3643455</v>
      </c>
      <c r="B17" s="23">
        <v>44543</v>
      </c>
      <c r="C17" s="91" t="s">
        <v>47</v>
      </c>
      <c r="D17" t="s">
        <v>49</v>
      </c>
      <c r="E17" s="1">
        <v>22</v>
      </c>
    </row>
    <row r="18" spans="1:5">
      <c r="C18" s="91" t="s">
        <v>35</v>
      </c>
      <c r="D18" t="s">
        <v>38</v>
      </c>
      <c r="E18" s="1">
        <v>1</v>
      </c>
    </row>
    <row r="19" spans="1:5">
      <c r="C19" s="91" t="s">
        <v>36</v>
      </c>
      <c r="D19" t="s">
        <v>45</v>
      </c>
      <c r="E19" s="1">
        <v>44</v>
      </c>
    </row>
    <row r="20" spans="1:5">
      <c r="C20" s="91" t="s">
        <v>34</v>
      </c>
      <c r="D20" t="s">
        <v>7</v>
      </c>
      <c r="E20" s="1">
        <v>5</v>
      </c>
    </row>
    <row r="21" spans="1:5">
      <c r="A21" s="37">
        <v>3643456</v>
      </c>
      <c r="B21" s="23">
        <v>44543</v>
      </c>
      <c r="C21" s="91" t="s">
        <v>34</v>
      </c>
      <c r="D21" t="s">
        <v>7</v>
      </c>
      <c r="E21" s="1">
        <v>20</v>
      </c>
    </row>
    <row r="22" spans="1:5">
      <c r="C22" t="s">
        <v>33</v>
      </c>
      <c r="D22" t="s">
        <v>6</v>
      </c>
      <c r="E22" s="1">
        <v>25</v>
      </c>
    </row>
  </sheetData>
  <conditionalFormatting sqref="G5:N5">
    <cfRule type="cellIs" dxfId="1" priority="1" operator="lessThanOr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3"/>
  <dimension ref="C1:K22"/>
  <sheetViews>
    <sheetView topLeftCell="B1" zoomScale="140" zoomScaleNormal="140" workbookViewId="0">
      <selection activeCell="D2" sqref="D2:D9"/>
    </sheetView>
  </sheetViews>
  <sheetFormatPr baseColWidth="10" defaultRowHeight="15.6"/>
  <cols>
    <col min="1" max="2" width="3.69921875" customWidth="1"/>
    <col min="3" max="3" width="17.3984375" style="35" customWidth="1"/>
    <col min="4" max="4" width="18.8984375" style="35" customWidth="1"/>
    <col min="5" max="5" width="14.09765625" style="33" customWidth="1"/>
    <col min="6" max="6" width="31.09765625" customWidth="1"/>
    <col min="7" max="7" width="19.3984375" style="1" customWidth="1"/>
    <col min="8" max="8" width="20" style="1" customWidth="1"/>
    <col min="9" max="9" width="11.59765625" style="1" customWidth="1"/>
    <col min="10" max="11" width="10.8984375" style="1"/>
  </cols>
  <sheetData>
    <row r="1" spans="3:11" ht="16.2" thickBot="1">
      <c r="C1" s="43" t="s">
        <v>0</v>
      </c>
      <c r="D1" s="43" t="s">
        <v>1</v>
      </c>
      <c r="E1" s="44" t="s">
        <v>4</v>
      </c>
      <c r="G1" s="7" t="s">
        <v>12</v>
      </c>
      <c r="H1" s="7" t="s">
        <v>13</v>
      </c>
      <c r="I1" s="7" t="s">
        <v>19</v>
      </c>
      <c r="J1" s="7" t="s">
        <v>14</v>
      </c>
      <c r="K1" s="7" t="s">
        <v>9</v>
      </c>
    </row>
    <row r="2" spans="3:11">
      <c r="C2" s="27" t="s">
        <v>32</v>
      </c>
      <c r="D2" s="39" t="s">
        <v>2</v>
      </c>
      <c r="E2" s="41">
        <v>60</v>
      </c>
      <c r="G2" s="50" t="s">
        <v>20</v>
      </c>
      <c r="H2" s="2" t="s">
        <v>23</v>
      </c>
      <c r="I2" s="2">
        <v>75000</v>
      </c>
      <c r="J2" s="2" t="s">
        <v>26</v>
      </c>
      <c r="K2" s="2">
        <v>35542</v>
      </c>
    </row>
    <row r="3" spans="3:11">
      <c r="C3" s="28" t="s">
        <v>33</v>
      </c>
      <c r="D3" s="40" t="s">
        <v>6</v>
      </c>
      <c r="E3" s="42">
        <v>40</v>
      </c>
      <c r="G3" s="50" t="s">
        <v>21</v>
      </c>
      <c r="H3" s="2" t="s">
        <v>24</v>
      </c>
      <c r="I3" s="2">
        <v>75016</v>
      </c>
      <c r="J3" s="2" t="s">
        <v>26</v>
      </c>
      <c r="K3" s="2"/>
    </row>
    <row r="4" spans="3:11">
      <c r="C4" s="28" t="s">
        <v>34</v>
      </c>
      <c r="D4" s="40" t="s">
        <v>7</v>
      </c>
      <c r="E4" s="42">
        <v>200</v>
      </c>
      <c r="G4" s="50" t="s">
        <v>22</v>
      </c>
      <c r="H4" s="2" t="s">
        <v>25</v>
      </c>
      <c r="I4" s="2">
        <v>76000</v>
      </c>
      <c r="J4" s="2" t="s">
        <v>27</v>
      </c>
      <c r="K4" s="2">
        <v>34343</v>
      </c>
    </row>
    <row r="5" spans="3:11">
      <c r="C5" s="28" t="s">
        <v>35</v>
      </c>
      <c r="D5" s="40" t="s">
        <v>38</v>
      </c>
      <c r="E5" s="42">
        <v>1500</v>
      </c>
      <c r="G5" s="50" t="s">
        <v>39</v>
      </c>
      <c r="H5" s="2" t="s">
        <v>52</v>
      </c>
      <c r="I5" s="2">
        <v>6040</v>
      </c>
      <c r="J5" s="2" t="s">
        <v>42</v>
      </c>
      <c r="K5" s="2">
        <v>75275299</v>
      </c>
    </row>
    <row r="6" spans="3:11">
      <c r="C6" s="28" t="s">
        <v>36</v>
      </c>
      <c r="D6" s="40" t="s">
        <v>45</v>
      </c>
      <c r="E6" s="42">
        <v>200</v>
      </c>
      <c r="G6" s="50" t="s">
        <v>40</v>
      </c>
      <c r="H6" s="2" t="s">
        <v>43</v>
      </c>
      <c r="I6" s="2">
        <v>5000</v>
      </c>
      <c r="J6" s="2" t="s">
        <v>44</v>
      </c>
      <c r="K6" s="2">
        <v>10199179</v>
      </c>
    </row>
    <row r="7" spans="3:11">
      <c r="C7" s="28" t="s">
        <v>37</v>
      </c>
      <c r="D7" s="40" t="s">
        <v>46</v>
      </c>
      <c r="E7" s="42">
        <v>50</v>
      </c>
      <c r="G7" s="2" t="s">
        <v>53</v>
      </c>
      <c r="H7" s="2" t="s">
        <v>54</v>
      </c>
      <c r="I7" s="2">
        <v>1140</v>
      </c>
      <c r="J7" s="2" t="s">
        <v>55</v>
      </c>
      <c r="K7" s="2"/>
    </row>
    <row r="8" spans="3:11">
      <c r="C8" s="28" t="s">
        <v>57</v>
      </c>
      <c r="D8" s="40" t="s">
        <v>48</v>
      </c>
      <c r="E8" s="42">
        <v>50</v>
      </c>
      <c r="G8" s="5"/>
      <c r="H8" s="2"/>
      <c r="I8" s="2"/>
      <c r="J8" s="2"/>
      <c r="K8" s="21"/>
    </row>
    <row r="9" spans="3:11">
      <c r="C9" s="46" t="s">
        <v>47</v>
      </c>
      <c r="D9" s="45" t="s">
        <v>49</v>
      </c>
      <c r="E9" s="47">
        <v>60</v>
      </c>
      <c r="G9" s="5"/>
      <c r="H9" s="2"/>
      <c r="I9" s="2"/>
      <c r="J9" s="2"/>
      <c r="K9" s="21"/>
    </row>
    <row r="10" spans="3:11">
      <c r="C10" s="28"/>
      <c r="D10" s="57"/>
      <c r="E10" s="26"/>
      <c r="G10" s="5"/>
      <c r="H10" s="2"/>
      <c r="I10" s="2"/>
      <c r="J10" s="2"/>
      <c r="K10" s="21"/>
    </row>
    <row r="11" spans="3:11">
      <c r="C11" s="28"/>
      <c r="D11" s="57"/>
      <c r="E11" s="26"/>
      <c r="G11" s="5"/>
      <c r="H11" s="2"/>
      <c r="I11" s="2"/>
      <c r="J11" s="2"/>
      <c r="K11" s="21"/>
    </row>
    <row r="12" spans="3:11">
      <c r="C12" s="28"/>
      <c r="D12" s="57"/>
      <c r="E12" s="26"/>
      <c r="G12" s="5"/>
      <c r="H12" s="2"/>
      <c r="I12" s="2"/>
      <c r="J12" s="2"/>
      <c r="K12" s="21"/>
    </row>
    <row r="13" spans="3:11">
      <c r="C13" s="28"/>
      <c r="D13" s="57"/>
      <c r="E13" s="26"/>
      <c r="G13" s="5"/>
      <c r="H13" s="2"/>
      <c r="I13" s="2"/>
      <c r="J13" s="2"/>
      <c r="K13" s="21"/>
    </row>
    <row r="14" spans="3:11">
      <c r="C14" s="28"/>
      <c r="D14" s="57"/>
      <c r="E14" s="26"/>
      <c r="G14" s="5"/>
      <c r="H14" s="2"/>
      <c r="I14" s="2"/>
      <c r="J14" s="2"/>
      <c r="K14" s="21"/>
    </row>
    <row r="15" spans="3:11">
      <c r="C15" s="28"/>
      <c r="D15" s="57"/>
      <c r="E15" s="26"/>
      <c r="G15" s="5"/>
      <c r="H15" s="2" t="s">
        <v>56</v>
      </c>
      <c r="I15" s="2"/>
      <c r="J15" s="2"/>
      <c r="K15" s="21"/>
    </row>
    <row r="16" spans="3:11">
      <c r="C16" s="28"/>
      <c r="D16" s="57"/>
      <c r="E16" s="26"/>
      <c r="G16" s="5"/>
      <c r="H16" s="2"/>
      <c r="I16" s="2"/>
      <c r="J16" s="2"/>
      <c r="K16" s="21"/>
    </row>
    <row r="17" spans="3:11">
      <c r="C17" s="28"/>
      <c r="D17" s="57"/>
      <c r="E17" s="26"/>
      <c r="G17" s="5"/>
      <c r="H17" s="2"/>
      <c r="I17" s="2"/>
      <c r="J17" s="2"/>
      <c r="K17" s="21"/>
    </row>
    <row r="18" spans="3:11">
      <c r="C18" s="28"/>
      <c r="D18" s="57"/>
      <c r="E18" s="26"/>
      <c r="G18" s="5"/>
      <c r="H18" s="2"/>
      <c r="I18" s="2"/>
      <c r="J18" s="2"/>
      <c r="K18" s="21"/>
    </row>
    <row r="19" spans="3:11">
      <c r="C19" s="28"/>
      <c r="D19" s="57"/>
      <c r="E19" s="26"/>
      <c r="G19" s="5"/>
      <c r="H19" s="2"/>
      <c r="I19" s="2"/>
      <c r="J19" s="2"/>
      <c r="K19" s="21"/>
    </row>
    <row r="20" spans="3:11">
      <c r="C20" s="28"/>
      <c r="D20" s="57"/>
      <c r="E20" s="26"/>
      <c r="G20" s="5"/>
      <c r="H20" s="2"/>
      <c r="I20" s="2"/>
      <c r="J20" s="2"/>
      <c r="K20" s="21"/>
    </row>
    <row r="21" spans="3:11">
      <c r="C21" s="28"/>
      <c r="D21" s="57"/>
      <c r="E21" s="26"/>
      <c r="G21" s="5"/>
      <c r="H21" s="2"/>
      <c r="I21" s="2"/>
      <c r="J21" s="2"/>
      <c r="K21" s="21"/>
    </row>
    <row r="22" spans="3:11" ht="16.2" thickBot="1">
      <c r="C22" s="34"/>
      <c r="D22" s="58"/>
      <c r="E22" s="32"/>
      <c r="G22" s="6"/>
      <c r="H22" s="7"/>
      <c r="I22" s="7"/>
      <c r="J22" s="7"/>
      <c r="K22" s="22"/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B14E3-51F1-42AB-A2F0-70D5B8734085}">
  <sheetPr codeName="Feuil1"/>
  <dimension ref="B1:F10"/>
  <sheetViews>
    <sheetView workbookViewId="0">
      <selection activeCell="E17" sqref="E17"/>
    </sheetView>
  </sheetViews>
  <sheetFormatPr baseColWidth="10" defaultRowHeight="15.6"/>
  <cols>
    <col min="2" max="2" width="17.8984375" bestFit="1" customWidth="1"/>
    <col min="3" max="3" width="18" bestFit="1" customWidth="1"/>
    <col min="4" max="4" width="27.59765625" bestFit="1" customWidth="1"/>
    <col min="5" max="5" width="20.5" customWidth="1"/>
    <col min="6" max="6" width="22" customWidth="1"/>
  </cols>
  <sheetData>
    <row r="1" spans="2:6" ht="16.2" thickBot="1"/>
    <row r="2" spans="2:6" ht="16.2" thickBot="1">
      <c r="B2" s="63" t="s">
        <v>0</v>
      </c>
      <c r="C2" s="63" t="s">
        <v>1</v>
      </c>
      <c r="D2" s="76" t="s">
        <v>58</v>
      </c>
      <c r="E2" s="77" t="s">
        <v>59</v>
      </c>
      <c r="F2" s="78" t="s">
        <v>60</v>
      </c>
    </row>
    <row r="3" spans="2:6">
      <c r="B3" s="65" t="s">
        <v>32</v>
      </c>
      <c r="C3" s="69" t="s">
        <v>2</v>
      </c>
      <c r="D3" s="79">
        <v>50000</v>
      </c>
      <c r="E3" s="73"/>
      <c r="F3" s="60"/>
    </row>
    <row r="4" spans="2:6">
      <c r="B4" s="66" t="s">
        <v>33</v>
      </c>
      <c r="C4" s="70" t="s">
        <v>6</v>
      </c>
      <c r="D4" s="80">
        <v>50000</v>
      </c>
      <c r="E4" s="74"/>
      <c r="F4" s="61"/>
    </row>
    <row r="5" spans="2:6">
      <c r="B5" s="67" t="s">
        <v>34</v>
      </c>
      <c r="C5" s="71" t="s">
        <v>7</v>
      </c>
      <c r="D5" s="80">
        <v>50000</v>
      </c>
      <c r="E5" s="74"/>
      <c r="F5" s="61"/>
    </row>
    <row r="6" spans="2:6">
      <c r="B6" s="66" t="s">
        <v>35</v>
      </c>
      <c r="C6" s="70" t="s">
        <v>38</v>
      </c>
      <c r="D6" s="80">
        <v>50000</v>
      </c>
      <c r="E6" s="74"/>
      <c r="F6" s="61"/>
    </row>
    <row r="7" spans="2:6">
      <c r="B7" s="67" t="s">
        <v>36</v>
      </c>
      <c r="C7" s="71" t="s">
        <v>45</v>
      </c>
      <c r="D7" s="80">
        <v>50000</v>
      </c>
      <c r="E7" s="74"/>
      <c r="F7" s="61"/>
    </row>
    <row r="8" spans="2:6">
      <c r="B8" s="66" t="s">
        <v>37</v>
      </c>
      <c r="C8" s="70" t="s">
        <v>46</v>
      </c>
      <c r="D8" s="80">
        <v>50000</v>
      </c>
      <c r="E8" s="74"/>
      <c r="F8" s="61"/>
    </row>
    <row r="9" spans="2:6">
      <c r="B9" s="67" t="s">
        <v>57</v>
      </c>
      <c r="C9" s="71" t="s">
        <v>48</v>
      </c>
      <c r="D9" s="80">
        <v>50000</v>
      </c>
      <c r="E9" s="74"/>
      <c r="F9" s="61"/>
    </row>
    <row r="10" spans="2:6" ht="16.2" thickBot="1">
      <c r="B10" s="68" t="s">
        <v>47</v>
      </c>
      <c r="C10" s="72" t="s">
        <v>49</v>
      </c>
      <c r="D10" s="81">
        <v>50000</v>
      </c>
      <c r="E10" s="75"/>
      <c r="F10" s="6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Facture</vt:lpstr>
      <vt:lpstr>Historique_facture</vt:lpstr>
      <vt:lpstr>Stock</vt:lpstr>
      <vt:lpstr>parametres</vt:lpstr>
      <vt:lpstr>Gestion_Stock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François ROUZE</cp:lastModifiedBy>
  <dcterms:created xsi:type="dcterms:W3CDTF">2018-01-11T09:04:58Z</dcterms:created>
  <dcterms:modified xsi:type="dcterms:W3CDTF">2021-12-14T14:18:09Z</dcterms:modified>
</cp:coreProperties>
</file>