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E61F5AB-4355-4DA1-930A-3EA7B589C914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ACCUEIL" sheetId="8" r:id="rId1"/>
    <sheet name="Clients" sheetId="1" r:id="rId2"/>
    <sheet name="Produits" sheetId="4" r:id="rId3"/>
    <sheet name="Fournisseur" sheetId="7" r:id="rId4"/>
    <sheet name="Mouvement" sheetId="5" r:id="rId5"/>
    <sheet name="FACTURES" sheetId="9" r:id="rId6"/>
  </sheets>
  <externalReferences>
    <externalReference r:id="rId7"/>
  </externalReferences>
  <calcPr calcId="191029"/>
</workbook>
</file>

<file path=xl/calcChain.xml><?xml version="1.0" encoding="utf-8"?>
<calcChain xmlns="http://schemas.openxmlformats.org/spreadsheetml/2006/main">
  <c r="J74" i="9" l="1"/>
  <c r="J72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79" i="9" l="1"/>
  <c r="J81" i="9" s="1"/>
  <c r="I14" i="8"/>
  <c r="J14" i="8" s="1"/>
  <c r="I15" i="8" l="1"/>
  <c r="K14" i="8"/>
  <c r="L14" i="8"/>
  <c r="J15" i="8" l="1"/>
  <c r="L15" i="8"/>
  <c r="K15" i="8"/>
  <c r="I16" i="8"/>
  <c r="J16" i="8" l="1"/>
  <c r="L16" i="8"/>
  <c r="K16" i="8"/>
  <c r="I17" i="8"/>
  <c r="J17" i="8" l="1"/>
  <c r="L17" i="8"/>
  <c r="K17" i="8"/>
  <c r="I18" i="8"/>
  <c r="J18" i="8" l="1"/>
  <c r="L18" i="8"/>
  <c r="K18" i="8"/>
  <c r="I19" i="8"/>
  <c r="J19" i="8" l="1"/>
  <c r="L19" i="8"/>
  <c r="K19" i="8"/>
  <c r="I20" i="8"/>
  <c r="J20" i="8" l="1"/>
  <c r="L20" i="8"/>
  <c r="K20" i="8"/>
  <c r="I21" i="8"/>
  <c r="J21" i="8" l="1"/>
  <c r="L21" i="8"/>
  <c r="K21" i="8"/>
  <c r="I22" i="8"/>
  <c r="J22" i="8" l="1"/>
  <c r="L22" i="8"/>
  <c r="K22" i="8"/>
  <c r="I23" i="8"/>
  <c r="I24" i="8" l="1"/>
  <c r="J23" i="8"/>
  <c r="L23" i="8"/>
  <c r="K23" i="8"/>
  <c r="J24" i="8" l="1"/>
  <c r="L24" i="8"/>
  <c r="K24" i="8"/>
</calcChain>
</file>

<file path=xl/sharedStrings.xml><?xml version="1.0" encoding="utf-8"?>
<sst xmlns="http://schemas.openxmlformats.org/spreadsheetml/2006/main" count="273" uniqueCount="183">
  <si>
    <t>ID</t>
  </si>
  <si>
    <t>Nom</t>
  </si>
  <si>
    <t>Rue</t>
  </si>
  <si>
    <t>Ville</t>
  </si>
  <si>
    <t>CodePostal</t>
  </si>
  <si>
    <t>Tph</t>
  </si>
  <si>
    <t>Portable</t>
  </si>
  <si>
    <t>Email</t>
  </si>
  <si>
    <t>Remarques</t>
  </si>
  <si>
    <t>Prénom</t>
  </si>
  <si>
    <t>Désignation</t>
  </si>
  <si>
    <t>Stock</t>
  </si>
  <si>
    <t>Prix d'achat</t>
  </si>
  <si>
    <t>TVA</t>
  </si>
  <si>
    <t>Marge</t>
  </si>
  <si>
    <t>Prix de vente</t>
  </si>
  <si>
    <t>Prénom1</t>
  </si>
  <si>
    <t>Fournisseur</t>
  </si>
  <si>
    <t>Entreprise</t>
  </si>
  <si>
    <t>Téléphone</t>
  </si>
  <si>
    <t>Mail</t>
  </si>
  <si>
    <t>Fax</t>
  </si>
  <si>
    <t>Entrée</t>
  </si>
  <si>
    <t>Sortie</t>
  </si>
  <si>
    <t>Date</t>
  </si>
  <si>
    <t>Source</t>
  </si>
  <si>
    <t>contact1</t>
  </si>
  <si>
    <t>rue1</t>
  </si>
  <si>
    <t>contact2</t>
  </si>
  <si>
    <t>rue2</t>
  </si>
  <si>
    <t>ville2</t>
  </si>
  <si>
    <t>contact8</t>
  </si>
  <si>
    <t>contact</t>
  </si>
  <si>
    <t>contact6</t>
  </si>
  <si>
    <t>Code postal</t>
  </si>
  <si>
    <t>rue8</t>
  </si>
  <si>
    <t>contact4</t>
  </si>
  <si>
    <t>contact5</t>
  </si>
  <si>
    <t>rue4</t>
  </si>
  <si>
    <t>rue5</t>
  </si>
  <si>
    <t>rue6</t>
  </si>
  <si>
    <t>rue7</t>
  </si>
  <si>
    <t>ville4</t>
  </si>
  <si>
    <t>contact7</t>
  </si>
  <si>
    <t>Produit1</t>
  </si>
  <si>
    <t>fournisseur1</t>
  </si>
  <si>
    <t>Client1</t>
  </si>
  <si>
    <t>ville1</t>
  </si>
  <si>
    <t>mail1@free.fr</t>
  </si>
  <si>
    <t>note1</t>
  </si>
  <si>
    <t>mail1@gmail.fr</t>
  </si>
  <si>
    <t>Rayon</t>
  </si>
  <si>
    <t>Produit</t>
  </si>
  <si>
    <t>Produit2</t>
  </si>
  <si>
    <t>Produit5</t>
  </si>
  <si>
    <t>Tabac</t>
  </si>
  <si>
    <t>Bonbon</t>
  </si>
  <si>
    <t>Chocolat</t>
  </si>
  <si>
    <t>Client2</t>
  </si>
  <si>
    <t>Prénom2</t>
  </si>
  <si>
    <t>note2</t>
  </si>
  <si>
    <t>Client4</t>
  </si>
  <si>
    <t>Prénom4</t>
  </si>
  <si>
    <t>note4</t>
  </si>
  <si>
    <t>Client5</t>
  </si>
  <si>
    <t>Prénom5</t>
  </si>
  <si>
    <t>ville5</t>
  </si>
  <si>
    <t>note5</t>
  </si>
  <si>
    <t>Client6</t>
  </si>
  <si>
    <t>Prénom6</t>
  </si>
  <si>
    <t>ville6</t>
  </si>
  <si>
    <t>note6</t>
  </si>
  <si>
    <t>Client7</t>
  </si>
  <si>
    <t>Prénom7</t>
  </si>
  <si>
    <t>ville7</t>
  </si>
  <si>
    <t>note7</t>
  </si>
  <si>
    <t>Client8</t>
  </si>
  <si>
    <t>Prénom8</t>
  </si>
  <si>
    <t>ville8</t>
  </si>
  <si>
    <t>note8</t>
  </si>
  <si>
    <t>fournisseur2</t>
  </si>
  <si>
    <t>fournisseur4</t>
  </si>
  <si>
    <t>fournisseur5</t>
  </si>
  <si>
    <t>fournisseur6</t>
  </si>
  <si>
    <t>fournisseur7</t>
  </si>
  <si>
    <t>fournisseur8</t>
  </si>
  <si>
    <t>CB</t>
  </si>
  <si>
    <t>CHEQUE</t>
  </si>
  <si>
    <t>LIQUIDE</t>
  </si>
  <si>
    <t>Montant</t>
  </si>
  <si>
    <t>Paiement</t>
  </si>
  <si>
    <t>Winston Xspere Fresh</t>
  </si>
  <si>
    <t>Haribo</t>
  </si>
  <si>
    <t>Poulain</t>
  </si>
  <si>
    <t>Pate</t>
  </si>
  <si>
    <t>Malboro rouge</t>
  </si>
  <si>
    <t>Malboro</t>
  </si>
  <si>
    <t>winston</t>
  </si>
  <si>
    <t>Bio et écologique</t>
  </si>
  <si>
    <t>Fruits et légumes</t>
  </si>
  <si>
    <t>Produits frais</t>
  </si>
  <si>
    <t>Crèmerie, yaourts, œufs</t>
  </si>
  <si>
    <t>Surgelés</t>
  </si>
  <si>
    <t>Epicerie sucrée</t>
  </si>
  <si>
    <t>Epicerie salée</t>
  </si>
  <si>
    <t>Boissons</t>
  </si>
  <si>
    <t>Hygiène, beauté et bébé</t>
  </si>
  <si>
    <t>Entretien et maison</t>
  </si>
  <si>
    <t>CAISSE ET STOCK</t>
  </si>
  <si>
    <t>Stock mini</t>
  </si>
  <si>
    <t>ALARME</t>
  </si>
  <si>
    <t>3</t>
  </si>
  <si>
    <t>Client9</t>
  </si>
  <si>
    <t>Prénom9</t>
  </si>
  <si>
    <t>rue9</t>
  </si>
  <si>
    <t>ville9</t>
  </si>
  <si>
    <t>mail2@free.fr</t>
  </si>
  <si>
    <t>mail9@free.fr</t>
  </si>
  <si>
    <t>mail5@free.fr</t>
  </si>
  <si>
    <t>mail6@free.fr</t>
  </si>
  <si>
    <t>mail7@free.fr</t>
  </si>
  <si>
    <t>mail8@free.fr</t>
  </si>
  <si>
    <t>mail4@free.fr</t>
  </si>
  <si>
    <t>note9</t>
  </si>
  <si>
    <t>Bières</t>
  </si>
  <si>
    <t>yaourt</t>
  </si>
  <si>
    <t>savon noir</t>
  </si>
  <si>
    <t>pomme</t>
  </si>
  <si>
    <t>creme anti ride</t>
  </si>
  <si>
    <t>œufs</t>
  </si>
  <si>
    <t>epinard</t>
  </si>
  <si>
    <t>Confiture</t>
  </si>
  <si>
    <t>Vente Client3</t>
  </si>
  <si>
    <t>produit</t>
  </si>
  <si>
    <t>essai</t>
  </si>
  <si>
    <t>Vente Client2</t>
  </si>
  <si>
    <t>Pastis</t>
  </si>
  <si>
    <t>Ricard</t>
  </si>
  <si>
    <t>mail2@gmail.fr</t>
  </si>
  <si>
    <t>mail3@gmail.fr</t>
  </si>
  <si>
    <t>mail4@gmail.fr</t>
  </si>
  <si>
    <t>mail5@gmail.fr</t>
  </si>
  <si>
    <t>mail6@gmail.fr</t>
  </si>
  <si>
    <t>mail7@gmail.fr</t>
  </si>
  <si>
    <t>Vente Client4</t>
  </si>
  <si>
    <t>fume</t>
  </si>
  <si>
    <t>rue fume</t>
  </si>
  <si>
    <t>fume ville</t>
  </si>
  <si>
    <t>mail@fume.fr</t>
  </si>
  <si>
    <t>picole</t>
  </si>
  <si>
    <t>sans soif</t>
  </si>
  <si>
    <t>tombale</t>
  </si>
  <si>
    <t>picole@sanssoif.fr</t>
  </si>
  <si>
    <t>MGD PRESTATION - SERVICES &amp; ACCESSOIRES</t>
  </si>
  <si>
    <t>46 rue Jean WYRSCH</t>
  </si>
  <si>
    <t>Facture n°</t>
  </si>
  <si>
    <t>25000 BESANCON</t>
  </si>
  <si>
    <t>Mail : mgdprestation@free.fr</t>
  </si>
  <si>
    <t>Tél. : 07.49.79.63.79</t>
  </si>
  <si>
    <t>SIRET : 907452940</t>
  </si>
  <si>
    <t>Designation</t>
  </si>
  <si>
    <t>Pu</t>
  </si>
  <si>
    <t>Qtè</t>
  </si>
  <si>
    <t>Total</t>
  </si>
  <si>
    <t>TVA non applicable - Article 293 B du CGI</t>
  </si>
  <si>
    <t>Mode de règlement :</t>
  </si>
  <si>
    <t>Virement</t>
  </si>
  <si>
    <t>Total :</t>
  </si>
  <si>
    <t>Total net à régler :</t>
  </si>
  <si>
    <t>MGD PRESTATION - SERVICES &amp; ACCESSOIRES vous remercie pour votre fidélité.</t>
  </si>
  <si>
    <t>Assistance à l'installation de logiciels, par téléphone ou en ligne via Team Viewer</t>
  </si>
  <si>
    <t>utilisation, ou, pour les pièces automobile, d'un véhicule non conforme.</t>
  </si>
  <si>
    <t xml:space="preserve">Nous ne serions être tenus responsables d'un problème pendant la livraison ou d'une mauvaise </t>
  </si>
  <si>
    <t>Tous nos produits sont testés avant envoi et soigneusement emballés.</t>
  </si>
  <si>
    <t>Clause de non garantie:</t>
  </si>
  <si>
    <t>Mode de règlement</t>
  </si>
  <si>
    <t>Chèque</t>
  </si>
  <si>
    <t>Espèce</t>
  </si>
  <si>
    <t>38005 ville5</t>
  </si>
  <si>
    <t/>
  </si>
  <si>
    <t>Vente Client5</t>
  </si>
  <si>
    <t>Facture - 0011</t>
  </si>
  <si>
    <t>Crèmerie, yaourts, œufs yaourt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</si>
</sst>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0000"/>
    <numFmt numFmtId="165" formatCode="0#&quot; &quot;##&quot; &quot;##&quot; &quot;##&quot; &quot;##"/>
    <numFmt numFmtId="166" formatCode="#.##0.00\ &quot;€&quot;;\-#.##0.00\ &quot;€&quot;"/>
    <numFmt numFmtId="167" formatCode="#,##0.00\ &quot;€&quot;"/>
  </numFmts>
  <fonts count="1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48"/>
      <color theme="1"/>
      <name val="Algerian"/>
      <family val="5"/>
    </font>
    <font>
      <sz val="10"/>
      <color rgb="FF000000"/>
      <name val="Calibri"/>
      <family val="2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1"/>
      <color rgb="FFFFFF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</fills>
  <borders count="2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C8C8C8"/>
      </top>
      <bottom style="thin">
        <color rgb="FFC8C8C8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/>
    <xf numFmtId="165" fontId="3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44" fontId="1" fillId="0" borderId="0" xfId="1" applyFont="1" applyAlignment="1">
      <alignment horizontal="center" vertical="center"/>
    </xf>
    <xf numFmtId="44" fontId="2" fillId="0" borderId="0" xfId="1" applyFont="1" applyAlignment="1">
      <alignment horizontal="center"/>
    </xf>
    <xf numFmtId="44" fontId="2" fillId="0" borderId="0" xfId="1" applyFont="1"/>
    <xf numFmtId="164" fontId="2" fillId="0" borderId="0" xfId="0" applyNumberFormat="1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1" fontId="6" fillId="2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1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1" fillId="0" borderId="0" xfId="1" applyNumberFormat="1" applyFont="1" applyAlignment="1">
      <alignment horizontal="center" vertical="center"/>
    </xf>
    <xf numFmtId="166" fontId="2" fillId="0" borderId="0" xfId="1" applyNumberFormat="1" applyFont="1" applyAlignment="1">
      <alignment horizontal="center"/>
    </xf>
    <xf numFmtId="44" fontId="0" fillId="0" borderId="0" xfId="1" applyFont="1"/>
    <xf numFmtId="0" fontId="6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8" fillId="0" borderId="0" xfId="2"/>
    <xf numFmtId="165" fontId="0" fillId="0" borderId="0" xfId="0" applyNumberFormat="1"/>
    <xf numFmtId="0" fontId="0" fillId="3" borderId="0" xfId="0" applyFill="1" applyAlignment="1">
      <alignment horizontal="center" vertical="center"/>
    </xf>
    <xf numFmtId="44" fontId="0" fillId="0" borderId="0" xfId="1" applyFont="1" applyAlignment="1">
      <alignment horizont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/>
    <xf numFmtId="164" fontId="13" fillId="0" borderId="0" xfId="0" applyNumberFormat="1" applyFont="1"/>
    <xf numFmtId="165" fontId="13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44" fontId="13" fillId="0" borderId="0" xfId="1" applyFont="1"/>
    <xf numFmtId="44" fontId="13" fillId="0" borderId="0" xfId="1" applyFont="1" applyAlignment="1">
      <alignment horizontal="center"/>
    </xf>
    <xf numFmtId="0" fontId="2" fillId="0" borderId="0" xfId="0" applyFont="1" applyAlignment="1">
      <alignment vertical="center"/>
    </xf>
    <xf numFmtId="44" fontId="13" fillId="0" borderId="0" xfId="1" applyFont="1" applyAlignment="1"/>
    <xf numFmtId="0" fontId="7" fillId="0" borderId="0" xfId="0" applyFont="1" applyAlignment="1">
      <alignment horizontal="center" vertical="center"/>
    </xf>
    <xf numFmtId="0" fontId="13" fillId="0" borderId="0" xfId="0" applyNumberFormat="1" applyFont="1" applyAlignment="1">
      <alignment horizontal="center"/>
    </xf>
    <xf numFmtId="0" fontId="11" fillId="0" borderId="0" xfId="0" applyFont="1"/>
    <xf numFmtId="0" fontId="5" fillId="0" borderId="0" xfId="0" applyFont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15" fillId="4" borderId="3" xfId="0" applyFont="1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3" xfId="0" applyFill="1" applyBorder="1"/>
    <xf numFmtId="0" fontId="0" fillId="4" borderId="4" xfId="0" applyFill="1" applyBorder="1" applyAlignment="1">
      <alignment horizontal="left" vertical="center"/>
    </xf>
    <xf numFmtId="14" fontId="0" fillId="4" borderId="6" xfId="0" applyNumberFormat="1" applyFill="1" applyBorder="1" applyAlignment="1">
      <alignment horizontal="left" vertical="center"/>
    </xf>
    <xf numFmtId="0" fontId="0" fillId="4" borderId="7" xfId="0" applyFill="1" applyBorder="1"/>
    <xf numFmtId="0" fontId="0" fillId="4" borderId="8" xfId="0" applyFill="1" applyBorder="1" applyAlignment="1">
      <alignment horizontal="left" vertical="center"/>
    </xf>
    <xf numFmtId="0" fontId="0" fillId="4" borderId="9" xfId="0" applyFill="1" applyBorder="1"/>
    <xf numFmtId="0" fontId="0" fillId="4" borderId="10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/>
    </xf>
    <xf numFmtId="0" fontId="0" fillId="4" borderId="11" xfId="0" applyFill="1" applyBorder="1"/>
    <xf numFmtId="0" fontId="0" fillId="4" borderId="8" xfId="0" applyFill="1" applyBorder="1"/>
    <xf numFmtId="0" fontId="0" fillId="4" borderId="12" xfId="0" applyFill="1" applyBorder="1"/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/>
    <xf numFmtId="0" fontId="0" fillId="4" borderId="18" xfId="0" applyFill="1" applyBorder="1"/>
    <xf numFmtId="167" fontId="0" fillId="4" borderId="19" xfId="0" applyNumberFormat="1" applyFill="1" applyBorder="1"/>
    <xf numFmtId="0" fontId="0" fillId="4" borderId="19" xfId="0" applyFill="1" applyBorder="1"/>
    <xf numFmtId="167" fontId="0" fillId="4" borderId="18" xfId="0" applyNumberFormat="1" applyFill="1" applyBorder="1"/>
    <xf numFmtId="0" fontId="0" fillId="4" borderId="0" xfId="0" applyFill="1" applyAlignment="1">
      <alignment wrapText="1"/>
    </xf>
    <xf numFmtId="49" fontId="15" fillId="4" borderId="17" xfId="0" applyNumberFormat="1" applyFont="1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49" fontId="9" fillId="4" borderId="0" xfId="0" applyNumberFormat="1" applyFont="1" applyFill="1" applyBorder="1"/>
    <xf numFmtId="49" fontId="0" fillId="4" borderId="0" xfId="0" applyNumberFormat="1" applyFill="1" applyBorder="1"/>
    <xf numFmtId="49" fontId="0" fillId="4" borderId="0" xfId="0" applyNumberFormat="1" applyFill="1"/>
    <xf numFmtId="49" fontId="0" fillId="4" borderId="18" xfId="0" applyNumberFormat="1" applyFill="1" applyBorder="1"/>
    <xf numFmtId="0" fontId="16" fillId="4" borderId="0" xfId="0" applyFont="1" applyFill="1" applyAlignment="1">
      <alignment vertical="center"/>
    </xf>
    <xf numFmtId="167" fontId="0" fillId="4" borderId="26" xfId="0" applyNumberFormat="1" applyFill="1" applyBorder="1"/>
    <xf numFmtId="0" fontId="0" fillId="4" borderId="26" xfId="0" applyFill="1" applyBorder="1"/>
    <xf numFmtId="167" fontId="0" fillId="4" borderId="0" xfId="0" applyNumberFormat="1" applyFill="1" applyBorder="1"/>
    <xf numFmtId="167" fontId="0" fillId="4" borderId="4" xfId="0" applyNumberFormat="1" applyFill="1" applyBorder="1"/>
    <xf numFmtId="167" fontId="0" fillId="4" borderId="6" xfId="0" applyNumberFormat="1" applyFill="1" applyBorder="1"/>
    <xf numFmtId="0" fontId="15" fillId="4" borderId="5" xfId="0" applyFont="1" applyFill="1" applyBorder="1"/>
    <xf numFmtId="0" fontId="15" fillId="4" borderId="0" xfId="0" applyFont="1" applyFill="1"/>
    <xf numFmtId="167" fontId="15" fillId="4" borderId="6" xfId="0" applyNumberFormat="1" applyFont="1" applyFill="1" applyBorder="1"/>
    <xf numFmtId="167" fontId="0" fillId="4" borderId="8" xfId="0" applyNumberFormat="1" applyFill="1" applyBorder="1"/>
    <xf numFmtId="0" fontId="0" fillId="4" borderId="24" xfId="0" applyFill="1" applyBorder="1" applyAlignment="1">
      <alignment horizontal="centerContinuous"/>
    </xf>
    <xf numFmtId="0" fontId="0" fillId="4" borderId="0" xfId="0" applyFill="1" applyAlignment="1">
      <alignment horizontal="centerContinuous"/>
    </xf>
    <xf numFmtId="0" fontId="9" fillId="0" borderId="17" xfId="0" applyFont="1" applyBorder="1" applyAlignment="1">
      <alignment horizontal="centerContinuous"/>
    </xf>
    <xf numFmtId="0" fontId="9" fillId="0" borderId="23" xfId="0" applyFont="1" applyBorder="1" applyAlignment="1">
      <alignment horizontal="centerContinuous"/>
    </xf>
    <xf numFmtId="0" fontId="0" fillId="4" borderId="17" xfId="0" applyFill="1" applyBorder="1" applyAlignment="1">
      <alignment horizontal="centerContinuous"/>
    </xf>
    <xf numFmtId="0" fontId="17" fillId="5" borderId="27" xfId="0" applyFont="1" applyFill="1" applyBorder="1" applyAlignment="1">
      <alignment horizontal="center"/>
    </xf>
    <xf numFmtId="0" fontId="14" fillId="6" borderId="27" xfId="0" applyFont="1" applyFill="1" applyBorder="1"/>
    <xf numFmtId="0" fontId="14" fillId="7" borderId="27" xfId="0" applyFont="1" applyFill="1" applyBorder="1"/>
    <xf numFmtId="0" fontId="15" fillId="4" borderId="13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43"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</dxf>
    <dxf>
      <numFmt numFmtId="1" formatCode="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</dxf>
    <dxf>
      <numFmt numFmtId="165" formatCode="0#&quot; &quot;##&quot; &quot;##&quot; &quot;##&quot; &quot;##"/>
    </dxf>
    <dxf>
      <numFmt numFmtId="165" formatCode="0#&quot; &quot;##&quot; &quot;##&quot; &quot;##&quot; &quot;##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220980</xdr:colOff>
      <xdr:row>5</xdr:row>
      <xdr:rowOff>121920</xdr:rowOff>
    </xdr:from>
    <xdr:to>
      <xdr:col>11</xdr:col>
      <xdr:colOff>586740</xdr:colOff>
      <xdr:row>9</xdr:row>
      <xdr:rowOff>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353300" y="2827020"/>
          <a:ext cx="1950720" cy="8001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1775460</xdr:colOff>
      <xdr:row>0</xdr:row>
      <xdr:rowOff>1</xdr:rowOff>
    </xdr:from>
    <xdr:to>
      <xdr:col>4</xdr:col>
      <xdr:colOff>289029</xdr:colOff>
      <xdr:row>1</xdr:row>
      <xdr:rowOff>7621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486400" y="1"/>
          <a:ext cx="1096749" cy="18288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297180</xdr:colOff>
      <xdr:row>0</xdr:row>
      <xdr:rowOff>121920</xdr:rowOff>
    </xdr:from>
    <xdr:to>
      <xdr:col>11</xdr:col>
      <xdr:colOff>609069</xdr:colOff>
      <xdr:row>2</xdr:row>
      <xdr:rowOff>91439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439400" y="121920"/>
          <a:ext cx="1096749" cy="327659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304269</xdr:colOff>
      <xdr:row>1</xdr:row>
      <xdr:rowOff>7620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450580" y="0"/>
          <a:ext cx="1096749" cy="1905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144780</xdr:colOff>
      <xdr:row>0</xdr:row>
      <xdr:rowOff>38100</xdr:rowOff>
    </xdr:from>
    <xdr:to>
      <xdr:col>10</xdr:col>
      <xdr:colOff>449049</xdr:colOff>
      <xdr:row>2</xdr:row>
      <xdr:rowOff>45720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494520" y="38100"/>
          <a:ext cx="1096749" cy="37338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129540</xdr:colOff>
          <xdr:row>3</xdr:row>
          <xdr:rowOff>68580</xdr:rowOff>
        </xdr:from>
        <xdr:to>
          <xdr:col>13</xdr:col>
          <xdr:colOff>556260</xdr:colOff>
          <xdr:row>5</xdr:row>
          <xdr:rowOff>60960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121920</xdr:colOff>
          <xdr:row>6</xdr:row>
          <xdr:rowOff>30480</xdr:rowOff>
        </xdr:from>
        <xdr:to>
          <xdr:col>13</xdr:col>
          <xdr:colOff>548640</xdr:colOff>
          <xdr:row>7</xdr:row>
          <xdr:rowOff>76200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8659</xdr:colOff>
      <xdr:row>61</xdr:row>
      <xdr:rowOff>138547</xdr:rowOff>
    </xdr:from>
    <xdr:to>
      <xdr:col>2</xdr:col>
      <xdr:colOff>519546</xdr:colOff>
      <xdr:row>62</xdr:row>
      <xdr:rowOff>216479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791441" y="11312238"/>
          <a:ext cx="1293669" cy="2580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Contenu du colis</a:t>
          </a:r>
        </a:p>
      </xdr:txBody>
    </xdr:sp>
    <xdr:clientData/>
  </xdr:twoCellAnchor>
  <xdr:twoCellAnchor editAs="oneCell">
    <xdr:from>
      <xdr:col>3</xdr:col>
      <xdr:colOff>329046</xdr:colOff>
      <xdr:row>8</xdr:row>
      <xdr:rowOff>43295</xdr:rowOff>
    </xdr:from>
    <xdr:to>
      <xdr:col>4</xdr:col>
      <xdr:colOff>701387</xdr:colOff>
      <xdr:row>11</xdr:row>
      <xdr:rowOff>132549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3626" y="1536815"/>
          <a:ext cx="1157201" cy="645514"/>
        </a:xfrm>
        <a:prstGeom prst="rect">
          <a:avLst/>
        </a:prstGeom>
      </xdr:spPr>
    </xdr:pic>
    <xdr:clientData/>
  </xdr:twoCellAnchor>
  <xdr:twoCellAnchor editAs="absolute">
    <xdr:from>
      <xdr:col>12</xdr:col>
      <xdr:colOff>159328</xdr:colOff>
      <xdr:row>0</xdr:row>
      <xdr:rowOff>166255</xdr:rowOff>
    </xdr:from>
    <xdr:to>
      <xdr:col>13</xdr:col>
      <xdr:colOff>540328</xdr:colOff>
      <xdr:row>2</xdr:row>
      <xdr:rowOff>152400</xdr:rowOff>
    </xdr:to>
    <xdr:sp macro="[0]!afformul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10778837" y="166255"/>
          <a:ext cx="1163782" cy="3463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lients"/>
      <sheetName val="Produits"/>
      <sheetName val="Fournisseur"/>
      <sheetName val="Mouvement"/>
      <sheetName val="Factur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B024080-F227-4460-A732-6270CAC07E15}" name="T_alarme" displayName="T_alarme" ref="A10:C11" insertRow="1" totalsRowShown="0">
  <tableColumns count="3">
    <tableColumn id="1" xr3:uid="{63EC9789-5488-4F2B-9B30-5C97AB586CC5}" name="Rayon" dataDxfId="42"/>
    <tableColumn id="2" xr3:uid="{FCC92FE6-DEDC-482A-8176-27A0FE7E7AD5}" name="Produit" dataDxfId="41"/>
    <tableColumn id="3" xr3:uid="{095BE84A-B5FA-4CF0-9974-1070929C2112}" name="Stock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lient" displayName="Client" ref="A1:J9" totalsRowShown="0" headerRowDxfId="39" dataDxfId="38">
  <tableColumns count="10">
    <tableColumn id="1" xr3:uid="{00000000-0010-0000-0000-000001000000}" name="ID" dataDxfId="37"/>
    <tableColumn id="2" xr3:uid="{00000000-0010-0000-0000-000002000000}" name="Nom" dataDxfId="36"/>
    <tableColumn id="10" xr3:uid="{EDE43E07-40C4-425A-9589-2ECEB0210293}" name="Prénom" dataDxfId="35"/>
    <tableColumn id="5" xr3:uid="{00000000-0010-0000-0000-000005000000}" name="Rue" dataDxfId="34"/>
    <tableColumn id="4" xr3:uid="{00000000-0010-0000-0000-000004000000}" name="Ville" dataDxfId="33"/>
    <tableColumn id="3" xr3:uid="{00000000-0010-0000-0000-000003000000}" name="CodePostal" dataDxfId="32"/>
    <tableColumn id="6" xr3:uid="{00000000-0010-0000-0000-000006000000}" name="Tph" dataDxfId="31"/>
    <tableColumn id="7" xr3:uid="{00000000-0010-0000-0000-000007000000}" name="Portable" dataDxfId="30"/>
    <tableColumn id="8" xr3:uid="{00000000-0010-0000-0000-000008000000}" name="Email" dataDxfId="29"/>
    <tableColumn id="9" xr3:uid="{00000000-0010-0000-0000-000009000000}" name="Remarques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8D6A5A-1122-4221-B645-A6195153A934}" name="produits" displayName="produits" ref="A1:J18" totalsRowShown="0" headerRowDxfId="27" dataDxfId="26">
  <tableColumns count="10">
    <tableColumn id="1" xr3:uid="{65169E8C-AE45-4737-B61F-8D73987613A1}" name="ID" dataDxfId="25"/>
    <tableColumn id="8" xr3:uid="{62AA50D0-200D-4AE1-BADC-6DF3FE13DDC7}" name="Rayon" dataDxfId="24"/>
    <tableColumn id="2" xr3:uid="{3897464C-6C2C-458C-A817-A53BE212F944}" name="Produit" dataDxfId="23"/>
    <tableColumn id="10" xr3:uid="{2792744A-E13B-4150-AD91-217BDF8A99BA}" name="Stock" dataDxfId="22"/>
    <tableColumn id="5" xr3:uid="{955B51E2-EAC1-42E6-BEE2-211D94517F23}" name="Prix d'achat" dataDxfId="21" dataCellStyle="Monétaire"/>
    <tableColumn id="4" xr3:uid="{59CAF9FF-5CF7-4AA6-9A4E-1F6DB1D53748}" name="TVA" dataDxfId="20"/>
    <tableColumn id="3" xr3:uid="{B656DE4C-6BDD-46C5-9872-D78C935B2AF8}" name="Marge" dataDxfId="19"/>
    <tableColumn id="6" xr3:uid="{06EC1F9D-1B33-4085-AB8D-9F017D5D4B14}" name="Prix de vente" dataDxfId="18" dataCellStyle="Monétaire"/>
    <tableColumn id="7" xr3:uid="{5BB844F6-7EA4-4323-9C00-EBA97A373070}" name="Fournisseur" dataDxfId="17"/>
    <tableColumn id="9" xr3:uid="{F439C0B4-0BB4-42B3-9794-6747517EA5CA}" name="Stock mini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090F714-B8EA-4EE6-8FE3-0E3A0EA0865D}" name="T_listrayon" displayName="T_listrayon" ref="N1:N16" totalsRowShown="0" headerRowDxfId="15" dataDxfId="14">
  <tableColumns count="1">
    <tableColumn id="1" xr3:uid="{24EF1456-9EFB-4935-97B3-B61D50540D2C}" name="Rayon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C07F84-5963-4789-80CF-7913F9A10EE1}" name="T_Fournisseur" displayName="T_Fournisseur" ref="A1:J11" totalsRowShown="0" headerRowDxfId="12">
  <tableColumns count="10">
    <tableColumn id="1" xr3:uid="{32976731-5EA4-49C2-9BAD-AE46726D71D4}" name="ID"/>
    <tableColumn id="2" xr3:uid="{350C791C-6144-4BDE-8143-E05E6FF28DC9}" name="Entreprise"/>
    <tableColumn id="3" xr3:uid="{15C78B0F-BCA3-49B2-8700-2A44D97B88D0}" name="contact"/>
    <tableColumn id="4" xr3:uid="{9384D57E-6347-4B44-84A5-D9F13AA66963}" name="Rue"/>
    <tableColumn id="5" xr3:uid="{06A0244C-9231-4A8B-A5C7-A58A2211241C}" name="Ville"/>
    <tableColumn id="6" xr3:uid="{DBD11E4E-1960-48B5-A657-2ECBF346C130}" name="Code postal" dataDxfId="11"/>
    <tableColumn id="7" xr3:uid="{1C23CA56-C2C4-44EA-8E2E-436B239B9EA3}" name="Téléphone" dataDxfId="10"/>
    <tableColumn id="8" xr3:uid="{838E56AF-B911-4F9B-BF5B-BD0053133E86}" name="Portable" dataDxfId="9"/>
    <tableColumn id="9" xr3:uid="{5DD40A02-ECDA-4403-9082-170EC126825B}" name="Mail"/>
    <tableColumn id="10" xr3:uid="{932CF0CE-6032-4BCC-9B8F-D030C01E2782}" name="Fax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D721EA-A841-4F4A-9D93-8D1EDEE73AC0}" name="Mouvement" displayName="Mouvement" ref="A1:I9" totalsRowShown="0" headerRowDxfId="7">
  <tableColumns count="9">
    <tableColumn id="9" xr3:uid="{B871988F-2046-4942-8E7B-C3AB0289A08B}" name="Rayon"/>
    <tableColumn id="2" xr3:uid="{D6E8C5F3-0A4C-4FC2-8F52-3087D00D6605}" name="Désignation"/>
    <tableColumn id="3" xr3:uid="{CD10990D-A87D-4E01-B4C0-18F7A8B58648}" name="Entrée" dataDxfId="6"/>
    <tableColumn id="4" xr3:uid="{D254F446-2F06-4F04-85AE-D39E54CDD9D8}" name="Sortie" dataDxfId="5"/>
    <tableColumn id="5" xr3:uid="{3BAFADC3-E301-489D-88A6-11FE25C40536}" name="Date" dataDxfId="4"/>
    <tableColumn id="6" xr3:uid="{053C0CE6-FDE1-4D19-8A25-291C3BA25AF3}" name="Stock" dataDxfId="3"/>
    <tableColumn id="7" xr3:uid="{9C2EBCC4-EB07-4ED1-BBBF-211C1BE6B6ED}" name="Source" dataDxfId="2"/>
    <tableColumn id="1" xr3:uid="{B5E56DCA-8EC1-475A-B0B4-8013AF3F2AEC}" name="Paiement" dataDxfId="1"/>
    <tableColumn id="8" xr3:uid="{F169E09D-B676-44C2-8F54-57FCBE2CADCA}" name="Montant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mail6@free.fr" TargetMode="External"/><Relationship Id="rId7" Type="http://schemas.openxmlformats.org/officeDocument/2006/relationships/hyperlink" Target="mailto:mail7@free.fr" TargetMode="External"/><Relationship Id="rId2" Type="http://schemas.openxmlformats.org/officeDocument/2006/relationships/hyperlink" Target="mailto:mail4@free.fr" TargetMode="External"/><Relationship Id="rId1" Type="http://schemas.openxmlformats.org/officeDocument/2006/relationships/hyperlink" Target="mailto:mail2@free.fr" TargetMode="External"/><Relationship Id="rId6" Type="http://schemas.openxmlformats.org/officeDocument/2006/relationships/hyperlink" Target="mailto:mail5@free.fr" TargetMode="External"/><Relationship Id="rId5" Type="http://schemas.openxmlformats.org/officeDocument/2006/relationships/hyperlink" Target="mailto:mail9@free.fr" TargetMode="External"/><Relationship Id="rId10" Type="http://schemas.openxmlformats.org/officeDocument/2006/relationships/table" Target="../tables/table2.xml"/><Relationship Id="rId4" Type="http://schemas.openxmlformats.org/officeDocument/2006/relationships/hyperlink" Target="mailto:mail8@free.fr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mailto:mail4@gmail.fr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mailto:mail3@gmail.fr" TargetMode="External"/><Relationship Id="rId1" Type="http://schemas.openxmlformats.org/officeDocument/2006/relationships/hyperlink" Target="mailto:mail2@gmail.fr" TargetMode="External"/><Relationship Id="rId6" Type="http://schemas.openxmlformats.org/officeDocument/2006/relationships/hyperlink" Target="mailto:mail7@gmail.fr" TargetMode="External"/><Relationship Id="rId5" Type="http://schemas.openxmlformats.org/officeDocument/2006/relationships/hyperlink" Target="mailto:mail6@gmail.fr" TargetMode="External"/><Relationship Id="rId4" Type="http://schemas.openxmlformats.org/officeDocument/2006/relationships/hyperlink" Target="mailto:mail5@gmail.fr" TargetMode="External"/><Relationship Id="rId9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F8618-F283-45C3-AAFF-8F4DD16E1A33}">
  <sheetPr codeName="Feuil2"/>
  <dimension ref="A1:L24"/>
  <sheetViews>
    <sheetView showGridLines="0" showRowColHeaders="0" tabSelected="1" workbookViewId="0">
      <selection activeCell="H7" sqref="H7"/>
    </sheetView>
  </sheetViews>
  <sheetFormatPr baseColWidth="10" defaultRowHeight="14.4" x14ac:dyDescent="0.3"/>
  <cols>
    <col min="1" max="1" width="15.6640625" customWidth="1"/>
    <col min="2" max="2" width="19" customWidth="1"/>
    <col min="3" max="3" width="8.77734375" customWidth="1"/>
    <col min="4" max="5" width="7" customWidth="1"/>
    <col min="6" max="6" width="6.33203125" hidden="1" customWidth="1"/>
    <col min="7" max="7" width="8" customWidth="1"/>
  </cols>
  <sheetData>
    <row r="1" spans="1:12" ht="69" x14ac:dyDescent="1.35">
      <c r="H1" s="35" t="s">
        <v>108</v>
      </c>
    </row>
    <row r="9" spans="1:12" ht="21" x14ac:dyDescent="0.3">
      <c r="B9" s="36" t="s">
        <v>110</v>
      </c>
    </row>
    <row r="10" spans="1:12" x14ac:dyDescent="0.3">
      <c r="A10" s="22" t="s">
        <v>51</v>
      </c>
      <c r="B10" s="22" t="s">
        <v>52</v>
      </c>
      <c r="C10" s="22" t="s">
        <v>11</v>
      </c>
    </row>
    <row r="11" spans="1:12" x14ac:dyDescent="0.3">
      <c r="A11" s="44"/>
      <c r="B11" s="1"/>
      <c r="C11" s="41"/>
    </row>
    <row r="13" spans="1:12" x14ac:dyDescent="0.3">
      <c r="J13" s="32" t="s">
        <v>86</v>
      </c>
      <c r="K13" s="32" t="s">
        <v>87</v>
      </c>
      <c r="L13" s="32" t="s">
        <v>88</v>
      </c>
    </row>
    <row r="14" spans="1:12" x14ac:dyDescent="0.3">
      <c r="I14" s="18">
        <f ca="1">TODAY()</f>
        <v>44544</v>
      </c>
      <c r="J14" s="25">
        <f ca="1">SUMIFS(Mouvement[Montant],Mouvement[Paiement],$J$13,Mouvement[Date],I14)</f>
        <v>0</v>
      </c>
      <c r="K14" s="25">
        <f ca="1">SUMIFS(Mouvement[Montant],Mouvement[Paiement],$K$13,Mouvement[Date],I14)</f>
        <v>0</v>
      </c>
      <c r="L14" s="25">
        <f ca="1">SUMIFS(Mouvement[Montant],Mouvement[Paiement],$L$13,Mouvement[Date],I14)</f>
        <v>0</v>
      </c>
    </row>
    <row r="15" spans="1:12" x14ac:dyDescent="0.3">
      <c r="I15" s="18">
        <f t="shared" ref="I15:I24" ca="1" si="0">IF(WEEKDAY(I14-1,2)&lt;7,I14-1,I14-2)</f>
        <v>44543</v>
      </c>
      <c r="J15" s="25">
        <f ca="1">SUMIFS(Mouvement[Montant],Mouvement[Paiement],$J$13,Mouvement[Date],I15)</f>
        <v>0</v>
      </c>
      <c r="K15" s="25">
        <f ca="1">SUMIFS(Mouvement[Montant],Mouvement[Paiement],$K$13,Mouvement[Date],I15)</f>
        <v>0</v>
      </c>
      <c r="L15" s="25">
        <f ca="1">SUMIFS(Mouvement[Montant],Mouvement[Paiement],$L$13,Mouvement[Date],I15)</f>
        <v>0</v>
      </c>
    </row>
    <row r="16" spans="1:12" x14ac:dyDescent="0.3">
      <c r="I16" s="18">
        <f t="shared" ca="1" si="0"/>
        <v>44541</v>
      </c>
      <c r="J16" s="25">
        <f ca="1">SUMIFS(Mouvement[Montant],Mouvement[Paiement],$J$13,Mouvement[Date],I16)</f>
        <v>0</v>
      </c>
      <c r="K16" s="25">
        <f ca="1">SUMIFS(Mouvement[Montant],Mouvement[Paiement],$K$13,Mouvement[Date],I16)</f>
        <v>0</v>
      </c>
      <c r="L16" s="25">
        <f ca="1">SUMIFS(Mouvement[Montant],Mouvement[Paiement],$L$13,Mouvement[Date],I16)</f>
        <v>0</v>
      </c>
    </row>
    <row r="17" spans="9:12" x14ac:dyDescent="0.3">
      <c r="I17" s="18">
        <f t="shared" ca="1" si="0"/>
        <v>44540</v>
      </c>
      <c r="J17" s="25">
        <f ca="1">SUMIFS(Mouvement[Montant],Mouvement[Paiement],$J$13,Mouvement[Date],I17)</f>
        <v>0</v>
      </c>
      <c r="K17" s="25">
        <f ca="1">SUMIFS(Mouvement[Montant],Mouvement[Paiement],$K$13,Mouvement[Date],I17)</f>
        <v>0</v>
      </c>
      <c r="L17" s="25">
        <f ca="1">SUMIFS(Mouvement[Montant],Mouvement[Paiement],$L$13,Mouvement[Date],I17)</f>
        <v>0</v>
      </c>
    </row>
    <row r="18" spans="9:12" x14ac:dyDescent="0.3">
      <c r="I18" s="18">
        <f t="shared" ca="1" si="0"/>
        <v>44539</v>
      </c>
      <c r="J18" s="25">
        <f ca="1">SUMIFS(Mouvement[Montant],Mouvement[Paiement],$J$13,Mouvement[Date],I18)</f>
        <v>0</v>
      </c>
      <c r="K18" s="25">
        <f ca="1">SUMIFS(Mouvement[Montant],Mouvement[Paiement],$K$13,Mouvement[Date],I18)</f>
        <v>0</v>
      </c>
      <c r="L18" s="25">
        <f ca="1">SUMIFS(Mouvement[Montant],Mouvement[Paiement],$L$13,Mouvement[Date],I18)</f>
        <v>0</v>
      </c>
    </row>
    <row r="19" spans="9:12" x14ac:dyDescent="0.3">
      <c r="I19" s="18">
        <f t="shared" ca="1" si="0"/>
        <v>44538</v>
      </c>
      <c r="J19" s="25">
        <f ca="1">SUMIFS(Mouvement[Montant],Mouvement[Paiement],$J$13,Mouvement[Date],I19)</f>
        <v>0</v>
      </c>
      <c r="K19" s="25">
        <f ca="1">SUMIFS(Mouvement[Montant],Mouvement[Paiement],$K$13,Mouvement[Date],I19)</f>
        <v>0</v>
      </c>
      <c r="L19" s="25">
        <f ca="1">SUMIFS(Mouvement[Montant],Mouvement[Paiement],$L$13,Mouvement[Date],I19)</f>
        <v>0</v>
      </c>
    </row>
    <row r="20" spans="9:12" x14ac:dyDescent="0.3">
      <c r="I20" s="18">
        <f t="shared" ca="1" si="0"/>
        <v>44537</v>
      </c>
      <c r="J20" s="25">
        <f ca="1">SUMIFS(Mouvement[Montant],Mouvement[Paiement],$J$13,Mouvement[Date],I20)</f>
        <v>0</v>
      </c>
      <c r="K20" s="25">
        <f ca="1">SUMIFS(Mouvement[Montant],Mouvement[Paiement],$K$13,Mouvement[Date],I20)</f>
        <v>0</v>
      </c>
      <c r="L20" s="25">
        <f ca="1">SUMIFS(Mouvement[Montant],Mouvement[Paiement],$L$13,Mouvement[Date],I20)</f>
        <v>0</v>
      </c>
    </row>
    <row r="21" spans="9:12" x14ac:dyDescent="0.3">
      <c r="I21" s="18">
        <f t="shared" ca="1" si="0"/>
        <v>44536</v>
      </c>
      <c r="J21" s="25">
        <f ca="1">SUMIFS(Mouvement[Montant],Mouvement[Paiement],$J$13,Mouvement[Date],I21)</f>
        <v>0</v>
      </c>
      <c r="K21" s="25">
        <f ca="1">SUMIFS(Mouvement[Montant],Mouvement[Paiement],$K$13,Mouvement[Date],I21)</f>
        <v>0</v>
      </c>
      <c r="L21" s="25">
        <f ca="1">SUMIFS(Mouvement[Montant],Mouvement[Paiement],$L$13,Mouvement[Date],I21)</f>
        <v>0</v>
      </c>
    </row>
    <row r="22" spans="9:12" x14ac:dyDescent="0.3">
      <c r="I22" s="18">
        <f t="shared" ca="1" si="0"/>
        <v>44534</v>
      </c>
      <c r="J22" s="25">
        <f ca="1">SUMIFS(Mouvement[Montant],Mouvement[Paiement],$J$13,Mouvement[Date],I22)</f>
        <v>0</v>
      </c>
      <c r="K22" s="25">
        <f ca="1">SUMIFS(Mouvement[Montant],Mouvement[Paiement],$K$13,Mouvement[Date],I22)</f>
        <v>0</v>
      </c>
      <c r="L22" s="25">
        <f ca="1">SUMIFS(Mouvement[Montant],Mouvement[Paiement],$L$13,Mouvement[Date],I22)</f>
        <v>0</v>
      </c>
    </row>
    <row r="23" spans="9:12" x14ac:dyDescent="0.3">
      <c r="I23" s="18">
        <f t="shared" ca="1" si="0"/>
        <v>44533</v>
      </c>
      <c r="J23" s="25">
        <f ca="1">SUMIFS(Mouvement[Montant],Mouvement[Paiement],$J$13,Mouvement[Date],I23)</f>
        <v>0</v>
      </c>
      <c r="K23" s="25">
        <f ca="1">SUMIFS(Mouvement[Montant],Mouvement[Paiement],$K$13,Mouvement[Date],I23)</f>
        <v>0</v>
      </c>
      <c r="L23" s="25">
        <f ca="1">SUMIFS(Mouvement[Montant],Mouvement[Paiement],$L$13,Mouvement[Date],I23)</f>
        <v>0</v>
      </c>
    </row>
    <row r="24" spans="9:12" x14ac:dyDescent="0.3">
      <c r="I24" s="18">
        <f t="shared" ca="1" si="0"/>
        <v>44532</v>
      </c>
      <c r="J24" s="25">
        <f ca="1">SUMIFS(Mouvement[Montant],Mouvement[Paiement],$J$13,Mouvement[Date],I24)</f>
        <v>0</v>
      </c>
      <c r="K24" s="25">
        <f ca="1">SUMIFS(Mouvement[Montant],Mouvement[Paiement],$K$13,Mouvement[Date],I24)</f>
        <v>0</v>
      </c>
      <c r="L24" s="25">
        <f ca="1">SUMIFS(Mouvement[Montant],Mouvement[Paiement],$L$13,Mouvement[Date],I24)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J9"/>
  <sheetViews>
    <sheetView workbookViewId="0">
      <selection activeCell="C4" sqref="C4"/>
    </sheetView>
  </sheetViews>
  <sheetFormatPr baseColWidth="10" defaultColWidth="11.44140625" defaultRowHeight="13.8" x14ac:dyDescent="0.3"/>
  <cols>
    <col min="1" max="1" width="3" style="1" bestFit="1" customWidth="1"/>
    <col min="2" max="2" width="21.6640625" style="1" customWidth="1"/>
    <col min="3" max="3" width="29.88671875" style="1" customWidth="1"/>
    <col min="4" max="4" width="37.6640625" style="1" customWidth="1"/>
    <col min="5" max="5" width="19.88671875" style="1" customWidth="1"/>
    <col min="6" max="6" width="9.6640625" style="7" customWidth="1"/>
    <col min="7" max="7" width="14.109375" style="9" customWidth="1"/>
    <col min="8" max="8" width="14.33203125" style="9" customWidth="1"/>
    <col min="9" max="9" width="24.33203125" style="1" customWidth="1"/>
    <col min="10" max="10" width="29.77734375" style="1" customWidth="1"/>
    <col min="11" max="16384" width="11.44140625" style="1"/>
  </cols>
  <sheetData>
    <row r="1" spans="1:10" s="5" customFormat="1" x14ac:dyDescent="0.3">
      <c r="A1" s="3" t="s">
        <v>0</v>
      </c>
      <c r="B1" s="3" t="s">
        <v>1</v>
      </c>
      <c r="C1" s="3" t="s">
        <v>9</v>
      </c>
      <c r="D1" s="3" t="s">
        <v>2</v>
      </c>
      <c r="E1" s="3" t="s">
        <v>3</v>
      </c>
      <c r="F1" s="6" t="s">
        <v>4</v>
      </c>
      <c r="G1" s="8" t="s">
        <v>5</v>
      </c>
      <c r="H1" s="8" t="s">
        <v>6</v>
      </c>
      <c r="I1" s="4" t="s">
        <v>7</v>
      </c>
      <c r="J1" s="4" t="s">
        <v>8</v>
      </c>
    </row>
    <row r="2" spans="1:10" x14ac:dyDescent="0.3">
      <c r="A2" s="1">
        <v>1</v>
      </c>
      <c r="B2" s="1" t="s">
        <v>46</v>
      </c>
      <c r="C2" s="1" t="s">
        <v>16</v>
      </c>
      <c r="D2" s="1" t="s">
        <v>27</v>
      </c>
      <c r="E2" s="1" t="s">
        <v>47</v>
      </c>
      <c r="F2" s="7">
        <v>38001</v>
      </c>
      <c r="G2" s="9">
        <v>411111111</v>
      </c>
      <c r="H2" s="9">
        <v>611111111</v>
      </c>
      <c r="I2" s="1" t="s">
        <v>48</v>
      </c>
      <c r="J2" s="1" t="s">
        <v>49</v>
      </c>
    </row>
    <row r="3" spans="1:10" ht="14.4" x14ac:dyDescent="0.3">
      <c r="A3" s="1">
        <v>2</v>
      </c>
      <c r="B3" s="1" t="s">
        <v>58</v>
      </c>
      <c r="C3" s="1" t="s">
        <v>59</v>
      </c>
      <c r="D3" s="1" t="s">
        <v>29</v>
      </c>
      <c r="E3" s="1" t="s">
        <v>30</v>
      </c>
      <c r="F3" s="7">
        <v>38002</v>
      </c>
      <c r="G3" s="9">
        <v>422222222</v>
      </c>
      <c r="H3" s="9">
        <v>622222222</v>
      </c>
      <c r="I3" s="30" t="s">
        <v>116</v>
      </c>
      <c r="J3" s="1" t="s">
        <v>60</v>
      </c>
    </row>
    <row r="4" spans="1:10" ht="14.4" x14ac:dyDescent="0.3">
      <c r="A4" s="1">
        <v>4</v>
      </c>
      <c r="B4" s="1" t="s">
        <v>61</v>
      </c>
      <c r="C4" s="1" t="s">
        <v>62</v>
      </c>
      <c r="D4" s="1" t="s">
        <v>38</v>
      </c>
      <c r="E4" s="1" t="s">
        <v>42</v>
      </c>
      <c r="F4" s="7">
        <v>38004</v>
      </c>
      <c r="G4" s="9">
        <v>444444444</v>
      </c>
      <c r="H4" s="9">
        <v>644444444</v>
      </c>
      <c r="I4" s="30" t="s">
        <v>122</v>
      </c>
      <c r="J4" s="1" t="s">
        <v>63</v>
      </c>
    </row>
    <row r="5" spans="1:10" ht="14.4" x14ac:dyDescent="0.3">
      <c r="A5" s="1">
        <v>6</v>
      </c>
      <c r="B5" s="1" t="s">
        <v>64</v>
      </c>
      <c r="C5" s="1" t="s">
        <v>65</v>
      </c>
      <c r="D5" s="1" t="s">
        <v>39</v>
      </c>
      <c r="E5" s="1" t="s">
        <v>66</v>
      </c>
      <c r="F5" s="7">
        <v>38005</v>
      </c>
      <c r="G5" s="9">
        <v>455555555</v>
      </c>
      <c r="H5" s="9">
        <v>655555555</v>
      </c>
      <c r="I5" s="30" t="s">
        <v>118</v>
      </c>
      <c r="J5" s="1" t="s">
        <v>67</v>
      </c>
    </row>
    <row r="6" spans="1:10" ht="14.4" x14ac:dyDescent="0.3">
      <c r="A6" s="37">
        <v>7</v>
      </c>
      <c r="B6" s="1" t="s">
        <v>68</v>
      </c>
      <c r="C6" s="1" t="s">
        <v>69</v>
      </c>
      <c r="D6" s="1" t="s">
        <v>40</v>
      </c>
      <c r="E6" s="1" t="s">
        <v>70</v>
      </c>
      <c r="F6" s="7">
        <v>38006</v>
      </c>
      <c r="G6" s="9">
        <v>466666666</v>
      </c>
      <c r="H6" s="9">
        <v>666666666</v>
      </c>
      <c r="I6" s="30" t="s">
        <v>119</v>
      </c>
      <c r="J6" s="1" t="s">
        <v>71</v>
      </c>
    </row>
    <row r="7" spans="1:10" ht="14.4" x14ac:dyDescent="0.3">
      <c r="A7" s="37">
        <v>8</v>
      </c>
      <c r="B7" s="1" t="s">
        <v>72</v>
      </c>
      <c r="C7" s="1" t="s">
        <v>73</v>
      </c>
      <c r="D7" s="1" t="s">
        <v>41</v>
      </c>
      <c r="E7" s="1" t="s">
        <v>74</v>
      </c>
      <c r="F7" s="7">
        <v>38007</v>
      </c>
      <c r="G7" s="9">
        <v>477777777</v>
      </c>
      <c r="H7" s="9">
        <v>677777777</v>
      </c>
      <c r="I7" s="30" t="s">
        <v>120</v>
      </c>
      <c r="J7" s="1" t="s">
        <v>75</v>
      </c>
    </row>
    <row r="8" spans="1:10" ht="14.4" x14ac:dyDescent="0.3">
      <c r="A8" s="37">
        <v>9</v>
      </c>
      <c r="B8" s="1" t="s">
        <v>76</v>
      </c>
      <c r="C8" s="1" t="s">
        <v>77</v>
      </c>
      <c r="D8" s="1" t="s">
        <v>35</v>
      </c>
      <c r="E8" s="1" t="s">
        <v>78</v>
      </c>
      <c r="F8" s="7">
        <v>38008</v>
      </c>
      <c r="G8" s="9">
        <v>488888888</v>
      </c>
      <c r="H8" s="9">
        <v>688888888</v>
      </c>
      <c r="I8" s="30" t="s">
        <v>121</v>
      </c>
      <c r="J8" s="1" t="s">
        <v>79</v>
      </c>
    </row>
    <row r="9" spans="1:10" ht="14.4" x14ac:dyDescent="0.3">
      <c r="A9" s="37">
        <v>10</v>
      </c>
      <c r="B9" s="37" t="s">
        <v>112</v>
      </c>
      <c r="C9" s="1" t="s">
        <v>113</v>
      </c>
      <c r="D9" s="1" t="s">
        <v>114</v>
      </c>
      <c r="E9" s="1" t="s">
        <v>115</v>
      </c>
      <c r="F9" s="38">
        <v>38009</v>
      </c>
      <c r="G9" s="39">
        <v>499999999</v>
      </c>
      <c r="H9" s="39">
        <v>699999999</v>
      </c>
      <c r="I9" s="30" t="s">
        <v>117</v>
      </c>
      <c r="J9" s="1" t="s">
        <v>123</v>
      </c>
    </row>
  </sheetData>
  <hyperlinks>
    <hyperlink ref="I3" r:id="rId1" xr:uid="{A97C2E46-CE43-409D-B23B-7B052BFD0FE2}"/>
    <hyperlink ref="I4" r:id="rId2" xr:uid="{B5DF751A-A0EF-4038-A253-A260B73B6783}"/>
    <hyperlink ref="I6" r:id="rId3" xr:uid="{39D6AE87-EF65-4F1A-9C3B-BD11AB02BEA5}"/>
    <hyperlink ref="I8" r:id="rId4" xr:uid="{27BB7DD1-406D-4378-8767-78B3CB28C16B}"/>
    <hyperlink ref="I9" r:id="rId5" xr:uid="{B956979F-867D-41A2-9774-AB0C371D8869}"/>
    <hyperlink ref="I5" r:id="rId6" xr:uid="{1EFFC7E4-194A-44AA-A282-E6A90785517C}"/>
    <hyperlink ref="I7" r:id="rId7" xr:uid="{804EF2D7-9CD6-4F93-B43A-50CBDE7C0281}"/>
  </hyperlinks>
  <pageMargins left="0.7" right="0.7" top="0.75" bottom="0.75" header="0.3" footer="0.3"/>
  <pageSetup paperSize="9" orientation="portrait" r:id="rId8"/>
  <drawing r:id="rId9"/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20E43-A468-4E23-ABDE-07EA81B58E18}">
  <sheetPr codeName="Feuil4"/>
  <dimension ref="A1:N18"/>
  <sheetViews>
    <sheetView workbookViewId="0">
      <selection activeCell="E5" sqref="E5"/>
    </sheetView>
  </sheetViews>
  <sheetFormatPr baseColWidth="10" defaultColWidth="11.44140625" defaultRowHeight="13.8" x14ac:dyDescent="0.3"/>
  <cols>
    <col min="1" max="1" width="4.44140625" style="1" customWidth="1"/>
    <col min="2" max="2" width="20.77734375" style="1" customWidth="1"/>
    <col min="3" max="3" width="37.109375" style="1" customWidth="1"/>
    <col min="4" max="4" width="12.33203125" style="2" customWidth="1"/>
    <col min="5" max="5" width="17.109375" style="12" customWidth="1"/>
    <col min="6" max="6" width="10.109375" style="2" customWidth="1"/>
    <col min="7" max="7" width="9.6640625" style="13" customWidth="1"/>
    <col min="8" max="8" width="14.109375" style="24" customWidth="1"/>
    <col min="9" max="9" width="19.88671875" style="1" customWidth="1"/>
    <col min="10" max="10" width="11.44140625" style="5"/>
    <col min="11" max="13" width="11.44140625" style="1"/>
    <col min="14" max="14" width="22.109375" style="1" customWidth="1"/>
    <col min="15" max="16384" width="11.44140625" style="1"/>
  </cols>
  <sheetData>
    <row r="1" spans="1:14" s="5" customFormat="1" ht="14.4" x14ac:dyDescent="0.3">
      <c r="A1" s="3" t="s">
        <v>0</v>
      </c>
      <c r="B1" s="3" t="s">
        <v>51</v>
      </c>
      <c r="C1" s="3" t="s">
        <v>52</v>
      </c>
      <c r="D1" s="3" t="s">
        <v>11</v>
      </c>
      <c r="E1" s="10" t="s">
        <v>12</v>
      </c>
      <c r="F1" s="3" t="s">
        <v>13</v>
      </c>
      <c r="G1" s="6" t="s">
        <v>14</v>
      </c>
      <c r="H1" s="23" t="s">
        <v>15</v>
      </c>
      <c r="I1" s="4" t="s">
        <v>17</v>
      </c>
      <c r="J1" s="3" t="s">
        <v>109</v>
      </c>
      <c r="N1" s="46" t="s">
        <v>51</v>
      </c>
    </row>
    <row r="2" spans="1:14" ht="14.4" x14ac:dyDescent="0.3">
      <c r="A2" s="1">
        <v>1</v>
      </c>
      <c r="B2" s="34" t="s">
        <v>103</v>
      </c>
      <c r="C2" s="1" t="s">
        <v>44</v>
      </c>
      <c r="D2" s="2">
        <v>10</v>
      </c>
      <c r="E2" s="12">
        <v>12.45</v>
      </c>
      <c r="F2" s="2">
        <v>19.600000000000001</v>
      </c>
      <c r="G2" s="29">
        <v>5.5</v>
      </c>
      <c r="H2" s="11">
        <v>15.709161</v>
      </c>
      <c r="I2" s="14" t="s">
        <v>45</v>
      </c>
      <c r="J2" s="40">
        <v>2</v>
      </c>
      <c r="N2" s="34" t="s">
        <v>98</v>
      </c>
    </row>
    <row r="3" spans="1:14" ht="14.4" x14ac:dyDescent="0.3">
      <c r="A3" s="1">
        <v>2</v>
      </c>
      <c r="B3" s="34" t="s">
        <v>103</v>
      </c>
      <c r="C3" s="1" t="s">
        <v>53</v>
      </c>
      <c r="D3" s="2">
        <v>12</v>
      </c>
      <c r="E3" s="12">
        <v>15.45</v>
      </c>
      <c r="F3" s="2">
        <v>19.600000000000001</v>
      </c>
      <c r="G3" s="29">
        <v>5.5</v>
      </c>
      <c r="H3" s="11">
        <v>19.489999999999998</v>
      </c>
      <c r="I3" s="14" t="s">
        <v>80</v>
      </c>
      <c r="J3" s="40" t="s">
        <v>111</v>
      </c>
      <c r="N3" s="34" t="s">
        <v>105</v>
      </c>
    </row>
    <row r="4" spans="1:14" x14ac:dyDescent="0.3">
      <c r="A4" s="1">
        <v>3</v>
      </c>
      <c r="B4" s="1" t="s">
        <v>55</v>
      </c>
      <c r="C4" s="1" t="s">
        <v>91</v>
      </c>
      <c r="D4" s="2">
        <v>120</v>
      </c>
      <c r="E4" s="12">
        <v>7.75</v>
      </c>
      <c r="F4" s="2">
        <v>19.600000000000001</v>
      </c>
      <c r="G4" s="29">
        <v>5.5</v>
      </c>
      <c r="H4" s="11">
        <v>9.7787950000000006</v>
      </c>
      <c r="I4" s="14" t="s">
        <v>97</v>
      </c>
      <c r="J4" s="40">
        <v>10</v>
      </c>
      <c r="N4" s="1" t="s">
        <v>56</v>
      </c>
    </row>
    <row r="5" spans="1:14" x14ac:dyDescent="0.3">
      <c r="A5" s="1">
        <v>4</v>
      </c>
      <c r="B5" s="1" t="s">
        <v>56</v>
      </c>
      <c r="C5" s="1" t="s">
        <v>92</v>
      </c>
      <c r="D5" s="2">
        <v>3</v>
      </c>
      <c r="E5" s="12">
        <v>21.45</v>
      </c>
      <c r="F5" s="2">
        <v>19.600000000000001</v>
      </c>
      <c r="G5" s="29">
        <v>5.5</v>
      </c>
      <c r="H5" s="11">
        <v>27.07</v>
      </c>
      <c r="I5" s="14" t="s">
        <v>81</v>
      </c>
      <c r="J5" s="40">
        <v>2</v>
      </c>
      <c r="N5" s="1" t="s">
        <v>57</v>
      </c>
    </row>
    <row r="6" spans="1:14" ht="14.4" x14ac:dyDescent="0.3">
      <c r="A6" s="1">
        <v>5</v>
      </c>
      <c r="B6" s="34" t="s">
        <v>104</v>
      </c>
      <c r="C6" s="1" t="s">
        <v>54</v>
      </c>
      <c r="D6" s="2">
        <v>20</v>
      </c>
      <c r="E6" s="12">
        <v>24.45</v>
      </c>
      <c r="F6" s="2">
        <v>19.600000000000001</v>
      </c>
      <c r="G6" s="29">
        <v>5.5</v>
      </c>
      <c r="H6" s="11">
        <v>30.850521000000001</v>
      </c>
      <c r="I6" s="14" t="s">
        <v>82</v>
      </c>
      <c r="J6" s="40">
        <v>5</v>
      </c>
      <c r="N6" s="34" t="s">
        <v>101</v>
      </c>
    </row>
    <row r="7" spans="1:14" ht="14.4" x14ac:dyDescent="0.3">
      <c r="A7" s="1">
        <v>6</v>
      </c>
      <c r="B7" s="1" t="s">
        <v>57</v>
      </c>
      <c r="C7" s="1" t="s">
        <v>93</v>
      </c>
      <c r="D7" s="2">
        <v>20</v>
      </c>
      <c r="E7" s="12">
        <v>27.45</v>
      </c>
      <c r="F7" s="2">
        <v>19.600000000000001</v>
      </c>
      <c r="G7" s="29">
        <v>5.5</v>
      </c>
      <c r="H7" s="11">
        <v>34.64</v>
      </c>
      <c r="I7" s="14" t="s">
        <v>83</v>
      </c>
      <c r="J7" s="40">
        <v>3</v>
      </c>
      <c r="N7" s="34" t="s">
        <v>107</v>
      </c>
    </row>
    <row r="8" spans="1:14" ht="14.4" x14ac:dyDescent="0.3">
      <c r="A8" s="1">
        <v>8</v>
      </c>
      <c r="B8" s="1" t="s">
        <v>55</v>
      </c>
      <c r="C8" s="1" t="s">
        <v>95</v>
      </c>
      <c r="D8" s="2">
        <v>50</v>
      </c>
      <c r="E8" s="12">
        <v>8.34</v>
      </c>
      <c r="F8" s="2">
        <v>19.600000000000001</v>
      </c>
      <c r="G8" s="29">
        <v>5.5</v>
      </c>
      <c r="H8" s="11">
        <v>10.5232452</v>
      </c>
      <c r="I8" s="14" t="s">
        <v>96</v>
      </c>
      <c r="J8" s="40">
        <v>10</v>
      </c>
      <c r="N8" s="34" t="s">
        <v>104</v>
      </c>
    </row>
    <row r="9" spans="1:14" ht="14.4" x14ac:dyDescent="0.3">
      <c r="A9" s="1">
        <v>9</v>
      </c>
      <c r="B9" s="44" t="s">
        <v>98</v>
      </c>
      <c r="C9" s="1" t="s">
        <v>131</v>
      </c>
      <c r="D9" s="41">
        <v>10</v>
      </c>
      <c r="E9" s="42">
        <v>7.25</v>
      </c>
      <c r="F9" s="2">
        <v>19.600000000000001</v>
      </c>
      <c r="G9" s="29">
        <v>5.5</v>
      </c>
      <c r="H9" s="43">
        <v>9.1479049999999997</v>
      </c>
      <c r="I9" s="14" t="s">
        <v>81</v>
      </c>
      <c r="J9" s="40">
        <v>2</v>
      </c>
      <c r="N9" s="34" t="s">
        <v>103</v>
      </c>
    </row>
    <row r="10" spans="1:14" ht="14.4" x14ac:dyDescent="0.3">
      <c r="A10" s="1">
        <v>10</v>
      </c>
      <c r="B10" s="44" t="s">
        <v>105</v>
      </c>
      <c r="C10" s="1" t="s">
        <v>124</v>
      </c>
      <c r="D10" s="41">
        <v>450</v>
      </c>
      <c r="E10" s="42">
        <v>9.75</v>
      </c>
      <c r="F10" s="2">
        <v>19.600000000000001</v>
      </c>
      <c r="G10" s="29">
        <v>5.5</v>
      </c>
      <c r="H10" s="43">
        <v>12.302355</v>
      </c>
      <c r="I10" s="14" t="s">
        <v>82</v>
      </c>
      <c r="J10" s="40">
        <v>100</v>
      </c>
      <c r="N10" s="34" t="s">
        <v>134</v>
      </c>
    </row>
    <row r="11" spans="1:14" ht="14.4" x14ac:dyDescent="0.3">
      <c r="A11" s="1">
        <v>11</v>
      </c>
      <c r="B11" s="44" t="s">
        <v>101</v>
      </c>
      <c r="C11" s="1" t="s">
        <v>125</v>
      </c>
      <c r="D11" s="41">
        <v>90</v>
      </c>
      <c r="E11" s="42">
        <v>2.68</v>
      </c>
      <c r="F11" s="2">
        <v>19.600000000000001</v>
      </c>
      <c r="G11" s="29">
        <v>5.5</v>
      </c>
      <c r="H11" s="43">
        <v>3.3815704000000002</v>
      </c>
      <c r="I11" s="14" t="s">
        <v>83</v>
      </c>
      <c r="J11" s="40">
        <v>20</v>
      </c>
      <c r="N11" s="34" t="s">
        <v>99</v>
      </c>
    </row>
    <row r="12" spans="1:14" ht="14.4" x14ac:dyDescent="0.3">
      <c r="A12" s="1">
        <v>12</v>
      </c>
      <c r="B12" s="44" t="s">
        <v>107</v>
      </c>
      <c r="C12" s="1" t="s">
        <v>126</v>
      </c>
      <c r="D12" s="41">
        <v>20</v>
      </c>
      <c r="E12" s="42">
        <v>2.85</v>
      </c>
      <c r="F12" s="2">
        <v>19.600000000000001</v>
      </c>
      <c r="G12" s="29">
        <v>5.5</v>
      </c>
      <c r="H12" s="43">
        <v>3.5960730000000001</v>
      </c>
      <c r="I12" s="14" t="s">
        <v>84</v>
      </c>
      <c r="J12" s="40">
        <v>2</v>
      </c>
      <c r="N12" s="34" t="s">
        <v>106</v>
      </c>
    </row>
    <row r="13" spans="1:14" ht="14.4" x14ac:dyDescent="0.3">
      <c r="A13" s="1">
        <v>13</v>
      </c>
      <c r="B13" s="44" t="s">
        <v>99</v>
      </c>
      <c r="C13" s="1" t="s">
        <v>127</v>
      </c>
      <c r="D13" s="41">
        <v>50</v>
      </c>
      <c r="E13" s="42">
        <v>0.9</v>
      </c>
      <c r="F13" s="2">
        <v>19.600000000000001</v>
      </c>
      <c r="G13" s="29">
        <v>5.5</v>
      </c>
      <c r="H13" s="43">
        <v>1.135602</v>
      </c>
      <c r="I13" s="14" t="s">
        <v>85</v>
      </c>
      <c r="J13" s="40">
        <v>10</v>
      </c>
      <c r="N13" s="34" t="s">
        <v>100</v>
      </c>
    </row>
    <row r="14" spans="1:14" ht="14.4" x14ac:dyDescent="0.3">
      <c r="A14" s="1">
        <v>14</v>
      </c>
      <c r="B14" s="44" t="s">
        <v>106</v>
      </c>
      <c r="C14" s="1" t="s">
        <v>128</v>
      </c>
      <c r="D14" s="41">
        <v>10</v>
      </c>
      <c r="E14" s="42">
        <v>3.25</v>
      </c>
      <c r="F14" s="2">
        <v>19.600000000000001</v>
      </c>
      <c r="G14" s="29">
        <v>5.5</v>
      </c>
      <c r="H14" s="43">
        <v>4.1007850000000001</v>
      </c>
      <c r="I14" s="14" t="s">
        <v>81</v>
      </c>
      <c r="J14" s="40">
        <v>2</v>
      </c>
      <c r="N14" s="34" t="s">
        <v>102</v>
      </c>
    </row>
    <row r="15" spans="1:14" x14ac:dyDescent="0.3">
      <c r="A15" s="1">
        <v>15</v>
      </c>
      <c r="B15" s="44" t="s">
        <v>100</v>
      </c>
      <c r="C15" s="1" t="s">
        <v>129</v>
      </c>
      <c r="D15" s="41">
        <v>80</v>
      </c>
      <c r="E15" s="45">
        <v>4.78</v>
      </c>
      <c r="F15" s="2">
        <v>19.600000000000001</v>
      </c>
      <c r="G15" s="29">
        <v>5.5</v>
      </c>
      <c r="H15" s="43">
        <v>6.0313084000000003</v>
      </c>
      <c r="I15" s="14" t="s">
        <v>82</v>
      </c>
      <c r="J15" s="40">
        <v>10</v>
      </c>
      <c r="N15" s="1" t="s">
        <v>55</v>
      </c>
    </row>
    <row r="16" spans="1:14" ht="14.4" x14ac:dyDescent="0.3">
      <c r="A16" s="1">
        <v>16</v>
      </c>
      <c r="B16" s="44" t="s">
        <v>102</v>
      </c>
      <c r="C16" s="1" t="s">
        <v>130</v>
      </c>
      <c r="D16" s="41">
        <v>6</v>
      </c>
      <c r="E16" s="42">
        <v>6.25</v>
      </c>
      <c r="F16" s="2">
        <v>19.600000000000001</v>
      </c>
      <c r="G16" s="29">
        <v>5.5</v>
      </c>
      <c r="H16" s="43">
        <v>7.89</v>
      </c>
      <c r="I16" s="14" t="s">
        <v>83</v>
      </c>
      <c r="J16" s="40">
        <v>1</v>
      </c>
      <c r="N16" s="34" t="s">
        <v>179</v>
      </c>
    </row>
    <row r="17" spans="1:10" x14ac:dyDescent="0.3">
      <c r="A17" s="37">
        <v>17</v>
      </c>
      <c r="B17" s="1" t="s">
        <v>105</v>
      </c>
      <c r="C17" s="37" t="s">
        <v>136</v>
      </c>
      <c r="D17" s="41">
        <v>24</v>
      </c>
      <c r="E17" s="42">
        <v>11.85</v>
      </c>
      <c r="F17" s="41">
        <v>19.600000000000001</v>
      </c>
      <c r="G17" s="47">
        <v>5.5</v>
      </c>
      <c r="H17" s="43">
        <v>14.952093</v>
      </c>
      <c r="I17" s="48" t="s">
        <v>137</v>
      </c>
      <c r="J17" s="40">
        <v>5</v>
      </c>
    </row>
    <row r="18" spans="1:10" x14ac:dyDescent="0.3">
      <c r="A18" s="1">
        <v>18</v>
      </c>
      <c r="B18" s="1" t="s">
        <v>104</v>
      </c>
      <c r="C18" s="1" t="s">
        <v>94</v>
      </c>
      <c r="D18" s="2">
        <v>20</v>
      </c>
      <c r="E18" s="12">
        <v>9.75</v>
      </c>
      <c r="F18" s="2">
        <v>19.600000000000001</v>
      </c>
      <c r="G18" s="29">
        <v>5.5</v>
      </c>
      <c r="H18" s="11">
        <v>12.302355</v>
      </c>
      <c r="I18" s="14" t="s">
        <v>81</v>
      </c>
      <c r="J18" s="49">
        <v>5</v>
      </c>
    </row>
  </sheetData>
  <sortState ref="N2:N14">
    <sortCondition ref="N2"/>
  </sortState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ED877-D0F3-41D9-8410-D77F49F751DD}">
  <sheetPr codeName="Feuil7"/>
  <dimension ref="A1:J11"/>
  <sheetViews>
    <sheetView workbookViewId="0">
      <selection activeCell="C11" sqref="C11"/>
    </sheetView>
  </sheetViews>
  <sheetFormatPr baseColWidth="10" defaultRowHeight="14.4" x14ac:dyDescent="0.3"/>
  <cols>
    <col min="1" max="1" width="5.5546875" customWidth="1"/>
    <col min="2" max="2" width="18" customWidth="1"/>
    <col min="6" max="6" width="12.5546875" customWidth="1"/>
    <col min="7" max="7" width="13.33203125" customWidth="1"/>
    <col min="8" max="8" width="12.77734375" bestFit="1" customWidth="1"/>
    <col min="9" max="9" width="17.77734375" customWidth="1"/>
    <col min="10" max="10" width="14.88671875" customWidth="1"/>
  </cols>
  <sheetData>
    <row r="1" spans="1:10" s="15" customFormat="1" x14ac:dyDescent="0.3">
      <c r="A1" s="15" t="s">
        <v>0</v>
      </c>
      <c r="B1" s="15" t="s">
        <v>18</v>
      </c>
      <c r="C1" s="15" t="s">
        <v>32</v>
      </c>
      <c r="D1" s="15" t="s">
        <v>2</v>
      </c>
      <c r="E1" s="15" t="s">
        <v>3</v>
      </c>
      <c r="F1" s="15" t="s">
        <v>34</v>
      </c>
      <c r="G1" s="15" t="s">
        <v>19</v>
      </c>
      <c r="H1" s="15" t="s">
        <v>6</v>
      </c>
      <c r="I1" s="15" t="s">
        <v>20</v>
      </c>
      <c r="J1" s="15" t="s">
        <v>21</v>
      </c>
    </row>
    <row r="2" spans="1:10" x14ac:dyDescent="0.3">
      <c r="A2">
        <v>1</v>
      </c>
      <c r="B2" t="s">
        <v>45</v>
      </c>
      <c r="C2" t="s">
        <v>26</v>
      </c>
      <c r="D2" t="s">
        <v>27</v>
      </c>
      <c r="E2" t="s">
        <v>47</v>
      </c>
      <c r="F2" s="22">
        <v>75001</v>
      </c>
      <c r="G2" s="31">
        <v>101010101</v>
      </c>
      <c r="H2" s="31">
        <v>601010101</v>
      </c>
      <c r="I2" s="30" t="s">
        <v>50</v>
      </c>
      <c r="J2" s="31">
        <v>101010111</v>
      </c>
    </row>
    <row r="3" spans="1:10" x14ac:dyDescent="0.3">
      <c r="A3">
        <v>2</v>
      </c>
      <c r="B3" t="s">
        <v>80</v>
      </c>
      <c r="C3" t="s">
        <v>28</v>
      </c>
      <c r="D3" t="s">
        <v>29</v>
      </c>
      <c r="E3" t="s">
        <v>30</v>
      </c>
      <c r="F3" s="22">
        <v>75001</v>
      </c>
      <c r="G3" s="31">
        <v>102020202</v>
      </c>
      <c r="H3" s="31">
        <v>602020202</v>
      </c>
      <c r="I3" s="30" t="s">
        <v>138</v>
      </c>
      <c r="J3" s="31">
        <v>101010112</v>
      </c>
    </row>
    <row r="4" spans="1:10" x14ac:dyDescent="0.3">
      <c r="A4">
        <v>4</v>
      </c>
      <c r="B4" t="s">
        <v>81</v>
      </c>
      <c r="C4" t="s">
        <v>36</v>
      </c>
      <c r="D4" t="s">
        <v>38</v>
      </c>
      <c r="E4" t="s">
        <v>42</v>
      </c>
      <c r="F4" s="22">
        <v>75001</v>
      </c>
      <c r="G4" s="31">
        <v>104040404</v>
      </c>
      <c r="H4" s="31">
        <v>604040404</v>
      </c>
      <c r="I4" s="30" t="s">
        <v>139</v>
      </c>
      <c r="J4" s="31">
        <v>101010114</v>
      </c>
    </row>
    <row r="5" spans="1:10" x14ac:dyDescent="0.3">
      <c r="A5">
        <v>5</v>
      </c>
      <c r="B5" t="s">
        <v>82</v>
      </c>
      <c r="C5" t="s">
        <v>37</v>
      </c>
      <c r="D5" t="s">
        <v>39</v>
      </c>
      <c r="E5" t="s">
        <v>66</v>
      </c>
      <c r="F5" s="22">
        <v>75001</v>
      </c>
      <c r="G5" s="31">
        <v>105050505</v>
      </c>
      <c r="H5" s="31">
        <v>605050505</v>
      </c>
      <c r="I5" s="30" t="s">
        <v>140</v>
      </c>
      <c r="J5" s="31">
        <v>101010115</v>
      </c>
    </row>
    <row r="6" spans="1:10" x14ac:dyDescent="0.3">
      <c r="A6">
        <v>6</v>
      </c>
      <c r="B6" t="s">
        <v>83</v>
      </c>
      <c r="C6" t="s">
        <v>33</v>
      </c>
      <c r="D6" t="s">
        <v>40</v>
      </c>
      <c r="E6" t="s">
        <v>70</v>
      </c>
      <c r="F6" s="22">
        <v>75001</v>
      </c>
      <c r="G6" s="31">
        <v>106060606</v>
      </c>
      <c r="H6" s="31">
        <v>606060606</v>
      </c>
      <c r="I6" s="30" t="s">
        <v>141</v>
      </c>
      <c r="J6" s="31">
        <v>101010116</v>
      </c>
    </row>
    <row r="7" spans="1:10" x14ac:dyDescent="0.3">
      <c r="A7">
        <v>7</v>
      </c>
      <c r="B7" t="s">
        <v>84</v>
      </c>
      <c r="C7" t="s">
        <v>43</v>
      </c>
      <c r="D7" t="s">
        <v>41</v>
      </c>
      <c r="E7" t="s">
        <v>74</v>
      </c>
      <c r="F7" s="22">
        <v>75001</v>
      </c>
      <c r="G7" s="31">
        <v>107070707</v>
      </c>
      <c r="H7" s="31">
        <v>607070707</v>
      </c>
      <c r="I7" s="30" t="s">
        <v>142</v>
      </c>
      <c r="J7" s="31">
        <v>101010117</v>
      </c>
    </row>
    <row r="8" spans="1:10" x14ac:dyDescent="0.3">
      <c r="A8">
        <v>8</v>
      </c>
      <c r="B8" t="s">
        <v>85</v>
      </c>
      <c r="C8" t="s">
        <v>31</v>
      </c>
      <c r="D8" t="s">
        <v>35</v>
      </c>
      <c r="E8" t="s">
        <v>78</v>
      </c>
      <c r="F8" s="22">
        <v>75001</v>
      </c>
      <c r="G8" s="31">
        <v>108080808</v>
      </c>
      <c r="H8" s="31">
        <v>608080808</v>
      </c>
      <c r="I8" s="30" t="s">
        <v>143</v>
      </c>
      <c r="J8" s="31">
        <v>101010118</v>
      </c>
    </row>
    <row r="9" spans="1:10" x14ac:dyDescent="0.3">
      <c r="A9">
        <v>8</v>
      </c>
      <c r="B9" t="s">
        <v>97</v>
      </c>
      <c r="C9" t="s">
        <v>145</v>
      </c>
      <c r="D9" t="s">
        <v>146</v>
      </c>
      <c r="E9" t="s">
        <v>147</v>
      </c>
      <c r="F9" s="22">
        <v>38099</v>
      </c>
      <c r="G9" s="31">
        <v>899999999</v>
      </c>
      <c r="H9" s="31">
        <v>699999999</v>
      </c>
      <c r="I9" t="s">
        <v>148</v>
      </c>
      <c r="J9" s="31">
        <v>899999990</v>
      </c>
    </row>
    <row r="10" spans="1:10" x14ac:dyDescent="0.3">
      <c r="A10">
        <v>10</v>
      </c>
      <c r="B10" t="s">
        <v>96</v>
      </c>
      <c r="F10" s="22"/>
      <c r="G10" s="31"/>
      <c r="H10" s="31"/>
      <c r="J10" s="31"/>
    </row>
    <row r="11" spans="1:10" x14ac:dyDescent="0.3">
      <c r="A11">
        <v>10</v>
      </c>
      <c r="B11" t="s">
        <v>137</v>
      </c>
      <c r="C11" t="s">
        <v>149</v>
      </c>
      <c r="D11" t="s">
        <v>150</v>
      </c>
      <c r="E11" t="s">
        <v>151</v>
      </c>
      <c r="F11" s="22">
        <v>38888</v>
      </c>
      <c r="G11" s="31">
        <v>488888888</v>
      </c>
      <c r="H11" s="31">
        <v>788888888</v>
      </c>
      <c r="I11" t="s">
        <v>152</v>
      </c>
      <c r="J11" s="31">
        <v>488888889</v>
      </c>
    </row>
  </sheetData>
  <hyperlinks>
    <hyperlink ref="I3" r:id="rId1" xr:uid="{B6F52F74-8584-43EA-B780-61239F1EB26C}"/>
    <hyperlink ref="I4" r:id="rId2" xr:uid="{736F3883-B357-49D5-A4AE-774433B51456}"/>
    <hyperlink ref="I5" r:id="rId3" xr:uid="{04C9421E-81F5-4334-836F-3E1CA7C14FA3}"/>
    <hyperlink ref="I6" r:id="rId4" xr:uid="{7D3F61E2-3268-4490-AC50-3CCD5B3E9334}"/>
    <hyperlink ref="I7" r:id="rId5" xr:uid="{10032063-BCF6-4F1F-BFEE-A906CE5F5F48}"/>
    <hyperlink ref="I8" r:id="rId6" xr:uid="{5DA54B3F-0310-4155-B99E-1E7B191153FF}"/>
  </hyperlinks>
  <pageMargins left="0.7" right="0.7" top="0.75" bottom="0.75" header="0.3" footer="0.3"/>
  <pageSetup paperSize="9" orientation="portrait" horizontalDpi="360" verticalDpi="360" r:id="rId7"/>
  <drawing r:id="rId8"/>
  <tableParts count="1"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5CCB-8DBD-4EFC-948E-2EB4023A1D05}">
  <sheetPr codeName="Feuil5"/>
  <dimension ref="A1:I9"/>
  <sheetViews>
    <sheetView showZeros="0" workbookViewId="0">
      <selection activeCell="C16" sqref="C16"/>
    </sheetView>
  </sheetViews>
  <sheetFormatPr baseColWidth="10" defaultRowHeight="14.4" x14ac:dyDescent="0.3"/>
  <cols>
    <col min="2" max="2" width="26" customWidth="1"/>
    <col min="3" max="4" width="11.5546875" style="27"/>
    <col min="5" max="5" width="13.44140625" style="28" customWidth="1"/>
    <col min="6" max="6" width="11.5546875" style="27"/>
    <col min="7" max="7" width="27.5546875" customWidth="1"/>
    <col min="12" max="12" width="11.5546875" customWidth="1"/>
  </cols>
  <sheetData>
    <row r="1" spans="1:9" x14ac:dyDescent="0.3">
      <c r="A1" s="26" t="s">
        <v>51</v>
      </c>
      <c r="B1" s="16" t="s">
        <v>10</v>
      </c>
      <c r="C1" s="19" t="s">
        <v>22</v>
      </c>
      <c r="D1" s="19" t="s">
        <v>23</v>
      </c>
      <c r="E1" s="17" t="s">
        <v>24</v>
      </c>
      <c r="F1" s="21" t="s">
        <v>11</v>
      </c>
      <c r="G1" s="26" t="s">
        <v>25</v>
      </c>
      <c r="H1" s="26" t="s">
        <v>90</v>
      </c>
      <c r="I1" s="26" t="s">
        <v>89</v>
      </c>
    </row>
    <row r="2" spans="1:9" x14ac:dyDescent="0.3">
      <c r="A2" t="s">
        <v>102</v>
      </c>
      <c r="B2" t="s">
        <v>130</v>
      </c>
      <c r="D2" s="27">
        <v>4</v>
      </c>
      <c r="E2" s="28">
        <v>44526</v>
      </c>
      <c r="F2" s="27">
        <v>5</v>
      </c>
      <c r="G2" s="20" t="s">
        <v>132</v>
      </c>
      <c r="H2" s="27" t="s">
        <v>88</v>
      </c>
      <c r="I2" s="33">
        <v>31.56</v>
      </c>
    </row>
    <row r="3" spans="1:9" x14ac:dyDescent="0.3">
      <c r="A3" t="s">
        <v>102</v>
      </c>
      <c r="B3" t="s">
        <v>130</v>
      </c>
      <c r="C3" s="27">
        <v>5</v>
      </c>
      <c r="D3" s="27">
        <v>0</v>
      </c>
      <c r="E3" s="28">
        <v>44526</v>
      </c>
      <c r="F3" s="27">
        <v>6</v>
      </c>
      <c r="G3" s="20" t="s">
        <v>133</v>
      </c>
      <c r="H3" s="27"/>
      <c r="I3" s="33"/>
    </row>
    <row r="4" spans="1:9" x14ac:dyDescent="0.3">
      <c r="A4" t="s">
        <v>105</v>
      </c>
      <c r="B4" t="s">
        <v>124</v>
      </c>
      <c r="D4" s="27">
        <v>50</v>
      </c>
      <c r="E4" s="28">
        <v>44527</v>
      </c>
      <c r="F4" s="27">
        <v>450</v>
      </c>
      <c r="G4" s="20" t="s">
        <v>135</v>
      </c>
      <c r="H4" s="27" t="s">
        <v>86</v>
      </c>
      <c r="I4" s="33">
        <v>615</v>
      </c>
    </row>
    <row r="5" spans="1:9" x14ac:dyDescent="0.3">
      <c r="A5" t="s">
        <v>105</v>
      </c>
      <c r="B5" t="s">
        <v>136</v>
      </c>
      <c r="D5" s="27">
        <v>1</v>
      </c>
      <c r="E5" s="28">
        <v>44527</v>
      </c>
      <c r="F5" s="27">
        <v>24</v>
      </c>
      <c r="G5" s="20" t="s">
        <v>144</v>
      </c>
      <c r="H5" s="27" t="s">
        <v>88</v>
      </c>
      <c r="I5" s="33">
        <v>14.95</v>
      </c>
    </row>
    <row r="6" spans="1:9" x14ac:dyDescent="0.3">
      <c r="A6" t="s">
        <v>56</v>
      </c>
      <c r="B6" t="s">
        <v>92</v>
      </c>
      <c r="C6" s="27">
        <v>10</v>
      </c>
      <c r="D6" s="27">
        <v>0</v>
      </c>
      <c r="E6" s="28">
        <v>44527</v>
      </c>
      <c r="F6" s="27">
        <v>10</v>
      </c>
      <c r="G6" s="20" t="s">
        <v>133</v>
      </c>
      <c r="H6" s="27"/>
      <c r="I6" s="33"/>
    </row>
    <row r="7" spans="1:9" x14ac:dyDescent="0.3">
      <c r="A7" t="s">
        <v>56</v>
      </c>
      <c r="B7" t="s">
        <v>92</v>
      </c>
      <c r="D7" s="27">
        <v>5</v>
      </c>
      <c r="E7" s="28">
        <v>44542</v>
      </c>
      <c r="F7" s="27">
        <v>5</v>
      </c>
      <c r="G7" s="20" t="s">
        <v>144</v>
      </c>
      <c r="H7" s="27" t="s">
        <v>177</v>
      </c>
      <c r="I7" s="33">
        <v>135.35</v>
      </c>
    </row>
    <row r="8" spans="1:9" x14ac:dyDescent="0.3">
      <c r="A8" t="s">
        <v>56</v>
      </c>
      <c r="B8" t="s">
        <v>92</v>
      </c>
      <c r="D8" s="27">
        <v>2</v>
      </c>
      <c r="E8" s="28">
        <v>44542</v>
      </c>
      <c r="F8" s="27">
        <v>3</v>
      </c>
      <c r="G8" s="20" t="s">
        <v>180</v>
      </c>
      <c r="H8" s="27" t="s">
        <v>177</v>
      </c>
      <c r="I8" s="33">
        <v>54.14</v>
      </c>
    </row>
    <row r="9" spans="1:9" x14ac:dyDescent="0.3">
      <c r="A9" t="s">
        <v>101</v>
      </c>
      <c r="B9" t="s">
        <v>125</v>
      </c>
      <c r="D9" s="27">
        <v>10</v>
      </c>
      <c r="E9" s="28">
        <v>44542</v>
      </c>
      <c r="F9" s="27">
        <v>90</v>
      </c>
      <c r="G9" s="20" t="s">
        <v>144</v>
      </c>
      <c r="H9" s="27" t="s">
        <v>86</v>
      </c>
      <c r="I9" s="33">
        <v>33.799999999999997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84E43-5E56-478E-8BF1-46773E369A21}">
  <sheetPr codeName="Feuil8"/>
  <dimension ref="B1:L82"/>
  <sheetViews>
    <sheetView zoomScale="110" zoomScaleNormal="110" workbookViewId="0">
      <selection activeCell="H18" sqref="H18"/>
    </sheetView>
  </sheetViews>
  <sheetFormatPr baseColWidth="10" defaultColWidth="11.44140625" defaultRowHeight="14.4" x14ac:dyDescent="0.3"/>
  <cols>
    <col min="1" max="2" width="11.44140625" style="53"/>
    <col min="3" max="3" width="11.44140625" style="53" customWidth="1"/>
    <col min="4" max="5" width="11.44140625" style="53"/>
    <col min="6" max="6" width="12.109375" style="53" customWidth="1"/>
    <col min="7" max="7" width="32" style="53" customWidth="1"/>
    <col min="8" max="8" width="11.44140625" style="53"/>
    <col min="9" max="9" width="16.88671875" style="53" customWidth="1"/>
    <col min="10" max="10" width="13.88671875" style="53" bestFit="1" customWidth="1"/>
    <col min="11" max="11" width="11.44140625" style="53"/>
    <col min="12" max="12" width="0" style="53" hidden="1" customWidth="1"/>
    <col min="13" max="16384" width="11.44140625" style="53"/>
  </cols>
  <sheetData>
    <row r="1" spans="2:12" s="52" customFormat="1" x14ac:dyDescent="0.3">
      <c r="B1" s="50"/>
      <c r="C1" s="51"/>
      <c r="L1" s="52">
        <v>11</v>
      </c>
    </row>
    <row r="3" spans="2:12" ht="15" thickBot="1" x14ac:dyDescent="0.35"/>
    <row r="4" spans="2:12" ht="15" thickBot="1" x14ac:dyDescent="0.35">
      <c r="B4" s="54" t="s">
        <v>153</v>
      </c>
      <c r="C4" s="55"/>
      <c r="D4" s="55"/>
      <c r="E4" s="56"/>
    </row>
    <row r="5" spans="2:12" x14ac:dyDescent="0.3">
      <c r="B5" s="57" t="s">
        <v>154</v>
      </c>
      <c r="C5" s="58"/>
      <c r="D5" s="58"/>
      <c r="E5" s="59"/>
      <c r="H5" s="60" t="s">
        <v>155</v>
      </c>
      <c r="I5" s="61" t="s">
        <v>181</v>
      </c>
    </row>
    <row r="6" spans="2:12" x14ac:dyDescent="0.3">
      <c r="B6" s="57" t="s">
        <v>156</v>
      </c>
      <c r="C6" s="58"/>
      <c r="D6" s="58"/>
      <c r="E6" s="59"/>
      <c r="H6" s="57" t="s">
        <v>24</v>
      </c>
      <c r="I6" s="62">
        <v>44542</v>
      </c>
    </row>
    <row r="7" spans="2:12" ht="15" thickBot="1" x14ac:dyDescent="0.35">
      <c r="B7" s="57" t="s">
        <v>157</v>
      </c>
      <c r="C7" s="58"/>
      <c r="D7" s="58"/>
      <c r="E7" s="59"/>
      <c r="H7" s="63"/>
      <c r="I7" s="64"/>
      <c r="L7" s="104" t="s">
        <v>175</v>
      </c>
    </row>
    <row r="8" spans="2:12" ht="15" thickBot="1" x14ac:dyDescent="0.35">
      <c r="B8" s="57" t="s">
        <v>158</v>
      </c>
      <c r="C8" s="58"/>
      <c r="D8" s="58"/>
      <c r="E8" s="59"/>
      <c r="L8" s="105" t="s">
        <v>86</v>
      </c>
    </row>
    <row r="9" spans="2:12" x14ac:dyDescent="0.3">
      <c r="B9" s="57" t="s">
        <v>159</v>
      </c>
      <c r="C9" s="58"/>
      <c r="D9" s="58"/>
      <c r="E9" s="59"/>
      <c r="G9" s="65"/>
      <c r="H9" s="58"/>
      <c r="I9" s="58"/>
      <c r="J9" s="58"/>
      <c r="L9" s="106" t="s">
        <v>176</v>
      </c>
    </row>
    <row r="10" spans="2:12" ht="15" customHeight="1" x14ac:dyDescent="0.3">
      <c r="B10" s="57"/>
      <c r="C10" s="58"/>
      <c r="D10" s="58"/>
      <c r="E10" s="59"/>
      <c r="G10" s="66" t="s">
        <v>61</v>
      </c>
      <c r="H10" s="58"/>
      <c r="I10" s="58"/>
      <c r="J10" s="58"/>
      <c r="L10" s="105" t="s">
        <v>166</v>
      </c>
    </row>
    <row r="11" spans="2:12" x14ac:dyDescent="0.3">
      <c r="B11" s="57"/>
      <c r="C11" s="58"/>
      <c r="D11" s="58"/>
      <c r="E11" s="59"/>
      <c r="G11" s="67" t="s">
        <v>65</v>
      </c>
      <c r="H11" s="58"/>
      <c r="I11" s="58"/>
      <c r="J11" s="58"/>
      <c r="L11" s="106" t="s">
        <v>177</v>
      </c>
    </row>
    <row r="12" spans="2:12" ht="15" thickBot="1" x14ac:dyDescent="0.35">
      <c r="B12" s="63"/>
      <c r="C12" s="68"/>
      <c r="D12" s="68"/>
      <c r="E12" s="69"/>
      <c r="G12" s="67" t="s">
        <v>39</v>
      </c>
      <c r="H12" s="58"/>
      <c r="I12" s="58"/>
      <c r="J12" s="58"/>
    </row>
    <row r="13" spans="2:12" x14ac:dyDescent="0.3">
      <c r="G13" s="67" t="s">
        <v>178</v>
      </c>
      <c r="H13" s="58"/>
      <c r="I13" s="58"/>
      <c r="J13" s="58"/>
    </row>
    <row r="14" spans="2:12" ht="15" thickBot="1" x14ac:dyDescent="0.35">
      <c r="G14" s="70"/>
      <c r="H14" s="58"/>
      <c r="I14" s="58"/>
      <c r="J14" s="58"/>
    </row>
    <row r="17" spans="2:10" ht="21" customHeight="1" x14ac:dyDescent="0.3">
      <c r="B17" s="107" t="s">
        <v>160</v>
      </c>
      <c r="C17" s="108"/>
      <c r="D17" s="108"/>
      <c r="E17" s="108"/>
      <c r="F17" s="108"/>
      <c r="G17" s="109"/>
      <c r="H17" s="71" t="s">
        <v>161</v>
      </c>
      <c r="I17" s="71" t="s">
        <v>162</v>
      </c>
      <c r="J17" s="71" t="s">
        <v>163</v>
      </c>
    </row>
    <row r="18" spans="2:10" x14ac:dyDescent="0.3">
      <c r="B18" s="72" t="s">
        <v>182</v>
      </c>
      <c r="G18" s="73"/>
      <c r="H18" s="74">
        <v>3.38</v>
      </c>
      <c r="I18" s="75">
        <v>10</v>
      </c>
      <c r="J18" s="76">
        <f>IF(H18&gt;0,H18*I18,"")</f>
        <v>33.799999999999997</v>
      </c>
    </row>
    <row r="19" spans="2:10" x14ac:dyDescent="0.3">
      <c r="B19" s="72"/>
      <c r="C19" s="77"/>
      <c r="G19" s="73"/>
      <c r="H19" s="74"/>
      <c r="I19" s="75"/>
      <c r="J19" s="76" t="str">
        <f t="shared" ref="J19:J74" si="0">IF(H19&gt;0,H19*I19,"")</f>
        <v/>
      </c>
    </row>
    <row r="20" spans="2:10" x14ac:dyDescent="0.3">
      <c r="B20" s="72"/>
      <c r="G20" s="73"/>
      <c r="H20" s="74"/>
      <c r="I20" s="75"/>
      <c r="J20" s="76" t="str">
        <f t="shared" si="0"/>
        <v/>
      </c>
    </row>
    <row r="21" spans="2:10" x14ac:dyDescent="0.3">
      <c r="B21" s="72"/>
      <c r="G21" s="73"/>
      <c r="H21" s="74"/>
      <c r="I21" s="75"/>
      <c r="J21" s="76" t="str">
        <f t="shared" si="0"/>
        <v/>
      </c>
    </row>
    <row r="22" spans="2:10" x14ac:dyDescent="0.3">
      <c r="B22" s="72"/>
      <c r="G22" s="73"/>
      <c r="H22" s="74"/>
      <c r="I22" s="75"/>
      <c r="J22" s="76" t="str">
        <f t="shared" si="0"/>
        <v/>
      </c>
    </row>
    <row r="23" spans="2:10" x14ac:dyDescent="0.3">
      <c r="B23" s="72"/>
      <c r="G23" s="73"/>
      <c r="I23" s="75"/>
      <c r="J23" s="76" t="str">
        <f t="shared" si="0"/>
        <v/>
      </c>
    </row>
    <row r="24" spans="2:10" x14ac:dyDescent="0.3">
      <c r="B24" s="72"/>
      <c r="G24" s="73"/>
      <c r="H24" s="74"/>
      <c r="I24" s="75"/>
      <c r="J24" s="76" t="str">
        <f t="shared" si="0"/>
        <v/>
      </c>
    </row>
    <row r="25" spans="2:10" x14ac:dyDescent="0.3">
      <c r="B25" s="78"/>
      <c r="G25" s="73"/>
      <c r="H25" s="74"/>
      <c r="I25" s="75"/>
      <c r="J25" s="76" t="str">
        <f t="shared" si="0"/>
        <v/>
      </c>
    </row>
    <row r="26" spans="2:10" x14ac:dyDescent="0.3">
      <c r="B26" s="72"/>
      <c r="G26" s="73"/>
      <c r="H26" s="74"/>
      <c r="I26" s="75"/>
      <c r="J26" s="76" t="str">
        <f t="shared" si="0"/>
        <v/>
      </c>
    </row>
    <row r="27" spans="2:10" x14ac:dyDescent="0.3">
      <c r="B27" s="72"/>
      <c r="G27" s="73"/>
      <c r="H27" s="74"/>
      <c r="I27" s="75"/>
      <c r="J27" s="76" t="str">
        <f t="shared" si="0"/>
        <v/>
      </c>
    </row>
    <row r="28" spans="2:10" x14ac:dyDescent="0.3">
      <c r="B28" s="72"/>
      <c r="G28" s="73"/>
      <c r="H28" s="74"/>
      <c r="I28" s="75"/>
      <c r="J28" s="76" t="str">
        <f t="shared" si="0"/>
        <v/>
      </c>
    </row>
    <row r="29" spans="2:10" x14ac:dyDescent="0.3">
      <c r="B29" s="72"/>
      <c r="G29" s="73"/>
      <c r="H29" s="74"/>
      <c r="I29" s="75"/>
      <c r="J29" s="76" t="str">
        <f t="shared" si="0"/>
        <v/>
      </c>
    </row>
    <row r="30" spans="2:10" x14ac:dyDescent="0.3">
      <c r="B30" s="72"/>
      <c r="G30" s="73"/>
      <c r="H30" s="74"/>
      <c r="I30" s="75"/>
      <c r="J30" s="76" t="str">
        <f t="shared" si="0"/>
        <v/>
      </c>
    </row>
    <row r="31" spans="2:10" x14ac:dyDescent="0.3">
      <c r="B31" s="72"/>
      <c r="G31" s="73"/>
      <c r="H31" s="74"/>
      <c r="I31" s="75"/>
      <c r="J31" s="76" t="str">
        <f t="shared" si="0"/>
        <v/>
      </c>
    </row>
    <row r="32" spans="2:10" x14ac:dyDescent="0.3">
      <c r="B32" s="72"/>
      <c r="G32" s="73"/>
      <c r="H32" s="74"/>
      <c r="I32" s="75"/>
      <c r="J32" s="76" t="str">
        <f t="shared" si="0"/>
        <v/>
      </c>
    </row>
    <row r="33" spans="2:10" x14ac:dyDescent="0.3">
      <c r="B33" s="72"/>
      <c r="G33" s="73"/>
      <c r="H33" s="74"/>
      <c r="I33" s="75"/>
      <c r="J33" s="76" t="str">
        <f t="shared" si="0"/>
        <v/>
      </c>
    </row>
    <row r="34" spans="2:10" x14ac:dyDescent="0.3">
      <c r="B34" s="72"/>
      <c r="G34" s="73"/>
      <c r="H34" s="74"/>
      <c r="I34" s="75"/>
      <c r="J34" s="76" t="str">
        <f t="shared" si="0"/>
        <v/>
      </c>
    </row>
    <row r="35" spans="2:10" x14ac:dyDescent="0.3">
      <c r="B35" s="72"/>
      <c r="G35" s="73"/>
      <c r="H35" s="74"/>
      <c r="I35" s="75"/>
      <c r="J35" s="76" t="str">
        <f t="shared" si="0"/>
        <v/>
      </c>
    </row>
    <row r="36" spans="2:10" x14ac:dyDescent="0.3">
      <c r="B36" s="72"/>
      <c r="G36" s="73"/>
      <c r="H36" s="74"/>
      <c r="I36" s="75"/>
      <c r="J36" s="76" t="str">
        <f t="shared" si="0"/>
        <v/>
      </c>
    </row>
    <row r="37" spans="2:10" x14ac:dyDescent="0.3">
      <c r="B37" s="72"/>
      <c r="G37" s="73"/>
      <c r="H37" s="74"/>
      <c r="I37" s="75"/>
      <c r="J37" s="76" t="str">
        <f t="shared" si="0"/>
        <v/>
      </c>
    </row>
    <row r="38" spans="2:10" x14ac:dyDescent="0.3">
      <c r="B38" s="72"/>
      <c r="G38" s="73"/>
      <c r="H38" s="74"/>
      <c r="I38" s="75"/>
      <c r="J38" s="76" t="str">
        <f t="shared" si="0"/>
        <v/>
      </c>
    </row>
    <row r="39" spans="2:10" x14ac:dyDescent="0.3">
      <c r="B39" s="72"/>
      <c r="G39" s="73"/>
      <c r="H39" s="74"/>
      <c r="I39" s="75"/>
      <c r="J39" s="76" t="str">
        <f t="shared" si="0"/>
        <v/>
      </c>
    </row>
    <row r="40" spans="2:10" x14ac:dyDescent="0.3">
      <c r="B40" s="72"/>
      <c r="G40" s="73"/>
      <c r="H40" s="74"/>
      <c r="I40" s="75"/>
      <c r="J40" s="76" t="str">
        <f t="shared" si="0"/>
        <v/>
      </c>
    </row>
    <row r="41" spans="2:10" x14ac:dyDescent="0.3">
      <c r="B41" s="72"/>
      <c r="G41" s="73"/>
      <c r="H41" s="74"/>
      <c r="I41" s="75"/>
      <c r="J41" s="76" t="str">
        <f t="shared" si="0"/>
        <v/>
      </c>
    </row>
    <row r="42" spans="2:10" x14ac:dyDescent="0.3">
      <c r="B42" s="72"/>
      <c r="G42" s="73"/>
      <c r="H42" s="74"/>
      <c r="I42" s="75"/>
      <c r="J42" s="76" t="str">
        <f t="shared" si="0"/>
        <v/>
      </c>
    </row>
    <row r="43" spans="2:10" x14ac:dyDescent="0.3">
      <c r="B43" s="72"/>
      <c r="G43" s="73"/>
      <c r="H43" s="74"/>
      <c r="I43" s="75"/>
      <c r="J43" s="76" t="str">
        <f t="shared" si="0"/>
        <v/>
      </c>
    </row>
    <row r="44" spans="2:10" x14ac:dyDescent="0.3">
      <c r="B44" s="72"/>
      <c r="G44" s="73"/>
      <c r="H44" s="74"/>
      <c r="I44" s="75"/>
      <c r="J44" s="76" t="str">
        <f t="shared" si="0"/>
        <v/>
      </c>
    </row>
    <row r="45" spans="2:10" x14ac:dyDescent="0.3">
      <c r="B45" s="72"/>
      <c r="G45" s="73"/>
      <c r="H45" s="74"/>
      <c r="I45" s="75"/>
      <c r="J45" s="76" t="str">
        <f t="shared" si="0"/>
        <v/>
      </c>
    </row>
    <row r="46" spans="2:10" x14ac:dyDescent="0.3">
      <c r="B46" s="72"/>
      <c r="G46" s="73"/>
      <c r="H46" s="74"/>
      <c r="I46" s="75"/>
      <c r="J46" s="76" t="str">
        <f t="shared" si="0"/>
        <v/>
      </c>
    </row>
    <row r="47" spans="2:10" x14ac:dyDescent="0.3">
      <c r="B47" s="72"/>
      <c r="G47" s="73"/>
      <c r="H47" s="74"/>
      <c r="I47" s="75"/>
      <c r="J47" s="76" t="str">
        <f t="shared" si="0"/>
        <v/>
      </c>
    </row>
    <row r="48" spans="2:10" x14ac:dyDescent="0.3">
      <c r="B48" s="72"/>
      <c r="G48" s="73"/>
      <c r="H48" s="74"/>
      <c r="I48" s="75"/>
      <c r="J48" s="76" t="str">
        <f t="shared" si="0"/>
        <v/>
      </c>
    </row>
    <row r="49" spans="2:10" x14ac:dyDescent="0.3">
      <c r="B49" s="72"/>
      <c r="G49" s="73"/>
      <c r="H49" s="74"/>
      <c r="I49" s="75"/>
      <c r="J49" s="76" t="str">
        <f t="shared" si="0"/>
        <v/>
      </c>
    </row>
    <row r="50" spans="2:10" x14ac:dyDescent="0.3">
      <c r="B50" s="72"/>
      <c r="G50" s="73"/>
      <c r="H50" s="74"/>
      <c r="I50" s="75"/>
      <c r="J50" s="76" t="str">
        <f t="shared" si="0"/>
        <v/>
      </c>
    </row>
    <row r="51" spans="2:10" x14ac:dyDescent="0.3">
      <c r="B51" s="72"/>
      <c r="G51" s="73"/>
      <c r="H51" s="74"/>
      <c r="I51" s="75"/>
      <c r="J51" s="76" t="str">
        <f t="shared" si="0"/>
        <v/>
      </c>
    </row>
    <row r="52" spans="2:10" x14ac:dyDescent="0.3">
      <c r="B52" s="72"/>
      <c r="G52" s="73"/>
      <c r="H52" s="74"/>
      <c r="I52" s="75"/>
      <c r="J52" s="76" t="str">
        <f t="shared" si="0"/>
        <v/>
      </c>
    </row>
    <row r="53" spans="2:10" x14ac:dyDescent="0.3">
      <c r="B53" s="72"/>
      <c r="G53" s="73"/>
      <c r="H53" s="74"/>
      <c r="I53" s="75"/>
      <c r="J53" s="76" t="str">
        <f t="shared" si="0"/>
        <v/>
      </c>
    </row>
    <row r="54" spans="2:10" x14ac:dyDescent="0.3">
      <c r="B54" s="72"/>
      <c r="G54" s="73"/>
      <c r="H54" s="74"/>
      <c r="I54" s="75"/>
      <c r="J54" s="76" t="str">
        <f t="shared" si="0"/>
        <v/>
      </c>
    </row>
    <row r="55" spans="2:10" x14ac:dyDescent="0.3">
      <c r="B55" s="72"/>
      <c r="G55" s="73"/>
      <c r="H55" s="74"/>
      <c r="I55" s="75"/>
      <c r="J55" s="76" t="str">
        <f t="shared" si="0"/>
        <v/>
      </c>
    </row>
    <row r="56" spans="2:10" x14ac:dyDescent="0.3">
      <c r="B56" s="72"/>
      <c r="G56" s="73"/>
      <c r="H56" s="74"/>
      <c r="I56" s="75"/>
      <c r="J56" s="76" t="str">
        <f t="shared" si="0"/>
        <v/>
      </c>
    </row>
    <row r="57" spans="2:10" x14ac:dyDescent="0.3">
      <c r="B57" s="72"/>
      <c r="G57" s="73"/>
      <c r="H57" s="74"/>
      <c r="I57" s="75"/>
      <c r="J57" s="76" t="str">
        <f t="shared" si="0"/>
        <v/>
      </c>
    </row>
    <row r="58" spans="2:10" x14ac:dyDescent="0.3">
      <c r="B58" s="72"/>
      <c r="H58" s="74"/>
      <c r="I58" s="75"/>
      <c r="J58" s="76" t="str">
        <f t="shared" si="0"/>
        <v/>
      </c>
    </row>
    <row r="59" spans="2:10" x14ac:dyDescent="0.3">
      <c r="B59" s="72"/>
      <c r="C59" s="85"/>
      <c r="D59" s="86"/>
      <c r="E59" s="87"/>
      <c r="F59" s="87"/>
      <c r="G59" s="88"/>
      <c r="H59" s="74"/>
      <c r="I59" s="75"/>
      <c r="J59" s="76" t="str">
        <f t="shared" si="0"/>
        <v/>
      </c>
    </row>
    <row r="60" spans="2:10" x14ac:dyDescent="0.3">
      <c r="B60" s="72"/>
      <c r="C60" s="85"/>
      <c r="D60" s="86"/>
      <c r="E60" s="87"/>
      <c r="F60" s="87"/>
      <c r="G60" s="88"/>
      <c r="H60" s="74"/>
      <c r="I60" s="75"/>
      <c r="J60" s="76" t="str">
        <f t="shared" si="0"/>
        <v/>
      </c>
    </row>
    <row r="61" spans="2:10" x14ac:dyDescent="0.3">
      <c r="B61" s="72"/>
      <c r="C61" s="86"/>
      <c r="D61" s="86"/>
      <c r="E61" s="87"/>
      <c r="F61" s="87"/>
      <c r="G61" s="88"/>
      <c r="H61" s="74"/>
      <c r="I61" s="75"/>
      <c r="J61" s="76" t="str">
        <f t="shared" si="0"/>
        <v/>
      </c>
    </row>
    <row r="62" spans="2:10" x14ac:dyDescent="0.3">
      <c r="B62" s="72"/>
      <c r="G62" s="73"/>
      <c r="H62" s="74"/>
      <c r="I62" s="75"/>
      <c r="J62" s="76" t="str">
        <f t="shared" si="0"/>
        <v/>
      </c>
    </row>
    <row r="63" spans="2:10" ht="18" x14ac:dyDescent="0.3">
      <c r="B63" s="72"/>
      <c r="C63" s="89"/>
      <c r="G63" s="73"/>
      <c r="H63" s="74"/>
      <c r="I63" s="75"/>
      <c r="J63" s="76" t="str">
        <f t="shared" si="0"/>
        <v/>
      </c>
    </row>
    <row r="64" spans="2:10" x14ac:dyDescent="0.3">
      <c r="B64" s="79"/>
      <c r="C64" s="80"/>
      <c r="D64" s="81"/>
      <c r="G64" s="73"/>
      <c r="H64" s="74"/>
      <c r="I64" s="75"/>
      <c r="J64" s="76" t="str">
        <f t="shared" si="0"/>
        <v/>
      </c>
    </row>
    <row r="65" spans="2:10" x14ac:dyDescent="0.3">
      <c r="B65" s="72"/>
      <c r="C65" s="58"/>
      <c r="D65" s="73"/>
      <c r="G65" s="73"/>
      <c r="H65" s="74"/>
      <c r="I65" s="75"/>
      <c r="J65" s="76" t="str">
        <f t="shared" si="0"/>
        <v/>
      </c>
    </row>
    <row r="66" spans="2:10" x14ac:dyDescent="0.3">
      <c r="B66" s="82"/>
      <c r="C66" s="83"/>
      <c r="D66" s="84"/>
      <c r="G66" s="73"/>
      <c r="H66" s="74"/>
      <c r="I66" s="75"/>
      <c r="J66" s="76" t="str">
        <f t="shared" si="0"/>
        <v/>
      </c>
    </row>
    <row r="67" spans="2:10" x14ac:dyDescent="0.3">
      <c r="B67" s="72"/>
      <c r="H67" s="74"/>
      <c r="I67" s="75"/>
      <c r="J67" s="76" t="str">
        <f t="shared" si="0"/>
        <v/>
      </c>
    </row>
    <row r="68" spans="2:10" x14ac:dyDescent="0.3">
      <c r="B68" s="72" t="s">
        <v>174</v>
      </c>
      <c r="H68" s="74"/>
      <c r="I68" s="75"/>
      <c r="J68" s="76" t="str">
        <f t="shared" si="0"/>
        <v/>
      </c>
    </row>
    <row r="69" spans="2:10" x14ac:dyDescent="0.3">
      <c r="B69" s="101" t="s">
        <v>173</v>
      </c>
      <c r="C69" s="100"/>
      <c r="D69" s="100"/>
      <c r="E69" s="100"/>
      <c r="F69" s="100"/>
      <c r="G69" s="100"/>
      <c r="H69" s="74"/>
      <c r="I69" s="75"/>
      <c r="J69" s="76" t="str">
        <f t="shared" si="0"/>
        <v/>
      </c>
    </row>
    <row r="70" spans="2:10" x14ac:dyDescent="0.3">
      <c r="B70" s="103" t="s">
        <v>172</v>
      </c>
      <c r="C70" s="100"/>
      <c r="D70" s="100"/>
      <c r="E70" s="100"/>
      <c r="F70" s="100"/>
      <c r="G70" s="100"/>
      <c r="H70" s="75"/>
      <c r="I70" s="75"/>
      <c r="J70" s="76" t="str">
        <f t="shared" si="0"/>
        <v/>
      </c>
    </row>
    <row r="71" spans="2:10" x14ac:dyDescent="0.3">
      <c r="B71" s="101" t="s">
        <v>171</v>
      </c>
      <c r="C71" s="100"/>
      <c r="D71" s="100"/>
      <c r="E71" s="100"/>
      <c r="F71" s="100"/>
      <c r="G71" s="100"/>
      <c r="H71" s="75"/>
      <c r="I71" s="75"/>
      <c r="J71" s="76"/>
    </row>
    <row r="72" spans="2:10" x14ac:dyDescent="0.3">
      <c r="B72" s="72"/>
      <c r="H72" s="74"/>
      <c r="I72" s="75"/>
      <c r="J72" s="76" t="str">
        <f t="shared" si="0"/>
        <v/>
      </c>
    </row>
    <row r="73" spans="2:10" x14ac:dyDescent="0.3">
      <c r="B73" s="101" t="s">
        <v>170</v>
      </c>
      <c r="C73" s="100"/>
      <c r="D73" s="100"/>
      <c r="E73" s="100"/>
      <c r="F73" s="100"/>
      <c r="G73" s="100"/>
      <c r="H73" s="74"/>
      <c r="I73" s="75"/>
      <c r="J73" s="76"/>
    </row>
    <row r="74" spans="2:10" x14ac:dyDescent="0.3">
      <c r="B74" s="102" t="s">
        <v>169</v>
      </c>
      <c r="C74" s="99"/>
      <c r="D74" s="99"/>
      <c r="E74" s="99"/>
      <c r="F74" s="99"/>
      <c r="G74" s="99"/>
      <c r="H74" s="90"/>
      <c r="I74" s="91"/>
      <c r="J74" s="90" t="str">
        <f t="shared" si="0"/>
        <v/>
      </c>
    </row>
    <row r="75" spans="2:10" x14ac:dyDescent="0.3">
      <c r="C75" s="58"/>
      <c r="D75" s="58"/>
      <c r="E75" s="58"/>
      <c r="F75" s="58"/>
      <c r="G75" s="58"/>
      <c r="H75" s="92"/>
      <c r="I75" s="58"/>
      <c r="J75" s="92"/>
    </row>
    <row r="76" spans="2:10" x14ac:dyDescent="0.3">
      <c r="B76" s="53" t="s">
        <v>164</v>
      </c>
      <c r="C76" s="58"/>
      <c r="D76" s="58"/>
      <c r="E76" s="58"/>
      <c r="F76" s="58"/>
      <c r="G76" s="58"/>
      <c r="H76" s="92"/>
      <c r="I76" s="58"/>
      <c r="J76" s="92"/>
    </row>
    <row r="77" spans="2:10" x14ac:dyDescent="0.3">
      <c r="C77" s="58"/>
      <c r="D77" s="58"/>
      <c r="E77" s="58"/>
      <c r="F77" s="58"/>
      <c r="G77" s="58"/>
      <c r="H77" s="92"/>
      <c r="I77" s="58"/>
      <c r="J77" s="92"/>
    </row>
    <row r="78" spans="2:10" ht="15" thickBot="1" x14ac:dyDescent="0.35">
      <c r="B78" s="53" t="s">
        <v>165</v>
      </c>
    </row>
    <row r="79" spans="2:10" x14ac:dyDescent="0.3">
      <c r="B79" s="53" t="s">
        <v>86</v>
      </c>
      <c r="G79" s="60" t="s">
        <v>167</v>
      </c>
      <c r="H79" s="55"/>
      <c r="I79" s="55"/>
      <c r="J79" s="93">
        <f>SUM(J18:J74)</f>
        <v>33.799999999999997</v>
      </c>
    </row>
    <row r="80" spans="2:10" x14ac:dyDescent="0.3">
      <c r="G80" s="57"/>
      <c r="J80" s="94"/>
    </row>
    <row r="81" spans="4:10" x14ac:dyDescent="0.3">
      <c r="D81" s="77"/>
      <c r="G81" s="95" t="s">
        <v>168</v>
      </c>
      <c r="H81" s="96"/>
      <c r="I81" s="96"/>
      <c r="J81" s="97">
        <f>J79</f>
        <v>33.799999999999997</v>
      </c>
    </row>
    <row r="82" spans="4:10" ht="15" thickBot="1" x14ac:dyDescent="0.35">
      <c r="G82" s="63"/>
      <c r="H82" s="68"/>
      <c r="I82" s="68"/>
      <c r="J82" s="98"/>
    </row>
  </sheetData>
  <mergeCells count="1">
    <mergeCell ref="B17:G17"/>
  </mergeCells>
  <dataValidations count="1">
    <dataValidation type="list" allowBlank="1" showInputMessage="1" showErrorMessage="1" sqref="B79" xr:uid="{5D22C7BE-0EF2-4D89-A74B-88F9A93274EC}">
      <formula1>$L$8:$L$11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PDF">
                <anchor>
                  <from>
                    <xdr:col>12</xdr:col>
                    <xdr:colOff>129540</xdr:colOff>
                    <xdr:row>3</xdr:row>
                    <xdr:rowOff>68580</xdr:rowOff>
                  </from>
                  <to>
                    <xdr:col>13</xdr:col>
                    <xdr:colOff>556260</xdr:colOff>
                    <xdr:row>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IMPRIMER">
                <anchor>
                  <from>
                    <xdr:col>12</xdr:col>
                    <xdr:colOff>121920</xdr:colOff>
                    <xdr:row>6</xdr:row>
                    <xdr:rowOff>30480</xdr:rowOff>
                  </from>
                  <to>
                    <xdr:col>13</xdr:col>
                    <xdr:colOff>548640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CAC8968-0EB4-4815-AB23-68DD51AC5978}">
          <x14:formula1>
            <xm:f>'C:\Users\franc\Downloads\[classeur (1).xlsm]ACCUEIL'!#REF!</xm:f>
          </x14:formula1>
          <xm:sqref>C32 C26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Clients</vt:lpstr>
      <vt:lpstr>Produits</vt:lpstr>
      <vt:lpstr>Fournisseur</vt:lpstr>
      <vt:lpstr>Mouvement</vt:lpstr>
      <vt:lpstr>FACTURES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François ROUZE</cp:lastModifiedBy>
  <cp:lastPrinted>2021-12-12T05:44:21Z</cp:lastPrinted>
  <dcterms:created xsi:type="dcterms:W3CDTF">2018-08-26T12:37:47Z</dcterms:created>
  <dcterms:modified xsi:type="dcterms:W3CDTF">2021-12-14T04:09:02Z</dcterms:modified>
</cp:coreProperties>
</file>