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filterPrivacy="1" codeName="ThisWorkbook"/>
  <xr:revisionPtr revIDLastSave="0" documentId="13_ncr:1_{981F49C8-DF8A-4814-8586-AE50577FBC17}" xr6:coauthVersionLast="36" xr6:coauthVersionMax="46" xr10:uidLastSave="{00000000-0000-0000-0000-000000000000}"/>
  <bookViews>
    <workbookView xWindow="0" yWindow="0" windowWidth="23040" windowHeight="9048" tabRatio="266" activeTab="1" xr2:uid="{00000000-000D-0000-FFFF-FFFF00000000}"/>
  </bookViews>
  <sheets>
    <sheet name="Joueurs" sheetId="2" r:id="rId1"/>
    <sheet name="CdP (originale)" sheetId="4" r:id="rId2"/>
  </sheets>
  <definedNames>
    <definedName name="_xlnm._FilterDatabase" localSheetId="1" hidden="1">'CdP (originale)'!$A$14:$F$14</definedName>
    <definedName name="_xlnm._FilterDatabase" localSheetId="0" hidden="1">Joueurs!$A$1:$H$61</definedName>
    <definedName name="_xlnm.Print_Area" localSheetId="1">'CdP (originale)'!$LU$11:$MC$58</definedName>
  </definedNames>
  <calcPr calcId="191029"/>
</workbook>
</file>

<file path=xl/calcChain.xml><?xml version="1.0" encoding="utf-8"?>
<calcChain xmlns="http://schemas.openxmlformats.org/spreadsheetml/2006/main">
  <c r="I75" i="4" l="1"/>
  <c r="J75" i="4"/>
  <c r="K75" i="4"/>
  <c r="L75" i="4"/>
  <c r="M75" i="4"/>
  <c r="N75" i="4"/>
  <c r="O75" i="4"/>
  <c r="P75" i="4"/>
  <c r="Q75" i="4"/>
  <c r="R75" i="4"/>
  <c r="S75" i="4"/>
  <c r="T75" i="4"/>
  <c r="U75" i="4"/>
  <c r="V75" i="4"/>
  <c r="W75" i="4"/>
  <c r="X75" i="4"/>
  <c r="Y75" i="4"/>
  <c r="Z75" i="4"/>
  <c r="AA75" i="4"/>
  <c r="AB75" i="4"/>
  <c r="AC75" i="4"/>
  <c r="AD75" i="4"/>
  <c r="AE75" i="4"/>
  <c r="AF75" i="4"/>
  <c r="AG75" i="4"/>
  <c r="AH75" i="4"/>
  <c r="AI75" i="4"/>
  <c r="AJ75" i="4"/>
  <c r="AK75" i="4"/>
  <c r="AL75" i="4"/>
  <c r="AM75" i="4"/>
  <c r="AN75" i="4"/>
  <c r="AO75" i="4"/>
  <c r="AP75" i="4"/>
  <c r="AQ75" i="4"/>
  <c r="AR75" i="4"/>
  <c r="AS75" i="4"/>
  <c r="AT75" i="4"/>
  <c r="AU75" i="4"/>
  <c r="AV75" i="4"/>
  <c r="AW75" i="4"/>
  <c r="AX75" i="4"/>
  <c r="AY75" i="4"/>
  <c r="AZ75" i="4"/>
  <c r="BA75" i="4"/>
  <c r="BB75" i="4"/>
  <c r="BC75" i="4"/>
  <c r="BD75" i="4"/>
  <c r="BE75" i="4"/>
  <c r="BF75" i="4"/>
  <c r="BG75" i="4"/>
  <c r="BH75" i="4"/>
  <c r="BI75" i="4"/>
  <c r="BJ75" i="4"/>
  <c r="BK75" i="4"/>
  <c r="BL75" i="4"/>
  <c r="BM75" i="4"/>
  <c r="BN75" i="4"/>
  <c r="BO75" i="4"/>
  <c r="BP75" i="4"/>
  <c r="BQ75" i="4"/>
  <c r="BR75" i="4"/>
  <c r="BS75" i="4"/>
  <c r="BT75" i="4"/>
  <c r="BU75" i="4"/>
  <c r="BV75" i="4"/>
  <c r="BW75" i="4"/>
  <c r="BX75" i="4"/>
  <c r="BY75" i="4"/>
  <c r="BZ75" i="4"/>
  <c r="CA75" i="4"/>
  <c r="CB75" i="4"/>
  <c r="CC75" i="4"/>
  <c r="CD75" i="4"/>
  <c r="CE75" i="4"/>
  <c r="CF75" i="4"/>
  <c r="CG75" i="4"/>
  <c r="CH75" i="4"/>
  <c r="CI75" i="4"/>
  <c r="CJ75" i="4"/>
  <c r="CK75" i="4"/>
  <c r="CL75" i="4"/>
  <c r="CM75" i="4"/>
  <c r="CN75" i="4"/>
  <c r="CO75" i="4"/>
  <c r="CP75" i="4"/>
  <c r="CQ75" i="4"/>
  <c r="CR75" i="4"/>
  <c r="CS75" i="4"/>
  <c r="CT75" i="4"/>
  <c r="CU75" i="4"/>
  <c r="CV75" i="4"/>
  <c r="CW75" i="4"/>
  <c r="CX75" i="4"/>
  <c r="CY75" i="4"/>
  <c r="CZ75" i="4"/>
  <c r="DA75" i="4"/>
  <c r="DB75" i="4"/>
  <c r="DC75" i="4"/>
  <c r="DD75" i="4"/>
  <c r="DE75" i="4"/>
  <c r="DF75" i="4"/>
  <c r="DG75" i="4"/>
  <c r="DH75" i="4"/>
  <c r="DI75" i="4"/>
  <c r="DJ75" i="4"/>
  <c r="DK75" i="4"/>
  <c r="DL75" i="4"/>
  <c r="DM75" i="4"/>
  <c r="DN75" i="4"/>
  <c r="DO75" i="4"/>
  <c r="DP75" i="4"/>
  <c r="DQ75" i="4"/>
  <c r="DR75" i="4"/>
  <c r="DS75" i="4"/>
  <c r="DT75" i="4"/>
  <c r="DU75" i="4"/>
  <c r="DV75" i="4"/>
  <c r="DW75" i="4"/>
  <c r="DX75" i="4"/>
  <c r="DY75" i="4"/>
  <c r="DZ75" i="4"/>
  <c r="EA75" i="4"/>
  <c r="EB75" i="4"/>
  <c r="EC75" i="4"/>
  <c r="ED75" i="4"/>
  <c r="EE75" i="4"/>
  <c r="EF75" i="4"/>
  <c r="EG75" i="4"/>
  <c r="EH75" i="4"/>
  <c r="EI75" i="4"/>
  <c r="EJ75" i="4"/>
  <c r="EK75" i="4"/>
  <c r="EL75" i="4"/>
  <c r="EM75" i="4"/>
  <c r="EN75" i="4"/>
  <c r="EO75" i="4"/>
  <c r="EP75" i="4"/>
  <c r="EQ75" i="4"/>
  <c r="ER75" i="4"/>
  <c r="ES75" i="4"/>
  <c r="ET75" i="4"/>
  <c r="EU75" i="4"/>
  <c r="EV75" i="4"/>
  <c r="EW75" i="4"/>
  <c r="EX75" i="4"/>
  <c r="EY75" i="4"/>
  <c r="EZ75" i="4"/>
  <c r="FA75" i="4"/>
  <c r="FB75" i="4"/>
  <c r="FC75" i="4"/>
  <c r="FD75" i="4"/>
  <c r="FE75" i="4"/>
  <c r="FF75" i="4"/>
  <c r="FG75" i="4"/>
  <c r="FH75" i="4"/>
  <c r="FI75" i="4"/>
  <c r="FJ75" i="4"/>
  <c r="FK75" i="4"/>
  <c r="FL75" i="4"/>
  <c r="FM75" i="4"/>
  <c r="FN75" i="4"/>
  <c r="FO75" i="4"/>
  <c r="FP75" i="4"/>
  <c r="FQ75" i="4"/>
  <c r="FR75" i="4"/>
  <c r="FS75" i="4"/>
  <c r="FT75" i="4"/>
  <c r="FU75" i="4"/>
  <c r="FV75" i="4"/>
  <c r="FW75" i="4"/>
  <c r="FX75" i="4"/>
  <c r="FY75" i="4"/>
  <c r="FZ75" i="4"/>
  <c r="GA75" i="4"/>
  <c r="GB75" i="4"/>
  <c r="GC75" i="4"/>
  <c r="GD75" i="4"/>
  <c r="GE75" i="4"/>
  <c r="GF75" i="4"/>
  <c r="GG75" i="4"/>
  <c r="GH75" i="4"/>
  <c r="GI75" i="4"/>
  <c r="GJ75" i="4"/>
  <c r="GK75" i="4"/>
  <c r="GL75" i="4"/>
  <c r="GM75" i="4"/>
  <c r="GN75" i="4"/>
  <c r="GO75" i="4"/>
  <c r="GP75" i="4"/>
  <c r="GQ75" i="4"/>
  <c r="GR75" i="4"/>
  <c r="GS75" i="4"/>
  <c r="GT75" i="4"/>
  <c r="GU75" i="4"/>
  <c r="GV75" i="4"/>
  <c r="GW75" i="4"/>
  <c r="GX75" i="4"/>
  <c r="GY75" i="4"/>
  <c r="GZ75" i="4"/>
  <c r="HA75" i="4"/>
  <c r="HB75" i="4"/>
  <c r="HC75" i="4"/>
  <c r="HD75" i="4"/>
  <c r="HE75" i="4"/>
  <c r="HF75" i="4"/>
  <c r="HG75" i="4"/>
  <c r="HH75" i="4"/>
  <c r="HI75" i="4"/>
  <c r="HJ75" i="4"/>
  <c r="HK75" i="4"/>
  <c r="HL75" i="4"/>
  <c r="HM75" i="4"/>
  <c r="HN75" i="4"/>
  <c r="HO75" i="4"/>
  <c r="HP75" i="4"/>
  <c r="HQ75" i="4"/>
  <c r="HR75" i="4"/>
  <c r="HS75" i="4"/>
  <c r="HT75" i="4"/>
  <c r="HU75" i="4"/>
  <c r="HV75" i="4"/>
  <c r="HW75" i="4"/>
  <c r="HX75" i="4"/>
  <c r="HY75" i="4"/>
  <c r="HZ75" i="4"/>
  <c r="IA75" i="4"/>
  <c r="IB75" i="4"/>
  <c r="IC75" i="4"/>
  <c r="ID75" i="4"/>
  <c r="IE75" i="4"/>
  <c r="IF75" i="4"/>
  <c r="IG75" i="4"/>
  <c r="IH75" i="4"/>
  <c r="II75" i="4"/>
  <c r="IJ75" i="4"/>
  <c r="IK75" i="4"/>
  <c r="IL75" i="4"/>
  <c r="IM75" i="4"/>
  <c r="IN75" i="4"/>
  <c r="IO75" i="4"/>
  <c r="IP75" i="4"/>
  <c r="IQ75" i="4"/>
  <c r="IR75" i="4"/>
  <c r="IS75" i="4"/>
  <c r="IT75" i="4"/>
  <c r="IU75" i="4"/>
  <c r="IV75" i="4"/>
  <c r="IW75" i="4"/>
  <c r="IX75" i="4"/>
  <c r="IY75" i="4"/>
  <c r="IZ75" i="4"/>
  <c r="JA75" i="4"/>
  <c r="JB75" i="4"/>
  <c r="JC75" i="4"/>
  <c r="JD75" i="4"/>
  <c r="JE75" i="4"/>
  <c r="JF75" i="4"/>
  <c r="JG75" i="4"/>
  <c r="JH75" i="4"/>
  <c r="JI75" i="4"/>
  <c r="JJ75" i="4"/>
  <c r="JK75" i="4"/>
  <c r="JL75" i="4"/>
  <c r="JM75" i="4"/>
  <c r="JN75" i="4"/>
  <c r="JO75" i="4"/>
  <c r="JP75" i="4"/>
  <c r="JQ75" i="4"/>
  <c r="JR75" i="4"/>
  <c r="JS75" i="4"/>
  <c r="JT75" i="4"/>
  <c r="JU75" i="4"/>
  <c r="JV75" i="4"/>
  <c r="JW75" i="4"/>
  <c r="JX75" i="4"/>
  <c r="JY75" i="4"/>
  <c r="JZ75" i="4"/>
  <c r="KA75" i="4"/>
  <c r="KB75" i="4"/>
  <c r="KC75" i="4"/>
  <c r="KD75" i="4"/>
  <c r="KE75" i="4"/>
  <c r="KF75" i="4"/>
  <c r="KG75" i="4"/>
  <c r="KH75" i="4"/>
  <c r="KI75" i="4"/>
  <c r="KJ75" i="4"/>
  <c r="KK75" i="4"/>
  <c r="KL75" i="4"/>
  <c r="KM75" i="4"/>
  <c r="KN75" i="4"/>
  <c r="KO75" i="4"/>
  <c r="KP75" i="4"/>
  <c r="KQ75" i="4"/>
  <c r="KR75" i="4"/>
  <c r="KS75" i="4"/>
  <c r="KT75" i="4"/>
  <c r="KU75" i="4"/>
  <c r="KV75" i="4"/>
  <c r="KW75" i="4"/>
  <c r="KX75" i="4"/>
  <c r="KY75" i="4"/>
  <c r="KZ75" i="4"/>
  <c r="LA75" i="4"/>
  <c r="LB75" i="4"/>
  <c r="LC75" i="4"/>
  <c r="LD75" i="4"/>
  <c r="LE75" i="4"/>
  <c r="LF75" i="4"/>
  <c r="LG75" i="4"/>
  <c r="LH75" i="4"/>
  <c r="LI75" i="4"/>
  <c r="LJ75" i="4"/>
  <c r="LK75" i="4"/>
  <c r="LL75" i="4"/>
  <c r="LM75" i="4"/>
  <c r="H10" i="4"/>
  <c r="I10" i="4" s="1"/>
  <c r="J10" i="4" s="1"/>
  <c r="K10" i="4" s="1"/>
  <c r="L10" i="4" s="1"/>
  <c r="M10" i="4" s="1"/>
  <c r="N10" i="4" s="1"/>
  <c r="O10" i="4" s="1"/>
  <c r="P10" i="4" s="1"/>
  <c r="Q10" i="4" s="1"/>
  <c r="R10" i="4" s="1"/>
  <c r="S10" i="4" s="1"/>
  <c r="T10" i="4" s="1"/>
  <c r="U10" i="4" s="1"/>
  <c r="V10" i="4" s="1"/>
  <c r="W10" i="4" s="1"/>
  <c r="X10" i="4" s="1"/>
  <c r="Y10" i="4" s="1"/>
  <c r="Z10" i="4" s="1"/>
  <c r="AA10" i="4" s="1"/>
  <c r="AB10" i="4" s="1"/>
  <c r="AC10" i="4" s="1"/>
  <c r="AD10" i="4" s="1"/>
  <c r="AE10" i="4" s="1"/>
  <c r="AF10" i="4" s="1"/>
  <c r="AG10" i="4" s="1"/>
  <c r="AH10" i="4" s="1"/>
  <c r="AI10" i="4" s="1"/>
  <c r="AJ10" i="4" s="1"/>
  <c r="AK10" i="4" s="1"/>
  <c r="AL10" i="4" s="1"/>
  <c r="AM10" i="4" s="1"/>
  <c r="AN10" i="4" s="1"/>
  <c r="AO10" i="4" s="1"/>
  <c r="AP10" i="4" s="1"/>
  <c r="AQ10" i="4" s="1"/>
  <c r="AR10" i="4" s="1"/>
  <c r="AS10" i="4" s="1"/>
  <c r="AT10" i="4" s="1"/>
  <c r="AU10" i="4" s="1"/>
  <c r="AV10" i="4" s="1"/>
  <c r="AW10" i="4" s="1"/>
  <c r="AX10" i="4" s="1"/>
  <c r="AY10" i="4" s="1"/>
  <c r="AZ10" i="4" s="1"/>
  <c r="BA10" i="4" s="1"/>
  <c r="BB10" i="4" s="1"/>
  <c r="BC10" i="4" s="1"/>
  <c r="BD10" i="4" s="1"/>
  <c r="BE10" i="4" s="1"/>
  <c r="BF10" i="4" s="1"/>
  <c r="BG10" i="4" s="1"/>
  <c r="BH10" i="4" s="1"/>
  <c r="BI10" i="4" s="1"/>
  <c r="BJ10" i="4" s="1"/>
  <c r="BK10" i="4" s="1"/>
  <c r="BL10" i="4" s="1"/>
  <c r="BM10" i="4" s="1"/>
  <c r="BN10" i="4" s="1"/>
  <c r="BO10" i="4" s="1"/>
  <c r="BP10" i="4" s="1"/>
  <c r="BQ10" i="4" s="1"/>
  <c r="BR10" i="4" s="1"/>
  <c r="BS10" i="4" s="1"/>
  <c r="BT10" i="4" s="1"/>
  <c r="BU10" i="4" s="1"/>
  <c r="BV10" i="4" s="1"/>
  <c r="BW10" i="4" s="1"/>
  <c r="BX10" i="4" s="1"/>
  <c r="BY10" i="4" s="1"/>
  <c r="BZ10" i="4" s="1"/>
  <c r="CA10" i="4" s="1"/>
  <c r="CB10" i="4" s="1"/>
  <c r="CC10" i="4" s="1"/>
  <c r="CD10" i="4" s="1"/>
  <c r="CE10" i="4" s="1"/>
  <c r="CF10" i="4" s="1"/>
  <c r="CG10" i="4" s="1"/>
  <c r="CH10" i="4" s="1"/>
  <c r="CI10" i="4" s="1"/>
  <c r="CJ10" i="4" s="1"/>
  <c r="CK10" i="4" s="1"/>
  <c r="CL10" i="4" s="1"/>
  <c r="CM10" i="4" s="1"/>
  <c r="CN10" i="4" s="1"/>
  <c r="CO10" i="4" s="1"/>
  <c r="CP10" i="4" s="1"/>
  <c r="CQ10" i="4" s="1"/>
  <c r="CR10" i="4" s="1"/>
  <c r="CS10" i="4" s="1"/>
  <c r="CT10" i="4" s="1"/>
  <c r="CU10" i="4" s="1"/>
  <c r="CV10" i="4" s="1"/>
  <c r="CW10" i="4" s="1"/>
  <c r="CX10" i="4" s="1"/>
  <c r="CY10" i="4" s="1"/>
  <c r="CZ10" i="4" s="1"/>
  <c r="DA10" i="4" s="1"/>
  <c r="DB10" i="4" s="1"/>
  <c r="DC10" i="4" s="1"/>
  <c r="DD10" i="4" s="1"/>
  <c r="DE10" i="4" s="1"/>
  <c r="DF10" i="4" s="1"/>
  <c r="DG10" i="4" s="1"/>
  <c r="DH10" i="4" s="1"/>
  <c r="DI10" i="4" s="1"/>
  <c r="DJ10" i="4" s="1"/>
  <c r="DK10" i="4" s="1"/>
  <c r="DL10" i="4" s="1"/>
  <c r="DM10" i="4" s="1"/>
  <c r="DN10" i="4" s="1"/>
  <c r="DO10" i="4" s="1"/>
  <c r="DP10" i="4" s="1"/>
  <c r="DQ10" i="4" s="1"/>
  <c r="DR10" i="4" s="1"/>
  <c r="DS10" i="4" s="1"/>
  <c r="DT10" i="4" s="1"/>
  <c r="DU10" i="4" s="1"/>
  <c r="DV10" i="4" s="1"/>
  <c r="DW10" i="4" s="1"/>
  <c r="DX10" i="4" s="1"/>
  <c r="DY10" i="4" s="1"/>
  <c r="DZ10" i="4" s="1"/>
  <c r="EA10" i="4" s="1"/>
  <c r="EB10" i="4" s="1"/>
  <c r="EC10" i="4" s="1"/>
  <c r="ED10" i="4" s="1"/>
  <c r="EE10" i="4" s="1"/>
  <c r="EF10" i="4" s="1"/>
  <c r="EG10" i="4" s="1"/>
  <c r="EH10" i="4" s="1"/>
  <c r="EI10" i="4" s="1"/>
  <c r="EJ10" i="4" s="1"/>
  <c r="EK10" i="4" s="1"/>
  <c r="EL10" i="4" s="1"/>
  <c r="EM10" i="4" s="1"/>
  <c r="EN10" i="4" s="1"/>
  <c r="EO10" i="4" s="1"/>
  <c r="EP10" i="4" s="1"/>
  <c r="EQ10" i="4" s="1"/>
  <c r="ER10" i="4" s="1"/>
  <c r="ES10" i="4" s="1"/>
  <c r="ET10" i="4" s="1"/>
  <c r="EU10" i="4" s="1"/>
  <c r="EV10" i="4" s="1"/>
  <c r="EW10" i="4" s="1"/>
  <c r="EX10" i="4" s="1"/>
  <c r="EY10" i="4" s="1"/>
  <c r="EZ10" i="4" s="1"/>
  <c r="FA10" i="4" s="1"/>
  <c r="FB10" i="4" s="1"/>
  <c r="FC10" i="4" s="1"/>
  <c r="FD10" i="4" s="1"/>
  <c r="FE10" i="4" s="1"/>
  <c r="FF10" i="4" s="1"/>
  <c r="FG10" i="4" s="1"/>
  <c r="FH10" i="4" s="1"/>
  <c r="FI10" i="4" s="1"/>
  <c r="FJ10" i="4" s="1"/>
  <c r="FK10" i="4" s="1"/>
  <c r="FL10" i="4" s="1"/>
  <c r="FM10" i="4" s="1"/>
  <c r="FN10" i="4" s="1"/>
  <c r="FO10" i="4" s="1"/>
  <c r="FP10" i="4" s="1"/>
  <c r="FQ10" i="4" s="1"/>
  <c r="FR10" i="4" s="1"/>
  <c r="FS10" i="4" s="1"/>
  <c r="FT10" i="4" s="1"/>
  <c r="FU10" i="4" s="1"/>
  <c r="FV10" i="4" s="1"/>
  <c r="FW10" i="4" s="1"/>
  <c r="FX10" i="4" s="1"/>
  <c r="FY10" i="4" s="1"/>
  <c r="FZ10" i="4" s="1"/>
  <c r="GA10" i="4" s="1"/>
  <c r="GB10" i="4" s="1"/>
  <c r="GC10" i="4" s="1"/>
  <c r="GD10" i="4" s="1"/>
  <c r="GE10" i="4" s="1"/>
  <c r="GF10" i="4" s="1"/>
  <c r="GG10" i="4" s="1"/>
  <c r="GH10" i="4" s="1"/>
  <c r="GI10" i="4" s="1"/>
  <c r="GJ10" i="4" s="1"/>
  <c r="GK10" i="4" s="1"/>
  <c r="GL10" i="4" s="1"/>
  <c r="GM10" i="4" s="1"/>
  <c r="GN10" i="4" s="1"/>
  <c r="GO10" i="4" s="1"/>
  <c r="GP10" i="4" s="1"/>
  <c r="GQ10" i="4" s="1"/>
  <c r="GR10" i="4" s="1"/>
  <c r="GS10" i="4" s="1"/>
  <c r="GT10" i="4" s="1"/>
  <c r="GU10" i="4" s="1"/>
  <c r="GV10" i="4" s="1"/>
  <c r="GW10" i="4" s="1"/>
  <c r="GX10" i="4" s="1"/>
  <c r="GY10" i="4" s="1"/>
  <c r="GZ10" i="4" s="1"/>
  <c r="HA10" i="4" s="1"/>
  <c r="HB10" i="4" s="1"/>
  <c r="HC10" i="4" s="1"/>
  <c r="HD10" i="4" s="1"/>
  <c r="HE10" i="4" s="1"/>
  <c r="HF10" i="4" s="1"/>
  <c r="HG10" i="4" s="1"/>
  <c r="HH10" i="4" s="1"/>
  <c r="HI10" i="4" s="1"/>
  <c r="HJ10" i="4" s="1"/>
  <c r="HK10" i="4" s="1"/>
  <c r="HL10" i="4" s="1"/>
  <c r="HM10" i="4" s="1"/>
  <c r="HN10" i="4" s="1"/>
  <c r="HO10" i="4" s="1"/>
  <c r="HP10" i="4" s="1"/>
  <c r="HQ10" i="4" s="1"/>
  <c r="HR10" i="4" s="1"/>
  <c r="HS10" i="4" s="1"/>
  <c r="HT10" i="4" s="1"/>
  <c r="HU10" i="4" s="1"/>
  <c r="HV10" i="4" s="1"/>
  <c r="HW10" i="4" s="1"/>
  <c r="HX10" i="4" s="1"/>
  <c r="HY10" i="4" s="1"/>
  <c r="HZ10" i="4" s="1"/>
  <c r="IA10" i="4" s="1"/>
  <c r="IB10" i="4" s="1"/>
  <c r="IC10" i="4" s="1"/>
  <c r="ID10" i="4" s="1"/>
  <c r="IE10" i="4" s="1"/>
  <c r="IF10" i="4" s="1"/>
  <c r="IG10" i="4" s="1"/>
  <c r="IH10" i="4" s="1"/>
  <c r="II10" i="4" s="1"/>
  <c r="IJ10" i="4" s="1"/>
  <c r="IK10" i="4" s="1"/>
  <c r="IL10" i="4" s="1"/>
  <c r="IM10" i="4" s="1"/>
  <c r="IN10" i="4" s="1"/>
  <c r="IO10" i="4" s="1"/>
  <c r="IP10" i="4" s="1"/>
  <c r="IQ10" i="4" s="1"/>
  <c r="IR10" i="4" s="1"/>
  <c r="IS10" i="4" s="1"/>
  <c r="IT10" i="4" s="1"/>
  <c r="IU10" i="4" s="1"/>
  <c r="IV10" i="4" s="1"/>
  <c r="IW10" i="4" s="1"/>
  <c r="IX10" i="4" s="1"/>
  <c r="IY10" i="4" s="1"/>
  <c r="IZ10" i="4" s="1"/>
  <c r="JA10" i="4" s="1"/>
  <c r="JB10" i="4" s="1"/>
  <c r="JC10" i="4" s="1"/>
  <c r="JD10" i="4" s="1"/>
  <c r="JE10" i="4" s="1"/>
  <c r="JF10" i="4" s="1"/>
  <c r="JG10" i="4" s="1"/>
  <c r="JH10" i="4" s="1"/>
  <c r="JI10" i="4" s="1"/>
  <c r="JJ10" i="4" s="1"/>
  <c r="JK10" i="4" s="1"/>
  <c r="JL10" i="4" s="1"/>
  <c r="JM10" i="4" s="1"/>
  <c r="JN10" i="4" s="1"/>
  <c r="JO10" i="4" s="1"/>
  <c r="JP10" i="4" s="1"/>
  <c r="JQ10" i="4" s="1"/>
  <c r="JR10" i="4" s="1"/>
  <c r="JS10" i="4" s="1"/>
  <c r="JT10" i="4" s="1"/>
  <c r="JU10" i="4" s="1"/>
  <c r="JV10" i="4" s="1"/>
  <c r="JW10" i="4" s="1"/>
  <c r="JX10" i="4" s="1"/>
  <c r="JY10" i="4" s="1"/>
  <c r="JZ10" i="4" s="1"/>
  <c r="KA10" i="4" s="1"/>
  <c r="KB10" i="4" s="1"/>
  <c r="KC10" i="4" s="1"/>
  <c r="KD10" i="4" s="1"/>
  <c r="KE10" i="4" s="1"/>
  <c r="KF10" i="4" s="1"/>
  <c r="KG10" i="4" s="1"/>
  <c r="KH10" i="4" s="1"/>
  <c r="KI10" i="4" s="1"/>
  <c r="KJ10" i="4" s="1"/>
  <c r="KK10" i="4" s="1"/>
  <c r="KL10" i="4" s="1"/>
  <c r="KM10" i="4" s="1"/>
  <c r="KN10" i="4" s="1"/>
  <c r="KO10" i="4" s="1"/>
  <c r="KP10" i="4" s="1"/>
  <c r="KQ10" i="4" s="1"/>
  <c r="KR10" i="4" s="1"/>
  <c r="KS10" i="4" s="1"/>
  <c r="KT10" i="4" s="1"/>
  <c r="KU10" i="4" s="1"/>
  <c r="KV10" i="4" s="1"/>
  <c r="KW10" i="4" s="1"/>
  <c r="KX10" i="4" s="1"/>
  <c r="KY10" i="4" s="1"/>
  <c r="KZ10" i="4" s="1"/>
  <c r="LA10" i="4" s="1"/>
  <c r="LB10" i="4" s="1"/>
  <c r="LC10" i="4" s="1"/>
  <c r="LD10" i="4" s="1"/>
  <c r="LE10" i="4" s="1"/>
  <c r="LF10" i="4" s="1"/>
  <c r="LG10" i="4" s="1"/>
  <c r="LH10" i="4" s="1"/>
  <c r="LI10" i="4" s="1"/>
  <c r="LJ10" i="4" s="1"/>
  <c r="LK10" i="4" s="1"/>
  <c r="LL10" i="4" s="1"/>
  <c r="LM10" i="4" s="1"/>
  <c r="H8" i="4"/>
  <c r="I8" i="4" s="1"/>
  <c r="J8" i="4" s="1"/>
  <c r="K8" i="4" s="1"/>
  <c r="L8" i="4" s="1"/>
  <c r="M8" i="4" s="1"/>
  <c r="N8" i="4" s="1"/>
  <c r="O8" i="4" s="1"/>
  <c r="P8" i="4" s="1"/>
  <c r="Q8" i="4" s="1"/>
  <c r="R8" i="4" s="1"/>
  <c r="S8" i="4" s="1"/>
  <c r="T8" i="4" s="1"/>
  <c r="U8" i="4" s="1"/>
  <c r="V8" i="4" s="1"/>
  <c r="W8" i="4" s="1"/>
  <c r="X8" i="4" s="1"/>
  <c r="Y8" i="4" s="1"/>
  <c r="Z8" i="4" s="1"/>
  <c r="AA8" i="4" s="1"/>
  <c r="AB8" i="4" s="1"/>
  <c r="AC8" i="4" s="1"/>
  <c r="AD8" i="4" s="1"/>
  <c r="AE8" i="4" s="1"/>
  <c r="AF8" i="4" s="1"/>
  <c r="AG8" i="4" s="1"/>
  <c r="AH8" i="4" s="1"/>
  <c r="AI8" i="4" s="1"/>
  <c r="AJ8" i="4" s="1"/>
  <c r="AK8" i="4" s="1"/>
  <c r="AL8" i="4" s="1"/>
  <c r="AM8" i="4" s="1"/>
  <c r="AN8" i="4" s="1"/>
  <c r="AO8" i="4" s="1"/>
  <c r="AP8" i="4" s="1"/>
  <c r="AQ8" i="4" s="1"/>
  <c r="AR8" i="4" s="1"/>
  <c r="AS8" i="4" s="1"/>
  <c r="AT8" i="4" s="1"/>
  <c r="AU8" i="4" s="1"/>
  <c r="AV8" i="4" s="1"/>
  <c r="AW8" i="4" s="1"/>
  <c r="AX8" i="4" s="1"/>
  <c r="AY8" i="4" s="1"/>
  <c r="AZ8" i="4" s="1"/>
  <c r="BA8" i="4" s="1"/>
  <c r="BB8" i="4" s="1"/>
  <c r="BC8" i="4" s="1"/>
  <c r="BD8" i="4" s="1"/>
  <c r="BE8" i="4" s="1"/>
  <c r="BF8" i="4" s="1"/>
  <c r="BG8" i="4" s="1"/>
  <c r="BH8" i="4" s="1"/>
  <c r="BI8" i="4" s="1"/>
  <c r="BJ8" i="4" s="1"/>
  <c r="BK8" i="4" s="1"/>
  <c r="BL8" i="4" s="1"/>
  <c r="BM8" i="4" s="1"/>
  <c r="BN8" i="4" s="1"/>
  <c r="BO8" i="4" s="1"/>
  <c r="BP8" i="4" s="1"/>
  <c r="BQ8" i="4" s="1"/>
  <c r="BR8" i="4" s="1"/>
  <c r="BS8" i="4" s="1"/>
  <c r="BT8" i="4" s="1"/>
  <c r="BU8" i="4" s="1"/>
  <c r="BV8" i="4" s="1"/>
  <c r="BW8" i="4" s="1"/>
  <c r="BX8" i="4" s="1"/>
  <c r="BY8" i="4" s="1"/>
  <c r="BZ8" i="4" s="1"/>
  <c r="CA8" i="4" s="1"/>
  <c r="CB8" i="4" s="1"/>
  <c r="CC8" i="4" s="1"/>
  <c r="CD8" i="4" s="1"/>
  <c r="CE8" i="4" s="1"/>
  <c r="CF8" i="4" s="1"/>
  <c r="CG8" i="4" s="1"/>
  <c r="CH8" i="4" s="1"/>
  <c r="CI8" i="4" s="1"/>
  <c r="CJ8" i="4" s="1"/>
  <c r="CK8" i="4" s="1"/>
  <c r="CL8" i="4" s="1"/>
  <c r="CM8" i="4" s="1"/>
  <c r="CN8" i="4" s="1"/>
  <c r="CO8" i="4" s="1"/>
  <c r="CP8" i="4" s="1"/>
  <c r="CQ8" i="4" s="1"/>
  <c r="CR8" i="4" s="1"/>
  <c r="CS8" i="4" s="1"/>
  <c r="CT8" i="4" s="1"/>
  <c r="CU8" i="4" s="1"/>
  <c r="CV8" i="4" s="1"/>
  <c r="CW8" i="4" s="1"/>
  <c r="CX8" i="4" s="1"/>
  <c r="CY8" i="4" s="1"/>
  <c r="CZ8" i="4" s="1"/>
  <c r="DA8" i="4" s="1"/>
  <c r="DB8" i="4" s="1"/>
  <c r="DC8" i="4" s="1"/>
  <c r="DD8" i="4" s="1"/>
  <c r="DE8" i="4" s="1"/>
  <c r="DF8" i="4" s="1"/>
  <c r="DG8" i="4" s="1"/>
  <c r="DH8" i="4" s="1"/>
  <c r="DI8" i="4" s="1"/>
  <c r="DJ8" i="4" s="1"/>
  <c r="DK8" i="4" s="1"/>
  <c r="DL8" i="4" s="1"/>
  <c r="DM8" i="4" s="1"/>
  <c r="DN8" i="4" s="1"/>
  <c r="DO8" i="4" s="1"/>
  <c r="DP8" i="4" s="1"/>
  <c r="DQ8" i="4" s="1"/>
  <c r="DR8" i="4" s="1"/>
  <c r="DS8" i="4" s="1"/>
  <c r="DT8" i="4" s="1"/>
  <c r="DU8" i="4" s="1"/>
  <c r="DV8" i="4" s="1"/>
  <c r="DW8" i="4" s="1"/>
  <c r="DX8" i="4" s="1"/>
  <c r="DY8" i="4" s="1"/>
  <c r="DZ8" i="4" s="1"/>
  <c r="EA8" i="4" s="1"/>
  <c r="EB8" i="4" s="1"/>
  <c r="EC8" i="4" s="1"/>
  <c r="ED8" i="4" s="1"/>
  <c r="EE8" i="4" s="1"/>
  <c r="EF8" i="4" s="1"/>
  <c r="EG8" i="4" s="1"/>
  <c r="EH8" i="4" s="1"/>
  <c r="EI8" i="4" s="1"/>
  <c r="EJ8" i="4" s="1"/>
  <c r="EK8" i="4" s="1"/>
  <c r="EL8" i="4" s="1"/>
  <c r="EM8" i="4" s="1"/>
  <c r="EN8" i="4" s="1"/>
  <c r="EO8" i="4" s="1"/>
  <c r="EP8" i="4" s="1"/>
  <c r="EQ8" i="4" s="1"/>
  <c r="ER8" i="4" s="1"/>
  <c r="ES8" i="4" s="1"/>
  <c r="ET8" i="4" s="1"/>
  <c r="EU8" i="4" s="1"/>
  <c r="EV8" i="4" s="1"/>
  <c r="EW8" i="4" s="1"/>
  <c r="EX8" i="4" s="1"/>
  <c r="EY8" i="4" s="1"/>
  <c r="EZ8" i="4" s="1"/>
  <c r="FA8" i="4" s="1"/>
  <c r="FB8" i="4" s="1"/>
  <c r="FC8" i="4" s="1"/>
  <c r="FD8" i="4" s="1"/>
  <c r="FE8" i="4" s="1"/>
  <c r="FF8" i="4" s="1"/>
  <c r="FG8" i="4" s="1"/>
  <c r="FH8" i="4" s="1"/>
  <c r="FI8" i="4" s="1"/>
  <c r="FJ8" i="4" s="1"/>
  <c r="FK8" i="4" s="1"/>
  <c r="FL8" i="4" s="1"/>
  <c r="FM8" i="4" s="1"/>
  <c r="FN8" i="4" s="1"/>
  <c r="FO8" i="4" s="1"/>
  <c r="FP8" i="4" s="1"/>
  <c r="FQ8" i="4" s="1"/>
  <c r="FR8" i="4" s="1"/>
  <c r="FS8" i="4" s="1"/>
  <c r="FT8" i="4" s="1"/>
  <c r="FU8" i="4" s="1"/>
  <c r="FV8" i="4" s="1"/>
  <c r="FW8" i="4" s="1"/>
  <c r="FX8" i="4" s="1"/>
  <c r="FY8" i="4" s="1"/>
  <c r="FZ8" i="4" s="1"/>
  <c r="GA8" i="4" s="1"/>
  <c r="GB8" i="4" s="1"/>
  <c r="GC8" i="4" s="1"/>
  <c r="GD8" i="4" s="1"/>
  <c r="GE8" i="4" s="1"/>
  <c r="GF8" i="4" s="1"/>
  <c r="GG8" i="4" s="1"/>
  <c r="GH8" i="4" s="1"/>
  <c r="GI8" i="4" s="1"/>
  <c r="GJ8" i="4" s="1"/>
  <c r="GK8" i="4" s="1"/>
  <c r="GL8" i="4" s="1"/>
  <c r="GM8" i="4" s="1"/>
  <c r="GN8" i="4" s="1"/>
  <c r="GO8" i="4" s="1"/>
  <c r="GP8" i="4" s="1"/>
  <c r="GQ8" i="4" s="1"/>
  <c r="GR8" i="4" s="1"/>
  <c r="GS8" i="4" s="1"/>
  <c r="GT8" i="4" s="1"/>
  <c r="GU8" i="4" s="1"/>
  <c r="GV8" i="4" s="1"/>
  <c r="GW8" i="4" s="1"/>
  <c r="GX8" i="4" s="1"/>
  <c r="GY8" i="4" s="1"/>
  <c r="GZ8" i="4" s="1"/>
  <c r="HA8" i="4" s="1"/>
  <c r="HB8" i="4" s="1"/>
  <c r="HC8" i="4" s="1"/>
  <c r="HD8" i="4" s="1"/>
  <c r="HE8" i="4" s="1"/>
  <c r="HF8" i="4" s="1"/>
  <c r="HG8" i="4" s="1"/>
  <c r="HH8" i="4" s="1"/>
  <c r="HI8" i="4" s="1"/>
  <c r="HJ8" i="4" s="1"/>
  <c r="HK8" i="4" s="1"/>
  <c r="HL8" i="4" s="1"/>
  <c r="HM8" i="4" s="1"/>
  <c r="HN8" i="4" s="1"/>
  <c r="HO8" i="4" s="1"/>
  <c r="HP8" i="4" s="1"/>
  <c r="HQ8" i="4" s="1"/>
  <c r="HR8" i="4" s="1"/>
  <c r="HS8" i="4" s="1"/>
  <c r="HT8" i="4" s="1"/>
  <c r="HU8" i="4" s="1"/>
  <c r="HV8" i="4" s="1"/>
  <c r="HW8" i="4" s="1"/>
  <c r="HX8" i="4" s="1"/>
  <c r="HY8" i="4" s="1"/>
  <c r="HZ8" i="4" s="1"/>
  <c r="IA8" i="4" s="1"/>
  <c r="IB8" i="4" s="1"/>
  <c r="IC8" i="4" s="1"/>
  <c r="ID8" i="4" s="1"/>
  <c r="IE8" i="4" s="1"/>
  <c r="IF8" i="4" s="1"/>
  <c r="IG8" i="4" s="1"/>
  <c r="IH8" i="4" s="1"/>
  <c r="II8" i="4" s="1"/>
  <c r="IJ8" i="4" s="1"/>
  <c r="IK8" i="4" s="1"/>
  <c r="IL8" i="4" s="1"/>
  <c r="IM8" i="4" s="1"/>
  <c r="IN8" i="4" s="1"/>
  <c r="IO8" i="4" s="1"/>
  <c r="IP8" i="4" s="1"/>
  <c r="IQ8" i="4" s="1"/>
  <c r="IR8" i="4" s="1"/>
  <c r="IS8" i="4" s="1"/>
  <c r="IT8" i="4" s="1"/>
  <c r="IU8" i="4" s="1"/>
  <c r="IV8" i="4" s="1"/>
  <c r="IW8" i="4" s="1"/>
  <c r="IX8" i="4" s="1"/>
  <c r="IY8" i="4" s="1"/>
  <c r="IZ8" i="4" s="1"/>
  <c r="JA8" i="4" s="1"/>
  <c r="JB8" i="4" s="1"/>
  <c r="JC8" i="4" s="1"/>
  <c r="JD8" i="4" s="1"/>
  <c r="JE8" i="4" s="1"/>
  <c r="JF8" i="4" s="1"/>
  <c r="JG8" i="4" s="1"/>
  <c r="JH8" i="4" s="1"/>
  <c r="JI8" i="4" s="1"/>
  <c r="JJ8" i="4" s="1"/>
  <c r="JK8" i="4" s="1"/>
  <c r="JL8" i="4" s="1"/>
  <c r="JM8" i="4" s="1"/>
  <c r="JN8" i="4" s="1"/>
  <c r="JO8" i="4" s="1"/>
  <c r="JP8" i="4" s="1"/>
  <c r="JQ8" i="4" s="1"/>
  <c r="JR8" i="4" s="1"/>
  <c r="JS8" i="4" s="1"/>
  <c r="JT8" i="4" s="1"/>
  <c r="JU8" i="4" s="1"/>
  <c r="JV8" i="4" s="1"/>
  <c r="JW8" i="4" s="1"/>
  <c r="JX8" i="4" s="1"/>
  <c r="JY8" i="4" s="1"/>
  <c r="JZ8" i="4" s="1"/>
  <c r="KA8" i="4" s="1"/>
  <c r="KB8" i="4" s="1"/>
  <c r="KC8" i="4" s="1"/>
  <c r="KD8" i="4" s="1"/>
  <c r="KE8" i="4" s="1"/>
  <c r="KF8" i="4" s="1"/>
  <c r="KG8" i="4" s="1"/>
  <c r="KH8" i="4" s="1"/>
  <c r="KI8" i="4" s="1"/>
  <c r="KJ8" i="4" s="1"/>
  <c r="KK8" i="4" s="1"/>
  <c r="KL8" i="4" s="1"/>
  <c r="KM8" i="4" s="1"/>
  <c r="KN8" i="4" s="1"/>
  <c r="KO8" i="4" s="1"/>
  <c r="KP8" i="4" s="1"/>
  <c r="KQ8" i="4" s="1"/>
  <c r="KR8" i="4" s="1"/>
  <c r="KS8" i="4" s="1"/>
  <c r="KT8" i="4" s="1"/>
  <c r="KU8" i="4" s="1"/>
  <c r="KV8" i="4" s="1"/>
  <c r="KW8" i="4" s="1"/>
  <c r="KX8" i="4" s="1"/>
  <c r="KY8" i="4" s="1"/>
  <c r="KZ8" i="4" s="1"/>
  <c r="LA8" i="4" s="1"/>
  <c r="LB8" i="4" s="1"/>
  <c r="LC8" i="4" s="1"/>
  <c r="LD8" i="4" s="1"/>
  <c r="LE8" i="4" s="1"/>
  <c r="LF8" i="4" s="1"/>
  <c r="LG8" i="4" s="1"/>
  <c r="LH8" i="4" s="1"/>
  <c r="LI8" i="4" s="1"/>
  <c r="LJ8" i="4" s="1"/>
  <c r="LK8" i="4" s="1"/>
  <c r="LL8" i="4" s="1"/>
  <c r="LM8" i="4" s="1"/>
  <c r="H9" i="4"/>
  <c r="I9" i="4" s="1"/>
  <c r="J9" i="4" s="1"/>
  <c r="K9" i="4" s="1"/>
  <c r="L9" i="4" s="1"/>
  <c r="M9" i="4" s="1"/>
  <c r="N9" i="4" s="1"/>
  <c r="O9" i="4" s="1"/>
  <c r="P9" i="4" s="1"/>
  <c r="Q9" i="4" s="1"/>
  <c r="R9" i="4" s="1"/>
  <c r="S9" i="4" s="1"/>
  <c r="T9" i="4" s="1"/>
  <c r="U9" i="4" s="1"/>
  <c r="V9" i="4" s="1"/>
  <c r="W9" i="4" s="1"/>
  <c r="X9" i="4" s="1"/>
  <c r="Y9" i="4" s="1"/>
  <c r="Z9" i="4" s="1"/>
  <c r="AA9" i="4" s="1"/>
  <c r="AB9" i="4" s="1"/>
  <c r="AC9" i="4" s="1"/>
  <c r="AD9" i="4" s="1"/>
  <c r="AE9" i="4" s="1"/>
  <c r="AF9" i="4" s="1"/>
  <c r="AG9" i="4" s="1"/>
  <c r="AH9" i="4" s="1"/>
  <c r="AI9" i="4" s="1"/>
  <c r="AJ9" i="4" s="1"/>
  <c r="AK9" i="4" s="1"/>
  <c r="AL9" i="4" s="1"/>
  <c r="AM9" i="4" s="1"/>
  <c r="AN9" i="4" s="1"/>
  <c r="AO9" i="4" s="1"/>
  <c r="AP9" i="4" s="1"/>
  <c r="AQ9" i="4" s="1"/>
  <c r="AR9" i="4" s="1"/>
  <c r="AS9" i="4" s="1"/>
  <c r="AT9" i="4" s="1"/>
  <c r="AU9" i="4" s="1"/>
  <c r="AV9" i="4" s="1"/>
  <c r="AW9" i="4" s="1"/>
  <c r="AX9" i="4" s="1"/>
  <c r="AY9" i="4" s="1"/>
  <c r="AZ9" i="4" s="1"/>
  <c r="BA9" i="4" s="1"/>
  <c r="BB9" i="4" s="1"/>
  <c r="BC9" i="4" s="1"/>
  <c r="BD9" i="4" s="1"/>
  <c r="BE9" i="4" s="1"/>
  <c r="BF9" i="4" s="1"/>
  <c r="BG9" i="4" s="1"/>
  <c r="BH9" i="4" s="1"/>
  <c r="BI9" i="4" s="1"/>
  <c r="BJ9" i="4" s="1"/>
  <c r="BK9" i="4" s="1"/>
  <c r="BL9" i="4" s="1"/>
  <c r="BM9" i="4" s="1"/>
  <c r="BN9" i="4" s="1"/>
  <c r="BO9" i="4" s="1"/>
  <c r="BP9" i="4" s="1"/>
  <c r="BQ9" i="4" s="1"/>
  <c r="BR9" i="4" s="1"/>
  <c r="BS9" i="4" s="1"/>
  <c r="BT9" i="4" s="1"/>
  <c r="BU9" i="4" s="1"/>
  <c r="BV9" i="4" s="1"/>
  <c r="BW9" i="4" s="1"/>
  <c r="BX9" i="4" s="1"/>
  <c r="BY9" i="4" s="1"/>
  <c r="BZ9" i="4" s="1"/>
  <c r="CA9" i="4" s="1"/>
  <c r="CB9" i="4" s="1"/>
  <c r="CC9" i="4" s="1"/>
  <c r="CD9" i="4" s="1"/>
  <c r="CE9" i="4" s="1"/>
  <c r="CF9" i="4" s="1"/>
  <c r="CG9" i="4" s="1"/>
  <c r="CH9" i="4" s="1"/>
  <c r="CI9" i="4" s="1"/>
  <c r="CJ9" i="4" s="1"/>
  <c r="CK9" i="4" s="1"/>
  <c r="CL9" i="4" s="1"/>
  <c r="CM9" i="4" s="1"/>
  <c r="CN9" i="4" s="1"/>
  <c r="CO9" i="4" s="1"/>
  <c r="CP9" i="4" s="1"/>
  <c r="CQ9" i="4" s="1"/>
  <c r="CR9" i="4" s="1"/>
  <c r="CS9" i="4" s="1"/>
  <c r="CT9" i="4" s="1"/>
  <c r="CU9" i="4" s="1"/>
  <c r="CV9" i="4" s="1"/>
  <c r="CW9" i="4" s="1"/>
  <c r="CX9" i="4" s="1"/>
  <c r="CY9" i="4" s="1"/>
  <c r="CZ9" i="4" s="1"/>
  <c r="DA9" i="4" s="1"/>
  <c r="DB9" i="4" s="1"/>
  <c r="DC9" i="4" s="1"/>
  <c r="DD9" i="4" s="1"/>
  <c r="DE9" i="4" s="1"/>
  <c r="DF9" i="4" s="1"/>
  <c r="DG9" i="4" s="1"/>
  <c r="DH9" i="4" s="1"/>
  <c r="DI9" i="4" s="1"/>
  <c r="DJ9" i="4" s="1"/>
  <c r="DK9" i="4" s="1"/>
  <c r="DL9" i="4" s="1"/>
  <c r="DM9" i="4" s="1"/>
  <c r="DN9" i="4" s="1"/>
  <c r="DO9" i="4" s="1"/>
  <c r="DP9" i="4" s="1"/>
  <c r="DQ9" i="4" s="1"/>
  <c r="DR9" i="4" s="1"/>
  <c r="DS9" i="4" s="1"/>
  <c r="DT9" i="4" s="1"/>
  <c r="DU9" i="4" s="1"/>
  <c r="DV9" i="4" s="1"/>
  <c r="DW9" i="4" s="1"/>
  <c r="DX9" i="4" s="1"/>
  <c r="DY9" i="4" s="1"/>
  <c r="DZ9" i="4" s="1"/>
  <c r="EA9" i="4" s="1"/>
  <c r="EB9" i="4" s="1"/>
  <c r="EC9" i="4" s="1"/>
  <c r="ED9" i="4" s="1"/>
  <c r="EE9" i="4" s="1"/>
  <c r="EF9" i="4" s="1"/>
  <c r="EG9" i="4" s="1"/>
  <c r="EH9" i="4" s="1"/>
  <c r="EI9" i="4" s="1"/>
  <c r="EJ9" i="4" s="1"/>
  <c r="EK9" i="4" s="1"/>
  <c r="EL9" i="4" s="1"/>
  <c r="EM9" i="4" s="1"/>
  <c r="EN9" i="4" s="1"/>
  <c r="EO9" i="4" s="1"/>
  <c r="EP9" i="4" s="1"/>
  <c r="EQ9" i="4" s="1"/>
  <c r="ER9" i="4" s="1"/>
  <c r="ES9" i="4" s="1"/>
  <c r="ET9" i="4" s="1"/>
  <c r="EU9" i="4" s="1"/>
  <c r="EV9" i="4" s="1"/>
  <c r="EW9" i="4" s="1"/>
  <c r="EX9" i="4" s="1"/>
  <c r="EY9" i="4" s="1"/>
  <c r="EZ9" i="4" s="1"/>
  <c r="FA9" i="4" s="1"/>
  <c r="FB9" i="4" s="1"/>
  <c r="FC9" i="4" s="1"/>
  <c r="FD9" i="4" s="1"/>
  <c r="FE9" i="4" s="1"/>
  <c r="FF9" i="4" s="1"/>
  <c r="FG9" i="4" s="1"/>
  <c r="FH9" i="4" s="1"/>
  <c r="FI9" i="4" s="1"/>
  <c r="FJ9" i="4" s="1"/>
  <c r="FK9" i="4" s="1"/>
  <c r="FL9" i="4" s="1"/>
  <c r="FM9" i="4" s="1"/>
  <c r="FN9" i="4" s="1"/>
  <c r="FO9" i="4" s="1"/>
  <c r="FP9" i="4" s="1"/>
  <c r="FQ9" i="4" s="1"/>
  <c r="FR9" i="4" s="1"/>
  <c r="FS9" i="4" s="1"/>
  <c r="FT9" i="4" s="1"/>
  <c r="FU9" i="4" s="1"/>
  <c r="FV9" i="4" s="1"/>
  <c r="FW9" i="4" s="1"/>
  <c r="FX9" i="4" s="1"/>
  <c r="FY9" i="4" s="1"/>
  <c r="FZ9" i="4" s="1"/>
  <c r="GA9" i="4" s="1"/>
  <c r="GB9" i="4" s="1"/>
  <c r="GC9" i="4" s="1"/>
  <c r="GD9" i="4" s="1"/>
  <c r="GE9" i="4" s="1"/>
  <c r="GF9" i="4" s="1"/>
  <c r="GG9" i="4" s="1"/>
  <c r="GH9" i="4" s="1"/>
  <c r="GI9" i="4" s="1"/>
  <c r="GJ9" i="4" s="1"/>
  <c r="GK9" i="4" s="1"/>
  <c r="GL9" i="4" s="1"/>
  <c r="GM9" i="4" s="1"/>
  <c r="GN9" i="4" s="1"/>
  <c r="GO9" i="4" s="1"/>
  <c r="GP9" i="4" s="1"/>
  <c r="GQ9" i="4" s="1"/>
  <c r="GR9" i="4" s="1"/>
  <c r="GS9" i="4" s="1"/>
  <c r="GT9" i="4" s="1"/>
  <c r="GU9" i="4" s="1"/>
  <c r="GV9" i="4" s="1"/>
  <c r="GW9" i="4" s="1"/>
  <c r="GX9" i="4" s="1"/>
  <c r="GY9" i="4" s="1"/>
  <c r="GZ9" i="4" s="1"/>
  <c r="HA9" i="4" s="1"/>
  <c r="HB9" i="4" s="1"/>
  <c r="HC9" i="4" s="1"/>
  <c r="HD9" i="4" s="1"/>
  <c r="HE9" i="4" s="1"/>
  <c r="HF9" i="4" s="1"/>
  <c r="HG9" i="4" s="1"/>
  <c r="HH9" i="4" s="1"/>
  <c r="HI9" i="4" s="1"/>
  <c r="HJ9" i="4" s="1"/>
  <c r="HK9" i="4" s="1"/>
  <c r="HL9" i="4" s="1"/>
  <c r="HM9" i="4" s="1"/>
  <c r="HN9" i="4" s="1"/>
  <c r="HO9" i="4" s="1"/>
  <c r="HP9" i="4" s="1"/>
  <c r="HQ9" i="4" s="1"/>
  <c r="HR9" i="4" s="1"/>
  <c r="HS9" i="4" s="1"/>
  <c r="HT9" i="4" s="1"/>
  <c r="HU9" i="4" s="1"/>
  <c r="HV9" i="4" s="1"/>
  <c r="HW9" i="4" s="1"/>
  <c r="HX9" i="4" s="1"/>
  <c r="HY9" i="4" s="1"/>
  <c r="HZ9" i="4" s="1"/>
  <c r="IA9" i="4" s="1"/>
  <c r="IB9" i="4" s="1"/>
  <c r="IC9" i="4" s="1"/>
  <c r="ID9" i="4" s="1"/>
  <c r="IE9" i="4" s="1"/>
  <c r="IF9" i="4" s="1"/>
  <c r="IG9" i="4" s="1"/>
  <c r="IH9" i="4" s="1"/>
  <c r="II9" i="4" s="1"/>
  <c r="IJ9" i="4" s="1"/>
  <c r="IK9" i="4" s="1"/>
  <c r="IL9" i="4" s="1"/>
  <c r="IM9" i="4" s="1"/>
  <c r="IN9" i="4" s="1"/>
  <c r="IO9" i="4" s="1"/>
  <c r="IP9" i="4" s="1"/>
  <c r="IQ9" i="4" s="1"/>
  <c r="IR9" i="4" s="1"/>
  <c r="IS9" i="4" s="1"/>
  <c r="IT9" i="4" s="1"/>
  <c r="IU9" i="4" s="1"/>
  <c r="IV9" i="4" s="1"/>
  <c r="IW9" i="4" s="1"/>
  <c r="IX9" i="4" s="1"/>
  <c r="IY9" i="4" s="1"/>
  <c r="IZ9" i="4" s="1"/>
  <c r="JA9" i="4" s="1"/>
  <c r="JB9" i="4" s="1"/>
  <c r="JC9" i="4" s="1"/>
  <c r="JD9" i="4" s="1"/>
  <c r="JE9" i="4" s="1"/>
  <c r="JF9" i="4" s="1"/>
  <c r="JG9" i="4" s="1"/>
  <c r="JH9" i="4" s="1"/>
  <c r="JI9" i="4" s="1"/>
  <c r="JJ9" i="4" s="1"/>
  <c r="JK9" i="4" s="1"/>
  <c r="JL9" i="4" s="1"/>
  <c r="JM9" i="4" s="1"/>
  <c r="JN9" i="4" s="1"/>
  <c r="JO9" i="4" s="1"/>
  <c r="JP9" i="4" s="1"/>
  <c r="JQ9" i="4" s="1"/>
  <c r="JR9" i="4" s="1"/>
  <c r="JS9" i="4" s="1"/>
  <c r="JT9" i="4" s="1"/>
  <c r="JU9" i="4" s="1"/>
  <c r="JV9" i="4" s="1"/>
  <c r="JW9" i="4" s="1"/>
  <c r="JX9" i="4" s="1"/>
  <c r="JY9" i="4" s="1"/>
  <c r="JZ9" i="4" s="1"/>
  <c r="KA9" i="4" s="1"/>
  <c r="KB9" i="4" s="1"/>
  <c r="KC9" i="4" s="1"/>
  <c r="KD9" i="4" s="1"/>
  <c r="KE9" i="4" s="1"/>
  <c r="KF9" i="4" s="1"/>
  <c r="KG9" i="4" s="1"/>
  <c r="KH9" i="4" s="1"/>
  <c r="KI9" i="4" s="1"/>
  <c r="KJ9" i="4" s="1"/>
  <c r="KK9" i="4" s="1"/>
  <c r="KL9" i="4" s="1"/>
  <c r="KM9" i="4" s="1"/>
  <c r="KN9" i="4" s="1"/>
  <c r="KO9" i="4" s="1"/>
  <c r="KP9" i="4" s="1"/>
  <c r="KQ9" i="4" s="1"/>
  <c r="KR9" i="4" s="1"/>
  <c r="KS9" i="4" s="1"/>
  <c r="KT9" i="4" s="1"/>
  <c r="KU9" i="4" s="1"/>
  <c r="KV9" i="4" s="1"/>
  <c r="KW9" i="4" s="1"/>
  <c r="KX9" i="4" s="1"/>
  <c r="KY9" i="4" s="1"/>
  <c r="KZ9" i="4" s="1"/>
  <c r="LA9" i="4" s="1"/>
  <c r="LB9" i="4" s="1"/>
  <c r="LC9" i="4" s="1"/>
  <c r="LD9" i="4" s="1"/>
  <c r="LE9" i="4" s="1"/>
  <c r="LF9" i="4" s="1"/>
  <c r="LG9" i="4" s="1"/>
  <c r="LH9" i="4" s="1"/>
  <c r="LI9" i="4" s="1"/>
  <c r="LJ9" i="4" s="1"/>
  <c r="LK9" i="4" s="1"/>
  <c r="LL9" i="4" s="1"/>
  <c r="LM9" i="4" s="1"/>
  <c r="E74" i="4"/>
  <c r="D74" i="4"/>
  <c r="C74" i="4"/>
  <c r="B74" i="4"/>
  <c r="E73" i="4"/>
  <c r="D73" i="4"/>
  <c r="C73" i="4"/>
  <c r="B73" i="4"/>
  <c r="E72" i="4"/>
  <c r="D72" i="4"/>
  <c r="C72" i="4"/>
  <c r="B72" i="4"/>
  <c r="E71" i="4"/>
  <c r="D71" i="4"/>
  <c r="C71" i="4"/>
  <c r="B71" i="4"/>
  <c r="E70" i="4"/>
  <c r="D70" i="4"/>
  <c r="C70" i="4"/>
  <c r="B70" i="4"/>
  <c r="E69" i="4"/>
  <c r="D69" i="4"/>
  <c r="C69" i="4"/>
  <c r="B69" i="4"/>
  <c r="E68" i="4"/>
  <c r="D68" i="4"/>
  <c r="C68" i="4"/>
  <c r="B68" i="4"/>
  <c r="E67" i="4"/>
  <c r="D67" i="4"/>
  <c r="C67" i="4"/>
  <c r="B67" i="4"/>
  <c r="E66" i="4"/>
  <c r="D66" i="4"/>
  <c r="C66" i="4"/>
  <c r="B66" i="4"/>
  <c r="E65" i="4"/>
  <c r="D65" i="4"/>
  <c r="C65" i="4"/>
  <c r="B65" i="4"/>
  <c r="E64" i="4"/>
  <c r="D64" i="4"/>
  <c r="C64" i="4"/>
  <c r="B64" i="4"/>
  <c r="E63" i="4"/>
  <c r="D63" i="4"/>
  <c r="C63" i="4"/>
  <c r="B63" i="4"/>
  <c r="E62" i="4"/>
  <c r="D62" i="4"/>
  <c r="C62" i="4"/>
  <c r="B62" i="4"/>
  <c r="E61" i="4"/>
  <c r="D61" i="4"/>
  <c r="C61" i="4"/>
  <c r="B61" i="4"/>
  <c r="E59" i="4"/>
  <c r="D59" i="4"/>
  <c r="C59" i="4"/>
  <c r="B59" i="4"/>
  <c r="E58" i="4"/>
  <c r="D58" i="4"/>
  <c r="C58" i="4"/>
  <c r="B58" i="4"/>
  <c r="E57" i="4"/>
  <c r="D57" i="4"/>
  <c r="C57" i="4"/>
  <c r="B57" i="4"/>
  <c r="E56" i="4"/>
  <c r="D56" i="4"/>
  <c r="C56" i="4"/>
  <c r="B56" i="4"/>
  <c r="E55" i="4"/>
  <c r="D55" i="4"/>
  <c r="C55" i="4"/>
  <c r="B55" i="4"/>
  <c r="E54" i="4"/>
  <c r="D54" i="4"/>
  <c r="C54" i="4"/>
  <c r="B54" i="4"/>
  <c r="E53" i="4"/>
  <c r="D53" i="4"/>
  <c r="C53" i="4"/>
  <c r="B53" i="4"/>
  <c r="E52" i="4"/>
  <c r="D52" i="4"/>
  <c r="C52" i="4"/>
  <c r="B52" i="4"/>
  <c r="E51" i="4"/>
  <c r="D51" i="4"/>
  <c r="C51" i="4"/>
  <c r="B51" i="4"/>
  <c r="E50" i="4"/>
  <c r="D50" i="4"/>
  <c r="C50" i="4"/>
  <c r="B50" i="4"/>
  <c r="E49" i="4"/>
  <c r="D49" i="4"/>
  <c r="C49" i="4"/>
  <c r="B49" i="4"/>
  <c r="E48" i="4"/>
  <c r="D48" i="4"/>
  <c r="C48" i="4"/>
  <c r="B48" i="4"/>
  <c r="E47" i="4"/>
  <c r="D47" i="4"/>
  <c r="C47" i="4"/>
  <c r="B47" i="4"/>
  <c r="E46" i="4"/>
  <c r="D46" i="4"/>
  <c r="C46" i="4"/>
  <c r="B46" i="4"/>
  <c r="E45" i="4"/>
  <c r="D45" i="4"/>
  <c r="C45" i="4"/>
  <c r="B45" i="4"/>
  <c r="E44" i="4"/>
  <c r="D44" i="4"/>
  <c r="C44" i="4"/>
  <c r="B44" i="4"/>
  <c r="E43" i="4"/>
  <c r="D43" i="4"/>
  <c r="C43" i="4"/>
  <c r="B43" i="4"/>
  <c r="E42" i="4"/>
  <c r="D42" i="4"/>
  <c r="C42" i="4"/>
  <c r="B42" i="4"/>
  <c r="E41" i="4"/>
  <c r="D41" i="4"/>
  <c r="C41" i="4"/>
  <c r="B41" i="4"/>
  <c r="E40" i="4"/>
  <c r="D40" i="4"/>
  <c r="C40" i="4"/>
  <c r="B40" i="4"/>
  <c r="E39" i="4"/>
  <c r="D39" i="4"/>
  <c r="C39" i="4"/>
  <c r="B39" i="4"/>
  <c r="E38" i="4"/>
  <c r="D38" i="4"/>
  <c r="C38" i="4"/>
  <c r="B38" i="4"/>
  <c r="E37" i="4"/>
  <c r="D37" i="4"/>
  <c r="C37" i="4"/>
  <c r="B37" i="4"/>
  <c r="E36" i="4"/>
  <c r="D36" i="4"/>
  <c r="C36" i="4"/>
  <c r="B36" i="4"/>
  <c r="E35" i="4"/>
  <c r="D35" i="4"/>
  <c r="C35" i="4"/>
  <c r="B35" i="4"/>
  <c r="E34" i="4"/>
  <c r="D34" i="4"/>
  <c r="C34" i="4"/>
  <c r="B34" i="4"/>
  <c r="E33" i="4"/>
  <c r="D33" i="4"/>
  <c r="C33" i="4"/>
  <c r="B33" i="4"/>
  <c r="E32" i="4"/>
  <c r="D32" i="4"/>
  <c r="C32" i="4"/>
  <c r="B32" i="4"/>
  <c r="E31" i="4"/>
  <c r="D31" i="4"/>
  <c r="C31" i="4"/>
  <c r="B31" i="4"/>
  <c r="E30" i="4"/>
  <c r="D30" i="4"/>
  <c r="C30" i="4"/>
  <c r="B30" i="4"/>
  <c r="E29" i="4"/>
  <c r="D29" i="4"/>
  <c r="C29" i="4"/>
  <c r="B29" i="4"/>
  <c r="E28" i="4"/>
  <c r="D28" i="4"/>
  <c r="C28" i="4"/>
  <c r="B28" i="4"/>
  <c r="E27" i="4"/>
  <c r="D27" i="4"/>
  <c r="C27" i="4"/>
  <c r="B27" i="4"/>
  <c r="E26" i="4"/>
  <c r="D26" i="4"/>
  <c r="C26" i="4"/>
  <c r="B26" i="4"/>
  <c r="E25" i="4"/>
  <c r="D25" i="4"/>
  <c r="C25" i="4"/>
  <c r="B25" i="4"/>
  <c r="E24" i="4"/>
  <c r="D24" i="4"/>
  <c r="C24" i="4"/>
  <c r="B24" i="4"/>
  <c r="E23" i="4"/>
  <c r="D23" i="4"/>
  <c r="C23" i="4"/>
  <c r="B23" i="4"/>
  <c r="E22" i="4"/>
  <c r="D22" i="4"/>
  <c r="C22" i="4"/>
  <c r="B22" i="4"/>
  <c r="E21" i="4"/>
  <c r="D21" i="4"/>
  <c r="C21" i="4"/>
  <c r="B21" i="4"/>
  <c r="E20" i="4"/>
  <c r="D20" i="4"/>
  <c r="C20" i="4"/>
  <c r="B20" i="4"/>
  <c r="E19" i="4"/>
  <c r="D19" i="4"/>
  <c r="C19" i="4"/>
  <c r="B19" i="4"/>
  <c r="E18" i="4"/>
  <c r="D18" i="4"/>
  <c r="C18" i="4"/>
  <c r="B18" i="4"/>
  <c r="E17" i="4"/>
  <c r="D17" i="4"/>
  <c r="C17" i="4"/>
  <c r="B17" i="4"/>
  <c r="E16" i="4"/>
  <c r="D16" i="4"/>
  <c r="C16" i="4"/>
  <c r="B16" i="4"/>
  <c r="E15" i="4"/>
  <c r="D15" i="4"/>
  <c r="C15" i="4"/>
  <c r="B15" i="4"/>
  <c r="E13" i="4"/>
  <c r="D13" i="4"/>
  <c r="C13" i="4"/>
  <c r="B13" i="4"/>
  <c r="E12" i="4"/>
  <c r="D12" i="4"/>
  <c r="C12" i="4"/>
  <c r="B12" i="4"/>
  <c r="E11" i="4"/>
  <c r="D11" i="4"/>
  <c r="C11" i="4"/>
  <c r="B11" i="4"/>
  <c r="LS16" i="4" l="1"/>
  <c r="LS17" i="4"/>
  <c r="LS18" i="4"/>
  <c r="LS19" i="4"/>
  <c r="LS20" i="4"/>
  <c r="LS21" i="4"/>
  <c r="LS22" i="4"/>
  <c r="LS23" i="4"/>
  <c r="LS24" i="4"/>
  <c r="LS25" i="4"/>
  <c r="LS26" i="4"/>
  <c r="LS27" i="4"/>
  <c r="LS28" i="4"/>
  <c r="LS29" i="4"/>
  <c r="LS30" i="4"/>
  <c r="LS31" i="4"/>
  <c r="LS32" i="4"/>
  <c r="LS33" i="4"/>
  <c r="LS34" i="4"/>
  <c r="LS35" i="4"/>
  <c r="LS36" i="4"/>
  <c r="LS37" i="4"/>
  <c r="LS38" i="4"/>
  <c r="LS39" i="4"/>
  <c r="LS40" i="4"/>
  <c r="LS41" i="4"/>
  <c r="LS42" i="4"/>
  <c r="LS43" i="4"/>
  <c r="LS44" i="4"/>
  <c r="LS45" i="4"/>
  <c r="LS46" i="4"/>
  <c r="LS47" i="4"/>
  <c r="LS48" i="4"/>
  <c r="LS49" i="4"/>
  <c r="LS50" i="4"/>
  <c r="LS51" i="4"/>
  <c r="LS52" i="4"/>
  <c r="LS53" i="4"/>
  <c r="LS54" i="4"/>
  <c r="LS55" i="4"/>
  <c r="LS56" i="4"/>
  <c r="LS57" i="4"/>
  <c r="LS58" i="4"/>
  <c r="LS59" i="4"/>
  <c r="LS61" i="4"/>
  <c r="LS62" i="4"/>
  <c r="LS63" i="4"/>
  <c r="LS64" i="4"/>
  <c r="LS65" i="4"/>
  <c r="LS66" i="4"/>
  <c r="LS67" i="4"/>
  <c r="LS68" i="4"/>
  <c r="LS69" i="4"/>
  <c r="LS70" i="4"/>
  <c r="LS71" i="4"/>
  <c r="LS72" i="4"/>
  <c r="LS73" i="4"/>
  <c r="LS74" i="4"/>
  <c r="LS15" i="4"/>
  <c r="LQ16" i="4"/>
  <c r="LQ17" i="4"/>
  <c r="LQ18" i="4"/>
  <c r="LQ19" i="4"/>
  <c r="LQ20" i="4"/>
  <c r="LQ21" i="4"/>
  <c r="LQ22" i="4"/>
  <c r="LQ23" i="4"/>
  <c r="LQ24" i="4"/>
  <c r="LQ25" i="4"/>
  <c r="LQ26" i="4"/>
  <c r="LQ27" i="4"/>
  <c r="LQ28" i="4"/>
  <c r="LQ29" i="4"/>
  <c r="LQ30" i="4"/>
  <c r="LQ31" i="4"/>
  <c r="LQ32" i="4"/>
  <c r="LQ33" i="4"/>
  <c r="LQ34" i="4"/>
  <c r="LQ35" i="4"/>
  <c r="LQ36" i="4"/>
  <c r="LQ37" i="4"/>
  <c r="LQ38" i="4"/>
  <c r="LQ39" i="4"/>
  <c r="LQ40" i="4"/>
  <c r="LQ41" i="4"/>
  <c r="LQ42" i="4"/>
  <c r="LQ43" i="4"/>
  <c r="LQ44" i="4"/>
  <c r="LQ45" i="4"/>
  <c r="LQ46" i="4"/>
  <c r="LQ47" i="4"/>
  <c r="LQ48" i="4"/>
  <c r="LQ49" i="4"/>
  <c r="LQ50" i="4"/>
  <c r="LQ51" i="4"/>
  <c r="LQ52" i="4"/>
  <c r="LQ53" i="4"/>
  <c r="LQ54" i="4"/>
  <c r="LQ55" i="4"/>
  <c r="LQ56" i="4"/>
  <c r="LQ57" i="4"/>
  <c r="LQ58" i="4"/>
  <c r="LQ59" i="4"/>
  <c r="LQ61" i="4"/>
  <c r="LQ62" i="4"/>
  <c r="LQ63" i="4"/>
  <c r="LQ64" i="4"/>
  <c r="LQ65" i="4"/>
  <c r="LQ66" i="4"/>
  <c r="LQ67" i="4"/>
  <c r="LQ68" i="4"/>
  <c r="LQ69" i="4"/>
  <c r="LQ70" i="4"/>
  <c r="LQ71" i="4"/>
  <c r="LQ72" i="4"/>
  <c r="LQ73" i="4"/>
  <c r="LQ74" i="4"/>
  <c r="LQ15" i="4"/>
  <c r="IN7" i="4"/>
  <c r="HJ7" i="4"/>
  <c r="GF7" i="4"/>
  <c r="FB7" i="4"/>
  <c r="DX7" i="4"/>
  <c r="CT7" i="4"/>
  <c r="LN16" i="4" l="1"/>
  <c r="LO16" i="4"/>
  <c r="LP16" i="4"/>
  <c r="LR16" i="4"/>
  <c r="LN17" i="4"/>
  <c r="LO17" i="4"/>
  <c r="LP17" i="4"/>
  <c r="LR17" i="4"/>
  <c r="LN18" i="4"/>
  <c r="LO18" i="4"/>
  <c r="LP18" i="4"/>
  <c r="LR18" i="4"/>
  <c r="LN19" i="4"/>
  <c r="LO19" i="4"/>
  <c r="LP19" i="4"/>
  <c r="LR19" i="4"/>
  <c r="LN20" i="4"/>
  <c r="LO20" i="4"/>
  <c r="LP20" i="4"/>
  <c r="LR20" i="4"/>
  <c r="LN21" i="4"/>
  <c r="LO21" i="4"/>
  <c r="LP21" i="4"/>
  <c r="LR21" i="4"/>
  <c r="LN22" i="4"/>
  <c r="LO22" i="4"/>
  <c r="LP22" i="4"/>
  <c r="LR22" i="4"/>
  <c r="LN23" i="4"/>
  <c r="LO23" i="4"/>
  <c r="LP23" i="4"/>
  <c r="LR23" i="4"/>
  <c r="LN24" i="4"/>
  <c r="LO24" i="4"/>
  <c r="LP24" i="4"/>
  <c r="LR24" i="4"/>
  <c r="LN25" i="4"/>
  <c r="LO25" i="4"/>
  <c r="LP25" i="4"/>
  <c r="LR25" i="4"/>
  <c r="LN26" i="4"/>
  <c r="LO26" i="4"/>
  <c r="LP26" i="4"/>
  <c r="LR26" i="4"/>
  <c r="LN27" i="4"/>
  <c r="LO27" i="4"/>
  <c r="LP27" i="4"/>
  <c r="LR27" i="4"/>
  <c r="LN28" i="4"/>
  <c r="LO28" i="4"/>
  <c r="LP28" i="4"/>
  <c r="LR28" i="4"/>
  <c r="LN29" i="4"/>
  <c r="LO29" i="4"/>
  <c r="LP29" i="4"/>
  <c r="LR29" i="4"/>
  <c r="LN30" i="4"/>
  <c r="LO30" i="4"/>
  <c r="LP30" i="4"/>
  <c r="LR30" i="4"/>
  <c r="LN31" i="4"/>
  <c r="LO31" i="4"/>
  <c r="LP31" i="4"/>
  <c r="LR31" i="4"/>
  <c r="LN32" i="4"/>
  <c r="LO32" i="4"/>
  <c r="LP32" i="4"/>
  <c r="LR32" i="4"/>
  <c r="LN33" i="4"/>
  <c r="LO33" i="4"/>
  <c r="LP33" i="4"/>
  <c r="LR33" i="4"/>
  <c r="LN34" i="4"/>
  <c r="LO34" i="4"/>
  <c r="LP34" i="4"/>
  <c r="LR34" i="4"/>
  <c r="LN35" i="4"/>
  <c r="LO35" i="4"/>
  <c r="LP35" i="4"/>
  <c r="LR35" i="4"/>
  <c r="LN36" i="4"/>
  <c r="LO36" i="4"/>
  <c r="LP36" i="4"/>
  <c r="LR36" i="4"/>
  <c r="LN37" i="4"/>
  <c r="LO37" i="4"/>
  <c r="LP37" i="4"/>
  <c r="LR37" i="4"/>
  <c r="LN38" i="4"/>
  <c r="LO38" i="4"/>
  <c r="LP38" i="4"/>
  <c r="LR38" i="4"/>
  <c r="LN39" i="4"/>
  <c r="LO39" i="4"/>
  <c r="LP39" i="4"/>
  <c r="LR39" i="4"/>
  <c r="LN40" i="4"/>
  <c r="LO40" i="4"/>
  <c r="LP40" i="4"/>
  <c r="LR40" i="4"/>
  <c r="LN41" i="4"/>
  <c r="LO41" i="4"/>
  <c r="LP41" i="4"/>
  <c r="LR41" i="4"/>
  <c r="LN42" i="4"/>
  <c r="LO42" i="4"/>
  <c r="LP42" i="4"/>
  <c r="LR42" i="4"/>
  <c r="LN43" i="4"/>
  <c r="LO43" i="4"/>
  <c r="LP43" i="4"/>
  <c r="LR43" i="4"/>
  <c r="LN44" i="4"/>
  <c r="LO44" i="4"/>
  <c r="LP44" i="4"/>
  <c r="LR44" i="4"/>
  <c r="LN45" i="4"/>
  <c r="LO45" i="4"/>
  <c r="LP45" i="4"/>
  <c r="LR45" i="4"/>
  <c r="LN46" i="4"/>
  <c r="LO46" i="4"/>
  <c r="LP46" i="4"/>
  <c r="LR46" i="4"/>
  <c r="LN47" i="4"/>
  <c r="LO47" i="4"/>
  <c r="LP47" i="4"/>
  <c r="LR47" i="4"/>
  <c r="LN48" i="4"/>
  <c r="LO48" i="4"/>
  <c r="LP48" i="4"/>
  <c r="LR48" i="4"/>
  <c r="LN49" i="4"/>
  <c r="LO49" i="4"/>
  <c r="LP49" i="4"/>
  <c r="LR49" i="4"/>
  <c r="LN50" i="4"/>
  <c r="LO50" i="4"/>
  <c r="LP50" i="4"/>
  <c r="LR50" i="4"/>
  <c r="LN51" i="4"/>
  <c r="LO51" i="4"/>
  <c r="LP51" i="4"/>
  <c r="LR51" i="4"/>
  <c r="LN52" i="4"/>
  <c r="LO52" i="4"/>
  <c r="LP52" i="4"/>
  <c r="LR52" i="4"/>
  <c r="LN53" i="4"/>
  <c r="LO53" i="4"/>
  <c r="LP53" i="4"/>
  <c r="LR53" i="4"/>
  <c r="LN54" i="4"/>
  <c r="LO54" i="4"/>
  <c r="LP54" i="4"/>
  <c r="LR54" i="4"/>
  <c r="LN55" i="4"/>
  <c r="LO55" i="4"/>
  <c r="LP55" i="4"/>
  <c r="LR55" i="4"/>
  <c r="LN56" i="4"/>
  <c r="LO56" i="4"/>
  <c r="LP56" i="4"/>
  <c r="LR56" i="4"/>
  <c r="LN57" i="4"/>
  <c r="LO57" i="4"/>
  <c r="LP57" i="4"/>
  <c r="LR57" i="4"/>
  <c r="LN58" i="4"/>
  <c r="LO58" i="4"/>
  <c r="LP58" i="4"/>
  <c r="LR58" i="4"/>
  <c r="LN59" i="4"/>
  <c r="LO59" i="4"/>
  <c r="LP59" i="4"/>
  <c r="LR59" i="4"/>
  <c r="LN61" i="4"/>
  <c r="LO61" i="4"/>
  <c r="LP61" i="4"/>
  <c r="LR61" i="4"/>
  <c r="LN62" i="4"/>
  <c r="LO62" i="4"/>
  <c r="LP62" i="4"/>
  <c r="LR62" i="4"/>
  <c r="LN63" i="4"/>
  <c r="LO63" i="4"/>
  <c r="LP63" i="4"/>
  <c r="LR63" i="4"/>
  <c r="LN64" i="4"/>
  <c r="LO64" i="4"/>
  <c r="LP64" i="4"/>
  <c r="LR64" i="4"/>
  <c r="LN65" i="4"/>
  <c r="LO65" i="4"/>
  <c r="LP65" i="4"/>
  <c r="LR65" i="4"/>
  <c r="LN66" i="4"/>
  <c r="LO66" i="4"/>
  <c r="LP66" i="4"/>
  <c r="LR66" i="4"/>
  <c r="LN67" i="4"/>
  <c r="LO67" i="4"/>
  <c r="LP67" i="4"/>
  <c r="LR67" i="4"/>
  <c r="LN68" i="4"/>
  <c r="LO68" i="4"/>
  <c r="LP68" i="4"/>
  <c r="LR68" i="4"/>
  <c r="LN69" i="4"/>
  <c r="LO69" i="4"/>
  <c r="LP69" i="4"/>
  <c r="LR69" i="4"/>
  <c r="LN70" i="4"/>
  <c r="LO70" i="4"/>
  <c r="LP70" i="4"/>
  <c r="LR70" i="4"/>
  <c r="LN71" i="4"/>
  <c r="LO71" i="4"/>
  <c r="LP71" i="4"/>
  <c r="LR71" i="4"/>
  <c r="LN72" i="4"/>
  <c r="LO72" i="4"/>
  <c r="LP72" i="4"/>
  <c r="LR72" i="4"/>
  <c r="LN73" i="4"/>
  <c r="LO73" i="4"/>
  <c r="LP73" i="4"/>
  <c r="LR73" i="4"/>
  <c r="LN74" i="4"/>
  <c r="LO74" i="4"/>
  <c r="LP74" i="4"/>
  <c r="LR74" i="4"/>
  <c r="LR15" i="4" l="1"/>
  <c r="LP15" i="4"/>
  <c r="LO15" i="4"/>
  <c r="LN15" i="4"/>
  <c r="G61" i="4" l="1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59" i="4"/>
  <c r="G58" i="4" l="1"/>
  <c r="G57" i="4"/>
  <c r="G56" i="4"/>
  <c r="G12" i="4" l="1"/>
  <c r="G13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MI56" i="4" l="1"/>
  <c r="MI57" i="4"/>
  <c r="MI58" i="4"/>
  <c r="MI59" i="4"/>
  <c r="MI61" i="4"/>
  <c r="MI62" i="4"/>
  <c r="MI63" i="4"/>
  <c r="MI64" i="4"/>
  <c r="MI65" i="4"/>
  <c r="MI66" i="4"/>
  <c r="MI67" i="4"/>
  <c r="MI68" i="4"/>
  <c r="MI69" i="4"/>
  <c r="MI70" i="4"/>
  <c r="MI71" i="4"/>
  <c r="MI72" i="4"/>
  <c r="MI73" i="4"/>
  <c r="F55" i="4"/>
  <c r="F56" i="4"/>
  <c r="F57" i="4"/>
  <c r="F58" i="4"/>
  <c r="F59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D2" i="4"/>
  <c r="MH73" i="4" l="1"/>
  <c r="MH72" i="4"/>
  <c r="MH71" i="4"/>
  <c r="MH70" i="4"/>
  <c r="MH69" i="4"/>
  <c r="MH68" i="4"/>
  <c r="MH67" i="4"/>
  <c r="MH66" i="4"/>
  <c r="MH65" i="4"/>
  <c r="MH64" i="4"/>
  <c r="MH63" i="4"/>
  <c r="MH62" i="4"/>
  <c r="MH61" i="4"/>
  <c r="MH59" i="4"/>
  <c r="MH58" i="4"/>
  <c r="MH57" i="4"/>
  <c r="MH56" i="4"/>
  <c r="MH55" i="4"/>
  <c r="MI55" i="4"/>
  <c r="D75" i="4" l="1"/>
  <c r="MH74" i="4"/>
  <c r="MH54" i="4"/>
  <c r="MH53" i="4"/>
  <c r="MH52" i="4"/>
  <c r="MH51" i="4"/>
  <c r="MH50" i="4"/>
  <c r="MH49" i="4"/>
  <c r="MH48" i="4"/>
  <c r="MH47" i="4"/>
  <c r="MH46" i="4"/>
  <c r="MH45" i="4"/>
  <c r="MH44" i="4"/>
  <c r="MH43" i="4"/>
  <c r="MH42" i="4"/>
  <c r="MH41" i="4"/>
  <c r="MH40" i="4"/>
  <c r="MH39" i="4"/>
  <c r="MH38" i="4"/>
  <c r="MH37" i="4"/>
  <c r="MH36" i="4"/>
  <c r="MH35" i="4"/>
  <c r="MH34" i="4"/>
  <c r="MH33" i="4"/>
  <c r="MH32" i="4"/>
  <c r="MH31" i="4"/>
  <c r="MH30" i="4"/>
  <c r="MH29" i="4"/>
  <c r="MH28" i="4"/>
  <c r="MH27" i="4"/>
  <c r="MH26" i="4"/>
  <c r="MH25" i="4"/>
  <c r="MH24" i="4"/>
  <c r="MH23" i="4"/>
  <c r="MH22" i="4"/>
  <c r="MH21" i="4"/>
  <c r="MH20" i="4"/>
  <c r="MH19" i="4"/>
  <c r="MH18" i="4"/>
  <c r="MH17" i="4"/>
  <c r="MH16" i="4"/>
  <c r="MH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74" i="4"/>
  <c r="MI16" i="4"/>
  <c r="MI17" i="4"/>
  <c r="MI18" i="4"/>
  <c r="MI19" i="4"/>
  <c r="MI20" i="4"/>
  <c r="MI21" i="4"/>
  <c r="MI22" i="4"/>
  <c r="MI23" i="4"/>
  <c r="MI24" i="4"/>
  <c r="MI25" i="4"/>
  <c r="MI26" i="4"/>
  <c r="MI27" i="4"/>
  <c r="MI28" i="4"/>
  <c r="MI29" i="4"/>
  <c r="MI30" i="4"/>
  <c r="MI31" i="4"/>
  <c r="MI32" i="4"/>
  <c r="MI33" i="4"/>
  <c r="MI34" i="4"/>
  <c r="MI35" i="4"/>
  <c r="MI36" i="4"/>
  <c r="MI37" i="4"/>
  <c r="MI38" i="4"/>
  <c r="MI39" i="4"/>
  <c r="MI40" i="4"/>
  <c r="MI41" i="4"/>
  <c r="MI42" i="4"/>
  <c r="MI43" i="4"/>
  <c r="MI44" i="4"/>
  <c r="MI45" i="4"/>
  <c r="MI46" i="4"/>
  <c r="MI47" i="4"/>
  <c r="MI48" i="4"/>
  <c r="MI49" i="4"/>
  <c r="MI50" i="4"/>
  <c r="MI51" i="4"/>
  <c r="MI52" i="4"/>
  <c r="MI53" i="4"/>
  <c r="MI54" i="4"/>
  <c r="MI74" i="4"/>
  <c r="MF74" i="4" l="1"/>
  <c r="MF72" i="4" l="1"/>
  <c r="MF73" i="4"/>
  <c r="MF70" i="4"/>
  <c r="MF71" i="4"/>
  <c r="MF68" i="4"/>
  <c r="MF69" i="4"/>
  <c r="MF66" i="4"/>
  <c r="MF67" i="4"/>
  <c r="MF64" i="4"/>
  <c r="MF65" i="4"/>
  <c r="MF62" i="4"/>
  <c r="MF63" i="4"/>
  <c r="MF61" i="4"/>
  <c r="MF58" i="4"/>
  <c r="MF59" i="4"/>
  <c r="MF56" i="4"/>
  <c r="MF57" i="4"/>
  <c r="MF55" i="4"/>
  <c r="MF15" i="4"/>
  <c r="MF16" i="4"/>
  <c r="MF18" i="4"/>
  <c r="MF20" i="4"/>
  <c r="MF22" i="4"/>
  <c r="MF24" i="4"/>
  <c r="MF26" i="4"/>
  <c r="MF28" i="4"/>
  <c r="MF30" i="4"/>
  <c r="MF32" i="4"/>
  <c r="MF34" i="4"/>
  <c r="MF36" i="4"/>
  <c r="MF38" i="4"/>
  <c r="MF40" i="4"/>
  <c r="MF42" i="4"/>
  <c r="MF44" i="4"/>
  <c r="MF46" i="4"/>
  <c r="MF48" i="4"/>
  <c r="MF50" i="4"/>
  <c r="MF52" i="4"/>
  <c r="MF17" i="4"/>
  <c r="MF19" i="4"/>
  <c r="MF21" i="4"/>
  <c r="MF23" i="4"/>
  <c r="MF25" i="4"/>
  <c r="MF27" i="4"/>
  <c r="MF29" i="4"/>
  <c r="MF31" i="4"/>
  <c r="MF33" i="4"/>
  <c r="MF35" i="4"/>
  <c r="MF37" i="4"/>
  <c r="MF39" i="4"/>
  <c r="MF41" i="4"/>
  <c r="MF43" i="4"/>
  <c r="MF45" i="4"/>
  <c r="MF47" i="4"/>
  <c r="MF49" i="4"/>
  <c r="MF51" i="4"/>
  <c r="MF53" i="4"/>
  <c r="MF54" i="4"/>
  <c r="MI15" i="4"/>
  <c r="BP7" i="4"/>
  <c r="AL7" i="4"/>
  <c r="H75" i="4"/>
  <c r="C75" i="4"/>
  <c r="F15" i="4"/>
  <c r="F13" i="4"/>
  <c r="F12" i="4"/>
  <c r="F11" i="4"/>
  <c r="H7" i="4"/>
  <c r="MK73" i="4" l="1"/>
  <c r="MK74" i="4"/>
  <c r="MK17" i="4"/>
  <c r="MK21" i="4"/>
  <c r="MK25" i="4"/>
  <c r="MK29" i="4"/>
  <c r="MK33" i="4"/>
  <c r="MK37" i="4"/>
  <c r="MK41" i="4"/>
  <c r="MK45" i="4"/>
  <c r="MK49" i="4"/>
  <c r="MK53" i="4"/>
  <c r="MK57" i="4"/>
  <c r="MK61" i="4"/>
  <c r="MK65" i="4"/>
  <c r="MK22" i="4"/>
  <c r="MK30" i="4"/>
  <c r="MK38" i="4"/>
  <c r="MK46" i="4"/>
  <c r="MK54" i="4"/>
  <c r="MK62" i="4"/>
  <c r="MK68" i="4"/>
  <c r="MK72" i="4"/>
  <c r="MK16" i="4"/>
  <c r="MK24" i="4"/>
  <c r="MK32" i="4"/>
  <c r="MK40" i="4"/>
  <c r="MK48" i="4"/>
  <c r="MK56" i="4"/>
  <c r="MK64" i="4"/>
  <c r="MK69" i="4"/>
  <c r="MK19" i="4"/>
  <c r="MK23" i="4"/>
  <c r="MK27" i="4"/>
  <c r="MK31" i="4"/>
  <c r="MK35" i="4"/>
  <c r="MK39" i="4"/>
  <c r="MK43" i="4"/>
  <c r="MK47" i="4"/>
  <c r="MK51" i="4"/>
  <c r="MK55" i="4"/>
  <c r="MK59" i="4"/>
  <c r="MK63" i="4"/>
  <c r="MK18" i="4"/>
  <c r="MK26" i="4"/>
  <c r="MK34" i="4"/>
  <c r="MK42" i="4"/>
  <c r="MK50" i="4"/>
  <c r="MK58" i="4"/>
  <c r="MK66" i="4"/>
  <c r="MK70" i="4"/>
  <c r="MK20" i="4"/>
  <c r="MK28" i="4"/>
  <c r="MK36" i="4"/>
  <c r="MK44" i="4"/>
  <c r="MK52" i="4"/>
  <c r="MK67" i="4"/>
  <c r="MK71" i="4"/>
  <c r="MK15" i="4"/>
  <c r="MG74" i="4"/>
  <c r="MG73" i="4"/>
  <c r="MG72" i="4"/>
  <c r="MG71" i="4"/>
  <c r="MG70" i="4"/>
  <c r="MG69" i="4"/>
  <c r="MG68" i="4"/>
  <c r="MG67" i="4"/>
  <c r="MG66" i="4"/>
  <c r="MG65" i="4"/>
  <c r="MG64" i="4"/>
  <c r="MG63" i="4"/>
  <c r="MG62" i="4"/>
  <c r="MG61" i="4"/>
  <c r="MG59" i="4"/>
  <c r="MG58" i="4"/>
  <c r="MG54" i="4"/>
  <c r="MG57" i="4"/>
  <c r="MG56" i="4"/>
  <c r="MG53" i="4"/>
  <c r="MG49" i="4"/>
  <c r="MG45" i="4"/>
  <c r="MG41" i="4"/>
  <c r="MG37" i="4"/>
  <c r="MG33" i="4"/>
  <c r="MG29" i="4"/>
  <c r="MG25" i="4"/>
  <c r="MG21" i="4"/>
  <c r="MG17" i="4"/>
  <c r="MG50" i="4"/>
  <c r="MG46" i="4"/>
  <c r="MG42" i="4"/>
  <c r="MG38" i="4"/>
  <c r="MG34" i="4"/>
  <c r="MG30" i="4"/>
  <c r="MG26" i="4"/>
  <c r="MG22" i="4"/>
  <c r="MG18" i="4"/>
  <c r="MJ18" i="4"/>
  <c r="ML18" i="4" s="1"/>
  <c r="MM18" i="4" s="1"/>
  <c r="MJ22" i="4"/>
  <c r="ML22" i="4" s="1"/>
  <c r="MM22" i="4" s="1"/>
  <c r="MJ26" i="4"/>
  <c r="ML26" i="4" s="1"/>
  <c r="MM26" i="4" s="1"/>
  <c r="MJ30" i="4"/>
  <c r="ML30" i="4" s="1"/>
  <c r="MM30" i="4" s="1"/>
  <c r="MJ34" i="4"/>
  <c r="ML34" i="4" s="1"/>
  <c r="MM34" i="4" s="1"/>
  <c r="MJ38" i="4"/>
  <c r="ML38" i="4" s="1"/>
  <c r="MM38" i="4" s="1"/>
  <c r="MJ42" i="4"/>
  <c r="ML42" i="4" s="1"/>
  <c r="MM42" i="4" s="1"/>
  <c r="MJ46" i="4"/>
  <c r="ML46" i="4" s="1"/>
  <c r="MM46" i="4" s="1"/>
  <c r="MJ50" i="4"/>
  <c r="ML50" i="4" s="1"/>
  <c r="MM50" i="4" s="1"/>
  <c r="MJ54" i="4"/>
  <c r="ML54" i="4" s="1"/>
  <c r="MM54" i="4" s="1"/>
  <c r="MJ58" i="4"/>
  <c r="ML58" i="4" s="1"/>
  <c r="MM58" i="4" s="1"/>
  <c r="MJ62" i="4"/>
  <c r="ML62" i="4" s="1"/>
  <c r="MM62" i="4" s="1"/>
  <c r="MJ66" i="4"/>
  <c r="ML66" i="4" s="1"/>
  <c r="MM66" i="4" s="1"/>
  <c r="MJ70" i="4"/>
  <c r="ML70" i="4" s="1"/>
  <c r="MM70" i="4" s="1"/>
  <c r="MJ74" i="4"/>
  <c r="ML74" i="4" s="1"/>
  <c r="MM74" i="4" s="1"/>
  <c r="MJ17" i="4"/>
  <c r="ML17" i="4" s="1"/>
  <c r="MM17" i="4" s="1"/>
  <c r="MJ21" i="4"/>
  <c r="ML21" i="4" s="1"/>
  <c r="MM21" i="4" s="1"/>
  <c r="MJ27" i="4"/>
  <c r="ML27" i="4" s="1"/>
  <c r="MM27" i="4" s="1"/>
  <c r="MJ35" i="4"/>
  <c r="ML35" i="4" s="1"/>
  <c r="MM35" i="4" s="1"/>
  <c r="MJ43" i="4"/>
  <c r="ML43" i="4" s="1"/>
  <c r="MM43" i="4" s="1"/>
  <c r="MJ51" i="4"/>
  <c r="ML51" i="4" s="1"/>
  <c r="MM51" i="4" s="1"/>
  <c r="MJ59" i="4"/>
  <c r="ML59" i="4" s="1"/>
  <c r="MM59" i="4" s="1"/>
  <c r="MJ67" i="4"/>
  <c r="ML67" i="4" s="1"/>
  <c r="MM67" i="4" s="1"/>
  <c r="MJ25" i="4"/>
  <c r="ML25" i="4" s="1"/>
  <c r="MM25" i="4" s="1"/>
  <c r="MJ33" i="4"/>
  <c r="ML33" i="4" s="1"/>
  <c r="MM33" i="4" s="1"/>
  <c r="MJ41" i="4"/>
  <c r="ML41" i="4" s="1"/>
  <c r="MM41" i="4" s="1"/>
  <c r="MJ49" i="4"/>
  <c r="ML49" i="4" s="1"/>
  <c r="MM49" i="4" s="1"/>
  <c r="MJ57" i="4"/>
  <c r="ML57" i="4" s="1"/>
  <c r="MM57" i="4" s="1"/>
  <c r="MJ65" i="4"/>
  <c r="ML65" i="4" s="1"/>
  <c r="MM65" i="4" s="1"/>
  <c r="MJ73" i="4"/>
  <c r="ML73" i="4" s="1"/>
  <c r="MM73" i="4" s="1"/>
  <c r="MJ16" i="4"/>
  <c r="ML16" i="4" s="1"/>
  <c r="MM16" i="4" s="1"/>
  <c r="MJ20" i="4"/>
  <c r="ML20" i="4" s="1"/>
  <c r="MM20" i="4" s="1"/>
  <c r="MJ24" i="4"/>
  <c r="ML24" i="4" s="1"/>
  <c r="MM24" i="4" s="1"/>
  <c r="MJ28" i="4"/>
  <c r="ML28" i="4" s="1"/>
  <c r="MM28" i="4" s="1"/>
  <c r="MJ32" i="4"/>
  <c r="ML32" i="4" s="1"/>
  <c r="MM32" i="4" s="1"/>
  <c r="MJ36" i="4"/>
  <c r="ML36" i="4" s="1"/>
  <c r="MM36" i="4" s="1"/>
  <c r="MJ40" i="4"/>
  <c r="ML40" i="4" s="1"/>
  <c r="MM40" i="4" s="1"/>
  <c r="MJ44" i="4"/>
  <c r="ML44" i="4" s="1"/>
  <c r="MM44" i="4" s="1"/>
  <c r="MJ48" i="4"/>
  <c r="ML48" i="4" s="1"/>
  <c r="MM48" i="4" s="1"/>
  <c r="MJ52" i="4"/>
  <c r="ML52" i="4" s="1"/>
  <c r="MM52" i="4" s="1"/>
  <c r="MJ56" i="4"/>
  <c r="ML56" i="4" s="1"/>
  <c r="MM56" i="4" s="1"/>
  <c r="MJ64" i="4"/>
  <c r="ML64" i="4" s="1"/>
  <c r="MM64" i="4" s="1"/>
  <c r="MJ68" i="4"/>
  <c r="ML68" i="4" s="1"/>
  <c r="MM68" i="4" s="1"/>
  <c r="MJ72" i="4"/>
  <c r="ML72" i="4" s="1"/>
  <c r="MM72" i="4" s="1"/>
  <c r="MG15" i="4"/>
  <c r="MJ19" i="4"/>
  <c r="ML19" i="4" s="1"/>
  <c r="MM19" i="4" s="1"/>
  <c r="MJ23" i="4"/>
  <c r="ML23" i="4" s="1"/>
  <c r="MM23" i="4" s="1"/>
  <c r="MJ31" i="4"/>
  <c r="ML31" i="4" s="1"/>
  <c r="MM31" i="4" s="1"/>
  <c r="MJ39" i="4"/>
  <c r="ML39" i="4" s="1"/>
  <c r="MM39" i="4" s="1"/>
  <c r="MJ47" i="4"/>
  <c r="ML47" i="4" s="1"/>
  <c r="MM47" i="4" s="1"/>
  <c r="MJ55" i="4"/>
  <c r="ML55" i="4" s="1"/>
  <c r="MM55" i="4" s="1"/>
  <c r="MJ63" i="4"/>
  <c r="ML63" i="4" s="1"/>
  <c r="MM63" i="4" s="1"/>
  <c r="MJ71" i="4"/>
  <c r="ML71" i="4" s="1"/>
  <c r="MM71" i="4" s="1"/>
  <c r="MJ29" i="4"/>
  <c r="ML29" i="4" s="1"/>
  <c r="MM29" i="4" s="1"/>
  <c r="MJ37" i="4"/>
  <c r="ML37" i="4" s="1"/>
  <c r="MM37" i="4" s="1"/>
  <c r="MJ45" i="4"/>
  <c r="ML45" i="4" s="1"/>
  <c r="MM45" i="4" s="1"/>
  <c r="MJ53" i="4"/>
  <c r="ML53" i="4" s="1"/>
  <c r="MM53" i="4" s="1"/>
  <c r="MJ61" i="4"/>
  <c r="ML61" i="4" s="1"/>
  <c r="MM61" i="4" s="1"/>
  <c r="MJ69" i="4"/>
  <c r="ML69" i="4" s="1"/>
  <c r="MM69" i="4" s="1"/>
  <c r="MG51" i="4"/>
  <c r="MG47" i="4"/>
  <c r="MG43" i="4"/>
  <c r="MG39" i="4"/>
  <c r="MG35" i="4"/>
  <c r="MG31" i="4"/>
  <c r="MG27" i="4"/>
  <c r="MG23" i="4"/>
  <c r="MG19" i="4"/>
  <c r="MG52" i="4"/>
  <c r="MG48" i="4"/>
  <c r="MG44" i="4"/>
  <c r="MG40" i="4"/>
  <c r="MG36" i="4"/>
  <c r="MG32" i="4"/>
  <c r="MG28" i="4"/>
  <c r="MG24" i="4"/>
  <c r="MG20" i="4"/>
  <c r="MG16" i="4"/>
  <c r="MG55" i="4"/>
  <c r="MJ15" i="4"/>
  <c r="ML15" i="4" s="1"/>
  <c r="MM15" i="4" s="1"/>
  <c r="MD15" i="4" l="1"/>
  <c r="MB15" i="4"/>
  <c r="MD63" i="4"/>
  <c r="MB63" i="4"/>
  <c r="MB31" i="4"/>
  <c r="MD31" i="4"/>
  <c r="MD40" i="4"/>
  <c r="MB40" i="4"/>
  <c r="MB33" i="4"/>
  <c r="MD33" i="4"/>
  <c r="MB21" i="4"/>
  <c r="MD21" i="4"/>
  <c r="MB34" i="4"/>
  <c r="MD34" i="4"/>
  <c r="MD55" i="4"/>
  <c r="MB55" i="4"/>
  <c r="MD68" i="4"/>
  <c r="MB68" i="4"/>
  <c r="MD52" i="4"/>
  <c r="MB52" i="4"/>
  <c r="MD36" i="4"/>
  <c r="MB36" i="4"/>
  <c r="MD20" i="4"/>
  <c r="MB20" i="4"/>
  <c r="MB57" i="4"/>
  <c r="MD57" i="4"/>
  <c r="MB25" i="4"/>
  <c r="MD25" i="4"/>
  <c r="MD43" i="4"/>
  <c r="MB43" i="4"/>
  <c r="MB17" i="4"/>
  <c r="MD17" i="4"/>
  <c r="MB62" i="4"/>
  <c r="MD62" i="4"/>
  <c r="MB46" i="4"/>
  <c r="MD46" i="4"/>
  <c r="MB30" i="4"/>
  <c r="MD30" i="4"/>
  <c r="MD56" i="4"/>
  <c r="MB56" i="4"/>
  <c r="MD24" i="4"/>
  <c r="MB24" i="4"/>
  <c r="MB51" i="4"/>
  <c r="MD51" i="4"/>
  <c r="MB50" i="4"/>
  <c r="MD50" i="4"/>
  <c r="MB37" i="4"/>
  <c r="MD37" i="4"/>
  <c r="MD23" i="4"/>
  <c r="MB23" i="4"/>
  <c r="MB61" i="4"/>
  <c r="MD61" i="4"/>
  <c r="MB29" i="4"/>
  <c r="MD29" i="4"/>
  <c r="MB47" i="4"/>
  <c r="MD47" i="4"/>
  <c r="MB19" i="4"/>
  <c r="MD19" i="4"/>
  <c r="MD64" i="4"/>
  <c r="MB64" i="4"/>
  <c r="MD48" i="4"/>
  <c r="MB48" i="4"/>
  <c r="MD32" i="4"/>
  <c r="MB32" i="4"/>
  <c r="MD16" i="4"/>
  <c r="MB16" i="4"/>
  <c r="MB49" i="4"/>
  <c r="MD49" i="4"/>
  <c r="MB67" i="4"/>
  <c r="MD67" i="4"/>
  <c r="MD35" i="4"/>
  <c r="MB35" i="4"/>
  <c r="MB74" i="4"/>
  <c r="MD74" i="4"/>
  <c r="MB58" i="4"/>
  <c r="MD58" i="4"/>
  <c r="MB42" i="4"/>
  <c r="MD42" i="4"/>
  <c r="MB26" i="4"/>
  <c r="MD26" i="4"/>
  <c r="MB45" i="4"/>
  <c r="MD45" i="4"/>
  <c r="MD72" i="4"/>
  <c r="MB72" i="4"/>
  <c r="MB65" i="4"/>
  <c r="MD65" i="4"/>
  <c r="MB66" i="4"/>
  <c r="MD66" i="4"/>
  <c r="MB18" i="4"/>
  <c r="MD18" i="4"/>
  <c r="MB69" i="4"/>
  <c r="MD69" i="4"/>
  <c r="MB53" i="4"/>
  <c r="MD53" i="4"/>
  <c r="MD71" i="4"/>
  <c r="MB71" i="4"/>
  <c r="MB39" i="4"/>
  <c r="MD39" i="4"/>
  <c r="MD44" i="4"/>
  <c r="MB44" i="4"/>
  <c r="MD28" i="4"/>
  <c r="MB28" i="4"/>
  <c r="MB73" i="4"/>
  <c r="MD73" i="4"/>
  <c r="MB41" i="4"/>
  <c r="MD41" i="4"/>
  <c r="MB59" i="4"/>
  <c r="MD59" i="4"/>
  <c r="MB27" i="4"/>
  <c r="MD27" i="4"/>
  <c r="MB70" i="4"/>
  <c r="MD70" i="4"/>
  <c r="MB54" i="4"/>
  <c r="MD54" i="4"/>
  <c r="MB38" i="4"/>
  <c r="MD38" i="4"/>
  <c r="MB22" i="4"/>
  <c r="MD22" i="4"/>
  <c r="LZ15" i="4"/>
  <c r="LY15" i="4"/>
  <c r="MC15" i="4"/>
  <c r="MA15" i="4"/>
  <c r="LY37" i="4"/>
  <c r="MC37" i="4"/>
  <c r="LZ37" i="4"/>
  <c r="MA37" i="4"/>
  <c r="MA23" i="4"/>
  <c r="MC23" i="4"/>
  <c r="LZ23" i="4"/>
  <c r="LY23" i="4"/>
  <c r="LY57" i="4"/>
  <c r="LZ57" i="4"/>
  <c r="MC57" i="4"/>
  <c r="MA57" i="4"/>
  <c r="MA43" i="4"/>
  <c r="MC43" i="4"/>
  <c r="LZ43" i="4"/>
  <c r="LY43" i="4"/>
  <c r="MC62" i="4"/>
  <c r="LZ62" i="4"/>
  <c r="MA62" i="4"/>
  <c r="LY62" i="4"/>
  <c r="LY61" i="4"/>
  <c r="MC61" i="4"/>
  <c r="MA61" i="4"/>
  <c r="LZ61" i="4"/>
  <c r="LY29" i="4"/>
  <c r="MC29" i="4"/>
  <c r="MA29" i="4"/>
  <c r="LZ29" i="4"/>
  <c r="MA47" i="4"/>
  <c r="MC47" i="4"/>
  <c r="LZ47" i="4"/>
  <c r="LY47" i="4"/>
  <c r="MA19" i="4"/>
  <c r="MC19" i="4"/>
  <c r="LZ19" i="4"/>
  <c r="LY19" i="4"/>
  <c r="LZ64" i="4"/>
  <c r="MA64" i="4"/>
  <c r="MC64" i="4"/>
  <c r="LY64" i="4"/>
  <c r="LZ48" i="4"/>
  <c r="MA48" i="4"/>
  <c r="MC48" i="4"/>
  <c r="LY48" i="4"/>
  <c r="LZ32" i="4"/>
  <c r="MA32" i="4"/>
  <c r="MC32" i="4"/>
  <c r="LY32" i="4"/>
  <c r="MC16" i="4"/>
  <c r="LZ16" i="4"/>
  <c r="MA16" i="4"/>
  <c r="LY16" i="4"/>
  <c r="LY49" i="4"/>
  <c r="LZ49" i="4"/>
  <c r="MC49" i="4"/>
  <c r="MA49" i="4"/>
  <c r="MA67" i="4"/>
  <c r="MC67" i="4"/>
  <c r="LY67" i="4"/>
  <c r="LZ67" i="4"/>
  <c r="MA35" i="4"/>
  <c r="MC35" i="4"/>
  <c r="LZ35" i="4"/>
  <c r="LY35" i="4"/>
  <c r="MC74" i="4"/>
  <c r="MA74" i="4"/>
  <c r="LZ74" i="4"/>
  <c r="LY74" i="4"/>
  <c r="MC58" i="4"/>
  <c r="MA58" i="4"/>
  <c r="LZ58" i="4"/>
  <c r="LY58" i="4"/>
  <c r="MC42" i="4"/>
  <c r="MA42" i="4"/>
  <c r="LZ42" i="4"/>
  <c r="LY42" i="4"/>
  <c r="MC26" i="4"/>
  <c r="MA26" i="4"/>
  <c r="LZ26" i="4"/>
  <c r="LY26" i="4"/>
  <c r="MA55" i="4"/>
  <c r="MC55" i="4"/>
  <c r="LZ55" i="4"/>
  <c r="LY55" i="4"/>
  <c r="LZ68" i="4"/>
  <c r="LY68" i="4"/>
  <c r="MC68" i="4"/>
  <c r="MA68" i="4"/>
  <c r="LZ20" i="4"/>
  <c r="MA20" i="4"/>
  <c r="MC20" i="4"/>
  <c r="LY20" i="4"/>
  <c r="MC17" i="4"/>
  <c r="LY17" i="4"/>
  <c r="LZ17" i="4"/>
  <c r="MA17" i="4"/>
  <c r="MC46" i="4"/>
  <c r="LZ46" i="4"/>
  <c r="LY46" i="4"/>
  <c r="MA46" i="4"/>
  <c r="MA71" i="4"/>
  <c r="MC71" i="4"/>
  <c r="LZ71" i="4"/>
  <c r="LY71" i="4"/>
  <c r="MA39" i="4"/>
  <c r="MC39" i="4"/>
  <c r="LZ39" i="4"/>
  <c r="LY39" i="4"/>
  <c r="LZ44" i="4"/>
  <c r="MA44" i="4"/>
  <c r="LY44" i="4"/>
  <c r="MC44" i="4"/>
  <c r="LZ28" i="4"/>
  <c r="MA28" i="4"/>
  <c r="LY28" i="4"/>
  <c r="MC28" i="4"/>
  <c r="LY73" i="4"/>
  <c r="LZ73" i="4"/>
  <c r="MC73" i="4"/>
  <c r="MA73" i="4"/>
  <c r="LY41" i="4"/>
  <c r="LZ41" i="4"/>
  <c r="MC41" i="4"/>
  <c r="MA41" i="4"/>
  <c r="MA59" i="4"/>
  <c r="MC59" i="4"/>
  <c r="LZ59" i="4"/>
  <c r="LY59" i="4"/>
  <c r="MA27" i="4"/>
  <c r="MC27" i="4"/>
  <c r="LZ27" i="4"/>
  <c r="LY27" i="4"/>
  <c r="MC70" i="4"/>
  <c r="LY70" i="4"/>
  <c r="MA70" i="4"/>
  <c r="LZ70" i="4"/>
  <c r="MC54" i="4"/>
  <c r="LZ54" i="4"/>
  <c r="LY54" i="4"/>
  <c r="MA54" i="4"/>
  <c r="MC38" i="4"/>
  <c r="LZ38" i="4"/>
  <c r="LY38" i="4"/>
  <c r="MA38" i="4"/>
  <c r="MC22" i="4"/>
  <c r="LZ22" i="4"/>
  <c r="LY22" i="4"/>
  <c r="MA22" i="4"/>
  <c r="LY69" i="4"/>
  <c r="MC69" i="4"/>
  <c r="MA69" i="4"/>
  <c r="LZ69" i="4"/>
  <c r="LZ52" i="4"/>
  <c r="MA52" i="4"/>
  <c r="LY52" i="4"/>
  <c r="MC52" i="4"/>
  <c r="LZ36" i="4"/>
  <c r="MA36" i="4"/>
  <c r="LY36" i="4"/>
  <c r="MC36" i="4"/>
  <c r="LY25" i="4"/>
  <c r="LZ25" i="4"/>
  <c r="MC25" i="4"/>
  <c r="MA25" i="4"/>
  <c r="MC30" i="4"/>
  <c r="LY30" i="4"/>
  <c r="MA30" i="4"/>
  <c r="LZ30" i="4"/>
  <c r="LY53" i="4"/>
  <c r="MC53" i="4"/>
  <c r="LZ53" i="4"/>
  <c r="MA53" i="4"/>
  <c r="LY45" i="4"/>
  <c r="MC45" i="4"/>
  <c r="MA45" i="4"/>
  <c r="LZ45" i="4"/>
  <c r="MA63" i="4"/>
  <c r="MC63" i="4"/>
  <c r="LZ63" i="4"/>
  <c r="LY63" i="4"/>
  <c r="MA31" i="4"/>
  <c r="MC31" i="4"/>
  <c r="LZ31" i="4"/>
  <c r="LY31" i="4"/>
  <c r="LZ72" i="4"/>
  <c r="MC72" i="4"/>
  <c r="MA72" i="4"/>
  <c r="LY72" i="4"/>
  <c r="LZ56" i="4"/>
  <c r="MA56" i="4"/>
  <c r="LY56" i="4"/>
  <c r="MC56" i="4"/>
  <c r="LZ40" i="4"/>
  <c r="MA40" i="4"/>
  <c r="LY40" i="4"/>
  <c r="MC40" i="4"/>
  <c r="LZ24" i="4"/>
  <c r="MA24" i="4"/>
  <c r="MC24" i="4"/>
  <c r="LY24" i="4"/>
  <c r="LY65" i="4"/>
  <c r="MA65" i="4"/>
  <c r="LZ65" i="4"/>
  <c r="MC65" i="4"/>
  <c r="LY33" i="4"/>
  <c r="LZ33" i="4"/>
  <c r="MC33" i="4"/>
  <c r="MA33" i="4"/>
  <c r="MA51" i="4"/>
  <c r="MC51" i="4"/>
  <c r="LZ51" i="4"/>
  <c r="LY51" i="4"/>
  <c r="MC21" i="4"/>
  <c r="LY21" i="4"/>
  <c r="LZ21" i="4"/>
  <c r="MA21" i="4"/>
  <c r="MC66" i="4"/>
  <c r="MA66" i="4"/>
  <c r="LZ66" i="4"/>
  <c r="LY66" i="4"/>
  <c r="MC50" i="4"/>
  <c r="MA50" i="4"/>
  <c r="LZ50" i="4"/>
  <c r="LY50" i="4"/>
  <c r="MC34" i="4"/>
  <c r="MA34" i="4"/>
  <c r="LZ34" i="4"/>
  <c r="LY34" i="4"/>
  <c r="MC18" i="4"/>
  <c r="MA18" i="4"/>
  <c r="LZ18" i="4"/>
  <c r="LY18" i="4"/>
  <c r="LV74" i="4"/>
  <c r="LX55" i="4"/>
  <c r="LV55" i="4"/>
  <c r="LX59" i="4"/>
  <c r="LV59" i="4"/>
  <c r="LX63" i="4"/>
  <c r="LV63" i="4"/>
  <c r="LX67" i="4"/>
  <c r="LV67" i="4"/>
  <c r="LX71" i="4"/>
  <c r="LV71" i="4"/>
  <c r="LX56" i="4"/>
  <c r="LV56" i="4"/>
  <c r="LX64" i="4"/>
  <c r="LV64" i="4"/>
  <c r="LX68" i="4"/>
  <c r="LV68" i="4"/>
  <c r="LX72" i="4"/>
  <c r="LV72" i="4"/>
  <c r="LX57" i="4"/>
  <c r="LV57" i="4"/>
  <c r="LX61" i="4"/>
  <c r="LV61" i="4"/>
  <c r="LX65" i="4"/>
  <c r="LV65" i="4"/>
  <c r="LX69" i="4"/>
  <c r="LV69" i="4"/>
  <c r="LX73" i="4"/>
  <c r="LV73" i="4"/>
  <c r="LX58" i="4"/>
  <c r="LV58" i="4"/>
  <c r="LX62" i="4"/>
  <c r="LV62" i="4"/>
  <c r="LX66" i="4"/>
  <c r="LV66" i="4"/>
  <c r="LX70" i="4"/>
  <c r="LV70" i="4"/>
  <c r="LV45" i="4"/>
  <c r="LX45" i="4"/>
  <c r="LV29" i="4"/>
  <c r="LX29" i="4"/>
  <c r="LV50" i="4"/>
  <c r="LX50" i="4"/>
  <c r="LV18" i="4"/>
  <c r="LX18" i="4"/>
  <c r="LV44" i="4"/>
  <c r="LX44" i="4"/>
  <c r="LV47" i="4"/>
  <c r="LX47" i="4"/>
  <c r="LV31" i="4"/>
  <c r="LX31" i="4"/>
  <c r="LV15" i="4"/>
  <c r="LX15" i="4"/>
  <c r="LV30" i="4"/>
  <c r="LX30" i="4"/>
  <c r="LV24" i="4"/>
  <c r="LX24" i="4"/>
  <c r="LV49" i="4"/>
  <c r="LX49" i="4"/>
  <c r="LV33" i="4"/>
  <c r="LX33" i="4"/>
  <c r="LV17" i="4"/>
  <c r="LX17" i="4"/>
  <c r="LV26" i="4"/>
  <c r="LX26" i="4"/>
  <c r="LV16" i="4"/>
  <c r="LX16" i="4"/>
  <c r="LV51" i="4"/>
  <c r="LX51" i="4"/>
  <c r="LV35" i="4"/>
  <c r="LX35" i="4"/>
  <c r="LV19" i="4"/>
  <c r="LX19" i="4"/>
  <c r="LV38" i="4"/>
  <c r="LX38" i="4"/>
  <c r="LV40" i="4"/>
  <c r="LX40" i="4"/>
  <c r="LV20" i="4"/>
  <c r="LX20" i="4"/>
  <c r="LV53" i="4"/>
  <c r="LX53" i="4"/>
  <c r="LV37" i="4"/>
  <c r="LX37" i="4"/>
  <c r="LV21" i="4"/>
  <c r="LX21" i="4"/>
  <c r="LV34" i="4"/>
  <c r="LX34" i="4"/>
  <c r="LV32" i="4"/>
  <c r="LX32" i="4"/>
  <c r="LX74" i="4"/>
  <c r="LV39" i="4"/>
  <c r="LX39" i="4"/>
  <c r="LV23" i="4"/>
  <c r="LX23" i="4"/>
  <c r="LV46" i="4"/>
  <c r="LX46" i="4"/>
  <c r="LV52" i="4"/>
  <c r="LX52" i="4"/>
  <c r="LV41" i="4"/>
  <c r="LX41" i="4"/>
  <c r="LV25" i="4"/>
  <c r="LX25" i="4"/>
  <c r="LV42" i="4"/>
  <c r="LX42" i="4"/>
  <c r="LV48" i="4"/>
  <c r="LX48" i="4"/>
  <c r="LV36" i="4"/>
  <c r="LX36" i="4"/>
  <c r="LV43" i="4"/>
  <c r="LX43" i="4"/>
  <c r="LV27" i="4"/>
  <c r="LX27" i="4"/>
  <c r="LV54" i="4"/>
  <c r="LX54" i="4"/>
  <c r="LV22" i="4"/>
  <c r="LX22" i="4"/>
  <c r="LV28" i="4"/>
  <c r="LX28" i="4"/>
  <c r="G11" i="4"/>
  <c r="LP7" i="4" l="1"/>
  <c r="LR7" i="4"/>
  <c r="LN7" i="4"/>
  <c r="LO7" i="4"/>
</calcChain>
</file>

<file path=xl/sharedStrings.xml><?xml version="1.0" encoding="utf-8"?>
<sst xmlns="http://schemas.openxmlformats.org/spreadsheetml/2006/main" count="612" uniqueCount="39">
  <si>
    <t>N°</t>
  </si>
  <si>
    <t>Total</t>
  </si>
  <si>
    <t>Offre n° :</t>
  </si>
  <si>
    <t xml:space="preserve">  Périodes :</t>
  </si>
  <si>
    <t>Début :</t>
  </si>
  <si>
    <t xml:space="preserve">  Cours (durée)</t>
  </si>
  <si>
    <t>Fin :</t>
  </si>
  <si>
    <t xml:space="preserve">  Compétitions :</t>
  </si>
  <si>
    <t>Nom</t>
  </si>
  <si>
    <t>Prénom</t>
  </si>
  <si>
    <t>G / F</t>
  </si>
  <si>
    <t>Né le</t>
  </si>
  <si>
    <t>âges</t>
  </si>
  <si>
    <t>Présences :</t>
  </si>
  <si>
    <t>Prénoms :</t>
  </si>
  <si>
    <t>Noms :</t>
  </si>
  <si>
    <t>né le :</t>
  </si>
  <si>
    <t xml:space="preserve"> </t>
  </si>
  <si>
    <t>N° J+S</t>
  </si>
  <si>
    <t>Lundi</t>
  </si>
  <si>
    <t>Mardi</t>
  </si>
  <si>
    <t>Mercredi</t>
  </si>
  <si>
    <t>Vendredi</t>
  </si>
  <si>
    <t>Moyenne de personnes  par jours</t>
  </si>
  <si>
    <t>Licenciés</t>
  </si>
  <si>
    <t>Membres sans licences</t>
  </si>
  <si>
    <t>Semaines</t>
  </si>
  <si>
    <t>Entraînements saison 2020 / 2021</t>
  </si>
  <si>
    <t>Jeudi</t>
  </si>
  <si>
    <t>Samedi</t>
  </si>
  <si>
    <t>G</t>
  </si>
  <si>
    <t>U18</t>
  </si>
  <si>
    <t>p</t>
  </si>
  <si>
    <t>2020/2021</t>
  </si>
  <si>
    <t>F</t>
  </si>
  <si>
    <t>OUI</t>
  </si>
  <si>
    <t>N</t>
  </si>
  <si>
    <t>v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</si>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</sst>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General&quot;'&quot;"/>
    <numFmt numFmtId="165" formatCode="yyyy"/>
    <numFmt numFmtId="166" formatCode="ddd"/>
    <numFmt numFmtId="167" formatCode="dd"/>
    <numFmt numFmtId="168" formatCode="mm"/>
    <numFmt numFmtId="169" formatCode="yy"/>
    <numFmt numFmtId="170" formatCode="0.0"/>
  </numFmts>
  <fonts count="11">
    <font>
      <sz val="11"/>
      <color theme="1"/>
      <name val="Frutiger 45 Light"/>
      <family val="2"/>
      <scheme val="minor"/>
    </font>
    <font>
      <sz val="11"/>
      <color theme="1"/>
      <name val="Frutiger 45 Light"/>
      <family val="2"/>
      <scheme val="minor"/>
    </font>
    <font>
      <sz val="8"/>
      <color theme="1"/>
      <name val="Times New Roman"/>
      <family val="1"/>
    </font>
    <font>
      <sz val="8"/>
      <color rgb="FF141414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0"/>
      <name val="Times New Roman"/>
      <family val="1"/>
    </font>
    <font>
      <b/>
      <i/>
      <sz val="8"/>
      <color theme="1"/>
      <name val="Times New Roman"/>
      <family val="1"/>
    </font>
    <font>
      <sz val="11"/>
      <color rgb="FFFF0000"/>
      <name val="Frutiger 45 Light"/>
      <family val="2"/>
      <scheme val="minor"/>
    </font>
    <font>
      <sz val="8"/>
      <color rgb="FFFF0000"/>
      <name val="Times New Roman"/>
      <family val="1"/>
    </font>
    <font>
      <u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left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167" fontId="2" fillId="0" borderId="1" xfId="0" applyNumberFormat="1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8" fontId="2" fillId="0" borderId="15" xfId="0" applyNumberFormat="1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" fillId="2" borderId="19" xfId="0" applyFont="1" applyFill="1" applyBorder="1" applyProtection="1">
      <protection locked="0"/>
    </xf>
    <xf numFmtId="0" fontId="2" fillId="0" borderId="20" xfId="0" applyFont="1" applyBorder="1" applyProtection="1"/>
    <xf numFmtId="0" fontId="2" fillId="0" borderId="7" xfId="0" applyFont="1" applyBorder="1" applyProtection="1"/>
    <xf numFmtId="0" fontId="2" fillId="0" borderId="7" xfId="0" applyFont="1" applyBorder="1" applyAlignment="1" applyProtection="1">
      <alignment horizontal="center"/>
    </xf>
    <xf numFmtId="14" fontId="2" fillId="0" borderId="7" xfId="0" applyNumberFormat="1" applyFont="1" applyBorder="1" applyAlignment="1" applyProtection="1">
      <alignment horizontal="right"/>
    </xf>
    <xf numFmtId="0" fontId="2" fillId="0" borderId="1" xfId="0" applyFont="1" applyBorder="1" applyProtection="1"/>
    <xf numFmtId="0" fontId="2" fillId="0" borderId="1" xfId="0" applyFont="1" applyBorder="1" applyAlignment="1" applyProtection="1">
      <alignment horizont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2" borderId="23" xfId="0" applyFont="1" applyFill="1" applyBorder="1" applyProtection="1">
      <protection locked="0"/>
    </xf>
    <xf numFmtId="0" fontId="2" fillId="0" borderId="5" xfId="0" applyFont="1" applyBorder="1" applyProtection="1"/>
    <xf numFmtId="14" fontId="2" fillId="0" borderId="1" xfId="0" applyNumberFormat="1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Protection="1"/>
    <xf numFmtId="0" fontId="2" fillId="0" borderId="1" xfId="0" applyFont="1" applyFill="1" applyBorder="1" applyProtection="1"/>
    <xf numFmtId="0" fontId="6" fillId="3" borderId="2" xfId="0" applyFont="1" applyFill="1" applyBorder="1" applyAlignment="1" applyProtection="1">
      <alignment horizontal="center" vertical="center"/>
      <protection locked="0"/>
    </xf>
    <xf numFmtId="0" fontId="2" fillId="3" borderId="24" xfId="1" applyNumberFormat="1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0" xfId="0" applyFont="1" applyBorder="1"/>
    <xf numFmtId="0" fontId="7" fillId="0" borderId="10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>
      <alignment horizontal="center"/>
    </xf>
    <xf numFmtId="169" fontId="2" fillId="0" borderId="8" xfId="0" applyNumberFormat="1" applyFont="1" applyBorder="1" applyAlignment="1" applyProtection="1">
      <alignment horizontal="center"/>
    </xf>
    <xf numFmtId="169" fontId="2" fillId="0" borderId="3" xfId="0" applyNumberFormat="1" applyFont="1" applyBorder="1" applyAlignment="1" applyProtection="1">
      <alignment horizontal="center"/>
    </xf>
    <xf numFmtId="0" fontId="2" fillId="4" borderId="28" xfId="0" applyFont="1" applyFill="1" applyBorder="1" applyAlignment="1">
      <alignment horizontal="center" vertical="center"/>
    </xf>
    <xf numFmtId="167" fontId="2" fillId="0" borderId="5" xfId="0" applyNumberFormat="1" applyFont="1" applyBorder="1" applyAlignment="1">
      <alignment horizontal="center"/>
    </xf>
    <xf numFmtId="168" fontId="2" fillId="0" borderId="14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6" fontId="2" fillId="0" borderId="7" xfId="0" applyNumberFormat="1" applyFont="1" applyBorder="1" applyAlignment="1">
      <alignment horizontal="center"/>
    </xf>
    <xf numFmtId="0" fontId="2" fillId="0" borderId="24" xfId="1" applyNumberFormat="1" applyFont="1" applyBorder="1" applyAlignment="1">
      <alignment horizontal="center"/>
    </xf>
    <xf numFmtId="0" fontId="5" fillId="3" borderId="23" xfId="0" applyFont="1" applyFill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14" fontId="5" fillId="3" borderId="1" xfId="0" applyNumberFormat="1" applyFont="1" applyFill="1" applyBorder="1" applyAlignment="1" applyProtection="1">
      <alignment horizontal="center"/>
    </xf>
    <xf numFmtId="169" fontId="5" fillId="3" borderId="3" xfId="0" applyNumberFormat="1" applyFont="1" applyFill="1" applyBorder="1" applyAlignment="1" applyProtection="1">
      <alignment horizontal="center"/>
    </xf>
    <xf numFmtId="1" fontId="2" fillId="2" borderId="23" xfId="0" applyNumberFormat="1" applyFont="1" applyFill="1" applyBorder="1" applyProtection="1"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6" xfId="0" applyFont="1" applyBorder="1"/>
    <xf numFmtId="0" fontId="2" fillId="0" borderId="33" xfId="0" applyFont="1" applyBorder="1"/>
    <xf numFmtId="0" fontId="2" fillId="0" borderId="20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13" xfId="1" applyNumberFormat="1" applyFont="1" applyBorder="1" applyAlignment="1">
      <alignment horizontal="center"/>
    </xf>
    <xf numFmtId="1" fontId="2" fillId="0" borderId="22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8" fillId="0" borderId="0" xfId="0" applyFont="1" applyProtection="1"/>
    <xf numFmtId="0" fontId="9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/>
    </xf>
    <xf numFmtId="0" fontId="2" fillId="0" borderId="1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10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170" fontId="2" fillId="0" borderId="14" xfId="0" applyNumberFormat="1" applyFont="1" applyBorder="1" applyAlignment="1">
      <alignment horizontal="center"/>
    </xf>
    <xf numFmtId="170" fontId="2" fillId="0" borderId="15" xfId="0" applyNumberFormat="1" applyFont="1" applyBorder="1" applyAlignment="1">
      <alignment horizontal="center"/>
    </xf>
    <xf numFmtId="166" fontId="2" fillId="0" borderId="20" xfId="0" applyNumberFormat="1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70" fontId="2" fillId="0" borderId="17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9" fillId="0" borderId="27" xfId="0" applyFont="1" applyFill="1" applyBorder="1" applyAlignment="1">
      <alignment horizontal="center"/>
    </xf>
    <xf numFmtId="166" fontId="2" fillId="0" borderId="9" xfId="0" applyNumberFormat="1" applyFont="1" applyBorder="1" applyAlignment="1">
      <alignment horizontal="center"/>
    </xf>
    <xf numFmtId="167" fontId="2" fillId="0" borderId="9" xfId="0" applyNumberFormat="1" applyFont="1" applyBorder="1" applyAlignment="1">
      <alignment horizontal="center"/>
    </xf>
    <xf numFmtId="168" fontId="2" fillId="0" borderId="16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left" vertical="center"/>
    </xf>
    <xf numFmtId="165" fontId="4" fillId="0" borderId="29" xfId="0" applyNumberFormat="1" applyFont="1" applyBorder="1" applyAlignment="1">
      <alignment horizontal="left" vertical="center"/>
    </xf>
    <xf numFmtId="165" fontId="4" fillId="0" borderId="31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>
      <alignment horizontal="right"/>
    </xf>
  </cellXfs>
  <cellStyles count="2">
    <cellStyle name="Normal" xfId="0" builtinId="0"/>
    <cellStyle name="Pourcentage" xfId="1" builtinId="5"/>
  </cellStyles>
  <dxfs count="7">
    <dxf>
      <font>
        <color theme="0"/>
      </font>
      <fill>
        <patternFill>
          <bgColor theme="7" tint="0.39994506668294322"/>
        </patternFill>
      </fill>
    </dxf>
    <dxf>
      <fill>
        <patternFill>
          <bgColor theme="2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lightTrellis">
          <fgColor theme="5" tint="0.39994506668294322"/>
          <bgColor auto="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2" tint="0.3999450666829432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1"/>
  <sheetViews>
    <sheetView workbookViewId="0">
      <selection activeCell="E46" sqref="E46"/>
    </sheetView>
  </sheetViews>
  <sheetFormatPr baseColWidth="10" defaultColWidth="19.19921875" defaultRowHeight="13.8"/>
  <cols>
    <col min="1" max="1" width="6.8984375" bestFit="1" customWidth="1"/>
  </cols>
  <sheetData>
    <row r="1" spans="1:8">
      <c r="A1" s="1" t="s">
        <v>0</v>
      </c>
      <c r="B1" s="59" t="s">
        <v>15</v>
      </c>
      <c r="C1" t="s">
        <v>14</v>
      </c>
      <c r="D1" t="s">
        <v>10</v>
      </c>
      <c r="E1" t="s">
        <v>16</v>
      </c>
      <c r="F1" t="s">
        <v>24</v>
      </c>
      <c r="G1" t="s">
        <v>25</v>
      </c>
      <c r="H1" s="1" t="s">
        <v>31</v>
      </c>
    </row>
    <row r="2" spans="1:8">
      <c r="A2">
        <v>1</v>
      </c>
      <c r="D2" t="s">
        <v>34</v>
      </c>
      <c r="E2" s="60">
        <v>22622</v>
      </c>
      <c r="G2" s="1" t="s">
        <v>35</v>
      </c>
      <c r="H2" s="1"/>
    </row>
    <row r="3" spans="1:8">
      <c r="A3">
        <v>2</v>
      </c>
      <c r="D3" t="s">
        <v>30</v>
      </c>
      <c r="E3" s="60">
        <v>22201</v>
      </c>
      <c r="F3" s="1"/>
      <c r="G3" s="1" t="s">
        <v>35</v>
      </c>
      <c r="H3" s="1"/>
    </row>
    <row r="4" spans="1:8">
      <c r="A4">
        <v>3</v>
      </c>
      <c r="D4" t="s">
        <v>30</v>
      </c>
      <c r="E4" s="60">
        <v>28510</v>
      </c>
      <c r="F4" s="1" t="s">
        <v>35</v>
      </c>
      <c r="G4" s="1"/>
      <c r="H4" s="1"/>
    </row>
    <row r="5" spans="1:8">
      <c r="A5">
        <v>4</v>
      </c>
      <c r="D5" t="s">
        <v>34</v>
      </c>
      <c r="E5" s="60">
        <v>38925</v>
      </c>
      <c r="F5" s="1"/>
      <c r="G5" s="1"/>
      <c r="H5" s="1" t="s">
        <v>35</v>
      </c>
    </row>
    <row r="6" spans="1:8">
      <c r="A6">
        <v>5</v>
      </c>
      <c r="D6" t="s">
        <v>30</v>
      </c>
      <c r="E6" s="60">
        <v>26297</v>
      </c>
      <c r="F6" s="1"/>
      <c r="G6" s="1" t="s">
        <v>35</v>
      </c>
      <c r="H6" s="1"/>
    </row>
    <row r="7" spans="1:8">
      <c r="A7">
        <v>6</v>
      </c>
      <c r="D7" t="s">
        <v>34</v>
      </c>
      <c r="E7" s="60">
        <v>26643</v>
      </c>
      <c r="F7" s="1"/>
      <c r="G7" s="1" t="s">
        <v>35</v>
      </c>
      <c r="H7" s="1"/>
    </row>
    <row r="8" spans="1:8">
      <c r="A8">
        <v>7</v>
      </c>
      <c r="D8" t="s">
        <v>34</v>
      </c>
      <c r="E8" s="60">
        <v>39968</v>
      </c>
      <c r="F8" s="1"/>
      <c r="G8" s="1"/>
      <c r="H8" s="1" t="s">
        <v>35</v>
      </c>
    </row>
    <row r="9" spans="1:8">
      <c r="A9">
        <v>8</v>
      </c>
      <c r="D9" t="s">
        <v>30</v>
      </c>
      <c r="E9" s="60">
        <v>33153</v>
      </c>
      <c r="F9" s="1" t="s">
        <v>35</v>
      </c>
      <c r="G9" s="1"/>
      <c r="H9" s="1"/>
    </row>
    <row r="10" spans="1:8">
      <c r="A10">
        <v>9</v>
      </c>
      <c r="D10" t="s">
        <v>34</v>
      </c>
      <c r="E10" s="60">
        <v>32248</v>
      </c>
      <c r="F10" s="1" t="s">
        <v>35</v>
      </c>
      <c r="G10" s="1"/>
      <c r="H10" s="1"/>
    </row>
    <row r="11" spans="1:8">
      <c r="A11">
        <v>10</v>
      </c>
      <c r="D11" t="s">
        <v>30</v>
      </c>
      <c r="E11" s="60">
        <v>31645</v>
      </c>
      <c r="F11" s="1" t="s">
        <v>35</v>
      </c>
      <c r="G11" s="1"/>
      <c r="H11" s="1"/>
    </row>
    <row r="12" spans="1:8">
      <c r="A12">
        <v>11</v>
      </c>
      <c r="D12" t="s">
        <v>34</v>
      </c>
      <c r="E12" s="60">
        <v>28465</v>
      </c>
      <c r="F12" s="1"/>
      <c r="G12" s="1" t="s">
        <v>35</v>
      </c>
      <c r="H12" s="1"/>
    </row>
    <row r="13" spans="1:8">
      <c r="A13">
        <v>12</v>
      </c>
      <c r="D13" t="s">
        <v>30</v>
      </c>
      <c r="E13" s="60">
        <v>36001</v>
      </c>
      <c r="F13" s="1"/>
      <c r="G13" s="1" t="s">
        <v>35</v>
      </c>
      <c r="H13" s="1"/>
    </row>
    <row r="14" spans="1:8">
      <c r="A14">
        <v>13</v>
      </c>
      <c r="D14" t="s">
        <v>30</v>
      </c>
      <c r="E14" s="60">
        <v>27777</v>
      </c>
      <c r="F14" s="1"/>
      <c r="G14" s="1" t="s">
        <v>35</v>
      </c>
      <c r="H14" s="1"/>
    </row>
    <row r="15" spans="1:8">
      <c r="A15">
        <v>14</v>
      </c>
      <c r="D15" t="s">
        <v>30</v>
      </c>
      <c r="E15" s="60">
        <v>15532</v>
      </c>
      <c r="F15" s="1"/>
      <c r="G15" s="1" t="s">
        <v>35</v>
      </c>
      <c r="H15" s="1"/>
    </row>
    <row r="16" spans="1:8">
      <c r="A16">
        <v>15</v>
      </c>
      <c r="D16" t="s">
        <v>34</v>
      </c>
      <c r="E16" s="60">
        <v>39743</v>
      </c>
      <c r="F16" s="1"/>
      <c r="G16" t="s">
        <v>35</v>
      </c>
      <c r="H16" t="s">
        <v>35</v>
      </c>
    </row>
    <row r="17" spans="1:8">
      <c r="A17">
        <v>16</v>
      </c>
      <c r="D17" t="s">
        <v>30</v>
      </c>
      <c r="E17" s="60"/>
      <c r="F17" s="1" t="s">
        <v>35</v>
      </c>
      <c r="G17" s="1"/>
      <c r="H17" s="1"/>
    </row>
    <row r="18" spans="1:8">
      <c r="A18">
        <v>17</v>
      </c>
      <c r="D18" t="s">
        <v>34</v>
      </c>
      <c r="E18" s="60">
        <v>23753</v>
      </c>
      <c r="F18" s="1" t="s">
        <v>35</v>
      </c>
      <c r="G18" s="1"/>
      <c r="H18" s="1"/>
    </row>
    <row r="19" spans="1:8">
      <c r="A19">
        <v>18</v>
      </c>
      <c r="D19" t="s">
        <v>30</v>
      </c>
      <c r="E19" s="60">
        <v>20919</v>
      </c>
      <c r="F19" s="1" t="s">
        <v>35</v>
      </c>
      <c r="G19" s="1"/>
      <c r="H19" s="1"/>
    </row>
    <row r="20" spans="1:8">
      <c r="A20">
        <v>19</v>
      </c>
      <c r="D20" t="s">
        <v>30</v>
      </c>
      <c r="E20" s="60">
        <v>32660</v>
      </c>
      <c r="F20" s="1" t="s">
        <v>35</v>
      </c>
      <c r="G20" s="1"/>
      <c r="H20" s="1"/>
    </row>
    <row r="21" spans="1:8">
      <c r="A21">
        <v>20</v>
      </c>
      <c r="D21" t="s">
        <v>30</v>
      </c>
      <c r="E21" s="60">
        <v>25875</v>
      </c>
      <c r="F21" s="1"/>
      <c r="G21" s="1" t="s">
        <v>35</v>
      </c>
      <c r="H21" s="1"/>
    </row>
    <row r="22" spans="1:8">
      <c r="A22">
        <v>21</v>
      </c>
      <c r="D22" t="s">
        <v>30</v>
      </c>
      <c r="E22" s="60">
        <v>16867</v>
      </c>
      <c r="F22" s="1"/>
      <c r="G22" s="1" t="s">
        <v>35</v>
      </c>
      <c r="H22" s="1"/>
    </row>
    <row r="23" spans="1:8">
      <c r="A23">
        <v>22</v>
      </c>
      <c r="D23" t="s">
        <v>30</v>
      </c>
      <c r="E23" s="60">
        <v>36880</v>
      </c>
      <c r="F23" s="1" t="s">
        <v>35</v>
      </c>
      <c r="G23" s="1"/>
      <c r="H23" s="1"/>
    </row>
    <row r="24" spans="1:8">
      <c r="A24">
        <v>23</v>
      </c>
      <c r="D24" t="s">
        <v>30</v>
      </c>
      <c r="E24" s="60">
        <v>25602</v>
      </c>
      <c r="F24" s="1" t="s">
        <v>35</v>
      </c>
      <c r="G24" s="1"/>
      <c r="H24" s="1"/>
    </row>
    <row r="25" spans="1:8">
      <c r="A25">
        <v>24</v>
      </c>
      <c r="D25" t="s">
        <v>34</v>
      </c>
      <c r="E25" s="60">
        <v>38810</v>
      </c>
      <c r="F25" s="1"/>
      <c r="G25" s="1"/>
      <c r="H25" s="1" t="s">
        <v>35</v>
      </c>
    </row>
    <row r="26" spans="1:8">
      <c r="A26">
        <v>25</v>
      </c>
      <c r="D26" t="s">
        <v>30</v>
      </c>
      <c r="E26" s="60">
        <v>33392</v>
      </c>
      <c r="F26" s="1" t="s">
        <v>35</v>
      </c>
      <c r="G26" s="1"/>
      <c r="H26" s="1"/>
    </row>
    <row r="27" spans="1:8">
      <c r="A27">
        <v>26</v>
      </c>
      <c r="D27" t="s">
        <v>30</v>
      </c>
      <c r="E27" s="60">
        <v>20567</v>
      </c>
      <c r="F27" s="1" t="s">
        <v>35</v>
      </c>
      <c r="G27" s="1"/>
      <c r="H27" s="1"/>
    </row>
    <row r="28" spans="1:8">
      <c r="A28">
        <v>27</v>
      </c>
      <c r="D28" t="s">
        <v>34</v>
      </c>
      <c r="E28" s="60">
        <v>24721</v>
      </c>
      <c r="F28" s="1" t="s">
        <v>35</v>
      </c>
      <c r="G28" s="1"/>
      <c r="H28" s="1"/>
    </row>
    <row r="29" spans="1:8">
      <c r="A29">
        <v>28</v>
      </c>
      <c r="D29" t="s">
        <v>30</v>
      </c>
      <c r="E29" s="60">
        <v>24906</v>
      </c>
      <c r="F29" s="1" t="s">
        <v>35</v>
      </c>
      <c r="G29" s="1"/>
      <c r="H29" s="1"/>
    </row>
    <row r="30" spans="1:8">
      <c r="A30">
        <v>29</v>
      </c>
      <c r="D30" t="s">
        <v>30</v>
      </c>
      <c r="E30" s="60">
        <v>36766</v>
      </c>
      <c r="F30" s="1" t="s">
        <v>35</v>
      </c>
      <c r="G30" s="1"/>
      <c r="H30" s="1"/>
    </row>
    <row r="31" spans="1:8">
      <c r="A31">
        <v>30</v>
      </c>
      <c r="D31" t="s">
        <v>30</v>
      </c>
      <c r="E31" s="60">
        <v>25627</v>
      </c>
      <c r="F31" s="1" t="s">
        <v>35</v>
      </c>
      <c r="G31" s="1"/>
      <c r="H31" s="1"/>
    </row>
    <row r="32" spans="1:8">
      <c r="A32">
        <v>31</v>
      </c>
      <c r="D32" t="s">
        <v>30</v>
      </c>
      <c r="E32" s="60">
        <v>30218</v>
      </c>
      <c r="F32" s="1" t="s">
        <v>35</v>
      </c>
      <c r="G32" s="1"/>
      <c r="H32" s="1"/>
    </row>
    <row r="33" spans="1:8">
      <c r="A33">
        <v>32</v>
      </c>
      <c r="D33" t="s">
        <v>30</v>
      </c>
      <c r="E33" s="60">
        <v>27556</v>
      </c>
      <c r="F33" s="1"/>
      <c r="G33" s="1" t="s">
        <v>35</v>
      </c>
      <c r="H33" s="1"/>
    </row>
    <row r="34" spans="1:8">
      <c r="A34">
        <v>33</v>
      </c>
      <c r="D34" t="s">
        <v>30</v>
      </c>
      <c r="E34" s="60">
        <v>27217</v>
      </c>
      <c r="F34" s="1"/>
      <c r="G34" s="1" t="s">
        <v>35</v>
      </c>
      <c r="H34" s="1"/>
    </row>
    <row r="35" spans="1:8">
      <c r="A35">
        <v>34</v>
      </c>
      <c r="D35" t="s">
        <v>30</v>
      </c>
      <c r="E35" s="60">
        <v>34245</v>
      </c>
      <c r="F35" s="1" t="s">
        <v>35</v>
      </c>
      <c r="G35" s="1"/>
      <c r="H35" s="1"/>
    </row>
    <row r="36" spans="1:8">
      <c r="A36">
        <v>35</v>
      </c>
      <c r="D36" t="s">
        <v>30</v>
      </c>
      <c r="E36" s="60">
        <v>34024</v>
      </c>
      <c r="F36" s="1" t="s">
        <v>35</v>
      </c>
      <c r="G36" s="1"/>
      <c r="H36" s="1"/>
    </row>
    <row r="37" spans="1:8">
      <c r="A37">
        <v>36</v>
      </c>
      <c r="D37" t="s">
        <v>30</v>
      </c>
      <c r="E37" s="60">
        <v>33351</v>
      </c>
      <c r="F37" s="1"/>
      <c r="G37" s="1" t="s">
        <v>35</v>
      </c>
      <c r="H37" s="1"/>
    </row>
    <row r="38" spans="1:8">
      <c r="A38">
        <v>37</v>
      </c>
      <c r="D38" t="s">
        <v>34</v>
      </c>
      <c r="E38" s="60">
        <v>29462</v>
      </c>
      <c r="F38" s="1"/>
      <c r="G38" s="1" t="s">
        <v>35</v>
      </c>
      <c r="H38" s="1"/>
    </row>
    <row r="39" spans="1:8">
      <c r="A39">
        <v>38</v>
      </c>
      <c r="D39" t="s">
        <v>34</v>
      </c>
      <c r="E39" s="60">
        <v>38655</v>
      </c>
      <c r="F39" s="1" t="s">
        <v>17</v>
      </c>
      <c r="G39" s="1"/>
      <c r="H39" s="1" t="s">
        <v>35</v>
      </c>
    </row>
    <row r="40" spans="1:8">
      <c r="A40">
        <v>39</v>
      </c>
      <c r="D40" t="s">
        <v>30</v>
      </c>
      <c r="E40" s="60">
        <v>24628</v>
      </c>
      <c r="F40" s="1" t="s">
        <v>35</v>
      </c>
      <c r="G40" s="1"/>
      <c r="H40" s="1"/>
    </row>
    <row r="41" spans="1:8">
      <c r="A41">
        <v>40</v>
      </c>
      <c r="D41" t="s">
        <v>30</v>
      </c>
      <c r="E41" s="60">
        <v>38049</v>
      </c>
      <c r="F41" s="1"/>
      <c r="G41" s="1" t="s">
        <v>35</v>
      </c>
      <c r="H41" s="1"/>
    </row>
    <row r="42" spans="1:8">
      <c r="A42">
        <v>41</v>
      </c>
      <c r="D42" t="s">
        <v>30</v>
      </c>
      <c r="E42" s="60">
        <v>25576</v>
      </c>
      <c r="F42" s="1" t="s">
        <v>35</v>
      </c>
      <c r="G42" s="1"/>
      <c r="H42" s="1"/>
    </row>
    <row r="43" spans="1:8">
      <c r="A43">
        <v>42</v>
      </c>
      <c r="D43" t="s">
        <v>34</v>
      </c>
      <c r="E43" s="60">
        <v>39734</v>
      </c>
      <c r="F43" s="1"/>
      <c r="G43" s="1"/>
      <c r="H43" s="1" t="s">
        <v>35</v>
      </c>
    </row>
    <row r="44" spans="1:8">
      <c r="A44">
        <v>43</v>
      </c>
      <c r="D44" t="s">
        <v>30</v>
      </c>
      <c r="E44" s="60">
        <v>24472</v>
      </c>
      <c r="F44" s="1" t="s">
        <v>35</v>
      </c>
      <c r="G44" s="1"/>
      <c r="H44" s="1"/>
    </row>
    <row r="45" spans="1:8">
      <c r="A45">
        <v>44</v>
      </c>
      <c r="D45" t="s">
        <v>30</v>
      </c>
      <c r="E45" s="60">
        <v>24219</v>
      </c>
      <c r="F45" s="1"/>
      <c r="G45" s="1" t="s">
        <v>35</v>
      </c>
      <c r="H45" s="1"/>
    </row>
    <row r="46" spans="1:8">
      <c r="A46">
        <v>45</v>
      </c>
      <c r="D46" t="s">
        <v>34</v>
      </c>
      <c r="E46" s="60">
        <v>17953</v>
      </c>
      <c r="G46" t="s">
        <v>35</v>
      </c>
    </row>
    <row r="47" spans="1:8">
      <c r="A47">
        <v>46</v>
      </c>
    </row>
    <row r="48" spans="1:8">
      <c r="A48">
        <v>47</v>
      </c>
      <c r="B48" t="s">
        <v>17</v>
      </c>
      <c r="C48" t="s">
        <v>17</v>
      </c>
      <c r="D48" t="s">
        <v>17</v>
      </c>
      <c r="E48" t="s">
        <v>17</v>
      </c>
    </row>
    <row r="49" spans="1:6">
      <c r="A49">
        <v>48</v>
      </c>
      <c r="B49" t="s">
        <v>17</v>
      </c>
      <c r="C49" t="s">
        <v>17</v>
      </c>
      <c r="D49" t="s">
        <v>17</v>
      </c>
      <c r="E49" t="s">
        <v>17</v>
      </c>
    </row>
    <row r="50" spans="1:6">
      <c r="A50">
        <v>49</v>
      </c>
      <c r="B50" t="s">
        <v>17</v>
      </c>
      <c r="C50" t="s">
        <v>17</v>
      </c>
      <c r="D50" t="s">
        <v>17</v>
      </c>
      <c r="E50" t="s">
        <v>17</v>
      </c>
    </row>
    <row r="51" spans="1:6">
      <c r="A51">
        <v>50</v>
      </c>
      <c r="B51" t="s">
        <v>17</v>
      </c>
      <c r="C51" t="s">
        <v>17</v>
      </c>
      <c r="D51" t="s">
        <v>17</v>
      </c>
      <c r="E51" t="s">
        <v>17</v>
      </c>
    </row>
    <row r="52" spans="1:6">
      <c r="A52">
        <v>51</v>
      </c>
      <c r="B52" t="s">
        <v>17</v>
      </c>
      <c r="C52" t="s">
        <v>17</v>
      </c>
      <c r="D52" t="s">
        <v>17</v>
      </c>
      <c r="E52" t="s">
        <v>17</v>
      </c>
    </row>
    <row r="53" spans="1:6">
      <c r="A53">
        <v>52</v>
      </c>
      <c r="B53" t="s">
        <v>17</v>
      </c>
      <c r="C53" t="s">
        <v>17</v>
      </c>
      <c r="D53" t="s">
        <v>17</v>
      </c>
      <c r="E53" t="s">
        <v>17</v>
      </c>
    </row>
    <row r="54" spans="1:6">
      <c r="A54">
        <v>53</v>
      </c>
      <c r="B54" t="s">
        <v>17</v>
      </c>
      <c r="C54" t="s">
        <v>17</v>
      </c>
      <c r="D54" t="s">
        <v>17</v>
      </c>
      <c r="E54" t="s">
        <v>17</v>
      </c>
    </row>
    <row r="55" spans="1:6">
      <c r="A55">
        <v>54</v>
      </c>
      <c r="B55" t="s">
        <v>17</v>
      </c>
      <c r="C55" t="s">
        <v>17</v>
      </c>
      <c r="D55" t="s">
        <v>17</v>
      </c>
      <c r="E55" t="s">
        <v>17</v>
      </c>
      <c r="F55" t="s">
        <v>17</v>
      </c>
    </row>
    <row r="56" spans="1:6">
      <c r="A56">
        <v>55</v>
      </c>
      <c r="B56" t="s">
        <v>17</v>
      </c>
      <c r="C56" t="s">
        <v>17</v>
      </c>
      <c r="D56" t="s">
        <v>17</v>
      </c>
      <c r="E56" t="s">
        <v>17</v>
      </c>
    </row>
    <row r="57" spans="1:6">
      <c r="A57">
        <v>56</v>
      </c>
      <c r="B57" t="s">
        <v>17</v>
      </c>
      <c r="C57" t="s">
        <v>17</v>
      </c>
      <c r="D57" t="s">
        <v>17</v>
      </c>
      <c r="E57" t="s">
        <v>17</v>
      </c>
    </row>
    <row r="58" spans="1:6">
      <c r="A58">
        <v>57</v>
      </c>
      <c r="B58" t="s">
        <v>17</v>
      </c>
      <c r="C58" t="s">
        <v>17</v>
      </c>
      <c r="D58" t="s">
        <v>17</v>
      </c>
      <c r="E58" t="s">
        <v>17</v>
      </c>
    </row>
    <row r="59" spans="1:6">
      <c r="A59">
        <v>58</v>
      </c>
      <c r="B59" t="s">
        <v>17</v>
      </c>
      <c r="C59" t="s">
        <v>17</v>
      </c>
      <c r="D59" t="s">
        <v>17</v>
      </c>
      <c r="E59" t="s">
        <v>17</v>
      </c>
    </row>
    <row r="60" spans="1:6">
      <c r="A60">
        <v>59</v>
      </c>
      <c r="B60" t="s">
        <v>17</v>
      </c>
      <c r="C60" t="s">
        <v>17</v>
      </c>
      <c r="D60" t="s">
        <v>17</v>
      </c>
      <c r="E60" t="s">
        <v>17</v>
      </c>
    </row>
    <row r="61" spans="1:6">
      <c r="A61">
        <v>60</v>
      </c>
      <c r="B61" t="s">
        <v>17</v>
      </c>
      <c r="C61" t="s">
        <v>17</v>
      </c>
      <c r="D61" t="s">
        <v>17</v>
      </c>
      <c r="E61" t="s">
        <v>17</v>
      </c>
    </row>
  </sheetData>
  <autoFilter ref="A1:H61" xr:uid="{00000000-0009-0000-0000-000000000000}"/>
  <sortState ref="B2:H45">
    <sortCondition ref="B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MM75"/>
  <sheetViews>
    <sheetView tabSelected="1" zoomScaleNormal="100" workbookViewId="0">
      <pane xSplit="7" ySplit="10" topLeftCell="H11" activePane="bottomRight" state="frozen"/>
      <selection pane="topRight" activeCell="H1" sqref="H1"/>
      <selection pane="bottomLeft" activeCell="A11" sqref="A11"/>
      <selection pane="bottomRight" activeCell="F8" sqref="F8"/>
    </sheetView>
  </sheetViews>
  <sheetFormatPr baseColWidth="10" defaultColWidth="11.19921875" defaultRowHeight="14.25" customHeight="1" outlineLevelCol="1"/>
  <cols>
    <col min="1" max="1" width="6.59765625" style="3" customWidth="1"/>
    <col min="2" max="2" width="11.59765625" style="3" customWidth="1"/>
    <col min="3" max="3" width="11.8984375" style="3" customWidth="1"/>
    <col min="4" max="4" width="5" style="2" bestFit="1" customWidth="1"/>
    <col min="5" max="5" width="9" style="3" bestFit="1" customWidth="1"/>
    <col min="6" max="6" width="4.8984375" style="3" bestFit="1" customWidth="1"/>
    <col min="7" max="7" width="10.19921875" style="3" bestFit="1" customWidth="1"/>
    <col min="8" max="97" width="4.3984375" style="3" customWidth="1" outlineLevel="1"/>
    <col min="98" max="188" width="4.5" style="3" customWidth="1" outlineLevel="1"/>
    <col min="189" max="189" width="5.09765625" style="3" customWidth="1" outlineLevel="1"/>
    <col min="190" max="324" width="4.5" style="3" customWidth="1" outlineLevel="1"/>
    <col min="325" max="325" width="4.5" style="3" hidden="1" customWidth="1" outlineLevel="1"/>
    <col min="326" max="331" width="11.19921875" style="3"/>
    <col min="332" max="332" width="5.8984375" style="3" customWidth="1"/>
    <col min="333" max="333" width="2.3984375" style="3" bestFit="1" customWidth="1"/>
    <col min="334" max="335" width="11.19921875" style="3"/>
    <col min="336" max="336" width="6.8984375" style="3" customWidth="1"/>
    <col min="337" max="342" width="6.8984375" style="2" customWidth="1"/>
    <col min="343" max="343" width="6.09765625" style="2" customWidth="1"/>
    <col min="344" max="344" width="9.8984375" style="3" customWidth="1" outlineLevel="1"/>
    <col min="345" max="345" width="2.8984375" style="3" customWidth="1" outlineLevel="1"/>
    <col min="346" max="346" width="18.19921875" style="3" customWidth="1" outlineLevel="1"/>
    <col min="347" max="347" width="2.8984375" style="3" customWidth="1" outlineLevel="1"/>
    <col min="348" max="348" width="9.8984375" style="3" customWidth="1" outlineLevel="1"/>
    <col min="349" max="349" width="2.8984375" style="3" customWidth="1" outlineLevel="1"/>
    <col min="350" max="350" width="18.19921875" style="3" customWidth="1" outlineLevel="1"/>
    <col min="351" max="351" width="2.3984375" style="3" customWidth="1" outlineLevel="1"/>
    <col min="352" max="16384" width="11.19921875" style="3"/>
  </cols>
  <sheetData>
    <row r="1" spans="1:351" ht="14.25" customHeight="1" thickBot="1">
      <c r="A1" s="2"/>
    </row>
    <row r="2" spans="1:351" ht="14.25" customHeight="1">
      <c r="A2" s="145" t="s">
        <v>2</v>
      </c>
      <c r="B2" s="4" t="s">
        <v>33</v>
      </c>
      <c r="C2" s="145" t="s">
        <v>3</v>
      </c>
      <c r="D2" s="5">
        <f ca="1">IF(B2&gt;0,(SUMPRODUCT(N(WEEKDAY(ROW(INDIRECT(B5&amp;":"&amp;B8)),2)=3)))-(COUNTA(H14:LM14))," ")</f>
        <v>30</v>
      </c>
      <c r="F2" s="134"/>
      <c r="G2" s="3" t="s">
        <v>19</v>
      </c>
      <c r="LN2" s="100" t="s">
        <v>26</v>
      </c>
    </row>
    <row r="3" spans="1:351" ht="14.25" customHeight="1">
      <c r="A3" s="145"/>
      <c r="B3" s="7"/>
      <c r="C3" s="145"/>
      <c r="D3" s="7"/>
      <c r="F3" s="134"/>
      <c r="G3" s="3" t="s">
        <v>20</v>
      </c>
      <c r="LN3" s="137"/>
    </row>
    <row r="4" spans="1:351" ht="14.25" customHeight="1" thickBot="1">
      <c r="A4" s="146"/>
      <c r="C4" s="146"/>
      <c r="E4" s="6"/>
      <c r="F4" s="135"/>
      <c r="G4" s="3" t="s">
        <v>21</v>
      </c>
      <c r="LN4" s="138"/>
    </row>
    <row r="5" spans="1:351" ht="14.25" customHeight="1">
      <c r="A5" s="145" t="s">
        <v>4</v>
      </c>
      <c r="B5" s="8">
        <v>44064</v>
      </c>
      <c r="C5" s="145" t="s">
        <v>5</v>
      </c>
      <c r="D5" s="9">
        <v>90</v>
      </c>
      <c r="E5" s="6"/>
      <c r="F5" s="135"/>
      <c r="G5" s="3" t="s">
        <v>28</v>
      </c>
      <c r="LN5" s="139" t="s">
        <v>23</v>
      </c>
      <c r="LO5" s="140"/>
      <c r="LP5" s="140"/>
      <c r="LQ5" s="140"/>
      <c r="LR5" s="140"/>
      <c r="LS5" s="141"/>
    </row>
    <row r="6" spans="1:351" ht="14.25" customHeight="1" thickBot="1">
      <c r="A6" s="146"/>
      <c r="C6" s="146"/>
      <c r="E6" s="6"/>
      <c r="F6" s="135"/>
      <c r="G6" s="3" t="s">
        <v>22</v>
      </c>
      <c r="LN6" s="110" t="s">
        <v>19</v>
      </c>
      <c r="LO6" s="85" t="s">
        <v>20</v>
      </c>
      <c r="LP6" s="85" t="s">
        <v>21</v>
      </c>
      <c r="LQ6" s="101" t="s">
        <v>28</v>
      </c>
      <c r="LR6" s="89" t="s">
        <v>22</v>
      </c>
      <c r="LS6" s="92" t="s">
        <v>29</v>
      </c>
    </row>
    <row r="7" spans="1:351" ht="14.25" customHeight="1" thickBot="1">
      <c r="A7" s="146"/>
      <c r="C7" s="146"/>
      <c r="E7" s="6"/>
      <c r="F7" s="135"/>
      <c r="G7" s="3" t="s">
        <v>29</v>
      </c>
      <c r="H7" s="129" t="str">
        <f>"Saison : "&amp;YEAR(B5)&amp;" / "&amp;YEAR(B5)+1</f>
        <v>Saison : 2020 / 2021</v>
      </c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1"/>
      <c r="AL7" s="129" t="str">
        <f>"Saison : "&amp;YEAR(B5)&amp;" / "&amp;YEAR(B5)+1</f>
        <v>Saison : 2020 / 2021</v>
      </c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 t="str">
        <f>"Saison : "&amp;YEAR(B5)&amp;" / "&amp;YEAR(B5)+1</f>
        <v>Saison : 2020 / 2021</v>
      </c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  <c r="CG7" s="130"/>
      <c r="CH7" s="130"/>
      <c r="CI7" s="130"/>
      <c r="CJ7" s="130"/>
      <c r="CK7" s="130"/>
      <c r="CL7" s="130"/>
      <c r="CM7" s="130"/>
      <c r="CN7" s="130"/>
      <c r="CO7" s="130"/>
      <c r="CP7" s="130"/>
      <c r="CQ7" s="130"/>
      <c r="CR7" s="130"/>
      <c r="CS7" s="130"/>
      <c r="CT7" s="130" t="str">
        <f>"Saison : "&amp;YEAR(B5)&amp;" / "&amp;YEAR(B5)+1</f>
        <v>Saison : 2020 / 2021</v>
      </c>
      <c r="CU7" s="130"/>
      <c r="CV7" s="130"/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2" t="str">
        <f>"Saison : "&amp;YEAR(B5)&amp;" / "&amp;YEAR(B5)+1</f>
        <v>Saison : 2020 / 2021</v>
      </c>
      <c r="DY7" s="132"/>
      <c r="DZ7" s="132"/>
      <c r="EA7" s="132"/>
      <c r="EB7" s="132"/>
      <c r="EC7" s="132"/>
      <c r="ED7" s="132"/>
      <c r="EE7" s="132"/>
      <c r="EF7" s="132"/>
      <c r="EG7" s="132"/>
      <c r="EH7" s="132"/>
      <c r="EI7" s="132"/>
      <c r="EJ7" s="132"/>
      <c r="EK7" s="132"/>
      <c r="EL7" s="132"/>
      <c r="EM7" s="132"/>
      <c r="EN7" s="132"/>
      <c r="EO7" s="132"/>
      <c r="EP7" s="132"/>
      <c r="EQ7" s="132"/>
      <c r="ER7" s="132"/>
      <c r="ES7" s="132"/>
      <c r="ET7" s="132"/>
      <c r="EU7" s="132"/>
      <c r="EV7" s="132"/>
      <c r="EW7" s="132"/>
      <c r="EX7" s="132"/>
      <c r="EY7" s="132"/>
      <c r="EZ7" s="132"/>
      <c r="FA7" s="132"/>
      <c r="FB7" s="132" t="str">
        <f>"Saison : "&amp;YEAR(B5)&amp;" / "&amp;YEAR(B5)+1</f>
        <v>Saison : 2020 / 2021</v>
      </c>
      <c r="FC7" s="132"/>
      <c r="FD7" s="132"/>
      <c r="FE7" s="132"/>
      <c r="FF7" s="132"/>
      <c r="FG7" s="132"/>
      <c r="FH7" s="132"/>
      <c r="FI7" s="132"/>
      <c r="FJ7" s="132"/>
      <c r="FK7" s="132"/>
      <c r="FL7" s="132"/>
      <c r="FM7" s="132"/>
      <c r="FN7" s="132"/>
      <c r="FO7" s="132"/>
      <c r="FP7" s="132"/>
      <c r="FQ7" s="132"/>
      <c r="FR7" s="132"/>
      <c r="FS7" s="132"/>
      <c r="FT7" s="132"/>
      <c r="FU7" s="132"/>
      <c r="FV7" s="132"/>
      <c r="FW7" s="132"/>
      <c r="FX7" s="132"/>
      <c r="FY7" s="132"/>
      <c r="FZ7" s="132"/>
      <c r="GA7" s="132"/>
      <c r="GB7" s="132"/>
      <c r="GC7" s="132"/>
      <c r="GD7" s="132"/>
      <c r="GE7" s="132"/>
      <c r="GF7" s="132" t="str">
        <f>"Saison : "&amp;YEAR(B5)&amp;" / "&amp;YEAR(B5)+1</f>
        <v>Saison : 2020 / 2021</v>
      </c>
      <c r="GG7" s="132"/>
      <c r="GH7" s="132"/>
      <c r="GI7" s="132"/>
      <c r="GJ7" s="132"/>
      <c r="GK7" s="132"/>
      <c r="GL7" s="132"/>
      <c r="GM7" s="132"/>
      <c r="GN7" s="132"/>
      <c r="GO7" s="132"/>
      <c r="GP7" s="132"/>
      <c r="GQ7" s="132"/>
      <c r="GR7" s="132"/>
      <c r="GS7" s="132"/>
      <c r="GT7" s="132"/>
      <c r="GU7" s="132"/>
      <c r="GV7" s="132"/>
      <c r="GW7" s="132"/>
      <c r="GX7" s="132"/>
      <c r="GY7" s="132"/>
      <c r="GZ7" s="132"/>
      <c r="HA7" s="132"/>
      <c r="HB7" s="132"/>
      <c r="HC7" s="132"/>
      <c r="HD7" s="132"/>
      <c r="HE7" s="132"/>
      <c r="HF7" s="132"/>
      <c r="HG7" s="132"/>
      <c r="HH7" s="132"/>
      <c r="HI7" s="132"/>
      <c r="HJ7" s="132" t="str">
        <f>"Saison : "&amp;YEAR(B5)&amp;" / "&amp;YEAR(B5)+1</f>
        <v>Saison : 2020 / 2021</v>
      </c>
      <c r="HK7" s="132"/>
      <c r="HL7" s="132"/>
      <c r="HM7" s="132"/>
      <c r="HN7" s="132"/>
      <c r="HO7" s="132"/>
      <c r="HP7" s="132"/>
      <c r="HQ7" s="132"/>
      <c r="HR7" s="132"/>
      <c r="HS7" s="132"/>
      <c r="HT7" s="132"/>
      <c r="HU7" s="132"/>
      <c r="HV7" s="132"/>
      <c r="HW7" s="132"/>
      <c r="HX7" s="132"/>
      <c r="HY7" s="132"/>
      <c r="HZ7" s="132"/>
      <c r="IA7" s="132"/>
      <c r="IB7" s="132"/>
      <c r="IC7" s="132"/>
      <c r="ID7" s="132"/>
      <c r="IE7" s="132"/>
      <c r="IF7" s="132"/>
      <c r="IG7" s="132"/>
      <c r="IH7" s="132"/>
      <c r="II7" s="132"/>
      <c r="IJ7" s="132"/>
      <c r="IK7" s="132"/>
      <c r="IL7" s="132"/>
      <c r="IM7" s="132"/>
      <c r="IN7" s="132" t="str">
        <f>"Saison : "&amp;YEAR(B5)&amp;" / "&amp;YEAR(B5)+1</f>
        <v>Saison : 2020 / 2021</v>
      </c>
      <c r="IO7" s="132"/>
      <c r="IP7" s="132"/>
      <c r="IQ7" s="132"/>
      <c r="IR7" s="132"/>
      <c r="IS7" s="132"/>
      <c r="IT7" s="132"/>
      <c r="IU7" s="132"/>
      <c r="IV7" s="132"/>
      <c r="IW7" s="132"/>
      <c r="IX7" s="132"/>
      <c r="IY7" s="132"/>
      <c r="IZ7" s="132"/>
      <c r="JA7" s="132"/>
      <c r="JB7" s="132"/>
      <c r="JC7" s="132"/>
      <c r="JD7" s="132"/>
      <c r="JE7" s="132"/>
      <c r="JF7" s="132"/>
      <c r="JG7" s="132"/>
      <c r="JH7" s="132"/>
      <c r="JI7" s="132"/>
      <c r="JJ7" s="132"/>
      <c r="JK7" s="132"/>
      <c r="JL7" s="132"/>
      <c r="JM7" s="132"/>
      <c r="JN7" s="132"/>
      <c r="JO7" s="132"/>
      <c r="JP7" s="132"/>
      <c r="JQ7" s="132"/>
      <c r="JR7" s="132"/>
      <c r="JS7" s="132"/>
      <c r="JT7" s="132"/>
      <c r="JU7" s="132"/>
      <c r="JV7" s="132"/>
      <c r="JW7" s="132"/>
      <c r="JX7" s="132"/>
      <c r="JY7" s="132"/>
      <c r="JZ7" s="132"/>
      <c r="KA7" s="132"/>
      <c r="KB7" s="132"/>
      <c r="KC7" s="132"/>
      <c r="KD7" s="132"/>
      <c r="KE7" s="132"/>
      <c r="KF7" s="132"/>
      <c r="KG7" s="132"/>
      <c r="KH7" s="132"/>
      <c r="KI7" s="132"/>
      <c r="KJ7" s="132"/>
      <c r="KK7" s="132"/>
      <c r="KL7" s="132"/>
      <c r="KM7" s="132"/>
      <c r="KN7" s="132"/>
      <c r="KO7" s="132"/>
      <c r="KP7" s="132"/>
      <c r="KQ7" s="132"/>
      <c r="KR7" s="132"/>
      <c r="KS7" s="132"/>
      <c r="KT7" s="132"/>
      <c r="KU7" s="132"/>
      <c r="KV7" s="132"/>
      <c r="KW7" s="132"/>
      <c r="KX7" s="132"/>
      <c r="KY7" s="132"/>
      <c r="KZ7" s="132"/>
      <c r="LA7" s="132"/>
      <c r="LB7" s="132"/>
      <c r="LC7" s="132"/>
      <c r="LD7" s="132"/>
      <c r="LE7" s="132"/>
      <c r="LF7" s="132"/>
      <c r="LG7" s="132"/>
      <c r="LH7" s="132"/>
      <c r="LI7" s="132"/>
      <c r="LJ7" s="132"/>
      <c r="LK7" s="132"/>
      <c r="LL7" s="132"/>
      <c r="LM7" s="133"/>
      <c r="LN7" s="111" t="e">
        <f>AVERAGE(SUM(LY15:LY74))</f>
        <v>#N/A</v>
      </c>
      <c r="LO7" s="112" t="e">
        <f>AVERAGE(SUM(LZ15:LZ74))</f>
        <v>#N/A</v>
      </c>
      <c r="LP7" s="112" t="e">
        <f>AVERAGE(SUM(MA15:MA74))</f>
        <v>#N/A</v>
      </c>
      <c r="LQ7" s="121"/>
      <c r="LR7" s="119" t="e">
        <f>AVERAGE(SUM(MC15:MC74))</f>
        <v>#N/A</v>
      </c>
      <c r="LS7" s="120"/>
    </row>
    <row r="8" spans="1:351" ht="14.25" customHeight="1">
      <c r="A8" s="145" t="s">
        <v>6</v>
      </c>
      <c r="B8" s="8">
        <v>44359</v>
      </c>
      <c r="C8" s="145" t="s">
        <v>7</v>
      </c>
      <c r="D8" s="10"/>
      <c r="E8" s="6"/>
      <c r="F8" s="135"/>
      <c r="G8" s="3" t="s">
        <v>38</v>
      </c>
      <c r="H8" s="113">
        <f>IF($B$5&gt;0,$B$5," ")</f>
        <v>44064</v>
      </c>
      <c r="I8" s="61">
        <f t="shared" ref="I8:BT8" si="0">IF($B$5&gt;0,(H8+1)," ")</f>
        <v>44065</v>
      </c>
      <c r="J8" s="61">
        <f t="shared" si="0"/>
        <v>44066</v>
      </c>
      <c r="K8" s="61">
        <f t="shared" si="0"/>
        <v>44067</v>
      </c>
      <c r="L8" s="61">
        <f t="shared" si="0"/>
        <v>44068</v>
      </c>
      <c r="M8" s="61">
        <f t="shared" si="0"/>
        <v>44069</v>
      </c>
      <c r="N8" s="61">
        <f t="shared" si="0"/>
        <v>44070</v>
      </c>
      <c r="O8" s="61">
        <f t="shared" si="0"/>
        <v>44071</v>
      </c>
      <c r="P8" s="61">
        <f t="shared" si="0"/>
        <v>44072</v>
      </c>
      <c r="Q8" s="61">
        <f t="shared" si="0"/>
        <v>44073</v>
      </c>
      <c r="R8" s="61">
        <f t="shared" si="0"/>
        <v>44074</v>
      </c>
      <c r="S8" s="61">
        <f t="shared" si="0"/>
        <v>44075</v>
      </c>
      <c r="T8" s="61">
        <f t="shared" si="0"/>
        <v>44076</v>
      </c>
      <c r="U8" s="61">
        <f t="shared" si="0"/>
        <v>44077</v>
      </c>
      <c r="V8" s="61">
        <f t="shared" si="0"/>
        <v>44078</v>
      </c>
      <c r="W8" s="61">
        <f t="shared" si="0"/>
        <v>44079</v>
      </c>
      <c r="X8" s="61">
        <f t="shared" si="0"/>
        <v>44080</v>
      </c>
      <c r="Y8" s="61">
        <f t="shared" si="0"/>
        <v>44081</v>
      </c>
      <c r="Z8" s="61">
        <f t="shared" si="0"/>
        <v>44082</v>
      </c>
      <c r="AA8" s="61">
        <f t="shared" si="0"/>
        <v>44083</v>
      </c>
      <c r="AB8" s="61">
        <f t="shared" si="0"/>
        <v>44084</v>
      </c>
      <c r="AC8" s="61">
        <f t="shared" si="0"/>
        <v>44085</v>
      </c>
      <c r="AD8" s="61">
        <f t="shared" si="0"/>
        <v>44086</v>
      </c>
      <c r="AE8" s="61">
        <f t="shared" si="0"/>
        <v>44087</v>
      </c>
      <c r="AF8" s="61">
        <f t="shared" si="0"/>
        <v>44088</v>
      </c>
      <c r="AG8" s="61">
        <f t="shared" si="0"/>
        <v>44089</v>
      </c>
      <c r="AH8" s="61">
        <f t="shared" si="0"/>
        <v>44090</v>
      </c>
      <c r="AI8" s="61">
        <f t="shared" si="0"/>
        <v>44091</v>
      </c>
      <c r="AJ8" s="61">
        <f t="shared" si="0"/>
        <v>44092</v>
      </c>
      <c r="AK8" s="61">
        <f t="shared" si="0"/>
        <v>44093</v>
      </c>
      <c r="AL8" s="61">
        <f t="shared" si="0"/>
        <v>44094</v>
      </c>
      <c r="AM8" s="61">
        <f t="shared" si="0"/>
        <v>44095</v>
      </c>
      <c r="AN8" s="61">
        <f t="shared" si="0"/>
        <v>44096</v>
      </c>
      <c r="AO8" s="61">
        <f t="shared" si="0"/>
        <v>44097</v>
      </c>
      <c r="AP8" s="61">
        <f t="shared" si="0"/>
        <v>44098</v>
      </c>
      <c r="AQ8" s="61">
        <f t="shared" si="0"/>
        <v>44099</v>
      </c>
      <c r="AR8" s="61">
        <f t="shared" si="0"/>
        <v>44100</v>
      </c>
      <c r="AS8" s="61">
        <f t="shared" si="0"/>
        <v>44101</v>
      </c>
      <c r="AT8" s="61">
        <f t="shared" si="0"/>
        <v>44102</v>
      </c>
      <c r="AU8" s="61">
        <f t="shared" si="0"/>
        <v>44103</v>
      </c>
      <c r="AV8" s="61">
        <f t="shared" si="0"/>
        <v>44104</v>
      </c>
      <c r="AW8" s="61">
        <f t="shared" si="0"/>
        <v>44105</v>
      </c>
      <c r="AX8" s="61">
        <f t="shared" si="0"/>
        <v>44106</v>
      </c>
      <c r="AY8" s="61">
        <f t="shared" si="0"/>
        <v>44107</v>
      </c>
      <c r="AZ8" s="61">
        <f t="shared" si="0"/>
        <v>44108</v>
      </c>
      <c r="BA8" s="61">
        <f t="shared" si="0"/>
        <v>44109</v>
      </c>
      <c r="BB8" s="61">
        <f t="shared" si="0"/>
        <v>44110</v>
      </c>
      <c r="BC8" s="61">
        <f t="shared" si="0"/>
        <v>44111</v>
      </c>
      <c r="BD8" s="61">
        <f t="shared" si="0"/>
        <v>44112</v>
      </c>
      <c r="BE8" s="61">
        <f t="shared" si="0"/>
        <v>44113</v>
      </c>
      <c r="BF8" s="61">
        <f t="shared" si="0"/>
        <v>44114</v>
      </c>
      <c r="BG8" s="61">
        <f t="shared" si="0"/>
        <v>44115</v>
      </c>
      <c r="BH8" s="61">
        <f t="shared" si="0"/>
        <v>44116</v>
      </c>
      <c r="BI8" s="61">
        <f t="shared" si="0"/>
        <v>44117</v>
      </c>
      <c r="BJ8" s="61">
        <f t="shared" si="0"/>
        <v>44118</v>
      </c>
      <c r="BK8" s="61">
        <f t="shared" si="0"/>
        <v>44119</v>
      </c>
      <c r="BL8" s="61">
        <f t="shared" si="0"/>
        <v>44120</v>
      </c>
      <c r="BM8" s="61">
        <f t="shared" si="0"/>
        <v>44121</v>
      </c>
      <c r="BN8" s="61">
        <f t="shared" si="0"/>
        <v>44122</v>
      </c>
      <c r="BO8" s="61">
        <f t="shared" si="0"/>
        <v>44123</v>
      </c>
      <c r="BP8" s="61">
        <f t="shared" si="0"/>
        <v>44124</v>
      </c>
      <c r="BQ8" s="61">
        <f t="shared" si="0"/>
        <v>44125</v>
      </c>
      <c r="BR8" s="61">
        <f t="shared" si="0"/>
        <v>44126</v>
      </c>
      <c r="BS8" s="61">
        <f t="shared" si="0"/>
        <v>44127</v>
      </c>
      <c r="BT8" s="61">
        <f t="shared" si="0"/>
        <v>44128</v>
      </c>
      <c r="BU8" s="61">
        <f t="shared" ref="BU8:EF8" si="1">IF($B$5&gt;0,(BT8+1)," ")</f>
        <v>44129</v>
      </c>
      <c r="BV8" s="61">
        <f t="shared" si="1"/>
        <v>44130</v>
      </c>
      <c r="BW8" s="61">
        <f t="shared" si="1"/>
        <v>44131</v>
      </c>
      <c r="BX8" s="61">
        <f t="shared" si="1"/>
        <v>44132</v>
      </c>
      <c r="BY8" s="61">
        <f t="shared" si="1"/>
        <v>44133</v>
      </c>
      <c r="BZ8" s="61">
        <f t="shared" si="1"/>
        <v>44134</v>
      </c>
      <c r="CA8" s="61">
        <f t="shared" si="1"/>
        <v>44135</v>
      </c>
      <c r="CB8" s="61">
        <f t="shared" si="1"/>
        <v>44136</v>
      </c>
      <c r="CC8" s="61">
        <f t="shared" si="1"/>
        <v>44137</v>
      </c>
      <c r="CD8" s="61">
        <f t="shared" si="1"/>
        <v>44138</v>
      </c>
      <c r="CE8" s="61">
        <f t="shared" si="1"/>
        <v>44139</v>
      </c>
      <c r="CF8" s="61">
        <f t="shared" si="1"/>
        <v>44140</v>
      </c>
      <c r="CG8" s="61">
        <f t="shared" si="1"/>
        <v>44141</v>
      </c>
      <c r="CH8" s="61">
        <f t="shared" si="1"/>
        <v>44142</v>
      </c>
      <c r="CI8" s="61">
        <f t="shared" si="1"/>
        <v>44143</v>
      </c>
      <c r="CJ8" s="61">
        <f t="shared" si="1"/>
        <v>44144</v>
      </c>
      <c r="CK8" s="61">
        <f t="shared" si="1"/>
        <v>44145</v>
      </c>
      <c r="CL8" s="61">
        <f t="shared" si="1"/>
        <v>44146</v>
      </c>
      <c r="CM8" s="61">
        <f t="shared" si="1"/>
        <v>44147</v>
      </c>
      <c r="CN8" s="61">
        <f t="shared" si="1"/>
        <v>44148</v>
      </c>
      <c r="CO8" s="61">
        <f t="shared" si="1"/>
        <v>44149</v>
      </c>
      <c r="CP8" s="61">
        <f t="shared" si="1"/>
        <v>44150</v>
      </c>
      <c r="CQ8" s="61">
        <f t="shared" si="1"/>
        <v>44151</v>
      </c>
      <c r="CR8" s="61">
        <f t="shared" si="1"/>
        <v>44152</v>
      </c>
      <c r="CS8" s="61">
        <f t="shared" si="1"/>
        <v>44153</v>
      </c>
      <c r="CT8" s="61">
        <f t="shared" si="1"/>
        <v>44154</v>
      </c>
      <c r="CU8" s="61">
        <f t="shared" si="1"/>
        <v>44155</v>
      </c>
      <c r="CV8" s="61">
        <f t="shared" si="1"/>
        <v>44156</v>
      </c>
      <c r="CW8" s="61">
        <f t="shared" si="1"/>
        <v>44157</v>
      </c>
      <c r="CX8" s="61">
        <f t="shared" si="1"/>
        <v>44158</v>
      </c>
      <c r="CY8" s="61">
        <f t="shared" si="1"/>
        <v>44159</v>
      </c>
      <c r="CZ8" s="61">
        <f t="shared" si="1"/>
        <v>44160</v>
      </c>
      <c r="DA8" s="61">
        <f t="shared" si="1"/>
        <v>44161</v>
      </c>
      <c r="DB8" s="61">
        <f t="shared" si="1"/>
        <v>44162</v>
      </c>
      <c r="DC8" s="61">
        <f t="shared" si="1"/>
        <v>44163</v>
      </c>
      <c r="DD8" s="61">
        <f t="shared" si="1"/>
        <v>44164</v>
      </c>
      <c r="DE8" s="61">
        <f t="shared" si="1"/>
        <v>44165</v>
      </c>
      <c r="DF8" s="61">
        <f t="shared" si="1"/>
        <v>44166</v>
      </c>
      <c r="DG8" s="61">
        <f t="shared" si="1"/>
        <v>44167</v>
      </c>
      <c r="DH8" s="61">
        <f t="shared" si="1"/>
        <v>44168</v>
      </c>
      <c r="DI8" s="61">
        <f t="shared" si="1"/>
        <v>44169</v>
      </c>
      <c r="DJ8" s="61">
        <f t="shared" si="1"/>
        <v>44170</v>
      </c>
      <c r="DK8" s="61">
        <f t="shared" si="1"/>
        <v>44171</v>
      </c>
      <c r="DL8" s="61">
        <f t="shared" si="1"/>
        <v>44172</v>
      </c>
      <c r="DM8" s="61">
        <f t="shared" si="1"/>
        <v>44173</v>
      </c>
      <c r="DN8" s="61">
        <f t="shared" si="1"/>
        <v>44174</v>
      </c>
      <c r="DO8" s="61">
        <f t="shared" si="1"/>
        <v>44175</v>
      </c>
      <c r="DP8" s="61">
        <f t="shared" si="1"/>
        <v>44176</v>
      </c>
      <c r="DQ8" s="61">
        <f t="shared" si="1"/>
        <v>44177</v>
      </c>
      <c r="DR8" s="61">
        <f t="shared" si="1"/>
        <v>44178</v>
      </c>
      <c r="DS8" s="61">
        <f t="shared" si="1"/>
        <v>44179</v>
      </c>
      <c r="DT8" s="61">
        <f t="shared" si="1"/>
        <v>44180</v>
      </c>
      <c r="DU8" s="61">
        <f t="shared" si="1"/>
        <v>44181</v>
      </c>
      <c r="DV8" s="61">
        <f t="shared" si="1"/>
        <v>44182</v>
      </c>
      <c r="DW8" s="61">
        <f t="shared" si="1"/>
        <v>44183</v>
      </c>
      <c r="DX8" s="61">
        <f t="shared" si="1"/>
        <v>44184</v>
      </c>
      <c r="DY8" s="61">
        <f t="shared" si="1"/>
        <v>44185</v>
      </c>
      <c r="DZ8" s="61">
        <f t="shared" si="1"/>
        <v>44186</v>
      </c>
      <c r="EA8" s="61">
        <f t="shared" si="1"/>
        <v>44187</v>
      </c>
      <c r="EB8" s="61">
        <f t="shared" si="1"/>
        <v>44188</v>
      </c>
      <c r="EC8" s="61">
        <f t="shared" si="1"/>
        <v>44189</v>
      </c>
      <c r="ED8" s="61">
        <f t="shared" si="1"/>
        <v>44190</v>
      </c>
      <c r="EE8" s="61">
        <f t="shared" si="1"/>
        <v>44191</v>
      </c>
      <c r="EF8" s="61">
        <f t="shared" si="1"/>
        <v>44192</v>
      </c>
      <c r="EG8" s="61">
        <f t="shared" ref="EG8:GR8" si="2">IF($B$5&gt;0,(EF8+1)," ")</f>
        <v>44193</v>
      </c>
      <c r="EH8" s="61">
        <f t="shared" si="2"/>
        <v>44194</v>
      </c>
      <c r="EI8" s="61">
        <f t="shared" si="2"/>
        <v>44195</v>
      </c>
      <c r="EJ8" s="61">
        <f t="shared" si="2"/>
        <v>44196</v>
      </c>
      <c r="EK8" s="61">
        <f t="shared" si="2"/>
        <v>44197</v>
      </c>
      <c r="EL8" s="61">
        <f t="shared" si="2"/>
        <v>44198</v>
      </c>
      <c r="EM8" s="61">
        <f t="shared" si="2"/>
        <v>44199</v>
      </c>
      <c r="EN8" s="61">
        <f t="shared" si="2"/>
        <v>44200</v>
      </c>
      <c r="EO8" s="61">
        <f t="shared" si="2"/>
        <v>44201</v>
      </c>
      <c r="EP8" s="61">
        <f t="shared" si="2"/>
        <v>44202</v>
      </c>
      <c r="EQ8" s="61">
        <f t="shared" si="2"/>
        <v>44203</v>
      </c>
      <c r="ER8" s="61">
        <f t="shared" si="2"/>
        <v>44204</v>
      </c>
      <c r="ES8" s="61">
        <f t="shared" si="2"/>
        <v>44205</v>
      </c>
      <c r="ET8" s="61">
        <f t="shared" si="2"/>
        <v>44206</v>
      </c>
      <c r="EU8" s="61">
        <f t="shared" si="2"/>
        <v>44207</v>
      </c>
      <c r="EV8" s="61">
        <f t="shared" si="2"/>
        <v>44208</v>
      </c>
      <c r="EW8" s="61">
        <f t="shared" si="2"/>
        <v>44209</v>
      </c>
      <c r="EX8" s="61">
        <f t="shared" si="2"/>
        <v>44210</v>
      </c>
      <c r="EY8" s="61">
        <f t="shared" si="2"/>
        <v>44211</v>
      </c>
      <c r="EZ8" s="61">
        <f t="shared" si="2"/>
        <v>44212</v>
      </c>
      <c r="FA8" s="61">
        <f t="shared" si="2"/>
        <v>44213</v>
      </c>
      <c r="FB8" s="61">
        <f t="shared" si="2"/>
        <v>44214</v>
      </c>
      <c r="FC8" s="61">
        <f t="shared" si="2"/>
        <v>44215</v>
      </c>
      <c r="FD8" s="61">
        <f t="shared" si="2"/>
        <v>44216</v>
      </c>
      <c r="FE8" s="61">
        <f t="shared" si="2"/>
        <v>44217</v>
      </c>
      <c r="FF8" s="61">
        <f t="shared" si="2"/>
        <v>44218</v>
      </c>
      <c r="FG8" s="61">
        <f t="shared" si="2"/>
        <v>44219</v>
      </c>
      <c r="FH8" s="61">
        <f t="shared" si="2"/>
        <v>44220</v>
      </c>
      <c r="FI8" s="61">
        <f t="shared" si="2"/>
        <v>44221</v>
      </c>
      <c r="FJ8" s="61">
        <f t="shared" si="2"/>
        <v>44222</v>
      </c>
      <c r="FK8" s="61">
        <f t="shared" si="2"/>
        <v>44223</v>
      </c>
      <c r="FL8" s="61">
        <f t="shared" si="2"/>
        <v>44224</v>
      </c>
      <c r="FM8" s="61">
        <f t="shared" si="2"/>
        <v>44225</v>
      </c>
      <c r="FN8" s="61">
        <f t="shared" si="2"/>
        <v>44226</v>
      </c>
      <c r="FO8" s="61">
        <f t="shared" si="2"/>
        <v>44227</v>
      </c>
      <c r="FP8" s="61">
        <f t="shared" si="2"/>
        <v>44228</v>
      </c>
      <c r="FQ8" s="61">
        <f t="shared" si="2"/>
        <v>44229</v>
      </c>
      <c r="FR8" s="61">
        <f t="shared" si="2"/>
        <v>44230</v>
      </c>
      <c r="FS8" s="61">
        <f t="shared" si="2"/>
        <v>44231</v>
      </c>
      <c r="FT8" s="61">
        <f t="shared" si="2"/>
        <v>44232</v>
      </c>
      <c r="FU8" s="61">
        <f t="shared" si="2"/>
        <v>44233</v>
      </c>
      <c r="FV8" s="61">
        <f t="shared" si="2"/>
        <v>44234</v>
      </c>
      <c r="FW8" s="61">
        <f t="shared" si="2"/>
        <v>44235</v>
      </c>
      <c r="FX8" s="61">
        <f t="shared" si="2"/>
        <v>44236</v>
      </c>
      <c r="FY8" s="61">
        <f t="shared" si="2"/>
        <v>44237</v>
      </c>
      <c r="FZ8" s="61">
        <f t="shared" si="2"/>
        <v>44238</v>
      </c>
      <c r="GA8" s="61">
        <f t="shared" si="2"/>
        <v>44239</v>
      </c>
      <c r="GB8" s="61">
        <f t="shared" si="2"/>
        <v>44240</v>
      </c>
      <c r="GC8" s="61">
        <f t="shared" si="2"/>
        <v>44241</v>
      </c>
      <c r="GD8" s="61">
        <f t="shared" si="2"/>
        <v>44242</v>
      </c>
      <c r="GE8" s="61">
        <f t="shared" si="2"/>
        <v>44243</v>
      </c>
      <c r="GF8" s="61">
        <f t="shared" si="2"/>
        <v>44244</v>
      </c>
      <c r="GG8" s="61">
        <f t="shared" si="2"/>
        <v>44245</v>
      </c>
      <c r="GH8" s="61">
        <f t="shared" si="2"/>
        <v>44246</v>
      </c>
      <c r="GI8" s="61">
        <f t="shared" si="2"/>
        <v>44247</v>
      </c>
      <c r="GJ8" s="61">
        <f t="shared" si="2"/>
        <v>44248</v>
      </c>
      <c r="GK8" s="61">
        <f t="shared" si="2"/>
        <v>44249</v>
      </c>
      <c r="GL8" s="61">
        <f t="shared" si="2"/>
        <v>44250</v>
      </c>
      <c r="GM8" s="61">
        <f t="shared" si="2"/>
        <v>44251</v>
      </c>
      <c r="GN8" s="61">
        <f t="shared" si="2"/>
        <v>44252</v>
      </c>
      <c r="GO8" s="61">
        <f t="shared" si="2"/>
        <v>44253</v>
      </c>
      <c r="GP8" s="61">
        <f t="shared" si="2"/>
        <v>44254</v>
      </c>
      <c r="GQ8" s="61">
        <f t="shared" si="2"/>
        <v>44255</v>
      </c>
      <c r="GR8" s="61">
        <f t="shared" si="2"/>
        <v>44256</v>
      </c>
      <c r="GS8" s="61">
        <f t="shared" ref="GS8:JD8" si="3">IF($B$5&gt;0,(GR8+1)," ")</f>
        <v>44257</v>
      </c>
      <c r="GT8" s="61">
        <f t="shared" si="3"/>
        <v>44258</v>
      </c>
      <c r="GU8" s="61">
        <f t="shared" si="3"/>
        <v>44259</v>
      </c>
      <c r="GV8" s="61">
        <f t="shared" si="3"/>
        <v>44260</v>
      </c>
      <c r="GW8" s="61">
        <f t="shared" si="3"/>
        <v>44261</v>
      </c>
      <c r="GX8" s="61">
        <f t="shared" si="3"/>
        <v>44262</v>
      </c>
      <c r="GY8" s="61">
        <f t="shared" si="3"/>
        <v>44263</v>
      </c>
      <c r="GZ8" s="61">
        <f t="shared" si="3"/>
        <v>44264</v>
      </c>
      <c r="HA8" s="61">
        <f t="shared" si="3"/>
        <v>44265</v>
      </c>
      <c r="HB8" s="61">
        <f t="shared" si="3"/>
        <v>44266</v>
      </c>
      <c r="HC8" s="61">
        <f t="shared" si="3"/>
        <v>44267</v>
      </c>
      <c r="HD8" s="61">
        <f t="shared" si="3"/>
        <v>44268</v>
      </c>
      <c r="HE8" s="61">
        <f t="shared" si="3"/>
        <v>44269</v>
      </c>
      <c r="HF8" s="61">
        <f t="shared" si="3"/>
        <v>44270</v>
      </c>
      <c r="HG8" s="61">
        <f t="shared" si="3"/>
        <v>44271</v>
      </c>
      <c r="HH8" s="61">
        <f t="shared" si="3"/>
        <v>44272</v>
      </c>
      <c r="HI8" s="61">
        <f t="shared" si="3"/>
        <v>44273</v>
      </c>
      <c r="HJ8" s="61">
        <f t="shared" si="3"/>
        <v>44274</v>
      </c>
      <c r="HK8" s="61">
        <f t="shared" si="3"/>
        <v>44275</v>
      </c>
      <c r="HL8" s="61">
        <f t="shared" si="3"/>
        <v>44276</v>
      </c>
      <c r="HM8" s="61">
        <f t="shared" si="3"/>
        <v>44277</v>
      </c>
      <c r="HN8" s="61">
        <f t="shared" si="3"/>
        <v>44278</v>
      </c>
      <c r="HO8" s="61">
        <f t="shared" si="3"/>
        <v>44279</v>
      </c>
      <c r="HP8" s="61">
        <f t="shared" si="3"/>
        <v>44280</v>
      </c>
      <c r="HQ8" s="61">
        <f t="shared" si="3"/>
        <v>44281</v>
      </c>
      <c r="HR8" s="61">
        <f t="shared" si="3"/>
        <v>44282</v>
      </c>
      <c r="HS8" s="61">
        <f t="shared" si="3"/>
        <v>44283</v>
      </c>
      <c r="HT8" s="61">
        <f t="shared" si="3"/>
        <v>44284</v>
      </c>
      <c r="HU8" s="61">
        <f t="shared" si="3"/>
        <v>44285</v>
      </c>
      <c r="HV8" s="61">
        <f t="shared" si="3"/>
        <v>44286</v>
      </c>
      <c r="HW8" s="61">
        <f t="shared" si="3"/>
        <v>44287</v>
      </c>
      <c r="HX8" s="61">
        <f t="shared" si="3"/>
        <v>44288</v>
      </c>
      <c r="HY8" s="61">
        <f t="shared" si="3"/>
        <v>44289</v>
      </c>
      <c r="HZ8" s="61">
        <f t="shared" si="3"/>
        <v>44290</v>
      </c>
      <c r="IA8" s="61">
        <f t="shared" si="3"/>
        <v>44291</v>
      </c>
      <c r="IB8" s="61">
        <f t="shared" si="3"/>
        <v>44292</v>
      </c>
      <c r="IC8" s="61">
        <f t="shared" si="3"/>
        <v>44293</v>
      </c>
      <c r="ID8" s="61">
        <f t="shared" si="3"/>
        <v>44294</v>
      </c>
      <c r="IE8" s="61">
        <f t="shared" si="3"/>
        <v>44295</v>
      </c>
      <c r="IF8" s="61">
        <f t="shared" si="3"/>
        <v>44296</v>
      </c>
      <c r="IG8" s="61">
        <f t="shared" si="3"/>
        <v>44297</v>
      </c>
      <c r="IH8" s="61">
        <f t="shared" si="3"/>
        <v>44298</v>
      </c>
      <c r="II8" s="61">
        <f t="shared" si="3"/>
        <v>44299</v>
      </c>
      <c r="IJ8" s="61">
        <f t="shared" si="3"/>
        <v>44300</v>
      </c>
      <c r="IK8" s="61">
        <f t="shared" si="3"/>
        <v>44301</v>
      </c>
      <c r="IL8" s="61">
        <f t="shared" si="3"/>
        <v>44302</v>
      </c>
      <c r="IM8" s="61">
        <f t="shared" si="3"/>
        <v>44303</v>
      </c>
      <c r="IN8" s="61">
        <f t="shared" si="3"/>
        <v>44304</v>
      </c>
      <c r="IO8" s="61">
        <f t="shared" si="3"/>
        <v>44305</v>
      </c>
      <c r="IP8" s="61">
        <f t="shared" si="3"/>
        <v>44306</v>
      </c>
      <c r="IQ8" s="61">
        <f t="shared" si="3"/>
        <v>44307</v>
      </c>
      <c r="IR8" s="61">
        <f t="shared" si="3"/>
        <v>44308</v>
      </c>
      <c r="IS8" s="61">
        <f t="shared" si="3"/>
        <v>44309</v>
      </c>
      <c r="IT8" s="61">
        <f t="shared" si="3"/>
        <v>44310</v>
      </c>
      <c r="IU8" s="61">
        <f t="shared" si="3"/>
        <v>44311</v>
      </c>
      <c r="IV8" s="61">
        <f t="shared" si="3"/>
        <v>44312</v>
      </c>
      <c r="IW8" s="61">
        <f t="shared" si="3"/>
        <v>44313</v>
      </c>
      <c r="IX8" s="61">
        <f t="shared" si="3"/>
        <v>44314</v>
      </c>
      <c r="IY8" s="61">
        <f t="shared" si="3"/>
        <v>44315</v>
      </c>
      <c r="IZ8" s="61">
        <f t="shared" si="3"/>
        <v>44316</v>
      </c>
      <c r="JA8" s="61">
        <f t="shared" si="3"/>
        <v>44317</v>
      </c>
      <c r="JB8" s="61">
        <f t="shared" si="3"/>
        <v>44318</v>
      </c>
      <c r="JC8" s="61">
        <f t="shared" si="3"/>
        <v>44319</v>
      </c>
      <c r="JD8" s="61">
        <f t="shared" si="3"/>
        <v>44320</v>
      </c>
      <c r="JE8" s="61">
        <f t="shared" ref="JE8:LM8" si="4">IF($B$5&gt;0,(JD8+1)," ")</f>
        <v>44321</v>
      </c>
      <c r="JF8" s="61">
        <f t="shared" si="4"/>
        <v>44322</v>
      </c>
      <c r="JG8" s="61">
        <f t="shared" si="4"/>
        <v>44323</v>
      </c>
      <c r="JH8" s="61">
        <f t="shared" si="4"/>
        <v>44324</v>
      </c>
      <c r="JI8" s="61">
        <f t="shared" si="4"/>
        <v>44325</v>
      </c>
      <c r="JJ8" s="61">
        <f t="shared" si="4"/>
        <v>44326</v>
      </c>
      <c r="JK8" s="61">
        <f t="shared" si="4"/>
        <v>44327</v>
      </c>
      <c r="JL8" s="61">
        <f t="shared" si="4"/>
        <v>44328</v>
      </c>
      <c r="JM8" s="61">
        <f t="shared" si="4"/>
        <v>44329</v>
      </c>
      <c r="JN8" s="61">
        <f t="shared" si="4"/>
        <v>44330</v>
      </c>
      <c r="JO8" s="61">
        <f t="shared" si="4"/>
        <v>44331</v>
      </c>
      <c r="JP8" s="61">
        <f t="shared" si="4"/>
        <v>44332</v>
      </c>
      <c r="JQ8" s="61">
        <f t="shared" si="4"/>
        <v>44333</v>
      </c>
      <c r="JR8" s="61">
        <f t="shared" si="4"/>
        <v>44334</v>
      </c>
      <c r="JS8" s="61">
        <f t="shared" si="4"/>
        <v>44335</v>
      </c>
      <c r="JT8" s="61">
        <f t="shared" si="4"/>
        <v>44336</v>
      </c>
      <c r="JU8" s="61">
        <f t="shared" si="4"/>
        <v>44337</v>
      </c>
      <c r="JV8" s="61">
        <f t="shared" si="4"/>
        <v>44338</v>
      </c>
      <c r="JW8" s="61">
        <f t="shared" si="4"/>
        <v>44339</v>
      </c>
      <c r="JX8" s="61">
        <f t="shared" si="4"/>
        <v>44340</v>
      </c>
      <c r="JY8" s="61">
        <f t="shared" si="4"/>
        <v>44341</v>
      </c>
      <c r="JZ8" s="61">
        <f t="shared" si="4"/>
        <v>44342</v>
      </c>
      <c r="KA8" s="61">
        <f t="shared" si="4"/>
        <v>44343</v>
      </c>
      <c r="KB8" s="61">
        <f t="shared" si="4"/>
        <v>44344</v>
      </c>
      <c r="KC8" s="61">
        <f t="shared" si="4"/>
        <v>44345</v>
      </c>
      <c r="KD8" s="61">
        <f t="shared" si="4"/>
        <v>44346</v>
      </c>
      <c r="KE8" s="61">
        <f t="shared" si="4"/>
        <v>44347</v>
      </c>
      <c r="KF8" s="61">
        <f t="shared" si="4"/>
        <v>44348</v>
      </c>
      <c r="KG8" s="61">
        <f t="shared" si="4"/>
        <v>44349</v>
      </c>
      <c r="KH8" s="61">
        <f t="shared" si="4"/>
        <v>44350</v>
      </c>
      <c r="KI8" s="61">
        <f t="shared" si="4"/>
        <v>44351</v>
      </c>
      <c r="KJ8" s="61">
        <f t="shared" si="4"/>
        <v>44352</v>
      </c>
      <c r="KK8" s="61">
        <f t="shared" si="4"/>
        <v>44353</v>
      </c>
      <c r="KL8" s="61">
        <f t="shared" si="4"/>
        <v>44354</v>
      </c>
      <c r="KM8" s="61">
        <f t="shared" si="4"/>
        <v>44355</v>
      </c>
      <c r="KN8" s="61">
        <f t="shared" si="4"/>
        <v>44356</v>
      </c>
      <c r="KO8" s="61">
        <f t="shared" si="4"/>
        <v>44357</v>
      </c>
      <c r="KP8" s="61">
        <f t="shared" si="4"/>
        <v>44358</v>
      </c>
      <c r="KQ8" s="61">
        <f t="shared" si="4"/>
        <v>44359</v>
      </c>
      <c r="KR8" s="61">
        <f t="shared" si="4"/>
        <v>44360</v>
      </c>
      <c r="KS8" s="61">
        <f t="shared" si="4"/>
        <v>44361</v>
      </c>
      <c r="KT8" s="61">
        <f t="shared" si="4"/>
        <v>44362</v>
      </c>
      <c r="KU8" s="61">
        <f t="shared" si="4"/>
        <v>44363</v>
      </c>
      <c r="KV8" s="61">
        <f t="shared" si="4"/>
        <v>44364</v>
      </c>
      <c r="KW8" s="61">
        <f t="shared" si="4"/>
        <v>44365</v>
      </c>
      <c r="KX8" s="61">
        <f t="shared" si="4"/>
        <v>44366</v>
      </c>
      <c r="KY8" s="61">
        <f t="shared" si="4"/>
        <v>44367</v>
      </c>
      <c r="KZ8" s="61">
        <f t="shared" si="4"/>
        <v>44368</v>
      </c>
      <c r="LA8" s="61">
        <f t="shared" si="4"/>
        <v>44369</v>
      </c>
      <c r="LB8" s="61">
        <f t="shared" si="4"/>
        <v>44370</v>
      </c>
      <c r="LC8" s="61">
        <f t="shared" si="4"/>
        <v>44371</v>
      </c>
      <c r="LD8" s="61">
        <f t="shared" si="4"/>
        <v>44372</v>
      </c>
      <c r="LE8" s="61">
        <f t="shared" si="4"/>
        <v>44373</v>
      </c>
      <c r="LF8" s="61">
        <f t="shared" si="4"/>
        <v>44374</v>
      </c>
      <c r="LG8" s="61">
        <f t="shared" si="4"/>
        <v>44375</v>
      </c>
      <c r="LH8" s="61">
        <f t="shared" si="4"/>
        <v>44376</v>
      </c>
      <c r="LI8" s="61">
        <f t="shared" si="4"/>
        <v>44377</v>
      </c>
      <c r="LJ8" s="61">
        <f t="shared" si="4"/>
        <v>44378</v>
      </c>
      <c r="LK8" s="61">
        <f t="shared" si="4"/>
        <v>44379</v>
      </c>
      <c r="LL8" s="61">
        <f t="shared" si="4"/>
        <v>44380</v>
      </c>
      <c r="LM8" s="126">
        <f t="shared" si="4"/>
        <v>44381</v>
      </c>
    </row>
    <row r="9" spans="1:351" ht="14.25" customHeight="1" thickBot="1">
      <c r="G9" s="136"/>
      <c r="H9" s="57">
        <f>IF($B$5&gt;0,$B$5," ")</f>
        <v>44064</v>
      </c>
      <c r="I9" s="11">
        <f t="shared" ref="I9:BT9" si="5">IF($B$5&gt;0,(H9+1)," ")</f>
        <v>44065</v>
      </c>
      <c r="J9" s="11">
        <f t="shared" si="5"/>
        <v>44066</v>
      </c>
      <c r="K9" s="11">
        <f t="shared" si="5"/>
        <v>44067</v>
      </c>
      <c r="L9" s="11">
        <f t="shared" si="5"/>
        <v>44068</v>
      </c>
      <c r="M9" s="11">
        <f t="shared" si="5"/>
        <v>44069</v>
      </c>
      <c r="N9" s="11">
        <f t="shared" si="5"/>
        <v>44070</v>
      </c>
      <c r="O9" s="11">
        <f t="shared" si="5"/>
        <v>44071</v>
      </c>
      <c r="P9" s="11">
        <f t="shared" si="5"/>
        <v>44072</v>
      </c>
      <c r="Q9" s="11">
        <f t="shared" si="5"/>
        <v>44073</v>
      </c>
      <c r="R9" s="11">
        <f t="shared" si="5"/>
        <v>44074</v>
      </c>
      <c r="S9" s="11">
        <f t="shared" si="5"/>
        <v>44075</v>
      </c>
      <c r="T9" s="11">
        <f t="shared" si="5"/>
        <v>44076</v>
      </c>
      <c r="U9" s="11">
        <f t="shared" si="5"/>
        <v>44077</v>
      </c>
      <c r="V9" s="11">
        <f t="shared" si="5"/>
        <v>44078</v>
      </c>
      <c r="W9" s="11">
        <f t="shared" si="5"/>
        <v>44079</v>
      </c>
      <c r="X9" s="11">
        <f t="shared" si="5"/>
        <v>44080</v>
      </c>
      <c r="Y9" s="11">
        <f t="shared" si="5"/>
        <v>44081</v>
      </c>
      <c r="Z9" s="11">
        <f t="shared" si="5"/>
        <v>44082</v>
      </c>
      <c r="AA9" s="11">
        <f t="shared" si="5"/>
        <v>44083</v>
      </c>
      <c r="AB9" s="11">
        <f t="shared" si="5"/>
        <v>44084</v>
      </c>
      <c r="AC9" s="11">
        <f t="shared" si="5"/>
        <v>44085</v>
      </c>
      <c r="AD9" s="11">
        <f t="shared" si="5"/>
        <v>44086</v>
      </c>
      <c r="AE9" s="11">
        <f t="shared" si="5"/>
        <v>44087</v>
      </c>
      <c r="AF9" s="11">
        <f t="shared" si="5"/>
        <v>44088</v>
      </c>
      <c r="AG9" s="11">
        <f t="shared" si="5"/>
        <v>44089</v>
      </c>
      <c r="AH9" s="11">
        <f t="shared" si="5"/>
        <v>44090</v>
      </c>
      <c r="AI9" s="11">
        <f t="shared" si="5"/>
        <v>44091</v>
      </c>
      <c r="AJ9" s="11">
        <f t="shared" si="5"/>
        <v>44092</v>
      </c>
      <c r="AK9" s="11">
        <f t="shared" si="5"/>
        <v>44093</v>
      </c>
      <c r="AL9" s="11">
        <f t="shared" si="5"/>
        <v>44094</v>
      </c>
      <c r="AM9" s="11">
        <f t="shared" si="5"/>
        <v>44095</v>
      </c>
      <c r="AN9" s="11">
        <f t="shared" si="5"/>
        <v>44096</v>
      </c>
      <c r="AO9" s="11">
        <f t="shared" si="5"/>
        <v>44097</v>
      </c>
      <c r="AP9" s="11">
        <f t="shared" si="5"/>
        <v>44098</v>
      </c>
      <c r="AQ9" s="11">
        <f t="shared" si="5"/>
        <v>44099</v>
      </c>
      <c r="AR9" s="11">
        <f t="shared" si="5"/>
        <v>44100</v>
      </c>
      <c r="AS9" s="11">
        <f t="shared" si="5"/>
        <v>44101</v>
      </c>
      <c r="AT9" s="11">
        <f t="shared" si="5"/>
        <v>44102</v>
      </c>
      <c r="AU9" s="11">
        <f t="shared" si="5"/>
        <v>44103</v>
      </c>
      <c r="AV9" s="11">
        <f t="shared" si="5"/>
        <v>44104</v>
      </c>
      <c r="AW9" s="11">
        <f t="shared" si="5"/>
        <v>44105</v>
      </c>
      <c r="AX9" s="11">
        <f t="shared" si="5"/>
        <v>44106</v>
      </c>
      <c r="AY9" s="11">
        <f t="shared" si="5"/>
        <v>44107</v>
      </c>
      <c r="AZ9" s="11">
        <f t="shared" si="5"/>
        <v>44108</v>
      </c>
      <c r="BA9" s="11">
        <f t="shared" si="5"/>
        <v>44109</v>
      </c>
      <c r="BB9" s="11">
        <f t="shared" si="5"/>
        <v>44110</v>
      </c>
      <c r="BC9" s="11">
        <f t="shared" si="5"/>
        <v>44111</v>
      </c>
      <c r="BD9" s="11">
        <f t="shared" si="5"/>
        <v>44112</v>
      </c>
      <c r="BE9" s="11">
        <f t="shared" si="5"/>
        <v>44113</v>
      </c>
      <c r="BF9" s="11">
        <f t="shared" si="5"/>
        <v>44114</v>
      </c>
      <c r="BG9" s="11">
        <f t="shared" si="5"/>
        <v>44115</v>
      </c>
      <c r="BH9" s="11">
        <f t="shared" si="5"/>
        <v>44116</v>
      </c>
      <c r="BI9" s="11">
        <f t="shared" si="5"/>
        <v>44117</v>
      </c>
      <c r="BJ9" s="11">
        <f t="shared" si="5"/>
        <v>44118</v>
      </c>
      <c r="BK9" s="11">
        <f t="shared" si="5"/>
        <v>44119</v>
      </c>
      <c r="BL9" s="11">
        <f t="shared" si="5"/>
        <v>44120</v>
      </c>
      <c r="BM9" s="11">
        <f t="shared" si="5"/>
        <v>44121</v>
      </c>
      <c r="BN9" s="11">
        <f t="shared" si="5"/>
        <v>44122</v>
      </c>
      <c r="BO9" s="11">
        <f t="shared" si="5"/>
        <v>44123</v>
      </c>
      <c r="BP9" s="11">
        <f t="shared" si="5"/>
        <v>44124</v>
      </c>
      <c r="BQ9" s="11">
        <f t="shared" si="5"/>
        <v>44125</v>
      </c>
      <c r="BR9" s="11">
        <f t="shared" si="5"/>
        <v>44126</v>
      </c>
      <c r="BS9" s="11">
        <f t="shared" si="5"/>
        <v>44127</v>
      </c>
      <c r="BT9" s="11">
        <f t="shared" si="5"/>
        <v>44128</v>
      </c>
      <c r="BU9" s="11">
        <f t="shared" ref="BU9:EF9" si="6">IF($B$5&gt;0,(BT9+1)," ")</f>
        <v>44129</v>
      </c>
      <c r="BV9" s="11">
        <f t="shared" si="6"/>
        <v>44130</v>
      </c>
      <c r="BW9" s="11">
        <f t="shared" si="6"/>
        <v>44131</v>
      </c>
      <c r="BX9" s="11">
        <f t="shared" si="6"/>
        <v>44132</v>
      </c>
      <c r="BY9" s="11">
        <f t="shared" si="6"/>
        <v>44133</v>
      </c>
      <c r="BZ9" s="11">
        <f t="shared" si="6"/>
        <v>44134</v>
      </c>
      <c r="CA9" s="11">
        <f t="shared" si="6"/>
        <v>44135</v>
      </c>
      <c r="CB9" s="11">
        <f t="shared" si="6"/>
        <v>44136</v>
      </c>
      <c r="CC9" s="11">
        <f t="shared" si="6"/>
        <v>44137</v>
      </c>
      <c r="CD9" s="11">
        <f t="shared" si="6"/>
        <v>44138</v>
      </c>
      <c r="CE9" s="11">
        <f t="shared" si="6"/>
        <v>44139</v>
      </c>
      <c r="CF9" s="11">
        <f t="shared" si="6"/>
        <v>44140</v>
      </c>
      <c r="CG9" s="11">
        <f t="shared" si="6"/>
        <v>44141</v>
      </c>
      <c r="CH9" s="11">
        <f t="shared" si="6"/>
        <v>44142</v>
      </c>
      <c r="CI9" s="11">
        <f t="shared" si="6"/>
        <v>44143</v>
      </c>
      <c r="CJ9" s="11">
        <f t="shared" si="6"/>
        <v>44144</v>
      </c>
      <c r="CK9" s="11">
        <f t="shared" si="6"/>
        <v>44145</v>
      </c>
      <c r="CL9" s="11">
        <f t="shared" si="6"/>
        <v>44146</v>
      </c>
      <c r="CM9" s="11">
        <f t="shared" si="6"/>
        <v>44147</v>
      </c>
      <c r="CN9" s="11">
        <f t="shared" si="6"/>
        <v>44148</v>
      </c>
      <c r="CO9" s="11">
        <f t="shared" si="6"/>
        <v>44149</v>
      </c>
      <c r="CP9" s="11">
        <f t="shared" si="6"/>
        <v>44150</v>
      </c>
      <c r="CQ9" s="11">
        <f t="shared" si="6"/>
        <v>44151</v>
      </c>
      <c r="CR9" s="11">
        <f t="shared" si="6"/>
        <v>44152</v>
      </c>
      <c r="CS9" s="11">
        <f t="shared" si="6"/>
        <v>44153</v>
      </c>
      <c r="CT9" s="11">
        <f t="shared" si="6"/>
        <v>44154</v>
      </c>
      <c r="CU9" s="11">
        <f t="shared" si="6"/>
        <v>44155</v>
      </c>
      <c r="CV9" s="11">
        <f t="shared" si="6"/>
        <v>44156</v>
      </c>
      <c r="CW9" s="11">
        <f t="shared" si="6"/>
        <v>44157</v>
      </c>
      <c r="CX9" s="11">
        <f t="shared" si="6"/>
        <v>44158</v>
      </c>
      <c r="CY9" s="11">
        <f t="shared" si="6"/>
        <v>44159</v>
      </c>
      <c r="CZ9" s="11">
        <f t="shared" si="6"/>
        <v>44160</v>
      </c>
      <c r="DA9" s="11">
        <f t="shared" si="6"/>
        <v>44161</v>
      </c>
      <c r="DB9" s="11">
        <f t="shared" si="6"/>
        <v>44162</v>
      </c>
      <c r="DC9" s="11">
        <f t="shared" si="6"/>
        <v>44163</v>
      </c>
      <c r="DD9" s="11">
        <f t="shared" si="6"/>
        <v>44164</v>
      </c>
      <c r="DE9" s="11">
        <f t="shared" si="6"/>
        <v>44165</v>
      </c>
      <c r="DF9" s="11">
        <f t="shared" si="6"/>
        <v>44166</v>
      </c>
      <c r="DG9" s="11">
        <f t="shared" si="6"/>
        <v>44167</v>
      </c>
      <c r="DH9" s="11">
        <f t="shared" si="6"/>
        <v>44168</v>
      </c>
      <c r="DI9" s="11">
        <f t="shared" si="6"/>
        <v>44169</v>
      </c>
      <c r="DJ9" s="11">
        <f t="shared" si="6"/>
        <v>44170</v>
      </c>
      <c r="DK9" s="11">
        <f t="shared" si="6"/>
        <v>44171</v>
      </c>
      <c r="DL9" s="11">
        <f t="shared" si="6"/>
        <v>44172</v>
      </c>
      <c r="DM9" s="11">
        <f t="shared" si="6"/>
        <v>44173</v>
      </c>
      <c r="DN9" s="11">
        <f t="shared" si="6"/>
        <v>44174</v>
      </c>
      <c r="DO9" s="11">
        <f t="shared" si="6"/>
        <v>44175</v>
      </c>
      <c r="DP9" s="11">
        <f t="shared" si="6"/>
        <v>44176</v>
      </c>
      <c r="DQ9" s="11">
        <f t="shared" si="6"/>
        <v>44177</v>
      </c>
      <c r="DR9" s="11">
        <f t="shared" si="6"/>
        <v>44178</v>
      </c>
      <c r="DS9" s="11">
        <f t="shared" si="6"/>
        <v>44179</v>
      </c>
      <c r="DT9" s="11">
        <f t="shared" si="6"/>
        <v>44180</v>
      </c>
      <c r="DU9" s="11">
        <f t="shared" si="6"/>
        <v>44181</v>
      </c>
      <c r="DV9" s="11">
        <f t="shared" si="6"/>
        <v>44182</v>
      </c>
      <c r="DW9" s="11">
        <f t="shared" si="6"/>
        <v>44183</v>
      </c>
      <c r="DX9" s="11">
        <f t="shared" si="6"/>
        <v>44184</v>
      </c>
      <c r="DY9" s="11">
        <f t="shared" si="6"/>
        <v>44185</v>
      </c>
      <c r="DZ9" s="11">
        <f t="shared" si="6"/>
        <v>44186</v>
      </c>
      <c r="EA9" s="11">
        <f t="shared" si="6"/>
        <v>44187</v>
      </c>
      <c r="EB9" s="11">
        <f t="shared" si="6"/>
        <v>44188</v>
      </c>
      <c r="EC9" s="11">
        <f t="shared" si="6"/>
        <v>44189</v>
      </c>
      <c r="ED9" s="11">
        <f t="shared" si="6"/>
        <v>44190</v>
      </c>
      <c r="EE9" s="11">
        <f t="shared" si="6"/>
        <v>44191</v>
      </c>
      <c r="EF9" s="11">
        <f t="shared" si="6"/>
        <v>44192</v>
      </c>
      <c r="EG9" s="11">
        <f t="shared" ref="EG9:GR9" si="7">IF($B$5&gt;0,(EF9+1)," ")</f>
        <v>44193</v>
      </c>
      <c r="EH9" s="11">
        <f t="shared" si="7"/>
        <v>44194</v>
      </c>
      <c r="EI9" s="11">
        <f t="shared" si="7"/>
        <v>44195</v>
      </c>
      <c r="EJ9" s="11">
        <f t="shared" si="7"/>
        <v>44196</v>
      </c>
      <c r="EK9" s="11">
        <f t="shared" si="7"/>
        <v>44197</v>
      </c>
      <c r="EL9" s="11">
        <f t="shared" si="7"/>
        <v>44198</v>
      </c>
      <c r="EM9" s="11">
        <f t="shared" si="7"/>
        <v>44199</v>
      </c>
      <c r="EN9" s="11">
        <f t="shared" si="7"/>
        <v>44200</v>
      </c>
      <c r="EO9" s="11">
        <f t="shared" si="7"/>
        <v>44201</v>
      </c>
      <c r="EP9" s="11">
        <f t="shared" si="7"/>
        <v>44202</v>
      </c>
      <c r="EQ9" s="11">
        <f t="shared" si="7"/>
        <v>44203</v>
      </c>
      <c r="ER9" s="11">
        <f t="shared" si="7"/>
        <v>44204</v>
      </c>
      <c r="ES9" s="11">
        <f t="shared" si="7"/>
        <v>44205</v>
      </c>
      <c r="ET9" s="11">
        <f t="shared" si="7"/>
        <v>44206</v>
      </c>
      <c r="EU9" s="11">
        <f t="shared" si="7"/>
        <v>44207</v>
      </c>
      <c r="EV9" s="11">
        <f t="shared" si="7"/>
        <v>44208</v>
      </c>
      <c r="EW9" s="11">
        <f t="shared" si="7"/>
        <v>44209</v>
      </c>
      <c r="EX9" s="11">
        <f t="shared" si="7"/>
        <v>44210</v>
      </c>
      <c r="EY9" s="11">
        <f t="shared" si="7"/>
        <v>44211</v>
      </c>
      <c r="EZ9" s="11">
        <f t="shared" si="7"/>
        <v>44212</v>
      </c>
      <c r="FA9" s="11">
        <f t="shared" si="7"/>
        <v>44213</v>
      </c>
      <c r="FB9" s="11">
        <f t="shared" si="7"/>
        <v>44214</v>
      </c>
      <c r="FC9" s="11">
        <f t="shared" si="7"/>
        <v>44215</v>
      </c>
      <c r="FD9" s="11">
        <f t="shared" si="7"/>
        <v>44216</v>
      </c>
      <c r="FE9" s="11">
        <f t="shared" si="7"/>
        <v>44217</v>
      </c>
      <c r="FF9" s="11">
        <f t="shared" si="7"/>
        <v>44218</v>
      </c>
      <c r="FG9" s="11">
        <f t="shared" si="7"/>
        <v>44219</v>
      </c>
      <c r="FH9" s="11">
        <f t="shared" si="7"/>
        <v>44220</v>
      </c>
      <c r="FI9" s="11">
        <f t="shared" si="7"/>
        <v>44221</v>
      </c>
      <c r="FJ9" s="11">
        <f t="shared" si="7"/>
        <v>44222</v>
      </c>
      <c r="FK9" s="11">
        <f t="shared" si="7"/>
        <v>44223</v>
      </c>
      <c r="FL9" s="11">
        <f t="shared" si="7"/>
        <v>44224</v>
      </c>
      <c r="FM9" s="11">
        <f t="shared" si="7"/>
        <v>44225</v>
      </c>
      <c r="FN9" s="11">
        <f t="shared" si="7"/>
        <v>44226</v>
      </c>
      <c r="FO9" s="11">
        <f t="shared" si="7"/>
        <v>44227</v>
      </c>
      <c r="FP9" s="11">
        <f t="shared" si="7"/>
        <v>44228</v>
      </c>
      <c r="FQ9" s="11">
        <f t="shared" si="7"/>
        <v>44229</v>
      </c>
      <c r="FR9" s="11">
        <f t="shared" si="7"/>
        <v>44230</v>
      </c>
      <c r="FS9" s="11">
        <f t="shared" si="7"/>
        <v>44231</v>
      </c>
      <c r="FT9" s="11">
        <f t="shared" si="7"/>
        <v>44232</v>
      </c>
      <c r="FU9" s="11">
        <f t="shared" si="7"/>
        <v>44233</v>
      </c>
      <c r="FV9" s="11">
        <f t="shared" si="7"/>
        <v>44234</v>
      </c>
      <c r="FW9" s="11">
        <f t="shared" si="7"/>
        <v>44235</v>
      </c>
      <c r="FX9" s="11">
        <f t="shared" si="7"/>
        <v>44236</v>
      </c>
      <c r="FY9" s="11">
        <f t="shared" si="7"/>
        <v>44237</v>
      </c>
      <c r="FZ9" s="11">
        <f t="shared" si="7"/>
        <v>44238</v>
      </c>
      <c r="GA9" s="11">
        <f t="shared" si="7"/>
        <v>44239</v>
      </c>
      <c r="GB9" s="11">
        <f t="shared" si="7"/>
        <v>44240</v>
      </c>
      <c r="GC9" s="11">
        <f t="shared" si="7"/>
        <v>44241</v>
      </c>
      <c r="GD9" s="11">
        <f t="shared" si="7"/>
        <v>44242</v>
      </c>
      <c r="GE9" s="11">
        <f t="shared" si="7"/>
        <v>44243</v>
      </c>
      <c r="GF9" s="11">
        <f t="shared" si="7"/>
        <v>44244</v>
      </c>
      <c r="GG9" s="11">
        <f t="shared" si="7"/>
        <v>44245</v>
      </c>
      <c r="GH9" s="11">
        <f t="shared" si="7"/>
        <v>44246</v>
      </c>
      <c r="GI9" s="11">
        <f t="shared" si="7"/>
        <v>44247</v>
      </c>
      <c r="GJ9" s="11">
        <f t="shared" si="7"/>
        <v>44248</v>
      </c>
      <c r="GK9" s="11">
        <f t="shared" si="7"/>
        <v>44249</v>
      </c>
      <c r="GL9" s="11">
        <f t="shared" si="7"/>
        <v>44250</v>
      </c>
      <c r="GM9" s="11">
        <f t="shared" si="7"/>
        <v>44251</v>
      </c>
      <c r="GN9" s="11">
        <f t="shared" si="7"/>
        <v>44252</v>
      </c>
      <c r="GO9" s="11">
        <f t="shared" si="7"/>
        <v>44253</v>
      </c>
      <c r="GP9" s="11">
        <f t="shared" si="7"/>
        <v>44254</v>
      </c>
      <c r="GQ9" s="11">
        <f t="shared" si="7"/>
        <v>44255</v>
      </c>
      <c r="GR9" s="11">
        <f t="shared" si="7"/>
        <v>44256</v>
      </c>
      <c r="GS9" s="11">
        <f t="shared" ref="GS9:JD9" si="8">IF($B$5&gt;0,(GR9+1)," ")</f>
        <v>44257</v>
      </c>
      <c r="GT9" s="11">
        <f t="shared" si="8"/>
        <v>44258</v>
      </c>
      <c r="GU9" s="11">
        <f t="shared" si="8"/>
        <v>44259</v>
      </c>
      <c r="GV9" s="11">
        <f t="shared" si="8"/>
        <v>44260</v>
      </c>
      <c r="GW9" s="11">
        <f t="shared" si="8"/>
        <v>44261</v>
      </c>
      <c r="GX9" s="11">
        <f t="shared" si="8"/>
        <v>44262</v>
      </c>
      <c r="GY9" s="11">
        <f t="shared" si="8"/>
        <v>44263</v>
      </c>
      <c r="GZ9" s="11">
        <f t="shared" si="8"/>
        <v>44264</v>
      </c>
      <c r="HA9" s="11">
        <f t="shared" si="8"/>
        <v>44265</v>
      </c>
      <c r="HB9" s="11">
        <f t="shared" si="8"/>
        <v>44266</v>
      </c>
      <c r="HC9" s="11">
        <f t="shared" si="8"/>
        <v>44267</v>
      </c>
      <c r="HD9" s="11">
        <f t="shared" si="8"/>
        <v>44268</v>
      </c>
      <c r="HE9" s="11">
        <f t="shared" si="8"/>
        <v>44269</v>
      </c>
      <c r="HF9" s="11">
        <f t="shared" si="8"/>
        <v>44270</v>
      </c>
      <c r="HG9" s="11">
        <f t="shared" si="8"/>
        <v>44271</v>
      </c>
      <c r="HH9" s="11">
        <f t="shared" si="8"/>
        <v>44272</v>
      </c>
      <c r="HI9" s="11">
        <f t="shared" si="8"/>
        <v>44273</v>
      </c>
      <c r="HJ9" s="11">
        <f t="shared" si="8"/>
        <v>44274</v>
      </c>
      <c r="HK9" s="11">
        <f t="shared" si="8"/>
        <v>44275</v>
      </c>
      <c r="HL9" s="11">
        <f t="shared" si="8"/>
        <v>44276</v>
      </c>
      <c r="HM9" s="11">
        <f t="shared" si="8"/>
        <v>44277</v>
      </c>
      <c r="HN9" s="11">
        <f t="shared" si="8"/>
        <v>44278</v>
      </c>
      <c r="HO9" s="11">
        <f t="shared" si="8"/>
        <v>44279</v>
      </c>
      <c r="HP9" s="11">
        <f t="shared" si="8"/>
        <v>44280</v>
      </c>
      <c r="HQ9" s="11">
        <f t="shared" si="8"/>
        <v>44281</v>
      </c>
      <c r="HR9" s="11">
        <f t="shared" si="8"/>
        <v>44282</v>
      </c>
      <c r="HS9" s="11">
        <f t="shared" si="8"/>
        <v>44283</v>
      </c>
      <c r="HT9" s="11">
        <f t="shared" si="8"/>
        <v>44284</v>
      </c>
      <c r="HU9" s="11">
        <f t="shared" si="8"/>
        <v>44285</v>
      </c>
      <c r="HV9" s="11">
        <f t="shared" si="8"/>
        <v>44286</v>
      </c>
      <c r="HW9" s="11">
        <f t="shared" si="8"/>
        <v>44287</v>
      </c>
      <c r="HX9" s="11">
        <f t="shared" si="8"/>
        <v>44288</v>
      </c>
      <c r="HY9" s="11">
        <f t="shared" si="8"/>
        <v>44289</v>
      </c>
      <c r="HZ9" s="11">
        <f t="shared" si="8"/>
        <v>44290</v>
      </c>
      <c r="IA9" s="11">
        <f t="shared" si="8"/>
        <v>44291</v>
      </c>
      <c r="IB9" s="11">
        <f t="shared" si="8"/>
        <v>44292</v>
      </c>
      <c r="IC9" s="11">
        <f t="shared" si="8"/>
        <v>44293</v>
      </c>
      <c r="ID9" s="11">
        <f t="shared" si="8"/>
        <v>44294</v>
      </c>
      <c r="IE9" s="11">
        <f t="shared" si="8"/>
        <v>44295</v>
      </c>
      <c r="IF9" s="11">
        <f t="shared" si="8"/>
        <v>44296</v>
      </c>
      <c r="IG9" s="11">
        <f t="shared" si="8"/>
        <v>44297</v>
      </c>
      <c r="IH9" s="11">
        <f t="shared" si="8"/>
        <v>44298</v>
      </c>
      <c r="II9" s="11">
        <f t="shared" si="8"/>
        <v>44299</v>
      </c>
      <c r="IJ9" s="11">
        <f t="shared" si="8"/>
        <v>44300</v>
      </c>
      <c r="IK9" s="11">
        <f t="shared" si="8"/>
        <v>44301</v>
      </c>
      <c r="IL9" s="11">
        <f t="shared" si="8"/>
        <v>44302</v>
      </c>
      <c r="IM9" s="11">
        <f t="shared" si="8"/>
        <v>44303</v>
      </c>
      <c r="IN9" s="11">
        <f t="shared" si="8"/>
        <v>44304</v>
      </c>
      <c r="IO9" s="11">
        <f t="shared" si="8"/>
        <v>44305</v>
      </c>
      <c r="IP9" s="11">
        <f t="shared" si="8"/>
        <v>44306</v>
      </c>
      <c r="IQ9" s="11">
        <f t="shared" si="8"/>
        <v>44307</v>
      </c>
      <c r="IR9" s="11">
        <f t="shared" si="8"/>
        <v>44308</v>
      </c>
      <c r="IS9" s="11">
        <f t="shared" si="8"/>
        <v>44309</v>
      </c>
      <c r="IT9" s="11">
        <f t="shared" si="8"/>
        <v>44310</v>
      </c>
      <c r="IU9" s="11">
        <f t="shared" si="8"/>
        <v>44311</v>
      </c>
      <c r="IV9" s="11">
        <f t="shared" si="8"/>
        <v>44312</v>
      </c>
      <c r="IW9" s="11">
        <f t="shared" si="8"/>
        <v>44313</v>
      </c>
      <c r="IX9" s="11">
        <f t="shared" si="8"/>
        <v>44314</v>
      </c>
      <c r="IY9" s="11">
        <f t="shared" si="8"/>
        <v>44315</v>
      </c>
      <c r="IZ9" s="11">
        <f t="shared" si="8"/>
        <v>44316</v>
      </c>
      <c r="JA9" s="11">
        <f t="shared" si="8"/>
        <v>44317</v>
      </c>
      <c r="JB9" s="11">
        <f t="shared" si="8"/>
        <v>44318</v>
      </c>
      <c r="JC9" s="11">
        <f t="shared" si="8"/>
        <v>44319</v>
      </c>
      <c r="JD9" s="11">
        <f t="shared" si="8"/>
        <v>44320</v>
      </c>
      <c r="JE9" s="11">
        <f t="shared" ref="JE9:LM9" si="9">IF($B$5&gt;0,(JD9+1)," ")</f>
        <v>44321</v>
      </c>
      <c r="JF9" s="11">
        <f t="shared" si="9"/>
        <v>44322</v>
      </c>
      <c r="JG9" s="11">
        <f t="shared" si="9"/>
        <v>44323</v>
      </c>
      <c r="JH9" s="11">
        <f t="shared" si="9"/>
        <v>44324</v>
      </c>
      <c r="JI9" s="11">
        <f t="shared" si="9"/>
        <v>44325</v>
      </c>
      <c r="JJ9" s="11">
        <f t="shared" si="9"/>
        <v>44326</v>
      </c>
      <c r="JK9" s="11">
        <f t="shared" si="9"/>
        <v>44327</v>
      </c>
      <c r="JL9" s="11">
        <f t="shared" si="9"/>
        <v>44328</v>
      </c>
      <c r="JM9" s="11">
        <f t="shared" si="9"/>
        <v>44329</v>
      </c>
      <c r="JN9" s="11">
        <f t="shared" si="9"/>
        <v>44330</v>
      </c>
      <c r="JO9" s="11">
        <f t="shared" si="9"/>
        <v>44331</v>
      </c>
      <c r="JP9" s="11">
        <f t="shared" si="9"/>
        <v>44332</v>
      </c>
      <c r="JQ9" s="11">
        <f t="shared" si="9"/>
        <v>44333</v>
      </c>
      <c r="JR9" s="11">
        <f t="shared" si="9"/>
        <v>44334</v>
      </c>
      <c r="JS9" s="11">
        <f t="shared" si="9"/>
        <v>44335</v>
      </c>
      <c r="JT9" s="11">
        <f t="shared" si="9"/>
        <v>44336</v>
      </c>
      <c r="JU9" s="11">
        <f t="shared" si="9"/>
        <v>44337</v>
      </c>
      <c r="JV9" s="11">
        <f t="shared" si="9"/>
        <v>44338</v>
      </c>
      <c r="JW9" s="11">
        <f t="shared" si="9"/>
        <v>44339</v>
      </c>
      <c r="JX9" s="11">
        <f t="shared" si="9"/>
        <v>44340</v>
      </c>
      <c r="JY9" s="11">
        <f t="shared" si="9"/>
        <v>44341</v>
      </c>
      <c r="JZ9" s="11">
        <f t="shared" si="9"/>
        <v>44342</v>
      </c>
      <c r="KA9" s="11">
        <f t="shared" si="9"/>
        <v>44343</v>
      </c>
      <c r="KB9" s="11">
        <f t="shared" si="9"/>
        <v>44344</v>
      </c>
      <c r="KC9" s="11">
        <f t="shared" si="9"/>
        <v>44345</v>
      </c>
      <c r="KD9" s="11">
        <f t="shared" si="9"/>
        <v>44346</v>
      </c>
      <c r="KE9" s="11">
        <f t="shared" si="9"/>
        <v>44347</v>
      </c>
      <c r="KF9" s="11">
        <f t="shared" si="9"/>
        <v>44348</v>
      </c>
      <c r="KG9" s="11">
        <f t="shared" si="9"/>
        <v>44349</v>
      </c>
      <c r="KH9" s="11">
        <f t="shared" si="9"/>
        <v>44350</v>
      </c>
      <c r="KI9" s="11">
        <f t="shared" si="9"/>
        <v>44351</v>
      </c>
      <c r="KJ9" s="11">
        <f t="shared" si="9"/>
        <v>44352</v>
      </c>
      <c r="KK9" s="11">
        <f t="shared" si="9"/>
        <v>44353</v>
      </c>
      <c r="KL9" s="11">
        <f t="shared" si="9"/>
        <v>44354</v>
      </c>
      <c r="KM9" s="11">
        <f t="shared" si="9"/>
        <v>44355</v>
      </c>
      <c r="KN9" s="11">
        <f t="shared" si="9"/>
        <v>44356</v>
      </c>
      <c r="KO9" s="11">
        <f t="shared" si="9"/>
        <v>44357</v>
      </c>
      <c r="KP9" s="11">
        <f t="shared" si="9"/>
        <v>44358</v>
      </c>
      <c r="KQ9" s="11">
        <f t="shared" si="9"/>
        <v>44359</v>
      </c>
      <c r="KR9" s="11">
        <f t="shared" si="9"/>
        <v>44360</v>
      </c>
      <c r="KS9" s="11">
        <f t="shared" si="9"/>
        <v>44361</v>
      </c>
      <c r="KT9" s="11">
        <f t="shared" si="9"/>
        <v>44362</v>
      </c>
      <c r="KU9" s="11">
        <f t="shared" si="9"/>
        <v>44363</v>
      </c>
      <c r="KV9" s="11">
        <f t="shared" si="9"/>
        <v>44364</v>
      </c>
      <c r="KW9" s="11">
        <f t="shared" si="9"/>
        <v>44365</v>
      </c>
      <c r="KX9" s="11">
        <f t="shared" si="9"/>
        <v>44366</v>
      </c>
      <c r="KY9" s="11">
        <f t="shared" si="9"/>
        <v>44367</v>
      </c>
      <c r="KZ9" s="11">
        <f t="shared" si="9"/>
        <v>44368</v>
      </c>
      <c r="LA9" s="11">
        <f t="shared" si="9"/>
        <v>44369</v>
      </c>
      <c r="LB9" s="11">
        <f t="shared" si="9"/>
        <v>44370</v>
      </c>
      <c r="LC9" s="11">
        <f t="shared" si="9"/>
        <v>44371</v>
      </c>
      <c r="LD9" s="11">
        <f t="shared" si="9"/>
        <v>44372</v>
      </c>
      <c r="LE9" s="11">
        <f t="shared" si="9"/>
        <v>44373</v>
      </c>
      <c r="LF9" s="11">
        <f t="shared" si="9"/>
        <v>44374</v>
      </c>
      <c r="LG9" s="11">
        <f t="shared" si="9"/>
        <v>44375</v>
      </c>
      <c r="LH9" s="11">
        <f t="shared" si="9"/>
        <v>44376</v>
      </c>
      <c r="LI9" s="11">
        <f t="shared" si="9"/>
        <v>44377</v>
      </c>
      <c r="LJ9" s="11">
        <f t="shared" si="9"/>
        <v>44378</v>
      </c>
      <c r="LK9" s="11">
        <f t="shared" si="9"/>
        <v>44379</v>
      </c>
      <c r="LL9" s="11">
        <f t="shared" si="9"/>
        <v>44380</v>
      </c>
      <c r="LM9" s="127">
        <f t="shared" si="9"/>
        <v>44381</v>
      </c>
    </row>
    <row r="10" spans="1:351" s="2" customFormat="1" ht="14.25" customHeight="1" thickBot="1">
      <c r="A10" s="12" t="s">
        <v>18</v>
      </c>
      <c r="B10" s="13" t="s">
        <v>8</v>
      </c>
      <c r="C10" s="14" t="s">
        <v>9</v>
      </c>
      <c r="D10" s="14" t="s">
        <v>10</v>
      </c>
      <c r="E10" s="14" t="s">
        <v>11</v>
      </c>
      <c r="F10" s="53" t="s">
        <v>12</v>
      </c>
      <c r="G10" s="16" t="s">
        <v>13</v>
      </c>
      <c r="H10" s="58">
        <f>IF($B$5&gt;0,$B$5," ")</f>
        <v>44064</v>
      </c>
      <c r="I10" s="15">
        <f t="shared" ref="I10:BT10" si="10">IF($B$5&gt;0,(H10+1)," ")</f>
        <v>44065</v>
      </c>
      <c r="J10" s="15">
        <f t="shared" si="10"/>
        <v>44066</v>
      </c>
      <c r="K10" s="15">
        <f t="shared" si="10"/>
        <v>44067</v>
      </c>
      <c r="L10" s="15">
        <f t="shared" si="10"/>
        <v>44068</v>
      </c>
      <c r="M10" s="15">
        <f t="shared" si="10"/>
        <v>44069</v>
      </c>
      <c r="N10" s="15">
        <f t="shared" si="10"/>
        <v>44070</v>
      </c>
      <c r="O10" s="15">
        <f t="shared" si="10"/>
        <v>44071</v>
      </c>
      <c r="P10" s="15">
        <f t="shared" si="10"/>
        <v>44072</v>
      </c>
      <c r="Q10" s="15">
        <f t="shared" si="10"/>
        <v>44073</v>
      </c>
      <c r="R10" s="15">
        <f t="shared" si="10"/>
        <v>44074</v>
      </c>
      <c r="S10" s="15">
        <f t="shared" si="10"/>
        <v>44075</v>
      </c>
      <c r="T10" s="15">
        <f t="shared" si="10"/>
        <v>44076</v>
      </c>
      <c r="U10" s="15">
        <f t="shared" si="10"/>
        <v>44077</v>
      </c>
      <c r="V10" s="15">
        <f t="shared" si="10"/>
        <v>44078</v>
      </c>
      <c r="W10" s="15">
        <f t="shared" si="10"/>
        <v>44079</v>
      </c>
      <c r="X10" s="15">
        <f t="shared" si="10"/>
        <v>44080</v>
      </c>
      <c r="Y10" s="15">
        <f t="shared" si="10"/>
        <v>44081</v>
      </c>
      <c r="Z10" s="15">
        <f t="shared" si="10"/>
        <v>44082</v>
      </c>
      <c r="AA10" s="15">
        <f t="shared" si="10"/>
        <v>44083</v>
      </c>
      <c r="AB10" s="15">
        <f t="shared" si="10"/>
        <v>44084</v>
      </c>
      <c r="AC10" s="15">
        <f t="shared" si="10"/>
        <v>44085</v>
      </c>
      <c r="AD10" s="15">
        <f t="shared" si="10"/>
        <v>44086</v>
      </c>
      <c r="AE10" s="15">
        <f t="shared" si="10"/>
        <v>44087</v>
      </c>
      <c r="AF10" s="15">
        <f t="shared" si="10"/>
        <v>44088</v>
      </c>
      <c r="AG10" s="15">
        <f t="shared" si="10"/>
        <v>44089</v>
      </c>
      <c r="AH10" s="15">
        <f t="shared" si="10"/>
        <v>44090</v>
      </c>
      <c r="AI10" s="15">
        <f t="shared" si="10"/>
        <v>44091</v>
      </c>
      <c r="AJ10" s="15">
        <f t="shared" si="10"/>
        <v>44092</v>
      </c>
      <c r="AK10" s="15">
        <f t="shared" si="10"/>
        <v>44093</v>
      </c>
      <c r="AL10" s="15">
        <f t="shared" si="10"/>
        <v>44094</v>
      </c>
      <c r="AM10" s="15">
        <f t="shared" si="10"/>
        <v>44095</v>
      </c>
      <c r="AN10" s="15">
        <f t="shared" si="10"/>
        <v>44096</v>
      </c>
      <c r="AO10" s="15">
        <f t="shared" si="10"/>
        <v>44097</v>
      </c>
      <c r="AP10" s="15">
        <f t="shared" si="10"/>
        <v>44098</v>
      </c>
      <c r="AQ10" s="15">
        <f t="shared" si="10"/>
        <v>44099</v>
      </c>
      <c r="AR10" s="15">
        <f t="shared" si="10"/>
        <v>44100</v>
      </c>
      <c r="AS10" s="15">
        <f t="shared" si="10"/>
        <v>44101</v>
      </c>
      <c r="AT10" s="15">
        <f t="shared" si="10"/>
        <v>44102</v>
      </c>
      <c r="AU10" s="15">
        <f t="shared" si="10"/>
        <v>44103</v>
      </c>
      <c r="AV10" s="15">
        <f t="shared" si="10"/>
        <v>44104</v>
      </c>
      <c r="AW10" s="15">
        <f t="shared" si="10"/>
        <v>44105</v>
      </c>
      <c r="AX10" s="15">
        <f t="shared" si="10"/>
        <v>44106</v>
      </c>
      <c r="AY10" s="15">
        <f t="shared" si="10"/>
        <v>44107</v>
      </c>
      <c r="AZ10" s="15">
        <f t="shared" si="10"/>
        <v>44108</v>
      </c>
      <c r="BA10" s="15">
        <f t="shared" si="10"/>
        <v>44109</v>
      </c>
      <c r="BB10" s="15">
        <f t="shared" si="10"/>
        <v>44110</v>
      </c>
      <c r="BC10" s="15">
        <f t="shared" si="10"/>
        <v>44111</v>
      </c>
      <c r="BD10" s="15">
        <f t="shared" si="10"/>
        <v>44112</v>
      </c>
      <c r="BE10" s="15">
        <f t="shared" si="10"/>
        <v>44113</v>
      </c>
      <c r="BF10" s="15">
        <f t="shared" si="10"/>
        <v>44114</v>
      </c>
      <c r="BG10" s="15">
        <f t="shared" si="10"/>
        <v>44115</v>
      </c>
      <c r="BH10" s="15">
        <f t="shared" si="10"/>
        <v>44116</v>
      </c>
      <c r="BI10" s="15">
        <f t="shared" si="10"/>
        <v>44117</v>
      </c>
      <c r="BJ10" s="15">
        <f t="shared" si="10"/>
        <v>44118</v>
      </c>
      <c r="BK10" s="15">
        <f t="shared" si="10"/>
        <v>44119</v>
      </c>
      <c r="BL10" s="15">
        <f t="shared" si="10"/>
        <v>44120</v>
      </c>
      <c r="BM10" s="15">
        <f t="shared" si="10"/>
        <v>44121</v>
      </c>
      <c r="BN10" s="15">
        <f t="shared" si="10"/>
        <v>44122</v>
      </c>
      <c r="BO10" s="15">
        <f t="shared" si="10"/>
        <v>44123</v>
      </c>
      <c r="BP10" s="15">
        <f t="shared" si="10"/>
        <v>44124</v>
      </c>
      <c r="BQ10" s="15">
        <f t="shared" si="10"/>
        <v>44125</v>
      </c>
      <c r="BR10" s="15">
        <f t="shared" si="10"/>
        <v>44126</v>
      </c>
      <c r="BS10" s="15">
        <f t="shared" si="10"/>
        <v>44127</v>
      </c>
      <c r="BT10" s="15">
        <f t="shared" si="10"/>
        <v>44128</v>
      </c>
      <c r="BU10" s="15">
        <f t="shared" ref="BU10:EF10" si="11">IF($B$5&gt;0,(BT10+1)," ")</f>
        <v>44129</v>
      </c>
      <c r="BV10" s="15">
        <f t="shared" si="11"/>
        <v>44130</v>
      </c>
      <c r="BW10" s="15">
        <f t="shared" si="11"/>
        <v>44131</v>
      </c>
      <c r="BX10" s="15">
        <f t="shared" si="11"/>
        <v>44132</v>
      </c>
      <c r="BY10" s="15">
        <f t="shared" si="11"/>
        <v>44133</v>
      </c>
      <c r="BZ10" s="15">
        <f t="shared" si="11"/>
        <v>44134</v>
      </c>
      <c r="CA10" s="15">
        <f t="shared" si="11"/>
        <v>44135</v>
      </c>
      <c r="CB10" s="15">
        <f t="shared" si="11"/>
        <v>44136</v>
      </c>
      <c r="CC10" s="15">
        <f t="shared" si="11"/>
        <v>44137</v>
      </c>
      <c r="CD10" s="15">
        <f t="shared" si="11"/>
        <v>44138</v>
      </c>
      <c r="CE10" s="15">
        <f t="shared" si="11"/>
        <v>44139</v>
      </c>
      <c r="CF10" s="15">
        <f t="shared" si="11"/>
        <v>44140</v>
      </c>
      <c r="CG10" s="15">
        <f t="shared" si="11"/>
        <v>44141</v>
      </c>
      <c r="CH10" s="15">
        <f t="shared" si="11"/>
        <v>44142</v>
      </c>
      <c r="CI10" s="15">
        <f t="shared" si="11"/>
        <v>44143</v>
      </c>
      <c r="CJ10" s="15">
        <f t="shared" si="11"/>
        <v>44144</v>
      </c>
      <c r="CK10" s="15">
        <f t="shared" si="11"/>
        <v>44145</v>
      </c>
      <c r="CL10" s="15">
        <f t="shared" si="11"/>
        <v>44146</v>
      </c>
      <c r="CM10" s="15">
        <f t="shared" si="11"/>
        <v>44147</v>
      </c>
      <c r="CN10" s="15">
        <f t="shared" si="11"/>
        <v>44148</v>
      </c>
      <c r="CO10" s="15">
        <f t="shared" si="11"/>
        <v>44149</v>
      </c>
      <c r="CP10" s="15">
        <f t="shared" si="11"/>
        <v>44150</v>
      </c>
      <c r="CQ10" s="15">
        <f t="shared" si="11"/>
        <v>44151</v>
      </c>
      <c r="CR10" s="15">
        <f t="shared" si="11"/>
        <v>44152</v>
      </c>
      <c r="CS10" s="15">
        <f t="shared" si="11"/>
        <v>44153</v>
      </c>
      <c r="CT10" s="15">
        <f t="shared" si="11"/>
        <v>44154</v>
      </c>
      <c r="CU10" s="15">
        <f t="shared" si="11"/>
        <v>44155</v>
      </c>
      <c r="CV10" s="15">
        <f t="shared" si="11"/>
        <v>44156</v>
      </c>
      <c r="CW10" s="15">
        <f t="shared" si="11"/>
        <v>44157</v>
      </c>
      <c r="CX10" s="15">
        <f t="shared" si="11"/>
        <v>44158</v>
      </c>
      <c r="CY10" s="15">
        <f t="shared" si="11"/>
        <v>44159</v>
      </c>
      <c r="CZ10" s="15">
        <f t="shared" si="11"/>
        <v>44160</v>
      </c>
      <c r="DA10" s="15">
        <f t="shared" si="11"/>
        <v>44161</v>
      </c>
      <c r="DB10" s="15">
        <f t="shared" si="11"/>
        <v>44162</v>
      </c>
      <c r="DC10" s="15">
        <f t="shared" si="11"/>
        <v>44163</v>
      </c>
      <c r="DD10" s="15">
        <f t="shared" si="11"/>
        <v>44164</v>
      </c>
      <c r="DE10" s="15">
        <f t="shared" si="11"/>
        <v>44165</v>
      </c>
      <c r="DF10" s="15">
        <f t="shared" si="11"/>
        <v>44166</v>
      </c>
      <c r="DG10" s="15">
        <f t="shared" si="11"/>
        <v>44167</v>
      </c>
      <c r="DH10" s="15">
        <f t="shared" si="11"/>
        <v>44168</v>
      </c>
      <c r="DI10" s="15">
        <f t="shared" si="11"/>
        <v>44169</v>
      </c>
      <c r="DJ10" s="15">
        <f t="shared" si="11"/>
        <v>44170</v>
      </c>
      <c r="DK10" s="15">
        <f t="shared" si="11"/>
        <v>44171</v>
      </c>
      <c r="DL10" s="15">
        <f t="shared" si="11"/>
        <v>44172</v>
      </c>
      <c r="DM10" s="15">
        <f t="shared" si="11"/>
        <v>44173</v>
      </c>
      <c r="DN10" s="15">
        <f t="shared" si="11"/>
        <v>44174</v>
      </c>
      <c r="DO10" s="15">
        <f t="shared" si="11"/>
        <v>44175</v>
      </c>
      <c r="DP10" s="15">
        <f t="shared" si="11"/>
        <v>44176</v>
      </c>
      <c r="DQ10" s="15">
        <f t="shared" si="11"/>
        <v>44177</v>
      </c>
      <c r="DR10" s="15">
        <f t="shared" si="11"/>
        <v>44178</v>
      </c>
      <c r="DS10" s="15">
        <f t="shared" si="11"/>
        <v>44179</v>
      </c>
      <c r="DT10" s="15">
        <f t="shared" si="11"/>
        <v>44180</v>
      </c>
      <c r="DU10" s="15">
        <f t="shared" si="11"/>
        <v>44181</v>
      </c>
      <c r="DV10" s="15">
        <f t="shared" si="11"/>
        <v>44182</v>
      </c>
      <c r="DW10" s="15">
        <f t="shared" si="11"/>
        <v>44183</v>
      </c>
      <c r="DX10" s="15">
        <f t="shared" si="11"/>
        <v>44184</v>
      </c>
      <c r="DY10" s="15">
        <f t="shared" si="11"/>
        <v>44185</v>
      </c>
      <c r="DZ10" s="15">
        <f t="shared" si="11"/>
        <v>44186</v>
      </c>
      <c r="EA10" s="15">
        <f t="shared" si="11"/>
        <v>44187</v>
      </c>
      <c r="EB10" s="15">
        <f t="shared" si="11"/>
        <v>44188</v>
      </c>
      <c r="EC10" s="15">
        <f t="shared" si="11"/>
        <v>44189</v>
      </c>
      <c r="ED10" s="15">
        <f t="shared" si="11"/>
        <v>44190</v>
      </c>
      <c r="EE10" s="15">
        <f t="shared" si="11"/>
        <v>44191</v>
      </c>
      <c r="EF10" s="15">
        <f t="shared" si="11"/>
        <v>44192</v>
      </c>
      <c r="EG10" s="15">
        <f t="shared" ref="EG10:GR10" si="12">IF($B$5&gt;0,(EF10+1)," ")</f>
        <v>44193</v>
      </c>
      <c r="EH10" s="15">
        <f t="shared" si="12"/>
        <v>44194</v>
      </c>
      <c r="EI10" s="15">
        <f t="shared" si="12"/>
        <v>44195</v>
      </c>
      <c r="EJ10" s="15">
        <f t="shared" si="12"/>
        <v>44196</v>
      </c>
      <c r="EK10" s="15">
        <f t="shared" si="12"/>
        <v>44197</v>
      </c>
      <c r="EL10" s="15">
        <f t="shared" si="12"/>
        <v>44198</v>
      </c>
      <c r="EM10" s="15">
        <f t="shared" si="12"/>
        <v>44199</v>
      </c>
      <c r="EN10" s="15">
        <f t="shared" si="12"/>
        <v>44200</v>
      </c>
      <c r="EO10" s="15">
        <f t="shared" si="12"/>
        <v>44201</v>
      </c>
      <c r="EP10" s="15">
        <f t="shared" si="12"/>
        <v>44202</v>
      </c>
      <c r="EQ10" s="15">
        <f t="shared" si="12"/>
        <v>44203</v>
      </c>
      <c r="ER10" s="15">
        <f t="shared" si="12"/>
        <v>44204</v>
      </c>
      <c r="ES10" s="15">
        <f t="shared" si="12"/>
        <v>44205</v>
      </c>
      <c r="ET10" s="15">
        <f t="shared" si="12"/>
        <v>44206</v>
      </c>
      <c r="EU10" s="15">
        <f t="shared" si="12"/>
        <v>44207</v>
      </c>
      <c r="EV10" s="15">
        <f t="shared" si="12"/>
        <v>44208</v>
      </c>
      <c r="EW10" s="15">
        <f t="shared" si="12"/>
        <v>44209</v>
      </c>
      <c r="EX10" s="15">
        <f t="shared" si="12"/>
        <v>44210</v>
      </c>
      <c r="EY10" s="15">
        <f t="shared" si="12"/>
        <v>44211</v>
      </c>
      <c r="EZ10" s="15">
        <f t="shared" si="12"/>
        <v>44212</v>
      </c>
      <c r="FA10" s="15">
        <f t="shared" si="12"/>
        <v>44213</v>
      </c>
      <c r="FB10" s="15">
        <f t="shared" si="12"/>
        <v>44214</v>
      </c>
      <c r="FC10" s="15">
        <f t="shared" si="12"/>
        <v>44215</v>
      </c>
      <c r="FD10" s="15">
        <f t="shared" si="12"/>
        <v>44216</v>
      </c>
      <c r="FE10" s="15">
        <f t="shared" si="12"/>
        <v>44217</v>
      </c>
      <c r="FF10" s="15">
        <f t="shared" si="12"/>
        <v>44218</v>
      </c>
      <c r="FG10" s="15">
        <f t="shared" si="12"/>
        <v>44219</v>
      </c>
      <c r="FH10" s="15">
        <f t="shared" si="12"/>
        <v>44220</v>
      </c>
      <c r="FI10" s="15">
        <f t="shared" si="12"/>
        <v>44221</v>
      </c>
      <c r="FJ10" s="15">
        <f t="shared" si="12"/>
        <v>44222</v>
      </c>
      <c r="FK10" s="15">
        <f t="shared" si="12"/>
        <v>44223</v>
      </c>
      <c r="FL10" s="15">
        <f t="shared" si="12"/>
        <v>44224</v>
      </c>
      <c r="FM10" s="15">
        <f t="shared" si="12"/>
        <v>44225</v>
      </c>
      <c r="FN10" s="15">
        <f t="shared" si="12"/>
        <v>44226</v>
      </c>
      <c r="FO10" s="15">
        <f t="shared" si="12"/>
        <v>44227</v>
      </c>
      <c r="FP10" s="15">
        <f t="shared" si="12"/>
        <v>44228</v>
      </c>
      <c r="FQ10" s="15">
        <f t="shared" si="12"/>
        <v>44229</v>
      </c>
      <c r="FR10" s="15">
        <f t="shared" si="12"/>
        <v>44230</v>
      </c>
      <c r="FS10" s="15">
        <f t="shared" si="12"/>
        <v>44231</v>
      </c>
      <c r="FT10" s="15">
        <f t="shared" si="12"/>
        <v>44232</v>
      </c>
      <c r="FU10" s="15">
        <f t="shared" si="12"/>
        <v>44233</v>
      </c>
      <c r="FV10" s="15">
        <f t="shared" si="12"/>
        <v>44234</v>
      </c>
      <c r="FW10" s="15">
        <f t="shared" si="12"/>
        <v>44235</v>
      </c>
      <c r="FX10" s="15">
        <f t="shared" si="12"/>
        <v>44236</v>
      </c>
      <c r="FY10" s="15">
        <f t="shared" si="12"/>
        <v>44237</v>
      </c>
      <c r="FZ10" s="15">
        <f t="shared" si="12"/>
        <v>44238</v>
      </c>
      <c r="GA10" s="15">
        <f t="shared" si="12"/>
        <v>44239</v>
      </c>
      <c r="GB10" s="15">
        <f t="shared" si="12"/>
        <v>44240</v>
      </c>
      <c r="GC10" s="15">
        <f t="shared" si="12"/>
        <v>44241</v>
      </c>
      <c r="GD10" s="15">
        <f t="shared" si="12"/>
        <v>44242</v>
      </c>
      <c r="GE10" s="15">
        <f t="shared" si="12"/>
        <v>44243</v>
      </c>
      <c r="GF10" s="15">
        <f t="shared" si="12"/>
        <v>44244</v>
      </c>
      <c r="GG10" s="15">
        <f t="shared" si="12"/>
        <v>44245</v>
      </c>
      <c r="GH10" s="15">
        <f t="shared" si="12"/>
        <v>44246</v>
      </c>
      <c r="GI10" s="15">
        <f t="shared" si="12"/>
        <v>44247</v>
      </c>
      <c r="GJ10" s="15">
        <f t="shared" si="12"/>
        <v>44248</v>
      </c>
      <c r="GK10" s="15">
        <f t="shared" si="12"/>
        <v>44249</v>
      </c>
      <c r="GL10" s="15">
        <f t="shared" si="12"/>
        <v>44250</v>
      </c>
      <c r="GM10" s="15">
        <f t="shared" si="12"/>
        <v>44251</v>
      </c>
      <c r="GN10" s="15">
        <f t="shared" si="12"/>
        <v>44252</v>
      </c>
      <c r="GO10" s="15">
        <f t="shared" si="12"/>
        <v>44253</v>
      </c>
      <c r="GP10" s="15">
        <f t="shared" si="12"/>
        <v>44254</v>
      </c>
      <c r="GQ10" s="15">
        <f t="shared" si="12"/>
        <v>44255</v>
      </c>
      <c r="GR10" s="15">
        <f t="shared" si="12"/>
        <v>44256</v>
      </c>
      <c r="GS10" s="15">
        <f t="shared" ref="GS10:JD10" si="13">IF($B$5&gt;0,(GR10+1)," ")</f>
        <v>44257</v>
      </c>
      <c r="GT10" s="15">
        <f t="shared" si="13"/>
        <v>44258</v>
      </c>
      <c r="GU10" s="15">
        <f t="shared" si="13"/>
        <v>44259</v>
      </c>
      <c r="GV10" s="15">
        <f t="shared" si="13"/>
        <v>44260</v>
      </c>
      <c r="GW10" s="15">
        <f t="shared" si="13"/>
        <v>44261</v>
      </c>
      <c r="GX10" s="15">
        <f t="shared" si="13"/>
        <v>44262</v>
      </c>
      <c r="GY10" s="15">
        <f t="shared" si="13"/>
        <v>44263</v>
      </c>
      <c r="GZ10" s="15">
        <f t="shared" si="13"/>
        <v>44264</v>
      </c>
      <c r="HA10" s="15">
        <f t="shared" si="13"/>
        <v>44265</v>
      </c>
      <c r="HB10" s="15">
        <f t="shared" si="13"/>
        <v>44266</v>
      </c>
      <c r="HC10" s="15">
        <f t="shared" si="13"/>
        <v>44267</v>
      </c>
      <c r="HD10" s="15">
        <f t="shared" si="13"/>
        <v>44268</v>
      </c>
      <c r="HE10" s="15">
        <f t="shared" si="13"/>
        <v>44269</v>
      </c>
      <c r="HF10" s="15">
        <f t="shared" si="13"/>
        <v>44270</v>
      </c>
      <c r="HG10" s="15">
        <f t="shared" si="13"/>
        <v>44271</v>
      </c>
      <c r="HH10" s="15">
        <f t="shared" si="13"/>
        <v>44272</v>
      </c>
      <c r="HI10" s="15">
        <f t="shared" si="13"/>
        <v>44273</v>
      </c>
      <c r="HJ10" s="15">
        <f t="shared" si="13"/>
        <v>44274</v>
      </c>
      <c r="HK10" s="15">
        <f t="shared" si="13"/>
        <v>44275</v>
      </c>
      <c r="HL10" s="15">
        <f t="shared" si="13"/>
        <v>44276</v>
      </c>
      <c r="HM10" s="15">
        <f t="shared" si="13"/>
        <v>44277</v>
      </c>
      <c r="HN10" s="15">
        <f t="shared" si="13"/>
        <v>44278</v>
      </c>
      <c r="HO10" s="15">
        <f t="shared" si="13"/>
        <v>44279</v>
      </c>
      <c r="HP10" s="15">
        <f t="shared" si="13"/>
        <v>44280</v>
      </c>
      <c r="HQ10" s="15">
        <f t="shared" si="13"/>
        <v>44281</v>
      </c>
      <c r="HR10" s="15">
        <f t="shared" si="13"/>
        <v>44282</v>
      </c>
      <c r="HS10" s="15">
        <f t="shared" si="13"/>
        <v>44283</v>
      </c>
      <c r="HT10" s="15">
        <f t="shared" si="13"/>
        <v>44284</v>
      </c>
      <c r="HU10" s="15">
        <f t="shared" si="13"/>
        <v>44285</v>
      </c>
      <c r="HV10" s="15">
        <f t="shared" si="13"/>
        <v>44286</v>
      </c>
      <c r="HW10" s="15">
        <f t="shared" si="13"/>
        <v>44287</v>
      </c>
      <c r="HX10" s="15">
        <f t="shared" si="13"/>
        <v>44288</v>
      </c>
      <c r="HY10" s="15">
        <f t="shared" si="13"/>
        <v>44289</v>
      </c>
      <c r="HZ10" s="15">
        <f t="shared" si="13"/>
        <v>44290</v>
      </c>
      <c r="IA10" s="15">
        <f t="shared" si="13"/>
        <v>44291</v>
      </c>
      <c r="IB10" s="15">
        <f t="shared" si="13"/>
        <v>44292</v>
      </c>
      <c r="IC10" s="15">
        <f t="shared" si="13"/>
        <v>44293</v>
      </c>
      <c r="ID10" s="15">
        <f t="shared" si="13"/>
        <v>44294</v>
      </c>
      <c r="IE10" s="15">
        <f t="shared" si="13"/>
        <v>44295</v>
      </c>
      <c r="IF10" s="15">
        <f t="shared" si="13"/>
        <v>44296</v>
      </c>
      <c r="IG10" s="15">
        <f t="shared" si="13"/>
        <v>44297</v>
      </c>
      <c r="IH10" s="15">
        <f t="shared" si="13"/>
        <v>44298</v>
      </c>
      <c r="II10" s="15">
        <f t="shared" si="13"/>
        <v>44299</v>
      </c>
      <c r="IJ10" s="15">
        <f t="shared" si="13"/>
        <v>44300</v>
      </c>
      <c r="IK10" s="15">
        <f t="shared" si="13"/>
        <v>44301</v>
      </c>
      <c r="IL10" s="15">
        <f t="shared" si="13"/>
        <v>44302</v>
      </c>
      <c r="IM10" s="15">
        <f t="shared" si="13"/>
        <v>44303</v>
      </c>
      <c r="IN10" s="15">
        <f t="shared" si="13"/>
        <v>44304</v>
      </c>
      <c r="IO10" s="15">
        <f t="shared" si="13"/>
        <v>44305</v>
      </c>
      <c r="IP10" s="15">
        <f t="shared" si="13"/>
        <v>44306</v>
      </c>
      <c r="IQ10" s="15">
        <f t="shared" si="13"/>
        <v>44307</v>
      </c>
      <c r="IR10" s="15">
        <f t="shared" si="13"/>
        <v>44308</v>
      </c>
      <c r="IS10" s="15">
        <f t="shared" si="13"/>
        <v>44309</v>
      </c>
      <c r="IT10" s="15">
        <f t="shared" si="13"/>
        <v>44310</v>
      </c>
      <c r="IU10" s="15">
        <f t="shared" si="13"/>
        <v>44311</v>
      </c>
      <c r="IV10" s="15">
        <f t="shared" si="13"/>
        <v>44312</v>
      </c>
      <c r="IW10" s="15">
        <f t="shared" si="13"/>
        <v>44313</v>
      </c>
      <c r="IX10" s="15">
        <f t="shared" si="13"/>
        <v>44314</v>
      </c>
      <c r="IY10" s="15">
        <f t="shared" si="13"/>
        <v>44315</v>
      </c>
      <c r="IZ10" s="15">
        <f t="shared" si="13"/>
        <v>44316</v>
      </c>
      <c r="JA10" s="15">
        <f t="shared" si="13"/>
        <v>44317</v>
      </c>
      <c r="JB10" s="15">
        <f t="shared" si="13"/>
        <v>44318</v>
      </c>
      <c r="JC10" s="15">
        <f t="shared" si="13"/>
        <v>44319</v>
      </c>
      <c r="JD10" s="15">
        <f t="shared" si="13"/>
        <v>44320</v>
      </c>
      <c r="JE10" s="15">
        <f t="shared" ref="JE10:LM10" si="14">IF($B$5&gt;0,(JD10+1)," ")</f>
        <v>44321</v>
      </c>
      <c r="JF10" s="15">
        <f t="shared" si="14"/>
        <v>44322</v>
      </c>
      <c r="JG10" s="15">
        <f t="shared" si="14"/>
        <v>44323</v>
      </c>
      <c r="JH10" s="15">
        <f t="shared" si="14"/>
        <v>44324</v>
      </c>
      <c r="JI10" s="15">
        <f t="shared" si="14"/>
        <v>44325</v>
      </c>
      <c r="JJ10" s="15">
        <f t="shared" si="14"/>
        <v>44326</v>
      </c>
      <c r="JK10" s="15">
        <f t="shared" si="14"/>
        <v>44327</v>
      </c>
      <c r="JL10" s="15">
        <f t="shared" si="14"/>
        <v>44328</v>
      </c>
      <c r="JM10" s="15">
        <f t="shared" si="14"/>
        <v>44329</v>
      </c>
      <c r="JN10" s="15">
        <f t="shared" si="14"/>
        <v>44330</v>
      </c>
      <c r="JO10" s="15">
        <f t="shared" si="14"/>
        <v>44331</v>
      </c>
      <c r="JP10" s="15">
        <f t="shared" si="14"/>
        <v>44332</v>
      </c>
      <c r="JQ10" s="15">
        <f t="shared" si="14"/>
        <v>44333</v>
      </c>
      <c r="JR10" s="15">
        <f t="shared" si="14"/>
        <v>44334</v>
      </c>
      <c r="JS10" s="15">
        <f t="shared" si="14"/>
        <v>44335</v>
      </c>
      <c r="JT10" s="15">
        <f t="shared" si="14"/>
        <v>44336</v>
      </c>
      <c r="JU10" s="15">
        <f t="shared" si="14"/>
        <v>44337</v>
      </c>
      <c r="JV10" s="15">
        <f t="shared" si="14"/>
        <v>44338</v>
      </c>
      <c r="JW10" s="15">
        <f t="shared" si="14"/>
        <v>44339</v>
      </c>
      <c r="JX10" s="15">
        <f t="shared" si="14"/>
        <v>44340</v>
      </c>
      <c r="JY10" s="15">
        <f t="shared" si="14"/>
        <v>44341</v>
      </c>
      <c r="JZ10" s="15">
        <f t="shared" si="14"/>
        <v>44342</v>
      </c>
      <c r="KA10" s="15">
        <f t="shared" si="14"/>
        <v>44343</v>
      </c>
      <c r="KB10" s="15">
        <f t="shared" si="14"/>
        <v>44344</v>
      </c>
      <c r="KC10" s="15">
        <f t="shared" si="14"/>
        <v>44345</v>
      </c>
      <c r="KD10" s="15">
        <f t="shared" si="14"/>
        <v>44346</v>
      </c>
      <c r="KE10" s="15">
        <f t="shared" si="14"/>
        <v>44347</v>
      </c>
      <c r="KF10" s="15">
        <f t="shared" si="14"/>
        <v>44348</v>
      </c>
      <c r="KG10" s="15">
        <f t="shared" si="14"/>
        <v>44349</v>
      </c>
      <c r="KH10" s="15">
        <f t="shared" si="14"/>
        <v>44350</v>
      </c>
      <c r="KI10" s="15">
        <f t="shared" si="14"/>
        <v>44351</v>
      </c>
      <c r="KJ10" s="15">
        <f t="shared" si="14"/>
        <v>44352</v>
      </c>
      <c r="KK10" s="15">
        <f t="shared" si="14"/>
        <v>44353</v>
      </c>
      <c r="KL10" s="15">
        <f t="shared" si="14"/>
        <v>44354</v>
      </c>
      <c r="KM10" s="15">
        <f t="shared" si="14"/>
        <v>44355</v>
      </c>
      <c r="KN10" s="15">
        <f t="shared" si="14"/>
        <v>44356</v>
      </c>
      <c r="KO10" s="15">
        <f t="shared" si="14"/>
        <v>44357</v>
      </c>
      <c r="KP10" s="15">
        <f t="shared" si="14"/>
        <v>44358</v>
      </c>
      <c r="KQ10" s="15">
        <f t="shared" si="14"/>
        <v>44359</v>
      </c>
      <c r="KR10" s="15">
        <f t="shared" si="14"/>
        <v>44360</v>
      </c>
      <c r="KS10" s="15">
        <f t="shared" si="14"/>
        <v>44361</v>
      </c>
      <c r="KT10" s="15">
        <f t="shared" si="14"/>
        <v>44362</v>
      </c>
      <c r="KU10" s="15">
        <f t="shared" si="14"/>
        <v>44363</v>
      </c>
      <c r="KV10" s="15">
        <f t="shared" si="14"/>
        <v>44364</v>
      </c>
      <c r="KW10" s="15">
        <f t="shared" si="14"/>
        <v>44365</v>
      </c>
      <c r="KX10" s="15">
        <f t="shared" si="14"/>
        <v>44366</v>
      </c>
      <c r="KY10" s="15">
        <f t="shared" si="14"/>
        <v>44367</v>
      </c>
      <c r="KZ10" s="15">
        <f t="shared" si="14"/>
        <v>44368</v>
      </c>
      <c r="LA10" s="15">
        <f t="shared" si="14"/>
        <v>44369</v>
      </c>
      <c r="LB10" s="15">
        <f t="shared" si="14"/>
        <v>44370</v>
      </c>
      <c r="LC10" s="15">
        <f t="shared" si="14"/>
        <v>44371</v>
      </c>
      <c r="LD10" s="15">
        <f t="shared" si="14"/>
        <v>44372</v>
      </c>
      <c r="LE10" s="15">
        <f t="shared" si="14"/>
        <v>44373</v>
      </c>
      <c r="LF10" s="15">
        <f t="shared" si="14"/>
        <v>44374</v>
      </c>
      <c r="LG10" s="15">
        <f t="shared" si="14"/>
        <v>44375</v>
      </c>
      <c r="LH10" s="15">
        <f t="shared" si="14"/>
        <v>44376</v>
      </c>
      <c r="LI10" s="15">
        <f t="shared" si="14"/>
        <v>44377</v>
      </c>
      <c r="LJ10" s="15">
        <f t="shared" si="14"/>
        <v>44378</v>
      </c>
      <c r="LK10" s="15">
        <f t="shared" si="14"/>
        <v>44379</v>
      </c>
      <c r="LL10" s="15">
        <f t="shared" si="14"/>
        <v>44380</v>
      </c>
      <c r="LM10" s="128">
        <f t="shared" si="14"/>
        <v>44381</v>
      </c>
    </row>
    <row r="11" spans="1:351" ht="14.25" customHeight="1">
      <c r="A11" s="17">
        <v>3</v>
      </c>
      <c r="B11" s="18">
        <f>IF(A11&gt;0,INDEX(Joueurs!$B$2:$E$61,MATCH(A11,Joueurs!$A$2:$A$61,0),1)," ")</f>
        <v>0</v>
      </c>
      <c r="C11" s="19">
        <f>IF(A11&gt;0,INDEX(Joueurs!$B$2:$E$61,MATCH(A11,Joueurs!$A$2:$A$61,0),2)," ")</f>
        <v>0</v>
      </c>
      <c r="D11" s="20" t="str">
        <f>IF(A11&gt;0,INDEX(Joueurs!$B$2:$E$61,MATCH(A11,Joueurs!$A$2:$A$61,0),3)," ")</f>
        <v>G</v>
      </c>
      <c r="E11" s="21">
        <f>IF(A11&gt;0,INDEX(Joueurs!$B$2:$E$61,MATCH(A11,Joueurs!$A$2:$A$61,0),4)," ")</f>
        <v>28510</v>
      </c>
      <c r="F11" s="54">
        <f>IF(A11&gt;0,$B$5-E11," ")</f>
        <v>15554</v>
      </c>
      <c r="G11" s="84">
        <f>IF(A11&gt;0,COUNTA(H11:LM11)," ")</f>
        <v>63</v>
      </c>
      <c r="H11" s="74" t="s">
        <v>32</v>
      </c>
      <c r="I11" s="25"/>
      <c r="J11" s="25"/>
      <c r="K11" s="25" t="s">
        <v>32</v>
      </c>
      <c r="L11" s="25" t="s">
        <v>32</v>
      </c>
      <c r="M11" s="25" t="s">
        <v>32</v>
      </c>
      <c r="N11" s="25"/>
      <c r="O11" s="25" t="s">
        <v>32</v>
      </c>
      <c r="P11" s="25"/>
      <c r="Q11" s="25"/>
      <c r="R11" s="25" t="s">
        <v>32</v>
      </c>
      <c r="S11" s="25"/>
      <c r="T11" s="25" t="s">
        <v>32</v>
      </c>
      <c r="U11" s="25"/>
      <c r="V11" s="25" t="s">
        <v>32</v>
      </c>
      <c r="W11" s="25" t="s">
        <v>32</v>
      </c>
      <c r="X11" s="25"/>
      <c r="Y11" s="25" t="s">
        <v>32</v>
      </c>
      <c r="Z11" s="25" t="s">
        <v>32</v>
      </c>
      <c r="AA11" s="25" t="s">
        <v>32</v>
      </c>
      <c r="AB11" s="25"/>
      <c r="AC11" s="25" t="s">
        <v>32</v>
      </c>
      <c r="AD11" s="25" t="s">
        <v>32</v>
      </c>
      <c r="AE11" s="25"/>
      <c r="AF11" s="25" t="s">
        <v>32</v>
      </c>
      <c r="AG11" s="25" t="s">
        <v>32</v>
      </c>
      <c r="AH11" s="25" t="s">
        <v>32</v>
      </c>
      <c r="AI11" s="25"/>
      <c r="AJ11" s="25" t="s">
        <v>32</v>
      </c>
      <c r="AK11" s="25" t="s">
        <v>32</v>
      </c>
      <c r="AL11" s="25"/>
      <c r="AM11" s="25" t="s">
        <v>32</v>
      </c>
      <c r="AN11" s="25" t="s">
        <v>32</v>
      </c>
      <c r="AO11" s="25" t="s">
        <v>32</v>
      </c>
      <c r="AP11" s="25"/>
      <c r="AQ11" s="25" t="s">
        <v>32</v>
      </c>
      <c r="AR11" s="25" t="s">
        <v>32</v>
      </c>
      <c r="AS11" s="24"/>
      <c r="AT11" s="24" t="s">
        <v>32</v>
      </c>
      <c r="AU11" s="24" t="s">
        <v>32</v>
      </c>
      <c r="AV11" s="24" t="s">
        <v>32</v>
      </c>
      <c r="AW11" s="24"/>
      <c r="AX11" s="24" t="s">
        <v>32</v>
      </c>
      <c r="AY11" s="24"/>
      <c r="AZ11" s="24"/>
      <c r="BA11" s="24" t="s">
        <v>32</v>
      </c>
      <c r="BB11" s="24" t="s">
        <v>32</v>
      </c>
      <c r="BC11" s="24" t="s">
        <v>32</v>
      </c>
      <c r="BD11" s="24"/>
      <c r="BE11" s="24" t="s">
        <v>32</v>
      </c>
      <c r="BF11" s="24" t="s">
        <v>32</v>
      </c>
      <c r="BG11" s="24"/>
      <c r="BH11" s="24" t="s">
        <v>32</v>
      </c>
      <c r="BI11" s="24" t="s">
        <v>32</v>
      </c>
      <c r="BJ11" s="24" t="s">
        <v>32</v>
      </c>
      <c r="BK11" s="24"/>
      <c r="BL11" s="24" t="s">
        <v>32</v>
      </c>
      <c r="BM11" s="24" t="s">
        <v>32</v>
      </c>
      <c r="BN11" s="24"/>
      <c r="BO11" s="24" t="s">
        <v>32</v>
      </c>
      <c r="BP11" s="24" t="s">
        <v>32</v>
      </c>
      <c r="BQ11" s="24"/>
      <c r="BR11" s="24"/>
      <c r="BS11" s="24"/>
      <c r="BT11" s="24"/>
      <c r="BU11" s="24"/>
      <c r="BV11" s="24"/>
      <c r="BW11" s="26"/>
      <c r="BX11" s="24" t="s">
        <v>32</v>
      </c>
      <c r="BY11" s="24"/>
      <c r="BZ11" s="24" t="s">
        <v>32</v>
      </c>
      <c r="CA11" s="24"/>
      <c r="CB11" s="24"/>
      <c r="CC11" s="24"/>
      <c r="CD11" s="24" t="s">
        <v>32</v>
      </c>
      <c r="CE11" s="24" t="s">
        <v>32</v>
      </c>
      <c r="CF11" s="24"/>
      <c r="CG11" s="24" t="s">
        <v>32</v>
      </c>
      <c r="CH11" s="24" t="s">
        <v>32</v>
      </c>
      <c r="CI11" s="24"/>
      <c r="CJ11" s="24"/>
      <c r="CK11" s="24"/>
      <c r="CL11" s="24"/>
      <c r="CM11" s="24"/>
      <c r="CN11" s="24" t="s">
        <v>32</v>
      </c>
      <c r="CO11" s="24"/>
      <c r="CP11" s="24"/>
      <c r="CQ11" s="24"/>
      <c r="CR11" s="24"/>
      <c r="CS11" s="26"/>
      <c r="CT11" s="26"/>
      <c r="CU11" s="95"/>
      <c r="CV11" s="95" t="s">
        <v>32</v>
      </c>
      <c r="CW11" s="95"/>
      <c r="CX11" s="95"/>
      <c r="CY11" s="95"/>
      <c r="CZ11" s="95"/>
      <c r="DA11" s="95"/>
      <c r="DB11" s="95" t="s">
        <v>32</v>
      </c>
      <c r="DC11" s="95" t="s">
        <v>32</v>
      </c>
      <c r="DD11" s="95"/>
      <c r="DE11" s="95"/>
      <c r="DF11" s="95"/>
      <c r="DG11" s="95"/>
      <c r="DH11" s="95"/>
      <c r="DI11" s="95" t="s">
        <v>32</v>
      </c>
      <c r="DJ11" s="95" t="s">
        <v>32</v>
      </c>
      <c r="DK11" s="95"/>
      <c r="DL11" s="95"/>
      <c r="DM11" s="95"/>
      <c r="DN11" s="95"/>
      <c r="DO11" s="95"/>
      <c r="DP11" s="95" t="s">
        <v>32</v>
      </c>
      <c r="DQ11" s="95" t="s">
        <v>32</v>
      </c>
      <c r="DR11" s="95"/>
      <c r="DS11" s="95"/>
      <c r="DT11" s="95"/>
      <c r="DU11" s="95"/>
      <c r="DV11" s="95"/>
      <c r="DW11" s="95" t="s">
        <v>32</v>
      </c>
      <c r="DX11" s="95" t="s">
        <v>32</v>
      </c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 t="s">
        <v>32</v>
      </c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 t="s">
        <v>32</v>
      </c>
      <c r="FG11" s="95" t="s">
        <v>32</v>
      </c>
      <c r="FH11" s="95"/>
      <c r="FI11" s="95"/>
      <c r="FJ11" s="95"/>
      <c r="FK11" s="95"/>
      <c r="FL11" s="95"/>
      <c r="FM11" s="95"/>
      <c r="FN11" s="95" t="s">
        <v>32</v>
      </c>
      <c r="FO11" s="95"/>
      <c r="FP11" s="95"/>
      <c r="FQ11" s="95"/>
      <c r="FR11" s="95"/>
      <c r="FS11" s="95"/>
      <c r="FT11" s="95"/>
      <c r="FU11" s="95" t="s">
        <v>32</v>
      </c>
      <c r="FV11" s="95"/>
      <c r="FW11" s="95"/>
      <c r="FX11" s="95"/>
      <c r="FY11" s="95"/>
      <c r="FZ11" s="95"/>
      <c r="GA11" s="95"/>
      <c r="GB11" s="95"/>
      <c r="GC11" s="95"/>
      <c r="GD11" s="95"/>
      <c r="GE11" s="96"/>
      <c r="GF11" s="96"/>
      <c r="GG11" s="95"/>
      <c r="GH11" s="95"/>
      <c r="GI11" s="95" t="s">
        <v>32</v>
      </c>
      <c r="GJ11" s="95"/>
      <c r="GK11" s="95"/>
      <c r="GL11" s="95" t="s">
        <v>32</v>
      </c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6"/>
      <c r="LM11" s="97"/>
      <c r="LV11" s="142" t="s">
        <v>27</v>
      </c>
      <c r="LW11" s="142"/>
      <c r="LX11" s="142"/>
      <c r="LY11" s="142"/>
      <c r="LZ11" s="142"/>
      <c r="MA11" s="142"/>
      <c r="MB11" s="142"/>
      <c r="MC11" s="142"/>
      <c r="MD11" s="142"/>
    </row>
    <row r="12" spans="1:351" ht="14.25" customHeight="1">
      <c r="A12" s="27"/>
      <c r="B12" s="28" t="str">
        <f>IF(A12&gt;0,INDEX(Joueurs!$B$2:$E$61,MATCH(A12,Joueurs!$A$2:$A$61,0),1)," ")</f>
        <v xml:space="preserve"> </v>
      </c>
      <c r="C12" s="22" t="str">
        <f>IF(A12&gt;0,INDEX(Joueurs!$B$2:$E$61,MATCH(A12,Joueurs!$A$2:$A$61,0),2)," ")</f>
        <v xml:space="preserve"> </v>
      </c>
      <c r="D12" s="23" t="str">
        <f>IF(A12&gt;0,INDEX(Joueurs!$B$2:$E$61,MATCH(A12,Joueurs!$A$2:$A$61,0),3)," ")</f>
        <v xml:space="preserve"> </v>
      </c>
      <c r="E12" s="29" t="str">
        <f>IF(A12&gt;0,INDEX(Joueurs!$B$2:$E$61,MATCH(A12,Joueurs!$A$2:$A$61,0),4)," ")</f>
        <v xml:space="preserve"> </v>
      </c>
      <c r="F12" s="55" t="str">
        <f>IF(A12&gt;0,$B$5-E12," ")</f>
        <v xml:space="preserve"> </v>
      </c>
      <c r="G12" s="84" t="str">
        <f t="shared" ref="G12:G55" si="15">IF(A12&gt;0,COUNTA(H12:LM12)," ")</f>
        <v xml:space="preserve"> </v>
      </c>
      <c r="H12" s="75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3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3"/>
      <c r="CT12" s="33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  <c r="DF12" s="85"/>
      <c r="DG12" s="85"/>
      <c r="DH12" s="85"/>
      <c r="DI12" s="85"/>
      <c r="DJ12" s="85"/>
      <c r="DK12" s="85"/>
      <c r="DL12" s="85"/>
      <c r="DM12" s="85"/>
      <c r="DN12" s="85"/>
      <c r="DO12" s="85"/>
      <c r="DP12" s="85"/>
      <c r="DQ12" s="85"/>
      <c r="DR12" s="85"/>
      <c r="DS12" s="85"/>
      <c r="DT12" s="85"/>
      <c r="DU12" s="85"/>
      <c r="DV12" s="85"/>
      <c r="DW12" s="85"/>
      <c r="DX12" s="85"/>
      <c r="DY12" s="85"/>
      <c r="DZ12" s="85"/>
      <c r="EA12" s="85"/>
      <c r="EB12" s="85"/>
      <c r="EC12" s="85"/>
      <c r="ED12" s="85"/>
      <c r="EE12" s="85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  <c r="FO12" s="85"/>
      <c r="FP12" s="85"/>
      <c r="FQ12" s="85"/>
      <c r="FR12" s="85"/>
      <c r="FS12" s="85"/>
      <c r="FT12" s="85"/>
      <c r="FU12" s="85"/>
      <c r="FV12" s="85"/>
      <c r="FW12" s="85"/>
      <c r="FX12" s="85"/>
      <c r="FY12" s="85"/>
      <c r="FZ12" s="85"/>
      <c r="GA12" s="85"/>
      <c r="GB12" s="85"/>
      <c r="GC12" s="85"/>
      <c r="GD12" s="85"/>
      <c r="GE12" s="89"/>
      <c r="GF12" s="89"/>
      <c r="GG12" s="85"/>
      <c r="GH12" s="85"/>
      <c r="GI12" s="85"/>
      <c r="GJ12" s="85"/>
      <c r="GK12" s="85"/>
      <c r="GL12" s="85"/>
      <c r="GM12" s="85"/>
      <c r="GN12" s="85"/>
      <c r="GO12" s="85"/>
      <c r="GP12" s="85"/>
      <c r="GQ12" s="85"/>
      <c r="GR12" s="85"/>
      <c r="GS12" s="85"/>
      <c r="GT12" s="85"/>
      <c r="GU12" s="85"/>
      <c r="GV12" s="85"/>
      <c r="GW12" s="85"/>
      <c r="GX12" s="85"/>
      <c r="GY12" s="85"/>
      <c r="GZ12" s="85"/>
      <c r="HA12" s="85"/>
      <c r="HB12" s="85"/>
      <c r="HC12" s="85"/>
      <c r="HD12" s="85"/>
      <c r="HE12" s="85"/>
      <c r="HF12" s="85"/>
      <c r="HG12" s="85"/>
      <c r="HH12" s="85"/>
      <c r="HI12" s="85"/>
      <c r="HJ12" s="85"/>
      <c r="HK12" s="85"/>
      <c r="HL12" s="85"/>
      <c r="HM12" s="85"/>
      <c r="HN12" s="85"/>
      <c r="HO12" s="85"/>
      <c r="HP12" s="85"/>
      <c r="HQ12" s="85"/>
      <c r="HR12" s="85"/>
      <c r="HS12" s="85"/>
      <c r="HT12" s="85"/>
      <c r="HU12" s="85"/>
      <c r="HV12" s="85"/>
      <c r="HW12" s="85"/>
      <c r="HX12" s="85"/>
      <c r="HY12" s="85"/>
      <c r="HZ12" s="85"/>
      <c r="IA12" s="85"/>
      <c r="IB12" s="85"/>
      <c r="IC12" s="85"/>
      <c r="ID12" s="85"/>
      <c r="IE12" s="85"/>
      <c r="IF12" s="85"/>
      <c r="IG12" s="85"/>
      <c r="IH12" s="85"/>
      <c r="II12" s="85"/>
      <c r="IJ12" s="85"/>
      <c r="IK12" s="85"/>
      <c r="IL12" s="85"/>
      <c r="IM12" s="85"/>
      <c r="IN12" s="85"/>
      <c r="IO12" s="85"/>
      <c r="IP12" s="85"/>
      <c r="IQ12" s="85"/>
      <c r="IR12" s="85"/>
      <c r="IS12" s="85"/>
      <c r="IT12" s="85"/>
      <c r="IU12" s="85"/>
      <c r="IV12" s="85"/>
      <c r="IW12" s="85"/>
      <c r="IX12" s="85"/>
      <c r="IY12" s="85"/>
      <c r="IZ12" s="85"/>
      <c r="JA12" s="85"/>
      <c r="JB12" s="85"/>
      <c r="JC12" s="85"/>
      <c r="JD12" s="85"/>
      <c r="JE12" s="85"/>
      <c r="JF12" s="85"/>
      <c r="JG12" s="85"/>
      <c r="JH12" s="85"/>
      <c r="JI12" s="85"/>
      <c r="JJ12" s="85"/>
      <c r="JK12" s="85"/>
      <c r="JL12" s="85"/>
      <c r="JM12" s="85"/>
      <c r="JN12" s="85"/>
      <c r="JO12" s="85"/>
      <c r="JP12" s="85"/>
      <c r="JQ12" s="85"/>
      <c r="JR12" s="85"/>
      <c r="JS12" s="85"/>
      <c r="JT12" s="85"/>
      <c r="JU12" s="85"/>
      <c r="JV12" s="85"/>
      <c r="JW12" s="85"/>
      <c r="JX12" s="85"/>
      <c r="JY12" s="85"/>
      <c r="JZ12" s="85"/>
      <c r="KA12" s="85"/>
      <c r="KB12" s="85"/>
      <c r="KC12" s="85"/>
      <c r="KD12" s="85"/>
      <c r="KE12" s="85"/>
      <c r="KF12" s="85"/>
      <c r="KG12" s="85"/>
      <c r="KH12" s="85"/>
      <c r="KI12" s="85"/>
      <c r="KJ12" s="85"/>
      <c r="KK12" s="85"/>
      <c r="KL12" s="85"/>
      <c r="KM12" s="85"/>
      <c r="KN12" s="85"/>
      <c r="KO12" s="85"/>
      <c r="KP12" s="85"/>
      <c r="KQ12" s="85"/>
      <c r="KR12" s="85"/>
      <c r="KS12" s="85"/>
      <c r="KT12" s="85"/>
      <c r="KU12" s="85"/>
      <c r="KV12" s="85"/>
      <c r="KW12" s="85"/>
      <c r="KX12" s="85"/>
      <c r="KY12" s="85"/>
      <c r="KZ12" s="85"/>
      <c r="LA12" s="85"/>
      <c r="LB12" s="85"/>
      <c r="LC12" s="85"/>
      <c r="LD12" s="85"/>
      <c r="LE12" s="85"/>
      <c r="LF12" s="85"/>
      <c r="LG12" s="85"/>
      <c r="LH12" s="85"/>
      <c r="LI12" s="85"/>
      <c r="LJ12" s="85"/>
      <c r="LK12" s="85"/>
      <c r="LL12" s="89"/>
      <c r="LM12" s="92"/>
      <c r="LV12" s="142"/>
      <c r="LW12" s="142"/>
      <c r="LX12" s="142"/>
      <c r="LY12" s="142"/>
      <c r="LZ12" s="142"/>
      <c r="MA12" s="142"/>
      <c r="MB12" s="142"/>
      <c r="MC12" s="142"/>
      <c r="MD12" s="142"/>
    </row>
    <row r="13" spans="1:351" ht="14.25" customHeight="1">
      <c r="A13" s="27"/>
      <c r="B13" s="34" t="str">
        <f>IF(A13&gt;0,INDEX(Joueurs!$B$2:$E$61,MATCH(A13,Joueurs!$A$2:$A$61,0),1)," ")</f>
        <v xml:space="preserve"> </v>
      </c>
      <c r="C13" s="35" t="str">
        <f>IF(A13&gt;0,INDEX(Joueurs!$B$2:$E$61,MATCH(A13,Joueurs!$A$2:$A$61,0),2)," ")</f>
        <v xml:space="preserve"> </v>
      </c>
      <c r="D13" s="23" t="str">
        <f>IF(A13&gt;0,INDEX(Joueurs!$B$2:$E$61,MATCH(A13,Joueurs!$A$2:$A$61,0),3)," ")</f>
        <v xml:space="preserve"> </v>
      </c>
      <c r="E13" s="29" t="str">
        <f>IF(A13&gt;0,INDEX(Joueurs!$B$2:$E$61,MATCH(A13,Joueurs!$A$2:$A$61,0),4)," ")</f>
        <v xml:space="preserve"> </v>
      </c>
      <c r="F13" s="55" t="str">
        <f>IF(A13&gt;0,$B$5-E13," ")</f>
        <v xml:space="preserve"> </v>
      </c>
      <c r="G13" s="84" t="str">
        <f t="shared" si="15"/>
        <v xml:space="preserve"> </v>
      </c>
      <c r="H13" s="75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3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3"/>
      <c r="CT13" s="33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  <c r="DF13" s="85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  <c r="FO13" s="85"/>
      <c r="FP13" s="85"/>
      <c r="FQ13" s="85"/>
      <c r="FR13" s="85"/>
      <c r="FS13" s="85"/>
      <c r="FT13" s="85"/>
      <c r="FU13" s="85"/>
      <c r="FV13" s="85"/>
      <c r="FW13" s="85"/>
      <c r="FX13" s="85"/>
      <c r="FY13" s="85"/>
      <c r="FZ13" s="85"/>
      <c r="GA13" s="85"/>
      <c r="GB13" s="85"/>
      <c r="GC13" s="85"/>
      <c r="GD13" s="85"/>
      <c r="GE13" s="89"/>
      <c r="GF13" s="89"/>
      <c r="GG13" s="85"/>
      <c r="GH13" s="85"/>
      <c r="GI13" s="85"/>
      <c r="GJ13" s="85"/>
      <c r="GK13" s="85"/>
      <c r="GL13" s="85"/>
      <c r="GM13" s="85"/>
      <c r="GN13" s="85"/>
      <c r="GO13" s="85"/>
      <c r="GP13" s="85"/>
      <c r="GQ13" s="85"/>
      <c r="GR13" s="85"/>
      <c r="GS13" s="85"/>
      <c r="GT13" s="85"/>
      <c r="GU13" s="85"/>
      <c r="GV13" s="85"/>
      <c r="GW13" s="85"/>
      <c r="GX13" s="85"/>
      <c r="GY13" s="85"/>
      <c r="GZ13" s="85"/>
      <c r="HA13" s="85"/>
      <c r="HB13" s="85"/>
      <c r="HC13" s="85"/>
      <c r="HD13" s="85"/>
      <c r="HE13" s="85"/>
      <c r="HF13" s="85"/>
      <c r="HG13" s="85"/>
      <c r="HH13" s="85"/>
      <c r="HI13" s="85"/>
      <c r="HJ13" s="85"/>
      <c r="HK13" s="85"/>
      <c r="HL13" s="85"/>
      <c r="HM13" s="85"/>
      <c r="HN13" s="85"/>
      <c r="HO13" s="85"/>
      <c r="HP13" s="85"/>
      <c r="HQ13" s="85"/>
      <c r="HR13" s="85"/>
      <c r="HS13" s="85"/>
      <c r="HT13" s="85"/>
      <c r="HU13" s="85"/>
      <c r="HV13" s="85"/>
      <c r="HW13" s="85"/>
      <c r="HX13" s="85"/>
      <c r="HY13" s="85"/>
      <c r="HZ13" s="85"/>
      <c r="IA13" s="85"/>
      <c r="IB13" s="85"/>
      <c r="IC13" s="85"/>
      <c r="ID13" s="85"/>
      <c r="IE13" s="85"/>
      <c r="IF13" s="85"/>
      <c r="IG13" s="85"/>
      <c r="IH13" s="85"/>
      <c r="II13" s="85"/>
      <c r="IJ13" s="85"/>
      <c r="IK13" s="85"/>
      <c r="IL13" s="85"/>
      <c r="IM13" s="85"/>
      <c r="IN13" s="85"/>
      <c r="IO13" s="85"/>
      <c r="IP13" s="85"/>
      <c r="IQ13" s="85"/>
      <c r="IR13" s="85"/>
      <c r="IS13" s="85"/>
      <c r="IT13" s="85"/>
      <c r="IU13" s="85"/>
      <c r="IV13" s="85"/>
      <c r="IW13" s="85"/>
      <c r="IX13" s="85"/>
      <c r="IY13" s="85"/>
      <c r="IZ13" s="85"/>
      <c r="JA13" s="85"/>
      <c r="JB13" s="85"/>
      <c r="JC13" s="85"/>
      <c r="JD13" s="85"/>
      <c r="JE13" s="85"/>
      <c r="JF13" s="85"/>
      <c r="JG13" s="85"/>
      <c r="JH13" s="85"/>
      <c r="JI13" s="85"/>
      <c r="JJ13" s="85"/>
      <c r="JK13" s="85"/>
      <c r="JL13" s="85"/>
      <c r="JM13" s="85"/>
      <c r="JN13" s="85"/>
      <c r="JO13" s="85"/>
      <c r="JP13" s="85"/>
      <c r="JQ13" s="85"/>
      <c r="JR13" s="85"/>
      <c r="JS13" s="85"/>
      <c r="JT13" s="85"/>
      <c r="JU13" s="85"/>
      <c r="JV13" s="85"/>
      <c r="JW13" s="85"/>
      <c r="JX13" s="85"/>
      <c r="JY13" s="85"/>
      <c r="JZ13" s="85"/>
      <c r="KA13" s="85"/>
      <c r="KB13" s="85"/>
      <c r="KC13" s="85"/>
      <c r="KD13" s="85"/>
      <c r="KE13" s="85"/>
      <c r="KF13" s="85"/>
      <c r="KG13" s="85"/>
      <c r="KH13" s="85"/>
      <c r="KI13" s="85"/>
      <c r="KJ13" s="85"/>
      <c r="KK13" s="85"/>
      <c r="KL13" s="85"/>
      <c r="KM13" s="85"/>
      <c r="KN13" s="85"/>
      <c r="KO13" s="85"/>
      <c r="KP13" s="85"/>
      <c r="KQ13" s="85"/>
      <c r="KR13" s="85"/>
      <c r="KS13" s="85"/>
      <c r="KT13" s="85"/>
      <c r="KU13" s="85"/>
      <c r="KV13" s="85"/>
      <c r="KW13" s="85"/>
      <c r="KX13" s="85"/>
      <c r="KY13" s="85"/>
      <c r="KZ13" s="85"/>
      <c r="LA13" s="85"/>
      <c r="LB13" s="85"/>
      <c r="LC13" s="85"/>
      <c r="LD13" s="85"/>
      <c r="LE13" s="85"/>
      <c r="LF13" s="85"/>
      <c r="LG13" s="85"/>
      <c r="LH13" s="85"/>
      <c r="LI13" s="85"/>
      <c r="LJ13" s="85"/>
      <c r="LK13" s="85"/>
      <c r="LL13" s="89"/>
      <c r="LM13" s="92"/>
      <c r="LV13" s="109"/>
      <c r="LW13" s="109"/>
      <c r="LX13" s="109"/>
      <c r="LY13" s="109"/>
      <c r="LZ13" s="109"/>
      <c r="MA13" s="109"/>
      <c r="MB13" s="109"/>
      <c r="MC13" s="109"/>
      <c r="MD13" s="109"/>
    </row>
    <row r="14" spans="1:351" ht="14.25" customHeight="1">
      <c r="A14" s="63" t="s">
        <v>18</v>
      </c>
      <c r="B14" s="64" t="s">
        <v>8</v>
      </c>
      <c r="C14" s="65" t="s">
        <v>9</v>
      </c>
      <c r="D14" s="65" t="s">
        <v>10</v>
      </c>
      <c r="E14" s="66" t="s">
        <v>11</v>
      </c>
      <c r="F14" s="67" t="s">
        <v>12</v>
      </c>
      <c r="G14" s="37"/>
      <c r="H14" s="7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 t="s">
        <v>36</v>
      </c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48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69"/>
      <c r="CT14" s="69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 t="s">
        <v>37</v>
      </c>
      <c r="ED14" s="98" t="s">
        <v>37</v>
      </c>
      <c r="EE14" s="98" t="s">
        <v>37</v>
      </c>
      <c r="EF14" s="98" t="s">
        <v>37</v>
      </c>
      <c r="EG14" s="98" t="s">
        <v>37</v>
      </c>
      <c r="EH14" s="98" t="s">
        <v>37</v>
      </c>
      <c r="EI14" s="98" t="s">
        <v>37</v>
      </c>
      <c r="EJ14" s="98" t="s">
        <v>37</v>
      </c>
      <c r="EK14" s="98" t="s">
        <v>37</v>
      </c>
      <c r="EL14" s="98" t="s">
        <v>37</v>
      </c>
      <c r="EM14" s="98" t="s">
        <v>37</v>
      </c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  <c r="FL14" s="98"/>
      <c r="FM14" s="98"/>
      <c r="FN14" s="98"/>
      <c r="FO14" s="98"/>
      <c r="FP14" s="98"/>
      <c r="FQ14" s="98"/>
      <c r="FR14" s="98"/>
      <c r="FS14" s="98"/>
      <c r="FT14" s="98"/>
      <c r="FU14" s="98"/>
      <c r="FV14" s="98"/>
      <c r="FW14" s="98"/>
      <c r="FX14" s="98"/>
      <c r="FY14" s="98"/>
      <c r="FZ14" s="98"/>
      <c r="GA14" s="98"/>
      <c r="GB14" s="98"/>
      <c r="GC14" s="98"/>
      <c r="GD14" s="98"/>
      <c r="GE14" s="99"/>
      <c r="GF14" s="99"/>
      <c r="GG14" s="98"/>
      <c r="GH14" s="98"/>
      <c r="GI14" s="98"/>
      <c r="GJ14" s="98"/>
      <c r="GK14" s="98"/>
      <c r="GL14" s="98"/>
      <c r="GM14" s="98"/>
      <c r="GN14" s="98"/>
      <c r="GO14" s="98"/>
      <c r="GP14" s="98"/>
      <c r="GQ14" s="98"/>
      <c r="GR14" s="98"/>
      <c r="GS14" s="98"/>
      <c r="GT14" s="98"/>
      <c r="GU14" s="98"/>
      <c r="GV14" s="98"/>
      <c r="GW14" s="98"/>
      <c r="GX14" s="98"/>
      <c r="GY14" s="98"/>
      <c r="GZ14" s="98"/>
      <c r="HA14" s="98"/>
      <c r="HB14" s="98"/>
      <c r="HC14" s="98"/>
      <c r="HD14" s="98"/>
      <c r="HE14" s="98"/>
      <c r="HF14" s="98"/>
      <c r="HG14" s="98"/>
      <c r="HH14" s="98"/>
      <c r="HI14" s="98"/>
      <c r="HJ14" s="98"/>
      <c r="HK14" s="98"/>
      <c r="HL14" s="98"/>
      <c r="HM14" s="98"/>
      <c r="HN14" s="98"/>
      <c r="HO14" s="98"/>
      <c r="HP14" s="98"/>
      <c r="HQ14" s="98"/>
      <c r="HR14" s="98"/>
      <c r="HS14" s="98"/>
      <c r="HT14" s="98"/>
      <c r="HU14" s="98"/>
      <c r="HV14" s="98"/>
      <c r="HW14" s="98"/>
      <c r="HX14" s="98"/>
      <c r="HY14" s="98"/>
      <c r="HZ14" s="98"/>
      <c r="IA14" s="98"/>
      <c r="IB14" s="98"/>
      <c r="IC14" s="98"/>
      <c r="ID14" s="98"/>
      <c r="IE14" s="98"/>
      <c r="IF14" s="98"/>
      <c r="IG14" s="98"/>
      <c r="IH14" s="98"/>
      <c r="II14" s="98"/>
      <c r="IJ14" s="98"/>
      <c r="IK14" s="98"/>
      <c r="IL14" s="98"/>
      <c r="IM14" s="98"/>
      <c r="IN14" s="98"/>
      <c r="IO14" s="98"/>
      <c r="IP14" s="98"/>
      <c r="IQ14" s="98"/>
      <c r="IR14" s="98"/>
      <c r="IS14" s="98"/>
      <c r="IT14" s="98"/>
      <c r="IU14" s="98"/>
      <c r="IV14" s="98"/>
      <c r="IW14" s="98"/>
      <c r="IX14" s="98"/>
      <c r="IY14" s="98"/>
      <c r="IZ14" s="98"/>
      <c r="JA14" s="98"/>
      <c r="JB14" s="98"/>
      <c r="JC14" s="98"/>
      <c r="JD14" s="98"/>
      <c r="JE14" s="98"/>
      <c r="JF14" s="98"/>
      <c r="JG14" s="98"/>
      <c r="JH14" s="98"/>
      <c r="JI14" s="98"/>
      <c r="JJ14" s="98"/>
      <c r="JK14" s="98"/>
      <c r="JL14" s="98"/>
      <c r="JM14" s="98"/>
      <c r="JN14" s="98"/>
      <c r="JO14" s="98"/>
      <c r="JP14" s="98"/>
      <c r="JQ14" s="98"/>
      <c r="JR14" s="98"/>
      <c r="JS14" s="98"/>
      <c r="JT14" s="98"/>
      <c r="JU14" s="98"/>
      <c r="JV14" s="98"/>
      <c r="JW14" s="98"/>
      <c r="JX14" s="98"/>
      <c r="JY14" s="98"/>
      <c r="JZ14" s="98"/>
      <c r="KA14" s="98"/>
      <c r="KB14" s="98"/>
      <c r="KC14" s="98"/>
      <c r="KD14" s="98"/>
      <c r="KE14" s="98"/>
      <c r="KF14" s="98"/>
      <c r="KG14" s="98"/>
      <c r="KH14" s="98"/>
      <c r="KI14" s="98"/>
      <c r="KJ14" s="98"/>
      <c r="KK14" s="98"/>
      <c r="KL14" s="98"/>
      <c r="KM14" s="98"/>
      <c r="KN14" s="98"/>
      <c r="KO14" s="98"/>
      <c r="KP14" s="98"/>
      <c r="KQ14" s="98"/>
      <c r="KR14" s="98"/>
      <c r="KS14" s="98"/>
      <c r="KT14" s="98"/>
      <c r="KU14" s="98"/>
      <c r="KV14" s="98"/>
      <c r="KW14" s="98"/>
      <c r="KX14" s="98"/>
      <c r="KY14" s="98"/>
      <c r="KZ14" s="98"/>
      <c r="LA14" s="98"/>
      <c r="LB14" s="98"/>
      <c r="LC14" s="98"/>
      <c r="LD14" s="98"/>
      <c r="LE14" s="98"/>
      <c r="LF14" s="98"/>
      <c r="LG14" s="98"/>
      <c r="LH14" s="98"/>
      <c r="LI14" s="98"/>
      <c r="LJ14" s="98"/>
      <c r="LK14" s="98"/>
      <c r="LL14" s="99"/>
      <c r="LM14" s="99"/>
      <c r="LN14" s="103" t="s">
        <v>19</v>
      </c>
      <c r="LO14" s="104" t="s">
        <v>20</v>
      </c>
      <c r="LP14" s="116" t="s">
        <v>21</v>
      </c>
      <c r="LQ14" s="122" t="s">
        <v>28</v>
      </c>
      <c r="LR14" s="105" t="s">
        <v>22</v>
      </c>
      <c r="LS14" s="101" t="s">
        <v>29</v>
      </c>
      <c r="LX14" s="107" t="s">
        <v>1</v>
      </c>
      <c r="LY14" s="107" t="s">
        <v>19</v>
      </c>
      <c r="LZ14" s="107" t="s">
        <v>20</v>
      </c>
      <c r="MA14" s="107" t="s">
        <v>21</v>
      </c>
      <c r="MB14" s="124" t="s">
        <v>28</v>
      </c>
      <c r="MC14" s="107" t="s">
        <v>22</v>
      </c>
      <c r="MD14" s="107" t="s">
        <v>29</v>
      </c>
    </row>
    <row r="15" spans="1:351" ht="14.25" customHeight="1">
      <c r="A15" s="27">
        <v>1</v>
      </c>
      <c r="B15" s="34">
        <f>IF(A15&gt;0,INDEX(Joueurs!$B$2:$E$61,MATCH(A15,Joueurs!$A$2:$A$61,0),1)," ")</f>
        <v>0</v>
      </c>
      <c r="C15" s="35">
        <f>IF(A15&gt;0,INDEX(Joueurs!$B$2:$E$61,MATCH(A15,Joueurs!$A$2:$A$61,0),2)," ")</f>
        <v>0</v>
      </c>
      <c r="D15" s="23" t="str">
        <f>IF(A15&gt;0,INDEX(Joueurs!$B$2:$E$61,MATCH(A15,Joueurs!$A$2:$A$61,0),3)," ")</f>
        <v>F</v>
      </c>
      <c r="E15" s="29">
        <f>IF(A15&gt;0,INDEX(Joueurs!$B$2:$E$61,MATCH(A15,Joueurs!$A$2:$A$61,0),4)," ")</f>
        <v>22622</v>
      </c>
      <c r="F15" s="55">
        <f t="shared" ref="F15:F46" si="16">IF(A15&gt;0,$B$5-E15," ")</f>
        <v>21442</v>
      </c>
      <c r="G15" s="62">
        <f t="shared" si="15"/>
        <v>6</v>
      </c>
      <c r="H15" s="75"/>
      <c r="I15" s="31"/>
      <c r="J15" s="31"/>
      <c r="K15" s="31"/>
      <c r="L15" s="31"/>
      <c r="M15" s="31"/>
      <c r="N15" s="31"/>
      <c r="O15" s="31"/>
      <c r="P15" s="31"/>
      <c r="Q15" s="31"/>
      <c r="R15" s="31" t="s">
        <v>32</v>
      </c>
      <c r="S15" s="31"/>
      <c r="T15" s="31"/>
      <c r="U15" s="31"/>
      <c r="V15" s="31"/>
      <c r="W15" s="31"/>
      <c r="X15" s="31"/>
      <c r="Y15" s="31" t="s">
        <v>32</v>
      </c>
      <c r="Z15" s="31"/>
      <c r="AA15" s="31"/>
      <c r="AB15" s="31"/>
      <c r="AC15" s="31"/>
      <c r="AD15" s="31"/>
      <c r="AE15" s="31"/>
      <c r="AF15" s="31" t="s">
        <v>32</v>
      </c>
      <c r="AG15" s="31"/>
      <c r="AH15" s="31"/>
      <c r="AI15" s="31"/>
      <c r="AJ15" s="31"/>
      <c r="AK15" s="31"/>
      <c r="AL15" s="31"/>
      <c r="AM15" s="31" t="s">
        <v>32</v>
      </c>
      <c r="AN15" s="31"/>
      <c r="AO15" s="31"/>
      <c r="AP15" s="31"/>
      <c r="AQ15" s="31"/>
      <c r="AR15" s="31"/>
      <c r="AS15" s="31"/>
      <c r="AT15" s="31" t="s">
        <v>32</v>
      </c>
      <c r="AU15" s="31"/>
      <c r="AV15" s="31"/>
      <c r="AW15" s="31"/>
      <c r="AX15" s="31"/>
      <c r="AY15" s="31"/>
      <c r="AZ15" s="31"/>
      <c r="BA15" s="31" t="s">
        <v>32</v>
      </c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49"/>
      <c r="CT15" s="70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  <c r="DF15" s="85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  <c r="FO15" s="85"/>
      <c r="FP15" s="85"/>
      <c r="FQ15" s="85"/>
      <c r="FR15" s="85"/>
      <c r="FS15" s="85"/>
      <c r="FT15" s="85"/>
      <c r="FU15" s="85"/>
      <c r="FV15" s="85"/>
      <c r="FW15" s="85"/>
      <c r="FX15" s="85"/>
      <c r="FY15" s="85"/>
      <c r="FZ15" s="85"/>
      <c r="GA15" s="85"/>
      <c r="GB15" s="85"/>
      <c r="GC15" s="85"/>
      <c r="GD15" s="85"/>
      <c r="GE15" s="89"/>
      <c r="GF15" s="89"/>
      <c r="GG15" s="85"/>
      <c r="GH15" s="85"/>
      <c r="GI15" s="85"/>
      <c r="GJ15" s="85"/>
      <c r="GK15" s="85"/>
      <c r="GL15" s="85"/>
      <c r="GM15" s="85"/>
      <c r="GN15" s="85"/>
      <c r="GO15" s="85"/>
      <c r="GP15" s="85"/>
      <c r="GQ15" s="85"/>
      <c r="GR15" s="85"/>
      <c r="GS15" s="85"/>
      <c r="GT15" s="85"/>
      <c r="GU15" s="85"/>
      <c r="GV15" s="85"/>
      <c r="GW15" s="85"/>
      <c r="GX15" s="85"/>
      <c r="GY15" s="85"/>
      <c r="GZ15" s="85"/>
      <c r="HA15" s="85"/>
      <c r="HB15" s="85"/>
      <c r="HC15" s="85"/>
      <c r="HD15" s="85"/>
      <c r="HE15" s="85"/>
      <c r="HF15" s="85"/>
      <c r="HG15" s="85"/>
      <c r="HH15" s="85"/>
      <c r="HI15" s="85"/>
      <c r="HJ15" s="85"/>
      <c r="HK15" s="85"/>
      <c r="HL15" s="85"/>
      <c r="HM15" s="85"/>
      <c r="HN15" s="85"/>
      <c r="HO15" s="85"/>
      <c r="HP15" s="85"/>
      <c r="HQ15" s="85"/>
      <c r="HR15" s="85"/>
      <c r="HS15" s="85"/>
      <c r="HT15" s="85"/>
      <c r="HU15" s="85"/>
      <c r="HV15" s="85"/>
      <c r="HW15" s="85"/>
      <c r="HX15" s="85"/>
      <c r="HY15" s="85"/>
      <c r="HZ15" s="85"/>
      <c r="IA15" s="85"/>
      <c r="IB15" s="85"/>
      <c r="IC15" s="85"/>
      <c r="ID15" s="85"/>
      <c r="IE15" s="85"/>
      <c r="IF15" s="85"/>
      <c r="IG15" s="85"/>
      <c r="IH15" s="85"/>
      <c r="II15" s="85"/>
      <c r="IJ15" s="85"/>
      <c r="IK15" s="85"/>
      <c r="IL15" s="85"/>
      <c r="IM15" s="85"/>
      <c r="IN15" s="85"/>
      <c r="IO15" s="85"/>
      <c r="IP15" s="85"/>
      <c r="IQ15" s="85"/>
      <c r="IR15" s="85"/>
      <c r="IS15" s="85"/>
      <c r="IT15" s="85"/>
      <c r="IU15" s="85"/>
      <c r="IV15" s="85"/>
      <c r="IW15" s="85"/>
      <c r="IX15" s="85"/>
      <c r="IY15" s="85"/>
      <c r="IZ15" s="85"/>
      <c r="JA15" s="85"/>
      <c r="JB15" s="85"/>
      <c r="JC15" s="85"/>
      <c r="JD15" s="85"/>
      <c r="JE15" s="85"/>
      <c r="JF15" s="85"/>
      <c r="JG15" s="85"/>
      <c r="JH15" s="85"/>
      <c r="JI15" s="85"/>
      <c r="JJ15" s="85"/>
      <c r="JK15" s="85"/>
      <c r="JL15" s="85"/>
      <c r="JM15" s="85"/>
      <c r="JN15" s="85"/>
      <c r="JO15" s="85"/>
      <c r="JP15" s="85"/>
      <c r="JQ15" s="85"/>
      <c r="JR15" s="85"/>
      <c r="JS15" s="85"/>
      <c r="JT15" s="85"/>
      <c r="JU15" s="85"/>
      <c r="JV15" s="85"/>
      <c r="JW15" s="85"/>
      <c r="JX15" s="85"/>
      <c r="JY15" s="85"/>
      <c r="JZ15" s="85"/>
      <c r="KA15" s="85"/>
      <c r="KB15" s="85"/>
      <c r="KC15" s="85"/>
      <c r="KD15" s="85"/>
      <c r="KE15" s="85"/>
      <c r="KF15" s="85"/>
      <c r="KG15" s="85"/>
      <c r="KH15" s="85"/>
      <c r="KI15" s="85"/>
      <c r="KJ15" s="85"/>
      <c r="KK15" s="85"/>
      <c r="KL15" s="85"/>
      <c r="KM15" s="85"/>
      <c r="KN15" s="85"/>
      <c r="KO15" s="85"/>
      <c r="KP15" s="85"/>
      <c r="KQ15" s="85"/>
      <c r="KR15" s="85"/>
      <c r="KS15" s="85"/>
      <c r="KT15" s="85"/>
      <c r="KU15" s="85"/>
      <c r="KV15" s="85"/>
      <c r="KW15" s="85"/>
      <c r="KX15" s="85"/>
      <c r="KY15" s="85"/>
      <c r="KZ15" s="85"/>
      <c r="LA15" s="85"/>
      <c r="LB15" s="85"/>
      <c r="LC15" s="85"/>
      <c r="LD15" s="85"/>
      <c r="LE15" s="85"/>
      <c r="LF15" s="85"/>
      <c r="LG15" s="85"/>
      <c r="LH15" s="85"/>
      <c r="LI15" s="85"/>
      <c r="LJ15" s="85"/>
      <c r="LK15" s="85"/>
      <c r="LL15" s="89"/>
      <c r="LM15" s="89"/>
      <c r="LN15" s="102">
        <f>COUNTA(H15,N15,T15,Z15,AF15,AL15,AR15,AX15,BD15,BJ15,BP15,BV15,CB15,CH15,CN15,CT15,CZ15,DF15,DL15,DR15,DX15,ED15,EJ15,EP15,EV15,FB15,FH15,FN15,FT15,FZ15,GF15,GL15,GR15,GX15,HD15,HJ15,HP15,HV15,IB15,IH15,IN15,IT15,IZ15,LC15,LI15)</f>
        <v>1</v>
      </c>
      <c r="LO15" s="101">
        <f>COUNTA(I15,O15,U15,AA15,AG15,AM15,AS15,AY15,BE15,BK15,BQ15,BW15,CC15,CI15,CO15,CU15,DA15,DG15,DM15,DS15,DY15,EE15,EK15,EQ15,EW15,FC15,FI15,FO15,FU15,GA15,GG15,GM15,GS15,GY15,HE15,HK15,HQ15,HW15,IC15,II15,IO15,IU15,KX15,LD15,LJ15)</f>
        <v>1</v>
      </c>
      <c r="LP15" s="117">
        <f>COUNTA(J15,P15,V15,AB15,AH15,AN15,AT15,AZ15,BF15,BL15,BR15,BX15,CD15,CJ15,CP15,CV15,DB15,DH15,DN15,DT15,DZ15,EF15,EL15,ER15,EX15,FD15,FJ15,FP15,FV15,GB15,GH15,GN15,GT15,GZ15,HF15,HL15,HR15,HX15,ID15,IJ15,IP15,IV15,KY15,LE15,LK15)</f>
        <v>1</v>
      </c>
      <c r="LQ15" s="122">
        <f>COUNTA(K15,Q15,W15,AC15,AI15,AO15,AU15,BA15,BG15,BM15,BS15,BY15,CE15,CK15,CQ15,CW15,DC15,DI15,DO15,DU15,EA15,EG15,EM15,ES15,EY15,FE15,FK15,FQ15,FW15,GC15,GI15,GO15,GU15,HA15,HG15,HM15,HS15,HY15,IE15,IK15,IQ15,IW15,KZ15,LF15,LL15)</f>
        <v>1</v>
      </c>
      <c r="LR15" s="118">
        <f>COUNTA(L15,R15,X15,AD15,AJ15,AP15,AV15,BB15,BH15,BN15,BT15,BZ15,CF15,CL15,CR15,CX15,DD15,DJ15,DP15,DV15,EB15,EH15,EN15,ET15,EZ15,FF15,FL15,FR15,FX15,GD15,GJ15,GP15,GV15,HB15,HH15,HN15,HT15,HZ15,IF15,IL15,IR15,IX15,LA15,LG15,LM15)</f>
        <v>1</v>
      </c>
      <c r="LS15" s="101">
        <f>COUNTA(M15,S15,Y15,AE15,AK15,AQ15,AW15,BC15,BI15,BO15,BU15,CA15,CG15,CM15,CS15,CY15,DE15,DK15,DQ15,DW15,EC15,EI15,EO15,EU15,FA15,FG15,FM15,FS15,FY15,GE15,GK15,GQ15,GW15,HC15,HI15,HO15,HU15,IA15,IG15,IM15,IS15,IY15,LB15,LH15)</f>
        <v>1</v>
      </c>
      <c r="LU15" s="108">
        <v>1</v>
      </c>
      <c r="LV15" s="143" t="str">
        <f t="shared" ref="LV15:LV46" si="17">ML15</f>
        <v>0 0</v>
      </c>
      <c r="LW15" s="144"/>
      <c r="LX15" s="107">
        <f t="shared" ref="LX15:LX46" si="18">INDEX($G$15:$G$74,MATCH(MM15,$A$15:$A$74,0))</f>
        <v>6</v>
      </c>
      <c r="LY15" s="101">
        <f t="shared" ref="LY15:LY46" si="19">INDEX($LN$15:$LN$74,MATCH(MM15,$A$15:$A$74,0))</f>
        <v>1</v>
      </c>
      <c r="LZ15" s="101">
        <f t="shared" ref="LZ15:LZ46" si="20">INDEX($LO$15:$LO$74,MATCH(MM15,$A$15:$A$74,0))</f>
        <v>1</v>
      </c>
      <c r="MA15" s="101">
        <f t="shared" ref="MA15:MA46" si="21">INDEX($LP$15:$LP$74,MATCH(MM15,$A$15:$A$74,0))</f>
        <v>1</v>
      </c>
      <c r="MB15" s="122">
        <f>INDEX($LQ$15:$LQ$74,MATCH(MM15,$A$15:$A$74,0))</f>
        <v>1</v>
      </c>
      <c r="MC15" s="101">
        <f t="shared" ref="MC15:MC46" si="22">INDEX($LR$15:$LR$74,MATCH(MM15,$A$15:$A$74,0))</f>
        <v>1</v>
      </c>
      <c r="MD15" s="101">
        <f>INDEX($LS$15:$LS$74,MATCH(MM15,$A$15:$A$74,0))</f>
        <v>1</v>
      </c>
      <c r="MF15" s="87">
        <f t="shared" ref="MF15:MF46" si="23">IFERROR(IF(B15="","-",RANK(G15,$G$15:$G$74,0)+ROW()%%%),"-")</f>
        <v>12.000014999999999</v>
      </c>
      <c r="MG15" s="87">
        <f t="shared" ref="MG15:MG46" si="24">IFERROR(IF(MF15="","",RANK(MF15,$MF$15:$MF$74,1)),"-")</f>
        <v>12</v>
      </c>
      <c r="MH15" s="87" t="str">
        <f t="shared" ref="MH15:MH46" si="25">B15&amp;" "&amp;C15</f>
        <v>0 0</v>
      </c>
      <c r="MI15" s="87">
        <f t="shared" ref="MI15:MI46" si="26">G15</f>
        <v>6</v>
      </c>
      <c r="MJ15" s="87">
        <f>IFERROR(SMALL($MF$15:$MF$74,1),0)</f>
        <v>1.0000169999999999</v>
      </c>
      <c r="MK15" s="87">
        <f t="shared" ref="MK15:MK46" si="27">IFERROR(IF(MI15="","",RANK(MI15,$MI$15:$MI$74,1)),0)</f>
        <v>27</v>
      </c>
      <c r="ML15" s="87" t="str">
        <f t="shared" ref="ML15:ML46" si="28">IFERROR(INDEX($MH$15:$MH$74,MATCH(MJ15,$MF$15:$MF$74,0),1),0)</f>
        <v>0 0</v>
      </c>
      <c r="MM15" s="88">
        <f t="shared" ref="MM15:MM46" si="29">IFERROR(INDEX($A$15:$A$74,MATCH(ML15,$MH$15:$MH$74,0)),0)</f>
        <v>1</v>
      </c>
    </row>
    <row r="16" spans="1:351" ht="14.25" customHeight="1">
      <c r="A16" s="27">
        <v>2</v>
      </c>
      <c r="B16" s="34">
        <f>IF(A16&gt;0,INDEX(Joueurs!$B$2:$E$61,MATCH(A16,Joueurs!$A$2:$A$61,0),1)," ")</f>
        <v>0</v>
      </c>
      <c r="C16" s="35">
        <f>IF(A16&gt;0,INDEX(Joueurs!$B$2:$E$61,MATCH(A16,Joueurs!$A$2:$A$61,0),2)," ")</f>
        <v>0</v>
      </c>
      <c r="D16" s="23" t="str">
        <f>IF(A16&gt;0,INDEX(Joueurs!$B$2:$E$61,MATCH(A16,Joueurs!$A$2:$A$61,0),3)," ")</f>
        <v>G</v>
      </c>
      <c r="E16" s="29">
        <f>IF(A16&gt;0,INDEX(Joueurs!$B$2:$E$61,MATCH(A16,Joueurs!$A$2:$A$61,0),4)," ")</f>
        <v>22201</v>
      </c>
      <c r="F16" s="55">
        <f t="shared" si="16"/>
        <v>21863</v>
      </c>
      <c r="G16" s="62">
        <f t="shared" si="15"/>
        <v>4</v>
      </c>
      <c r="H16" s="75"/>
      <c r="I16" s="31"/>
      <c r="J16" s="31"/>
      <c r="K16" s="31"/>
      <c r="L16" s="31"/>
      <c r="M16" s="31"/>
      <c r="N16" s="31"/>
      <c r="O16" s="31"/>
      <c r="P16" s="31"/>
      <c r="Q16" s="31"/>
      <c r="R16" s="31" t="s">
        <v>32</v>
      </c>
      <c r="S16" s="31"/>
      <c r="T16" s="31"/>
      <c r="U16" s="31"/>
      <c r="V16" s="31"/>
      <c r="W16" s="31"/>
      <c r="X16" s="31"/>
      <c r="Y16" s="31" t="s">
        <v>32</v>
      </c>
      <c r="Z16" s="31"/>
      <c r="AA16" s="31"/>
      <c r="AB16" s="31"/>
      <c r="AC16" s="31"/>
      <c r="AD16" s="31"/>
      <c r="AE16" s="31"/>
      <c r="AF16" s="31" t="s">
        <v>32</v>
      </c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 t="s">
        <v>32</v>
      </c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49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70"/>
      <c r="CT16" s="70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  <c r="DF16" s="85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  <c r="FO16" s="85"/>
      <c r="FP16" s="85"/>
      <c r="FQ16" s="85"/>
      <c r="FR16" s="85"/>
      <c r="FS16" s="85"/>
      <c r="FT16" s="85"/>
      <c r="FU16" s="85"/>
      <c r="FV16" s="85"/>
      <c r="FW16" s="85"/>
      <c r="FX16" s="85"/>
      <c r="FY16" s="85"/>
      <c r="FZ16" s="85"/>
      <c r="GA16" s="85"/>
      <c r="GB16" s="85"/>
      <c r="GC16" s="85"/>
      <c r="GD16" s="85"/>
      <c r="GE16" s="89"/>
      <c r="GF16" s="89"/>
      <c r="GG16" s="85"/>
      <c r="GH16" s="85"/>
      <c r="GI16" s="85"/>
      <c r="GJ16" s="85"/>
      <c r="GK16" s="85"/>
      <c r="GL16" s="85"/>
      <c r="GM16" s="85"/>
      <c r="GN16" s="85"/>
      <c r="GO16" s="85"/>
      <c r="GP16" s="85"/>
      <c r="GQ16" s="85"/>
      <c r="GR16" s="85"/>
      <c r="GS16" s="85"/>
      <c r="GT16" s="85"/>
      <c r="GU16" s="85"/>
      <c r="GV16" s="85"/>
      <c r="GW16" s="85"/>
      <c r="GX16" s="85"/>
      <c r="GY16" s="85"/>
      <c r="GZ16" s="85"/>
      <c r="HA16" s="85"/>
      <c r="HB16" s="85"/>
      <c r="HC16" s="85"/>
      <c r="HD16" s="85"/>
      <c r="HE16" s="85"/>
      <c r="HF16" s="85"/>
      <c r="HG16" s="85"/>
      <c r="HH16" s="85"/>
      <c r="HI16" s="85"/>
      <c r="HJ16" s="85"/>
      <c r="HK16" s="85"/>
      <c r="HL16" s="85"/>
      <c r="HM16" s="85"/>
      <c r="HN16" s="85"/>
      <c r="HO16" s="85"/>
      <c r="HP16" s="85"/>
      <c r="HQ16" s="85"/>
      <c r="HR16" s="85"/>
      <c r="HS16" s="85"/>
      <c r="HT16" s="85"/>
      <c r="HU16" s="85"/>
      <c r="HV16" s="85"/>
      <c r="HW16" s="85"/>
      <c r="HX16" s="85"/>
      <c r="HY16" s="85"/>
      <c r="HZ16" s="85"/>
      <c r="IA16" s="85"/>
      <c r="IB16" s="85"/>
      <c r="IC16" s="85"/>
      <c r="ID16" s="85"/>
      <c r="IE16" s="85"/>
      <c r="IF16" s="85"/>
      <c r="IG16" s="85"/>
      <c r="IH16" s="85"/>
      <c r="II16" s="85"/>
      <c r="IJ16" s="85"/>
      <c r="IK16" s="85"/>
      <c r="IL16" s="85"/>
      <c r="IM16" s="85"/>
      <c r="IN16" s="85"/>
      <c r="IO16" s="85"/>
      <c r="IP16" s="85"/>
      <c r="IQ16" s="85"/>
      <c r="IR16" s="85"/>
      <c r="IS16" s="85"/>
      <c r="IT16" s="85"/>
      <c r="IU16" s="85"/>
      <c r="IV16" s="85"/>
      <c r="IW16" s="85"/>
      <c r="IX16" s="85"/>
      <c r="IY16" s="85"/>
      <c r="IZ16" s="85"/>
      <c r="JA16" s="85"/>
      <c r="JB16" s="85"/>
      <c r="JC16" s="85"/>
      <c r="JD16" s="85"/>
      <c r="JE16" s="85"/>
      <c r="JF16" s="85"/>
      <c r="JG16" s="85"/>
      <c r="JH16" s="85"/>
      <c r="JI16" s="85"/>
      <c r="JJ16" s="85"/>
      <c r="JK16" s="85"/>
      <c r="JL16" s="85"/>
      <c r="JM16" s="85"/>
      <c r="JN16" s="85"/>
      <c r="JO16" s="85"/>
      <c r="JP16" s="85"/>
      <c r="JQ16" s="85"/>
      <c r="JR16" s="85"/>
      <c r="JS16" s="85"/>
      <c r="JT16" s="85"/>
      <c r="JU16" s="85"/>
      <c r="JV16" s="85"/>
      <c r="JW16" s="85"/>
      <c r="JX16" s="85"/>
      <c r="JY16" s="85"/>
      <c r="JZ16" s="85"/>
      <c r="KA16" s="85"/>
      <c r="KB16" s="85"/>
      <c r="KC16" s="85"/>
      <c r="KD16" s="85"/>
      <c r="KE16" s="85"/>
      <c r="KF16" s="85"/>
      <c r="KG16" s="85"/>
      <c r="KH16" s="85"/>
      <c r="KI16" s="85"/>
      <c r="KJ16" s="85"/>
      <c r="KK16" s="85"/>
      <c r="KL16" s="85"/>
      <c r="KM16" s="85"/>
      <c r="KN16" s="85"/>
      <c r="KO16" s="85"/>
      <c r="KP16" s="85"/>
      <c r="KQ16" s="85"/>
      <c r="KR16" s="85"/>
      <c r="KS16" s="85"/>
      <c r="KT16" s="85"/>
      <c r="KU16" s="85"/>
      <c r="KV16" s="85"/>
      <c r="KW16" s="85"/>
      <c r="KX16" s="85"/>
      <c r="KY16" s="85"/>
      <c r="KZ16" s="85"/>
      <c r="LA16" s="85"/>
      <c r="LB16" s="85"/>
      <c r="LC16" s="85"/>
      <c r="LD16" s="85"/>
      <c r="LE16" s="85"/>
      <c r="LF16" s="85"/>
      <c r="LG16" s="85"/>
      <c r="LH16" s="85"/>
      <c r="LI16" s="85"/>
      <c r="LJ16" s="85"/>
      <c r="LK16" s="85"/>
      <c r="LL16" s="89"/>
      <c r="LM16" s="89"/>
      <c r="LN16" s="102">
        <f t="shared" ref="LN16:LN74" si="30">COUNTA(H16,N16,T16,Z16,AF16,AL16,AR16,AX16,BD16,BJ16,BP16,BV16,CB16,CH16,CN16,CT16,CZ16,DF16,DL16,DR16,DX16,ED16,EJ16,EP16,EV16,FB16,FH16,FN16,FT16,FZ16,GF16,GL16,GR16,GX16,HD16,HJ16,HP16,HV16,IB16,IH16,IN16,IT16,IZ16,LC16,LI16)</f>
        <v>1</v>
      </c>
      <c r="LO16" s="101">
        <f t="shared" ref="LO16:LO74" si="31">COUNTA(I16,O16,U16,AA16,AG16,AM16,AS16,AY16,BE16,BK16,BQ16,BW16,CC16,CI16,CO16,CU16,DA16,DG16,DM16,DS16,DY16,EE16,EK16,EQ16,EW16,FC16,FI16,FO16,FU16,GA16,GG16,GM16,GS16,GY16,HE16,HK16,HQ16,HW16,IC16,II16,IO16,IU16,KX16,LD16,LJ16)</f>
        <v>0</v>
      </c>
      <c r="LP16" s="117">
        <f t="shared" ref="LP16:LP74" si="32">COUNTA(J16,P16,V16,AB16,AH16,AN16,AT16,AZ16,BF16,BL16,BR16,BX16,CD16,CJ16,CP16,CV16,DB16,DH16,DN16,DT16,DZ16,EF16,EL16,ER16,EX16,FD16,FJ16,FP16,FV16,GB16,GH16,GN16,GT16,GZ16,HF16,HL16,HR16,HX16,ID16,IJ16,IP16,IV16,KY16,LE16,LK16)</f>
        <v>0</v>
      </c>
      <c r="LQ16" s="122">
        <f t="shared" ref="LQ16:LQ74" si="33">COUNTA(K16,Q16,W16,AC16,AI16,AO16,AU16,BA16,BG16,BM16,BS16,BY16,CE16,CK16,CQ16,CW16,DC16,DI16,DO16,DU16,EA16,EG16,EM16,ES16,EY16,FE16,FK16,FQ16,FW16,GC16,GI16,GO16,GU16,HA16,HG16,HM16,HS16,HY16,IE16,IK16,IQ16,IW16,KZ16,LF16,LL16)</f>
        <v>1</v>
      </c>
      <c r="LR16" s="118">
        <f t="shared" ref="LR16:LR47" si="34">COUNTA(L16,R16,X16,AD16,AJ16,AP16,AV16,BB16,BH16,BN16,BT16,BZ16,CF16,CL16,CR16,CX16,DD16,DJ16,DP16,DV16,EB16,EH16,EN16,ET16,EZ16,FF16,FL16,FR16,FX16,GD16,GJ16,GP16,GV16,HB16,HH16,HN16,HT16,HZ16,IF16,IL16,IR16,IX16,LA16,LG16,LM16)</f>
        <v>1</v>
      </c>
      <c r="LS16" s="101">
        <f t="shared" ref="LS16:LS74" si="35">COUNTA(M16,S16,Y16,AE16,AK16,AQ16,AW16,BC16,BI16,BO16,BU16,CA16,CG16,CM16,CS16,CY16,DE16,DK16,DQ16,DW16,EC16,EI16,EO16,EU16,FA16,FG16,FM16,FS16,FY16,GE16,GK16,GQ16,GW16,HC16,HI16,HO16,HU16,IA16,IG16,IM16,IS16,IY16,LB16,LH16)</f>
        <v>1</v>
      </c>
      <c r="LU16" s="108">
        <v>2</v>
      </c>
      <c r="LV16" s="143" t="str">
        <f t="shared" si="17"/>
        <v>0 0</v>
      </c>
      <c r="LW16" s="144"/>
      <c r="LX16" s="107">
        <f t="shared" si="18"/>
        <v>6</v>
      </c>
      <c r="LY16" s="101">
        <f t="shared" si="19"/>
        <v>1</v>
      </c>
      <c r="LZ16" s="101">
        <f t="shared" si="20"/>
        <v>1</v>
      </c>
      <c r="MA16" s="101">
        <f t="shared" si="21"/>
        <v>1</v>
      </c>
      <c r="MB16" s="122">
        <f t="shared" ref="MB16:MB74" si="36">INDEX($LQ$15:$LQ$74,MATCH(MM16,$A$15:$A$74,0))</f>
        <v>1</v>
      </c>
      <c r="MC16" s="101">
        <f t="shared" si="22"/>
        <v>1</v>
      </c>
      <c r="MD16" s="101">
        <f t="shared" ref="MD16:MD74" si="37">INDEX($LS$15:$LS$74,MATCH(MM16,$A$15:$A$74,0))</f>
        <v>1</v>
      </c>
      <c r="MF16" s="87">
        <f t="shared" si="23"/>
        <v>24.000015999999999</v>
      </c>
      <c r="MG16" s="87">
        <f t="shared" si="24"/>
        <v>24</v>
      </c>
      <c r="MH16" s="87" t="str">
        <f t="shared" si="25"/>
        <v>0 0</v>
      </c>
      <c r="MI16" s="87">
        <f t="shared" si="26"/>
        <v>4</v>
      </c>
      <c r="MJ16" s="87">
        <f>IFERROR(SMALL($MF$15:$MF$74,2),0)</f>
        <v>2.000035</v>
      </c>
      <c r="MK16" s="87">
        <f t="shared" si="27"/>
        <v>21</v>
      </c>
      <c r="ML16" s="87" t="str">
        <f t="shared" si="28"/>
        <v>0 0</v>
      </c>
      <c r="MM16" s="88">
        <f t="shared" si="29"/>
        <v>1</v>
      </c>
    </row>
    <row r="17" spans="1:351" ht="14.25" customHeight="1">
      <c r="A17" s="27">
        <v>3</v>
      </c>
      <c r="B17" s="34">
        <f>IF(A17&gt;0,INDEX(Joueurs!$B$2:$E$61,MATCH(A17,Joueurs!$A$2:$A$61,0),1)," ")</f>
        <v>0</v>
      </c>
      <c r="C17" s="35">
        <f>IF(A17&gt;0,INDEX(Joueurs!$B$2:$E$61,MATCH(A17,Joueurs!$A$2:$A$61,0),2)," ")</f>
        <v>0</v>
      </c>
      <c r="D17" s="23" t="str">
        <f>IF(A17&gt;0,INDEX(Joueurs!$B$2:$E$61,MATCH(A17,Joueurs!$A$2:$A$61,0),3)," ")</f>
        <v>G</v>
      </c>
      <c r="E17" s="29">
        <f>IF(A17&gt;0,INDEX(Joueurs!$B$2:$E$61,MATCH(A17,Joueurs!$A$2:$A$61,0),4)," ")</f>
        <v>28510</v>
      </c>
      <c r="F17" s="55">
        <f t="shared" si="16"/>
        <v>15554</v>
      </c>
      <c r="G17" s="62">
        <f t="shared" si="15"/>
        <v>63</v>
      </c>
      <c r="H17" s="77" t="s">
        <v>32</v>
      </c>
      <c r="I17" s="38"/>
      <c r="J17" s="38"/>
      <c r="K17" s="38" t="s">
        <v>32</v>
      </c>
      <c r="L17" s="38" t="s">
        <v>32</v>
      </c>
      <c r="M17" s="38" t="s">
        <v>32</v>
      </c>
      <c r="N17" s="38"/>
      <c r="O17" s="38" t="s">
        <v>32</v>
      </c>
      <c r="P17" s="38"/>
      <c r="Q17" s="38"/>
      <c r="R17" s="38" t="s">
        <v>32</v>
      </c>
      <c r="S17" s="38"/>
      <c r="T17" s="38" t="s">
        <v>32</v>
      </c>
      <c r="U17" s="38"/>
      <c r="V17" s="38" t="s">
        <v>32</v>
      </c>
      <c r="W17" s="38" t="s">
        <v>32</v>
      </c>
      <c r="X17" s="38"/>
      <c r="Y17" s="38" t="s">
        <v>32</v>
      </c>
      <c r="Z17" s="38" t="s">
        <v>32</v>
      </c>
      <c r="AA17" s="38" t="s">
        <v>32</v>
      </c>
      <c r="AB17" s="38"/>
      <c r="AC17" s="38" t="s">
        <v>32</v>
      </c>
      <c r="AD17" s="38" t="s">
        <v>32</v>
      </c>
      <c r="AE17" s="38"/>
      <c r="AF17" s="38" t="s">
        <v>32</v>
      </c>
      <c r="AG17" s="38" t="s">
        <v>32</v>
      </c>
      <c r="AH17" s="38" t="s">
        <v>32</v>
      </c>
      <c r="AI17" s="38"/>
      <c r="AJ17" s="38" t="s">
        <v>32</v>
      </c>
      <c r="AK17" s="38" t="s">
        <v>32</v>
      </c>
      <c r="AL17" s="38"/>
      <c r="AM17" s="38" t="s">
        <v>32</v>
      </c>
      <c r="AN17" s="38" t="s">
        <v>32</v>
      </c>
      <c r="AO17" s="38" t="s">
        <v>32</v>
      </c>
      <c r="AP17" s="38"/>
      <c r="AQ17" s="38" t="s">
        <v>32</v>
      </c>
      <c r="AR17" s="38" t="s">
        <v>32</v>
      </c>
      <c r="AS17" s="38"/>
      <c r="AT17" s="38" t="s">
        <v>32</v>
      </c>
      <c r="AU17" s="38" t="s">
        <v>32</v>
      </c>
      <c r="AV17" s="38" t="s">
        <v>32</v>
      </c>
      <c r="AW17" s="38"/>
      <c r="AX17" s="38" t="s">
        <v>32</v>
      </c>
      <c r="AY17" s="38"/>
      <c r="AZ17" s="38"/>
      <c r="BA17" s="38" t="s">
        <v>32</v>
      </c>
      <c r="BB17" s="38" t="s">
        <v>32</v>
      </c>
      <c r="BC17" s="38" t="s">
        <v>32</v>
      </c>
      <c r="BD17" s="38"/>
      <c r="BE17" s="38" t="s">
        <v>32</v>
      </c>
      <c r="BF17" s="38" t="s">
        <v>32</v>
      </c>
      <c r="BG17" s="38"/>
      <c r="BH17" s="38" t="s">
        <v>32</v>
      </c>
      <c r="BI17" s="38" t="s">
        <v>32</v>
      </c>
      <c r="BJ17" s="38" t="s">
        <v>32</v>
      </c>
      <c r="BK17" s="38"/>
      <c r="BL17" s="38" t="s">
        <v>32</v>
      </c>
      <c r="BM17" s="38" t="s">
        <v>32</v>
      </c>
      <c r="BN17" s="38"/>
      <c r="BO17" s="38" t="s">
        <v>32</v>
      </c>
      <c r="BP17" s="38" t="s">
        <v>32</v>
      </c>
      <c r="BQ17" s="38"/>
      <c r="BR17" s="38"/>
      <c r="BS17" s="38"/>
      <c r="BT17" s="38"/>
      <c r="BU17" s="38"/>
      <c r="BV17" s="38"/>
      <c r="BW17" s="47"/>
      <c r="BX17" s="30" t="s">
        <v>32</v>
      </c>
      <c r="BY17" s="30"/>
      <c r="BZ17" s="30" t="s">
        <v>32</v>
      </c>
      <c r="CA17" s="30"/>
      <c r="CB17" s="30"/>
      <c r="CC17" s="30"/>
      <c r="CD17" s="30" t="s">
        <v>32</v>
      </c>
      <c r="CE17" s="30" t="s">
        <v>32</v>
      </c>
      <c r="CF17" s="30"/>
      <c r="CG17" s="30" t="s">
        <v>32</v>
      </c>
      <c r="CH17" s="30" t="s">
        <v>32</v>
      </c>
      <c r="CI17" s="30"/>
      <c r="CJ17" s="30"/>
      <c r="CK17" s="30"/>
      <c r="CL17" s="30"/>
      <c r="CM17" s="30"/>
      <c r="CN17" s="30" t="s">
        <v>32</v>
      </c>
      <c r="CO17" s="30"/>
      <c r="CP17" s="30"/>
      <c r="CQ17" s="30"/>
      <c r="CR17" s="30"/>
      <c r="CS17" s="33"/>
      <c r="CT17" s="33"/>
      <c r="CU17" s="85"/>
      <c r="CV17" s="85" t="s">
        <v>32</v>
      </c>
      <c r="CW17" s="85"/>
      <c r="CX17" s="85"/>
      <c r="CY17" s="85"/>
      <c r="CZ17" s="85"/>
      <c r="DA17" s="85"/>
      <c r="DB17" s="85" t="s">
        <v>32</v>
      </c>
      <c r="DC17" s="85" t="s">
        <v>32</v>
      </c>
      <c r="DD17" s="85"/>
      <c r="DE17" s="85"/>
      <c r="DF17" s="85"/>
      <c r="DG17" s="85"/>
      <c r="DH17" s="85"/>
      <c r="DI17" s="85" t="s">
        <v>32</v>
      </c>
      <c r="DJ17" s="85" t="s">
        <v>32</v>
      </c>
      <c r="DK17" s="85"/>
      <c r="DL17" s="85"/>
      <c r="DM17" s="85"/>
      <c r="DN17" s="85"/>
      <c r="DO17" s="85"/>
      <c r="DP17" s="85" t="s">
        <v>32</v>
      </c>
      <c r="DQ17" s="85" t="s">
        <v>32</v>
      </c>
      <c r="DR17" s="85"/>
      <c r="DS17" s="85"/>
      <c r="DT17" s="85"/>
      <c r="DU17" s="85"/>
      <c r="DV17" s="85"/>
      <c r="DW17" s="85" t="s">
        <v>32</v>
      </c>
      <c r="DX17" s="85" t="s">
        <v>32</v>
      </c>
      <c r="DY17" s="85"/>
      <c r="DZ17" s="85"/>
      <c r="EA17" s="85"/>
      <c r="EB17" s="85"/>
      <c r="EC17" s="85"/>
      <c r="ED17" s="85"/>
      <c r="EE17" s="85"/>
      <c r="EF17" s="85"/>
      <c r="EG17" s="85"/>
      <c r="EH17" s="85"/>
      <c r="EI17" s="85"/>
      <c r="EJ17" s="85"/>
      <c r="EK17" s="85"/>
      <c r="EL17" s="85"/>
      <c r="EM17" s="85"/>
      <c r="EN17" s="85"/>
      <c r="EO17" s="85"/>
      <c r="EP17" s="85"/>
      <c r="EQ17" s="85"/>
      <c r="ER17" s="85" t="s">
        <v>32</v>
      </c>
      <c r="ES17" s="85"/>
      <c r="ET17" s="85"/>
      <c r="EU17" s="85"/>
      <c r="EV17" s="85"/>
      <c r="EW17" s="85"/>
      <c r="EX17" s="85"/>
      <c r="EY17" s="85"/>
      <c r="EZ17" s="85"/>
      <c r="FA17" s="85"/>
      <c r="FB17" s="85"/>
      <c r="FC17" s="85"/>
      <c r="FD17" s="85"/>
      <c r="FE17" s="85"/>
      <c r="FF17" s="85" t="s">
        <v>32</v>
      </c>
      <c r="FG17" s="85" t="s">
        <v>32</v>
      </c>
      <c r="FH17" s="85"/>
      <c r="FI17" s="85"/>
      <c r="FJ17" s="85"/>
      <c r="FK17" s="85"/>
      <c r="FL17" s="85"/>
      <c r="FM17" s="85"/>
      <c r="FN17" s="85" t="s">
        <v>32</v>
      </c>
      <c r="FO17" s="85"/>
      <c r="FP17" s="85"/>
      <c r="FQ17" s="85"/>
      <c r="FR17" s="85"/>
      <c r="FS17" s="85"/>
      <c r="FT17" s="85"/>
      <c r="FU17" s="85" t="s">
        <v>32</v>
      </c>
      <c r="FV17" s="85"/>
      <c r="FW17" s="85"/>
      <c r="FX17" s="85"/>
      <c r="FY17" s="85"/>
      <c r="FZ17" s="85"/>
      <c r="GA17" s="85"/>
      <c r="GB17" s="85"/>
      <c r="GC17" s="85"/>
      <c r="GD17" s="85"/>
      <c r="GE17" s="89"/>
      <c r="GF17" s="89"/>
      <c r="GG17" s="85"/>
      <c r="GH17" s="85"/>
      <c r="GI17" s="85" t="s">
        <v>32</v>
      </c>
      <c r="GJ17" s="85"/>
      <c r="GK17" s="85"/>
      <c r="GL17" s="85" t="s">
        <v>32</v>
      </c>
      <c r="GM17" s="85"/>
      <c r="GN17" s="85"/>
      <c r="GO17" s="85"/>
      <c r="GP17" s="85"/>
      <c r="GQ17" s="85"/>
      <c r="GR17" s="85"/>
      <c r="GS17" s="85"/>
      <c r="GT17" s="85"/>
      <c r="GU17" s="85"/>
      <c r="GV17" s="85"/>
      <c r="GW17" s="85"/>
      <c r="GX17" s="85"/>
      <c r="GY17" s="85"/>
      <c r="GZ17" s="85"/>
      <c r="HA17" s="85"/>
      <c r="HB17" s="85"/>
      <c r="HC17" s="85"/>
      <c r="HD17" s="85"/>
      <c r="HE17" s="85"/>
      <c r="HF17" s="85"/>
      <c r="HG17" s="85"/>
      <c r="HH17" s="85"/>
      <c r="HI17" s="85"/>
      <c r="HJ17" s="85"/>
      <c r="HK17" s="85"/>
      <c r="HL17" s="85"/>
      <c r="HM17" s="85"/>
      <c r="HN17" s="85"/>
      <c r="HO17" s="85"/>
      <c r="HP17" s="85"/>
      <c r="HQ17" s="85"/>
      <c r="HR17" s="85"/>
      <c r="HS17" s="85"/>
      <c r="HT17" s="85"/>
      <c r="HU17" s="85"/>
      <c r="HV17" s="85"/>
      <c r="HW17" s="85"/>
      <c r="HX17" s="85"/>
      <c r="HY17" s="85"/>
      <c r="HZ17" s="85"/>
      <c r="IA17" s="85"/>
      <c r="IB17" s="85"/>
      <c r="IC17" s="85"/>
      <c r="ID17" s="85"/>
      <c r="IE17" s="85"/>
      <c r="IF17" s="85"/>
      <c r="IG17" s="85"/>
      <c r="IH17" s="85"/>
      <c r="II17" s="85"/>
      <c r="IJ17" s="85"/>
      <c r="IK17" s="85"/>
      <c r="IL17" s="85"/>
      <c r="IM17" s="85"/>
      <c r="IN17" s="85"/>
      <c r="IO17" s="85"/>
      <c r="IP17" s="85"/>
      <c r="IQ17" s="85"/>
      <c r="IR17" s="85"/>
      <c r="IS17" s="85"/>
      <c r="IT17" s="85"/>
      <c r="IU17" s="85"/>
      <c r="IV17" s="85"/>
      <c r="IW17" s="85"/>
      <c r="IX17" s="85"/>
      <c r="IY17" s="85"/>
      <c r="IZ17" s="85"/>
      <c r="JA17" s="85"/>
      <c r="JB17" s="85"/>
      <c r="JC17" s="85"/>
      <c r="JD17" s="85"/>
      <c r="JE17" s="85"/>
      <c r="JF17" s="85"/>
      <c r="JG17" s="85"/>
      <c r="JH17" s="85"/>
      <c r="JI17" s="85"/>
      <c r="JJ17" s="85"/>
      <c r="JK17" s="85"/>
      <c r="JL17" s="85"/>
      <c r="JM17" s="85"/>
      <c r="JN17" s="85"/>
      <c r="JO17" s="85"/>
      <c r="JP17" s="85"/>
      <c r="JQ17" s="85"/>
      <c r="JR17" s="85"/>
      <c r="JS17" s="85"/>
      <c r="JT17" s="85"/>
      <c r="JU17" s="85"/>
      <c r="JV17" s="85"/>
      <c r="JW17" s="85"/>
      <c r="JX17" s="85"/>
      <c r="JY17" s="85"/>
      <c r="JZ17" s="85"/>
      <c r="KA17" s="85"/>
      <c r="KB17" s="85"/>
      <c r="KC17" s="85"/>
      <c r="KD17" s="85"/>
      <c r="KE17" s="85"/>
      <c r="KF17" s="85"/>
      <c r="KG17" s="85"/>
      <c r="KH17" s="85"/>
      <c r="KI17" s="85"/>
      <c r="KJ17" s="85"/>
      <c r="KK17" s="85"/>
      <c r="KL17" s="85"/>
      <c r="KM17" s="85"/>
      <c r="KN17" s="85"/>
      <c r="KO17" s="85"/>
      <c r="KP17" s="85"/>
      <c r="KQ17" s="85"/>
      <c r="KR17" s="85"/>
      <c r="KS17" s="85"/>
      <c r="KT17" s="85"/>
      <c r="KU17" s="85"/>
      <c r="KV17" s="85"/>
      <c r="KW17" s="85"/>
      <c r="KX17" s="85"/>
      <c r="KY17" s="85"/>
      <c r="KZ17" s="85"/>
      <c r="LA17" s="85"/>
      <c r="LB17" s="85"/>
      <c r="LC17" s="85"/>
      <c r="LD17" s="85"/>
      <c r="LE17" s="85"/>
      <c r="LF17" s="85"/>
      <c r="LG17" s="85"/>
      <c r="LH17" s="85"/>
      <c r="LI17" s="85"/>
      <c r="LJ17" s="85"/>
      <c r="LK17" s="85"/>
      <c r="LL17" s="89"/>
      <c r="LM17" s="89"/>
      <c r="LN17" s="102">
        <f t="shared" si="30"/>
        <v>13</v>
      </c>
      <c r="LO17" s="101">
        <f t="shared" si="31"/>
        <v>6</v>
      </c>
      <c r="LP17" s="117">
        <f t="shared" si="32"/>
        <v>11</v>
      </c>
      <c r="LQ17" s="122">
        <f t="shared" si="33"/>
        <v>11</v>
      </c>
      <c r="LR17" s="118">
        <f t="shared" si="34"/>
        <v>11</v>
      </c>
      <c r="LS17" s="101">
        <f t="shared" si="35"/>
        <v>11</v>
      </c>
      <c r="LU17" s="108">
        <v>3</v>
      </c>
      <c r="LV17" s="143" t="str">
        <f t="shared" si="17"/>
        <v>0 0</v>
      </c>
      <c r="LW17" s="144"/>
      <c r="LX17" s="107">
        <f t="shared" si="18"/>
        <v>6</v>
      </c>
      <c r="LY17" s="101">
        <f t="shared" si="19"/>
        <v>1</v>
      </c>
      <c r="LZ17" s="101">
        <f t="shared" si="20"/>
        <v>1</v>
      </c>
      <c r="MA17" s="101">
        <f t="shared" si="21"/>
        <v>1</v>
      </c>
      <c r="MB17" s="122">
        <f t="shared" si="36"/>
        <v>1</v>
      </c>
      <c r="MC17" s="101">
        <f t="shared" si="22"/>
        <v>1</v>
      </c>
      <c r="MD17" s="101">
        <f t="shared" si="37"/>
        <v>1</v>
      </c>
      <c r="MF17" s="87">
        <f t="shared" si="23"/>
        <v>1.0000169999999999</v>
      </c>
      <c r="MG17" s="87">
        <f t="shared" si="24"/>
        <v>1</v>
      </c>
      <c r="MH17" s="87" t="str">
        <f t="shared" si="25"/>
        <v>0 0</v>
      </c>
      <c r="MI17" s="87">
        <f t="shared" si="26"/>
        <v>63</v>
      </c>
      <c r="MJ17" s="87">
        <f>IFERROR(SMALL($MF$15:$MF$74,3),0)</f>
        <v>3.0000209999999998</v>
      </c>
      <c r="MK17" s="87">
        <f t="shared" si="27"/>
        <v>45</v>
      </c>
      <c r="ML17" s="87" t="str">
        <f t="shared" si="28"/>
        <v>0 0</v>
      </c>
      <c r="MM17" s="88">
        <f t="shared" si="29"/>
        <v>1</v>
      </c>
    </row>
    <row r="18" spans="1:351" ht="14.25" customHeight="1">
      <c r="A18" s="27">
        <v>4</v>
      </c>
      <c r="B18" s="34">
        <f>IF(A18&gt;0,INDEX(Joueurs!$B$2:$E$61,MATCH(A18,Joueurs!$A$2:$A$61,0),1)," ")</f>
        <v>0</v>
      </c>
      <c r="C18" s="35">
        <f>IF(A18&gt;0,INDEX(Joueurs!$B$2:$E$61,MATCH(A18,Joueurs!$A$2:$A$61,0),2)," ")</f>
        <v>0</v>
      </c>
      <c r="D18" s="23" t="str">
        <f>IF(A18&gt;0,INDEX(Joueurs!$B$2:$E$61,MATCH(A18,Joueurs!$A$2:$A$61,0),3)," ")</f>
        <v>F</v>
      </c>
      <c r="E18" s="29">
        <f>IF(A18&gt;0,INDEX(Joueurs!$B$2:$E$61,MATCH(A18,Joueurs!$A$2:$A$61,0),4)," ")</f>
        <v>38925</v>
      </c>
      <c r="F18" s="55">
        <f t="shared" si="16"/>
        <v>5139</v>
      </c>
      <c r="G18" s="62">
        <f t="shared" si="15"/>
        <v>17</v>
      </c>
      <c r="H18" s="75" t="s">
        <v>32</v>
      </c>
      <c r="I18" s="31"/>
      <c r="J18" s="31"/>
      <c r="K18" s="31"/>
      <c r="L18" s="31"/>
      <c r="M18" s="31"/>
      <c r="N18" s="31"/>
      <c r="O18" s="31" t="s">
        <v>32</v>
      </c>
      <c r="P18" s="31"/>
      <c r="Q18" s="31"/>
      <c r="R18" s="31"/>
      <c r="S18" s="31"/>
      <c r="T18" s="31"/>
      <c r="U18" s="31"/>
      <c r="V18" s="31" t="s">
        <v>32</v>
      </c>
      <c r="W18" s="31" t="s">
        <v>32</v>
      </c>
      <c r="X18" s="31"/>
      <c r="Y18" s="31"/>
      <c r="Z18" s="31"/>
      <c r="AA18" s="31"/>
      <c r="AB18" s="31"/>
      <c r="AC18" s="31" t="s">
        <v>32</v>
      </c>
      <c r="AD18" s="31" t="s">
        <v>32</v>
      </c>
      <c r="AE18" s="31"/>
      <c r="AF18" s="31"/>
      <c r="AG18" s="31"/>
      <c r="AH18" s="31"/>
      <c r="AI18" s="31"/>
      <c r="AJ18" s="31" t="s">
        <v>32</v>
      </c>
      <c r="AK18" s="31" t="s">
        <v>32</v>
      </c>
      <c r="AL18" s="31"/>
      <c r="AM18" s="31"/>
      <c r="AN18" s="31"/>
      <c r="AO18" s="31"/>
      <c r="AP18" s="31"/>
      <c r="AQ18" s="31" t="s">
        <v>32</v>
      </c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 t="s">
        <v>32</v>
      </c>
      <c r="BF18" s="31" t="s">
        <v>32</v>
      </c>
      <c r="BG18" s="31"/>
      <c r="BH18" s="31"/>
      <c r="BI18" s="31" t="s">
        <v>32</v>
      </c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49"/>
      <c r="BX18" s="32"/>
      <c r="BY18" s="32"/>
      <c r="BZ18" s="32"/>
      <c r="CA18" s="32"/>
      <c r="CB18" s="32"/>
      <c r="CC18" s="32"/>
      <c r="CD18" s="32"/>
      <c r="CE18" s="32"/>
      <c r="CF18" s="32"/>
      <c r="CG18" s="32" t="s">
        <v>32</v>
      </c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70"/>
      <c r="CT18" s="70"/>
      <c r="CU18" s="85"/>
      <c r="CV18" s="85"/>
      <c r="CW18" s="85"/>
      <c r="CX18" s="85"/>
      <c r="CY18" s="85"/>
      <c r="CZ18" s="85"/>
      <c r="DA18" s="85"/>
      <c r="DB18" s="85" t="s">
        <v>32</v>
      </c>
      <c r="DC18" s="85"/>
      <c r="DD18" s="85"/>
      <c r="DE18" s="85"/>
      <c r="DF18" s="85"/>
      <c r="DG18" s="85"/>
      <c r="DH18" s="85"/>
      <c r="DI18" s="85"/>
      <c r="DJ18" s="85"/>
      <c r="DK18" s="85"/>
      <c r="DL18" s="85"/>
      <c r="DM18" s="85"/>
      <c r="DN18" s="85"/>
      <c r="DO18" s="85"/>
      <c r="DP18" s="85" t="s">
        <v>32</v>
      </c>
      <c r="DQ18" s="85"/>
      <c r="DR18" s="85"/>
      <c r="DS18" s="85"/>
      <c r="DT18" s="85"/>
      <c r="DU18" s="85"/>
      <c r="DV18" s="85"/>
      <c r="DW18" s="85"/>
      <c r="DX18" s="85" t="s">
        <v>32</v>
      </c>
      <c r="DY18" s="85"/>
      <c r="DZ18" s="85"/>
      <c r="EA18" s="85"/>
      <c r="EB18" s="85"/>
      <c r="EC18" s="85"/>
      <c r="ED18" s="85"/>
      <c r="EE18" s="85"/>
      <c r="EF18" s="85"/>
      <c r="EG18" s="85"/>
      <c r="EH18" s="85"/>
      <c r="EI18" s="85"/>
      <c r="EJ18" s="85"/>
      <c r="EK18" s="85"/>
      <c r="EL18" s="85"/>
      <c r="EM18" s="85"/>
      <c r="EN18" s="85"/>
      <c r="EO18" s="85"/>
      <c r="EP18" s="85"/>
      <c r="EQ18" s="85"/>
      <c r="ER18" s="85"/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  <c r="FF18" s="85" t="s">
        <v>32</v>
      </c>
      <c r="FG18" s="85"/>
      <c r="FH18" s="85"/>
      <c r="FI18" s="85"/>
      <c r="FJ18" s="85"/>
      <c r="FK18" s="85"/>
      <c r="FL18" s="85"/>
      <c r="FM18" s="85"/>
      <c r="FN18" s="85"/>
      <c r="FO18" s="85"/>
      <c r="FP18" s="85"/>
      <c r="FQ18" s="85"/>
      <c r="FR18" s="85"/>
      <c r="FS18" s="85"/>
      <c r="FT18" s="85"/>
      <c r="FU18" s="85"/>
      <c r="FV18" s="85"/>
      <c r="FW18" s="85"/>
      <c r="FX18" s="85"/>
      <c r="FY18" s="85"/>
      <c r="FZ18" s="85"/>
      <c r="GA18" s="85"/>
      <c r="GB18" s="85"/>
      <c r="GC18" s="85"/>
      <c r="GD18" s="85"/>
      <c r="GE18" s="89"/>
      <c r="GF18" s="89"/>
      <c r="GG18" s="85"/>
      <c r="GH18" s="85"/>
      <c r="GI18" s="85"/>
      <c r="GJ18" s="85"/>
      <c r="GK18" s="85"/>
      <c r="GL18" s="85"/>
      <c r="GM18" s="85"/>
      <c r="GN18" s="85"/>
      <c r="GO18" s="85"/>
      <c r="GP18" s="85"/>
      <c r="GQ18" s="85"/>
      <c r="GR18" s="85"/>
      <c r="GS18" s="85"/>
      <c r="GT18" s="85"/>
      <c r="GU18" s="85"/>
      <c r="GV18" s="85"/>
      <c r="GW18" s="85"/>
      <c r="GX18" s="85"/>
      <c r="GY18" s="85"/>
      <c r="GZ18" s="85"/>
      <c r="HA18" s="85"/>
      <c r="HB18" s="85"/>
      <c r="HC18" s="85"/>
      <c r="HD18" s="85"/>
      <c r="HE18" s="85"/>
      <c r="HF18" s="85"/>
      <c r="HG18" s="85"/>
      <c r="HH18" s="85"/>
      <c r="HI18" s="85"/>
      <c r="HJ18" s="85"/>
      <c r="HK18" s="85"/>
      <c r="HL18" s="85"/>
      <c r="HM18" s="85"/>
      <c r="HN18" s="85"/>
      <c r="HO18" s="85"/>
      <c r="HP18" s="85"/>
      <c r="HQ18" s="85"/>
      <c r="HR18" s="85"/>
      <c r="HS18" s="85"/>
      <c r="HT18" s="85"/>
      <c r="HU18" s="85"/>
      <c r="HV18" s="85"/>
      <c r="HW18" s="85"/>
      <c r="HX18" s="85"/>
      <c r="HY18" s="85"/>
      <c r="HZ18" s="85"/>
      <c r="IA18" s="85"/>
      <c r="IB18" s="85"/>
      <c r="IC18" s="85"/>
      <c r="ID18" s="85"/>
      <c r="IE18" s="85"/>
      <c r="IF18" s="85"/>
      <c r="IG18" s="85"/>
      <c r="IH18" s="85"/>
      <c r="II18" s="85"/>
      <c r="IJ18" s="85"/>
      <c r="IK18" s="85"/>
      <c r="IL18" s="85"/>
      <c r="IM18" s="85"/>
      <c r="IN18" s="85"/>
      <c r="IO18" s="85"/>
      <c r="IP18" s="85"/>
      <c r="IQ18" s="85"/>
      <c r="IR18" s="85"/>
      <c r="IS18" s="85"/>
      <c r="IT18" s="85"/>
      <c r="IU18" s="85"/>
      <c r="IV18" s="85"/>
      <c r="IW18" s="85"/>
      <c r="IX18" s="85"/>
      <c r="IY18" s="85"/>
      <c r="IZ18" s="85"/>
      <c r="JA18" s="85"/>
      <c r="JB18" s="85"/>
      <c r="JC18" s="85"/>
      <c r="JD18" s="85"/>
      <c r="JE18" s="85"/>
      <c r="JF18" s="85"/>
      <c r="JG18" s="85"/>
      <c r="JH18" s="85"/>
      <c r="JI18" s="85"/>
      <c r="JJ18" s="85"/>
      <c r="JK18" s="85"/>
      <c r="JL18" s="85"/>
      <c r="JM18" s="85"/>
      <c r="JN18" s="85"/>
      <c r="JO18" s="85"/>
      <c r="JP18" s="85"/>
      <c r="JQ18" s="85"/>
      <c r="JR18" s="85"/>
      <c r="JS18" s="85"/>
      <c r="JT18" s="85"/>
      <c r="JU18" s="85"/>
      <c r="JV18" s="85"/>
      <c r="JW18" s="85"/>
      <c r="JX18" s="85"/>
      <c r="JY18" s="85"/>
      <c r="JZ18" s="85"/>
      <c r="KA18" s="85"/>
      <c r="KB18" s="85"/>
      <c r="KC18" s="85"/>
      <c r="KD18" s="85"/>
      <c r="KE18" s="85"/>
      <c r="KF18" s="85"/>
      <c r="KG18" s="85"/>
      <c r="KH18" s="85"/>
      <c r="KI18" s="85"/>
      <c r="KJ18" s="85"/>
      <c r="KK18" s="85"/>
      <c r="KL18" s="85"/>
      <c r="KM18" s="85"/>
      <c r="KN18" s="85"/>
      <c r="KO18" s="85"/>
      <c r="KP18" s="85"/>
      <c r="KQ18" s="85"/>
      <c r="KR18" s="85"/>
      <c r="KS18" s="85"/>
      <c r="KT18" s="85"/>
      <c r="KU18" s="85"/>
      <c r="KV18" s="85"/>
      <c r="KW18" s="85"/>
      <c r="KX18" s="85"/>
      <c r="KY18" s="85"/>
      <c r="KZ18" s="85"/>
      <c r="LA18" s="85"/>
      <c r="LB18" s="85"/>
      <c r="LC18" s="85"/>
      <c r="LD18" s="85"/>
      <c r="LE18" s="85"/>
      <c r="LF18" s="85"/>
      <c r="LG18" s="85"/>
      <c r="LH18" s="85"/>
      <c r="LI18" s="85"/>
      <c r="LJ18" s="85"/>
      <c r="LK18" s="85"/>
      <c r="LL18" s="89"/>
      <c r="LM18" s="89"/>
      <c r="LN18" s="102">
        <f t="shared" si="30"/>
        <v>2</v>
      </c>
      <c r="LO18" s="101">
        <f t="shared" si="31"/>
        <v>2</v>
      </c>
      <c r="LP18" s="117">
        <f t="shared" si="32"/>
        <v>3</v>
      </c>
      <c r="LQ18" s="122">
        <f t="shared" si="33"/>
        <v>2</v>
      </c>
      <c r="LR18" s="118">
        <f t="shared" si="34"/>
        <v>4</v>
      </c>
      <c r="LS18" s="101">
        <f t="shared" si="35"/>
        <v>4</v>
      </c>
      <c r="LU18" s="108">
        <v>4</v>
      </c>
      <c r="LV18" s="143" t="str">
        <f t="shared" si="17"/>
        <v>0 0</v>
      </c>
      <c r="LW18" s="144"/>
      <c r="LX18" s="107">
        <f t="shared" si="18"/>
        <v>6</v>
      </c>
      <c r="LY18" s="101">
        <f t="shared" si="19"/>
        <v>1</v>
      </c>
      <c r="LZ18" s="101">
        <f t="shared" si="20"/>
        <v>1</v>
      </c>
      <c r="MA18" s="101">
        <f t="shared" si="21"/>
        <v>1</v>
      </c>
      <c r="MB18" s="122">
        <f t="shared" si="36"/>
        <v>1</v>
      </c>
      <c r="MC18" s="101">
        <f t="shared" si="22"/>
        <v>1</v>
      </c>
      <c r="MD18" s="101">
        <f t="shared" si="37"/>
        <v>1</v>
      </c>
      <c r="MF18" s="87">
        <f t="shared" si="23"/>
        <v>6.0000179999999999</v>
      </c>
      <c r="MG18" s="87">
        <f t="shared" si="24"/>
        <v>6</v>
      </c>
      <c r="MH18" s="87" t="str">
        <f t="shared" si="25"/>
        <v>0 0</v>
      </c>
      <c r="MI18" s="87">
        <f t="shared" si="26"/>
        <v>17</v>
      </c>
      <c r="MJ18" s="87">
        <f>IFERROR(SMALL($MF$15:$MF$74,4),0)</f>
        <v>4.0000559999999998</v>
      </c>
      <c r="MK18" s="87">
        <f t="shared" si="27"/>
        <v>40</v>
      </c>
      <c r="ML18" s="87" t="str">
        <f t="shared" si="28"/>
        <v>0 0</v>
      </c>
      <c r="MM18" s="88">
        <f t="shared" si="29"/>
        <v>1</v>
      </c>
    </row>
    <row r="19" spans="1:351" ht="14.25" customHeight="1">
      <c r="A19" s="27">
        <v>5</v>
      </c>
      <c r="B19" s="34">
        <f>IF(A19&gt;0,INDEX(Joueurs!$B$2:$E$61,MATCH(A19,Joueurs!$A$2:$A$61,0),1)," ")</f>
        <v>0</v>
      </c>
      <c r="C19" s="35">
        <f>IF(A19&gt;0,INDEX(Joueurs!$B$2:$E$61,MATCH(A19,Joueurs!$A$2:$A$61,0),2)," ")</f>
        <v>0</v>
      </c>
      <c r="D19" s="23" t="str">
        <f>IF(A19&gt;0,INDEX(Joueurs!$B$2:$E$61,MATCH(A19,Joueurs!$A$2:$A$61,0),3)," ")</f>
        <v>G</v>
      </c>
      <c r="E19" s="29">
        <f>IF(A19&gt;0,INDEX(Joueurs!$B$2:$E$61,MATCH(A19,Joueurs!$A$2:$A$61,0),4)," ")</f>
        <v>26297</v>
      </c>
      <c r="F19" s="55">
        <f t="shared" si="16"/>
        <v>17767</v>
      </c>
      <c r="G19" s="62">
        <f t="shared" si="15"/>
        <v>6</v>
      </c>
      <c r="H19" s="75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 t="s">
        <v>32</v>
      </c>
      <c r="U19" s="31"/>
      <c r="V19" s="31"/>
      <c r="W19" s="31"/>
      <c r="X19" s="31"/>
      <c r="Y19" s="31"/>
      <c r="Z19" s="31"/>
      <c r="AA19" s="31" t="s">
        <v>32</v>
      </c>
      <c r="AB19" s="31"/>
      <c r="AC19" s="31"/>
      <c r="AD19" s="31"/>
      <c r="AE19" s="31"/>
      <c r="AF19" s="31"/>
      <c r="AG19" s="31"/>
      <c r="AH19" s="31" t="s">
        <v>32</v>
      </c>
      <c r="AI19" s="31"/>
      <c r="AJ19" s="31"/>
      <c r="AK19" s="31"/>
      <c r="AL19" s="31"/>
      <c r="AM19" s="31"/>
      <c r="AN19" s="31"/>
      <c r="AO19" s="31" t="s">
        <v>32</v>
      </c>
      <c r="AP19" s="31"/>
      <c r="AQ19" s="31"/>
      <c r="AR19" s="31"/>
      <c r="AS19" s="31"/>
      <c r="AT19" s="31"/>
      <c r="AU19" s="31"/>
      <c r="AV19" s="31" t="s">
        <v>32</v>
      </c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 t="s">
        <v>32</v>
      </c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49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70"/>
      <c r="CT19" s="70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85"/>
      <c r="ED19" s="85"/>
      <c r="EE19" s="85"/>
      <c r="EF19" s="85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  <c r="FF19" s="85"/>
      <c r="FG19" s="85"/>
      <c r="FH19" s="85"/>
      <c r="FI19" s="85"/>
      <c r="FJ19" s="85"/>
      <c r="FK19" s="85"/>
      <c r="FL19" s="85"/>
      <c r="FM19" s="85"/>
      <c r="FN19" s="85"/>
      <c r="FO19" s="85"/>
      <c r="FP19" s="85"/>
      <c r="FQ19" s="85"/>
      <c r="FR19" s="85"/>
      <c r="FS19" s="85"/>
      <c r="FT19" s="85"/>
      <c r="FU19" s="85"/>
      <c r="FV19" s="85"/>
      <c r="FW19" s="85"/>
      <c r="FX19" s="85"/>
      <c r="FY19" s="85"/>
      <c r="FZ19" s="85"/>
      <c r="GA19" s="85"/>
      <c r="GB19" s="85"/>
      <c r="GC19" s="85"/>
      <c r="GD19" s="85"/>
      <c r="GE19" s="89"/>
      <c r="GF19" s="89"/>
      <c r="GG19" s="85"/>
      <c r="GH19" s="85"/>
      <c r="GI19" s="85"/>
      <c r="GJ19" s="85"/>
      <c r="GK19" s="85"/>
      <c r="GL19" s="85"/>
      <c r="GM19" s="85"/>
      <c r="GN19" s="85"/>
      <c r="GO19" s="85"/>
      <c r="GP19" s="85"/>
      <c r="GQ19" s="85"/>
      <c r="GR19" s="85"/>
      <c r="GS19" s="85"/>
      <c r="GT19" s="85"/>
      <c r="GU19" s="85"/>
      <c r="GV19" s="85"/>
      <c r="GW19" s="85"/>
      <c r="GX19" s="85"/>
      <c r="GY19" s="85"/>
      <c r="GZ19" s="85"/>
      <c r="HA19" s="85"/>
      <c r="HB19" s="85"/>
      <c r="HC19" s="85"/>
      <c r="HD19" s="85"/>
      <c r="HE19" s="85"/>
      <c r="HF19" s="85"/>
      <c r="HG19" s="85"/>
      <c r="HH19" s="85"/>
      <c r="HI19" s="85"/>
      <c r="HJ19" s="85"/>
      <c r="HK19" s="85"/>
      <c r="HL19" s="85"/>
      <c r="HM19" s="85"/>
      <c r="HN19" s="85"/>
      <c r="HO19" s="85"/>
      <c r="HP19" s="85"/>
      <c r="HQ19" s="85"/>
      <c r="HR19" s="85"/>
      <c r="HS19" s="85"/>
      <c r="HT19" s="85"/>
      <c r="HU19" s="85"/>
      <c r="HV19" s="85"/>
      <c r="HW19" s="85"/>
      <c r="HX19" s="85"/>
      <c r="HY19" s="85"/>
      <c r="HZ19" s="85"/>
      <c r="IA19" s="85"/>
      <c r="IB19" s="85"/>
      <c r="IC19" s="85"/>
      <c r="ID19" s="85"/>
      <c r="IE19" s="85"/>
      <c r="IF19" s="85"/>
      <c r="IG19" s="85"/>
      <c r="IH19" s="85"/>
      <c r="II19" s="85"/>
      <c r="IJ19" s="85"/>
      <c r="IK19" s="85"/>
      <c r="IL19" s="85"/>
      <c r="IM19" s="85"/>
      <c r="IN19" s="85"/>
      <c r="IO19" s="85"/>
      <c r="IP19" s="85"/>
      <c r="IQ19" s="85"/>
      <c r="IR19" s="85"/>
      <c r="IS19" s="85"/>
      <c r="IT19" s="85"/>
      <c r="IU19" s="85"/>
      <c r="IV19" s="85"/>
      <c r="IW19" s="85"/>
      <c r="IX19" s="85"/>
      <c r="IY19" s="85"/>
      <c r="IZ19" s="85"/>
      <c r="JA19" s="85"/>
      <c r="JB19" s="85"/>
      <c r="JC19" s="85"/>
      <c r="JD19" s="85"/>
      <c r="JE19" s="85"/>
      <c r="JF19" s="85"/>
      <c r="JG19" s="85"/>
      <c r="JH19" s="85"/>
      <c r="JI19" s="85"/>
      <c r="JJ19" s="85"/>
      <c r="JK19" s="85"/>
      <c r="JL19" s="85"/>
      <c r="JM19" s="85"/>
      <c r="JN19" s="85"/>
      <c r="JO19" s="85"/>
      <c r="JP19" s="85"/>
      <c r="JQ19" s="85"/>
      <c r="JR19" s="85"/>
      <c r="JS19" s="85"/>
      <c r="JT19" s="85"/>
      <c r="JU19" s="85"/>
      <c r="JV19" s="85"/>
      <c r="JW19" s="85"/>
      <c r="JX19" s="85"/>
      <c r="JY19" s="85"/>
      <c r="JZ19" s="85"/>
      <c r="KA19" s="85"/>
      <c r="KB19" s="85"/>
      <c r="KC19" s="85"/>
      <c r="KD19" s="85"/>
      <c r="KE19" s="85"/>
      <c r="KF19" s="85"/>
      <c r="KG19" s="85"/>
      <c r="KH19" s="85"/>
      <c r="KI19" s="85"/>
      <c r="KJ19" s="85"/>
      <c r="KK19" s="85"/>
      <c r="KL19" s="85"/>
      <c r="KM19" s="85"/>
      <c r="KN19" s="85"/>
      <c r="KO19" s="85"/>
      <c r="KP19" s="85"/>
      <c r="KQ19" s="85"/>
      <c r="KR19" s="85"/>
      <c r="KS19" s="85"/>
      <c r="KT19" s="85"/>
      <c r="KU19" s="85"/>
      <c r="KV19" s="85"/>
      <c r="KW19" s="85"/>
      <c r="KX19" s="85"/>
      <c r="KY19" s="85"/>
      <c r="KZ19" s="85"/>
      <c r="LA19" s="85"/>
      <c r="LB19" s="85"/>
      <c r="LC19" s="85"/>
      <c r="LD19" s="85"/>
      <c r="LE19" s="85"/>
      <c r="LF19" s="85"/>
      <c r="LG19" s="85"/>
      <c r="LH19" s="85"/>
      <c r="LI19" s="85"/>
      <c r="LJ19" s="85"/>
      <c r="LK19" s="85"/>
      <c r="LL19" s="89"/>
      <c r="LM19" s="89"/>
      <c r="LN19" s="102">
        <f t="shared" si="30"/>
        <v>2</v>
      </c>
      <c r="LO19" s="101">
        <f t="shared" si="31"/>
        <v>1</v>
      </c>
      <c r="LP19" s="117">
        <f t="shared" si="32"/>
        <v>1</v>
      </c>
      <c r="LQ19" s="122">
        <f t="shared" si="33"/>
        <v>1</v>
      </c>
      <c r="LR19" s="118">
        <f t="shared" si="34"/>
        <v>1</v>
      </c>
      <c r="LS19" s="101">
        <f t="shared" si="35"/>
        <v>0</v>
      </c>
      <c r="LU19" s="108">
        <v>5</v>
      </c>
      <c r="LV19" s="143" t="str">
        <f t="shared" si="17"/>
        <v>0 0</v>
      </c>
      <c r="LW19" s="144"/>
      <c r="LX19" s="107">
        <f t="shared" si="18"/>
        <v>6</v>
      </c>
      <c r="LY19" s="101">
        <f t="shared" si="19"/>
        <v>1</v>
      </c>
      <c r="LZ19" s="101">
        <f t="shared" si="20"/>
        <v>1</v>
      </c>
      <c r="MA19" s="101">
        <f t="shared" si="21"/>
        <v>1</v>
      </c>
      <c r="MB19" s="122">
        <f t="shared" si="36"/>
        <v>1</v>
      </c>
      <c r="MC19" s="101">
        <f t="shared" si="22"/>
        <v>1</v>
      </c>
      <c r="MD19" s="101">
        <f t="shared" si="37"/>
        <v>1</v>
      </c>
      <c r="MF19" s="87">
        <f t="shared" si="23"/>
        <v>12.000019</v>
      </c>
      <c r="MG19" s="87">
        <f t="shared" si="24"/>
        <v>13</v>
      </c>
      <c r="MH19" s="87" t="str">
        <f t="shared" si="25"/>
        <v>0 0</v>
      </c>
      <c r="MI19" s="87">
        <f t="shared" si="26"/>
        <v>6</v>
      </c>
      <c r="MJ19" s="87">
        <f>IFERROR(SMALL($MF$15:$MF$74,5),0)</f>
        <v>5.0000289999999996</v>
      </c>
      <c r="MK19" s="87">
        <f t="shared" si="27"/>
        <v>27</v>
      </c>
      <c r="ML19" s="87" t="str">
        <f t="shared" si="28"/>
        <v>0 0</v>
      </c>
      <c r="MM19" s="88">
        <f t="shared" si="29"/>
        <v>1</v>
      </c>
    </row>
    <row r="20" spans="1:351" ht="14.25" customHeight="1">
      <c r="A20" s="27">
        <v>6</v>
      </c>
      <c r="B20" s="34">
        <f>IF(A20&gt;0,INDEX(Joueurs!$B$2:$E$61,MATCH(A20,Joueurs!$A$2:$A$61,0),1)," ")</f>
        <v>0</v>
      </c>
      <c r="C20" s="35">
        <f>IF(A20&gt;0,INDEX(Joueurs!$B$2:$E$61,MATCH(A20,Joueurs!$A$2:$A$61,0),2)," ")</f>
        <v>0</v>
      </c>
      <c r="D20" s="23" t="str">
        <f>IF(A20&gt;0,INDEX(Joueurs!$B$2:$E$61,MATCH(A20,Joueurs!$A$2:$A$61,0),3)," ")</f>
        <v>F</v>
      </c>
      <c r="E20" s="29">
        <f>IF(A20&gt;0,INDEX(Joueurs!$B$2:$E$61,MATCH(A20,Joueurs!$A$2:$A$61,0),4)," ")</f>
        <v>26643</v>
      </c>
      <c r="F20" s="55">
        <f t="shared" si="16"/>
        <v>17421</v>
      </c>
      <c r="G20" s="62">
        <f t="shared" si="15"/>
        <v>9</v>
      </c>
      <c r="H20" s="75" t="s">
        <v>32</v>
      </c>
      <c r="I20" s="31"/>
      <c r="J20" s="31"/>
      <c r="K20" s="31"/>
      <c r="L20" s="31"/>
      <c r="M20" s="31" t="s">
        <v>32</v>
      </c>
      <c r="N20" s="31"/>
      <c r="O20" s="31"/>
      <c r="P20" s="31"/>
      <c r="Q20" s="31"/>
      <c r="R20" s="31"/>
      <c r="S20" s="31"/>
      <c r="T20" s="31" t="s">
        <v>32</v>
      </c>
      <c r="U20" s="31"/>
      <c r="V20" s="31"/>
      <c r="W20" s="31"/>
      <c r="X20" s="31"/>
      <c r="Y20" s="31"/>
      <c r="Z20" s="31"/>
      <c r="AA20" s="31" t="s">
        <v>32</v>
      </c>
      <c r="AB20" s="31"/>
      <c r="AC20" s="31"/>
      <c r="AD20" s="31"/>
      <c r="AE20" s="31"/>
      <c r="AF20" s="31"/>
      <c r="AG20" s="31"/>
      <c r="AH20" s="31" t="s">
        <v>32</v>
      </c>
      <c r="AI20" s="31"/>
      <c r="AJ20" s="31"/>
      <c r="AK20" s="31"/>
      <c r="AL20" s="31"/>
      <c r="AM20" s="31"/>
      <c r="AN20" s="31"/>
      <c r="AO20" s="31" t="s">
        <v>32</v>
      </c>
      <c r="AP20" s="31"/>
      <c r="AQ20" s="31"/>
      <c r="AR20" s="31"/>
      <c r="AS20" s="31"/>
      <c r="AT20" s="31"/>
      <c r="AU20" s="31"/>
      <c r="AV20" s="31" t="s">
        <v>32</v>
      </c>
      <c r="AW20" s="31"/>
      <c r="AX20" s="31"/>
      <c r="AY20" s="31"/>
      <c r="AZ20" s="31"/>
      <c r="BA20" s="31"/>
      <c r="BB20" s="31"/>
      <c r="BC20" s="31" t="s">
        <v>32</v>
      </c>
      <c r="BD20" s="31"/>
      <c r="BE20" s="31"/>
      <c r="BF20" s="31"/>
      <c r="BG20" s="31"/>
      <c r="BH20" s="31"/>
      <c r="BI20" s="31"/>
      <c r="BJ20" s="31" t="s">
        <v>32</v>
      </c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49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70"/>
      <c r="CT20" s="70"/>
      <c r="CU20" s="85"/>
      <c r="CV20" s="85"/>
      <c r="CW20" s="85"/>
      <c r="CX20" s="85"/>
      <c r="CY20" s="85"/>
      <c r="CZ20" s="85"/>
      <c r="DA20" s="85"/>
      <c r="DB20" s="85"/>
      <c r="DC20" s="85"/>
      <c r="DD20" s="85"/>
      <c r="DE20" s="85"/>
      <c r="DF20" s="85"/>
      <c r="DG20" s="85"/>
      <c r="DH20" s="85"/>
      <c r="DI20" s="85"/>
      <c r="DJ20" s="85"/>
      <c r="DK20" s="85"/>
      <c r="DL20" s="85"/>
      <c r="DM20" s="85"/>
      <c r="DN20" s="85"/>
      <c r="DO20" s="85"/>
      <c r="DP20" s="85"/>
      <c r="DQ20" s="85"/>
      <c r="DR20" s="85"/>
      <c r="DS20" s="85"/>
      <c r="DT20" s="85"/>
      <c r="DU20" s="85"/>
      <c r="DV20" s="85"/>
      <c r="DW20" s="85"/>
      <c r="DX20" s="85"/>
      <c r="DY20" s="85"/>
      <c r="DZ20" s="85"/>
      <c r="EA20" s="85"/>
      <c r="EB20" s="85"/>
      <c r="EC20" s="85"/>
      <c r="ED20" s="85"/>
      <c r="EE20" s="85"/>
      <c r="EF20" s="85"/>
      <c r="EG20" s="85"/>
      <c r="EH20" s="85"/>
      <c r="EI20" s="85"/>
      <c r="EJ20" s="85"/>
      <c r="EK20" s="85"/>
      <c r="EL20" s="85"/>
      <c r="EM20" s="85"/>
      <c r="EN20" s="85"/>
      <c r="EO20" s="85"/>
      <c r="EP20" s="85"/>
      <c r="EQ20" s="85"/>
      <c r="ER20" s="85"/>
      <c r="ES20" s="85"/>
      <c r="ET20" s="85"/>
      <c r="EU20" s="85"/>
      <c r="EV20" s="85"/>
      <c r="EW20" s="85"/>
      <c r="EX20" s="85"/>
      <c r="EY20" s="85"/>
      <c r="EZ20" s="85"/>
      <c r="FA20" s="85"/>
      <c r="FB20" s="85"/>
      <c r="FC20" s="85"/>
      <c r="FD20" s="85"/>
      <c r="FE20" s="85"/>
      <c r="FF20" s="85"/>
      <c r="FG20" s="85"/>
      <c r="FH20" s="85"/>
      <c r="FI20" s="85"/>
      <c r="FJ20" s="85"/>
      <c r="FK20" s="85"/>
      <c r="FL20" s="85"/>
      <c r="FM20" s="85"/>
      <c r="FN20" s="85"/>
      <c r="FO20" s="85"/>
      <c r="FP20" s="85"/>
      <c r="FQ20" s="85"/>
      <c r="FR20" s="85"/>
      <c r="FS20" s="85"/>
      <c r="FT20" s="85"/>
      <c r="FU20" s="85"/>
      <c r="FV20" s="85"/>
      <c r="FW20" s="85"/>
      <c r="FX20" s="85"/>
      <c r="FY20" s="85"/>
      <c r="FZ20" s="85"/>
      <c r="GA20" s="85"/>
      <c r="GB20" s="85"/>
      <c r="GC20" s="85"/>
      <c r="GD20" s="85"/>
      <c r="GE20" s="89"/>
      <c r="GF20" s="89"/>
      <c r="GG20" s="85"/>
      <c r="GH20" s="85"/>
      <c r="GI20" s="85"/>
      <c r="GJ20" s="85"/>
      <c r="GK20" s="85"/>
      <c r="GL20" s="85"/>
      <c r="GM20" s="85"/>
      <c r="GN20" s="85"/>
      <c r="GO20" s="85"/>
      <c r="GP20" s="85"/>
      <c r="GQ20" s="85"/>
      <c r="GR20" s="85"/>
      <c r="GS20" s="85"/>
      <c r="GT20" s="85"/>
      <c r="GU20" s="85"/>
      <c r="GV20" s="85"/>
      <c r="GW20" s="85"/>
      <c r="GX20" s="85"/>
      <c r="GY20" s="85"/>
      <c r="GZ20" s="85"/>
      <c r="HA20" s="85"/>
      <c r="HB20" s="85"/>
      <c r="HC20" s="85"/>
      <c r="HD20" s="85"/>
      <c r="HE20" s="85"/>
      <c r="HF20" s="85"/>
      <c r="HG20" s="85"/>
      <c r="HH20" s="85"/>
      <c r="HI20" s="85"/>
      <c r="HJ20" s="85"/>
      <c r="HK20" s="85"/>
      <c r="HL20" s="85"/>
      <c r="HM20" s="85"/>
      <c r="HN20" s="85"/>
      <c r="HO20" s="85"/>
      <c r="HP20" s="85"/>
      <c r="HQ20" s="85"/>
      <c r="HR20" s="85"/>
      <c r="HS20" s="85"/>
      <c r="HT20" s="85"/>
      <c r="HU20" s="85"/>
      <c r="HV20" s="85"/>
      <c r="HW20" s="85"/>
      <c r="HX20" s="85"/>
      <c r="HY20" s="85"/>
      <c r="HZ20" s="85"/>
      <c r="IA20" s="85"/>
      <c r="IB20" s="85"/>
      <c r="IC20" s="85"/>
      <c r="ID20" s="85"/>
      <c r="IE20" s="85"/>
      <c r="IF20" s="85"/>
      <c r="IG20" s="85"/>
      <c r="IH20" s="85"/>
      <c r="II20" s="85"/>
      <c r="IJ20" s="85"/>
      <c r="IK20" s="85"/>
      <c r="IL20" s="85"/>
      <c r="IM20" s="85"/>
      <c r="IN20" s="85"/>
      <c r="IO20" s="85"/>
      <c r="IP20" s="85"/>
      <c r="IQ20" s="85"/>
      <c r="IR20" s="85"/>
      <c r="IS20" s="85"/>
      <c r="IT20" s="85"/>
      <c r="IU20" s="85"/>
      <c r="IV20" s="85"/>
      <c r="IW20" s="85"/>
      <c r="IX20" s="85"/>
      <c r="IY20" s="85"/>
      <c r="IZ20" s="85"/>
      <c r="JA20" s="85"/>
      <c r="JB20" s="85"/>
      <c r="JC20" s="85"/>
      <c r="JD20" s="85"/>
      <c r="JE20" s="85"/>
      <c r="JF20" s="85"/>
      <c r="JG20" s="85"/>
      <c r="JH20" s="85"/>
      <c r="JI20" s="85"/>
      <c r="JJ20" s="85"/>
      <c r="JK20" s="85"/>
      <c r="JL20" s="85"/>
      <c r="JM20" s="85"/>
      <c r="JN20" s="85"/>
      <c r="JO20" s="85"/>
      <c r="JP20" s="85"/>
      <c r="JQ20" s="85"/>
      <c r="JR20" s="85"/>
      <c r="JS20" s="85"/>
      <c r="JT20" s="85"/>
      <c r="JU20" s="85"/>
      <c r="JV20" s="85"/>
      <c r="JW20" s="85"/>
      <c r="JX20" s="85"/>
      <c r="JY20" s="85"/>
      <c r="JZ20" s="85"/>
      <c r="KA20" s="85"/>
      <c r="KB20" s="85"/>
      <c r="KC20" s="85"/>
      <c r="KD20" s="85"/>
      <c r="KE20" s="85"/>
      <c r="KF20" s="85"/>
      <c r="KG20" s="85"/>
      <c r="KH20" s="85"/>
      <c r="KI20" s="85"/>
      <c r="KJ20" s="85"/>
      <c r="KK20" s="85"/>
      <c r="KL20" s="85"/>
      <c r="KM20" s="85"/>
      <c r="KN20" s="85"/>
      <c r="KO20" s="85"/>
      <c r="KP20" s="85"/>
      <c r="KQ20" s="85"/>
      <c r="KR20" s="85"/>
      <c r="KS20" s="85"/>
      <c r="KT20" s="85"/>
      <c r="KU20" s="85"/>
      <c r="KV20" s="85"/>
      <c r="KW20" s="85"/>
      <c r="KX20" s="85"/>
      <c r="KY20" s="85"/>
      <c r="KZ20" s="85"/>
      <c r="LA20" s="85"/>
      <c r="LB20" s="85"/>
      <c r="LC20" s="85"/>
      <c r="LD20" s="85"/>
      <c r="LE20" s="85"/>
      <c r="LF20" s="85"/>
      <c r="LG20" s="85"/>
      <c r="LH20" s="85"/>
      <c r="LI20" s="85"/>
      <c r="LJ20" s="85"/>
      <c r="LK20" s="85"/>
      <c r="LL20" s="89"/>
      <c r="LM20" s="89"/>
      <c r="LN20" s="102">
        <f t="shared" si="30"/>
        <v>3</v>
      </c>
      <c r="LO20" s="101">
        <f t="shared" si="31"/>
        <v>1</v>
      </c>
      <c r="LP20" s="117">
        <f t="shared" si="32"/>
        <v>1</v>
      </c>
      <c r="LQ20" s="122">
        <f t="shared" si="33"/>
        <v>1</v>
      </c>
      <c r="LR20" s="118">
        <f t="shared" si="34"/>
        <v>1</v>
      </c>
      <c r="LS20" s="101">
        <f t="shared" si="35"/>
        <v>2</v>
      </c>
      <c r="LU20" s="108">
        <v>6</v>
      </c>
      <c r="LV20" s="143" t="str">
        <f t="shared" si="17"/>
        <v>0 0</v>
      </c>
      <c r="LW20" s="144"/>
      <c r="LX20" s="107">
        <f t="shared" si="18"/>
        <v>6</v>
      </c>
      <c r="LY20" s="101">
        <f t="shared" si="19"/>
        <v>1</v>
      </c>
      <c r="LZ20" s="101">
        <f t="shared" si="20"/>
        <v>1</v>
      </c>
      <c r="MA20" s="101">
        <f t="shared" si="21"/>
        <v>1</v>
      </c>
      <c r="MB20" s="122">
        <f t="shared" si="36"/>
        <v>1</v>
      </c>
      <c r="MC20" s="101">
        <f t="shared" si="22"/>
        <v>1</v>
      </c>
      <c r="MD20" s="101">
        <f t="shared" si="37"/>
        <v>1</v>
      </c>
      <c r="MF20" s="87">
        <f t="shared" si="23"/>
        <v>10.000019999999999</v>
      </c>
      <c r="MG20" s="87">
        <f t="shared" si="24"/>
        <v>10</v>
      </c>
      <c r="MH20" s="87" t="str">
        <f t="shared" si="25"/>
        <v>0 0</v>
      </c>
      <c r="MI20" s="87">
        <f t="shared" si="26"/>
        <v>9</v>
      </c>
      <c r="MJ20" s="87">
        <f>IFERROR(SMALL($MF$15:$MF$74,6),0)</f>
        <v>6.0000179999999999</v>
      </c>
      <c r="MK20" s="87">
        <f t="shared" si="27"/>
        <v>36</v>
      </c>
      <c r="ML20" s="87" t="str">
        <f t="shared" si="28"/>
        <v>0 0</v>
      </c>
      <c r="MM20" s="88">
        <f t="shared" si="29"/>
        <v>1</v>
      </c>
    </row>
    <row r="21" spans="1:351" ht="14.25" customHeight="1">
      <c r="A21" s="27">
        <v>7</v>
      </c>
      <c r="B21" s="34">
        <f>IF(A21&gt;0,INDEX(Joueurs!$B$2:$E$61,MATCH(A21,Joueurs!$A$2:$A$61,0),1)," ")</f>
        <v>0</v>
      </c>
      <c r="C21" s="35">
        <f>IF(A21&gt;0,INDEX(Joueurs!$B$2:$E$61,MATCH(A21,Joueurs!$A$2:$A$61,0),2)," ")</f>
        <v>0</v>
      </c>
      <c r="D21" s="23" t="str">
        <f>IF(A21&gt;0,INDEX(Joueurs!$B$2:$E$61,MATCH(A21,Joueurs!$A$2:$A$61,0),3)," ")</f>
        <v>F</v>
      </c>
      <c r="E21" s="29">
        <f>IF(A21&gt;0,INDEX(Joueurs!$B$2:$E$61,MATCH(A21,Joueurs!$A$2:$A$61,0),4)," ")</f>
        <v>39968</v>
      </c>
      <c r="F21" s="55">
        <f t="shared" si="16"/>
        <v>4096</v>
      </c>
      <c r="G21" s="62">
        <f t="shared" si="15"/>
        <v>29</v>
      </c>
      <c r="H21" s="75" t="s">
        <v>32</v>
      </c>
      <c r="I21" s="31"/>
      <c r="J21" s="31"/>
      <c r="K21" s="31"/>
      <c r="L21" s="31"/>
      <c r="M21" s="31"/>
      <c r="N21" s="31"/>
      <c r="O21" s="31" t="s">
        <v>32</v>
      </c>
      <c r="P21" s="31"/>
      <c r="Q21" s="31"/>
      <c r="R21" s="31"/>
      <c r="S21" s="31"/>
      <c r="T21" s="31"/>
      <c r="U21" s="31"/>
      <c r="V21" s="31" t="s">
        <v>32</v>
      </c>
      <c r="W21" s="31" t="s">
        <v>32</v>
      </c>
      <c r="X21" s="31"/>
      <c r="Y21" s="31"/>
      <c r="Z21" s="31"/>
      <c r="AA21" s="31"/>
      <c r="AB21" s="31"/>
      <c r="AC21" s="31" t="s">
        <v>32</v>
      </c>
      <c r="AD21" s="31" t="s">
        <v>32</v>
      </c>
      <c r="AE21" s="31"/>
      <c r="AF21" s="31"/>
      <c r="AG21" s="31"/>
      <c r="AH21" s="31"/>
      <c r="AI21" s="31"/>
      <c r="AJ21" s="31" t="s">
        <v>32</v>
      </c>
      <c r="AK21" s="31" t="s">
        <v>32</v>
      </c>
      <c r="AL21" s="31"/>
      <c r="AM21" s="31"/>
      <c r="AN21" s="31"/>
      <c r="AO21" s="31"/>
      <c r="AP21" s="31"/>
      <c r="AQ21" s="31" t="s">
        <v>32</v>
      </c>
      <c r="AR21" s="31" t="s">
        <v>32</v>
      </c>
      <c r="AS21" s="31"/>
      <c r="AT21" s="31"/>
      <c r="AU21" s="31"/>
      <c r="AV21" s="31"/>
      <c r="AW21" s="31"/>
      <c r="AX21" s="31" t="s">
        <v>32</v>
      </c>
      <c r="AY21" s="31"/>
      <c r="AZ21" s="31"/>
      <c r="BA21" s="31"/>
      <c r="BB21" s="31"/>
      <c r="BC21" s="31"/>
      <c r="BD21" s="31"/>
      <c r="BE21" s="31" t="s">
        <v>32</v>
      </c>
      <c r="BF21" s="31"/>
      <c r="BG21" s="31"/>
      <c r="BH21" s="31"/>
      <c r="BI21" s="31" t="s">
        <v>32</v>
      </c>
      <c r="BJ21" s="31"/>
      <c r="BK21" s="31"/>
      <c r="BL21" s="31" t="s">
        <v>32</v>
      </c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49"/>
      <c r="BX21" s="32"/>
      <c r="BY21" s="32"/>
      <c r="BZ21" s="32"/>
      <c r="CA21" s="32"/>
      <c r="CB21" s="32"/>
      <c r="CC21" s="32"/>
      <c r="CD21" s="32"/>
      <c r="CE21" s="32"/>
      <c r="CF21" s="32"/>
      <c r="CG21" s="32" t="s">
        <v>32</v>
      </c>
      <c r="CH21" s="32" t="s">
        <v>32</v>
      </c>
      <c r="CI21" s="32"/>
      <c r="CJ21" s="32"/>
      <c r="CK21" s="32"/>
      <c r="CL21" s="32"/>
      <c r="CM21" s="32"/>
      <c r="CN21" s="32" t="s">
        <v>32</v>
      </c>
      <c r="CO21" s="32"/>
      <c r="CP21" s="32"/>
      <c r="CQ21" s="32"/>
      <c r="CR21" s="32"/>
      <c r="CS21" s="70"/>
      <c r="CT21" s="70"/>
      <c r="CU21" s="85"/>
      <c r="CV21" s="85"/>
      <c r="CW21" s="85"/>
      <c r="CX21" s="85"/>
      <c r="CY21" s="85"/>
      <c r="CZ21" s="85"/>
      <c r="DA21" s="85"/>
      <c r="DB21" s="85" t="s">
        <v>32</v>
      </c>
      <c r="DC21" s="85"/>
      <c r="DD21" s="85"/>
      <c r="DE21" s="85"/>
      <c r="DF21" s="85"/>
      <c r="DG21" s="85"/>
      <c r="DH21" s="85"/>
      <c r="DI21" s="85" t="s">
        <v>32</v>
      </c>
      <c r="DJ21" s="85" t="s">
        <v>32</v>
      </c>
      <c r="DK21" s="85"/>
      <c r="DL21" s="85"/>
      <c r="DM21" s="85"/>
      <c r="DN21" s="85"/>
      <c r="DO21" s="85"/>
      <c r="DP21" s="85" t="s">
        <v>32</v>
      </c>
      <c r="DQ21" s="85"/>
      <c r="DR21" s="85"/>
      <c r="DS21" s="85"/>
      <c r="DT21" s="85"/>
      <c r="DU21" s="85"/>
      <c r="DV21" s="85"/>
      <c r="DW21" s="85" t="s">
        <v>32</v>
      </c>
      <c r="DX21" s="85" t="s">
        <v>32</v>
      </c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 t="s">
        <v>32</v>
      </c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 t="s">
        <v>32</v>
      </c>
      <c r="FG21" s="85" t="s">
        <v>32</v>
      </c>
      <c r="FH21" s="85"/>
      <c r="FI21" s="85"/>
      <c r="FJ21" s="85"/>
      <c r="FK21" s="85"/>
      <c r="FL21" s="85"/>
      <c r="FM21" s="85"/>
      <c r="FN21" s="85" t="s">
        <v>32</v>
      </c>
      <c r="FO21" s="85"/>
      <c r="FP21" s="85"/>
      <c r="FQ21" s="85"/>
      <c r="FR21" s="85"/>
      <c r="FS21" s="85"/>
      <c r="FT21" s="85"/>
      <c r="FU21" s="85" t="s">
        <v>32</v>
      </c>
      <c r="FV21" s="85"/>
      <c r="FW21" s="85"/>
      <c r="FX21" s="85"/>
      <c r="FY21" s="85"/>
      <c r="FZ21" s="85"/>
      <c r="GA21" s="85"/>
      <c r="GB21" s="85"/>
      <c r="GC21" s="85"/>
      <c r="GD21" s="85"/>
      <c r="GE21" s="89"/>
      <c r="GF21" s="89"/>
      <c r="GG21" s="85"/>
      <c r="GH21" s="85"/>
      <c r="GI21" s="85" t="s">
        <v>32</v>
      </c>
      <c r="GJ21" s="85"/>
      <c r="GK21" s="85"/>
      <c r="GL21" s="85"/>
      <c r="GM21" s="85"/>
      <c r="GN21" s="85"/>
      <c r="GO21" s="85"/>
      <c r="GP21" s="85"/>
      <c r="GQ21" s="85"/>
      <c r="GR21" s="85"/>
      <c r="GS21" s="85"/>
      <c r="GT21" s="85"/>
      <c r="GU21" s="85"/>
      <c r="GV21" s="85"/>
      <c r="GW21" s="85"/>
      <c r="GX21" s="85"/>
      <c r="GY21" s="85"/>
      <c r="GZ21" s="85"/>
      <c r="HA21" s="85"/>
      <c r="HB21" s="85"/>
      <c r="HC21" s="85"/>
      <c r="HD21" s="85"/>
      <c r="HE21" s="85"/>
      <c r="HF21" s="85"/>
      <c r="HG21" s="85"/>
      <c r="HH21" s="85"/>
      <c r="HI21" s="85"/>
      <c r="HJ21" s="85"/>
      <c r="HK21" s="85"/>
      <c r="HL21" s="85"/>
      <c r="HM21" s="85"/>
      <c r="HN21" s="85"/>
      <c r="HO21" s="85"/>
      <c r="HP21" s="85"/>
      <c r="HQ21" s="85"/>
      <c r="HR21" s="85"/>
      <c r="HS21" s="85"/>
      <c r="HT21" s="85"/>
      <c r="HU21" s="85"/>
      <c r="HV21" s="85"/>
      <c r="HW21" s="85"/>
      <c r="HX21" s="85"/>
      <c r="HY21" s="85"/>
      <c r="HZ21" s="85"/>
      <c r="IA21" s="85"/>
      <c r="IB21" s="85"/>
      <c r="IC21" s="85"/>
      <c r="ID21" s="85"/>
      <c r="IE21" s="85"/>
      <c r="IF21" s="85"/>
      <c r="IG21" s="85"/>
      <c r="IH21" s="85"/>
      <c r="II21" s="85"/>
      <c r="IJ21" s="85"/>
      <c r="IK21" s="85"/>
      <c r="IL21" s="85"/>
      <c r="IM21" s="85"/>
      <c r="IN21" s="85"/>
      <c r="IO21" s="85"/>
      <c r="IP21" s="85"/>
      <c r="IQ21" s="85"/>
      <c r="IR21" s="85"/>
      <c r="IS21" s="85"/>
      <c r="IT21" s="85"/>
      <c r="IU21" s="85"/>
      <c r="IV21" s="85"/>
      <c r="IW21" s="85"/>
      <c r="IX21" s="85"/>
      <c r="IY21" s="85"/>
      <c r="IZ21" s="85"/>
      <c r="JA21" s="85"/>
      <c r="JB21" s="85"/>
      <c r="JC21" s="85"/>
      <c r="JD21" s="85"/>
      <c r="JE21" s="85"/>
      <c r="JF21" s="85"/>
      <c r="JG21" s="85"/>
      <c r="JH21" s="85"/>
      <c r="JI21" s="85"/>
      <c r="JJ21" s="85"/>
      <c r="JK21" s="85"/>
      <c r="JL21" s="85"/>
      <c r="JM21" s="85"/>
      <c r="JN21" s="85"/>
      <c r="JO21" s="85"/>
      <c r="JP21" s="85"/>
      <c r="JQ21" s="85"/>
      <c r="JR21" s="85"/>
      <c r="JS21" s="85"/>
      <c r="JT21" s="85"/>
      <c r="JU21" s="85"/>
      <c r="JV21" s="85"/>
      <c r="JW21" s="85"/>
      <c r="JX21" s="85"/>
      <c r="JY21" s="85"/>
      <c r="JZ21" s="85"/>
      <c r="KA21" s="85"/>
      <c r="KB21" s="85"/>
      <c r="KC21" s="85"/>
      <c r="KD21" s="85"/>
      <c r="KE21" s="85"/>
      <c r="KF21" s="85"/>
      <c r="KG21" s="85"/>
      <c r="KH21" s="85"/>
      <c r="KI21" s="85"/>
      <c r="KJ21" s="85"/>
      <c r="KK21" s="85"/>
      <c r="KL21" s="85"/>
      <c r="KM21" s="85"/>
      <c r="KN21" s="85"/>
      <c r="KO21" s="85"/>
      <c r="KP21" s="85"/>
      <c r="KQ21" s="85"/>
      <c r="KR21" s="85"/>
      <c r="KS21" s="85"/>
      <c r="KT21" s="85"/>
      <c r="KU21" s="85"/>
      <c r="KV21" s="85"/>
      <c r="KW21" s="85"/>
      <c r="KX21" s="85"/>
      <c r="KY21" s="85"/>
      <c r="KZ21" s="85"/>
      <c r="LA21" s="85"/>
      <c r="LB21" s="85"/>
      <c r="LC21" s="85"/>
      <c r="LD21" s="85"/>
      <c r="LE21" s="85"/>
      <c r="LF21" s="85"/>
      <c r="LG21" s="85"/>
      <c r="LH21" s="85"/>
      <c r="LI21" s="85"/>
      <c r="LJ21" s="85"/>
      <c r="LK21" s="85"/>
      <c r="LL21" s="89"/>
      <c r="LM21" s="89"/>
      <c r="LN21" s="102">
        <f t="shared" si="30"/>
        <v>7</v>
      </c>
      <c r="LO21" s="101">
        <f t="shared" si="31"/>
        <v>3</v>
      </c>
      <c r="LP21" s="117">
        <f t="shared" si="32"/>
        <v>4</v>
      </c>
      <c r="LQ21" s="122">
        <f t="shared" si="33"/>
        <v>4</v>
      </c>
      <c r="LR21" s="118">
        <f t="shared" si="34"/>
        <v>5</v>
      </c>
      <c r="LS21" s="101">
        <f t="shared" si="35"/>
        <v>6</v>
      </c>
      <c r="LU21" s="108">
        <v>7</v>
      </c>
      <c r="LV21" s="143" t="str">
        <f t="shared" si="17"/>
        <v>0 0</v>
      </c>
      <c r="LW21" s="144"/>
      <c r="LX21" s="107">
        <f t="shared" si="18"/>
        <v>6</v>
      </c>
      <c r="LY21" s="101">
        <f t="shared" si="19"/>
        <v>1</v>
      </c>
      <c r="LZ21" s="101">
        <f t="shared" si="20"/>
        <v>1</v>
      </c>
      <c r="MA21" s="101">
        <f t="shared" si="21"/>
        <v>1</v>
      </c>
      <c r="MB21" s="122">
        <f t="shared" si="36"/>
        <v>1</v>
      </c>
      <c r="MC21" s="101">
        <f t="shared" si="22"/>
        <v>1</v>
      </c>
      <c r="MD21" s="101">
        <f t="shared" si="37"/>
        <v>1</v>
      </c>
      <c r="MF21" s="87">
        <f t="shared" si="23"/>
        <v>3.0000209999999998</v>
      </c>
      <c r="MG21" s="87">
        <f t="shared" si="24"/>
        <v>3</v>
      </c>
      <c r="MH21" s="87" t="str">
        <f t="shared" si="25"/>
        <v>0 0</v>
      </c>
      <c r="MI21" s="87">
        <f t="shared" si="26"/>
        <v>29</v>
      </c>
      <c r="MJ21" s="87">
        <f>IFERROR(SMALL($MF$15:$MF$74,7),0)</f>
        <v>7.000038</v>
      </c>
      <c r="MK21" s="87">
        <f t="shared" si="27"/>
        <v>43</v>
      </c>
      <c r="ML21" s="87" t="str">
        <f t="shared" si="28"/>
        <v>0 0</v>
      </c>
      <c r="MM21" s="88">
        <f t="shared" si="29"/>
        <v>1</v>
      </c>
    </row>
    <row r="22" spans="1:351" ht="14.25" customHeight="1">
      <c r="A22" s="27">
        <v>8</v>
      </c>
      <c r="B22" s="34">
        <f>IF(A22&gt;0,INDEX(Joueurs!$B$2:$E$61,MATCH(A22,Joueurs!$A$2:$A$61,0),1)," ")</f>
        <v>0</v>
      </c>
      <c r="C22" s="35">
        <f>IF(A22&gt;0,INDEX(Joueurs!$B$2:$E$61,MATCH(A22,Joueurs!$A$2:$A$61,0),2)," ")</f>
        <v>0</v>
      </c>
      <c r="D22" s="23" t="str">
        <f>IF(A22&gt;0,INDEX(Joueurs!$B$2:$E$61,MATCH(A22,Joueurs!$A$2:$A$61,0),3)," ")</f>
        <v>G</v>
      </c>
      <c r="E22" s="29">
        <f>IF(A22&gt;0,INDEX(Joueurs!$B$2:$E$61,MATCH(A22,Joueurs!$A$2:$A$61,0),4)," ")</f>
        <v>33153</v>
      </c>
      <c r="F22" s="55">
        <f t="shared" si="16"/>
        <v>10911</v>
      </c>
      <c r="G22" s="62">
        <f t="shared" si="15"/>
        <v>6</v>
      </c>
      <c r="H22" s="77"/>
      <c r="I22" s="38"/>
      <c r="J22" s="38"/>
      <c r="K22" s="38"/>
      <c r="L22" s="38" t="s">
        <v>32</v>
      </c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 t="s">
        <v>32</v>
      </c>
      <c r="AH22" s="38"/>
      <c r="AI22" s="38"/>
      <c r="AJ22" s="38"/>
      <c r="AK22" s="38"/>
      <c r="AL22" s="38"/>
      <c r="AM22" s="38"/>
      <c r="AN22" s="38" t="s">
        <v>32</v>
      </c>
      <c r="AO22" s="38"/>
      <c r="AP22" s="38"/>
      <c r="AQ22" s="38" t="s">
        <v>32</v>
      </c>
      <c r="AR22" s="38"/>
      <c r="AS22" s="38"/>
      <c r="AT22" s="38"/>
      <c r="AU22" s="38" t="s">
        <v>32</v>
      </c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 t="s">
        <v>32</v>
      </c>
      <c r="BQ22" s="38"/>
      <c r="BR22" s="38"/>
      <c r="BS22" s="38"/>
      <c r="BT22" s="38"/>
      <c r="BU22" s="38"/>
      <c r="BV22" s="38"/>
      <c r="BW22" s="47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3"/>
      <c r="CT22" s="33"/>
      <c r="CU22" s="85"/>
      <c r="CV22" s="85"/>
      <c r="CW22" s="85"/>
      <c r="CX22" s="85"/>
      <c r="CY22" s="85"/>
      <c r="CZ22" s="85"/>
      <c r="DA22" s="85"/>
      <c r="DB22" s="85"/>
      <c r="DC22" s="85"/>
      <c r="DD22" s="85"/>
      <c r="DE22" s="85"/>
      <c r="DF22" s="85"/>
      <c r="DG22" s="85"/>
      <c r="DH22" s="85"/>
      <c r="DI22" s="85"/>
      <c r="DJ22" s="85"/>
      <c r="DK22" s="85"/>
      <c r="DL22" s="85"/>
      <c r="DM22" s="85"/>
      <c r="DN22" s="85"/>
      <c r="DO22" s="85"/>
      <c r="DP22" s="85"/>
      <c r="DQ22" s="85"/>
      <c r="DR22" s="85"/>
      <c r="DS22" s="85"/>
      <c r="DT22" s="85"/>
      <c r="DU22" s="85"/>
      <c r="DV22" s="85"/>
      <c r="DW22" s="85"/>
      <c r="DX22" s="85"/>
      <c r="DY22" s="85"/>
      <c r="DZ22" s="85"/>
      <c r="EA22" s="85"/>
      <c r="EB22" s="85"/>
      <c r="EC22" s="85"/>
      <c r="ED22" s="85"/>
      <c r="EE22" s="85"/>
      <c r="EF22" s="85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  <c r="FO22" s="85"/>
      <c r="FP22" s="85"/>
      <c r="FQ22" s="85"/>
      <c r="FR22" s="85"/>
      <c r="FS22" s="85"/>
      <c r="FT22" s="85"/>
      <c r="FU22" s="85"/>
      <c r="FV22" s="85"/>
      <c r="FW22" s="85"/>
      <c r="FX22" s="85"/>
      <c r="FY22" s="85"/>
      <c r="FZ22" s="85"/>
      <c r="GA22" s="85"/>
      <c r="GB22" s="85"/>
      <c r="GC22" s="85"/>
      <c r="GD22" s="85"/>
      <c r="GE22" s="89"/>
      <c r="GF22" s="89"/>
      <c r="GG22" s="85"/>
      <c r="GH22" s="85"/>
      <c r="GI22" s="85"/>
      <c r="GJ22" s="85"/>
      <c r="GK22" s="85"/>
      <c r="GL22" s="85"/>
      <c r="GM22" s="85"/>
      <c r="GN22" s="85"/>
      <c r="GO22" s="85"/>
      <c r="GP22" s="85"/>
      <c r="GQ22" s="85"/>
      <c r="GR22" s="85"/>
      <c r="GS22" s="85"/>
      <c r="GT22" s="85"/>
      <c r="GU22" s="85"/>
      <c r="GV22" s="85"/>
      <c r="GW22" s="85"/>
      <c r="GX22" s="85"/>
      <c r="GY22" s="85"/>
      <c r="GZ22" s="85"/>
      <c r="HA22" s="85"/>
      <c r="HB22" s="85"/>
      <c r="HC22" s="85"/>
      <c r="HD22" s="85"/>
      <c r="HE22" s="85"/>
      <c r="HF22" s="85"/>
      <c r="HG22" s="85"/>
      <c r="HH22" s="85"/>
      <c r="HI22" s="85"/>
      <c r="HJ22" s="85"/>
      <c r="HK22" s="85"/>
      <c r="HL22" s="85"/>
      <c r="HM22" s="85"/>
      <c r="HN22" s="85"/>
      <c r="HO22" s="85"/>
      <c r="HP22" s="85"/>
      <c r="HQ22" s="85"/>
      <c r="HR22" s="85"/>
      <c r="HS22" s="85"/>
      <c r="HT22" s="85"/>
      <c r="HU22" s="85"/>
      <c r="HV22" s="85"/>
      <c r="HW22" s="85"/>
      <c r="HX22" s="85"/>
      <c r="HY22" s="85"/>
      <c r="HZ22" s="85"/>
      <c r="IA22" s="85"/>
      <c r="IB22" s="85"/>
      <c r="IC22" s="85"/>
      <c r="ID22" s="85"/>
      <c r="IE22" s="85"/>
      <c r="IF22" s="85"/>
      <c r="IG22" s="85"/>
      <c r="IH22" s="85"/>
      <c r="II22" s="85"/>
      <c r="IJ22" s="85"/>
      <c r="IK22" s="85"/>
      <c r="IL22" s="85"/>
      <c r="IM22" s="85"/>
      <c r="IN22" s="85"/>
      <c r="IO22" s="85"/>
      <c r="IP22" s="85"/>
      <c r="IQ22" s="85"/>
      <c r="IR22" s="85"/>
      <c r="IS22" s="85"/>
      <c r="IT22" s="85"/>
      <c r="IU22" s="85"/>
      <c r="IV22" s="85"/>
      <c r="IW22" s="85"/>
      <c r="IX22" s="85"/>
      <c r="IY22" s="85"/>
      <c r="IZ22" s="85"/>
      <c r="JA22" s="85"/>
      <c r="JB22" s="85"/>
      <c r="JC22" s="85"/>
      <c r="JD22" s="85"/>
      <c r="JE22" s="85"/>
      <c r="JF22" s="85"/>
      <c r="JG22" s="85"/>
      <c r="JH22" s="85"/>
      <c r="JI22" s="85"/>
      <c r="JJ22" s="85"/>
      <c r="JK22" s="85"/>
      <c r="JL22" s="85"/>
      <c r="JM22" s="85"/>
      <c r="JN22" s="85"/>
      <c r="JO22" s="85"/>
      <c r="JP22" s="85"/>
      <c r="JQ22" s="85"/>
      <c r="JR22" s="85"/>
      <c r="JS22" s="85"/>
      <c r="JT22" s="85"/>
      <c r="JU22" s="85"/>
      <c r="JV22" s="85"/>
      <c r="JW22" s="85"/>
      <c r="JX22" s="85"/>
      <c r="JY22" s="85"/>
      <c r="JZ22" s="85"/>
      <c r="KA22" s="85"/>
      <c r="KB22" s="85"/>
      <c r="KC22" s="85"/>
      <c r="KD22" s="85"/>
      <c r="KE22" s="85"/>
      <c r="KF22" s="85"/>
      <c r="KG22" s="85"/>
      <c r="KH22" s="85"/>
      <c r="KI22" s="85"/>
      <c r="KJ22" s="85"/>
      <c r="KK22" s="85"/>
      <c r="KL22" s="85"/>
      <c r="KM22" s="85"/>
      <c r="KN22" s="85"/>
      <c r="KO22" s="85"/>
      <c r="KP22" s="85"/>
      <c r="KQ22" s="85"/>
      <c r="KR22" s="85"/>
      <c r="KS22" s="85"/>
      <c r="KT22" s="85"/>
      <c r="KU22" s="85"/>
      <c r="KV22" s="85"/>
      <c r="KW22" s="85"/>
      <c r="KX22" s="85"/>
      <c r="KY22" s="85"/>
      <c r="KZ22" s="85"/>
      <c r="LA22" s="85"/>
      <c r="LB22" s="85"/>
      <c r="LC22" s="85"/>
      <c r="LD22" s="85"/>
      <c r="LE22" s="85"/>
      <c r="LF22" s="85"/>
      <c r="LG22" s="85"/>
      <c r="LH22" s="85"/>
      <c r="LI22" s="85"/>
      <c r="LJ22" s="85"/>
      <c r="LK22" s="85"/>
      <c r="LL22" s="89"/>
      <c r="LM22" s="89"/>
      <c r="LN22" s="102">
        <f t="shared" si="30"/>
        <v>1</v>
      </c>
      <c r="LO22" s="101">
        <f t="shared" si="31"/>
        <v>1</v>
      </c>
      <c r="LP22" s="117">
        <f t="shared" si="32"/>
        <v>1</v>
      </c>
      <c r="LQ22" s="122">
        <f t="shared" si="33"/>
        <v>1</v>
      </c>
      <c r="LR22" s="118">
        <f t="shared" si="34"/>
        <v>1</v>
      </c>
      <c r="LS22" s="101">
        <f t="shared" si="35"/>
        <v>1</v>
      </c>
      <c r="LU22" s="108">
        <v>8</v>
      </c>
      <c r="LV22" s="143" t="str">
        <f t="shared" si="17"/>
        <v>0 0</v>
      </c>
      <c r="LW22" s="144"/>
      <c r="LX22" s="107">
        <f t="shared" si="18"/>
        <v>6</v>
      </c>
      <c r="LY22" s="101">
        <f t="shared" si="19"/>
        <v>1</v>
      </c>
      <c r="LZ22" s="101">
        <f t="shared" si="20"/>
        <v>1</v>
      </c>
      <c r="MA22" s="101">
        <f t="shared" si="21"/>
        <v>1</v>
      </c>
      <c r="MB22" s="122">
        <f t="shared" si="36"/>
        <v>1</v>
      </c>
      <c r="MC22" s="101">
        <f t="shared" si="22"/>
        <v>1</v>
      </c>
      <c r="MD22" s="101">
        <f t="shared" si="37"/>
        <v>1</v>
      </c>
      <c r="MF22" s="87">
        <f t="shared" si="23"/>
        <v>12.000022</v>
      </c>
      <c r="MG22" s="87">
        <f t="shared" si="24"/>
        <v>14</v>
      </c>
      <c r="MH22" s="87" t="str">
        <f t="shared" si="25"/>
        <v>0 0</v>
      </c>
      <c r="MI22" s="87">
        <f t="shared" si="26"/>
        <v>6</v>
      </c>
      <c r="MJ22" s="87">
        <f>IFERROR(SMALL($MF$15:$MF$74,8),0)</f>
        <v>8.0000440000000008</v>
      </c>
      <c r="MK22" s="87">
        <f t="shared" si="27"/>
        <v>27</v>
      </c>
      <c r="ML22" s="87" t="str">
        <f t="shared" si="28"/>
        <v>0 0</v>
      </c>
      <c r="MM22" s="88">
        <f t="shared" si="29"/>
        <v>1</v>
      </c>
    </row>
    <row r="23" spans="1:351" ht="14.25" customHeight="1">
      <c r="A23" s="27">
        <v>9</v>
      </c>
      <c r="B23" s="34">
        <f>IF(A23&gt;0,INDEX(Joueurs!$B$2:$E$61,MATCH(A23,Joueurs!$A$2:$A$61,0),1)," ")</f>
        <v>0</v>
      </c>
      <c r="C23" s="35">
        <f>IF(A23&gt;0,INDEX(Joueurs!$B$2:$E$61,MATCH(A23,Joueurs!$A$2:$A$61,0),2)," ")</f>
        <v>0</v>
      </c>
      <c r="D23" s="23" t="str">
        <f>IF(A23&gt;0,INDEX(Joueurs!$B$2:$E$61,MATCH(A23,Joueurs!$A$2:$A$61,0),3)," ")</f>
        <v>F</v>
      </c>
      <c r="E23" s="29">
        <f>IF(A23&gt;0,INDEX(Joueurs!$B$2:$E$61,MATCH(A23,Joueurs!$A$2:$A$61,0),4)," ")</f>
        <v>32248</v>
      </c>
      <c r="F23" s="55">
        <f t="shared" si="16"/>
        <v>11816</v>
      </c>
      <c r="G23" s="62">
        <f t="shared" si="15"/>
        <v>0</v>
      </c>
      <c r="H23" s="77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47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3"/>
      <c r="CT23" s="33"/>
      <c r="CU23" s="85"/>
      <c r="CV23" s="85"/>
      <c r="CW23" s="85"/>
      <c r="CX23" s="85"/>
      <c r="CY23" s="85"/>
      <c r="CZ23" s="85"/>
      <c r="DA23" s="85"/>
      <c r="DB23" s="85"/>
      <c r="DC23" s="85"/>
      <c r="DD23" s="85"/>
      <c r="DE23" s="85"/>
      <c r="DF23" s="85"/>
      <c r="DG23" s="85"/>
      <c r="DH23" s="85"/>
      <c r="DI23" s="85"/>
      <c r="DJ23" s="85"/>
      <c r="DK23" s="85"/>
      <c r="DL23" s="85"/>
      <c r="DM23" s="85"/>
      <c r="DN23" s="85"/>
      <c r="DO23" s="85"/>
      <c r="DP23" s="85"/>
      <c r="DQ23" s="85"/>
      <c r="DR23" s="85"/>
      <c r="DS23" s="85"/>
      <c r="DT23" s="85"/>
      <c r="DU23" s="85"/>
      <c r="DV23" s="85"/>
      <c r="DW23" s="85"/>
      <c r="DX23" s="85"/>
      <c r="DY23" s="85"/>
      <c r="DZ23" s="85"/>
      <c r="EA23" s="85"/>
      <c r="EB23" s="85"/>
      <c r="EC23" s="85"/>
      <c r="ED23" s="85"/>
      <c r="EE23" s="85"/>
      <c r="EF23" s="85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  <c r="FO23" s="85"/>
      <c r="FP23" s="85"/>
      <c r="FQ23" s="85"/>
      <c r="FR23" s="85"/>
      <c r="FS23" s="85"/>
      <c r="FT23" s="85"/>
      <c r="FU23" s="85"/>
      <c r="FV23" s="85"/>
      <c r="FW23" s="85"/>
      <c r="FX23" s="85"/>
      <c r="FY23" s="85"/>
      <c r="FZ23" s="85"/>
      <c r="GA23" s="85"/>
      <c r="GB23" s="85"/>
      <c r="GC23" s="85"/>
      <c r="GD23" s="85"/>
      <c r="GE23" s="89"/>
      <c r="GF23" s="89"/>
      <c r="GG23" s="85"/>
      <c r="GH23" s="85"/>
      <c r="GI23" s="85"/>
      <c r="GJ23" s="85"/>
      <c r="GK23" s="85"/>
      <c r="GL23" s="85"/>
      <c r="GM23" s="85"/>
      <c r="GN23" s="85"/>
      <c r="GO23" s="85"/>
      <c r="GP23" s="85"/>
      <c r="GQ23" s="85"/>
      <c r="GR23" s="85"/>
      <c r="GS23" s="85"/>
      <c r="GT23" s="85"/>
      <c r="GU23" s="85"/>
      <c r="GV23" s="85"/>
      <c r="GW23" s="85"/>
      <c r="GX23" s="85"/>
      <c r="GY23" s="85"/>
      <c r="GZ23" s="85"/>
      <c r="HA23" s="85"/>
      <c r="HB23" s="85"/>
      <c r="HC23" s="85"/>
      <c r="HD23" s="85"/>
      <c r="HE23" s="85"/>
      <c r="HF23" s="85"/>
      <c r="HG23" s="85"/>
      <c r="HH23" s="85"/>
      <c r="HI23" s="85"/>
      <c r="HJ23" s="85"/>
      <c r="HK23" s="85"/>
      <c r="HL23" s="85"/>
      <c r="HM23" s="85"/>
      <c r="HN23" s="85"/>
      <c r="HO23" s="85"/>
      <c r="HP23" s="85"/>
      <c r="HQ23" s="85"/>
      <c r="HR23" s="85"/>
      <c r="HS23" s="85"/>
      <c r="HT23" s="85"/>
      <c r="HU23" s="85"/>
      <c r="HV23" s="85"/>
      <c r="HW23" s="85"/>
      <c r="HX23" s="85"/>
      <c r="HY23" s="85"/>
      <c r="HZ23" s="85"/>
      <c r="IA23" s="85"/>
      <c r="IB23" s="85"/>
      <c r="IC23" s="85"/>
      <c r="ID23" s="85"/>
      <c r="IE23" s="85"/>
      <c r="IF23" s="85"/>
      <c r="IG23" s="85"/>
      <c r="IH23" s="85"/>
      <c r="II23" s="85"/>
      <c r="IJ23" s="85"/>
      <c r="IK23" s="85"/>
      <c r="IL23" s="85"/>
      <c r="IM23" s="85"/>
      <c r="IN23" s="85"/>
      <c r="IO23" s="85"/>
      <c r="IP23" s="85"/>
      <c r="IQ23" s="85"/>
      <c r="IR23" s="85"/>
      <c r="IS23" s="85"/>
      <c r="IT23" s="85"/>
      <c r="IU23" s="85"/>
      <c r="IV23" s="85"/>
      <c r="IW23" s="85"/>
      <c r="IX23" s="85"/>
      <c r="IY23" s="85"/>
      <c r="IZ23" s="85"/>
      <c r="JA23" s="85"/>
      <c r="JB23" s="85"/>
      <c r="JC23" s="85"/>
      <c r="JD23" s="85"/>
      <c r="JE23" s="85"/>
      <c r="JF23" s="85"/>
      <c r="JG23" s="85"/>
      <c r="JH23" s="85"/>
      <c r="JI23" s="85"/>
      <c r="JJ23" s="85"/>
      <c r="JK23" s="85"/>
      <c r="JL23" s="85"/>
      <c r="JM23" s="85"/>
      <c r="JN23" s="85"/>
      <c r="JO23" s="85"/>
      <c r="JP23" s="85"/>
      <c r="JQ23" s="85"/>
      <c r="JR23" s="85"/>
      <c r="JS23" s="85"/>
      <c r="JT23" s="85"/>
      <c r="JU23" s="85"/>
      <c r="JV23" s="85"/>
      <c r="JW23" s="85"/>
      <c r="JX23" s="85"/>
      <c r="JY23" s="85"/>
      <c r="JZ23" s="85"/>
      <c r="KA23" s="85"/>
      <c r="KB23" s="85"/>
      <c r="KC23" s="85"/>
      <c r="KD23" s="85"/>
      <c r="KE23" s="85"/>
      <c r="KF23" s="85"/>
      <c r="KG23" s="85"/>
      <c r="KH23" s="85"/>
      <c r="KI23" s="85"/>
      <c r="KJ23" s="85"/>
      <c r="KK23" s="85"/>
      <c r="KL23" s="85"/>
      <c r="KM23" s="85"/>
      <c r="KN23" s="85"/>
      <c r="KO23" s="85"/>
      <c r="KP23" s="85"/>
      <c r="KQ23" s="85"/>
      <c r="KR23" s="85"/>
      <c r="KS23" s="85"/>
      <c r="KT23" s="85"/>
      <c r="KU23" s="85"/>
      <c r="KV23" s="85"/>
      <c r="KW23" s="85"/>
      <c r="KX23" s="85"/>
      <c r="KY23" s="85"/>
      <c r="KZ23" s="85"/>
      <c r="LA23" s="85"/>
      <c r="LB23" s="85"/>
      <c r="LC23" s="85"/>
      <c r="LD23" s="85"/>
      <c r="LE23" s="85"/>
      <c r="LF23" s="85"/>
      <c r="LG23" s="85"/>
      <c r="LH23" s="85"/>
      <c r="LI23" s="85"/>
      <c r="LJ23" s="85"/>
      <c r="LK23" s="85"/>
      <c r="LL23" s="89"/>
      <c r="LM23" s="89"/>
      <c r="LN23" s="102">
        <f t="shared" si="30"/>
        <v>0</v>
      </c>
      <c r="LO23" s="101">
        <f t="shared" si="31"/>
        <v>0</v>
      </c>
      <c r="LP23" s="117">
        <f t="shared" si="32"/>
        <v>0</v>
      </c>
      <c r="LQ23" s="122">
        <f t="shared" si="33"/>
        <v>0</v>
      </c>
      <c r="LR23" s="118">
        <f t="shared" si="34"/>
        <v>0</v>
      </c>
      <c r="LS23" s="101">
        <f t="shared" si="35"/>
        <v>0</v>
      </c>
      <c r="LU23" s="108">
        <v>9</v>
      </c>
      <c r="LV23" s="143" t="str">
        <f t="shared" si="17"/>
        <v>0 0</v>
      </c>
      <c r="LW23" s="144"/>
      <c r="LX23" s="107">
        <f t="shared" si="18"/>
        <v>6</v>
      </c>
      <c r="LY23" s="101">
        <f t="shared" si="19"/>
        <v>1</v>
      </c>
      <c r="LZ23" s="101">
        <f t="shared" si="20"/>
        <v>1</v>
      </c>
      <c r="MA23" s="101">
        <f t="shared" si="21"/>
        <v>1</v>
      </c>
      <c r="MB23" s="122">
        <f t="shared" si="36"/>
        <v>1</v>
      </c>
      <c r="MC23" s="101">
        <f t="shared" si="22"/>
        <v>1</v>
      </c>
      <c r="MD23" s="101">
        <f t="shared" si="37"/>
        <v>1</v>
      </c>
      <c r="MF23" s="87">
        <f t="shared" si="23"/>
        <v>33.000022999999999</v>
      </c>
      <c r="MG23" s="87">
        <f t="shared" si="24"/>
        <v>33</v>
      </c>
      <c r="MH23" s="87" t="str">
        <f t="shared" si="25"/>
        <v>0 0</v>
      </c>
      <c r="MI23" s="87">
        <f t="shared" si="26"/>
        <v>0</v>
      </c>
      <c r="MJ23" s="87">
        <f>IFERROR(SMALL($MF$15:$MF$74,9),0)</f>
        <v>8.0000490000000006</v>
      </c>
      <c r="MK23" s="87">
        <f t="shared" si="27"/>
        <v>1</v>
      </c>
      <c r="ML23" s="87" t="str">
        <f t="shared" si="28"/>
        <v>0 0</v>
      </c>
      <c r="MM23" s="88">
        <f t="shared" si="29"/>
        <v>1</v>
      </c>
    </row>
    <row r="24" spans="1:351" ht="14.25" customHeight="1">
      <c r="A24" s="27">
        <v>10</v>
      </c>
      <c r="B24" s="34">
        <f>IF(A24&gt;0,INDEX(Joueurs!$B$2:$E$61,MATCH(A24,Joueurs!$A$2:$A$61,0),1)," ")</f>
        <v>0</v>
      </c>
      <c r="C24" s="35">
        <f>IF(A24&gt;0,INDEX(Joueurs!$B$2:$E$61,MATCH(A24,Joueurs!$A$2:$A$61,0),2)," ")</f>
        <v>0</v>
      </c>
      <c r="D24" s="23" t="str">
        <f>IF(A24&gt;0,INDEX(Joueurs!$B$2:$E$61,MATCH(A24,Joueurs!$A$2:$A$61,0),3)," ")</f>
        <v>G</v>
      </c>
      <c r="E24" s="29">
        <f>IF(A24&gt;0,INDEX(Joueurs!$B$2:$E$61,MATCH(A24,Joueurs!$A$2:$A$61,0),4)," ")</f>
        <v>31645</v>
      </c>
      <c r="F24" s="55">
        <f t="shared" si="16"/>
        <v>12419</v>
      </c>
      <c r="G24" s="62">
        <f t="shared" si="15"/>
        <v>0</v>
      </c>
      <c r="H24" s="77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47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3"/>
      <c r="CT24" s="33"/>
      <c r="CU24" s="85"/>
      <c r="CV24" s="85"/>
      <c r="CW24" s="85"/>
      <c r="CX24" s="85"/>
      <c r="CY24" s="85"/>
      <c r="CZ24" s="85"/>
      <c r="DA24" s="85"/>
      <c r="DB24" s="85"/>
      <c r="DC24" s="85"/>
      <c r="DD24" s="85"/>
      <c r="DE24" s="85"/>
      <c r="DF24" s="85"/>
      <c r="DG24" s="85"/>
      <c r="DH24" s="85"/>
      <c r="DI24" s="85"/>
      <c r="DJ24" s="85"/>
      <c r="DK24" s="85"/>
      <c r="DL24" s="85"/>
      <c r="DM24" s="85"/>
      <c r="DN24" s="85"/>
      <c r="DO24" s="85"/>
      <c r="DP24" s="85"/>
      <c r="DQ24" s="85"/>
      <c r="DR24" s="85"/>
      <c r="DS24" s="85"/>
      <c r="DT24" s="85"/>
      <c r="DU24" s="85"/>
      <c r="DV24" s="85"/>
      <c r="DW24" s="85"/>
      <c r="DX24" s="85"/>
      <c r="DY24" s="85"/>
      <c r="DZ24" s="85"/>
      <c r="EA24" s="85"/>
      <c r="EB24" s="85"/>
      <c r="EC24" s="85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  <c r="FO24" s="85"/>
      <c r="FP24" s="85"/>
      <c r="FQ24" s="85"/>
      <c r="FR24" s="85"/>
      <c r="FS24" s="85"/>
      <c r="FT24" s="85"/>
      <c r="FU24" s="85"/>
      <c r="FV24" s="85"/>
      <c r="FW24" s="85"/>
      <c r="FX24" s="85"/>
      <c r="FY24" s="85"/>
      <c r="FZ24" s="85"/>
      <c r="GA24" s="85"/>
      <c r="GB24" s="85"/>
      <c r="GC24" s="85"/>
      <c r="GD24" s="85"/>
      <c r="GE24" s="89"/>
      <c r="GF24" s="89"/>
      <c r="GG24" s="85"/>
      <c r="GH24" s="85"/>
      <c r="GI24" s="85"/>
      <c r="GJ24" s="85"/>
      <c r="GK24" s="85"/>
      <c r="GL24" s="85"/>
      <c r="GM24" s="85"/>
      <c r="GN24" s="85"/>
      <c r="GO24" s="85"/>
      <c r="GP24" s="85"/>
      <c r="GQ24" s="85"/>
      <c r="GR24" s="85"/>
      <c r="GS24" s="85"/>
      <c r="GT24" s="85"/>
      <c r="GU24" s="85"/>
      <c r="GV24" s="85"/>
      <c r="GW24" s="85"/>
      <c r="GX24" s="85"/>
      <c r="GY24" s="85"/>
      <c r="GZ24" s="85"/>
      <c r="HA24" s="85"/>
      <c r="HB24" s="85"/>
      <c r="HC24" s="85"/>
      <c r="HD24" s="85"/>
      <c r="HE24" s="85"/>
      <c r="HF24" s="85"/>
      <c r="HG24" s="85"/>
      <c r="HH24" s="85"/>
      <c r="HI24" s="85"/>
      <c r="HJ24" s="85"/>
      <c r="HK24" s="85"/>
      <c r="HL24" s="85"/>
      <c r="HM24" s="85"/>
      <c r="HN24" s="85"/>
      <c r="HO24" s="85"/>
      <c r="HP24" s="85"/>
      <c r="HQ24" s="85"/>
      <c r="HR24" s="85"/>
      <c r="HS24" s="85"/>
      <c r="HT24" s="85"/>
      <c r="HU24" s="85"/>
      <c r="HV24" s="85"/>
      <c r="HW24" s="85"/>
      <c r="HX24" s="85"/>
      <c r="HY24" s="85"/>
      <c r="HZ24" s="85"/>
      <c r="IA24" s="85"/>
      <c r="IB24" s="85"/>
      <c r="IC24" s="85"/>
      <c r="ID24" s="85"/>
      <c r="IE24" s="85"/>
      <c r="IF24" s="85"/>
      <c r="IG24" s="85"/>
      <c r="IH24" s="85"/>
      <c r="II24" s="85"/>
      <c r="IJ24" s="85"/>
      <c r="IK24" s="85"/>
      <c r="IL24" s="85"/>
      <c r="IM24" s="85"/>
      <c r="IN24" s="85"/>
      <c r="IO24" s="85"/>
      <c r="IP24" s="85"/>
      <c r="IQ24" s="85"/>
      <c r="IR24" s="85"/>
      <c r="IS24" s="85"/>
      <c r="IT24" s="85"/>
      <c r="IU24" s="85"/>
      <c r="IV24" s="85"/>
      <c r="IW24" s="85"/>
      <c r="IX24" s="85"/>
      <c r="IY24" s="85"/>
      <c r="IZ24" s="85"/>
      <c r="JA24" s="85"/>
      <c r="JB24" s="85"/>
      <c r="JC24" s="85"/>
      <c r="JD24" s="85"/>
      <c r="JE24" s="85"/>
      <c r="JF24" s="85"/>
      <c r="JG24" s="85"/>
      <c r="JH24" s="85"/>
      <c r="JI24" s="85"/>
      <c r="JJ24" s="85"/>
      <c r="JK24" s="85"/>
      <c r="JL24" s="85"/>
      <c r="JM24" s="85"/>
      <c r="JN24" s="85"/>
      <c r="JO24" s="85"/>
      <c r="JP24" s="85"/>
      <c r="JQ24" s="85"/>
      <c r="JR24" s="85"/>
      <c r="JS24" s="85"/>
      <c r="JT24" s="85"/>
      <c r="JU24" s="85"/>
      <c r="JV24" s="85"/>
      <c r="JW24" s="85"/>
      <c r="JX24" s="85"/>
      <c r="JY24" s="85"/>
      <c r="JZ24" s="85"/>
      <c r="KA24" s="85"/>
      <c r="KB24" s="85"/>
      <c r="KC24" s="85"/>
      <c r="KD24" s="85"/>
      <c r="KE24" s="85"/>
      <c r="KF24" s="85"/>
      <c r="KG24" s="85"/>
      <c r="KH24" s="85"/>
      <c r="KI24" s="85"/>
      <c r="KJ24" s="85"/>
      <c r="KK24" s="85"/>
      <c r="KL24" s="85"/>
      <c r="KM24" s="85"/>
      <c r="KN24" s="85"/>
      <c r="KO24" s="85"/>
      <c r="KP24" s="85"/>
      <c r="KQ24" s="85"/>
      <c r="KR24" s="85"/>
      <c r="KS24" s="85"/>
      <c r="KT24" s="85"/>
      <c r="KU24" s="85"/>
      <c r="KV24" s="85"/>
      <c r="KW24" s="85"/>
      <c r="KX24" s="85"/>
      <c r="KY24" s="85"/>
      <c r="KZ24" s="85"/>
      <c r="LA24" s="85"/>
      <c r="LB24" s="85"/>
      <c r="LC24" s="85"/>
      <c r="LD24" s="85"/>
      <c r="LE24" s="85"/>
      <c r="LF24" s="85"/>
      <c r="LG24" s="85"/>
      <c r="LH24" s="85"/>
      <c r="LI24" s="85"/>
      <c r="LJ24" s="85"/>
      <c r="LK24" s="85"/>
      <c r="LL24" s="89"/>
      <c r="LM24" s="89"/>
      <c r="LN24" s="102">
        <f t="shared" si="30"/>
        <v>0</v>
      </c>
      <c r="LO24" s="101">
        <f t="shared" si="31"/>
        <v>0</v>
      </c>
      <c r="LP24" s="117">
        <f t="shared" si="32"/>
        <v>0</v>
      </c>
      <c r="LQ24" s="122">
        <f t="shared" si="33"/>
        <v>0</v>
      </c>
      <c r="LR24" s="118">
        <f t="shared" si="34"/>
        <v>0</v>
      </c>
      <c r="LS24" s="101">
        <f t="shared" si="35"/>
        <v>0</v>
      </c>
      <c r="LU24" s="108">
        <v>10</v>
      </c>
      <c r="LV24" s="143" t="str">
        <f t="shared" si="17"/>
        <v>0 0</v>
      </c>
      <c r="LW24" s="144"/>
      <c r="LX24" s="107">
        <f t="shared" si="18"/>
        <v>6</v>
      </c>
      <c r="LY24" s="101">
        <f t="shared" si="19"/>
        <v>1</v>
      </c>
      <c r="LZ24" s="101">
        <f t="shared" si="20"/>
        <v>1</v>
      </c>
      <c r="MA24" s="101">
        <f t="shared" si="21"/>
        <v>1</v>
      </c>
      <c r="MB24" s="122">
        <f t="shared" si="36"/>
        <v>1</v>
      </c>
      <c r="MC24" s="101">
        <f t="shared" si="22"/>
        <v>1</v>
      </c>
      <c r="MD24" s="101">
        <f t="shared" si="37"/>
        <v>1</v>
      </c>
      <c r="MF24" s="87">
        <f t="shared" si="23"/>
        <v>33.000024000000003</v>
      </c>
      <c r="MG24" s="87">
        <f t="shared" si="24"/>
        <v>34</v>
      </c>
      <c r="MH24" s="87" t="str">
        <f t="shared" si="25"/>
        <v>0 0</v>
      </c>
      <c r="MI24" s="87">
        <f t="shared" si="26"/>
        <v>0</v>
      </c>
      <c r="MJ24" s="87">
        <f>IFERROR(SMALL($MF$15:$MF$74,10),0)</f>
        <v>10.000019999999999</v>
      </c>
      <c r="MK24" s="87">
        <f t="shared" si="27"/>
        <v>1</v>
      </c>
      <c r="ML24" s="87" t="str">
        <f t="shared" si="28"/>
        <v>0 0</v>
      </c>
      <c r="MM24" s="88">
        <f t="shared" si="29"/>
        <v>1</v>
      </c>
    </row>
    <row r="25" spans="1:351" ht="14.25" customHeight="1">
      <c r="A25" s="27">
        <v>11</v>
      </c>
      <c r="B25" s="34">
        <f>IF(A25&gt;0,INDEX(Joueurs!$B$2:$E$61,MATCH(A25,Joueurs!$A$2:$A$61,0),1)," ")</f>
        <v>0</v>
      </c>
      <c r="C25" s="35">
        <f>IF(A25&gt;0,INDEX(Joueurs!$B$2:$E$61,MATCH(A25,Joueurs!$A$2:$A$61,0),2)," ")</f>
        <v>0</v>
      </c>
      <c r="D25" s="23" t="str">
        <f>IF(A25&gt;0,INDEX(Joueurs!$B$2:$E$61,MATCH(A25,Joueurs!$A$2:$A$61,0),3)," ")</f>
        <v>F</v>
      </c>
      <c r="E25" s="29">
        <f>IF(A25&gt;0,INDEX(Joueurs!$B$2:$E$61,MATCH(A25,Joueurs!$A$2:$A$61,0),4)," ")</f>
        <v>28465</v>
      </c>
      <c r="F25" s="55">
        <f t="shared" si="16"/>
        <v>15599</v>
      </c>
      <c r="G25" s="62">
        <f t="shared" si="15"/>
        <v>4</v>
      </c>
      <c r="H25" s="77"/>
      <c r="I25" s="38"/>
      <c r="J25" s="38"/>
      <c r="K25" s="38"/>
      <c r="L25" s="38"/>
      <c r="M25" s="38" t="s">
        <v>32</v>
      </c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 t="s">
        <v>32</v>
      </c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 t="s">
        <v>32</v>
      </c>
      <c r="AW25" s="38"/>
      <c r="AX25" s="38"/>
      <c r="AY25" s="38"/>
      <c r="AZ25" s="38"/>
      <c r="BA25" s="38"/>
      <c r="BB25" s="38"/>
      <c r="BC25" s="38" t="s">
        <v>32</v>
      </c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47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3"/>
      <c r="CT25" s="33"/>
      <c r="CU25" s="85"/>
      <c r="CV25" s="85"/>
      <c r="CW25" s="85"/>
      <c r="CX25" s="85"/>
      <c r="CY25" s="85"/>
      <c r="CZ25" s="85"/>
      <c r="DA25" s="85"/>
      <c r="DB25" s="85"/>
      <c r="DC25" s="85"/>
      <c r="DD25" s="85"/>
      <c r="DE25" s="85"/>
      <c r="DF25" s="85"/>
      <c r="DG25" s="85"/>
      <c r="DH25" s="85"/>
      <c r="DI25" s="85"/>
      <c r="DJ25" s="85"/>
      <c r="DK25" s="85"/>
      <c r="DL25" s="85"/>
      <c r="DM25" s="85"/>
      <c r="DN25" s="85"/>
      <c r="DO25" s="85"/>
      <c r="DP25" s="85"/>
      <c r="DQ25" s="85"/>
      <c r="DR25" s="85"/>
      <c r="DS25" s="85"/>
      <c r="DT25" s="85"/>
      <c r="DU25" s="85"/>
      <c r="DV25" s="85"/>
      <c r="DW25" s="85"/>
      <c r="DX25" s="85"/>
      <c r="DY25" s="85"/>
      <c r="DZ25" s="85"/>
      <c r="EA25" s="85"/>
      <c r="EB25" s="85"/>
      <c r="EC25" s="85"/>
      <c r="ED25" s="85"/>
      <c r="EE25" s="85"/>
      <c r="EF25" s="85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85"/>
      <c r="EU25" s="85"/>
      <c r="EV25" s="85"/>
      <c r="EW25" s="85"/>
      <c r="EX25" s="85"/>
      <c r="EY25" s="85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5"/>
      <c r="FL25" s="85"/>
      <c r="FM25" s="85"/>
      <c r="FN25" s="85"/>
      <c r="FO25" s="85"/>
      <c r="FP25" s="85"/>
      <c r="FQ25" s="85"/>
      <c r="FR25" s="85"/>
      <c r="FS25" s="85"/>
      <c r="FT25" s="85"/>
      <c r="FU25" s="85"/>
      <c r="FV25" s="85"/>
      <c r="FW25" s="85"/>
      <c r="FX25" s="85"/>
      <c r="FY25" s="85"/>
      <c r="FZ25" s="85"/>
      <c r="GA25" s="85"/>
      <c r="GB25" s="85"/>
      <c r="GC25" s="85"/>
      <c r="GD25" s="85"/>
      <c r="GE25" s="89"/>
      <c r="GF25" s="89"/>
      <c r="GG25" s="85"/>
      <c r="GH25" s="85"/>
      <c r="GI25" s="85"/>
      <c r="GJ25" s="85"/>
      <c r="GK25" s="85"/>
      <c r="GL25" s="85"/>
      <c r="GM25" s="85"/>
      <c r="GN25" s="85"/>
      <c r="GO25" s="85"/>
      <c r="GP25" s="85"/>
      <c r="GQ25" s="85"/>
      <c r="GR25" s="85"/>
      <c r="GS25" s="85"/>
      <c r="GT25" s="85"/>
      <c r="GU25" s="85"/>
      <c r="GV25" s="85"/>
      <c r="GW25" s="85"/>
      <c r="GX25" s="85"/>
      <c r="GY25" s="85"/>
      <c r="GZ25" s="85"/>
      <c r="HA25" s="85"/>
      <c r="HB25" s="85"/>
      <c r="HC25" s="85"/>
      <c r="HD25" s="85"/>
      <c r="HE25" s="85"/>
      <c r="HF25" s="85"/>
      <c r="HG25" s="85"/>
      <c r="HH25" s="85"/>
      <c r="HI25" s="85"/>
      <c r="HJ25" s="85"/>
      <c r="HK25" s="85"/>
      <c r="HL25" s="85"/>
      <c r="HM25" s="85"/>
      <c r="HN25" s="85"/>
      <c r="HO25" s="85"/>
      <c r="HP25" s="85"/>
      <c r="HQ25" s="85"/>
      <c r="HR25" s="85"/>
      <c r="HS25" s="85"/>
      <c r="HT25" s="85"/>
      <c r="HU25" s="85"/>
      <c r="HV25" s="85"/>
      <c r="HW25" s="85"/>
      <c r="HX25" s="85"/>
      <c r="HY25" s="85"/>
      <c r="HZ25" s="85"/>
      <c r="IA25" s="85"/>
      <c r="IB25" s="85"/>
      <c r="IC25" s="85"/>
      <c r="ID25" s="85"/>
      <c r="IE25" s="85"/>
      <c r="IF25" s="85"/>
      <c r="IG25" s="85"/>
      <c r="IH25" s="85"/>
      <c r="II25" s="85"/>
      <c r="IJ25" s="85"/>
      <c r="IK25" s="85"/>
      <c r="IL25" s="85"/>
      <c r="IM25" s="85"/>
      <c r="IN25" s="85"/>
      <c r="IO25" s="85"/>
      <c r="IP25" s="85"/>
      <c r="IQ25" s="85"/>
      <c r="IR25" s="85"/>
      <c r="IS25" s="85"/>
      <c r="IT25" s="85"/>
      <c r="IU25" s="85"/>
      <c r="IV25" s="85"/>
      <c r="IW25" s="85"/>
      <c r="IX25" s="85"/>
      <c r="IY25" s="85"/>
      <c r="IZ25" s="85"/>
      <c r="JA25" s="85"/>
      <c r="JB25" s="85"/>
      <c r="JC25" s="85"/>
      <c r="JD25" s="85"/>
      <c r="JE25" s="85"/>
      <c r="JF25" s="85"/>
      <c r="JG25" s="85"/>
      <c r="JH25" s="85"/>
      <c r="JI25" s="85"/>
      <c r="JJ25" s="85"/>
      <c r="JK25" s="85"/>
      <c r="JL25" s="85"/>
      <c r="JM25" s="85"/>
      <c r="JN25" s="85"/>
      <c r="JO25" s="85"/>
      <c r="JP25" s="85"/>
      <c r="JQ25" s="85"/>
      <c r="JR25" s="85"/>
      <c r="JS25" s="85"/>
      <c r="JT25" s="85"/>
      <c r="JU25" s="85"/>
      <c r="JV25" s="85"/>
      <c r="JW25" s="85"/>
      <c r="JX25" s="85"/>
      <c r="JY25" s="85"/>
      <c r="JZ25" s="85"/>
      <c r="KA25" s="85"/>
      <c r="KB25" s="85"/>
      <c r="KC25" s="85"/>
      <c r="KD25" s="85"/>
      <c r="KE25" s="85"/>
      <c r="KF25" s="85"/>
      <c r="KG25" s="85"/>
      <c r="KH25" s="85"/>
      <c r="KI25" s="85"/>
      <c r="KJ25" s="85"/>
      <c r="KK25" s="85"/>
      <c r="KL25" s="85"/>
      <c r="KM25" s="85"/>
      <c r="KN25" s="85"/>
      <c r="KO25" s="85"/>
      <c r="KP25" s="85"/>
      <c r="KQ25" s="85"/>
      <c r="KR25" s="85"/>
      <c r="KS25" s="85"/>
      <c r="KT25" s="85"/>
      <c r="KU25" s="85"/>
      <c r="KV25" s="85"/>
      <c r="KW25" s="85"/>
      <c r="KX25" s="85"/>
      <c r="KY25" s="85"/>
      <c r="KZ25" s="85"/>
      <c r="LA25" s="85"/>
      <c r="LB25" s="85"/>
      <c r="LC25" s="85"/>
      <c r="LD25" s="85"/>
      <c r="LE25" s="85"/>
      <c r="LF25" s="85"/>
      <c r="LG25" s="85"/>
      <c r="LH25" s="85"/>
      <c r="LI25" s="85"/>
      <c r="LJ25" s="85"/>
      <c r="LK25" s="85"/>
      <c r="LL25" s="89"/>
      <c r="LM25" s="89"/>
      <c r="LN25" s="102">
        <f t="shared" si="30"/>
        <v>0</v>
      </c>
      <c r="LO25" s="101">
        <f t="shared" si="31"/>
        <v>1</v>
      </c>
      <c r="LP25" s="117">
        <f t="shared" si="32"/>
        <v>0</v>
      </c>
      <c r="LQ25" s="122">
        <f t="shared" si="33"/>
        <v>0</v>
      </c>
      <c r="LR25" s="118">
        <f t="shared" si="34"/>
        <v>1</v>
      </c>
      <c r="LS25" s="101">
        <f t="shared" si="35"/>
        <v>2</v>
      </c>
      <c r="LU25" s="108">
        <v>11</v>
      </c>
      <c r="LV25" s="143" t="str">
        <f t="shared" si="17"/>
        <v>0 0</v>
      </c>
      <c r="LW25" s="144"/>
      <c r="LX25" s="107">
        <f t="shared" si="18"/>
        <v>6</v>
      </c>
      <c r="LY25" s="101">
        <f t="shared" si="19"/>
        <v>1</v>
      </c>
      <c r="LZ25" s="101">
        <f t="shared" si="20"/>
        <v>1</v>
      </c>
      <c r="MA25" s="101">
        <f t="shared" si="21"/>
        <v>1</v>
      </c>
      <c r="MB25" s="122">
        <f t="shared" si="36"/>
        <v>1</v>
      </c>
      <c r="MC25" s="101">
        <f t="shared" si="22"/>
        <v>1</v>
      </c>
      <c r="MD25" s="101">
        <f t="shared" si="37"/>
        <v>1</v>
      </c>
      <c r="MF25" s="87">
        <f t="shared" si="23"/>
        <v>24.000025000000001</v>
      </c>
      <c r="MG25" s="87">
        <f t="shared" si="24"/>
        <v>25</v>
      </c>
      <c r="MH25" s="87" t="str">
        <f t="shared" si="25"/>
        <v>0 0</v>
      </c>
      <c r="MI25" s="87">
        <f t="shared" si="26"/>
        <v>4</v>
      </c>
      <c r="MJ25" s="87">
        <f>IFERROR(SMALL($MF$15:$MF$74,11),0)</f>
        <v>11.000052999999999</v>
      </c>
      <c r="MK25" s="87">
        <f t="shared" si="27"/>
        <v>21</v>
      </c>
      <c r="ML25" s="87" t="str">
        <f t="shared" si="28"/>
        <v>0 0</v>
      </c>
      <c r="MM25" s="88">
        <f t="shared" si="29"/>
        <v>1</v>
      </c>
    </row>
    <row r="26" spans="1:351" ht="14.25" customHeight="1">
      <c r="A26" s="27">
        <v>12</v>
      </c>
      <c r="B26" s="34">
        <f>IF(A26&gt;0,INDEX(Joueurs!$B$2:$E$61,MATCH(A26,Joueurs!$A$2:$A$61,0),1)," ")</f>
        <v>0</v>
      </c>
      <c r="C26" s="35">
        <f>IF(A26&gt;0,INDEX(Joueurs!$B$2:$E$61,MATCH(A26,Joueurs!$A$2:$A$61,0),2)," ")</f>
        <v>0</v>
      </c>
      <c r="D26" s="23" t="str">
        <f>IF(A26&gt;0,INDEX(Joueurs!$B$2:$E$61,MATCH(A26,Joueurs!$A$2:$A$61,0),3)," ")</f>
        <v>G</v>
      </c>
      <c r="E26" s="29">
        <f>IF(A26&gt;0,INDEX(Joueurs!$B$2:$E$61,MATCH(A26,Joueurs!$A$2:$A$61,0),4)," ")</f>
        <v>36001</v>
      </c>
      <c r="F26" s="55">
        <f t="shared" si="16"/>
        <v>8063</v>
      </c>
      <c r="G26" s="62">
        <f t="shared" si="15"/>
        <v>0</v>
      </c>
      <c r="H26" s="7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47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3"/>
      <c r="CT26" s="33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85"/>
      <c r="FW26" s="85"/>
      <c r="FX26" s="85"/>
      <c r="FY26" s="85"/>
      <c r="FZ26" s="85"/>
      <c r="GA26" s="85"/>
      <c r="GB26" s="85"/>
      <c r="GC26" s="85"/>
      <c r="GD26" s="85"/>
      <c r="GE26" s="89"/>
      <c r="GF26" s="89"/>
      <c r="GG26" s="85"/>
      <c r="GH26" s="85"/>
      <c r="GI26" s="85"/>
      <c r="GJ26" s="85"/>
      <c r="GK26" s="85"/>
      <c r="GL26" s="85"/>
      <c r="GM26" s="85"/>
      <c r="GN26" s="85"/>
      <c r="GO26" s="85"/>
      <c r="GP26" s="85"/>
      <c r="GQ26" s="85"/>
      <c r="GR26" s="85"/>
      <c r="GS26" s="85"/>
      <c r="GT26" s="85"/>
      <c r="GU26" s="85"/>
      <c r="GV26" s="85"/>
      <c r="GW26" s="85"/>
      <c r="GX26" s="85"/>
      <c r="GY26" s="85"/>
      <c r="GZ26" s="85"/>
      <c r="HA26" s="85"/>
      <c r="HB26" s="85"/>
      <c r="HC26" s="85"/>
      <c r="HD26" s="85"/>
      <c r="HE26" s="85"/>
      <c r="HF26" s="85"/>
      <c r="HG26" s="85"/>
      <c r="HH26" s="85"/>
      <c r="HI26" s="85"/>
      <c r="HJ26" s="85"/>
      <c r="HK26" s="85"/>
      <c r="HL26" s="85"/>
      <c r="HM26" s="85"/>
      <c r="HN26" s="85"/>
      <c r="HO26" s="85"/>
      <c r="HP26" s="85"/>
      <c r="HQ26" s="85"/>
      <c r="HR26" s="85"/>
      <c r="HS26" s="85"/>
      <c r="HT26" s="85"/>
      <c r="HU26" s="85"/>
      <c r="HV26" s="85"/>
      <c r="HW26" s="85"/>
      <c r="HX26" s="85"/>
      <c r="HY26" s="85"/>
      <c r="HZ26" s="85"/>
      <c r="IA26" s="85"/>
      <c r="IB26" s="85"/>
      <c r="IC26" s="85"/>
      <c r="ID26" s="85"/>
      <c r="IE26" s="85"/>
      <c r="IF26" s="85"/>
      <c r="IG26" s="85"/>
      <c r="IH26" s="85"/>
      <c r="II26" s="85"/>
      <c r="IJ26" s="85"/>
      <c r="IK26" s="85"/>
      <c r="IL26" s="85"/>
      <c r="IM26" s="85"/>
      <c r="IN26" s="85"/>
      <c r="IO26" s="85"/>
      <c r="IP26" s="85"/>
      <c r="IQ26" s="85"/>
      <c r="IR26" s="85"/>
      <c r="IS26" s="85"/>
      <c r="IT26" s="85"/>
      <c r="IU26" s="85"/>
      <c r="IV26" s="85"/>
      <c r="IW26" s="85"/>
      <c r="IX26" s="85"/>
      <c r="IY26" s="85"/>
      <c r="IZ26" s="85"/>
      <c r="JA26" s="85"/>
      <c r="JB26" s="85"/>
      <c r="JC26" s="85"/>
      <c r="JD26" s="85"/>
      <c r="JE26" s="85"/>
      <c r="JF26" s="85"/>
      <c r="JG26" s="85"/>
      <c r="JH26" s="85"/>
      <c r="JI26" s="85"/>
      <c r="JJ26" s="85"/>
      <c r="JK26" s="85"/>
      <c r="JL26" s="85"/>
      <c r="JM26" s="85"/>
      <c r="JN26" s="85"/>
      <c r="JO26" s="85"/>
      <c r="JP26" s="85"/>
      <c r="JQ26" s="85"/>
      <c r="JR26" s="85"/>
      <c r="JS26" s="85"/>
      <c r="JT26" s="85"/>
      <c r="JU26" s="85"/>
      <c r="JV26" s="85"/>
      <c r="JW26" s="85"/>
      <c r="JX26" s="85"/>
      <c r="JY26" s="85"/>
      <c r="JZ26" s="85"/>
      <c r="KA26" s="85"/>
      <c r="KB26" s="85"/>
      <c r="KC26" s="85"/>
      <c r="KD26" s="85"/>
      <c r="KE26" s="85"/>
      <c r="KF26" s="85"/>
      <c r="KG26" s="85"/>
      <c r="KH26" s="85"/>
      <c r="KI26" s="85"/>
      <c r="KJ26" s="85"/>
      <c r="KK26" s="85"/>
      <c r="KL26" s="85"/>
      <c r="KM26" s="85"/>
      <c r="KN26" s="85"/>
      <c r="KO26" s="85"/>
      <c r="KP26" s="85"/>
      <c r="KQ26" s="85"/>
      <c r="KR26" s="85"/>
      <c r="KS26" s="85"/>
      <c r="KT26" s="85"/>
      <c r="KU26" s="85"/>
      <c r="KV26" s="85"/>
      <c r="KW26" s="85"/>
      <c r="KX26" s="85"/>
      <c r="KY26" s="85"/>
      <c r="KZ26" s="85"/>
      <c r="LA26" s="85"/>
      <c r="LB26" s="85"/>
      <c r="LC26" s="85"/>
      <c r="LD26" s="85"/>
      <c r="LE26" s="85"/>
      <c r="LF26" s="85"/>
      <c r="LG26" s="85"/>
      <c r="LH26" s="85"/>
      <c r="LI26" s="85"/>
      <c r="LJ26" s="85"/>
      <c r="LK26" s="85"/>
      <c r="LL26" s="89"/>
      <c r="LM26" s="89"/>
      <c r="LN26" s="102">
        <f t="shared" si="30"/>
        <v>0</v>
      </c>
      <c r="LO26" s="101">
        <f t="shared" si="31"/>
        <v>0</v>
      </c>
      <c r="LP26" s="117">
        <f t="shared" si="32"/>
        <v>0</v>
      </c>
      <c r="LQ26" s="122">
        <f t="shared" si="33"/>
        <v>0</v>
      </c>
      <c r="LR26" s="118">
        <f t="shared" si="34"/>
        <v>0</v>
      </c>
      <c r="LS26" s="101">
        <f t="shared" si="35"/>
        <v>0</v>
      </c>
      <c r="LU26" s="108">
        <v>12</v>
      </c>
      <c r="LV26" s="143" t="str">
        <f t="shared" si="17"/>
        <v>0 0</v>
      </c>
      <c r="LW26" s="144"/>
      <c r="LX26" s="107">
        <f t="shared" si="18"/>
        <v>6</v>
      </c>
      <c r="LY26" s="101">
        <f t="shared" si="19"/>
        <v>1</v>
      </c>
      <c r="LZ26" s="101">
        <f t="shared" si="20"/>
        <v>1</v>
      </c>
      <c r="MA26" s="101">
        <f t="shared" si="21"/>
        <v>1</v>
      </c>
      <c r="MB26" s="122">
        <f t="shared" si="36"/>
        <v>1</v>
      </c>
      <c r="MC26" s="101">
        <f t="shared" si="22"/>
        <v>1</v>
      </c>
      <c r="MD26" s="101">
        <f t="shared" si="37"/>
        <v>1</v>
      </c>
      <c r="MF26" s="87">
        <f t="shared" si="23"/>
        <v>33.000025999999998</v>
      </c>
      <c r="MG26" s="87">
        <f t="shared" si="24"/>
        <v>35</v>
      </c>
      <c r="MH26" s="87" t="str">
        <f t="shared" si="25"/>
        <v>0 0</v>
      </c>
      <c r="MI26" s="87">
        <f t="shared" si="26"/>
        <v>0</v>
      </c>
      <c r="MJ26" s="87">
        <f>IFERROR(SMALL($MF$15:$MF$74,12),0)</f>
        <v>12.000014999999999</v>
      </c>
      <c r="MK26" s="87">
        <f t="shared" si="27"/>
        <v>1</v>
      </c>
      <c r="ML26" s="87" t="str">
        <f t="shared" si="28"/>
        <v>0 0</v>
      </c>
      <c r="MM26" s="88">
        <f t="shared" si="29"/>
        <v>1</v>
      </c>
    </row>
    <row r="27" spans="1:351" ht="14.25" customHeight="1">
      <c r="A27" s="27">
        <v>13</v>
      </c>
      <c r="B27" s="34">
        <f>IF(A27&gt;0,INDEX(Joueurs!$B$2:$E$61,MATCH(A27,Joueurs!$A$2:$A$61,0),1)," ")</f>
        <v>0</v>
      </c>
      <c r="C27" s="35">
        <f>IF(A27&gt;0,INDEX(Joueurs!$B$2:$E$61,MATCH(A27,Joueurs!$A$2:$A$61,0),2)," ")</f>
        <v>0</v>
      </c>
      <c r="D27" s="23" t="str">
        <f>IF(A27&gt;0,INDEX(Joueurs!$B$2:$E$61,MATCH(A27,Joueurs!$A$2:$A$61,0),3)," ")</f>
        <v>G</v>
      </c>
      <c r="E27" s="29">
        <f>IF(A27&gt;0,INDEX(Joueurs!$B$2:$E$61,MATCH(A27,Joueurs!$A$2:$A$61,0),4)," ")</f>
        <v>27777</v>
      </c>
      <c r="F27" s="55">
        <f t="shared" si="16"/>
        <v>16287</v>
      </c>
      <c r="G27" s="62">
        <f t="shared" si="15"/>
        <v>0</v>
      </c>
      <c r="H27" s="77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47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3"/>
      <c r="CT27" s="33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85"/>
      <c r="FW27" s="85"/>
      <c r="FX27" s="85"/>
      <c r="FY27" s="85"/>
      <c r="FZ27" s="85"/>
      <c r="GA27" s="85"/>
      <c r="GB27" s="85"/>
      <c r="GC27" s="85"/>
      <c r="GD27" s="85"/>
      <c r="GE27" s="89"/>
      <c r="GF27" s="89"/>
      <c r="GG27" s="85"/>
      <c r="GH27" s="85"/>
      <c r="GI27" s="85"/>
      <c r="GJ27" s="85"/>
      <c r="GK27" s="85"/>
      <c r="GL27" s="85"/>
      <c r="GM27" s="85"/>
      <c r="GN27" s="85"/>
      <c r="GO27" s="85"/>
      <c r="GP27" s="85"/>
      <c r="GQ27" s="85"/>
      <c r="GR27" s="85"/>
      <c r="GS27" s="85"/>
      <c r="GT27" s="85"/>
      <c r="GU27" s="85"/>
      <c r="GV27" s="85"/>
      <c r="GW27" s="85"/>
      <c r="GX27" s="85"/>
      <c r="GY27" s="85"/>
      <c r="GZ27" s="85"/>
      <c r="HA27" s="85"/>
      <c r="HB27" s="85"/>
      <c r="HC27" s="85"/>
      <c r="HD27" s="85"/>
      <c r="HE27" s="85"/>
      <c r="HF27" s="85"/>
      <c r="HG27" s="85"/>
      <c r="HH27" s="85"/>
      <c r="HI27" s="85"/>
      <c r="HJ27" s="85"/>
      <c r="HK27" s="85"/>
      <c r="HL27" s="85"/>
      <c r="HM27" s="85"/>
      <c r="HN27" s="85"/>
      <c r="HO27" s="85"/>
      <c r="HP27" s="85"/>
      <c r="HQ27" s="85"/>
      <c r="HR27" s="85"/>
      <c r="HS27" s="85"/>
      <c r="HT27" s="85"/>
      <c r="HU27" s="85"/>
      <c r="HV27" s="85"/>
      <c r="HW27" s="85"/>
      <c r="HX27" s="85"/>
      <c r="HY27" s="85"/>
      <c r="HZ27" s="85"/>
      <c r="IA27" s="85"/>
      <c r="IB27" s="85"/>
      <c r="IC27" s="85"/>
      <c r="ID27" s="85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85"/>
      <c r="IS27" s="85"/>
      <c r="IT27" s="85"/>
      <c r="IU27" s="85"/>
      <c r="IV27" s="85"/>
      <c r="IW27" s="85"/>
      <c r="IX27" s="85"/>
      <c r="IY27" s="85"/>
      <c r="IZ27" s="85"/>
      <c r="JA27" s="85"/>
      <c r="JB27" s="85"/>
      <c r="JC27" s="85"/>
      <c r="JD27" s="85"/>
      <c r="JE27" s="85"/>
      <c r="JF27" s="85"/>
      <c r="JG27" s="85"/>
      <c r="JH27" s="85"/>
      <c r="JI27" s="85"/>
      <c r="JJ27" s="85"/>
      <c r="JK27" s="85"/>
      <c r="JL27" s="85"/>
      <c r="JM27" s="85"/>
      <c r="JN27" s="85"/>
      <c r="JO27" s="85"/>
      <c r="JP27" s="85"/>
      <c r="JQ27" s="85"/>
      <c r="JR27" s="85"/>
      <c r="JS27" s="85"/>
      <c r="JT27" s="85"/>
      <c r="JU27" s="85"/>
      <c r="JV27" s="85"/>
      <c r="JW27" s="85"/>
      <c r="JX27" s="85"/>
      <c r="JY27" s="85"/>
      <c r="JZ27" s="85"/>
      <c r="KA27" s="85"/>
      <c r="KB27" s="85"/>
      <c r="KC27" s="85"/>
      <c r="KD27" s="85"/>
      <c r="KE27" s="85"/>
      <c r="KF27" s="85"/>
      <c r="KG27" s="85"/>
      <c r="KH27" s="85"/>
      <c r="KI27" s="85"/>
      <c r="KJ27" s="85"/>
      <c r="KK27" s="85"/>
      <c r="KL27" s="85"/>
      <c r="KM27" s="85"/>
      <c r="KN27" s="85"/>
      <c r="KO27" s="85"/>
      <c r="KP27" s="85"/>
      <c r="KQ27" s="85"/>
      <c r="KR27" s="85"/>
      <c r="KS27" s="85"/>
      <c r="KT27" s="85"/>
      <c r="KU27" s="85"/>
      <c r="KV27" s="85"/>
      <c r="KW27" s="85"/>
      <c r="KX27" s="85"/>
      <c r="KY27" s="85"/>
      <c r="KZ27" s="85"/>
      <c r="LA27" s="85"/>
      <c r="LB27" s="85"/>
      <c r="LC27" s="85"/>
      <c r="LD27" s="85"/>
      <c r="LE27" s="85"/>
      <c r="LF27" s="85"/>
      <c r="LG27" s="85"/>
      <c r="LH27" s="85"/>
      <c r="LI27" s="85"/>
      <c r="LJ27" s="85"/>
      <c r="LK27" s="85"/>
      <c r="LL27" s="89"/>
      <c r="LM27" s="89"/>
      <c r="LN27" s="102">
        <f t="shared" si="30"/>
        <v>0</v>
      </c>
      <c r="LO27" s="101">
        <f t="shared" si="31"/>
        <v>0</v>
      </c>
      <c r="LP27" s="117">
        <f t="shared" si="32"/>
        <v>0</v>
      </c>
      <c r="LQ27" s="122">
        <f t="shared" si="33"/>
        <v>0</v>
      </c>
      <c r="LR27" s="118">
        <f t="shared" si="34"/>
        <v>0</v>
      </c>
      <c r="LS27" s="101">
        <f t="shared" si="35"/>
        <v>0</v>
      </c>
      <c r="LU27" s="108">
        <v>13</v>
      </c>
      <c r="LV27" s="143" t="str">
        <f t="shared" si="17"/>
        <v>0 0</v>
      </c>
      <c r="LW27" s="144"/>
      <c r="LX27" s="107">
        <f t="shared" si="18"/>
        <v>6</v>
      </c>
      <c r="LY27" s="101">
        <f t="shared" si="19"/>
        <v>1</v>
      </c>
      <c r="LZ27" s="101">
        <f t="shared" si="20"/>
        <v>1</v>
      </c>
      <c r="MA27" s="101">
        <f t="shared" si="21"/>
        <v>1</v>
      </c>
      <c r="MB27" s="122">
        <f t="shared" si="36"/>
        <v>1</v>
      </c>
      <c r="MC27" s="101">
        <f t="shared" si="22"/>
        <v>1</v>
      </c>
      <c r="MD27" s="101">
        <f t="shared" si="37"/>
        <v>1</v>
      </c>
      <c r="MF27" s="87">
        <f t="shared" si="23"/>
        <v>33.000027000000003</v>
      </c>
      <c r="MG27" s="87">
        <f t="shared" si="24"/>
        <v>36</v>
      </c>
      <c r="MH27" s="87" t="str">
        <f t="shared" si="25"/>
        <v>0 0</v>
      </c>
      <c r="MI27" s="87">
        <f t="shared" si="26"/>
        <v>0</v>
      </c>
      <c r="MJ27" s="87">
        <f>IFERROR(SMALL($MF$15:$MF$74,13),0)</f>
        <v>12.000019</v>
      </c>
      <c r="MK27" s="87">
        <f t="shared" si="27"/>
        <v>1</v>
      </c>
      <c r="ML27" s="87" t="str">
        <f t="shared" si="28"/>
        <v>0 0</v>
      </c>
      <c r="MM27" s="88">
        <f t="shared" si="29"/>
        <v>1</v>
      </c>
    </row>
    <row r="28" spans="1:351" ht="14.25" customHeight="1">
      <c r="A28" s="27">
        <v>14</v>
      </c>
      <c r="B28" s="34">
        <f>IF(A28&gt;0,INDEX(Joueurs!$B$2:$E$61,MATCH(A28,Joueurs!$A$2:$A$61,0),1)," ")</f>
        <v>0</v>
      </c>
      <c r="C28" s="35">
        <f>IF(A28&gt;0,INDEX(Joueurs!$B$2:$E$61,MATCH(A28,Joueurs!$A$2:$A$61,0),2)," ")</f>
        <v>0</v>
      </c>
      <c r="D28" s="23" t="str">
        <f>IF(A28&gt;0,INDEX(Joueurs!$B$2:$E$61,MATCH(A28,Joueurs!$A$2:$A$61,0),3)," ")</f>
        <v>G</v>
      </c>
      <c r="E28" s="29">
        <f>IF(A28&gt;0,INDEX(Joueurs!$B$2:$E$61,MATCH(A28,Joueurs!$A$2:$A$61,0),4)," ")</f>
        <v>15532</v>
      </c>
      <c r="F28" s="55">
        <f t="shared" si="16"/>
        <v>28532</v>
      </c>
      <c r="G28" s="62">
        <f t="shared" si="15"/>
        <v>0</v>
      </c>
      <c r="H28" s="77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47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3"/>
      <c r="CT28" s="33"/>
      <c r="CU28" s="85"/>
      <c r="CV28" s="85"/>
      <c r="CW28" s="85"/>
      <c r="CX28" s="85"/>
      <c r="CY28" s="85"/>
      <c r="CZ28" s="85"/>
      <c r="DA28" s="85"/>
      <c r="DB28" s="85"/>
      <c r="DC28" s="85"/>
      <c r="DD28" s="85"/>
      <c r="DE28" s="85"/>
      <c r="DF28" s="85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  <c r="FO28" s="85"/>
      <c r="FP28" s="85"/>
      <c r="FQ28" s="85"/>
      <c r="FR28" s="85"/>
      <c r="FS28" s="85"/>
      <c r="FT28" s="85"/>
      <c r="FU28" s="85"/>
      <c r="FV28" s="85"/>
      <c r="FW28" s="85"/>
      <c r="FX28" s="85"/>
      <c r="FY28" s="85"/>
      <c r="FZ28" s="85"/>
      <c r="GA28" s="85"/>
      <c r="GB28" s="85"/>
      <c r="GC28" s="85"/>
      <c r="GD28" s="85"/>
      <c r="GE28" s="89"/>
      <c r="GF28" s="89"/>
      <c r="GG28" s="85"/>
      <c r="GH28" s="85"/>
      <c r="GI28" s="85"/>
      <c r="GJ28" s="85"/>
      <c r="GK28" s="85"/>
      <c r="GL28" s="85"/>
      <c r="GM28" s="85"/>
      <c r="GN28" s="85"/>
      <c r="GO28" s="85"/>
      <c r="GP28" s="85"/>
      <c r="GQ28" s="85"/>
      <c r="GR28" s="85"/>
      <c r="GS28" s="85"/>
      <c r="GT28" s="85"/>
      <c r="GU28" s="85"/>
      <c r="GV28" s="85"/>
      <c r="GW28" s="85"/>
      <c r="GX28" s="85"/>
      <c r="GY28" s="85"/>
      <c r="GZ28" s="85"/>
      <c r="HA28" s="85"/>
      <c r="HB28" s="85"/>
      <c r="HC28" s="85"/>
      <c r="HD28" s="85"/>
      <c r="HE28" s="85"/>
      <c r="HF28" s="85"/>
      <c r="HG28" s="85"/>
      <c r="HH28" s="85"/>
      <c r="HI28" s="85"/>
      <c r="HJ28" s="85"/>
      <c r="HK28" s="85"/>
      <c r="HL28" s="85"/>
      <c r="HM28" s="85"/>
      <c r="HN28" s="85"/>
      <c r="HO28" s="85"/>
      <c r="HP28" s="85"/>
      <c r="HQ28" s="85"/>
      <c r="HR28" s="85"/>
      <c r="HS28" s="85"/>
      <c r="HT28" s="85"/>
      <c r="HU28" s="85"/>
      <c r="HV28" s="85"/>
      <c r="HW28" s="85"/>
      <c r="HX28" s="85"/>
      <c r="HY28" s="85"/>
      <c r="HZ28" s="85"/>
      <c r="IA28" s="85"/>
      <c r="IB28" s="85"/>
      <c r="IC28" s="85"/>
      <c r="ID28" s="85"/>
      <c r="IE28" s="85"/>
      <c r="IF28" s="85"/>
      <c r="IG28" s="85"/>
      <c r="IH28" s="85"/>
      <c r="II28" s="85"/>
      <c r="IJ28" s="85"/>
      <c r="IK28" s="85"/>
      <c r="IL28" s="85"/>
      <c r="IM28" s="85"/>
      <c r="IN28" s="85"/>
      <c r="IO28" s="85"/>
      <c r="IP28" s="85"/>
      <c r="IQ28" s="85"/>
      <c r="IR28" s="85"/>
      <c r="IS28" s="85"/>
      <c r="IT28" s="85"/>
      <c r="IU28" s="85"/>
      <c r="IV28" s="85"/>
      <c r="IW28" s="85"/>
      <c r="IX28" s="85"/>
      <c r="IY28" s="85"/>
      <c r="IZ28" s="85"/>
      <c r="JA28" s="85"/>
      <c r="JB28" s="85"/>
      <c r="JC28" s="85"/>
      <c r="JD28" s="85"/>
      <c r="JE28" s="85"/>
      <c r="JF28" s="85"/>
      <c r="JG28" s="85"/>
      <c r="JH28" s="85"/>
      <c r="JI28" s="85"/>
      <c r="JJ28" s="85"/>
      <c r="JK28" s="85"/>
      <c r="JL28" s="85"/>
      <c r="JM28" s="85"/>
      <c r="JN28" s="85"/>
      <c r="JO28" s="85"/>
      <c r="JP28" s="85"/>
      <c r="JQ28" s="85"/>
      <c r="JR28" s="85"/>
      <c r="JS28" s="85"/>
      <c r="JT28" s="85"/>
      <c r="JU28" s="85"/>
      <c r="JV28" s="85"/>
      <c r="JW28" s="85"/>
      <c r="JX28" s="85"/>
      <c r="JY28" s="85"/>
      <c r="JZ28" s="85"/>
      <c r="KA28" s="85"/>
      <c r="KB28" s="85"/>
      <c r="KC28" s="85"/>
      <c r="KD28" s="85"/>
      <c r="KE28" s="85"/>
      <c r="KF28" s="85"/>
      <c r="KG28" s="85"/>
      <c r="KH28" s="85"/>
      <c r="KI28" s="85"/>
      <c r="KJ28" s="85"/>
      <c r="KK28" s="85"/>
      <c r="KL28" s="85"/>
      <c r="KM28" s="85"/>
      <c r="KN28" s="85"/>
      <c r="KO28" s="85"/>
      <c r="KP28" s="85"/>
      <c r="KQ28" s="85"/>
      <c r="KR28" s="85"/>
      <c r="KS28" s="85"/>
      <c r="KT28" s="85"/>
      <c r="KU28" s="85"/>
      <c r="KV28" s="85"/>
      <c r="KW28" s="85"/>
      <c r="KX28" s="85"/>
      <c r="KY28" s="85"/>
      <c r="KZ28" s="85"/>
      <c r="LA28" s="85"/>
      <c r="LB28" s="85"/>
      <c r="LC28" s="85"/>
      <c r="LD28" s="85"/>
      <c r="LE28" s="85"/>
      <c r="LF28" s="85"/>
      <c r="LG28" s="85"/>
      <c r="LH28" s="85"/>
      <c r="LI28" s="85"/>
      <c r="LJ28" s="85"/>
      <c r="LK28" s="85"/>
      <c r="LL28" s="89"/>
      <c r="LM28" s="89"/>
      <c r="LN28" s="102">
        <f t="shared" si="30"/>
        <v>0</v>
      </c>
      <c r="LO28" s="101">
        <f t="shared" si="31"/>
        <v>0</v>
      </c>
      <c r="LP28" s="117">
        <f t="shared" si="32"/>
        <v>0</v>
      </c>
      <c r="LQ28" s="122">
        <f t="shared" si="33"/>
        <v>0</v>
      </c>
      <c r="LR28" s="118">
        <f t="shared" si="34"/>
        <v>0</v>
      </c>
      <c r="LS28" s="101">
        <f t="shared" si="35"/>
        <v>0</v>
      </c>
      <c r="LU28" s="108">
        <v>14</v>
      </c>
      <c r="LV28" s="143" t="str">
        <f t="shared" si="17"/>
        <v>0 0</v>
      </c>
      <c r="LW28" s="144"/>
      <c r="LX28" s="107">
        <f t="shared" si="18"/>
        <v>6</v>
      </c>
      <c r="LY28" s="101">
        <f t="shared" si="19"/>
        <v>1</v>
      </c>
      <c r="LZ28" s="101">
        <f t="shared" si="20"/>
        <v>1</v>
      </c>
      <c r="MA28" s="101">
        <f t="shared" si="21"/>
        <v>1</v>
      </c>
      <c r="MB28" s="122">
        <f t="shared" si="36"/>
        <v>1</v>
      </c>
      <c r="MC28" s="101">
        <f t="shared" si="22"/>
        <v>1</v>
      </c>
      <c r="MD28" s="101">
        <f t="shared" si="37"/>
        <v>1</v>
      </c>
      <c r="MF28" s="87">
        <f t="shared" si="23"/>
        <v>33.000028</v>
      </c>
      <c r="MG28" s="87">
        <f t="shared" si="24"/>
        <v>37</v>
      </c>
      <c r="MH28" s="87" t="str">
        <f t="shared" si="25"/>
        <v>0 0</v>
      </c>
      <c r="MI28" s="87">
        <f t="shared" si="26"/>
        <v>0</v>
      </c>
      <c r="MJ28" s="87">
        <f>IFERROR(SMALL($MF$15:$MF$74,14),0)</f>
        <v>12.000022</v>
      </c>
      <c r="MK28" s="87">
        <f t="shared" si="27"/>
        <v>1</v>
      </c>
      <c r="ML28" s="87" t="str">
        <f t="shared" si="28"/>
        <v>0 0</v>
      </c>
      <c r="MM28" s="88">
        <f t="shared" si="29"/>
        <v>1</v>
      </c>
    </row>
    <row r="29" spans="1:351" ht="14.25" customHeight="1">
      <c r="A29" s="27">
        <v>15</v>
      </c>
      <c r="B29" s="34">
        <f>IF(A29&gt;0,INDEX(Joueurs!$B$2:$E$61,MATCH(A29,Joueurs!$A$2:$A$61,0),1)," ")</f>
        <v>0</v>
      </c>
      <c r="C29" s="35">
        <f>IF(A29&gt;0,INDEX(Joueurs!$B$2:$E$61,MATCH(A29,Joueurs!$A$2:$A$61,0),2)," ")</f>
        <v>0</v>
      </c>
      <c r="D29" s="23" t="str">
        <f>IF(A29&gt;0,INDEX(Joueurs!$B$2:$E$61,MATCH(A29,Joueurs!$A$2:$A$61,0),3)," ")</f>
        <v>F</v>
      </c>
      <c r="E29" s="29">
        <f>IF(A29&gt;0,INDEX(Joueurs!$B$2:$E$61,MATCH(A29,Joueurs!$A$2:$A$61,0),4)," ")</f>
        <v>39743</v>
      </c>
      <c r="F29" s="55">
        <f t="shared" si="16"/>
        <v>4321</v>
      </c>
      <c r="G29" s="62">
        <f t="shared" si="15"/>
        <v>21</v>
      </c>
      <c r="H29" s="77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 t="s">
        <v>32</v>
      </c>
      <c r="X29" s="38"/>
      <c r="Y29" s="38"/>
      <c r="Z29" s="38"/>
      <c r="AA29" s="38"/>
      <c r="AB29" s="38"/>
      <c r="AC29" s="38"/>
      <c r="AD29" s="38" t="s">
        <v>32</v>
      </c>
      <c r="AE29" s="38"/>
      <c r="AF29" s="38"/>
      <c r="AG29" s="38"/>
      <c r="AH29" s="38"/>
      <c r="AI29" s="38"/>
      <c r="AJ29" s="38"/>
      <c r="AK29" s="38" t="s">
        <v>32</v>
      </c>
      <c r="AL29" s="38"/>
      <c r="AM29" s="38"/>
      <c r="AN29" s="38"/>
      <c r="AO29" s="38"/>
      <c r="AP29" s="38"/>
      <c r="AQ29" s="38"/>
      <c r="AR29" s="38" t="s">
        <v>32</v>
      </c>
      <c r="AS29" s="38"/>
      <c r="AT29" s="38"/>
      <c r="AU29" s="38"/>
      <c r="AV29" s="38"/>
      <c r="AW29" s="38"/>
      <c r="AX29" s="38" t="s">
        <v>32</v>
      </c>
      <c r="AY29" s="38"/>
      <c r="AZ29" s="38"/>
      <c r="BA29" s="38"/>
      <c r="BB29" s="38"/>
      <c r="BC29" s="38"/>
      <c r="BD29" s="38"/>
      <c r="BE29" s="38" t="s">
        <v>32</v>
      </c>
      <c r="BF29" s="38" t="s">
        <v>32</v>
      </c>
      <c r="BG29" s="38"/>
      <c r="BH29" s="38"/>
      <c r="BI29" s="38"/>
      <c r="BJ29" s="38"/>
      <c r="BK29" s="38"/>
      <c r="BL29" s="38" t="s">
        <v>32</v>
      </c>
      <c r="BM29" s="38" t="s">
        <v>32</v>
      </c>
      <c r="BN29" s="38"/>
      <c r="BO29" s="38"/>
      <c r="BP29" s="38"/>
      <c r="BQ29" s="38"/>
      <c r="BR29" s="38"/>
      <c r="BS29" s="38"/>
      <c r="BT29" s="38"/>
      <c r="BU29" s="38"/>
      <c r="BV29" s="38"/>
      <c r="BW29" s="47"/>
      <c r="BX29" s="30"/>
      <c r="BY29" s="30"/>
      <c r="BZ29" s="30"/>
      <c r="CA29" s="30"/>
      <c r="CB29" s="30"/>
      <c r="CC29" s="30"/>
      <c r="CD29" s="30"/>
      <c r="CE29" s="30"/>
      <c r="CF29" s="30"/>
      <c r="CG29" s="30" t="s">
        <v>32</v>
      </c>
      <c r="CH29" s="30" t="s">
        <v>32</v>
      </c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3"/>
      <c r="CT29" s="33"/>
      <c r="CU29" s="85"/>
      <c r="CV29" s="85"/>
      <c r="CW29" s="85"/>
      <c r="CX29" s="85"/>
      <c r="CY29" s="85"/>
      <c r="CZ29" s="85"/>
      <c r="DA29" s="85"/>
      <c r="DB29" s="85"/>
      <c r="DC29" s="85"/>
      <c r="DD29" s="85"/>
      <c r="DE29" s="85"/>
      <c r="DF29" s="85"/>
      <c r="DG29" s="85"/>
      <c r="DH29" s="85"/>
      <c r="DI29" s="85"/>
      <c r="DJ29" s="85" t="s">
        <v>32</v>
      </c>
      <c r="DK29" s="85"/>
      <c r="DL29" s="85"/>
      <c r="DM29" s="85"/>
      <c r="DN29" s="85"/>
      <c r="DO29" s="85"/>
      <c r="DP29" s="85" t="s">
        <v>32</v>
      </c>
      <c r="DQ29" s="85" t="s">
        <v>32</v>
      </c>
      <c r="DR29" s="85"/>
      <c r="DS29" s="85"/>
      <c r="DT29" s="85"/>
      <c r="DU29" s="85"/>
      <c r="DV29" s="85"/>
      <c r="DW29" s="85" t="s">
        <v>32</v>
      </c>
      <c r="DX29" s="85" t="s">
        <v>32</v>
      </c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 t="s">
        <v>32</v>
      </c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 t="s">
        <v>32</v>
      </c>
      <c r="FG29" s="85" t="s">
        <v>32</v>
      </c>
      <c r="FH29" s="85"/>
      <c r="FI29" s="85"/>
      <c r="FJ29" s="85"/>
      <c r="FK29" s="85"/>
      <c r="FL29" s="85"/>
      <c r="FM29" s="85"/>
      <c r="FN29" s="85" t="s">
        <v>32</v>
      </c>
      <c r="FO29" s="85"/>
      <c r="FP29" s="85"/>
      <c r="FQ29" s="85"/>
      <c r="FR29" s="85"/>
      <c r="FS29" s="85"/>
      <c r="FT29" s="85"/>
      <c r="FU29" s="85" t="s">
        <v>32</v>
      </c>
      <c r="FV29" s="85"/>
      <c r="FW29" s="85"/>
      <c r="FX29" s="85"/>
      <c r="FY29" s="85"/>
      <c r="FZ29" s="85"/>
      <c r="GA29" s="85"/>
      <c r="GB29" s="85"/>
      <c r="GC29" s="85"/>
      <c r="GD29" s="85"/>
      <c r="GE29" s="89"/>
      <c r="GF29" s="89"/>
      <c r="GG29" s="85"/>
      <c r="GH29" s="85"/>
      <c r="GI29" s="85"/>
      <c r="GJ29" s="85"/>
      <c r="GK29" s="85"/>
      <c r="GL29" s="85"/>
      <c r="GM29" s="85"/>
      <c r="GN29" s="85"/>
      <c r="GO29" s="85"/>
      <c r="GP29" s="85"/>
      <c r="GQ29" s="85"/>
      <c r="GR29" s="85"/>
      <c r="GS29" s="85"/>
      <c r="GT29" s="85"/>
      <c r="GU29" s="85"/>
      <c r="GV29" s="85"/>
      <c r="GW29" s="85"/>
      <c r="GX29" s="85"/>
      <c r="GY29" s="85"/>
      <c r="GZ29" s="85"/>
      <c r="HA29" s="85"/>
      <c r="HB29" s="85"/>
      <c r="HC29" s="85"/>
      <c r="HD29" s="85"/>
      <c r="HE29" s="85"/>
      <c r="HF29" s="85"/>
      <c r="HG29" s="85"/>
      <c r="HH29" s="85"/>
      <c r="HI29" s="85"/>
      <c r="HJ29" s="85"/>
      <c r="HK29" s="85"/>
      <c r="HL29" s="85"/>
      <c r="HM29" s="85"/>
      <c r="HN29" s="85"/>
      <c r="HO29" s="85"/>
      <c r="HP29" s="85"/>
      <c r="HQ29" s="85"/>
      <c r="HR29" s="85"/>
      <c r="HS29" s="85"/>
      <c r="HT29" s="85"/>
      <c r="HU29" s="85"/>
      <c r="HV29" s="85"/>
      <c r="HW29" s="85"/>
      <c r="HX29" s="85"/>
      <c r="HY29" s="85"/>
      <c r="HZ29" s="85"/>
      <c r="IA29" s="85"/>
      <c r="IB29" s="85"/>
      <c r="IC29" s="85"/>
      <c r="ID29" s="85"/>
      <c r="IE29" s="85"/>
      <c r="IF29" s="85"/>
      <c r="IG29" s="85"/>
      <c r="IH29" s="85"/>
      <c r="II29" s="85"/>
      <c r="IJ29" s="85"/>
      <c r="IK29" s="85"/>
      <c r="IL29" s="85"/>
      <c r="IM29" s="85"/>
      <c r="IN29" s="85"/>
      <c r="IO29" s="85"/>
      <c r="IP29" s="85"/>
      <c r="IQ29" s="85"/>
      <c r="IR29" s="85"/>
      <c r="IS29" s="85"/>
      <c r="IT29" s="85"/>
      <c r="IU29" s="85"/>
      <c r="IV29" s="85"/>
      <c r="IW29" s="85"/>
      <c r="IX29" s="85"/>
      <c r="IY29" s="85"/>
      <c r="IZ29" s="85"/>
      <c r="JA29" s="85"/>
      <c r="JB29" s="85"/>
      <c r="JC29" s="85"/>
      <c r="JD29" s="85"/>
      <c r="JE29" s="85"/>
      <c r="JF29" s="85"/>
      <c r="JG29" s="85"/>
      <c r="JH29" s="85"/>
      <c r="JI29" s="85"/>
      <c r="JJ29" s="85"/>
      <c r="JK29" s="85"/>
      <c r="JL29" s="85"/>
      <c r="JM29" s="85"/>
      <c r="JN29" s="85"/>
      <c r="JO29" s="85"/>
      <c r="JP29" s="85"/>
      <c r="JQ29" s="85"/>
      <c r="JR29" s="85"/>
      <c r="JS29" s="85"/>
      <c r="JT29" s="85"/>
      <c r="JU29" s="85"/>
      <c r="JV29" s="85"/>
      <c r="JW29" s="85"/>
      <c r="JX29" s="85"/>
      <c r="JY29" s="85"/>
      <c r="JZ29" s="85"/>
      <c r="KA29" s="85"/>
      <c r="KB29" s="85"/>
      <c r="KC29" s="85"/>
      <c r="KD29" s="85"/>
      <c r="KE29" s="85"/>
      <c r="KF29" s="85"/>
      <c r="KG29" s="85"/>
      <c r="KH29" s="85"/>
      <c r="KI29" s="85"/>
      <c r="KJ29" s="85"/>
      <c r="KK29" s="85"/>
      <c r="KL29" s="85"/>
      <c r="KM29" s="85"/>
      <c r="KN29" s="85"/>
      <c r="KO29" s="85"/>
      <c r="KP29" s="85"/>
      <c r="KQ29" s="85"/>
      <c r="KR29" s="85"/>
      <c r="KS29" s="85"/>
      <c r="KT29" s="85"/>
      <c r="KU29" s="85"/>
      <c r="KV29" s="85"/>
      <c r="KW29" s="85"/>
      <c r="KX29" s="85"/>
      <c r="KY29" s="85"/>
      <c r="KZ29" s="85"/>
      <c r="LA29" s="85"/>
      <c r="LB29" s="85"/>
      <c r="LC29" s="85"/>
      <c r="LD29" s="85"/>
      <c r="LE29" s="85"/>
      <c r="LF29" s="85"/>
      <c r="LG29" s="85"/>
      <c r="LH29" s="85"/>
      <c r="LI29" s="85"/>
      <c r="LJ29" s="85"/>
      <c r="LK29" s="85"/>
      <c r="LL29" s="89"/>
      <c r="LM29" s="89"/>
      <c r="LN29" s="102">
        <f t="shared" si="30"/>
        <v>5</v>
      </c>
      <c r="LO29" s="101">
        <f t="shared" si="31"/>
        <v>2</v>
      </c>
      <c r="LP29" s="117">
        <f t="shared" si="32"/>
        <v>3</v>
      </c>
      <c r="LQ29" s="122">
        <f t="shared" si="33"/>
        <v>2</v>
      </c>
      <c r="LR29" s="118">
        <f t="shared" si="34"/>
        <v>4</v>
      </c>
      <c r="LS29" s="101">
        <f t="shared" si="35"/>
        <v>5</v>
      </c>
      <c r="LU29" s="108">
        <v>15</v>
      </c>
      <c r="LV29" s="143" t="str">
        <f t="shared" si="17"/>
        <v>0 0</v>
      </c>
      <c r="LW29" s="144"/>
      <c r="LX29" s="107">
        <f t="shared" si="18"/>
        <v>6</v>
      </c>
      <c r="LY29" s="101">
        <f t="shared" si="19"/>
        <v>1</v>
      </c>
      <c r="LZ29" s="101">
        <f t="shared" si="20"/>
        <v>1</v>
      </c>
      <c r="MA29" s="101">
        <f t="shared" si="21"/>
        <v>1</v>
      </c>
      <c r="MB29" s="122">
        <f t="shared" si="36"/>
        <v>1</v>
      </c>
      <c r="MC29" s="101">
        <f t="shared" si="22"/>
        <v>1</v>
      </c>
      <c r="MD29" s="101">
        <f t="shared" si="37"/>
        <v>1</v>
      </c>
      <c r="MF29" s="87">
        <f t="shared" si="23"/>
        <v>5.0000289999999996</v>
      </c>
      <c r="MG29" s="87">
        <f t="shared" si="24"/>
        <v>5</v>
      </c>
      <c r="MH29" s="87" t="str">
        <f t="shared" si="25"/>
        <v>0 0</v>
      </c>
      <c r="MI29" s="87">
        <f t="shared" si="26"/>
        <v>21</v>
      </c>
      <c r="MJ29" s="87">
        <f>IFERROR(SMALL($MF$15:$MF$74,15),0)</f>
        <v>12.000030000000001</v>
      </c>
      <c r="MK29" s="87">
        <f t="shared" si="27"/>
        <v>41</v>
      </c>
      <c r="ML29" s="87" t="str">
        <f t="shared" si="28"/>
        <v>0 0</v>
      </c>
      <c r="MM29" s="88">
        <f t="shared" si="29"/>
        <v>1</v>
      </c>
    </row>
    <row r="30" spans="1:351" ht="14.25" customHeight="1">
      <c r="A30" s="27">
        <v>16</v>
      </c>
      <c r="B30" s="34">
        <f>IF(A30&gt;0,INDEX(Joueurs!$B$2:$E$61,MATCH(A30,Joueurs!$A$2:$A$61,0),1)," ")</f>
        <v>0</v>
      </c>
      <c r="C30" s="35">
        <f>IF(A30&gt;0,INDEX(Joueurs!$B$2:$E$61,MATCH(A30,Joueurs!$A$2:$A$61,0),2)," ")</f>
        <v>0</v>
      </c>
      <c r="D30" s="23" t="str">
        <f>IF(A30&gt;0,INDEX(Joueurs!$B$2:$E$61,MATCH(A30,Joueurs!$A$2:$A$61,0),3)," ")</f>
        <v>G</v>
      </c>
      <c r="E30" s="29">
        <f>IF(A30&gt;0,INDEX(Joueurs!$B$2:$E$61,MATCH(A30,Joueurs!$A$2:$A$61,0),4)," ")</f>
        <v>0</v>
      </c>
      <c r="F30" s="55">
        <f t="shared" si="16"/>
        <v>44064</v>
      </c>
      <c r="G30" s="62">
        <f t="shared" si="15"/>
        <v>6</v>
      </c>
      <c r="H30" s="77"/>
      <c r="I30" s="38"/>
      <c r="J30" s="38"/>
      <c r="K30" s="38"/>
      <c r="L30" s="38" t="s">
        <v>32</v>
      </c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 t="s">
        <v>32</v>
      </c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 t="s">
        <v>32</v>
      </c>
      <c r="AV30" s="38"/>
      <c r="AW30" s="38"/>
      <c r="AX30" s="38" t="s">
        <v>32</v>
      </c>
      <c r="AY30" s="38"/>
      <c r="AZ30" s="38"/>
      <c r="BA30" s="38"/>
      <c r="BB30" s="38" t="s">
        <v>32</v>
      </c>
      <c r="BC30" s="38"/>
      <c r="BD30" s="38"/>
      <c r="BE30" s="38"/>
      <c r="BF30" s="38"/>
      <c r="BG30" s="38"/>
      <c r="BH30" s="38"/>
      <c r="BI30" s="38" t="s">
        <v>32</v>
      </c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47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3"/>
      <c r="CT30" s="33"/>
      <c r="CU30" s="85"/>
      <c r="CV30" s="85"/>
      <c r="CW30" s="85"/>
      <c r="CX30" s="85"/>
      <c r="CY30" s="85"/>
      <c r="CZ30" s="85"/>
      <c r="DA30" s="85"/>
      <c r="DB30" s="85"/>
      <c r="DC30" s="85"/>
      <c r="DD30" s="85"/>
      <c r="DE30" s="85"/>
      <c r="DF30" s="85"/>
      <c r="DG30" s="85"/>
      <c r="DH30" s="85"/>
      <c r="DI30" s="85"/>
      <c r="DJ30" s="85"/>
      <c r="DK30" s="85"/>
      <c r="DL30" s="85"/>
      <c r="DM30" s="85"/>
      <c r="DN30" s="85"/>
      <c r="DO30" s="85"/>
      <c r="DP30" s="85"/>
      <c r="DQ30" s="85"/>
      <c r="DR30" s="85"/>
      <c r="DS30" s="85"/>
      <c r="DT30" s="85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85"/>
      <c r="FH30" s="85"/>
      <c r="FI30" s="85"/>
      <c r="FJ30" s="85"/>
      <c r="FK30" s="85"/>
      <c r="FL30" s="85"/>
      <c r="FM30" s="85"/>
      <c r="FN30" s="85"/>
      <c r="FO30" s="85"/>
      <c r="FP30" s="85"/>
      <c r="FQ30" s="85"/>
      <c r="FR30" s="85"/>
      <c r="FS30" s="85"/>
      <c r="FT30" s="85"/>
      <c r="FU30" s="85"/>
      <c r="FV30" s="85"/>
      <c r="FW30" s="85"/>
      <c r="FX30" s="85"/>
      <c r="FY30" s="85"/>
      <c r="FZ30" s="85"/>
      <c r="GA30" s="85"/>
      <c r="GB30" s="85"/>
      <c r="GC30" s="85"/>
      <c r="GD30" s="85"/>
      <c r="GE30" s="89"/>
      <c r="GF30" s="89"/>
      <c r="GG30" s="85"/>
      <c r="GH30" s="85"/>
      <c r="GI30" s="85"/>
      <c r="GJ30" s="85"/>
      <c r="GK30" s="85"/>
      <c r="GL30" s="85"/>
      <c r="GM30" s="85"/>
      <c r="GN30" s="85"/>
      <c r="GO30" s="85"/>
      <c r="GP30" s="85"/>
      <c r="GQ30" s="85"/>
      <c r="GR30" s="85"/>
      <c r="GS30" s="85"/>
      <c r="GT30" s="85"/>
      <c r="GU30" s="85"/>
      <c r="GV30" s="85"/>
      <c r="GW30" s="85"/>
      <c r="GX30" s="85"/>
      <c r="GY30" s="85"/>
      <c r="GZ30" s="85"/>
      <c r="HA30" s="85"/>
      <c r="HB30" s="85"/>
      <c r="HC30" s="85"/>
      <c r="HD30" s="85"/>
      <c r="HE30" s="85"/>
      <c r="HF30" s="85"/>
      <c r="HG30" s="85"/>
      <c r="HH30" s="85"/>
      <c r="HI30" s="85"/>
      <c r="HJ30" s="85"/>
      <c r="HK30" s="85"/>
      <c r="HL30" s="85"/>
      <c r="HM30" s="85"/>
      <c r="HN30" s="85"/>
      <c r="HO30" s="85"/>
      <c r="HP30" s="85"/>
      <c r="HQ30" s="85"/>
      <c r="HR30" s="85"/>
      <c r="HS30" s="85"/>
      <c r="HT30" s="85"/>
      <c r="HU30" s="85"/>
      <c r="HV30" s="85"/>
      <c r="HW30" s="85"/>
      <c r="HX30" s="85"/>
      <c r="HY30" s="85"/>
      <c r="HZ30" s="85"/>
      <c r="IA30" s="85"/>
      <c r="IB30" s="85"/>
      <c r="IC30" s="85"/>
      <c r="ID30" s="85"/>
      <c r="IE30" s="85"/>
      <c r="IF30" s="85"/>
      <c r="IG30" s="85"/>
      <c r="IH30" s="85"/>
      <c r="II30" s="85"/>
      <c r="IJ30" s="85"/>
      <c r="IK30" s="85"/>
      <c r="IL30" s="85"/>
      <c r="IM30" s="85"/>
      <c r="IN30" s="85"/>
      <c r="IO30" s="85"/>
      <c r="IP30" s="85"/>
      <c r="IQ30" s="85"/>
      <c r="IR30" s="85"/>
      <c r="IS30" s="85"/>
      <c r="IT30" s="85"/>
      <c r="IU30" s="85"/>
      <c r="IV30" s="85"/>
      <c r="IW30" s="85"/>
      <c r="IX30" s="85"/>
      <c r="IY30" s="85"/>
      <c r="IZ30" s="85"/>
      <c r="JA30" s="85"/>
      <c r="JB30" s="85"/>
      <c r="JC30" s="85"/>
      <c r="JD30" s="85"/>
      <c r="JE30" s="85"/>
      <c r="JF30" s="85"/>
      <c r="JG30" s="85"/>
      <c r="JH30" s="85"/>
      <c r="JI30" s="85"/>
      <c r="JJ30" s="85"/>
      <c r="JK30" s="85"/>
      <c r="JL30" s="85"/>
      <c r="JM30" s="85"/>
      <c r="JN30" s="85"/>
      <c r="JO30" s="85"/>
      <c r="JP30" s="85"/>
      <c r="JQ30" s="85"/>
      <c r="JR30" s="85"/>
      <c r="JS30" s="85"/>
      <c r="JT30" s="85"/>
      <c r="JU30" s="85"/>
      <c r="JV30" s="85"/>
      <c r="JW30" s="85"/>
      <c r="JX30" s="85"/>
      <c r="JY30" s="85"/>
      <c r="JZ30" s="85"/>
      <c r="KA30" s="85"/>
      <c r="KB30" s="85"/>
      <c r="KC30" s="85"/>
      <c r="KD30" s="85"/>
      <c r="KE30" s="85"/>
      <c r="KF30" s="85"/>
      <c r="KG30" s="85"/>
      <c r="KH30" s="85"/>
      <c r="KI30" s="85"/>
      <c r="KJ30" s="85"/>
      <c r="KK30" s="85"/>
      <c r="KL30" s="85"/>
      <c r="KM30" s="85"/>
      <c r="KN30" s="85"/>
      <c r="KO30" s="85"/>
      <c r="KP30" s="85"/>
      <c r="KQ30" s="85"/>
      <c r="KR30" s="85"/>
      <c r="KS30" s="85"/>
      <c r="KT30" s="85"/>
      <c r="KU30" s="85"/>
      <c r="KV30" s="85"/>
      <c r="KW30" s="85"/>
      <c r="KX30" s="85"/>
      <c r="KY30" s="85"/>
      <c r="KZ30" s="85"/>
      <c r="LA30" s="85"/>
      <c r="LB30" s="85"/>
      <c r="LC30" s="85"/>
      <c r="LD30" s="85"/>
      <c r="LE30" s="85"/>
      <c r="LF30" s="85"/>
      <c r="LG30" s="85"/>
      <c r="LH30" s="85"/>
      <c r="LI30" s="85"/>
      <c r="LJ30" s="85"/>
      <c r="LK30" s="85"/>
      <c r="LL30" s="89"/>
      <c r="LM30" s="89"/>
      <c r="LN30" s="102">
        <f t="shared" si="30"/>
        <v>1</v>
      </c>
      <c r="LO30" s="101">
        <f t="shared" si="31"/>
        <v>1</v>
      </c>
      <c r="LP30" s="117">
        <f t="shared" si="32"/>
        <v>0</v>
      </c>
      <c r="LQ30" s="122">
        <f t="shared" si="33"/>
        <v>1</v>
      </c>
      <c r="LR30" s="118">
        <f t="shared" si="34"/>
        <v>2</v>
      </c>
      <c r="LS30" s="101">
        <f t="shared" si="35"/>
        <v>1</v>
      </c>
      <c r="LU30" s="108">
        <v>16</v>
      </c>
      <c r="LV30" s="143" t="str">
        <f t="shared" si="17"/>
        <v>0 0</v>
      </c>
      <c r="LW30" s="144"/>
      <c r="LX30" s="107">
        <f t="shared" si="18"/>
        <v>6</v>
      </c>
      <c r="LY30" s="101">
        <f t="shared" si="19"/>
        <v>1</v>
      </c>
      <c r="LZ30" s="101">
        <f t="shared" si="20"/>
        <v>1</v>
      </c>
      <c r="MA30" s="101">
        <f t="shared" si="21"/>
        <v>1</v>
      </c>
      <c r="MB30" s="122">
        <f t="shared" si="36"/>
        <v>1</v>
      </c>
      <c r="MC30" s="101">
        <f t="shared" si="22"/>
        <v>1</v>
      </c>
      <c r="MD30" s="101">
        <f t="shared" si="37"/>
        <v>1</v>
      </c>
      <c r="MF30" s="87">
        <f t="shared" si="23"/>
        <v>12.000030000000001</v>
      </c>
      <c r="MG30" s="87">
        <f t="shared" si="24"/>
        <v>15</v>
      </c>
      <c r="MH30" s="87" t="str">
        <f t="shared" si="25"/>
        <v>0 0</v>
      </c>
      <c r="MI30" s="87">
        <f t="shared" si="26"/>
        <v>6</v>
      </c>
      <c r="MJ30" s="87">
        <f>IFERROR(SMALL($MF$15:$MF$74,16),0)</f>
        <v>12.000038999999999</v>
      </c>
      <c r="MK30" s="87">
        <f t="shared" si="27"/>
        <v>27</v>
      </c>
      <c r="ML30" s="87" t="str">
        <f t="shared" si="28"/>
        <v>0 0</v>
      </c>
      <c r="MM30" s="88">
        <f t="shared" si="29"/>
        <v>1</v>
      </c>
    </row>
    <row r="31" spans="1:351" ht="14.25" customHeight="1">
      <c r="A31" s="27">
        <v>17</v>
      </c>
      <c r="B31" s="34">
        <f>IF(A31&gt;0,INDEX(Joueurs!$B$2:$E$61,MATCH(A31,Joueurs!$A$2:$A$61,0),1)," ")</f>
        <v>0</v>
      </c>
      <c r="C31" s="35">
        <f>IF(A31&gt;0,INDEX(Joueurs!$B$2:$E$61,MATCH(A31,Joueurs!$A$2:$A$61,0),2)," ")</f>
        <v>0</v>
      </c>
      <c r="D31" s="23" t="str">
        <f>IF(A31&gt;0,INDEX(Joueurs!$B$2:$E$61,MATCH(A31,Joueurs!$A$2:$A$61,0),3)," ")</f>
        <v>F</v>
      </c>
      <c r="E31" s="29">
        <f>IF(A31&gt;0,INDEX(Joueurs!$B$2:$E$61,MATCH(A31,Joueurs!$A$2:$A$61,0),4)," ")</f>
        <v>23753</v>
      </c>
      <c r="F31" s="55">
        <f t="shared" si="16"/>
        <v>20311</v>
      </c>
      <c r="G31" s="62">
        <f t="shared" si="15"/>
        <v>1</v>
      </c>
      <c r="H31" s="77" t="s">
        <v>32</v>
      </c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47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3"/>
      <c r="CT31" s="33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  <c r="FO31" s="85"/>
      <c r="FP31" s="85"/>
      <c r="FQ31" s="85"/>
      <c r="FR31" s="85"/>
      <c r="FS31" s="85"/>
      <c r="FT31" s="85"/>
      <c r="FU31" s="85"/>
      <c r="FV31" s="85"/>
      <c r="FW31" s="85"/>
      <c r="FX31" s="85"/>
      <c r="FY31" s="85"/>
      <c r="FZ31" s="85"/>
      <c r="GA31" s="85"/>
      <c r="GB31" s="85"/>
      <c r="GC31" s="85"/>
      <c r="GD31" s="85"/>
      <c r="GE31" s="89"/>
      <c r="GF31" s="89"/>
      <c r="GG31" s="85"/>
      <c r="GH31" s="85"/>
      <c r="GI31" s="85"/>
      <c r="GJ31" s="85"/>
      <c r="GK31" s="85"/>
      <c r="GL31" s="85"/>
      <c r="GM31" s="85"/>
      <c r="GN31" s="85"/>
      <c r="GO31" s="85"/>
      <c r="GP31" s="85"/>
      <c r="GQ31" s="85"/>
      <c r="GR31" s="85"/>
      <c r="GS31" s="85"/>
      <c r="GT31" s="85"/>
      <c r="GU31" s="85"/>
      <c r="GV31" s="85"/>
      <c r="GW31" s="85"/>
      <c r="GX31" s="85"/>
      <c r="GY31" s="85"/>
      <c r="GZ31" s="85"/>
      <c r="HA31" s="85"/>
      <c r="HB31" s="85"/>
      <c r="HC31" s="85"/>
      <c r="HD31" s="85"/>
      <c r="HE31" s="85"/>
      <c r="HF31" s="85"/>
      <c r="HG31" s="85"/>
      <c r="HH31" s="85"/>
      <c r="HI31" s="85"/>
      <c r="HJ31" s="85"/>
      <c r="HK31" s="85"/>
      <c r="HL31" s="85"/>
      <c r="HM31" s="85"/>
      <c r="HN31" s="85"/>
      <c r="HO31" s="85"/>
      <c r="HP31" s="85"/>
      <c r="HQ31" s="85"/>
      <c r="HR31" s="85"/>
      <c r="HS31" s="85"/>
      <c r="HT31" s="85"/>
      <c r="HU31" s="85"/>
      <c r="HV31" s="85"/>
      <c r="HW31" s="85"/>
      <c r="HX31" s="85"/>
      <c r="HY31" s="85"/>
      <c r="HZ31" s="85"/>
      <c r="IA31" s="85"/>
      <c r="IB31" s="85"/>
      <c r="IC31" s="85"/>
      <c r="ID31" s="85"/>
      <c r="IE31" s="85"/>
      <c r="IF31" s="85"/>
      <c r="IG31" s="85"/>
      <c r="IH31" s="85"/>
      <c r="II31" s="85"/>
      <c r="IJ31" s="85"/>
      <c r="IK31" s="85"/>
      <c r="IL31" s="85"/>
      <c r="IM31" s="85"/>
      <c r="IN31" s="85"/>
      <c r="IO31" s="85"/>
      <c r="IP31" s="85"/>
      <c r="IQ31" s="85"/>
      <c r="IR31" s="85"/>
      <c r="IS31" s="85"/>
      <c r="IT31" s="85"/>
      <c r="IU31" s="85"/>
      <c r="IV31" s="85"/>
      <c r="IW31" s="85"/>
      <c r="IX31" s="85"/>
      <c r="IY31" s="85"/>
      <c r="IZ31" s="85"/>
      <c r="JA31" s="85"/>
      <c r="JB31" s="85"/>
      <c r="JC31" s="85"/>
      <c r="JD31" s="85"/>
      <c r="JE31" s="85"/>
      <c r="JF31" s="85"/>
      <c r="JG31" s="85"/>
      <c r="JH31" s="85"/>
      <c r="JI31" s="85"/>
      <c r="JJ31" s="85"/>
      <c r="JK31" s="85"/>
      <c r="JL31" s="85"/>
      <c r="JM31" s="85"/>
      <c r="JN31" s="85"/>
      <c r="JO31" s="85"/>
      <c r="JP31" s="85"/>
      <c r="JQ31" s="85"/>
      <c r="JR31" s="85"/>
      <c r="JS31" s="85"/>
      <c r="JT31" s="85"/>
      <c r="JU31" s="85"/>
      <c r="JV31" s="85"/>
      <c r="JW31" s="85"/>
      <c r="JX31" s="85"/>
      <c r="JY31" s="85"/>
      <c r="JZ31" s="85"/>
      <c r="KA31" s="85"/>
      <c r="KB31" s="85"/>
      <c r="KC31" s="85"/>
      <c r="KD31" s="85"/>
      <c r="KE31" s="85"/>
      <c r="KF31" s="85"/>
      <c r="KG31" s="85"/>
      <c r="KH31" s="85"/>
      <c r="KI31" s="85"/>
      <c r="KJ31" s="85"/>
      <c r="KK31" s="85"/>
      <c r="KL31" s="85"/>
      <c r="KM31" s="85"/>
      <c r="KN31" s="85"/>
      <c r="KO31" s="85"/>
      <c r="KP31" s="85"/>
      <c r="KQ31" s="85"/>
      <c r="KR31" s="85"/>
      <c r="KS31" s="85"/>
      <c r="KT31" s="85"/>
      <c r="KU31" s="85"/>
      <c r="KV31" s="85"/>
      <c r="KW31" s="85"/>
      <c r="KX31" s="85"/>
      <c r="KY31" s="85"/>
      <c r="KZ31" s="85"/>
      <c r="LA31" s="85"/>
      <c r="LB31" s="85"/>
      <c r="LC31" s="85"/>
      <c r="LD31" s="85"/>
      <c r="LE31" s="85"/>
      <c r="LF31" s="85"/>
      <c r="LG31" s="85"/>
      <c r="LH31" s="85"/>
      <c r="LI31" s="85"/>
      <c r="LJ31" s="85"/>
      <c r="LK31" s="85"/>
      <c r="LL31" s="89"/>
      <c r="LM31" s="89"/>
      <c r="LN31" s="102">
        <f t="shared" si="30"/>
        <v>1</v>
      </c>
      <c r="LO31" s="101">
        <f t="shared" si="31"/>
        <v>0</v>
      </c>
      <c r="LP31" s="117">
        <f t="shared" si="32"/>
        <v>0</v>
      </c>
      <c r="LQ31" s="122">
        <f t="shared" si="33"/>
        <v>0</v>
      </c>
      <c r="LR31" s="118">
        <f t="shared" si="34"/>
        <v>0</v>
      </c>
      <c r="LS31" s="101">
        <f t="shared" si="35"/>
        <v>0</v>
      </c>
      <c r="LU31" s="108">
        <v>17</v>
      </c>
      <c r="LV31" s="143" t="str">
        <f t="shared" si="17"/>
        <v>0 0</v>
      </c>
      <c r="LW31" s="144"/>
      <c r="LX31" s="107">
        <f t="shared" si="18"/>
        <v>6</v>
      </c>
      <c r="LY31" s="101">
        <f t="shared" si="19"/>
        <v>1</v>
      </c>
      <c r="LZ31" s="101">
        <f t="shared" si="20"/>
        <v>1</v>
      </c>
      <c r="MA31" s="101">
        <f t="shared" si="21"/>
        <v>1</v>
      </c>
      <c r="MB31" s="122">
        <f t="shared" si="36"/>
        <v>1</v>
      </c>
      <c r="MC31" s="101">
        <f t="shared" si="22"/>
        <v>1</v>
      </c>
      <c r="MD31" s="101">
        <f t="shared" si="37"/>
        <v>1</v>
      </c>
      <c r="MF31" s="87">
        <f t="shared" si="23"/>
        <v>29.000031</v>
      </c>
      <c r="MG31" s="87">
        <f t="shared" si="24"/>
        <v>29</v>
      </c>
      <c r="MH31" s="87" t="str">
        <f t="shared" si="25"/>
        <v>0 0</v>
      </c>
      <c r="MI31" s="87">
        <f t="shared" si="26"/>
        <v>1</v>
      </c>
      <c r="MJ31" s="87">
        <f>IFERROR(SMALL($MF$15:$MF$74,17),0)</f>
        <v>12.000048</v>
      </c>
      <c r="MK31" s="87">
        <f t="shared" si="27"/>
        <v>14</v>
      </c>
      <c r="ML31" s="87" t="str">
        <f t="shared" si="28"/>
        <v>0 0</v>
      </c>
      <c r="MM31" s="88">
        <f t="shared" si="29"/>
        <v>1</v>
      </c>
    </row>
    <row r="32" spans="1:351" ht="14.25" customHeight="1">
      <c r="A32" s="27">
        <v>18</v>
      </c>
      <c r="B32" s="34">
        <f>IF(A32&gt;0,INDEX(Joueurs!$B$2:$E$61,MATCH(A32,Joueurs!$A$2:$A$61,0),1)," ")</f>
        <v>0</v>
      </c>
      <c r="C32" s="35">
        <f>IF(A32&gt;0,INDEX(Joueurs!$B$2:$E$61,MATCH(A32,Joueurs!$A$2:$A$61,0),2)," ")</f>
        <v>0</v>
      </c>
      <c r="D32" s="23" t="str">
        <f>IF(A32&gt;0,INDEX(Joueurs!$B$2:$E$61,MATCH(A32,Joueurs!$A$2:$A$61,0),3)," ")</f>
        <v>G</v>
      </c>
      <c r="E32" s="29">
        <f>IF(A32&gt;0,INDEX(Joueurs!$B$2:$E$61,MATCH(A32,Joueurs!$A$2:$A$61,0),4)," ")</f>
        <v>20919</v>
      </c>
      <c r="F32" s="55">
        <f t="shared" si="16"/>
        <v>23145</v>
      </c>
      <c r="G32" s="62">
        <f t="shared" si="15"/>
        <v>2</v>
      </c>
      <c r="H32" s="77" t="s">
        <v>32</v>
      </c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 t="s">
        <v>32</v>
      </c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47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3"/>
      <c r="CT32" s="33"/>
      <c r="CU32" s="85"/>
      <c r="CV32" s="85"/>
      <c r="CW32" s="85"/>
      <c r="CX32" s="85"/>
      <c r="CY32" s="85"/>
      <c r="CZ32" s="85"/>
      <c r="DA32" s="85"/>
      <c r="DB32" s="85"/>
      <c r="DC32" s="85"/>
      <c r="DD32" s="85"/>
      <c r="DE32" s="85"/>
      <c r="DF32" s="85"/>
      <c r="DG32" s="85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5"/>
      <c r="ED32" s="85"/>
      <c r="EE32" s="85"/>
      <c r="EF32" s="85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  <c r="FO32" s="85"/>
      <c r="FP32" s="85"/>
      <c r="FQ32" s="85"/>
      <c r="FR32" s="85"/>
      <c r="FS32" s="85"/>
      <c r="FT32" s="85"/>
      <c r="FU32" s="85"/>
      <c r="FV32" s="85"/>
      <c r="FW32" s="85"/>
      <c r="FX32" s="85"/>
      <c r="FY32" s="85"/>
      <c r="FZ32" s="85"/>
      <c r="GA32" s="85"/>
      <c r="GB32" s="85"/>
      <c r="GC32" s="85"/>
      <c r="GD32" s="85"/>
      <c r="GE32" s="89"/>
      <c r="GF32" s="89"/>
      <c r="GG32" s="85"/>
      <c r="GH32" s="85"/>
      <c r="GI32" s="85"/>
      <c r="GJ32" s="85"/>
      <c r="GK32" s="85"/>
      <c r="GL32" s="85"/>
      <c r="GM32" s="85"/>
      <c r="GN32" s="85"/>
      <c r="GO32" s="85"/>
      <c r="GP32" s="85"/>
      <c r="GQ32" s="85"/>
      <c r="GR32" s="85"/>
      <c r="GS32" s="85"/>
      <c r="GT32" s="85"/>
      <c r="GU32" s="85"/>
      <c r="GV32" s="85"/>
      <c r="GW32" s="85"/>
      <c r="GX32" s="85"/>
      <c r="GY32" s="85"/>
      <c r="GZ32" s="85"/>
      <c r="HA32" s="85"/>
      <c r="HB32" s="85"/>
      <c r="HC32" s="85"/>
      <c r="HD32" s="85"/>
      <c r="HE32" s="85"/>
      <c r="HF32" s="85"/>
      <c r="HG32" s="85"/>
      <c r="HH32" s="85"/>
      <c r="HI32" s="85"/>
      <c r="HJ32" s="85"/>
      <c r="HK32" s="85"/>
      <c r="HL32" s="85"/>
      <c r="HM32" s="85"/>
      <c r="HN32" s="85"/>
      <c r="HO32" s="85"/>
      <c r="HP32" s="85"/>
      <c r="HQ32" s="85"/>
      <c r="HR32" s="85"/>
      <c r="HS32" s="85"/>
      <c r="HT32" s="85"/>
      <c r="HU32" s="85"/>
      <c r="HV32" s="85"/>
      <c r="HW32" s="85"/>
      <c r="HX32" s="85"/>
      <c r="HY32" s="85"/>
      <c r="HZ32" s="85"/>
      <c r="IA32" s="85"/>
      <c r="IB32" s="85"/>
      <c r="IC32" s="85"/>
      <c r="ID32" s="85"/>
      <c r="IE32" s="85"/>
      <c r="IF32" s="85"/>
      <c r="IG32" s="85"/>
      <c r="IH32" s="85"/>
      <c r="II32" s="85"/>
      <c r="IJ32" s="85"/>
      <c r="IK32" s="85"/>
      <c r="IL32" s="85"/>
      <c r="IM32" s="85"/>
      <c r="IN32" s="85"/>
      <c r="IO32" s="85"/>
      <c r="IP32" s="85"/>
      <c r="IQ32" s="85"/>
      <c r="IR32" s="85"/>
      <c r="IS32" s="85"/>
      <c r="IT32" s="85"/>
      <c r="IU32" s="85"/>
      <c r="IV32" s="85"/>
      <c r="IW32" s="85"/>
      <c r="IX32" s="85"/>
      <c r="IY32" s="85"/>
      <c r="IZ32" s="85"/>
      <c r="JA32" s="85"/>
      <c r="JB32" s="85"/>
      <c r="JC32" s="85"/>
      <c r="JD32" s="85"/>
      <c r="JE32" s="85"/>
      <c r="JF32" s="85"/>
      <c r="JG32" s="85"/>
      <c r="JH32" s="85"/>
      <c r="JI32" s="85"/>
      <c r="JJ32" s="85"/>
      <c r="JK32" s="85"/>
      <c r="JL32" s="85"/>
      <c r="JM32" s="85"/>
      <c r="JN32" s="85"/>
      <c r="JO32" s="85"/>
      <c r="JP32" s="85"/>
      <c r="JQ32" s="85"/>
      <c r="JR32" s="85"/>
      <c r="JS32" s="85"/>
      <c r="JT32" s="85"/>
      <c r="JU32" s="85"/>
      <c r="JV32" s="85"/>
      <c r="JW32" s="85"/>
      <c r="JX32" s="85"/>
      <c r="JY32" s="85"/>
      <c r="JZ32" s="85"/>
      <c r="KA32" s="85"/>
      <c r="KB32" s="85"/>
      <c r="KC32" s="85"/>
      <c r="KD32" s="85"/>
      <c r="KE32" s="85"/>
      <c r="KF32" s="85"/>
      <c r="KG32" s="85"/>
      <c r="KH32" s="85"/>
      <c r="KI32" s="85"/>
      <c r="KJ32" s="85"/>
      <c r="KK32" s="85"/>
      <c r="KL32" s="85"/>
      <c r="KM32" s="85"/>
      <c r="KN32" s="85"/>
      <c r="KO32" s="85"/>
      <c r="KP32" s="85"/>
      <c r="KQ32" s="85"/>
      <c r="KR32" s="85"/>
      <c r="KS32" s="85"/>
      <c r="KT32" s="85"/>
      <c r="KU32" s="85"/>
      <c r="KV32" s="85"/>
      <c r="KW32" s="85"/>
      <c r="KX32" s="85"/>
      <c r="KY32" s="85"/>
      <c r="KZ32" s="85"/>
      <c r="LA32" s="85"/>
      <c r="LB32" s="85"/>
      <c r="LC32" s="85"/>
      <c r="LD32" s="85"/>
      <c r="LE32" s="85"/>
      <c r="LF32" s="85"/>
      <c r="LG32" s="85"/>
      <c r="LH32" s="85"/>
      <c r="LI32" s="85"/>
      <c r="LJ32" s="85"/>
      <c r="LK32" s="85"/>
      <c r="LL32" s="89"/>
      <c r="LM32" s="89"/>
      <c r="LN32" s="102">
        <f t="shared" si="30"/>
        <v>1</v>
      </c>
      <c r="LO32" s="101">
        <f t="shared" si="31"/>
        <v>0</v>
      </c>
      <c r="LP32" s="117">
        <f t="shared" si="32"/>
        <v>0</v>
      </c>
      <c r="LQ32" s="122">
        <f t="shared" si="33"/>
        <v>1</v>
      </c>
      <c r="LR32" s="118">
        <f t="shared" si="34"/>
        <v>0</v>
      </c>
      <c r="LS32" s="101">
        <f t="shared" si="35"/>
        <v>0</v>
      </c>
      <c r="LU32" s="108">
        <v>18</v>
      </c>
      <c r="LV32" s="143" t="str">
        <f t="shared" si="17"/>
        <v>0 0</v>
      </c>
      <c r="LW32" s="144"/>
      <c r="LX32" s="107">
        <f t="shared" si="18"/>
        <v>6</v>
      </c>
      <c r="LY32" s="101">
        <f t="shared" si="19"/>
        <v>1</v>
      </c>
      <c r="LZ32" s="101">
        <f t="shared" si="20"/>
        <v>1</v>
      </c>
      <c r="MA32" s="101">
        <f t="shared" si="21"/>
        <v>1</v>
      </c>
      <c r="MB32" s="122">
        <f t="shared" si="36"/>
        <v>1</v>
      </c>
      <c r="MC32" s="101">
        <f t="shared" si="22"/>
        <v>1</v>
      </c>
      <c r="MD32" s="101">
        <f t="shared" si="37"/>
        <v>1</v>
      </c>
      <c r="MF32" s="87">
        <f t="shared" si="23"/>
        <v>28.000032000000001</v>
      </c>
      <c r="MG32" s="87">
        <f t="shared" si="24"/>
        <v>28</v>
      </c>
      <c r="MH32" s="87" t="str">
        <f t="shared" si="25"/>
        <v>0 0</v>
      </c>
      <c r="MI32" s="87">
        <f t="shared" si="26"/>
        <v>2</v>
      </c>
      <c r="MJ32" s="87">
        <f>IFERROR(SMALL($MF$15:$MF$74,18),0)</f>
        <v>12.000057999999999</v>
      </c>
      <c r="MK32" s="87">
        <f t="shared" si="27"/>
        <v>18</v>
      </c>
      <c r="ML32" s="87" t="str">
        <f t="shared" si="28"/>
        <v>0 0</v>
      </c>
      <c r="MM32" s="88">
        <f t="shared" si="29"/>
        <v>1</v>
      </c>
    </row>
    <row r="33" spans="1:351" ht="14.25" customHeight="1">
      <c r="A33" s="27">
        <v>19</v>
      </c>
      <c r="B33" s="34">
        <f>IF(A33&gt;0,INDEX(Joueurs!$B$2:$E$61,MATCH(A33,Joueurs!$A$2:$A$61,0),1)," ")</f>
        <v>0</v>
      </c>
      <c r="C33" s="35">
        <f>IF(A33&gt;0,INDEX(Joueurs!$B$2:$E$61,MATCH(A33,Joueurs!$A$2:$A$61,0),2)," ")</f>
        <v>0</v>
      </c>
      <c r="D33" s="23" t="str">
        <f>IF(A33&gt;0,INDEX(Joueurs!$B$2:$E$61,MATCH(A33,Joueurs!$A$2:$A$61,0),3)," ")</f>
        <v>G</v>
      </c>
      <c r="E33" s="29">
        <f>IF(A33&gt;0,INDEX(Joueurs!$B$2:$E$61,MATCH(A33,Joueurs!$A$2:$A$61,0),4)," ")</f>
        <v>32660</v>
      </c>
      <c r="F33" s="55">
        <f t="shared" si="16"/>
        <v>11404</v>
      </c>
      <c r="G33" s="62">
        <f t="shared" si="15"/>
        <v>1</v>
      </c>
      <c r="H33" s="77" t="s">
        <v>32</v>
      </c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47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3"/>
      <c r="CT33" s="33"/>
      <c r="CU33" s="85"/>
      <c r="CV33" s="85"/>
      <c r="CW33" s="85"/>
      <c r="CX33" s="85"/>
      <c r="CY33" s="85"/>
      <c r="CZ33" s="85"/>
      <c r="DA33" s="85"/>
      <c r="DB33" s="85"/>
      <c r="DC33" s="85"/>
      <c r="DD33" s="85"/>
      <c r="DE33" s="85"/>
      <c r="DF33" s="85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85"/>
      <c r="ED33" s="85"/>
      <c r="EE33" s="85"/>
      <c r="EF33" s="85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  <c r="FO33" s="85"/>
      <c r="FP33" s="85"/>
      <c r="FQ33" s="85"/>
      <c r="FR33" s="85"/>
      <c r="FS33" s="85"/>
      <c r="FT33" s="85"/>
      <c r="FU33" s="85"/>
      <c r="FV33" s="85"/>
      <c r="FW33" s="85"/>
      <c r="FX33" s="85"/>
      <c r="FY33" s="85"/>
      <c r="FZ33" s="85"/>
      <c r="GA33" s="85"/>
      <c r="GB33" s="85"/>
      <c r="GC33" s="85"/>
      <c r="GD33" s="85"/>
      <c r="GE33" s="89"/>
      <c r="GF33" s="89"/>
      <c r="GG33" s="85"/>
      <c r="GH33" s="85"/>
      <c r="GI33" s="85"/>
      <c r="GJ33" s="85"/>
      <c r="GK33" s="85"/>
      <c r="GL33" s="85"/>
      <c r="GM33" s="85"/>
      <c r="GN33" s="85"/>
      <c r="GO33" s="85"/>
      <c r="GP33" s="85"/>
      <c r="GQ33" s="85"/>
      <c r="GR33" s="85"/>
      <c r="GS33" s="85"/>
      <c r="GT33" s="85"/>
      <c r="GU33" s="85"/>
      <c r="GV33" s="85"/>
      <c r="GW33" s="85"/>
      <c r="GX33" s="85"/>
      <c r="GY33" s="85"/>
      <c r="GZ33" s="85"/>
      <c r="HA33" s="85"/>
      <c r="HB33" s="85"/>
      <c r="HC33" s="85"/>
      <c r="HD33" s="85"/>
      <c r="HE33" s="85"/>
      <c r="HF33" s="85"/>
      <c r="HG33" s="85"/>
      <c r="HH33" s="85"/>
      <c r="HI33" s="85"/>
      <c r="HJ33" s="85"/>
      <c r="HK33" s="85"/>
      <c r="HL33" s="85"/>
      <c r="HM33" s="85"/>
      <c r="HN33" s="85"/>
      <c r="HO33" s="85"/>
      <c r="HP33" s="85"/>
      <c r="HQ33" s="85"/>
      <c r="HR33" s="85"/>
      <c r="HS33" s="85"/>
      <c r="HT33" s="85"/>
      <c r="HU33" s="85"/>
      <c r="HV33" s="85"/>
      <c r="HW33" s="85"/>
      <c r="HX33" s="85"/>
      <c r="HY33" s="85"/>
      <c r="HZ33" s="85"/>
      <c r="IA33" s="85"/>
      <c r="IB33" s="85"/>
      <c r="IC33" s="85"/>
      <c r="ID33" s="85"/>
      <c r="IE33" s="85"/>
      <c r="IF33" s="85"/>
      <c r="IG33" s="85"/>
      <c r="IH33" s="85"/>
      <c r="II33" s="85"/>
      <c r="IJ33" s="85"/>
      <c r="IK33" s="85"/>
      <c r="IL33" s="85"/>
      <c r="IM33" s="85"/>
      <c r="IN33" s="85"/>
      <c r="IO33" s="85"/>
      <c r="IP33" s="85"/>
      <c r="IQ33" s="85"/>
      <c r="IR33" s="85"/>
      <c r="IS33" s="85"/>
      <c r="IT33" s="85"/>
      <c r="IU33" s="85"/>
      <c r="IV33" s="85"/>
      <c r="IW33" s="85"/>
      <c r="IX33" s="85"/>
      <c r="IY33" s="85"/>
      <c r="IZ33" s="85"/>
      <c r="JA33" s="85"/>
      <c r="JB33" s="85"/>
      <c r="JC33" s="85"/>
      <c r="JD33" s="85"/>
      <c r="JE33" s="85"/>
      <c r="JF33" s="85"/>
      <c r="JG33" s="85"/>
      <c r="JH33" s="85"/>
      <c r="JI33" s="85"/>
      <c r="JJ33" s="85"/>
      <c r="JK33" s="85"/>
      <c r="JL33" s="85"/>
      <c r="JM33" s="85"/>
      <c r="JN33" s="85"/>
      <c r="JO33" s="85"/>
      <c r="JP33" s="85"/>
      <c r="JQ33" s="85"/>
      <c r="JR33" s="85"/>
      <c r="JS33" s="85"/>
      <c r="JT33" s="85"/>
      <c r="JU33" s="85"/>
      <c r="JV33" s="85"/>
      <c r="JW33" s="85"/>
      <c r="JX33" s="85"/>
      <c r="JY33" s="85"/>
      <c r="JZ33" s="85"/>
      <c r="KA33" s="85"/>
      <c r="KB33" s="85"/>
      <c r="KC33" s="85"/>
      <c r="KD33" s="85"/>
      <c r="KE33" s="85"/>
      <c r="KF33" s="85"/>
      <c r="KG33" s="85"/>
      <c r="KH33" s="85"/>
      <c r="KI33" s="85"/>
      <c r="KJ33" s="85"/>
      <c r="KK33" s="85"/>
      <c r="KL33" s="85"/>
      <c r="KM33" s="85"/>
      <c r="KN33" s="85"/>
      <c r="KO33" s="85"/>
      <c r="KP33" s="85"/>
      <c r="KQ33" s="85"/>
      <c r="KR33" s="85"/>
      <c r="KS33" s="85"/>
      <c r="KT33" s="85"/>
      <c r="KU33" s="85"/>
      <c r="KV33" s="85"/>
      <c r="KW33" s="85"/>
      <c r="KX33" s="85"/>
      <c r="KY33" s="85"/>
      <c r="KZ33" s="85"/>
      <c r="LA33" s="85"/>
      <c r="LB33" s="85"/>
      <c r="LC33" s="85"/>
      <c r="LD33" s="85"/>
      <c r="LE33" s="85"/>
      <c r="LF33" s="85"/>
      <c r="LG33" s="85"/>
      <c r="LH33" s="85"/>
      <c r="LI33" s="85"/>
      <c r="LJ33" s="85"/>
      <c r="LK33" s="85"/>
      <c r="LL33" s="89"/>
      <c r="LM33" s="89"/>
      <c r="LN33" s="102">
        <f t="shared" si="30"/>
        <v>1</v>
      </c>
      <c r="LO33" s="101">
        <f t="shared" si="31"/>
        <v>0</v>
      </c>
      <c r="LP33" s="117">
        <f t="shared" si="32"/>
        <v>0</v>
      </c>
      <c r="LQ33" s="122">
        <f t="shared" si="33"/>
        <v>0</v>
      </c>
      <c r="LR33" s="118">
        <f t="shared" si="34"/>
        <v>0</v>
      </c>
      <c r="LS33" s="101">
        <f t="shared" si="35"/>
        <v>0</v>
      </c>
      <c r="LU33" s="108">
        <v>19</v>
      </c>
      <c r="LV33" s="143" t="str">
        <f t="shared" si="17"/>
        <v>0 0</v>
      </c>
      <c r="LW33" s="144"/>
      <c r="LX33" s="107">
        <f t="shared" si="18"/>
        <v>6</v>
      </c>
      <c r="LY33" s="101">
        <f t="shared" si="19"/>
        <v>1</v>
      </c>
      <c r="LZ33" s="101">
        <f t="shared" si="20"/>
        <v>1</v>
      </c>
      <c r="MA33" s="101">
        <f t="shared" si="21"/>
        <v>1</v>
      </c>
      <c r="MB33" s="122">
        <f t="shared" si="36"/>
        <v>1</v>
      </c>
      <c r="MC33" s="101">
        <f t="shared" si="22"/>
        <v>1</v>
      </c>
      <c r="MD33" s="101">
        <f t="shared" si="37"/>
        <v>1</v>
      </c>
      <c r="MF33" s="87">
        <f t="shared" si="23"/>
        <v>29.000032999999998</v>
      </c>
      <c r="MG33" s="87">
        <f t="shared" si="24"/>
        <v>30</v>
      </c>
      <c r="MH33" s="87" t="str">
        <f t="shared" si="25"/>
        <v>0 0</v>
      </c>
      <c r="MI33" s="87">
        <f t="shared" si="26"/>
        <v>1</v>
      </c>
      <c r="MJ33" s="87">
        <f>IFERROR(SMALL($MF$15:$MF$74,19),0)</f>
        <v>12.000059</v>
      </c>
      <c r="MK33" s="87">
        <f t="shared" si="27"/>
        <v>14</v>
      </c>
      <c r="ML33" s="87" t="str">
        <f t="shared" si="28"/>
        <v>0 0</v>
      </c>
      <c r="MM33" s="88">
        <f t="shared" si="29"/>
        <v>1</v>
      </c>
    </row>
    <row r="34" spans="1:351" ht="14.25" customHeight="1">
      <c r="A34" s="27">
        <v>20</v>
      </c>
      <c r="B34" s="34">
        <f>IF(A34&gt;0,INDEX(Joueurs!$B$2:$E$61,MATCH(A34,Joueurs!$A$2:$A$61,0),1)," ")</f>
        <v>0</v>
      </c>
      <c r="C34" s="35">
        <f>IF(A34&gt;0,INDEX(Joueurs!$B$2:$E$61,MATCH(A34,Joueurs!$A$2:$A$61,0),2)," ")</f>
        <v>0</v>
      </c>
      <c r="D34" s="23" t="str">
        <f>IF(A34&gt;0,INDEX(Joueurs!$B$2:$E$61,MATCH(A34,Joueurs!$A$2:$A$61,0),3)," ")</f>
        <v>G</v>
      </c>
      <c r="E34" s="29">
        <f>IF(A34&gt;0,INDEX(Joueurs!$B$2:$E$61,MATCH(A34,Joueurs!$A$2:$A$61,0),4)," ")</f>
        <v>25875</v>
      </c>
      <c r="F34" s="55">
        <f t="shared" si="16"/>
        <v>18189</v>
      </c>
      <c r="G34" s="62">
        <f t="shared" si="15"/>
        <v>0</v>
      </c>
      <c r="H34" s="77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47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3"/>
      <c r="CT34" s="33"/>
      <c r="CU34" s="85"/>
      <c r="CV34" s="85"/>
      <c r="CW34" s="85"/>
      <c r="CX34" s="85"/>
      <c r="CY34" s="85"/>
      <c r="CZ34" s="85"/>
      <c r="DA34" s="85"/>
      <c r="DB34" s="85"/>
      <c r="DC34" s="85"/>
      <c r="DD34" s="85"/>
      <c r="DE34" s="85"/>
      <c r="DF34" s="85"/>
      <c r="DG34" s="85"/>
      <c r="DH34" s="85"/>
      <c r="DI34" s="85"/>
      <c r="DJ34" s="85"/>
      <c r="DK34" s="85"/>
      <c r="DL34" s="85"/>
      <c r="DM34" s="85"/>
      <c r="DN34" s="85"/>
      <c r="DO34" s="85"/>
      <c r="DP34" s="85"/>
      <c r="DQ34" s="85"/>
      <c r="DR34" s="85"/>
      <c r="DS34" s="85"/>
      <c r="DT34" s="85"/>
      <c r="DU34" s="85"/>
      <c r="DV34" s="85"/>
      <c r="DW34" s="85"/>
      <c r="DX34" s="85"/>
      <c r="DY34" s="85"/>
      <c r="DZ34" s="85"/>
      <c r="EA34" s="85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  <c r="FO34" s="85"/>
      <c r="FP34" s="85"/>
      <c r="FQ34" s="85"/>
      <c r="FR34" s="85"/>
      <c r="FS34" s="85"/>
      <c r="FT34" s="85"/>
      <c r="FU34" s="85"/>
      <c r="FV34" s="85"/>
      <c r="FW34" s="85"/>
      <c r="FX34" s="85"/>
      <c r="FY34" s="85"/>
      <c r="FZ34" s="85"/>
      <c r="GA34" s="85"/>
      <c r="GB34" s="85"/>
      <c r="GC34" s="85"/>
      <c r="GD34" s="85"/>
      <c r="GE34" s="89"/>
      <c r="GF34" s="89"/>
      <c r="GG34" s="85"/>
      <c r="GH34" s="85"/>
      <c r="GI34" s="85"/>
      <c r="GJ34" s="85"/>
      <c r="GK34" s="85"/>
      <c r="GL34" s="85"/>
      <c r="GM34" s="85"/>
      <c r="GN34" s="85"/>
      <c r="GO34" s="85"/>
      <c r="GP34" s="85"/>
      <c r="GQ34" s="85"/>
      <c r="GR34" s="85"/>
      <c r="GS34" s="85"/>
      <c r="GT34" s="85"/>
      <c r="GU34" s="85"/>
      <c r="GV34" s="85"/>
      <c r="GW34" s="85"/>
      <c r="GX34" s="85"/>
      <c r="GY34" s="85"/>
      <c r="GZ34" s="85"/>
      <c r="HA34" s="85"/>
      <c r="HB34" s="85"/>
      <c r="HC34" s="85"/>
      <c r="HD34" s="85"/>
      <c r="HE34" s="85"/>
      <c r="HF34" s="85"/>
      <c r="HG34" s="85"/>
      <c r="HH34" s="85"/>
      <c r="HI34" s="85"/>
      <c r="HJ34" s="85"/>
      <c r="HK34" s="85"/>
      <c r="HL34" s="85"/>
      <c r="HM34" s="85"/>
      <c r="HN34" s="85"/>
      <c r="HO34" s="85"/>
      <c r="HP34" s="85"/>
      <c r="HQ34" s="85"/>
      <c r="HR34" s="85"/>
      <c r="HS34" s="85"/>
      <c r="HT34" s="85"/>
      <c r="HU34" s="85"/>
      <c r="HV34" s="85"/>
      <c r="HW34" s="85"/>
      <c r="HX34" s="85"/>
      <c r="HY34" s="85"/>
      <c r="HZ34" s="85"/>
      <c r="IA34" s="85"/>
      <c r="IB34" s="85"/>
      <c r="IC34" s="85"/>
      <c r="ID34" s="85"/>
      <c r="IE34" s="85"/>
      <c r="IF34" s="85"/>
      <c r="IG34" s="85"/>
      <c r="IH34" s="85"/>
      <c r="II34" s="85"/>
      <c r="IJ34" s="85"/>
      <c r="IK34" s="85"/>
      <c r="IL34" s="85"/>
      <c r="IM34" s="85"/>
      <c r="IN34" s="85"/>
      <c r="IO34" s="85"/>
      <c r="IP34" s="85"/>
      <c r="IQ34" s="85"/>
      <c r="IR34" s="85"/>
      <c r="IS34" s="85"/>
      <c r="IT34" s="85"/>
      <c r="IU34" s="85"/>
      <c r="IV34" s="85"/>
      <c r="IW34" s="85"/>
      <c r="IX34" s="85"/>
      <c r="IY34" s="85"/>
      <c r="IZ34" s="85"/>
      <c r="JA34" s="85"/>
      <c r="JB34" s="85"/>
      <c r="JC34" s="85"/>
      <c r="JD34" s="85"/>
      <c r="JE34" s="85"/>
      <c r="JF34" s="85"/>
      <c r="JG34" s="85"/>
      <c r="JH34" s="85"/>
      <c r="JI34" s="85"/>
      <c r="JJ34" s="85"/>
      <c r="JK34" s="85"/>
      <c r="JL34" s="85"/>
      <c r="JM34" s="85"/>
      <c r="JN34" s="85"/>
      <c r="JO34" s="85"/>
      <c r="JP34" s="85"/>
      <c r="JQ34" s="85"/>
      <c r="JR34" s="85"/>
      <c r="JS34" s="85"/>
      <c r="JT34" s="85"/>
      <c r="JU34" s="85"/>
      <c r="JV34" s="85"/>
      <c r="JW34" s="85"/>
      <c r="JX34" s="85"/>
      <c r="JY34" s="85"/>
      <c r="JZ34" s="85"/>
      <c r="KA34" s="85"/>
      <c r="KB34" s="85"/>
      <c r="KC34" s="85"/>
      <c r="KD34" s="85"/>
      <c r="KE34" s="85"/>
      <c r="KF34" s="85"/>
      <c r="KG34" s="85"/>
      <c r="KH34" s="85"/>
      <c r="KI34" s="85"/>
      <c r="KJ34" s="85"/>
      <c r="KK34" s="85"/>
      <c r="KL34" s="85"/>
      <c r="KM34" s="85"/>
      <c r="KN34" s="85"/>
      <c r="KO34" s="85"/>
      <c r="KP34" s="85"/>
      <c r="KQ34" s="85"/>
      <c r="KR34" s="85"/>
      <c r="KS34" s="85"/>
      <c r="KT34" s="85"/>
      <c r="KU34" s="85"/>
      <c r="KV34" s="85"/>
      <c r="KW34" s="85"/>
      <c r="KX34" s="85"/>
      <c r="KY34" s="85"/>
      <c r="KZ34" s="85"/>
      <c r="LA34" s="85"/>
      <c r="LB34" s="85"/>
      <c r="LC34" s="85"/>
      <c r="LD34" s="85"/>
      <c r="LE34" s="85"/>
      <c r="LF34" s="85"/>
      <c r="LG34" s="85"/>
      <c r="LH34" s="85"/>
      <c r="LI34" s="85"/>
      <c r="LJ34" s="85"/>
      <c r="LK34" s="85"/>
      <c r="LL34" s="89"/>
      <c r="LM34" s="89"/>
      <c r="LN34" s="102">
        <f t="shared" si="30"/>
        <v>0</v>
      </c>
      <c r="LO34" s="101">
        <f t="shared" si="31"/>
        <v>0</v>
      </c>
      <c r="LP34" s="117">
        <f t="shared" si="32"/>
        <v>0</v>
      </c>
      <c r="LQ34" s="122">
        <f t="shared" si="33"/>
        <v>0</v>
      </c>
      <c r="LR34" s="118">
        <f t="shared" si="34"/>
        <v>0</v>
      </c>
      <c r="LS34" s="101">
        <f t="shared" si="35"/>
        <v>0</v>
      </c>
      <c r="LU34" s="108">
        <v>20</v>
      </c>
      <c r="LV34" s="143" t="str">
        <f t="shared" si="17"/>
        <v>0 0</v>
      </c>
      <c r="LW34" s="144"/>
      <c r="LX34" s="107">
        <f t="shared" si="18"/>
        <v>6</v>
      </c>
      <c r="LY34" s="101">
        <f t="shared" si="19"/>
        <v>1</v>
      </c>
      <c r="LZ34" s="101">
        <f t="shared" si="20"/>
        <v>1</v>
      </c>
      <c r="MA34" s="101">
        <f t="shared" si="21"/>
        <v>1</v>
      </c>
      <c r="MB34" s="122">
        <f t="shared" si="36"/>
        <v>1</v>
      </c>
      <c r="MC34" s="101">
        <f t="shared" si="22"/>
        <v>1</v>
      </c>
      <c r="MD34" s="101">
        <f t="shared" si="37"/>
        <v>1</v>
      </c>
      <c r="MF34" s="87">
        <f t="shared" si="23"/>
        <v>33.000033999999999</v>
      </c>
      <c r="MG34" s="87">
        <f t="shared" si="24"/>
        <v>38</v>
      </c>
      <c r="MH34" s="87" t="str">
        <f t="shared" si="25"/>
        <v>0 0</v>
      </c>
      <c r="MI34" s="87">
        <f t="shared" si="26"/>
        <v>0</v>
      </c>
      <c r="MJ34" s="87">
        <f>IFERROR(SMALL($MF$15:$MF$74,20),0)</f>
        <v>20.000036000000001</v>
      </c>
      <c r="MK34" s="87">
        <f t="shared" si="27"/>
        <v>1</v>
      </c>
      <c r="ML34" s="87" t="str">
        <f t="shared" si="28"/>
        <v>0 0</v>
      </c>
      <c r="MM34" s="88">
        <f t="shared" si="29"/>
        <v>1</v>
      </c>
    </row>
    <row r="35" spans="1:351" ht="14.25" customHeight="1">
      <c r="A35" s="27">
        <v>21</v>
      </c>
      <c r="B35" s="34">
        <f>IF(A35&gt;0,INDEX(Joueurs!$B$2:$E$61,MATCH(A35,Joueurs!$A$2:$A$61,0),1)," ")</f>
        <v>0</v>
      </c>
      <c r="C35" s="35">
        <f>IF(A35&gt;0,INDEX(Joueurs!$B$2:$E$61,MATCH(A35,Joueurs!$A$2:$A$61,0),2)," ")</f>
        <v>0</v>
      </c>
      <c r="D35" s="23" t="str">
        <f>IF(A35&gt;0,INDEX(Joueurs!$B$2:$E$61,MATCH(A35,Joueurs!$A$2:$A$61,0),3)," ")</f>
        <v>G</v>
      </c>
      <c r="E35" s="29">
        <f>IF(A35&gt;0,INDEX(Joueurs!$B$2:$E$61,MATCH(A35,Joueurs!$A$2:$A$61,0),4)," ")</f>
        <v>16867</v>
      </c>
      <c r="F35" s="55">
        <f t="shared" si="16"/>
        <v>27197</v>
      </c>
      <c r="G35" s="62">
        <f t="shared" si="15"/>
        <v>30</v>
      </c>
      <c r="H35" s="77" t="s">
        <v>32</v>
      </c>
      <c r="I35" s="38"/>
      <c r="J35" s="38"/>
      <c r="K35" s="38" t="s">
        <v>32</v>
      </c>
      <c r="L35" s="38"/>
      <c r="M35" s="38" t="s">
        <v>32</v>
      </c>
      <c r="N35" s="38"/>
      <c r="O35" s="38"/>
      <c r="P35" s="38"/>
      <c r="Q35" s="38"/>
      <c r="R35" s="38" t="s">
        <v>32</v>
      </c>
      <c r="S35" s="38"/>
      <c r="T35" s="38"/>
      <c r="U35" s="38"/>
      <c r="V35" s="38"/>
      <c r="W35" s="38"/>
      <c r="X35" s="38"/>
      <c r="Y35" s="38" t="s">
        <v>32</v>
      </c>
      <c r="Z35" s="38" t="s">
        <v>32</v>
      </c>
      <c r="AA35" s="38" t="s">
        <v>32</v>
      </c>
      <c r="AB35" s="38"/>
      <c r="AC35" s="38" t="s">
        <v>32</v>
      </c>
      <c r="AD35" s="38"/>
      <c r="AE35" s="38"/>
      <c r="AF35" s="38" t="s">
        <v>32</v>
      </c>
      <c r="AG35" s="38" t="s">
        <v>32</v>
      </c>
      <c r="AH35" s="38"/>
      <c r="AI35" s="38"/>
      <c r="AJ35" s="38" t="s">
        <v>32</v>
      </c>
      <c r="AK35" s="38"/>
      <c r="AL35" s="38"/>
      <c r="AM35" s="38" t="s">
        <v>32</v>
      </c>
      <c r="AN35" s="38"/>
      <c r="AO35" s="38" t="s">
        <v>32</v>
      </c>
      <c r="AP35" s="38"/>
      <c r="AQ35" s="38"/>
      <c r="AR35" s="38"/>
      <c r="AS35" s="38"/>
      <c r="AT35" s="38"/>
      <c r="AU35" s="38" t="s">
        <v>32</v>
      </c>
      <c r="AV35" s="38" t="s">
        <v>32</v>
      </c>
      <c r="AW35" s="38"/>
      <c r="AX35" s="38" t="s">
        <v>32</v>
      </c>
      <c r="AY35" s="38"/>
      <c r="AZ35" s="38"/>
      <c r="BA35" s="38" t="s">
        <v>32</v>
      </c>
      <c r="BB35" s="38" t="s">
        <v>32</v>
      </c>
      <c r="BC35" s="38" t="s">
        <v>32</v>
      </c>
      <c r="BD35" s="38"/>
      <c r="BE35" s="38"/>
      <c r="BF35" s="38"/>
      <c r="BG35" s="38"/>
      <c r="BH35" s="38" t="s">
        <v>32</v>
      </c>
      <c r="BI35" s="38" t="s">
        <v>32</v>
      </c>
      <c r="BJ35" s="38" t="s">
        <v>32</v>
      </c>
      <c r="BK35" s="38"/>
      <c r="BL35" s="38" t="s">
        <v>32</v>
      </c>
      <c r="BM35" s="38"/>
      <c r="BN35" s="38"/>
      <c r="BO35" s="38" t="s">
        <v>32</v>
      </c>
      <c r="BP35" s="38" t="s">
        <v>32</v>
      </c>
      <c r="BQ35" s="38"/>
      <c r="BR35" s="38"/>
      <c r="BS35" s="38"/>
      <c r="BT35" s="38"/>
      <c r="BU35" s="38"/>
      <c r="BV35" s="38"/>
      <c r="BW35" s="47"/>
      <c r="BX35" s="30" t="s">
        <v>32</v>
      </c>
      <c r="BY35" s="30"/>
      <c r="BZ35" s="30" t="s">
        <v>32</v>
      </c>
      <c r="CA35" s="30"/>
      <c r="CB35" s="30"/>
      <c r="CC35" s="30"/>
      <c r="CD35" s="30" t="s">
        <v>32</v>
      </c>
      <c r="CE35" s="30" t="s">
        <v>32</v>
      </c>
      <c r="CF35" s="30"/>
      <c r="CG35" s="30" t="s">
        <v>32</v>
      </c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3"/>
      <c r="CT35" s="33"/>
      <c r="CU35" s="85"/>
      <c r="CV35" s="85"/>
      <c r="CW35" s="85"/>
      <c r="CX35" s="85"/>
      <c r="CY35" s="85"/>
      <c r="CZ35" s="85"/>
      <c r="DA35" s="85"/>
      <c r="DB35" s="85"/>
      <c r="DC35" s="85"/>
      <c r="DD35" s="85"/>
      <c r="DE35" s="85"/>
      <c r="DF35" s="85"/>
      <c r="DG35" s="85"/>
      <c r="DH35" s="85"/>
      <c r="DI35" s="85"/>
      <c r="DJ35" s="85"/>
      <c r="DK35" s="85"/>
      <c r="DL35" s="85"/>
      <c r="DM35" s="85"/>
      <c r="DN35" s="85"/>
      <c r="DO35" s="85"/>
      <c r="DP35" s="85"/>
      <c r="DQ35" s="85"/>
      <c r="DR35" s="85"/>
      <c r="DS35" s="85"/>
      <c r="DT35" s="85"/>
      <c r="DU35" s="85"/>
      <c r="DV35" s="85"/>
      <c r="DW35" s="85"/>
      <c r="DX35" s="85"/>
      <c r="DY35" s="85"/>
      <c r="DZ35" s="85"/>
      <c r="EA35" s="85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  <c r="FO35" s="85"/>
      <c r="FP35" s="85"/>
      <c r="FQ35" s="85"/>
      <c r="FR35" s="85"/>
      <c r="FS35" s="85"/>
      <c r="FT35" s="85"/>
      <c r="FU35" s="85"/>
      <c r="FV35" s="85"/>
      <c r="FW35" s="85"/>
      <c r="FX35" s="85"/>
      <c r="FY35" s="85"/>
      <c r="FZ35" s="85"/>
      <c r="GA35" s="85"/>
      <c r="GB35" s="85"/>
      <c r="GC35" s="85"/>
      <c r="GD35" s="85"/>
      <c r="GE35" s="89"/>
      <c r="GF35" s="89"/>
      <c r="GG35" s="85"/>
      <c r="GH35" s="85"/>
      <c r="GI35" s="85"/>
      <c r="GJ35" s="85"/>
      <c r="GK35" s="85"/>
      <c r="GL35" s="85"/>
      <c r="GM35" s="85"/>
      <c r="GN35" s="85"/>
      <c r="GO35" s="85"/>
      <c r="GP35" s="85"/>
      <c r="GQ35" s="85"/>
      <c r="GR35" s="85"/>
      <c r="GS35" s="85"/>
      <c r="GT35" s="85"/>
      <c r="GU35" s="85"/>
      <c r="GV35" s="85"/>
      <c r="GW35" s="85"/>
      <c r="GX35" s="85"/>
      <c r="GY35" s="85"/>
      <c r="GZ35" s="85"/>
      <c r="HA35" s="85"/>
      <c r="HB35" s="85"/>
      <c r="HC35" s="85"/>
      <c r="HD35" s="85"/>
      <c r="HE35" s="85"/>
      <c r="HF35" s="85"/>
      <c r="HG35" s="85"/>
      <c r="HH35" s="85"/>
      <c r="HI35" s="85"/>
      <c r="HJ35" s="85"/>
      <c r="HK35" s="85"/>
      <c r="HL35" s="85"/>
      <c r="HM35" s="85"/>
      <c r="HN35" s="85"/>
      <c r="HO35" s="85"/>
      <c r="HP35" s="85"/>
      <c r="HQ35" s="85"/>
      <c r="HR35" s="85"/>
      <c r="HS35" s="85"/>
      <c r="HT35" s="85"/>
      <c r="HU35" s="85"/>
      <c r="HV35" s="85"/>
      <c r="HW35" s="85"/>
      <c r="HX35" s="85"/>
      <c r="HY35" s="85"/>
      <c r="HZ35" s="85"/>
      <c r="IA35" s="85"/>
      <c r="IB35" s="85"/>
      <c r="IC35" s="85"/>
      <c r="ID35" s="85"/>
      <c r="IE35" s="85"/>
      <c r="IF35" s="85"/>
      <c r="IG35" s="85"/>
      <c r="IH35" s="85"/>
      <c r="II35" s="85"/>
      <c r="IJ35" s="85"/>
      <c r="IK35" s="85"/>
      <c r="IL35" s="85"/>
      <c r="IM35" s="85"/>
      <c r="IN35" s="85"/>
      <c r="IO35" s="85"/>
      <c r="IP35" s="85"/>
      <c r="IQ35" s="85"/>
      <c r="IR35" s="85"/>
      <c r="IS35" s="85"/>
      <c r="IT35" s="85"/>
      <c r="IU35" s="85"/>
      <c r="IV35" s="85"/>
      <c r="IW35" s="85"/>
      <c r="IX35" s="85"/>
      <c r="IY35" s="85"/>
      <c r="IZ35" s="85"/>
      <c r="JA35" s="85"/>
      <c r="JB35" s="85"/>
      <c r="JC35" s="85"/>
      <c r="JD35" s="85"/>
      <c r="JE35" s="85"/>
      <c r="JF35" s="85"/>
      <c r="JG35" s="85"/>
      <c r="JH35" s="85"/>
      <c r="JI35" s="85"/>
      <c r="JJ35" s="85"/>
      <c r="JK35" s="85"/>
      <c r="JL35" s="85"/>
      <c r="JM35" s="85"/>
      <c r="JN35" s="85"/>
      <c r="JO35" s="85"/>
      <c r="JP35" s="85"/>
      <c r="JQ35" s="85"/>
      <c r="JR35" s="85"/>
      <c r="JS35" s="85"/>
      <c r="JT35" s="85"/>
      <c r="JU35" s="85"/>
      <c r="JV35" s="85"/>
      <c r="JW35" s="85"/>
      <c r="JX35" s="85"/>
      <c r="JY35" s="85"/>
      <c r="JZ35" s="85"/>
      <c r="KA35" s="85"/>
      <c r="KB35" s="85"/>
      <c r="KC35" s="85"/>
      <c r="KD35" s="85"/>
      <c r="KE35" s="85"/>
      <c r="KF35" s="85"/>
      <c r="KG35" s="85"/>
      <c r="KH35" s="85"/>
      <c r="KI35" s="85"/>
      <c r="KJ35" s="85"/>
      <c r="KK35" s="85"/>
      <c r="KL35" s="85"/>
      <c r="KM35" s="85"/>
      <c r="KN35" s="85"/>
      <c r="KO35" s="85"/>
      <c r="KP35" s="85"/>
      <c r="KQ35" s="85"/>
      <c r="KR35" s="85"/>
      <c r="KS35" s="85"/>
      <c r="KT35" s="85"/>
      <c r="KU35" s="85"/>
      <c r="KV35" s="85"/>
      <c r="KW35" s="85"/>
      <c r="KX35" s="85"/>
      <c r="KY35" s="85"/>
      <c r="KZ35" s="85"/>
      <c r="LA35" s="85"/>
      <c r="LB35" s="85"/>
      <c r="LC35" s="85"/>
      <c r="LD35" s="85"/>
      <c r="LE35" s="85"/>
      <c r="LF35" s="85"/>
      <c r="LG35" s="85"/>
      <c r="LH35" s="85"/>
      <c r="LI35" s="85"/>
      <c r="LJ35" s="85"/>
      <c r="LK35" s="85"/>
      <c r="LL35" s="89"/>
      <c r="LM35" s="89"/>
      <c r="LN35" s="102">
        <f t="shared" si="30"/>
        <v>6</v>
      </c>
      <c r="LO35" s="101">
        <f t="shared" si="31"/>
        <v>3</v>
      </c>
      <c r="LP35" s="117">
        <f t="shared" si="32"/>
        <v>3</v>
      </c>
      <c r="LQ35" s="122">
        <f t="shared" si="33"/>
        <v>6</v>
      </c>
      <c r="LR35" s="118">
        <f t="shared" si="34"/>
        <v>6</v>
      </c>
      <c r="LS35" s="101">
        <f t="shared" si="35"/>
        <v>6</v>
      </c>
      <c r="LU35" s="108">
        <v>21</v>
      </c>
      <c r="LV35" s="143" t="str">
        <f t="shared" si="17"/>
        <v>0 0</v>
      </c>
      <c r="LW35" s="144"/>
      <c r="LX35" s="107">
        <f t="shared" si="18"/>
        <v>6</v>
      </c>
      <c r="LY35" s="101">
        <f t="shared" si="19"/>
        <v>1</v>
      </c>
      <c r="LZ35" s="101">
        <f t="shared" si="20"/>
        <v>1</v>
      </c>
      <c r="MA35" s="101">
        <f t="shared" si="21"/>
        <v>1</v>
      </c>
      <c r="MB35" s="122">
        <f t="shared" si="36"/>
        <v>1</v>
      </c>
      <c r="MC35" s="101">
        <f t="shared" si="22"/>
        <v>1</v>
      </c>
      <c r="MD35" s="101">
        <f t="shared" si="37"/>
        <v>1</v>
      </c>
      <c r="MF35" s="87">
        <f t="shared" si="23"/>
        <v>2.000035</v>
      </c>
      <c r="MG35" s="87">
        <f t="shared" si="24"/>
        <v>2</v>
      </c>
      <c r="MH35" s="87" t="str">
        <f t="shared" si="25"/>
        <v>0 0</v>
      </c>
      <c r="MI35" s="87">
        <f t="shared" si="26"/>
        <v>30</v>
      </c>
      <c r="MJ35" s="87">
        <f>IFERROR(SMALL($MF$15:$MF$74,21),0)</f>
        <v>20.000042000000001</v>
      </c>
      <c r="MK35" s="87">
        <f t="shared" si="27"/>
        <v>44</v>
      </c>
      <c r="ML35" s="87" t="str">
        <f t="shared" si="28"/>
        <v>0 0</v>
      </c>
      <c r="MM35" s="88">
        <f t="shared" si="29"/>
        <v>1</v>
      </c>
    </row>
    <row r="36" spans="1:351" ht="14.25" customHeight="1">
      <c r="A36" s="27">
        <v>22</v>
      </c>
      <c r="B36" s="34">
        <f>IF(A36&gt;0,INDEX(Joueurs!$B$2:$E$61,MATCH(A36,Joueurs!$A$2:$A$61,0),1)," ")</f>
        <v>0</v>
      </c>
      <c r="C36" s="35">
        <f>IF(A36&gt;0,INDEX(Joueurs!$B$2:$E$61,MATCH(A36,Joueurs!$A$2:$A$61,0),2)," ")</f>
        <v>0</v>
      </c>
      <c r="D36" s="23" t="str">
        <f>IF(A36&gt;0,INDEX(Joueurs!$B$2:$E$61,MATCH(A36,Joueurs!$A$2:$A$61,0),3)," ")</f>
        <v>G</v>
      </c>
      <c r="E36" s="29">
        <f>IF(A36&gt;0,INDEX(Joueurs!$B$2:$E$61,MATCH(A36,Joueurs!$A$2:$A$61,0),4)," ")</f>
        <v>36880</v>
      </c>
      <c r="F36" s="55">
        <f t="shared" si="16"/>
        <v>7184</v>
      </c>
      <c r="G36" s="62">
        <f t="shared" si="15"/>
        <v>5</v>
      </c>
      <c r="H36" s="77" t="s">
        <v>32</v>
      </c>
      <c r="I36" s="38"/>
      <c r="J36" s="38"/>
      <c r="K36" s="38"/>
      <c r="L36" s="38" t="s">
        <v>32</v>
      </c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 t="s">
        <v>32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 t="s">
        <v>32</v>
      </c>
      <c r="AR36" s="38"/>
      <c r="AS36" s="38"/>
      <c r="AT36" s="38"/>
      <c r="AU36" s="38" t="s">
        <v>32</v>
      </c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47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3"/>
      <c r="CT36" s="33"/>
      <c r="CU36" s="85"/>
      <c r="CV36" s="85"/>
      <c r="CW36" s="85"/>
      <c r="CX36" s="85"/>
      <c r="CY36" s="85"/>
      <c r="CZ36" s="85"/>
      <c r="DA36" s="85"/>
      <c r="DB36" s="85"/>
      <c r="DC36" s="85"/>
      <c r="DD36" s="85"/>
      <c r="DE36" s="85"/>
      <c r="DF36" s="85"/>
      <c r="DG36" s="85"/>
      <c r="DH36" s="85"/>
      <c r="DI36" s="85"/>
      <c r="DJ36" s="85"/>
      <c r="DK36" s="85"/>
      <c r="DL36" s="85"/>
      <c r="DM36" s="85"/>
      <c r="DN36" s="85"/>
      <c r="DO36" s="85"/>
      <c r="DP36" s="85"/>
      <c r="DQ36" s="85"/>
      <c r="DR36" s="85"/>
      <c r="DS36" s="85"/>
      <c r="DT36" s="85"/>
      <c r="DU36" s="85"/>
      <c r="DV36" s="85"/>
      <c r="DW36" s="85"/>
      <c r="DX36" s="85"/>
      <c r="DY36" s="85"/>
      <c r="DZ36" s="85"/>
      <c r="EA36" s="85"/>
      <c r="EB36" s="85"/>
      <c r="EC36" s="85"/>
      <c r="ED36" s="85"/>
      <c r="EE36" s="85"/>
      <c r="EF36" s="85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85"/>
      <c r="EU36" s="85"/>
      <c r="EV36" s="85"/>
      <c r="EW36" s="85"/>
      <c r="EX36" s="85"/>
      <c r="EY36" s="85"/>
      <c r="EZ36" s="85"/>
      <c r="FA36" s="85"/>
      <c r="FB36" s="85"/>
      <c r="FC36" s="85"/>
      <c r="FD36" s="85"/>
      <c r="FE36" s="85"/>
      <c r="FF36" s="85"/>
      <c r="FG36" s="85"/>
      <c r="FH36" s="85"/>
      <c r="FI36" s="85"/>
      <c r="FJ36" s="85"/>
      <c r="FK36" s="85"/>
      <c r="FL36" s="85"/>
      <c r="FM36" s="85"/>
      <c r="FN36" s="85"/>
      <c r="FO36" s="85"/>
      <c r="FP36" s="85"/>
      <c r="FQ36" s="85"/>
      <c r="FR36" s="85"/>
      <c r="FS36" s="85"/>
      <c r="FT36" s="85"/>
      <c r="FU36" s="85"/>
      <c r="FV36" s="85"/>
      <c r="FW36" s="85"/>
      <c r="FX36" s="85"/>
      <c r="FY36" s="85"/>
      <c r="FZ36" s="85"/>
      <c r="GA36" s="85"/>
      <c r="GB36" s="85"/>
      <c r="GC36" s="85"/>
      <c r="GD36" s="85"/>
      <c r="GE36" s="89"/>
      <c r="GF36" s="89"/>
      <c r="GG36" s="85"/>
      <c r="GH36" s="85"/>
      <c r="GI36" s="85"/>
      <c r="GJ36" s="85"/>
      <c r="GK36" s="85"/>
      <c r="GL36" s="85"/>
      <c r="GM36" s="85"/>
      <c r="GN36" s="85"/>
      <c r="GO36" s="85"/>
      <c r="GP36" s="85"/>
      <c r="GQ36" s="85"/>
      <c r="GR36" s="85"/>
      <c r="GS36" s="85"/>
      <c r="GT36" s="85"/>
      <c r="GU36" s="85"/>
      <c r="GV36" s="85"/>
      <c r="GW36" s="85"/>
      <c r="GX36" s="85"/>
      <c r="GY36" s="85"/>
      <c r="GZ36" s="85"/>
      <c r="HA36" s="85"/>
      <c r="HB36" s="85"/>
      <c r="HC36" s="85"/>
      <c r="HD36" s="85"/>
      <c r="HE36" s="85"/>
      <c r="HF36" s="85"/>
      <c r="HG36" s="85"/>
      <c r="HH36" s="85"/>
      <c r="HI36" s="85"/>
      <c r="HJ36" s="85"/>
      <c r="HK36" s="85"/>
      <c r="HL36" s="85"/>
      <c r="HM36" s="85"/>
      <c r="HN36" s="85"/>
      <c r="HO36" s="85"/>
      <c r="HP36" s="85"/>
      <c r="HQ36" s="85"/>
      <c r="HR36" s="85"/>
      <c r="HS36" s="85"/>
      <c r="HT36" s="85"/>
      <c r="HU36" s="85"/>
      <c r="HV36" s="85"/>
      <c r="HW36" s="85"/>
      <c r="HX36" s="85"/>
      <c r="HY36" s="85"/>
      <c r="HZ36" s="85"/>
      <c r="IA36" s="85"/>
      <c r="IB36" s="85"/>
      <c r="IC36" s="85"/>
      <c r="ID36" s="85"/>
      <c r="IE36" s="85"/>
      <c r="IF36" s="85"/>
      <c r="IG36" s="85"/>
      <c r="IH36" s="85"/>
      <c r="II36" s="85"/>
      <c r="IJ36" s="85"/>
      <c r="IK36" s="85"/>
      <c r="IL36" s="85"/>
      <c r="IM36" s="85"/>
      <c r="IN36" s="85"/>
      <c r="IO36" s="85"/>
      <c r="IP36" s="85"/>
      <c r="IQ36" s="85"/>
      <c r="IR36" s="85"/>
      <c r="IS36" s="85"/>
      <c r="IT36" s="85"/>
      <c r="IU36" s="85"/>
      <c r="IV36" s="85"/>
      <c r="IW36" s="85"/>
      <c r="IX36" s="85"/>
      <c r="IY36" s="85"/>
      <c r="IZ36" s="85"/>
      <c r="JA36" s="85"/>
      <c r="JB36" s="85"/>
      <c r="JC36" s="85"/>
      <c r="JD36" s="85"/>
      <c r="JE36" s="85"/>
      <c r="JF36" s="85"/>
      <c r="JG36" s="85"/>
      <c r="JH36" s="85"/>
      <c r="JI36" s="85"/>
      <c r="JJ36" s="85"/>
      <c r="JK36" s="85"/>
      <c r="JL36" s="85"/>
      <c r="JM36" s="85"/>
      <c r="JN36" s="85"/>
      <c r="JO36" s="85"/>
      <c r="JP36" s="85"/>
      <c r="JQ36" s="85"/>
      <c r="JR36" s="85"/>
      <c r="JS36" s="85"/>
      <c r="JT36" s="85"/>
      <c r="JU36" s="85"/>
      <c r="JV36" s="85"/>
      <c r="JW36" s="85"/>
      <c r="JX36" s="85"/>
      <c r="JY36" s="85"/>
      <c r="JZ36" s="85"/>
      <c r="KA36" s="85"/>
      <c r="KB36" s="85"/>
      <c r="KC36" s="85"/>
      <c r="KD36" s="85"/>
      <c r="KE36" s="85"/>
      <c r="KF36" s="85"/>
      <c r="KG36" s="85"/>
      <c r="KH36" s="85"/>
      <c r="KI36" s="85"/>
      <c r="KJ36" s="85"/>
      <c r="KK36" s="85"/>
      <c r="KL36" s="85"/>
      <c r="KM36" s="85"/>
      <c r="KN36" s="85"/>
      <c r="KO36" s="85"/>
      <c r="KP36" s="85"/>
      <c r="KQ36" s="85"/>
      <c r="KR36" s="85"/>
      <c r="KS36" s="85"/>
      <c r="KT36" s="85"/>
      <c r="KU36" s="85"/>
      <c r="KV36" s="85"/>
      <c r="KW36" s="85"/>
      <c r="KX36" s="85"/>
      <c r="KY36" s="85"/>
      <c r="KZ36" s="85"/>
      <c r="LA36" s="85"/>
      <c r="LB36" s="85"/>
      <c r="LC36" s="85"/>
      <c r="LD36" s="85"/>
      <c r="LE36" s="85"/>
      <c r="LF36" s="85"/>
      <c r="LG36" s="85"/>
      <c r="LH36" s="85"/>
      <c r="LI36" s="85"/>
      <c r="LJ36" s="85"/>
      <c r="LK36" s="85"/>
      <c r="LL36" s="89"/>
      <c r="LM36" s="89"/>
      <c r="LN36" s="102">
        <f t="shared" si="30"/>
        <v>1</v>
      </c>
      <c r="LO36" s="101">
        <f t="shared" si="31"/>
        <v>1</v>
      </c>
      <c r="LP36" s="117">
        <f t="shared" si="32"/>
        <v>0</v>
      </c>
      <c r="LQ36" s="122">
        <f t="shared" si="33"/>
        <v>1</v>
      </c>
      <c r="LR36" s="118">
        <f t="shared" si="34"/>
        <v>1</v>
      </c>
      <c r="LS36" s="101">
        <f t="shared" si="35"/>
        <v>1</v>
      </c>
      <c r="LU36" s="108">
        <v>22</v>
      </c>
      <c r="LV36" s="143" t="str">
        <f t="shared" si="17"/>
        <v>0 0</v>
      </c>
      <c r="LW36" s="144"/>
      <c r="LX36" s="107">
        <f t="shared" si="18"/>
        <v>6</v>
      </c>
      <c r="LY36" s="101">
        <f t="shared" si="19"/>
        <v>1</v>
      </c>
      <c r="LZ36" s="101">
        <f t="shared" si="20"/>
        <v>1</v>
      </c>
      <c r="MA36" s="101">
        <f t="shared" si="21"/>
        <v>1</v>
      </c>
      <c r="MB36" s="122">
        <f t="shared" si="36"/>
        <v>1</v>
      </c>
      <c r="MC36" s="101">
        <f t="shared" si="22"/>
        <v>1</v>
      </c>
      <c r="MD36" s="101">
        <f t="shared" si="37"/>
        <v>1</v>
      </c>
      <c r="MF36" s="87">
        <f t="shared" si="23"/>
        <v>20.000036000000001</v>
      </c>
      <c r="MG36" s="87">
        <f t="shared" si="24"/>
        <v>20</v>
      </c>
      <c r="MH36" s="87" t="str">
        <f t="shared" si="25"/>
        <v>0 0</v>
      </c>
      <c r="MI36" s="87">
        <f t="shared" si="26"/>
        <v>5</v>
      </c>
      <c r="MJ36" s="87">
        <f>IFERROR(SMALL($MF$15:$MF$74,22),0)</f>
        <v>20.000046000000001</v>
      </c>
      <c r="MK36" s="87">
        <f t="shared" si="27"/>
        <v>23</v>
      </c>
      <c r="ML36" s="87" t="str">
        <f t="shared" si="28"/>
        <v>0 0</v>
      </c>
      <c r="MM36" s="88">
        <f t="shared" si="29"/>
        <v>1</v>
      </c>
    </row>
    <row r="37" spans="1:351" ht="14.25" customHeight="1">
      <c r="A37" s="27">
        <v>23</v>
      </c>
      <c r="B37" s="34">
        <f>IF(A37&gt;0,INDEX(Joueurs!$B$2:$E$61,MATCH(A37,Joueurs!$A$2:$A$61,0),1)," ")</f>
        <v>0</v>
      </c>
      <c r="C37" s="35">
        <f>IF(A37&gt;0,INDEX(Joueurs!$B$2:$E$61,MATCH(A37,Joueurs!$A$2:$A$61,0),2)," ")</f>
        <v>0</v>
      </c>
      <c r="D37" s="23" t="str">
        <f>IF(A37&gt;0,INDEX(Joueurs!$B$2:$E$61,MATCH(A37,Joueurs!$A$2:$A$61,0),3)," ")</f>
        <v>G</v>
      </c>
      <c r="E37" s="29">
        <f>IF(A37&gt;0,INDEX(Joueurs!$B$2:$E$61,MATCH(A37,Joueurs!$A$2:$A$61,0),4)," ")</f>
        <v>25602</v>
      </c>
      <c r="F37" s="55">
        <f t="shared" si="16"/>
        <v>18462</v>
      </c>
      <c r="G37" s="62">
        <f t="shared" si="15"/>
        <v>0</v>
      </c>
      <c r="H37" s="77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47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3"/>
      <c r="CT37" s="33"/>
      <c r="CU37" s="85"/>
      <c r="CV37" s="85"/>
      <c r="CW37" s="85"/>
      <c r="CX37" s="85"/>
      <c r="CY37" s="85"/>
      <c r="CZ37" s="85"/>
      <c r="DA37" s="85"/>
      <c r="DB37" s="85"/>
      <c r="DC37" s="85"/>
      <c r="DD37" s="85"/>
      <c r="DE37" s="85"/>
      <c r="DF37" s="85"/>
      <c r="DG37" s="85"/>
      <c r="DH37" s="85"/>
      <c r="DI37" s="85"/>
      <c r="DJ37" s="85"/>
      <c r="DK37" s="85"/>
      <c r="DL37" s="85"/>
      <c r="DM37" s="85"/>
      <c r="DN37" s="85"/>
      <c r="DO37" s="85"/>
      <c r="DP37" s="85"/>
      <c r="DQ37" s="85"/>
      <c r="DR37" s="85"/>
      <c r="DS37" s="85"/>
      <c r="DT37" s="85"/>
      <c r="DU37" s="85"/>
      <c r="DV37" s="85"/>
      <c r="DW37" s="85"/>
      <c r="DX37" s="85"/>
      <c r="DY37" s="85"/>
      <c r="DZ37" s="85"/>
      <c r="EA37" s="85"/>
      <c r="EB37" s="85"/>
      <c r="EC37" s="85"/>
      <c r="ED37" s="85"/>
      <c r="EE37" s="85"/>
      <c r="EF37" s="85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85"/>
      <c r="EX37" s="85"/>
      <c r="EY37" s="85"/>
      <c r="EZ37" s="85"/>
      <c r="FA37" s="85"/>
      <c r="FB37" s="85"/>
      <c r="FC37" s="85"/>
      <c r="FD37" s="85"/>
      <c r="FE37" s="85"/>
      <c r="FF37" s="85"/>
      <c r="FG37" s="85"/>
      <c r="FH37" s="85"/>
      <c r="FI37" s="85"/>
      <c r="FJ37" s="85"/>
      <c r="FK37" s="85"/>
      <c r="FL37" s="85"/>
      <c r="FM37" s="85"/>
      <c r="FN37" s="85"/>
      <c r="FO37" s="85"/>
      <c r="FP37" s="85"/>
      <c r="FQ37" s="85"/>
      <c r="FR37" s="85"/>
      <c r="FS37" s="85"/>
      <c r="FT37" s="85"/>
      <c r="FU37" s="85"/>
      <c r="FV37" s="85"/>
      <c r="FW37" s="85"/>
      <c r="FX37" s="85"/>
      <c r="FY37" s="85"/>
      <c r="FZ37" s="85"/>
      <c r="GA37" s="85"/>
      <c r="GB37" s="85"/>
      <c r="GC37" s="85"/>
      <c r="GD37" s="85"/>
      <c r="GE37" s="89"/>
      <c r="GF37" s="89"/>
      <c r="GG37" s="85"/>
      <c r="GH37" s="85"/>
      <c r="GI37" s="85"/>
      <c r="GJ37" s="85"/>
      <c r="GK37" s="85"/>
      <c r="GL37" s="85"/>
      <c r="GM37" s="85"/>
      <c r="GN37" s="85"/>
      <c r="GO37" s="85"/>
      <c r="GP37" s="85"/>
      <c r="GQ37" s="85"/>
      <c r="GR37" s="85"/>
      <c r="GS37" s="85"/>
      <c r="GT37" s="85"/>
      <c r="GU37" s="85"/>
      <c r="GV37" s="85"/>
      <c r="GW37" s="85"/>
      <c r="GX37" s="85"/>
      <c r="GY37" s="85"/>
      <c r="GZ37" s="85"/>
      <c r="HA37" s="85"/>
      <c r="HB37" s="85"/>
      <c r="HC37" s="85"/>
      <c r="HD37" s="85"/>
      <c r="HE37" s="85"/>
      <c r="HF37" s="85"/>
      <c r="HG37" s="85"/>
      <c r="HH37" s="85"/>
      <c r="HI37" s="85"/>
      <c r="HJ37" s="85"/>
      <c r="HK37" s="85"/>
      <c r="HL37" s="85"/>
      <c r="HM37" s="85"/>
      <c r="HN37" s="85"/>
      <c r="HO37" s="85"/>
      <c r="HP37" s="85"/>
      <c r="HQ37" s="85"/>
      <c r="HR37" s="85"/>
      <c r="HS37" s="85"/>
      <c r="HT37" s="85"/>
      <c r="HU37" s="85"/>
      <c r="HV37" s="85"/>
      <c r="HW37" s="85"/>
      <c r="HX37" s="85"/>
      <c r="HY37" s="85"/>
      <c r="HZ37" s="85"/>
      <c r="IA37" s="85"/>
      <c r="IB37" s="85"/>
      <c r="IC37" s="85"/>
      <c r="ID37" s="85"/>
      <c r="IE37" s="85"/>
      <c r="IF37" s="85"/>
      <c r="IG37" s="85"/>
      <c r="IH37" s="85"/>
      <c r="II37" s="85"/>
      <c r="IJ37" s="85"/>
      <c r="IK37" s="85"/>
      <c r="IL37" s="85"/>
      <c r="IM37" s="85"/>
      <c r="IN37" s="85"/>
      <c r="IO37" s="85"/>
      <c r="IP37" s="85"/>
      <c r="IQ37" s="85"/>
      <c r="IR37" s="85"/>
      <c r="IS37" s="85"/>
      <c r="IT37" s="85"/>
      <c r="IU37" s="85"/>
      <c r="IV37" s="85"/>
      <c r="IW37" s="85"/>
      <c r="IX37" s="85"/>
      <c r="IY37" s="85"/>
      <c r="IZ37" s="85"/>
      <c r="JA37" s="85"/>
      <c r="JB37" s="85"/>
      <c r="JC37" s="85"/>
      <c r="JD37" s="85"/>
      <c r="JE37" s="85"/>
      <c r="JF37" s="85"/>
      <c r="JG37" s="85"/>
      <c r="JH37" s="85"/>
      <c r="JI37" s="85"/>
      <c r="JJ37" s="85"/>
      <c r="JK37" s="85"/>
      <c r="JL37" s="85"/>
      <c r="JM37" s="85"/>
      <c r="JN37" s="85"/>
      <c r="JO37" s="85"/>
      <c r="JP37" s="85"/>
      <c r="JQ37" s="85"/>
      <c r="JR37" s="85"/>
      <c r="JS37" s="85"/>
      <c r="JT37" s="85"/>
      <c r="JU37" s="85"/>
      <c r="JV37" s="85"/>
      <c r="JW37" s="85"/>
      <c r="JX37" s="85"/>
      <c r="JY37" s="85"/>
      <c r="JZ37" s="85"/>
      <c r="KA37" s="85"/>
      <c r="KB37" s="85"/>
      <c r="KC37" s="85"/>
      <c r="KD37" s="85"/>
      <c r="KE37" s="85"/>
      <c r="KF37" s="85"/>
      <c r="KG37" s="85"/>
      <c r="KH37" s="85"/>
      <c r="KI37" s="85"/>
      <c r="KJ37" s="85"/>
      <c r="KK37" s="85"/>
      <c r="KL37" s="85"/>
      <c r="KM37" s="85"/>
      <c r="KN37" s="85"/>
      <c r="KO37" s="85"/>
      <c r="KP37" s="85"/>
      <c r="KQ37" s="85"/>
      <c r="KR37" s="85"/>
      <c r="KS37" s="85"/>
      <c r="KT37" s="85"/>
      <c r="KU37" s="85"/>
      <c r="KV37" s="85"/>
      <c r="KW37" s="85"/>
      <c r="KX37" s="85"/>
      <c r="KY37" s="85"/>
      <c r="KZ37" s="85"/>
      <c r="LA37" s="85"/>
      <c r="LB37" s="85"/>
      <c r="LC37" s="85"/>
      <c r="LD37" s="85"/>
      <c r="LE37" s="85"/>
      <c r="LF37" s="85"/>
      <c r="LG37" s="85"/>
      <c r="LH37" s="85"/>
      <c r="LI37" s="85"/>
      <c r="LJ37" s="85"/>
      <c r="LK37" s="85"/>
      <c r="LL37" s="89"/>
      <c r="LM37" s="89"/>
      <c r="LN37" s="102">
        <f t="shared" si="30"/>
        <v>0</v>
      </c>
      <c r="LO37" s="101">
        <f t="shared" si="31"/>
        <v>0</v>
      </c>
      <c r="LP37" s="117">
        <f t="shared" si="32"/>
        <v>0</v>
      </c>
      <c r="LQ37" s="122">
        <f t="shared" si="33"/>
        <v>0</v>
      </c>
      <c r="LR37" s="118">
        <f t="shared" si="34"/>
        <v>0</v>
      </c>
      <c r="LS37" s="101">
        <f t="shared" si="35"/>
        <v>0</v>
      </c>
      <c r="LU37" s="108">
        <v>23</v>
      </c>
      <c r="LV37" s="143" t="str">
        <f t="shared" si="17"/>
        <v>0 0</v>
      </c>
      <c r="LW37" s="144"/>
      <c r="LX37" s="107">
        <f t="shared" si="18"/>
        <v>6</v>
      </c>
      <c r="LY37" s="101">
        <f t="shared" si="19"/>
        <v>1</v>
      </c>
      <c r="LZ37" s="101">
        <f t="shared" si="20"/>
        <v>1</v>
      </c>
      <c r="MA37" s="101">
        <f t="shared" si="21"/>
        <v>1</v>
      </c>
      <c r="MB37" s="122">
        <f t="shared" si="36"/>
        <v>1</v>
      </c>
      <c r="MC37" s="101">
        <f t="shared" si="22"/>
        <v>1</v>
      </c>
      <c r="MD37" s="101">
        <f t="shared" si="37"/>
        <v>1</v>
      </c>
      <c r="MF37" s="87">
        <f t="shared" si="23"/>
        <v>33.000036999999999</v>
      </c>
      <c r="MG37" s="87">
        <f t="shared" si="24"/>
        <v>39</v>
      </c>
      <c r="MH37" s="87" t="str">
        <f t="shared" si="25"/>
        <v>0 0</v>
      </c>
      <c r="MI37" s="87">
        <f t="shared" si="26"/>
        <v>0</v>
      </c>
      <c r="MJ37" s="87">
        <f>IFERROR(SMALL($MF$15:$MF$74,23),0)</f>
        <v>20.000050999999999</v>
      </c>
      <c r="MK37" s="87">
        <f t="shared" si="27"/>
        <v>1</v>
      </c>
      <c r="ML37" s="87" t="str">
        <f t="shared" si="28"/>
        <v>0 0</v>
      </c>
      <c r="MM37" s="88">
        <f t="shared" si="29"/>
        <v>1</v>
      </c>
    </row>
    <row r="38" spans="1:351" ht="14.25" customHeight="1">
      <c r="A38" s="27">
        <v>24</v>
      </c>
      <c r="B38" s="34">
        <f>IF(A38&gt;0,INDEX(Joueurs!$B$2:$E$61,MATCH(A38,Joueurs!$A$2:$A$61,0),1)," ")</f>
        <v>0</v>
      </c>
      <c r="C38" s="35">
        <f>IF(A38&gt;0,INDEX(Joueurs!$B$2:$E$61,MATCH(A38,Joueurs!$A$2:$A$61,0),2)," ")</f>
        <v>0</v>
      </c>
      <c r="D38" s="23" t="str">
        <f>IF(A38&gt;0,INDEX(Joueurs!$B$2:$E$61,MATCH(A38,Joueurs!$A$2:$A$61,0),3)," ")</f>
        <v>F</v>
      </c>
      <c r="E38" s="29">
        <f>IF(A38&gt;0,INDEX(Joueurs!$B$2:$E$61,MATCH(A38,Joueurs!$A$2:$A$61,0),4)," ")</f>
        <v>38810</v>
      </c>
      <c r="F38" s="55">
        <f t="shared" si="16"/>
        <v>5254</v>
      </c>
      <c r="G38" s="62">
        <f t="shared" si="15"/>
        <v>13</v>
      </c>
      <c r="H38" s="77" t="s">
        <v>32</v>
      </c>
      <c r="I38" s="38"/>
      <c r="J38" s="38"/>
      <c r="K38" s="38"/>
      <c r="L38" s="38"/>
      <c r="M38" s="38"/>
      <c r="N38" s="38"/>
      <c r="O38" s="38" t="s">
        <v>32</v>
      </c>
      <c r="P38" s="38"/>
      <c r="Q38" s="38"/>
      <c r="R38" s="38"/>
      <c r="S38" s="38"/>
      <c r="T38" s="38"/>
      <c r="U38" s="38"/>
      <c r="V38" s="38" t="s">
        <v>32</v>
      </c>
      <c r="W38" s="38" t="s">
        <v>32</v>
      </c>
      <c r="X38" s="38"/>
      <c r="Y38" s="38"/>
      <c r="Z38" s="38"/>
      <c r="AA38" s="38"/>
      <c r="AB38" s="38"/>
      <c r="AC38" s="38" t="s">
        <v>32</v>
      </c>
      <c r="AD38" s="38" t="s">
        <v>32</v>
      </c>
      <c r="AE38" s="38"/>
      <c r="AF38" s="38"/>
      <c r="AG38" s="38"/>
      <c r="AH38" s="38"/>
      <c r="AI38" s="38"/>
      <c r="AJ38" s="38" t="s">
        <v>32</v>
      </c>
      <c r="AK38" s="38" t="s">
        <v>32</v>
      </c>
      <c r="AL38" s="38"/>
      <c r="AM38" s="38"/>
      <c r="AN38" s="38"/>
      <c r="AO38" s="38"/>
      <c r="AP38" s="38"/>
      <c r="AQ38" s="38" t="s">
        <v>32</v>
      </c>
      <c r="AR38" s="38" t="s">
        <v>32</v>
      </c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 t="s">
        <v>32</v>
      </c>
      <c r="BF38" s="38" t="s">
        <v>32</v>
      </c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47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3"/>
      <c r="CT38" s="33"/>
      <c r="CU38" s="85"/>
      <c r="CV38" s="85"/>
      <c r="CW38" s="85"/>
      <c r="CX38" s="85"/>
      <c r="CY38" s="85"/>
      <c r="CZ38" s="85"/>
      <c r="DA38" s="85"/>
      <c r="DB38" s="85"/>
      <c r="DC38" s="85"/>
      <c r="DD38" s="85"/>
      <c r="DE38" s="85"/>
      <c r="DF38" s="85"/>
      <c r="DG38" s="85"/>
      <c r="DH38" s="85"/>
      <c r="DI38" s="85"/>
      <c r="DJ38" s="85"/>
      <c r="DK38" s="85"/>
      <c r="DL38" s="85"/>
      <c r="DM38" s="85"/>
      <c r="DN38" s="85"/>
      <c r="DO38" s="85"/>
      <c r="DP38" s="85"/>
      <c r="DQ38" s="85"/>
      <c r="DR38" s="85"/>
      <c r="DS38" s="85"/>
      <c r="DT38" s="85"/>
      <c r="DU38" s="85"/>
      <c r="DV38" s="85"/>
      <c r="DW38" s="85"/>
      <c r="DX38" s="85"/>
      <c r="DY38" s="85"/>
      <c r="DZ38" s="85"/>
      <c r="EA38" s="85"/>
      <c r="EB38" s="85"/>
      <c r="EC38" s="85"/>
      <c r="ED38" s="85"/>
      <c r="EE38" s="85"/>
      <c r="EF38" s="85"/>
      <c r="EG38" s="85"/>
      <c r="EH38" s="85"/>
      <c r="EI38" s="85"/>
      <c r="EJ38" s="85"/>
      <c r="EK38" s="85"/>
      <c r="EL38" s="85"/>
      <c r="EM38" s="85"/>
      <c r="EN38" s="85"/>
      <c r="EO38" s="85"/>
      <c r="EP38" s="85"/>
      <c r="EQ38" s="85"/>
      <c r="ER38" s="85"/>
      <c r="ES38" s="85"/>
      <c r="ET38" s="85"/>
      <c r="EU38" s="85"/>
      <c r="EV38" s="85"/>
      <c r="EW38" s="85"/>
      <c r="EX38" s="85"/>
      <c r="EY38" s="85"/>
      <c r="EZ38" s="85"/>
      <c r="FA38" s="85"/>
      <c r="FB38" s="85"/>
      <c r="FC38" s="85"/>
      <c r="FD38" s="85"/>
      <c r="FE38" s="85"/>
      <c r="FF38" s="85"/>
      <c r="FG38" s="85"/>
      <c r="FH38" s="85"/>
      <c r="FI38" s="85"/>
      <c r="FJ38" s="85"/>
      <c r="FK38" s="85"/>
      <c r="FL38" s="85"/>
      <c r="FM38" s="85"/>
      <c r="FN38" s="85" t="s">
        <v>32</v>
      </c>
      <c r="FO38" s="85"/>
      <c r="FP38" s="85"/>
      <c r="FQ38" s="85"/>
      <c r="FR38" s="85"/>
      <c r="FS38" s="85"/>
      <c r="FT38" s="85"/>
      <c r="FU38" s="85"/>
      <c r="FV38" s="85"/>
      <c r="FW38" s="85"/>
      <c r="FX38" s="85"/>
      <c r="FY38" s="85"/>
      <c r="FZ38" s="85"/>
      <c r="GA38" s="85"/>
      <c r="GB38" s="85"/>
      <c r="GC38" s="85"/>
      <c r="GD38" s="85"/>
      <c r="GE38" s="89"/>
      <c r="GF38" s="89"/>
      <c r="GG38" s="85"/>
      <c r="GH38" s="85"/>
      <c r="GI38" s="85"/>
      <c r="GJ38" s="85"/>
      <c r="GK38" s="85"/>
      <c r="GL38" s="85"/>
      <c r="GM38" s="85"/>
      <c r="GN38" s="85"/>
      <c r="GO38" s="85"/>
      <c r="GP38" s="85"/>
      <c r="GQ38" s="85"/>
      <c r="GR38" s="85"/>
      <c r="GS38" s="85"/>
      <c r="GT38" s="85"/>
      <c r="GU38" s="85"/>
      <c r="GV38" s="85"/>
      <c r="GW38" s="85"/>
      <c r="GX38" s="85"/>
      <c r="GY38" s="85"/>
      <c r="GZ38" s="85"/>
      <c r="HA38" s="85"/>
      <c r="HB38" s="85"/>
      <c r="HC38" s="85"/>
      <c r="HD38" s="85"/>
      <c r="HE38" s="85"/>
      <c r="HF38" s="85"/>
      <c r="HG38" s="85"/>
      <c r="HH38" s="85"/>
      <c r="HI38" s="85"/>
      <c r="HJ38" s="85"/>
      <c r="HK38" s="85"/>
      <c r="HL38" s="85"/>
      <c r="HM38" s="85"/>
      <c r="HN38" s="85"/>
      <c r="HO38" s="85"/>
      <c r="HP38" s="85"/>
      <c r="HQ38" s="85"/>
      <c r="HR38" s="85"/>
      <c r="HS38" s="85"/>
      <c r="HT38" s="85"/>
      <c r="HU38" s="85"/>
      <c r="HV38" s="85"/>
      <c r="HW38" s="85"/>
      <c r="HX38" s="85"/>
      <c r="HY38" s="85"/>
      <c r="HZ38" s="85"/>
      <c r="IA38" s="85"/>
      <c r="IB38" s="85"/>
      <c r="IC38" s="85"/>
      <c r="ID38" s="85"/>
      <c r="IE38" s="85"/>
      <c r="IF38" s="85"/>
      <c r="IG38" s="85"/>
      <c r="IH38" s="85"/>
      <c r="II38" s="85"/>
      <c r="IJ38" s="85"/>
      <c r="IK38" s="85"/>
      <c r="IL38" s="85"/>
      <c r="IM38" s="85"/>
      <c r="IN38" s="85"/>
      <c r="IO38" s="85"/>
      <c r="IP38" s="85"/>
      <c r="IQ38" s="85"/>
      <c r="IR38" s="85"/>
      <c r="IS38" s="85"/>
      <c r="IT38" s="85"/>
      <c r="IU38" s="85"/>
      <c r="IV38" s="85"/>
      <c r="IW38" s="85"/>
      <c r="IX38" s="85"/>
      <c r="IY38" s="85"/>
      <c r="IZ38" s="85"/>
      <c r="JA38" s="85"/>
      <c r="JB38" s="85"/>
      <c r="JC38" s="85"/>
      <c r="JD38" s="85"/>
      <c r="JE38" s="85"/>
      <c r="JF38" s="85"/>
      <c r="JG38" s="85"/>
      <c r="JH38" s="85"/>
      <c r="JI38" s="85"/>
      <c r="JJ38" s="85"/>
      <c r="JK38" s="85"/>
      <c r="JL38" s="85"/>
      <c r="JM38" s="85"/>
      <c r="JN38" s="85"/>
      <c r="JO38" s="85"/>
      <c r="JP38" s="85"/>
      <c r="JQ38" s="85"/>
      <c r="JR38" s="85"/>
      <c r="JS38" s="85"/>
      <c r="JT38" s="85"/>
      <c r="JU38" s="85"/>
      <c r="JV38" s="85"/>
      <c r="JW38" s="85"/>
      <c r="JX38" s="85"/>
      <c r="JY38" s="85"/>
      <c r="JZ38" s="85"/>
      <c r="KA38" s="85"/>
      <c r="KB38" s="85"/>
      <c r="KC38" s="85"/>
      <c r="KD38" s="85"/>
      <c r="KE38" s="85"/>
      <c r="KF38" s="85"/>
      <c r="KG38" s="85"/>
      <c r="KH38" s="85"/>
      <c r="KI38" s="85"/>
      <c r="KJ38" s="85"/>
      <c r="KK38" s="85"/>
      <c r="KL38" s="85"/>
      <c r="KM38" s="85"/>
      <c r="KN38" s="85"/>
      <c r="KO38" s="85"/>
      <c r="KP38" s="85"/>
      <c r="KQ38" s="85"/>
      <c r="KR38" s="85"/>
      <c r="KS38" s="85"/>
      <c r="KT38" s="85"/>
      <c r="KU38" s="85"/>
      <c r="KV38" s="85"/>
      <c r="KW38" s="85"/>
      <c r="KX38" s="85"/>
      <c r="KY38" s="85"/>
      <c r="KZ38" s="85"/>
      <c r="LA38" s="85"/>
      <c r="LB38" s="85"/>
      <c r="LC38" s="85"/>
      <c r="LD38" s="85"/>
      <c r="LE38" s="85"/>
      <c r="LF38" s="85"/>
      <c r="LG38" s="85"/>
      <c r="LH38" s="85"/>
      <c r="LI38" s="85"/>
      <c r="LJ38" s="85"/>
      <c r="LK38" s="85"/>
      <c r="LL38" s="89"/>
      <c r="LM38" s="89"/>
      <c r="LN38" s="102">
        <f t="shared" si="30"/>
        <v>3</v>
      </c>
      <c r="LO38" s="101">
        <f t="shared" si="31"/>
        <v>2</v>
      </c>
      <c r="LP38" s="117">
        <f t="shared" si="32"/>
        <v>2</v>
      </c>
      <c r="LQ38" s="122">
        <f t="shared" si="33"/>
        <v>2</v>
      </c>
      <c r="LR38" s="118">
        <f t="shared" si="34"/>
        <v>2</v>
      </c>
      <c r="LS38" s="101">
        <f t="shared" si="35"/>
        <v>2</v>
      </c>
      <c r="LU38" s="108">
        <v>24</v>
      </c>
      <c r="LV38" s="143" t="str">
        <f t="shared" si="17"/>
        <v>0 0</v>
      </c>
      <c r="LW38" s="144"/>
      <c r="LX38" s="107">
        <f t="shared" si="18"/>
        <v>6</v>
      </c>
      <c r="LY38" s="101">
        <f t="shared" si="19"/>
        <v>1</v>
      </c>
      <c r="LZ38" s="101">
        <f t="shared" si="20"/>
        <v>1</v>
      </c>
      <c r="MA38" s="101">
        <f t="shared" si="21"/>
        <v>1</v>
      </c>
      <c r="MB38" s="122">
        <f t="shared" si="36"/>
        <v>1</v>
      </c>
      <c r="MC38" s="101">
        <f t="shared" si="22"/>
        <v>1</v>
      </c>
      <c r="MD38" s="101">
        <f t="shared" si="37"/>
        <v>1</v>
      </c>
      <c r="MF38" s="87">
        <f t="shared" si="23"/>
        <v>7.000038</v>
      </c>
      <c r="MG38" s="87">
        <f t="shared" si="24"/>
        <v>7</v>
      </c>
      <c r="MH38" s="87" t="str">
        <f t="shared" si="25"/>
        <v>0 0</v>
      </c>
      <c r="MI38" s="87">
        <f t="shared" si="26"/>
        <v>13</v>
      </c>
      <c r="MJ38" s="87">
        <f>IFERROR(SMALL($MF$15:$MF$74,24),0)</f>
        <v>24.000015999999999</v>
      </c>
      <c r="MK38" s="87">
        <f t="shared" si="27"/>
        <v>39</v>
      </c>
      <c r="ML38" s="87" t="str">
        <f t="shared" si="28"/>
        <v>0 0</v>
      </c>
      <c r="MM38" s="88">
        <f t="shared" si="29"/>
        <v>1</v>
      </c>
    </row>
    <row r="39" spans="1:351" ht="14.25" customHeight="1">
      <c r="A39" s="27">
        <v>25</v>
      </c>
      <c r="B39" s="34">
        <f>IF(A39&gt;0,INDEX(Joueurs!$B$2:$E$61,MATCH(A39,Joueurs!$A$2:$A$61,0),1)," ")</f>
        <v>0</v>
      </c>
      <c r="C39" s="35">
        <f>IF(A39&gt;0,INDEX(Joueurs!$B$2:$E$61,MATCH(A39,Joueurs!$A$2:$A$61,0),2)," ")</f>
        <v>0</v>
      </c>
      <c r="D39" s="23" t="str">
        <f>IF(A39&gt;0,INDEX(Joueurs!$B$2:$E$61,MATCH(A39,Joueurs!$A$2:$A$61,0),3)," ")</f>
        <v>G</v>
      </c>
      <c r="E39" s="29">
        <f>IF(A39&gt;0,INDEX(Joueurs!$B$2:$E$61,MATCH(A39,Joueurs!$A$2:$A$61,0),4)," ")</f>
        <v>33392</v>
      </c>
      <c r="F39" s="55">
        <f t="shared" si="16"/>
        <v>10672</v>
      </c>
      <c r="G39" s="62">
        <f t="shared" si="15"/>
        <v>6</v>
      </c>
      <c r="H39" s="77" t="s">
        <v>32</v>
      </c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 t="s">
        <v>32</v>
      </c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 t="s">
        <v>32</v>
      </c>
      <c r="AV39" s="38"/>
      <c r="AW39" s="38"/>
      <c r="AX39" s="38" t="s">
        <v>32</v>
      </c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 t="s">
        <v>32</v>
      </c>
      <c r="BJ39" s="38"/>
      <c r="BK39" s="38"/>
      <c r="BL39" s="38"/>
      <c r="BM39" s="38"/>
      <c r="BN39" s="38"/>
      <c r="BO39" s="38"/>
      <c r="BP39" s="38" t="s">
        <v>32</v>
      </c>
      <c r="BQ39" s="38"/>
      <c r="BR39" s="38"/>
      <c r="BS39" s="38"/>
      <c r="BT39" s="38"/>
      <c r="BU39" s="38"/>
      <c r="BV39" s="38"/>
      <c r="BW39" s="47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3"/>
      <c r="CT39" s="33"/>
      <c r="CU39" s="85"/>
      <c r="CV39" s="85"/>
      <c r="CW39" s="85"/>
      <c r="CX39" s="85"/>
      <c r="CY39" s="85"/>
      <c r="CZ39" s="85"/>
      <c r="DA39" s="85"/>
      <c r="DB39" s="85"/>
      <c r="DC39" s="85"/>
      <c r="DD39" s="85"/>
      <c r="DE39" s="85"/>
      <c r="DF39" s="85"/>
      <c r="DG39" s="85"/>
      <c r="DH39" s="85"/>
      <c r="DI39" s="85"/>
      <c r="DJ39" s="85"/>
      <c r="DK39" s="85"/>
      <c r="DL39" s="85"/>
      <c r="DM39" s="85"/>
      <c r="DN39" s="85"/>
      <c r="DO39" s="85"/>
      <c r="DP39" s="85"/>
      <c r="DQ39" s="85"/>
      <c r="DR39" s="85"/>
      <c r="DS39" s="85"/>
      <c r="DT39" s="85"/>
      <c r="DU39" s="85"/>
      <c r="DV39" s="85"/>
      <c r="DW39" s="85"/>
      <c r="DX39" s="85"/>
      <c r="DY39" s="85"/>
      <c r="DZ39" s="85"/>
      <c r="EA39" s="85"/>
      <c r="EB39" s="85"/>
      <c r="EC39" s="85"/>
      <c r="ED39" s="85"/>
      <c r="EE39" s="85"/>
      <c r="EF39" s="85"/>
      <c r="EG39" s="85"/>
      <c r="EH39" s="85"/>
      <c r="EI39" s="85"/>
      <c r="EJ39" s="85"/>
      <c r="EK39" s="85"/>
      <c r="EL39" s="85"/>
      <c r="EM39" s="85"/>
      <c r="EN39" s="85"/>
      <c r="EO39" s="85"/>
      <c r="EP39" s="85"/>
      <c r="EQ39" s="85"/>
      <c r="ER39" s="85"/>
      <c r="ES39" s="85"/>
      <c r="ET39" s="85"/>
      <c r="EU39" s="85"/>
      <c r="EV39" s="85"/>
      <c r="EW39" s="85"/>
      <c r="EX39" s="85"/>
      <c r="EY39" s="85"/>
      <c r="EZ39" s="85"/>
      <c r="FA39" s="85"/>
      <c r="FB39" s="85"/>
      <c r="FC39" s="85"/>
      <c r="FD39" s="85"/>
      <c r="FE39" s="85"/>
      <c r="FF39" s="85"/>
      <c r="FG39" s="85"/>
      <c r="FH39" s="85"/>
      <c r="FI39" s="85"/>
      <c r="FJ39" s="85"/>
      <c r="FK39" s="85"/>
      <c r="FL39" s="85"/>
      <c r="FM39" s="85"/>
      <c r="FN39" s="85"/>
      <c r="FO39" s="85"/>
      <c r="FP39" s="85"/>
      <c r="FQ39" s="85"/>
      <c r="FR39" s="85"/>
      <c r="FS39" s="85"/>
      <c r="FT39" s="85"/>
      <c r="FU39" s="85"/>
      <c r="FV39" s="85"/>
      <c r="FW39" s="85"/>
      <c r="FX39" s="85"/>
      <c r="FY39" s="85"/>
      <c r="FZ39" s="85"/>
      <c r="GA39" s="85"/>
      <c r="GB39" s="85"/>
      <c r="GC39" s="85"/>
      <c r="GD39" s="85"/>
      <c r="GE39" s="89"/>
      <c r="GF39" s="89"/>
      <c r="GG39" s="85"/>
      <c r="GH39" s="85"/>
      <c r="GI39" s="85"/>
      <c r="GJ39" s="85"/>
      <c r="GK39" s="85"/>
      <c r="GL39" s="85"/>
      <c r="GM39" s="85"/>
      <c r="GN39" s="85"/>
      <c r="GO39" s="85"/>
      <c r="GP39" s="85"/>
      <c r="GQ39" s="85"/>
      <c r="GR39" s="85"/>
      <c r="GS39" s="85"/>
      <c r="GT39" s="85"/>
      <c r="GU39" s="85"/>
      <c r="GV39" s="85"/>
      <c r="GW39" s="85"/>
      <c r="GX39" s="85"/>
      <c r="GY39" s="85"/>
      <c r="GZ39" s="85"/>
      <c r="HA39" s="85"/>
      <c r="HB39" s="85"/>
      <c r="HC39" s="85"/>
      <c r="HD39" s="85"/>
      <c r="HE39" s="85"/>
      <c r="HF39" s="85"/>
      <c r="HG39" s="85"/>
      <c r="HH39" s="85"/>
      <c r="HI39" s="85"/>
      <c r="HJ39" s="85"/>
      <c r="HK39" s="85"/>
      <c r="HL39" s="85"/>
      <c r="HM39" s="85"/>
      <c r="HN39" s="85"/>
      <c r="HO39" s="85"/>
      <c r="HP39" s="85"/>
      <c r="HQ39" s="85"/>
      <c r="HR39" s="85"/>
      <c r="HS39" s="85"/>
      <c r="HT39" s="85"/>
      <c r="HU39" s="85"/>
      <c r="HV39" s="85"/>
      <c r="HW39" s="85"/>
      <c r="HX39" s="85"/>
      <c r="HY39" s="85"/>
      <c r="HZ39" s="85"/>
      <c r="IA39" s="85"/>
      <c r="IB39" s="85"/>
      <c r="IC39" s="85"/>
      <c r="ID39" s="85"/>
      <c r="IE39" s="85"/>
      <c r="IF39" s="85"/>
      <c r="IG39" s="85"/>
      <c r="IH39" s="85"/>
      <c r="II39" s="85"/>
      <c r="IJ39" s="85"/>
      <c r="IK39" s="85"/>
      <c r="IL39" s="85"/>
      <c r="IM39" s="85"/>
      <c r="IN39" s="85"/>
      <c r="IO39" s="85"/>
      <c r="IP39" s="85"/>
      <c r="IQ39" s="85"/>
      <c r="IR39" s="85"/>
      <c r="IS39" s="85"/>
      <c r="IT39" s="85"/>
      <c r="IU39" s="85"/>
      <c r="IV39" s="85"/>
      <c r="IW39" s="85"/>
      <c r="IX39" s="85"/>
      <c r="IY39" s="85"/>
      <c r="IZ39" s="85"/>
      <c r="JA39" s="85"/>
      <c r="JB39" s="85"/>
      <c r="JC39" s="85"/>
      <c r="JD39" s="85"/>
      <c r="JE39" s="85"/>
      <c r="JF39" s="85"/>
      <c r="JG39" s="85"/>
      <c r="JH39" s="85"/>
      <c r="JI39" s="85"/>
      <c r="JJ39" s="85"/>
      <c r="JK39" s="85"/>
      <c r="JL39" s="85"/>
      <c r="JM39" s="85"/>
      <c r="JN39" s="85"/>
      <c r="JO39" s="85"/>
      <c r="JP39" s="85"/>
      <c r="JQ39" s="85"/>
      <c r="JR39" s="85"/>
      <c r="JS39" s="85"/>
      <c r="JT39" s="85"/>
      <c r="JU39" s="85"/>
      <c r="JV39" s="85"/>
      <c r="JW39" s="85"/>
      <c r="JX39" s="85"/>
      <c r="JY39" s="85"/>
      <c r="JZ39" s="85"/>
      <c r="KA39" s="85"/>
      <c r="KB39" s="85"/>
      <c r="KC39" s="85"/>
      <c r="KD39" s="85"/>
      <c r="KE39" s="85"/>
      <c r="KF39" s="85"/>
      <c r="KG39" s="85"/>
      <c r="KH39" s="85"/>
      <c r="KI39" s="85"/>
      <c r="KJ39" s="85"/>
      <c r="KK39" s="85"/>
      <c r="KL39" s="85"/>
      <c r="KM39" s="85"/>
      <c r="KN39" s="85"/>
      <c r="KO39" s="85"/>
      <c r="KP39" s="85"/>
      <c r="KQ39" s="85"/>
      <c r="KR39" s="85"/>
      <c r="KS39" s="85"/>
      <c r="KT39" s="85"/>
      <c r="KU39" s="85"/>
      <c r="KV39" s="85"/>
      <c r="KW39" s="85"/>
      <c r="KX39" s="85"/>
      <c r="KY39" s="85"/>
      <c r="KZ39" s="85"/>
      <c r="LA39" s="85"/>
      <c r="LB39" s="85"/>
      <c r="LC39" s="85"/>
      <c r="LD39" s="85"/>
      <c r="LE39" s="85"/>
      <c r="LF39" s="85"/>
      <c r="LG39" s="85"/>
      <c r="LH39" s="85"/>
      <c r="LI39" s="85"/>
      <c r="LJ39" s="85"/>
      <c r="LK39" s="85"/>
      <c r="LL39" s="89"/>
      <c r="LM39" s="89"/>
      <c r="LN39" s="102">
        <f t="shared" si="30"/>
        <v>3</v>
      </c>
      <c r="LO39" s="101">
        <f t="shared" si="31"/>
        <v>1</v>
      </c>
      <c r="LP39" s="117">
        <f t="shared" si="32"/>
        <v>0</v>
      </c>
      <c r="LQ39" s="122">
        <f t="shared" si="33"/>
        <v>1</v>
      </c>
      <c r="LR39" s="118">
        <f t="shared" si="34"/>
        <v>0</v>
      </c>
      <c r="LS39" s="101">
        <f t="shared" si="35"/>
        <v>1</v>
      </c>
      <c r="LU39" s="108">
        <v>25</v>
      </c>
      <c r="LV39" s="143" t="str">
        <f t="shared" si="17"/>
        <v>0 0</v>
      </c>
      <c r="LW39" s="144"/>
      <c r="LX39" s="107">
        <f t="shared" si="18"/>
        <v>6</v>
      </c>
      <c r="LY39" s="101">
        <f t="shared" si="19"/>
        <v>1</v>
      </c>
      <c r="LZ39" s="101">
        <f t="shared" si="20"/>
        <v>1</v>
      </c>
      <c r="MA39" s="101">
        <f t="shared" si="21"/>
        <v>1</v>
      </c>
      <c r="MB39" s="122">
        <f t="shared" si="36"/>
        <v>1</v>
      </c>
      <c r="MC39" s="101">
        <f t="shared" si="22"/>
        <v>1</v>
      </c>
      <c r="MD39" s="101">
        <f t="shared" si="37"/>
        <v>1</v>
      </c>
      <c r="MF39" s="87">
        <f t="shared" si="23"/>
        <v>12.000038999999999</v>
      </c>
      <c r="MG39" s="87">
        <f t="shared" si="24"/>
        <v>16</v>
      </c>
      <c r="MH39" s="87" t="str">
        <f t="shared" si="25"/>
        <v>0 0</v>
      </c>
      <c r="MI39" s="87">
        <f t="shared" si="26"/>
        <v>6</v>
      </c>
      <c r="MJ39" s="87">
        <f>IFERROR(SMALL($MF$15:$MF$74,25),0)</f>
        <v>24.000025000000001</v>
      </c>
      <c r="MK39" s="87">
        <f t="shared" si="27"/>
        <v>27</v>
      </c>
      <c r="ML39" s="87" t="str">
        <f t="shared" si="28"/>
        <v>0 0</v>
      </c>
      <c r="MM39" s="88">
        <f t="shared" si="29"/>
        <v>1</v>
      </c>
    </row>
    <row r="40" spans="1:351" ht="14.25" customHeight="1">
      <c r="A40" s="27">
        <v>26</v>
      </c>
      <c r="B40" s="34">
        <f>IF(A40&gt;0,INDEX(Joueurs!$B$2:$E$61,MATCH(A40,Joueurs!$A$2:$A$61,0),1)," ")</f>
        <v>0</v>
      </c>
      <c r="C40" s="35">
        <f>IF(A40&gt;0,INDEX(Joueurs!$B$2:$E$61,MATCH(A40,Joueurs!$A$2:$A$61,0),2)," ")</f>
        <v>0</v>
      </c>
      <c r="D40" s="23" t="str">
        <f>IF(A40&gt;0,INDEX(Joueurs!$B$2:$E$61,MATCH(A40,Joueurs!$A$2:$A$61,0),3)," ")</f>
        <v>G</v>
      </c>
      <c r="E40" s="29">
        <f>IF(A40&gt;0,INDEX(Joueurs!$B$2:$E$61,MATCH(A40,Joueurs!$A$2:$A$61,0),4)," ")</f>
        <v>20567</v>
      </c>
      <c r="F40" s="55">
        <f t="shared" si="16"/>
        <v>23497</v>
      </c>
      <c r="G40" s="62">
        <f t="shared" si="15"/>
        <v>1</v>
      </c>
      <c r="H40" s="77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 t="s">
        <v>32</v>
      </c>
      <c r="BQ40" s="38"/>
      <c r="BR40" s="38"/>
      <c r="BS40" s="38"/>
      <c r="BT40" s="38"/>
      <c r="BU40" s="38"/>
      <c r="BV40" s="38"/>
      <c r="BW40" s="47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3"/>
      <c r="CT40" s="33"/>
      <c r="CU40" s="85"/>
      <c r="CV40" s="85"/>
      <c r="CW40" s="85"/>
      <c r="CX40" s="85"/>
      <c r="CY40" s="85"/>
      <c r="CZ40" s="85"/>
      <c r="DA40" s="85"/>
      <c r="DB40" s="85"/>
      <c r="DC40" s="85"/>
      <c r="DD40" s="85"/>
      <c r="DE40" s="85"/>
      <c r="DF40" s="85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  <c r="FO40" s="85"/>
      <c r="FP40" s="85"/>
      <c r="FQ40" s="85"/>
      <c r="FR40" s="85"/>
      <c r="FS40" s="85"/>
      <c r="FT40" s="85"/>
      <c r="FU40" s="85"/>
      <c r="FV40" s="85"/>
      <c r="FW40" s="85"/>
      <c r="FX40" s="85"/>
      <c r="FY40" s="85"/>
      <c r="FZ40" s="85"/>
      <c r="GA40" s="85"/>
      <c r="GB40" s="85"/>
      <c r="GC40" s="85"/>
      <c r="GD40" s="85"/>
      <c r="GE40" s="89"/>
      <c r="GF40" s="89"/>
      <c r="GG40" s="85"/>
      <c r="GH40" s="85"/>
      <c r="GI40" s="85"/>
      <c r="GJ40" s="85"/>
      <c r="GK40" s="85"/>
      <c r="GL40" s="85"/>
      <c r="GM40" s="85"/>
      <c r="GN40" s="85"/>
      <c r="GO40" s="85"/>
      <c r="GP40" s="85"/>
      <c r="GQ40" s="85"/>
      <c r="GR40" s="85"/>
      <c r="GS40" s="85"/>
      <c r="GT40" s="85"/>
      <c r="GU40" s="85"/>
      <c r="GV40" s="85"/>
      <c r="GW40" s="85"/>
      <c r="GX40" s="85"/>
      <c r="GY40" s="85"/>
      <c r="GZ40" s="85"/>
      <c r="HA40" s="85"/>
      <c r="HB40" s="85"/>
      <c r="HC40" s="85"/>
      <c r="HD40" s="85"/>
      <c r="HE40" s="85"/>
      <c r="HF40" s="85"/>
      <c r="HG40" s="85"/>
      <c r="HH40" s="85"/>
      <c r="HI40" s="85"/>
      <c r="HJ40" s="85"/>
      <c r="HK40" s="85"/>
      <c r="HL40" s="85"/>
      <c r="HM40" s="85"/>
      <c r="HN40" s="85"/>
      <c r="HO40" s="85"/>
      <c r="HP40" s="85"/>
      <c r="HQ40" s="85"/>
      <c r="HR40" s="85"/>
      <c r="HS40" s="85"/>
      <c r="HT40" s="85"/>
      <c r="HU40" s="85"/>
      <c r="HV40" s="85"/>
      <c r="HW40" s="85"/>
      <c r="HX40" s="85"/>
      <c r="HY40" s="85"/>
      <c r="HZ40" s="85"/>
      <c r="IA40" s="85"/>
      <c r="IB40" s="85"/>
      <c r="IC40" s="85"/>
      <c r="ID40" s="85"/>
      <c r="IE40" s="85"/>
      <c r="IF40" s="85"/>
      <c r="IG40" s="85"/>
      <c r="IH40" s="85"/>
      <c r="II40" s="85"/>
      <c r="IJ40" s="85"/>
      <c r="IK40" s="85"/>
      <c r="IL40" s="85"/>
      <c r="IM40" s="85"/>
      <c r="IN40" s="85"/>
      <c r="IO40" s="85"/>
      <c r="IP40" s="85"/>
      <c r="IQ40" s="85"/>
      <c r="IR40" s="85"/>
      <c r="IS40" s="85"/>
      <c r="IT40" s="85"/>
      <c r="IU40" s="85"/>
      <c r="IV40" s="85"/>
      <c r="IW40" s="85"/>
      <c r="IX40" s="85"/>
      <c r="IY40" s="85"/>
      <c r="IZ40" s="85"/>
      <c r="JA40" s="85"/>
      <c r="JB40" s="85"/>
      <c r="JC40" s="85"/>
      <c r="JD40" s="85"/>
      <c r="JE40" s="85"/>
      <c r="JF40" s="85"/>
      <c r="JG40" s="85"/>
      <c r="JH40" s="85"/>
      <c r="JI40" s="85"/>
      <c r="JJ40" s="85"/>
      <c r="JK40" s="85"/>
      <c r="JL40" s="85"/>
      <c r="JM40" s="85"/>
      <c r="JN40" s="85"/>
      <c r="JO40" s="85"/>
      <c r="JP40" s="85"/>
      <c r="JQ40" s="85"/>
      <c r="JR40" s="85"/>
      <c r="JS40" s="85"/>
      <c r="JT40" s="85"/>
      <c r="JU40" s="85"/>
      <c r="JV40" s="85"/>
      <c r="JW40" s="85"/>
      <c r="JX40" s="85"/>
      <c r="JY40" s="85"/>
      <c r="JZ40" s="85"/>
      <c r="KA40" s="85"/>
      <c r="KB40" s="85"/>
      <c r="KC40" s="85"/>
      <c r="KD40" s="85"/>
      <c r="KE40" s="85"/>
      <c r="KF40" s="85"/>
      <c r="KG40" s="85"/>
      <c r="KH40" s="85"/>
      <c r="KI40" s="85"/>
      <c r="KJ40" s="85"/>
      <c r="KK40" s="85"/>
      <c r="KL40" s="85"/>
      <c r="KM40" s="85"/>
      <c r="KN40" s="85"/>
      <c r="KO40" s="85"/>
      <c r="KP40" s="85"/>
      <c r="KQ40" s="85"/>
      <c r="KR40" s="85"/>
      <c r="KS40" s="85"/>
      <c r="KT40" s="85"/>
      <c r="KU40" s="85"/>
      <c r="KV40" s="85"/>
      <c r="KW40" s="85"/>
      <c r="KX40" s="85"/>
      <c r="KY40" s="85"/>
      <c r="KZ40" s="85"/>
      <c r="LA40" s="85"/>
      <c r="LB40" s="85"/>
      <c r="LC40" s="85"/>
      <c r="LD40" s="85"/>
      <c r="LE40" s="85"/>
      <c r="LF40" s="85"/>
      <c r="LG40" s="85"/>
      <c r="LH40" s="85"/>
      <c r="LI40" s="85"/>
      <c r="LJ40" s="85"/>
      <c r="LK40" s="85"/>
      <c r="LL40" s="89"/>
      <c r="LM40" s="89"/>
      <c r="LN40" s="102">
        <f t="shared" si="30"/>
        <v>1</v>
      </c>
      <c r="LO40" s="101">
        <f t="shared" si="31"/>
        <v>0</v>
      </c>
      <c r="LP40" s="117">
        <f t="shared" si="32"/>
        <v>0</v>
      </c>
      <c r="LQ40" s="122">
        <f t="shared" si="33"/>
        <v>0</v>
      </c>
      <c r="LR40" s="118">
        <f t="shared" si="34"/>
        <v>0</v>
      </c>
      <c r="LS40" s="101">
        <f t="shared" si="35"/>
        <v>0</v>
      </c>
      <c r="LU40" s="108">
        <v>26</v>
      </c>
      <c r="LV40" s="143" t="str">
        <f t="shared" si="17"/>
        <v>0 0</v>
      </c>
      <c r="LW40" s="144"/>
      <c r="LX40" s="107">
        <f t="shared" si="18"/>
        <v>6</v>
      </c>
      <c r="LY40" s="101">
        <f t="shared" si="19"/>
        <v>1</v>
      </c>
      <c r="LZ40" s="101">
        <f t="shared" si="20"/>
        <v>1</v>
      </c>
      <c r="MA40" s="101">
        <f t="shared" si="21"/>
        <v>1</v>
      </c>
      <c r="MB40" s="122">
        <f t="shared" si="36"/>
        <v>1</v>
      </c>
      <c r="MC40" s="101">
        <f t="shared" si="22"/>
        <v>1</v>
      </c>
      <c r="MD40" s="101">
        <f t="shared" si="37"/>
        <v>1</v>
      </c>
      <c r="MF40" s="87">
        <f t="shared" si="23"/>
        <v>29.000039999999998</v>
      </c>
      <c r="MG40" s="87">
        <f t="shared" si="24"/>
        <v>31</v>
      </c>
      <c r="MH40" s="87" t="str">
        <f t="shared" si="25"/>
        <v>0 0</v>
      </c>
      <c r="MI40" s="87">
        <f t="shared" si="26"/>
        <v>1</v>
      </c>
      <c r="MJ40" s="87">
        <f>IFERROR(SMALL($MF$15:$MF$74,26),0)</f>
        <v>26.000052</v>
      </c>
      <c r="MK40" s="87">
        <f t="shared" si="27"/>
        <v>14</v>
      </c>
      <c r="ML40" s="87" t="str">
        <f t="shared" si="28"/>
        <v>0 0</v>
      </c>
      <c r="MM40" s="88">
        <f t="shared" si="29"/>
        <v>1</v>
      </c>
    </row>
    <row r="41" spans="1:351" ht="14.25" customHeight="1">
      <c r="A41" s="27">
        <v>27</v>
      </c>
      <c r="B41" s="34">
        <f>IF(A41&gt;0,INDEX(Joueurs!$B$2:$E$61,MATCH(A41,Joueurs!$A$2:$A$61,0),1)," ")</f>
        <v>0</v>
      </c>
      <c r="C41" s="35">
        <f>IF(A41&gt;0,INDEX(Joueurs!$B$2:$E$61,MATCH(A41,Joueurs!$A$2:$A$61,0),2)," ")</f>
        <v>0</v>
      </c>
      <c r="D41" s="23" t="str">
        <f>IF(A41&gt;0,INDEX(Joueurs!$B$2:$E$61,MATCH(A41,Joueurs!$A$2:$A$61,0),3)," ")</f>
        <v>F</v>
      </c>
      <c r="E41" s="29">
        <f>IF(A41&gt;0,INDEX(Joueurs!$B$2:$E$61,MATCH(A41,Joueurs!$A$2:$A$61,0),4)," ")</f>
        <v>24721</v>
      </c>
      <c r="F41" s="55">
        <f t="shared" si="16"/>
        <v>19343</v>
      </c>
      <c r="G41" s="62">
        <f t="shared" si="15"/>
        <v>1</v>
      </c>
      <c r="H41" s="77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 t="s">
        <v>32</v>
      </c>
      <c r="BQ41" s="38"/>
      <c r="BR41" s="38"/>
      <c r="BS41" s="38"/>
      <c r="BT41" s="38"/>
      <c r="BU41" s="38"/>
      <c r="BV41" s="38"/>
      <c r="BW41" s="47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3"/>
      <c r="CT41" s="33"/>
      <c r="CU41" s="85"/>
      <c r="CV41" s="85"/>
      <c r="CW41" s="85"/>
      <c r="CX41" s="85"/>
      <c r="CY41" s="85"/>
      <c r="CZ41" s="85"/>
      <c r="DA41" s="85"/>
      <c r="DB41" s="85"/>
      <c r="DC41" s="85"/>
      <c r="DD41" s="85"/>
      <c r="DE41" s="85"/>
      <c r="DF41" s="85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85"/>
      <c r="EE41" s="85"/>
      <c r="EF41" s="85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  <c r="FO41" s="85"/>
      <c r="FP41" s="85"/>
      <c r="FQ41" s="85"/>
      <c r="FR41" s="85"/>
      <c r="FS41" s="85"/>
      <c r="FT41" s="85"/>
      <c r="FU41" s="85"/>
      <c r="FV41" s="85"/>
      <c r="FW41" s="85"/>
      <c r="FX41" s="85"/>
      <c r="FY41" s="85"/>
      <c r="FZ41" s="85"/>
      <c r="GA41" s="85"/>
      <c r="GB41" s="85"/>
      <c r="GC41" s="85"/>
      <c r="GD41" s="85"/>
      <c r="GE41" s="89"/>
      <c r="GF41" s="89"/>
      <c r="GG41" s="85"/>
      <c r="GH41" s="85"/>
      <c r="GI41" s="85"/>
      <c r="GJ41" s="85"/>
      <c r="GK41" s="85"/>
      <c r="GL41" s="85"/>
      <c r="GM41" s="85"/>
      <c r="GN41" s="85"/>
      <c r="GO41" s="85"/>
      <c r="GP41" s="85"/>
      <c r="GQ41" s="85"/>
      <c r="GR41" s="85"/>
      <c r="GS41" s="85"/>
      <c r="GT41" s="85"/>
      <c r="GU41" s="85"/>
      <c r="GV41" s="85"/>
      <c r="GW41" s="85"/>
      <c r="GX41" s="85"/>
      <c r="GY41" s="85"/>
      <c r="GZ41" s="85"/>
      <c r="HA41" s="85"/>
      <c r="HB41" s="85"/>
      <c r="HC41" s="85"/>
      <c r="HD41" s="85"/>
      <c r="HE41" s="85"/>
      <c r="HF41" s="85"/>
      <c r="HG41" s="85"/>
      <c r="HH41" s="85"/>
      <c r="HI41" s="85"/>
      <c r="HJ41" s="85"/>
      <c r="HK41" s="85"/>
      <c r="HL41" s="85"/>
      <c r="HM41" s="85"/>
      <c r="HN41" s="85"/>
      <c r="HO41" s="85"/>
      <c r="HP41" s="85"/>
      <c r="HQ41" s="85"/>
      <c r="HR41" s="85"/>
      <c r="HS41" s="85"/>
      <c r="HT41" s="85"/>
      <c r="HU41" s="85"/>
      <c r="HV41" s="85"/>
      <c r="HW41" s="85"/>
      <c r="HX41" s="85"/>
      <c r="HY41" s="85"/>
      <c r="HZ41" s="85"/>
      <c r="IA41" s="85"/>
      <c r="IB41" s="85"/>
      <c r="IC41" s="85"/>
      <c r="ID41" s="85"/>
      <c r="IE41" s="85"/>
      <c r="IF41" s="85"/>
      <c r="IG41" s="85"/>
      <c r="IH41" s="85"/>
      <c r="II41" s="85"/>
      <c r="IJ41" s="85"/>
      <c r="IK41" s="85"/>
      <c r="IL41" s="85"/>
      <c r="IM41" s="85"/>
      <c r="IN41" s="85"/>
      <c r="IO41" s="85"/>
      <c r="IP41" s="85"/>
      <c r="IQ41" s="85"/>
      <c r="IR41" s="85"/>
      <c r="IS41" s="85"/>
      <c r="IT41" s="85"/>
      <c r="IU41" s="85"/>
      <c r="IV41" s="85"/>
      <c r="IW41" s="85"/>
      <c r="IX41" s="85"/>
      <c r="IY41" s="85"/>
      <c r="IZ41" s="85"/>
      <c r="JA41" s="85"/>
      <c r="JB41" s="85"/>
      <c r="JC41" s="85"/>
      <c r="JD41" s="85"/>
      <c r="JE41" s="85"/>
      <c r="JF41" s="85"/>
      <c r="JG41" s="85"/>
      <c r="JH41" s="85"/>
      <c r="JI41" s="85"/>
      <c r="JJ41" s="85"/>
      <c r="JK41" s="85"/>
      <c r="JL41" s="85"/>
      <c r="JM41" s="85"/>
      <c r="JN41" s="85"/>
      <c r="JO41" s="85"/>
      <c r="JP41" s="85"/>
      <c r="JQ41" s="85"/>
      <c r="JR41" s="85"/>
      <c r="JS41" s="85"/>
      <c r="JT41" s="85"/>
      <c r="JU41" s="85"/>
      <c r="JV41" s="85"/>
      <c r="JW41" s="85"/>
      <c r="JX41" s="85"/>
      <c r="JY41" s="85"/>
      <c r="JZ41" s="85"/>
      <c r="KA41" s="85"/>
      <c r="KB41" s="85"/>
      <c r="KC41" s="85"/>
      <c r="KD41" s="85"/>
      <c r="KE41" s="85"/>
      <c r="KF41" s="85"/>
      <c r="KG41" s="85"/>
      <c r="KH41" s="85"/>
      <c r="KI41" s="85"/>
      <c r="KJ41" s="85"/>
      <c r="KK41" s="85"/>
      <c r="KL41" s="85"/>
      <c r="KM41" s="85"/>
      <c r="KN41" s="85"/>
      <c r="KO41" s="85"/>
      <c r="KP41" s="85"/>
      <c r="KQ41" s="85"/>
      <c r="KR41" s="85"/>
      <c r="KS41" s="85"/>
      <c r="KT41" s="85"/>
      <c r="KU41" s="85"/>
      <c r="KV41" s="85"/>
      <c r="KW41" s="85"/>
      <c r="KX41" s="85"/>
      <c r="KY41" s="85"/>
      <c r="KZ41" s="85"/>
      <c r="LA41" s="85"/>
      <c r="LB41" s="85"/>
      <c r="LC41" s="85"/>
      <c r="LD41" s="85"/>
      <c r="LE41" s="85"/>
      <c r="LF41" s="85"/>
      <c r="LG41" s="85"/>
      <c r="LH41" s="85"/>
      <c r="LI41" s="85"/>
      <c r="LJ41" s="85"/>
      <c r="LK41" s="85"/>
      <c r="LL41" s="89"/>
      <c r="LM41" s="89"/>
      <c r="LN41" s="102">
        <f t="shared" si="30"/>
        <v>1</v>
      </c>
      <c r="LO41" s="101">
        <f t="shared" si="31"/>
        <v>0</v>
      </c>
      <c r="LP41" s="117">
        <f t="shared" si="32"/>
        <v>0</v>
      </c>
      <c r="LQ41" s="122">
        <f t="shared" si="33"/>
        <v>0</v>
      </c>
      <c r="LR41" s="118">
        <f t="shared" si="34"/>
        <v>0</v>
      </c>
      <c r="LS41" s="101">
        <f t="shared" si="35"/>
        <v>0</v>
      </c>
      <c r="LU41" s="108">
        <v>27</v>
      </c>
      <c r="LV41" s="143" t="str">
        <f t="shared" si="17"/>
        <v>0 0</v>
      </c>
      <c r="LW41" s="144"/>
      <c r="LX41" s="107">
        <f t="shared" si="18"/>
        <v>6</v>
      </c>
      <c r="LY41" s="101">
        <f t="shared" si="19"/>
        <v>1</v>
      </c>
      <c r="LZ41" s="101">
        <f t="shared" si="20"/>
        <v>1</v>
      </c>
      <c r="MA41" s="101">
        <f t="shared" si="21"/>
        <v>1</v>
      </c>
      <c r="MB41" s="122">
        <f t="shared" si="36"/>
        <v>1</v>
      </c>
      <c r="MC41" s="101">
        <f t="shared" si="22"/>
        <v>1</v>
      </c>
      <c r="MD41" s="101">
        <f t="shared" si="37"/>
        <v>1</v>
      </c>
      <c r="MF41" s="87">
        <f t="shared" si="23"/>
        <v>29.000041</v>
      </c>
      <c r="MG41" s="87">
        <f t="shared" si="24"/>
        <v>32</v>
      </c>
      <c r="MH41" s="87" t="str">
        <f t="shared" si="25"/>
        <v>0 0</v>
      </c>
      <c r="MI41" s="87">
        <f t="shared" si="26"/>
        <v>1</v>
      </c>
      <c r="MJ41" s="87">
        <f>IFERROR(SMALL($MF$15:$MF$74,27),0)</f>
        <v>26.000055</v>
      </c>
      <c r="MK41" s="87">
        <f t="shared" si="27"/>
        <v>14</v>
      </c>
      <c r="ML41" s="87" t="str">
        <f t="shared" si="28"/>
        <v>0 0</v>
      </c>
      <c r="MM41" s="88">
        <f t="shared" si="29"/>
        <v>1</v>
      </c>
    </row>
    <row r="42" spans="1:351" ht="14.25" customHeight="1">
      <c r="A42" s="27">
        <v>28</v>
      </c>
      <c r="B42" s="34">
        <f>IF(A42&gt;0,INDEX(Joueurs!$B$2:$E$61,MATCH(A42,Joueurs!$A$2:$A$61,0),1)," ")</f>
        <v>0</v>
      </c>
      <c r="C42" s="35">
        <f>IF(A42&gt;0,INDEX(Joueurs!$B$2:$E$61,MATCH(A42,Joueurs!$A$2:$A$61,0),2)," ")</f>
        <v>0</v>
      </c>
      <c r="D42" s="23" t="str">
        <f>IF(A42&gt;0,INDEX(Joueurs!$B$2:$E$61,MATCH(A42,Joueurs!$A$2:$A$61,0),3)," ")</f>
        <v>G</v>
      </c>
      <c r="E42" s="29">
        <f>IF(A42&gt;0,INDEX(Joueurs!$B$2:$E$61,MATCH(A42,Joueurs!$A$2:$A$61,0),4)," ")</f>
        <v>24906</v>
      </c>
      <c r="F42" s="55">
        <f t="shared" si="16"/>
        <v>19158</v>
      </c>
      <c r="G42" s="62">
        <f t="shared" si="15"/>
        <v>5</v>
      </c>
      <c r="H42" s="77"/>
      <c r="I42" s="38"/>
      <c r="J42" s="38"/>
      <c r="K42" s="38" t="s">
        <v>32</v>
      </c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 t="s">
        <v>32</v>
      </c>
      <c r="Z42" s="38"/>
      <c r="AA42" s="38"/>
      <c r="AB42" s="38"/>
      <c r="AC42" s="38"/>
      <c r="AD42" s="38"/>
      <c r="AE42" s="38"/>
      <c r="AF42" s="38" t="s">
        <v>32</v>
      </c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 t="s">
        <v>32</v>
      </c>
      <c r="BI42" s="38"/>
      <c r="BJ42" s="38"/>
      <c r="BK42" s="38"/>
      <c r="BL42" s="38"/>
      <c r="BM42" s="38"/>
      <c r="BN42" s="38"/>
      <c r="BO42" s="38" t="s">
        <v>32</v>
      </c>
      <c r="BP42" s="38"/>
      <c r="BQ42" s="38"/>
      <c r="BR42" s="38"/>
      <c r="BS42" s="38"/>
      <c r="BT42" s="38"/>
      <c r="BU42" s="38"/>
      <c r="BV42" s="38"/>
      <c r="BW42" s="47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3"/>
      <c r="CT42" s="33"/>
      <c r="CU42" s="85"/>
      <c r="CV42" s="85"/>
      <c r="CW42" s="85"/>
      <c r="CX42" s="85"/>
      <c r="CY42" s="85"/>
      <c r="CZ42" s="85"/>
      <c r="DA42" s="85"/>
      <c r="DB42" s="85"/>
      <c r="DC42" s="85"/>
      <c r="DD42" s="85"/>
      <c r="DE42" s="85"/>
      <c r="DF42" s="85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85"/>
      <c r="FA42" s="85"/>
      <c r="FB42" s="85"/>
      <c r="FC42" s="85"/>
      <c r="FD42" s="85"/>
      <c r="FE42" s="85"/>
      <c r="FF42" s="85"/>
      <c r="FG42" s="85"/>
      <c r="FH42" s="85"/>
      <c r="FI42" s="85"/>
      <c r="FJ42" s="85"/>
      <c r="FK42" s="85"/>
      <c r="FL42" s="85"/>
      <c r="FM42" s="85"/>
      <c r="FN42" s="85"/>
      <c r="FO42" s="85"/>
      <c r="FP42" s="85"/>
      <c r="FQ42" s="85"/>
      <c r="FR42" s="85"/>
      <c r="FS42" s="85"/>
      <c r="FT42" s="85"/>
      <c r="FU42" s="85"/>
      <c r="FV42" s="85"/>
      <c r="FW42" s="85"/>
      <c r="FX42" s="85"/>
      <c r="FY42" s="85"/>
      <c r="FZ42" s="85"/>
      <c r="GA42" s="85"/>
      <c r="GB42" s="85"/>
      <c r="GC42" s="85"/>
      <c r="GD42" s="85"/>
      <c r="GE42" s="89"/>
      <c r="GF42" s="89"/>
      <c r="GG42" s="85"/>
      <c r="GH42" s="85"/>
      <c r="GI42" s="85"/>
      <c r="GJ42" s="85"/>
      <c r="GK42" s="85"/>
      <c r="GL42" s="85"/>
      <c r="GM42" s="85"/>
      <c r="GN42" s="85"/>
      <c r="GO42" s="85"/>
      <c r="GP42" s="85"/>
      <c r="GQ42" s="85"/>
      <c r="GR42" s="85"/>
      <c r="GS42" s="85"/>
      <c r="GT42" s="85"/>
      <c r="GU42" s="85"/>
      <c r="GV42" s="85"/>
      <c r="GW42" s="85"/>
      <c r="GX42" s="85"/>
      <c r="GY42" s="85"/>
      <c r="GZ42" s="85"/>
      <c r="HA42" s="85"/>
      <c r="HB42" s="85"/>
      <c r="HC42" s="85"/>
      <c r="HD42" s="85"/>
      <c r="HE42" s="85"/>
      <c r="HF42" s="85"/>
      <c r="HG42" s="85"/>
      <c r="HH42" s="85"/>
      <c r="HI42" s="85"/>
      <c r="HJ42" s="85"/>
      <c r="HK42" s="85"/>
      <c r="HL42" s="85"/>
      <c r="HM42" s="85"/>
      <c r="HN42" s="85"/>
      <c r="HO42" s="85"/>
      <c r="HP42" s="85"/>
      <c r="HQ42" s="85"/>
      <c r="HR42" s="85"/>
      <c r="HS42" s="85"/>
      <c r="HT42" s="85"/>
      <c r="HU42" s="85"/>
      <c r="HV42" s="85"/>
      <c r="HW42" s="85"/>
      <c r="HX42" s="85"/>
      <c r="HY42" s="85"/>
      <c r="HZ42" s="85"/>
      <c r="IA42" s="85"/>
      <c r="IB42" s="85"/>
      <c r="IC42" s="85"/>
      <c r="ID42" s="85"/>
      <c r="IE42" s="85"/>
      <c r="IF42" s="85"/>
      <c r="IG42" s="85"/>
      <c r="IH42" s="85"/>
      <c r="II42" s="85"/>
      <c r="IJ42" s="85"/>
      <c r="IK42" s="85"/>
      <c r="IL42" s="85"/>
      <c r="IM42" s="85"/>
      <c r="IN42" s="85"/>
      <c r="IO42" s="85"/>
      <c r="IP42" s="85"/>
      <c r="IQ42" s="85"/>
      <c r="IR42" s="85"/>
      <c r="IS42" s="85"/>
      <c r="IT42" s="85"/>
      <c r="IU42" s="85"/>
      <c r="IV42" s="85"/>
      <c r="IW42" s="85"/>
      <c r="IX42" s="85"/>
      <c r="IY42" s="85"/>
      <c r="IZ42" s="85"/>
      <c r="JA42" s="85"/>
      <c r="JB42" s="85"/>
      <c r="JC42" s="85"/>
      <c r="JD42" s="85"/>
      <c r="JE42" s="85"/>
      <c r="JF42" s="85"/>
      <c r="JG42" s="85"/>
      <c r="JH42" s="85"/>
      <c r="JI42" s="85"/>
      <c r="JJ42" s="85"/>
      <c r="JK42" s="85"/>
      <c r="JL42" s="85"/>
      <c r="JM42" s="85"/>
      <c r="JN42" s="85"/>
      <c r="JO42" s="85"/>
      <c r="JP42" s="85"/>
      <c r="JQ42" s="85"/>
      <c r="JR42" s="85"/>
      <c r="JS42" s="85"/>
      <c r="JT42" s="85"/>
      <c r="JU42" s="85"/>
      <c r="JV42" s="85"/>
      <c r="JW42" s="85"/>
      <c r="JX42" s="85"/>
      <c r="JY42" s="85"/>
      <c r="JZ42" s="85"/>
      <c r="KA42" s="85"/>
      <c r="KB42" s="85"/>
      <c r="KC42" s="85"/>
      <c r="KD42" s="85"/>
      <c r="KE42" s="85"/>
      <c r="KF42" s="85"/>
      <c r="KG42" s="85"/>
      <c r="KH42" s="85"/>
      <c r="KI42" s="85"/>
      <c r="KJ42" s="85"/>
      <c r="KK42" s="85"/>
      <c r="KL42" s="85"/>
      <c r="KM42" s="85"/>
      <c r="KN42" s="85"/>
      <c r="KO42" s="85"/>
      <c r="KP42" s="85"/>
      <c r="KQ42" s="85"/>
      <c r="KR42" s="85"/>
      <c r="KS42" s="85"/>
      <c r="KT42" s="85"/>
      <c r="KU42" s="85"/>
      <c r="KV42" s="85"/>
      <c r="KW42" s="85"/>
      <c r="KX42" s="85"/>
      <c r="KY42" s="85"/>
      <c r="KZ42" s="85"/>
      <c r="LA42" s="85"/>
      <c r="LB42" s="85"/>
      <c r="LC42" s="85"/>
      <c r="LD42" s="85"/>
      <c r="LE42" s="85"/>
      <c r="LF42" s="85"/>
      <c r="LG42" s="85"/>
      <c r="LH42" s="85"/>
      <c r="LI42" s="85"/>
      <c r="LJ42" s="85"/>
      <c r="LK42" s="85"/>
      <c r="LL42" s="89"/>
      <c r="LM42" s="89"/>
      <c r="LN42" s="102">
        <f t="shared" si="30"/>
        <v>1</v>
      </c>
      <c r="LO42" s="101">
        <f t="shared" si="31"/>
        <v>0</v>
      </c>
      <c r="LP42" s="117">
        <f t="shared" si="32"/>
        <v>0</v>
      </c>
      <c r="LQ42" s="122">
        <f t="shared" si="33"/>
        <v>1</v>
      </c>
      <c r="LR42" s="118">
        <f t="shared" si="34"/>
        <v>1</v>
      </c>
      <c r="LS42" s="101">
        <f t="shared" si="35"/>
        <v>2</v>
      </c>
      <c r="LU42" s="108">
        <v>28</v>
      </c>
      <c r="LV42" s="143" t="str">
        <f t="shared" si="17"/>
        <v>0 0</v>
      </c>
      <c r="LW42" s="144"/>
      <c r="LX42" s="107">
        <f t="shared" si="18"/>
        <v>6</v>
      </c>
      <c r="LY42" s="101">
        <f t="shared" si="19"/>
        <v>1</v>
      </c>
      <c r="LZ42" s="101">
        <f t="shared" si="20"/>
        <v>1</v>
      </c>
      <c r="MA42" s="101">
        <f t="shared" si="21"/>
        <v>1</v>
      </c>
      <c r="MB42" s="122">
        <f t="shared" si="36"/>
        <v>1</v>
      </c>
      <c r="MC42" s="101">
        <f t="shared" si="22"/>
        <v>1</v>
      </c>
      <c r="MD42" s="101">
        <f t="shared" si="37"/>
        <v>1</v>
      </c>
      <c r="MF42" s="87">
        <f t="shared" si="23"/>
        <v>20.000042000000001</v>
      </c>
      <c r="MG42" s="87">
        <f t="shared" si="24"/>
        <v>21</v>
      </c>
      <c r="MH42" s="87" t="str">
        <f t="shared" si="25"/>
        <v>0 0</v>
      </c>
      <c r="MI42" s="87">
        <f t="shared" si="26"/>
        <v>5</v>
      </c>
      <c r="MJ42" s="87">
        <f>IFERROR(SMALL($MF$15:$MF$74,28),0)</f>
        <v>28.000032000000001</v>
      </c>
      <c r="MK42" s="87">
        <f t="shared" si="27"/>
        <v>23</v>
      </c>
      <c r="ML42" s="87" t="str">
        <f t="shared" si="28"/>
        <v>0 0</v>
      </c>
      <c r="MM42" s="88">
        <f t="shared" si="29"/>
        <v>1</v>
      </c>
    </row>
    <row r="43" spans="1:351" ht="14.25" customHeight="1">
      <c r="A43" s="27">
        <v>29</v>
      </c>
      <c r="B43" s="34">
        <f>IF(A43&gt;0,INDEX(Joueurs!$B$2:$E$61,MATCH(A43,Joueurs!$A$2:$A$61,0),1)," ")</f>
        <v>0</v>
      </c>
      <c r="C43" s="35">
        <f>IF(A43&gt;0,INDEX(Joueurs!$B$2:$E$61,MATCH(A43,Joueurs!$A$2:$A$61,0),2)," ")</f>
        <v>0</v>
      </c>
      <c r="D43" s="23" t="str">
        <f>IF(A43&gt;0,INDEX(Joueurs!$B$2:$E$61,MATCH(A43,Joueurs!$A$2:$A$61,0),3)," ")</f>
        <v>G</v>
      </c>
      <c r="E43" s="29">
        <f>IF(A43&gt;0,INDEX(Joueurs!$B$2:$E$61,MATCH(A43,Joueurs!$A$2:$A$61,0),4)," ")</f>
        <v>36766</v>
      </c>
      <c r="F43" s="55">
        <f t="shared" si="16"/>
        <v>7298</v>
      </c>
      <c r="G43" s="62">
        <f t="shared" si="15"/>
        <v>0</v>
      </c>
      <c r="H43" s="77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47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3"/>
      <c r="CT43" s="33"/>
      <c r="CU43" s="85"/>
      <c r="CV43" s="85"/>
      <c r="CW43" s="85"/>
      <c r="CX43" s="85"/>
      <c r="CY43" s="85"/>
      <c r="CZ43" s="85"/>
      <c r="DA43" s="85"/>
      <c r="DB43" s="85"/>
      <c r="DC43" s="85"/>
      <c r="DD43" s="85"/>
      <c r="DE43" s="85"/>
      <c r="DF43" s="8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  <c r="FO43" s="85"/>
      <c r="FP43" s="85"/>
      <c r="FQ43" s="85"/>
      <c r="FR43" s="85"/>
      <c r="FS43" s="85"/>
      <c r="FT43" s="85"/>
      <c r="FU43" s="85"/>
      <c r="FV43" s="85"/>
      <c r="FW43" s="85"/>
      <c r="FX43" s="85"/>
      <c r="FY43" s="85"/>
      <c r="FZ43" s="85"/>
      <c r="GA43" s="85"/>
      <c r="GB43" s="85"/>
      <c r="GC43" s="85"/>
      <c r="GD43" s="85"/>
      <c r="GE43" s="89"/>
      <c r="GF43" s="89"/>
      <c r="GG43" s="85"/>
      <c r="GH43" s="85"/>
      <c r="GI43" s="85"/>
      <c r="GJ43" s="85"/>
      <c r="GK43" s="85"/>
      <c r="GL43" s="85"/>
      <c r="GM43" s="85"/>
      <c r="GN43" s="85"/>
      <c r="GO43" s="85"/>
      <c r="GP43" s="85"/>
      <c r="GQ43" s="85"/>
      <c r="GR43" s="85"/>
      <c r="GS43" s="85"/>
      <c r="GT43" s="85"/>
      <c r="GU43" s="85"/>
      <c r="GV43" s="85"/>
      <c r="GW43" s="85"/>
      <c r="GX43" s="85"/>
      <c r="GY43" s="85"/>
      <c r="GZ43" s="85"/>
      <c r="HA43" s="85"/>
      <c r="HB43" s="85"/>
      <c r="HC43" s="85"/>
      <c r="HD43" s="85"/>
      <c r="HE43" s="85"/>
      <c r="HF43" s="85"/>
      <c r="HG43" s="85"/>
      <c r="HH43" s="85"/>
      <c r="HI43" s="85"/>
      <c r="HJ43" s="85"/>
      <c r="HK43" s="85"/>
      <c r="HL43" s="85"/>
      <c r="HM43" s="85"/>
      <c r="HN43" s="85"/>
      <c r="HO43" s="85"/>
      <c r="HP43" s="85"/>
      <c r="HQ43" s="85"/>
      <c r="HR43" s="85"/>
      <c r="HS43" s="85"/>
      <c r="HT43" s="85"/>
      <c r="HU43" s="85"/>
      <c r="HV43" s="85"/>
      <c r="HW43" s="85"/>
      <c r="HX43" s="85"/>
      <c r="HY43" s="85"/>
      <c r="HZ43" s="85"/>
      <c r="IA43" s="85"/>
      <c r="IB43" s="85"/>
      <c r="IC43" s="85"/>
      <c r="ID43" s="85"/>
      <c r="IE43" s="85"/>
      <c r="IF43" s="85"/>
      <c r="IG43" s="85"/>
      <c r="IH43" s="85"/>
      <c r="II43" s="85"/>
      <c r="IJ43" s="85"/>
      <c r="IK43" s="85"/>
      <c r="IL43" s="85"/>
      <c r="IM43" s="85"/>
      <c r="IN43" s="85"/>
      <c r="IO43" s="85"/>
      <c r="IP43" s="85"/>
      <c r="IQ43" s="85"/>
      <c r="IR43" s="85"/>
      <c r="IS43" s="85"/>
      <c r="IT43" s="85"/>
      <c r="IU43" s="85"/>
      <c r="IV43" s="85"/>
      <c r="IW43" s="85"/>
      <c r="IX43" s="85"/>
      <c r="IY43" s="85"/>
      <c r="IZ43" s="85"/>
      <c r="JA43" s="85"/>
      <c r="JB43" s="85"/>
      <c r="JC43" s="85"/>
      <c r="JD43" s="85"/>
      <c r="JE43" s="85"/>
      <c r="JF43" s="85"/>
      <c r="JG43" s="85"/>
      <c r="JH43" s="85"/>
      <c r="JI43" s="85"/>
      <c r="JJ43" s="85"/>
      <c r="JK43" s="85"/>
      <c r="JL43" s="85"/>
      <c r="JM43" s="85"/>
      <c r="JN43" s="85"/>
      <c r="JO43" s="85"/>
      <c r="JP43" s="85"/>
      <c r="JQ43" s="85"/>
      <c r="JR43" s="85"/>
      <c r="JS43" s="85"/>
      <c r="JT43" s="85"/>
      <c r="JU43" s="85"/>
      <c r="JV43" s="85"/>
      <c r="JW43" s="85"/>
      <c r="JX43" s="85"/>
      <c r="JY43" s="85"/>
      <c r="JZ43" s="85"/>
      <c r="KA43" s="85"/>
      <c r="KB43" s="85"/>
      <c r="KC43" s="85"/>
      <c r="KD43" s="85"/>
      <c r="KE43" s="85"/>
      <c r="KF43" s="85"/>
      <c r="KG43" s="85"/>
      <c r="KH43" s="85"/>
      <c r="KI43" s="85"/>
      <c r="KJ43" s="85"/>
      <c r="KK43" s="85"/>
      <c r="KL43" s="85"/>
      <c r="KM43" s="85"/>
      <c r="KN43" s="85"/>
      <c r="KO43" s="85"/>
      <c r="KP43" s="85"/>
      <c r="KQ43" s="85"/>
      <c r="KR43" s="85"/>
      <c r="KS43" s="85"/>
      <c r="KT43" s="85"/>
      <c r="KU43" s="85"/>
      <c r="KV43" s="85"/>
      <c r="KW43" s="85"/>
      <c r="KX43" s="85"/>
      <c r="KY43" s="85"/>
      <c r="KZ43" s="85"/>
      <c r="LA43" s="85"/>
      <c r="LB43" s="85"/>
      <c r="LC43" s="85"/>
      <c r="LD43" s="85"/>
      <c r="LE43" s="85"/>
      <c r="LF43" s="85"/>
      <c r="LG43" s="85"/>
      <c r="LH43" s="85"/>
      <c r="LI43" s="85"/>
      <c r="LJ43" s="85"/>
      <c r="LK43" s="85"/>
      <c r="LL43" s="89"/>
      <c r="LM43" s="89"/>
      <c r="LN43" s="102">
        <f t="shared" si="30"/>
        <v>0</v>
      </c>
      <c r="LO43" s="101">
        <f t="shared" si="31"/>
        <v>0</v>
      </c>
      <c r="LP43" s="117">
        <f t="shared" si="32"/>
        <v>0</v>
      </c>
      <c r="LQ43" s="122">
        <f t="shared" si="33"/>
        <v>0</v>
      </c>
      <c r="LR43" s="118">
        <f t="shared" si="34"/>
        <v>0</v>
      </c>
      <c r="LS43" s="101">
        <f t="shared" si="35"/>
        <v>0</v>
      </c>
      <c r="LU43" s="108">
        <v>29</v>
      </c>
      <c r="LV43" s="143" t="str">
        <f t="shared" si="17"/>
        <v>0 0</v>
      </c>
      <c r="LW43" s="144"/>
      <c r="LX43" s="107">
        <f t="shared" si="18"/>
        <v>6</v>
      </c>
      <c r="LY43" s="101">
        <f t="shared" si="19"/>
        <v>1</v>
      </c>
      <c r="LZ43" s="101">
        <f t="shared" si="20"/>
        <v>1</v>
      </c>
      <c r="MA43" s="101">
        <f t="shared" si="21"/>
        <v>1</v>
      </c>
      <c r="MB43" s="122">
        <f t="shared" si="36"/>
        <v>1</v>
      </c>
      <c r="MC43" s="101">
        <f t="shared" si="22"/>
        <v>1</v>
      </c>
      <c r="MD43" s="101">
        <f t="shared" si="37"/>
        <v>1</v>
      </c>
      <c r="MF43" s="87">
        <f t="shared" si="23"/>
        <v>33.000042999999998</v>
      </c>
      <c r="MG43" s="87">
        <f t="shared" si="24"/>
        <v>40</v>
      </c>
      <c r="MH43" s="87" t="str">
        <f t="shared" si="25"/>
        <v>0 0</v>
      </c>
      <c r="MI43" s="87">
        <f t="shared" si="26"/>
        <v>0</v>
      </c>
      <c r="MJ43" s="87">
        <f>IFERROR(SMALL($MF$15:$MF$74,29),0)</f>
        <v>29.000031</v>
      </c>
      <c r="MK43" s="87">
        <f t="shared" si="27"/>
        <v>1</v>
      </c>
      <c r="ML43" s="87" t="str">
        <f t="shared" si="28"/>
        <v>0 0</v>
      </c>
      <c r="MM43" s="88">
        <f t="shared" si="29"/>
        <v>1</v>
      </c>
    </row>
    <row r="44" spans="1:351" ht="14.25" customHeight="1">
      <c r="A44" s="27">
        <v>30</v>
      </c>
      <c r="B44" s="34">
        <f>IF(A44&gt;0,INDEX(Joueurs!$B$2:$E$61,MATCH(A44,Joueurs!$A$2:$A$61,0),1)," ")</f>
        <v>0</v>
      </c>
      <c r="C44" s="35">
        <f>IF(A44&gt;0,INDEX(Joueurs!$B$2:$E$61,MATCH(A44,Joueurs!$A$2:$A$61,0),2)," ")</f>
        <v>0</v>
      </c>
      <c r="D44" s="23" t="str">
        <f>IF(A44&gt;0,INDEX(Joueurs!$B$2:$E$61,MATCH(A44,Joueurs!$A$2:$A$61,0),3)," ")</f>
        <v>G</v>
      </c>
      <c r="E44" s="29">
        <f>IF(A44&gt;0,INDEX(Joueurs!$B$2:$E$61,MATCH(A44,Joueurs!$A$2:$A$61,0),4)," ")</f>
        <v>25627</v>
      </c>
      <c r="F44" s="55">
        <f t="shared" si="16"/>
        <v>18437</v>
      </c>
      <c r="G44" s="62">
        <f t="shared" si="15"/>
        <v>12</v>
      </c>
      <c r="H44" s="77" t="s">
        <v>32</v>
      </c>
      <c r="I44" s="38"/>
      <c r="J44" s="38"/>
      <c r="K44" s="38"/>
      <c r="L44" s="38" t="s">
        <v>32</v>
      </c>
      <c r="M44" s="38"/>
      <c r="N44" s="38"/>
      <c r="O44" s="38" t="s">
        <v>32</v>
      </c>
      <c r="P44" s="38"/>
      <c r="Q44" s="38"/>
      <c r="R44" s="38"/>
      <c r="S44" s="38"/>
      <c r="T44" s="38"/>
      <c r="U44" s="38"/>
      <c r="V44" s="38" t="s">
        <v>32</v>
      </c>
      <c r="W44" s="38"/>
      <c r="X44" s="38"/>
      <c r="Y44" s="38"/>
      <c r="Z44" s="38" t="s">
        <v>32</v>
      </c>
      <c r="AA44" s="38"/>
      <c r="AB44" s="38"/>
      <c r="AC44" s="38"/>
      <c r="AD44" s="38"/>
      <c r="AE44" s="38"/>
      <c r="AF44" s="38" t="s">
        <v>32</v>
      </c>
      <c r="AG44" s="38" t="s">
        <v>32</v>
      </c>
      <c r="AH44" s="38"/>
      <c r="AI44" s="38"/>
      <c r="AJ44" s="38" t="s">
        <v>32</v>
      </c>
      <c r="AK44" s="38"/>
      <c r="AL44" s="38"/>
      <c r="AM44" s="38"/>
      <c r="AN44" s="38" t="s">
        <v>32</v>
      </c>
      <c r="AO44" s="38"/>
      <c r="AP44" s="38"/>
      <c r="AQ44" s="38" t="s">
        <v>32</v>
      </c>
      <c r="AR44" s="38"/>
      <c r="AS44" s="38"/>
      <c r="AT44" s="38"/>
      <c r="AU44" s="38" t="s">
        <v>32</v>
      </c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 t="s">
        <v>32</v>
      </c>
      <c r="BQ44" s="38"/>
      <c r="BR44" s="38"/>
      <c r="BS44" s="38"/>
      <c r="BT44" s="38"/>
      <c r="BU44" s="38"/>
      <c r="BV44" s="38"/>
      <c r="BW44" s="47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3"/>
      <c r="CT44" s="33"/>
      <c r="CU44" s="85"/>
      <c r="CV44" s="85"/>
      <c r="CW44" s="85"/>
      <c r="CX44" s="85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  <c r="FO44" s="85"/>
      <c r="FP44" s="85"/>
      <c r="FQ44" s="85"/>
      <c r="FR44" s="85"/>
      <c r="FS44" s="85"/>
      <c r="FT44" s="85"/>
      <c r="FU44" s="85"/>
      <c r="FV44" s="85"/>
      <c r="FW44" s="85"/>
      <c r="FX44" s="85"/>
      <c r="FY44" s="85"/>
      <c r="FZ44" s="85"/>
      <c r="GA44" s="85"/>
      <c r="GB44" s="85"/>
      <c r="GC44" s="85"/>
      <c r="GD44" s="85"/>
      <c r="GE44" s="89"/>
      <c r="GF44" s="89"/>
      <c r="GG44" s="85"/>
      <c r="GH44" s="85"/>
      <c r="GI44" s="85"/>
      <c r="GJ44" s="85"/>
      <c r="GK44" s="85"/>
      <c r="GL44" s="85"/>
      <c r="GM44" s="85"/>
      <c r="GN44" s="85"/>
      <c r="GO44" s="85"/>
      <c r="GP44" s="85"/>
      <c r="GQ44" s="85"/>
      <c r="GR44" s="85"/>
      <c r="GS44" s="85"/>
      <c r="GT44" s="85"/>
      <c r="GU44" s="85"/>
      <c r="GV44" s="85"/>
      <c r="GW44" s="85"/>
      <c r="GX44" s="85"/>
      <c r="GY44" s="85"/>
      <c r="GZ44" s="85"/>
      <c r="HA44" s="85"/>
      <c r="HB44" s="85"/>
      <c r="HC44" s="85"/>
      <c r="HD44" s="85"/>
      <c r="HE44" s="85"/>
      <c r="HF44" s="85"/>
      <c r="HG44" s="85"/>
      <c r="HH44" s="85"/>
      <c r="HI44" s="85"/>
      <c r="HJ44" s="85"/>
      <c r="HK44" s="85"/>
      <c r="HL44" s="85"/>
      <c r="HM44" s="85"/>
      <c r="HN44" s="85"/>
      <c r="HO44" s="85"/>
      <c r="HP44" s="85"/>
      <c r="HQ44" s="85"/>
      <c r="HR44" s="85"/>
      <c r="HS44" s="85"/>
      <c r="HT44" s="85"/>
      <c r="HU44" s="85"/>
      <c r="HV44" s="85"/>
      <c r="HW44" s="85"/>
      <c r="HX44" s="85"/>
      <c r="HY44" s="85"/>
      <c r="HZ44" s="85"/>
      <c r="IA44" s="85"/>
      <c r="IB44" s="85"/>
      <c r="IC44" s="85"/>
      <c r="ID44" s="85"/>
      <c r="IE44" s="85"/>
      <c r="IF44" s="85"/>
      <c r="IG44" s="85"/>
      <c r="IH44" s="85"/>
      <c r="II44" s="85"/>
      <c r="IJ44" s="85"/>
      <c r="IK44" s="85"/>
      <c r="IL44" s="85"/>
      <c r="IM44" s="85"/>
      <c r="IN44" s="85"/>
      <c r="IO44" s="85"/>
      <c r="IP44" s="85"/>
      <c r="IQ44" s="85"/>
      <c r="IR44" s="85"/>
      <c r="IS44" s="85"/>
      <c r="IT44" s="85"/>
      <c r="IU44" s="85"/>
      <c r="IV44" s="85"/>
      <c r="IW44" s="85"/>
      <c r="IX44" s="85"/>
      <c r="IY44" s="85"/>
      <c r="IZ44" s="85"/>
      <c r="JA44" s="85"/>
      <c r="JB44" s="85"/>
      <c r="JC44" s="85"/>
      <c r="JD44" s="85"/>
      <c r="JE44" s="85"/>
      <c r="JF44" s="85"/>
      <c r="JG44" s="85"/>
      <c r="JH44" s="85"/>
      <c r="JI44" s="85"/>
      <c r="JJ44" s="85"/>
      <c r="JK44" s="85"/>
      <c r="JL44" s="85"/>
      <c r="JM44" s="85"/>
      <c r="JN44" s="85"/>
      <c r="JO44" s="85"/>
      <c r="JP44" s="85"/>
      <c r="JQ44" s="85"/>
      <c r="JR44" s="85"/>
      <c r="JS44" s="85"/>
      <c r="JT44" s="85"/>
      <c r="JU44" s="85"/>
      <c r="JV44" s="85"/>
      <c r="JW44" s="85"/>
      <c r="JX44" s="85"/>
      <c r="JY44" s="85"/>
      <c r="JZ44" s="85"/>
      <c r="KA44" s="85"/>
      <c r="KB44" s="85"/>
      <c r="KC44" s="85"/>
      <c r="KD44" s="85"/>
      <c r="KE44" s="85"/>
      <c r="KF44" s="85"/>
      <c r="KG44" s="85"/>
      <c r="KH44" s="85"/>
      <c r="KI44" s="85"/>
      <c r="KJ44" s="85"/>
      <c r="KK44" s="85"/>
      <c r="KL44" s="85"/>
      <c r="KM44" s="85"/>
      <c r="KN44" s="85"/>
      <c r="KO44" s="85"/>
      <c r="KP44" s="85"/>
      <c r="KQ44" s="85"/>
      <c r="KR44" s="85"/>
      <c r="KS44" s="85"/>
      <c r="KT44" s="85"/>
      <c r="KU44" s="85"/>
      <c r="KV44" s="85"/>
      <c r="KW44" s="85"/>
      <c r="KX44" s="85"/>
      <c r="KY44" s="85"/>
      <c r="KZ44" s="85"/>
      <c r="LA44" s="85"/>
      <c r="LB44" s="85"/>
      <c r="LC44" s="85"/>
      <c r="LD44" s="85"/>
      <c r="LE44" s="85"/>
      <c r="LF44" s="85"/>
      <c r="LG44" s="85"/>
      <c r="LH44" s="85"/>
      <c r="LI44" s="85"/>
      <c r="LJ44" s="85"/>
      <c r="LK44" s="85"/>
      <c r="LL44" s="89"/>
      <c r="LM44" s="89"/>
      <c r="LN44" s="102">
        <f t="shared" si="30"/>
        <v>4</v>
      </c>
      <c r="LO44" s="101">
        <f t="shared" si="31"/>
        <v>2</v>
      </c>
      <c r="LP44" s="117">
        <f t="shared" si="32"/>
        <v>2</v>
      </c>
      <c r="LQ44" s="122">
        <f t="shared" si="33"/>
        <v>1</v>
      </c>
      <c r="LR44" s="118">
        <f t="shared" si="34"/>
        <v>2</v>
      </c>
      <c r="LS44" s="101">
        <f t="shared" si="35"/>
        <v>1</v>
      </c>
      <c r="LU44" s="108">
        <v>30</v>
      </c>
      <c r="LV44" s="143" t="str">
        <f t="shared" si="17"/>
        <v>0 0</v>
      </c>
      <c r="LW44" s="144"/>
      <c r="LX44" s="107">
        <f t="shared" si="18"/>
        <v>6</v>
      </c>
      <c r="LY44" s="101">
        <f t="shared" si="19"/>
        <v>1</v>
      </c>
      <c r="LZ44" s="101">
        <f t="shared" si="20"/>
        <v>1</v>
      </c>
      <c r="MA44" s="101">
        <f t="shared" si="21"/>
        <v>1</v>
      </c>
      <c r="MB44" s="122">
        <f t="shared" si="36"/>
        <v>1</v>
      </c>
      <c r="MC44" s="101">
        <f t="shared" si="22"/>
        <v>1</v>
      </c>
      <c r="MD44" s="101">
        <f t="shared" si="37"/>
        <v>1</v>
      </c>
      <c r="MF44" s="87">
        <f t="shared" si="23"/>
        <v>8.0000440000000008</v>
      </c>
      <c r="MG44" s="87">
        <f t="shared" si="24"/>
        <v>8</v>
      </c>
      <c r="MH44" s="87" t="str">
        <f t="shared" si="25"/>
        <v>0 0</v>
      </c>
      <c r="MI44" s="87">
        <f t="shared" si="26"/>
        <v>12</v>
      </c>
      <c r="MJ44" s="87">
        <f>IFERROR(SMALL($MF$15:$MF$74,30),0)</f>
        <v>29.000032999999998</v>
      </c>
      <c r="MK44" s="87">
        <f t="shared" si="27"/>
        <v>37</v>
      </c>
      <c r="ML44" s="87" t="str">
        <f t="shared" si="28"/>
        <v>0 0</v>
      </c>
      <c r="MM44" s="88">
        <f t="shared" si="29"/>
        <v>1</v>
      </c>
    </row>
    <row r="45" spans="1:351" ht="14.25" customHeight="1">
      <c r="A45" s="27">
        <v>31</v>
      </c>
      <c r="B45" s="34">
        <f>IF(A45&gt;0,INDEX(Joueurs!$B$2:$E$61,MATCH(A45,Joueurs!$A$2:$A$61,0),1)," ")</f>
        <v>0</v>
      </c>
      <c r="C45" s="35">
        <f>IF(A45&gt;0,INDEX(Joueurs!$B$2:$E$61,MATCH(A45,Joueurs!$A$2:$A$61,0),2)," ")</f>
        <v>0</v>
      </c>
      <c r="D45" s="23" t="str">
        <f>IF(A45&gt;0,INDEX(Joueurs!$B$2:$E$61,MATCH(A45,Joueurs!$A$2:$A$61,0),3)," ")</f>
        <v>G</v>
      </c>
      <c r="E45" s="29">
        <f>IF(A45&gt;0,INDEX(Joueurs!$B$2:$E$61,MATCH(A45,Joueurs!$A$2:$A$61,0),4)," ")</f>
        <v>30218</v>
      </c>
      <c r="F45" s="55">
        <f t="shared" si="16"/>
        <v>13846</v>
      </c>
      <c r="G45" s="62">
        <f t="shared" si="15"/>
        <v>0</v>
      </c>
      <c r="H45" s="78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50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71"/>
      <c r="CT45" s="71"/>
      <c r="CU45" s="85"/>
      <c r="CV45" s="85"/>
      <c r="CW45" s="85"/>
      <c r="CX45" s="85"/>
      <c r="CY45" s="85"/>
      <c r="CZ45" s="85"/>
      <c r="DA45" s="85"/>
      <c r="DB45" s="85"/>
      <c r="DC45" s="85"/>
      <c r="DD45" s="85"/>
      <c r="DE45" s="85"/>
      <c r="DF45" s="85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  <c r="DS45" s="85"/>
      <c r="DT45" s="85"/>
      <c r="DU45" s="85"/>
      <c r="DV45" s="85"/>
      <c r="DW45" s="85"/>
      <c r="DX45" s="85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  <c r="FO45" s="85"/>
      <c r="FP45" s="85"/>
      <c r="FQ45" s="85"/>
      <c r="FR45" s="85"/>
      <c r="FS45" s="85"/>
      <c r="FT45" s="85"/>
      <c r="FU45" s="85"/>
      <c r="FV45" s="85"/>
      <c r="FW45" s="85"/>
      <c r="FX45" s="85"/>
      <c r="FY45" s="85"/>
      <c r="FZ45" s="85"/>
      <c r="GA45" s="85"/>
      <c r="GB45" s="85"/>
      <c r="GC45" s="85"/>
      <c r="GD45" s="85"/>
      <c r="GE45" s="89"/>
      <c r="GF45" s="89"/>
      <c r="GG45" s="85"/>
      <c r="GH45" s="85"/>
      <c r="GI45" s="85"/>
      <c r="GJ45" s="85"/>
      <c r="GK45" s="85"/>
      <c r="GL45" s="85"/>
      <c r="GM45" s="85"/>
      <c r="GN45" s="85"/>
      <c r="GO45" s="85"/>
      <c r="GP45" s="85"/>
      <c r="GQ45" s="85"/>
      <c r="GR45" s="85"/>
      <c r="GS45" s="85"/>
      <c r="GT45" s="85"/>
      <c r="GU45" s="85"/>
      <c r="GV45" s="85"/>
      <c r="GW45" s="85"/>
      <c r="GX45" s="85"/>
      <c r="GY45" s="85"/>
      <c r="GZ45" s="85"/>
      <c r="HA45" s="85"/>
      <c r="HB45" s="85"/>
      <c r="HC45" s="85"/>
      <c r="HD45" s="85"/>
      <c r="HE45" s="85"/>
      <c r="HF45" s="85"/>
      <c r="HG45" s="85"/>
      <c r="HH45" s="85"/>
      <c r="HI45" s="85"/>
      <c r="HJ45" s="85"/>
      <c r="HK45" s="85"/>
      <c r="HL45" s="85"/>
      <c r="HM45" s="85"/>
      <c r="HN45" s="85"/>
      <c r="HO45" s="85"/>
      <c r="HP45" s="85"/>
      <c r="HQ45" s="85"/>
      <c r="HR45" s="85"/>
      <c r="HS45" s="85"/>
      <c r="HT45" s="85"/>
      <c r="HU45" s="85"/>
      <c r="HV45" s="85"/>
      <c r="HW45" s="85"/>
      <c r="HX45" s="85"/>
      <c r="HY45" s="85"/>
      <c r="HZ45" s="85"/>
      <c r="IA45" s="85"/>
      <c r="IB45" s="85"/>
      <c r="IC45" s="85"/>
      <c r="ID45" s="85"/>
      <c r="IE45" s="85"/>
      <c r="IF45" s="85"/>
      <c r="IG45" s="85"/>
      <c r="IH45" s="85"/>
      <c r="II45" s="85"/>
      <c r="IJ45" s="85"/>
      <c r="IK45" s="85"/>
      <c r="IL45" s="85"/>
      <c r="IM45" s="85"/>
      <c r="IN45" s="85"/>
      <c r="IO45" s="85"/>
      <c r="IP45" s="85"/>
      <c r="IQ45" s="85"/>
      <c r="IR45" s="85"/>
      <c r="IS45" s="85"/>
      <c r="IT45" s="85"/>
      <c r="IU45" s="85"/>
      <c r="IV45" s="85"/>
      <c r="IW45" s="85"/>
      <c r="IX45" s="85"/>
      <c r="IY45" s="85"/>
      <c r="IZ45" s="85"/>
      <c r="JA45" s="85"/>
      <c r="JB45" s="85"/>
      <c r="JC45" s="85"/>
      <c r="JD45" s="85"/>
      <c r="JE45" s="85"/>
      <c r="JF45" s="85"/>
      <c r="JG45" s="85"/>
      <c r="JH45" s="85"/>
      <c r="JI45" s="85"/>
      <c r="JJ45" s="85"/>
      <c r="JK45" s="85"/>
      <c r="JL45" s="85"/>
      <c r="JM45" s="85"/>
      <c r="JN45" s="85"/>
      <c r="JO45" s="85"/>
      <c r="JP45" s="85"/>
      <c r="JQ45" s="85"/>
      <c r="JR45" s="85"/>
      <c r="JS45" s="85"/>
      <c r="JT45" s="85"/>
      <c r="JU45" s="85"/>
      <c r="JV45" s="85"/>
      <c r="JW45" s="85"/>
      <c r="JX45" s="85"/>
      <c r="JY45" s="85"/>
      <c r="JZ45" s="85"/>
      <c r="KA45" s="85"/>
      <c r="KB45" s="85"/>
      <c r="KC45" s="85"/>
      <c r="KD45" s="85"/>
      <c r="KE45" s="85"/>
      <c r="KF45" s="85"/>
      <c r="KG45" s="85"/>
      <c r="KH45" s="85"/>
      <c r="KI45" s="85"/>
      <c r="KJ45" s="85"/>
      <c r="KK45" s="85"/>
      <c r="KL45" s="85"/>
      <c r="KM45" s="85"/>
      <c r="KN45" s="85"/>
      <c r="KO45" s="85"/>
      <c r="KP45" s="85"/>
      <c r="KQ45" s="85"/>
      <c r="KR45" s="85"/>
      <c r="KS45" s="85"/>
      <c r="KT45" s="85"/>
      <c r="KU45" s="85"/>
      <c r="KV45" s="85"/>
      <c r="KW45" s="85"/>
      <c r="KX45" s="85"/>
      <c r="KY45" s="85"/>
      <c r="KZ45" s="85"/>
      <c r="LA45" s="85"/>
      <c r="LB45" s="85"/>
      <c r="LC45" s="85"/>
      <c r="LD45" s="85"/>
      <c r="LE45" s="85"/>
      <c r="LF45" s="85"/>
      <c r="LG45" s="85"/>
      <c r="LH45" s="85"/>
      <c r="LI45" s="85"/>
      <c r="LJ45" s="85"/>
      <c r="LK45" s="85"/>
      <c r="LL45" s="89"/>
      <c r="LM45" s="89"/>
      <c r="LN45" s="102">
        <f t="shared" si="30"/>
        <v>0</v>
      </c>
      <c r="LO45" s="101">
        <f t="shared" si="31"/>
        <v>0</v>
      </c>
      <c r="LP45" s="117">
        <f t="shared" si="32"/>
        <v>0</v>
      </c>
      <c r="LQ45" s="122">
        <f t="shared" si="33"/>
        <v>0</v>
      </c>
      <c r="LR45" s="118">
        <f t="shared" si="34"/>
        <v>0</v>
      </c>
      <c r="LS45" s="101">
        <f t="shared" si="35"/>
        <v>0</v>
      </c>
      <c r="LU45" s="108">
        <v>31</v>
      </c>
      <c r="LV45" s="143" t="str">
        <f t="shared" si="17"/>
        <v>0 0</v>
      </c>
      <c r="LW45" s="144"/>
      <c r="LX45" s="107">
        <f t="shared" si="18"/>
        <v>6</v>
      </c>
      <c r="LY45" s="101">
        <f t="shared" si="19"/>
        <v>1</v>
      </c>
      <c r="LZ45" s="101">
        <f t="shared" si="20"/>
        <v>1</v>
      </c>
      <c r="MA45" s="101">
        <f t="shared" si="21"/>
        <v>1</v>
      </c>
      <c r="MB45" s="122">
        <f t="shared" si="36"/>
        <v>1</v>
      </c>
      <c r="MC45" s="101">
        <f t="shared" si="22"/>
        <v>1</v>
      </c>
      <c r="MD45" s="101">
        <f t="shared" si="37"/>
        <v>1</v>
      </c>
      <c r="MF45" s="87">
        <f t="shared" si="23"/>
        <v>33.000045</v>
      </c>
      <c r="MG45" s="87">
        <f t="shared" si="24"/>
        <v>41</v>
      </c>
      <c r="MH45" s="87" t="str">
        <f t="shared" si="25"/>
        <v>0 0</v>
      </c>
      <c r="MI45" s="87">
        <f t="shared" si="26"/>
        <v>0</v>
      </c>
      <c r="MJ45" s="87">
        <f>IFERROR(SMALL($MF$15:$MF$74,31),0)</f>
        <v>29.000039999999998</v>
      </c>
      <c r="MK45" s="87">
        <f t="shared" si="27"/>
        <v>1</v>
      </c>
      <c r="ML45" s="87" t="str">
        <f t="shared" si="28"/>
        <v>0 0</v>
      </c>
      <c r="MM45" s="88">
        <f t="shared" si="29"/>
        <v>1</v>
      </c>
    </row>
    <row r="46" spans="1:351" ht="14.25" customHeight="1">
      <c r="A46" s="68">
        <v>32</v>
      </c>
      <c r="B46" s="34">
        <f>IF(A46&gt;0,INDEX(Joueurs!$B$2:$E$61,MATCH(A46,Joueurs!$A$2:$A$61,0),1)," ")</f>
        <v>0</v>
      </c>
      <c r="C46" s="35">
        <f>IF(A46&gt;0,INDEX(Joueurs!$B$2:$E$61,MATCH(A46,Joueurs!$A$2:$A$61,0),2)," ")</f>
        <v>0</v>
      </c>
      <c r="D46" s="23" t="str">
        <f>IF(A46&gt;0,INDEX(Joueurs!$B$2:$E$61,MATCH(A46,Joueurs!$A$2:$A$61,0),3)," ")</f>
        <v>G</v>
      </c>
      <c r="E46" s="29">
        <f>IF(A46&gt;0,INDEX(Joueurs!$B$2:$E$61,MATCH(A46,Joueurs!$A$2:$A$61,0),4)," ")</f>
        <v>27556</v>
      </c>
      <c r="F46" s="55">
        <f t="shared" si="16"/>
        <v>16508</v>
      </c>
      <c r="G46" s="62">
        <f t="shared" si="15"/>
        <v>5</v>
      </c>
      <c r="H46" s="78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 t="s">
        <v>32</v>
      </c>
      <c r="U46" s="40"/>
      <c r="V46" s="40"/>
      <c r="W46" s="40"/>
      <c r="X46" s="40"/>
      <c r="Y46" s="40"/>
      <c r="Z46" s="40"/>
      <c r="AA46" s="40" t="s">
        <v>32</v>
      </c>
      <c r="AB46" s="40"/>
      <c r="AC46" s="40"/>
      <c r="AD46" s="40"/>
      <c r="AE46" s="40"/>
      <c r="AF46" s="40"/>
      <c r="AG46" s="40"/>
      <c r="AH46" s="40" t="s">
        <v>32</v>
      </c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 t="s">
        <v>32</v>
      </c>
      <c r="AW46" s="40"/>
      <c r="AX46" s="40"/>
      <c r="AY46" s="40"/>
      <c r="AZ46" s="40"/>
      <c r="BA46" s="40"/>
      <c r="BB46" s="40"/>
      <c r="BC46" s="40" t="s">
        <v>32</v>
      </c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50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71"/>
      <c r="CT46" s="71"/>
      <c r="CU46" s="85"/>
      <c r="CV46" s="85"/>
      <c r="CW46" s="85"/>
      <c r="CX46" s="85"/>
      <c r="CY46" s="85"/>
      <c r="CZ46" s="85"/>
      <c r="DA46" s="85"/>
      <c r="DB46" s="85"/>
      <c r="DC46" s="85"/>
      <c r="DD46" s="85"/>
      <c r="DE46" s="85"/>
      <c r="DF46" s="85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85"/>
      <c r="DW46" s="85"/>
      <c r="DX46" s="85"/>
      <c r="DY46" s="85"/>
      <c r="DZ46" s="85"/>
      <c r="EA46" s="85"/>
      <c r="EB46" s="85"/>
      <c r="EC46" s="85"/>
      <c r="ED46" s="85"/>
      <c r="EE46" s="85"/>
      <c r="EF46" s="85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  <c r="FO46" s="85"/>
      <c r="FP46" s="85"/>
      <c r="FQ46" s="85"/>
      <c r="FR46" s="85"/>
      <c r="FS46" s="85"/>
      <c r="FT46" s="85"/>
      <c r="FU46" s="85"/>
      <c r="FV46" s="85"/>
      <c r="FW46" s="85"/>
      <c r="FX46" s="85"/>
      <c r="FY46" s="85"/>
      <c r="FZ46" s="85"/>
      <c r="GA46" s="85"/>
      <c r="GB46" s="85"/>
      <c r="GC46" s="85"/>
      <c r="GD46" s="85"/>
      <c r="GE46" s="89"/>
      <c r="GF46" s="89"/>
      <c r="GG46" s="85"/>
      <c r="GH46" s="85"/>
      <c r="GI46" s="85"/>
      <c r="GJ46" s="85"/>
      <c r="GK46" s="85"/>
      <c r="GL46" s="85"/>
      <c r="GM46" s="85"/>
      <c r="GN46" s="85"/>
      <c r="GO46" s="85"/>
      <c r="GP46" s="85"/>
      <c r="GQ46" s="85"/>
      <c r="GR46" s="85"/>
      <c r="GS46" s="85"/>
      <c r="GT46" s="85"/>
      <c r="GU46" s="85"/>
      <c r="GV46" s="85"/>
      <c r="GW46" s="85"/>
      <c r="GX46" s="85"/>
      <c r="GY46" s="85"/>
      <c r="GZ46" s="85"/>
      <c r="HA46" s="85"/>
      <c r="HB46" s="85"/>
      <c r="HC46" s="85"/>
      <c r="HD46" s="85"/>
      <c r="HE46" s="85"/>
      <c r="HF46" s="85"/>
      <c r="HG46" s="85"/>
      <c r="HH46" s="85"/>
      <c r="HI46" s="85"/>
      <c r="HJ46" s="85"/>
      <c r="HK46" s="85"/>
      <c r="HL46" s="85"/>
      <c r="HM46" s="85"/>
      <c r="HN46" s="85"/>
      <c r="HO46" s="85"/>
      <c r="HP46" s="85"/>
      <c r="HQ46" s="85"/>
      <c r="HR46" s="85"/>
      <c r="HS46" s="85"/>
      <c r="HT46" s="85"/>
      <c r="HU46" s="85"/>
      <c r="HV46" s="85"/>
      <c r="HW46" s="85"/>
      <c r="HX46" s="85"/>
      <c r="HY46" s="85"/>
      <c r="HZ46" s="85"/>
      <c r="IA46" s="85"/>
      <c r="IB46" s="85"/>
      <c r="IC46" s="85"/>
      <c r="ID46" s="85"/>
      <c r="IE46" s="85"/>
      <c r="IF46" s="85"/>
      <c r="IG46" s="85"/>
      <c r="IH46" s="85"/>
      <c r="II46" s="85"/>
      <c r="IJ46" s="85"/>
      <c r="IK46" s="85"/>
      <c r="IL46" s="85"/>
      <c r="IM46" s="85"/>
      <c r="IN46" s="85"/>
      <c r="IO46" s="85"/>
      <c r="IP46" s="85"/>
      <c r="IQ46" s="85"/>
      <c r="IR46" s="85"/>
      <c r="IS46" s="85"/>
      <c r="IT46" s="85"/>
      <c r="IU46" s="85"/>
      <c r="IV46" s="85"/>
      <c r="IW46" s="85"/>
      <c r="IX46" s="85"/>
      <c r="IY46" s="85"/>
      <c r="IZ46" s="85"/>
      <c r="JA46" s="85"/>
      <c r="JB46" s="85"/>
      <c r="JC46" s="85"/>
      <c r="JD46" s="85"/>
      <c r="JE46" s="85"/>
      <c r="JF46" s="85"/>
      <c r="JG46" s="85"/>
      <c r="JH46" s="85"/>
      <c r="JI46" s="85"/>
      <c r="JJ46" s="85"/>
      <c r="JK46" s="85"/>
      <c r="JL46" s="85"/>
      <c r="JM46" s="85"/>
      <c r="JN46" s="85"/>
      <c r="JO46" s="85"/>
      <c r="JP46" s="85"/>
      <c r="JQ46" s="85"/>
      <c r="JR46" s="85"/>
      <c r="JS46" s="85"/>
      <c r="JT46" s="85"/>
      <c r="JU46" s="85"/>
      <c r="JV46" s="85"/>
      <c r="JW46" s="85"/>
      <c r="JX46" s="85"/>
      <c r="JY46" s="85"/>
      <c r="JZ46" s="85"/>
      <c r="KA46" s="85"/>
      <c r="KB46" s="85"/>
      <c r="KC46" s="85"/>
      <c r="KD46" s="85"/>
      <c r="KE46" s="85"/>
      <c r="KF46" s="85"/>
      <c r="KG46" s="85"/>
      <c r="KH46" s="85"/>
      <c r="KI46" s="85"/>
      <c r="KJ46" s="85"/>
      <c r="KK46" s="85"/>
      <c r="KL46" s="85"/>
      <c r="KM46" s="85"/>
      <c r="KN46" s="85"/>
      <c r="KO46" s="85"/>
      <c r="KP46" s="85"/>
      <c r="KQ46" s="85"/>
      <c r="KR46" s="85"/>
      <c r="KS46" s="85"/>
      <c r="KT46" s="85"/>
      <c r="KU46" s="85"/>
      <c r="KV46" s="85"/>
      <c r="KW46" s="85"/>
      <c r="KX46" s="85"/>
      <c r="KY46" s="85"/>
      <c r="KZ46" s="85"/>
      <c r="LA46" s="85"/>
      <c r="LB46" s="85"/>
      <c r="LC46" s="85"/>
      <c r="LD46" s="85"/>
      <c r="LE46" s="85"/>
      <c r="LF46" s="85"/>
      <c r="LG46" s="85"/>
      <c r="LH46" s="85"/>
      <c r="LI46" s="85"/>
      <c r="LJ46" s="85"/>
      <c r="LK46" s="85"/>
      <c r="LL46" s="89"/>
      <c r="LM46" s="89"/>
      <c r="LN46" s="102">
        <f t="shared" si="30"/>
        <v>1</v>
      </c>
      <c r="LO46" s="101">
        <f t="shared" si="31"/>
        <v>1</v>
      </c>
      <c r="LP46" s="117">
        <f t="shared" si="32"/>
        <v>1</v>
      </c>
      <c r="LQ46" s="122">
        <f t="shared" si="33"/>
        <v>0</v>
      </c>
      <c r="LR46" s="118">
        <f t="shared" si="34"/>
        <v>1</v>
      </c>
      <c r="LS46" s="101">
        <f t="shared" si="35"/>
        <v>1</v>
      </c>
      <c r="LU46" s="108">
        <v>32</v>
      </c>
      <c r="LV46" s="143" t="str">
        <f t="shared" si="17"/>
        <v>0 0</v>
      </c>
      <c r="LW46" s="144"/>
      <c r="LX46" s="107">
        <f t="shared" si="18"/>
        <v>6</v>
      </c>
      <c r="LY46" s="101">
        <f t="shared" si="19"/>
        <v>1</v>
      </c>
      <c r="LZ46" s="101">
        <f t="shared" si="20"/>
        <v>1</v>
      </c>
      <c r="MA46" s="101">
        <f t="shared" si="21"/>
        <v>1</v>
      </c>
      <c r="MB46" s="122">
        <f t="shared" si="36"/>
        <v>1</v>
      </c>
      <c r="MC46" s="101">
        <f t="shared" si="22"/>
        <v>1</v>
      </c>
      <c r="MD46" s="101">
        <f t="shared" si="37"/>
        <v>1</v>
      </c>
      <c r="MF46" s="87">
        <f t="shared" si="23"/>
        <v>20.000046000000001</v>
      </c>
      <c r="MG46" s="87">
        <f t="shared" si="24"/>
        <v>22</v>
      </c>
      <c r="MH46" s="87" t="str">
        <f t="shared" si="25"/>
        <v>0 0</v>
      </c>
      <c r="MI46" s="87">
        <f t="shared" si="26"/>
        <v>5</v>
      </c>
      <c r="MJ46" s="87">
        <f>IFERROR(SMALL($MF$15:$MF$74,32),0)</f>
        <v>29.000041</v>
      </c>
      <c r="MK46" s="87">
        <f t="shared" si="27"/>
        <v>23</v>
      </c>
      <c r="ML46" s="87" t="str">
        <f t="shared" si="28"/>
        <v>0 0</v>
      </c>
      <c r="MM46" s="88">
        <f t="shared" si="29"/>
        <v>1</v>
      </c>
    </row>
    <row r="47" spans="1:351" ht="14.25" customHeight="1">
      <c r="A47" s="68">
        <v>33</v>
      </c>
      <c r="B47" s="34">
        <f>IF(A47&gt;0,INDEX(Joueurs!$B$2:$E$61,MATCH(A47,Joueurs!$A$2:$A$61,0),1)," ")</f>
        <v>0</v>
      </c>
      <c r="C47" s="35">
        <f>IF(A47&gt;0,INDEX(Joueurs!$B$2:$E$61,MATCH(A47,Joueurs!$A$2:$A$61,0),2)," ")</f>
        <v>0</v>
      </c>
      <c r="D47" s="23" t="str">
        <f>IF(A47&gt;0,INDEX(Joueurs!$B$2:$E$61,MATCH(A47,Joueurs!$A$2:$A$61,0),3)," ")</f>
        <v>G</v>
      </c>
      <c r="E47" s="29">
        <f>IF(A47&gt;0,INDEX(Joueurs!$B$2:$E$61,MATCH(A47,Joueurs!$A$2:$A$61,0),4)," ")</f>
        <v>27217</v>
      </c>
      <c r="F47" s="55">
        <f t="shared" ref="F47:F74" si="38">IF(A47&gt;0,$B$5-E47," ")</f>
        <v>16847</v>
      </c>
      <c r="G47" s="62">
        <f t="shared" si="15"/>
        <v>0</v>
      </c>
      <c r="H47" s="78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50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71"/>
      <c r="CT47" s="71"/>
      <c r="CU47" s="85"/>
      <c r="CV47" s="85"/>
      <c r="CW47" s="85"/>
      <c r="CX47" s="85"/>
      <c r="CY47" s="85"/>
      <c r="CZ47" s="85"/>
      <c r="DA47" s="85"/>
      <c r="DB47" s="85"/>
      <c r="DC47" s="85"/>
      <c r="DD47" s="85"/>
      <c r="DE47" s="85"/>
      <c r="DF47" s="85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  <c r="DS47" s="85"/>
      <c r="DT47" s="85"/>
      <c r="DU47" s="85"/>
      <c r="DV47" s="85"/>
      <c r="DW47" s="85"/>
      <c r="DX47" s="85"/>
      <c r="DY47" s="85"/>
      <c r="DZ47" s="85"/>
      <c r="EA47" s="85"/>
      <c r="EB47" s="85"/>
      <c r="EC47" s="85"/>
      <c r="ED47" s="85"/>
      <c r="EE47" s="85"/>
      <c r="EF47" s="85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  <c r="FO47" s="85"/>
      <c r="FP47" s="85"/>
      <c r="FQ47" s="85"/>
      <c r="FR47" s="85"/>
      <c r="FS47" s="85"/>
      <c r="FT47" s="85"/>
      <c r="FU47" s="85"/>
      <c r="FV47" s="85"/>
      <c r="FW47" s="85"/>
      <c r="FX47" s="85"/>
      <c r="FY47" s="85"/>
      <c r="FZ47" s="85"/>
      <c r="GA47" s="85"/>
      <c r="GB47" s="85"/>
      <c r="GC47" s="85"/>
      <c r="GD47" s="85"/>
      <c r="GE47" s="89"/>
      <c r="GF47" s="89"/>
      <c r="GG47" s="85"/>
      <c r="GH47" s="85"/>
      <c r="GI47" s="85"/>
      <c r="GJ47" s="85"/>
      <c r="GK47" s="85"/>
      <c r="GL47" s="85"/>
      <c r="GM47" s="85"/>
      <c r="GN47" s="85"/>
      <c r="GO47" s="85"/>
      <c r="GP47" s="85"/>
      <c r="GQ47" s="85"/>
      <c r="GR47" s="85"/>
      <c r="GS47" s="85"/>
      <c r="GT47" s="85"/>
      <c r="GU47" s="85"/>
      <c r="GV47" s="85"/>
      <c r="GW47" s="85"/>
      <c r="GX47" s="85"/>
      <c r="GY47" s="85"/>
      <c r="GZ47" s="85"/>
      <c r="HA47" s="85"/>
      <c r="HB47" s="85"/>
      <c r="HC47" s="85"/>
      <c r="HD47" s="85"/>
      <c r="HE47" s="85"/>
      <c r="HF47" s="85"/>
      <c r="HG47" s="85"/>
      <c r="HH47" s="85"/>
      <c r="HI47" s="85"/>
      <c r="HJ47" s="85"/>
      <c r="HK47" s="85"/>
      <c r="HL47" s="85"/>
      <c r="HM47" s="85"/>
      <c r="HN47" s="85"/>
      <c r="HO47" s="85"/>
      <c r="HP47" s="85"/>
      <c r="HQ47" s="85"/>
      <c r="HR47" s="85"/>
      <c r="HS47" s="85"/>
      <c r="HT47" s="85"/>
      <c r="HU47" s="85"/>
      <c r="HV47" s="85"/>
      <c r="HW47" s="85"/>
      <c r="HX47" s="85"/>
      <c r="HY47" s="85"/>
      <c r="HZ47" s="85"/>
      <c r="IA47" s="85"/>
      <c r="IB47" s="85"/>
      <c r="IC47" s="85"/>
      <c r="ID47" s="85"/>
      <c r="IE47" s="85"/>
      <c r="IF47" s="85"/>
      <c r="IG47" s="85"/>
      <c r="IH47" s="85"/>
      <c r="II47" s="85"/>
      <c r="IJ47" s="85"/>
      <c r="IK47" s="85"/>
      <c r="IL47" s="85"/>
      <c r="IM47" s="85"/>
      <c r="IN47" s="85"/>
      <c r="IO47" s="85"/>
      <c r="IP47" s="85"/>
      <c r="IQ47" s="85"/>
      <c r="IR47" s="85"/>
      <c r="IS47" s="85"/>
      <c r="IT47" s="85"/>
      <c r="IU47" s="85"/>
      <c r="IV47" s="85"/>
      <c r="IW47" s="85"/>
      <c r="IX47" s="85"/>
      <c r="IY47" s="85"/>
      <c r="IZ47" s="85"/>
      <c r="JA47" s="85"/>
      <c r="JB47" s="85"/>
      <c r="JC47" s="85"/>
      <c r="JD47" s="85"/>
      <c r="JE47" s="85"/>
      <c r="JF47" s="85"/>
      <c r="JG47" s="85"/>
      <c r="JH47" s="85"/>
      <c r="JI47" s="85"/>
      <c r="JJ47" s="85"/>
      <c r="JK47" s="85"/>
      <c r="JL47" s="85"/>
      <c r="JM47" s="85"/>
      <c r="JN47" s="85"/>
      <c r="JO47" s="85"/>
      <c r="JP47" s="85"/>
      <c r="JQ47" s="85"/>
      <c r="JR47" s="85"/>
      <c r="JS47" s="85"/>
      <c r="JT47" s="85"/>
      <c r="JU47" s="85"/>
      <c r="JV47" s="85"/>
      <c r="JW47" s="85"/>
      <c r="JX47" s="85"/>
      <c r="JY47" s="85"/>
      <c r="JZ47" s="85"/>
      <c r="KA47" s="85"/>
      <c r="KB47" s="85"/>
      <c r="KC47" s="85"/>
      <c r="KD47" s="85"/>
      <c r="KE47" s="85"/>
      <c r="KF47" s="85"/>
      <c r="KG47" s="85"/>
      <c r="KH47" s="85"/>
      <c r="KI47" s="85"/>
      <c r="KJ47" s="85"/>
      <c r="KK47" s="85"/>
      <c r="KL47" s="85"/>
      <c r="KM47" s="85"/>
      <c r="KN47" s="85"/>
      <c r="KO47" s="85"/>
      <c r="KP47" s="85"/>
      <c r="KQ47" s="85"/>
      <c r="KR47" s="85"/>
      <c r="KS47" s="85"/>
      <c r="KT47" s="85"/>
      <c r="KU47" s="85"/>
      <c r="KV47" s="85"/>
      <c r="KW47" s="85"/>
      <c r="KX47" s="85"/>
      <c r="KY47" s="85"/>
      <c r="KZ47" s="85"/>
      <c r="LA47" s="85"/>
      <c r="LB47" s="85"/>
      <c r="LC47" s="85"/>
      <c r="LD47" s="85"/>
      <c r="LE47" s="85"/>
      <c r="LF47" s="85"/>
      <c r="LG47" s="85"/>
      <c r="LH47" s="85"/>
      <c r="LI47" s="85"/>
      <c r="LJ47" s="85"/>
      <c r="LK47" s="85"/>
      <c r="LL47" s="89"/>
      <c r="LM47" s="89"/>
      <c r="LN47" s="102">
        <f t="shared" si="30"/>
        <v>0</v>
      </c>
      <c r="LO47" s="101">
        <f t="shared" si="31"/>
        <v>0</v>
      </c>
      <c r="LP47" s="117">
        <f t="shared" si="32"/>
        <v>0</v>
      </c>
      <c r="LQ47" s="122">
        <f t="shared" si="33"/>
        <v>0</v>
      </c>
      <c r="LR47" s="118">
        <f t="shared" si="34"/>
        <v>0</v>
      </c>
      <c r="LS47" s="101">
        <f t="shared" si="35"/>
        <v>0</v>
      </c>
      <c r="LU47" s="108">
        <v>33</v>
      </c>
      <c r="LV47" s="143" t="str">
        <f t="shared" ref="LV47:LV74" si="39">ML47</f>
        <v>0 0</v>
      </c>
      <c r="LW47" s="144"/>
      <c r="LX47" s="107">
        <f t="shared" ref="LX47:LX74" si="40">INDEX($G$15:$G$74,MATCH(MM47,$A$15:$A$74,0))</f>
        <v>6</v>
      </c>
      <c r="LY47" s="101">
        <f t="shared" ref="LY47:LY74" si="41">INDEX($LN$15:$LN$74,MATCH(MM47,$A$15:$A$74,0))</f>
        <v>1</v>
      </c>
      <c r="LZ47" s="101">
        <f t="shared" ref="LZ47:LZ74" si="42">INDEX($LO$15:$LO$74,MATCH(MM47,$A$15:$A$74,0))</f>
        <v>1</v>
      </c>
      <c r="MA47" s="101">
        <f t="shared" ref="MA47:MA74" si="43">INDEX($LP$15:$LP$74,MATCH(MM47,$A$15:$A$74,0))</f>
        <v>1</v>
      </c>
      <c r="MB47" s="122">
        <f t="shared" si="36"/>
        <v>1</v>
      </c>
      <c r="MC47" s="101">
        <f t="shared" ref="MC47:MC74" si="44">INDEX($LR$15:$LR$74,MATCH(MM47,$A$15:$A$74,0))</f>
        <v>1</v>
      </c>
      <c r="MD47" s="101">
        <f t="shared" si="37"/>
        <v>1</v>
      </c>
      <c r="MF47" s="87">
        <f t="shared" ref="MF47:MF74" si="45">IFERROR(IF(B47="","-",RANK(G47,$G$15:$G$74,0)+ROW()%%%),"-")</f>
        <v>33.000047000000002</v>
      </c>
      <c r="MG47" s="87">
        <f t="shared" ref="MG47:MG74" si="46">IFERROR(IF(MF47="","",RANK(MF47,$MF$15:$MF$74,1)),"-")</f>
        <v>42</v>
      </c>
      <c r="MH47" s="87" t="str">
        <f t="shared" ref="MH47:MH74" si="47">B47&amp;" "&amp;C47</f>
        <v>0 0</v>
      </c>
      <c r="MI47" s="87">
        <f t="shared" ref="MI47:MI74" si="48">G47</f>
        <v>0</v>
      </c>
      <c r="MJ47" s="87">
        <f>IFERROR(SMALL($MF$15:$MF$74,33),0)</f>
        <v>33.000022999999999</v>
      </c>
      <c r="MK47" s="87">
        <f t="shared" ref="MK47:MK74" si="49">IFERROR(IF(MI47="","",RANK(MI47,$MI$15:$MI$74,1)),0)</f>
        <v>1</v>
      </c>
      <c r="ML47" s="87" t="str">
        <f t="shared" ref="ML47:ML74" si="50">IFERROR(INDEX($MH$15:$MH$74,MATCH(MJ47,$MF$15:$MF$74,0),1),0)</f>
        <v>0 0</v>
      </c>
      <c r="MM47" s="88">
        <f t="shared" ref="MM47:MM74" si="51">IFERROR(INDEX($A$15:$A$74,MATCH(ML47,$MH$15:$MH$74,0)),0)</f>
        <v>1</v>
      </c>
    </row>
    <row r="48" spans="1:351" ht="14.25" customHeight="1">
      <c r="A48" s="68">
        <v>34</v>
      </c>
      <c r="B48" s="34">
        <f>IF(A48&gt;0,INDEX(Joueurs!$B$2:$E$61,MATCH(A48,Joueurs!$A$2:$A$61,0),1)," ")</f>
        <v>0</v>
      </c>
      <c r="C48" s="35">
        <f>IF(A48&gt;0,INDEX(Joueurs!$B$2:$E$61,MATCH(A48,Joueurs!$A$2:$A$61,0),2)," ")</f>
        <v>0</v>
      </c>
      <c r="D48" s="23" t="str">
        <f>IF(A48&gt;0,INDEX(Joueurs!$B$2:$E$61,MATCH(A48,Joueurs!$A$2:$A$61,0),3)," ")</f>
        <v>G</v>
      </c>
      <c r="E48" s="29">
        <f>IF(A48&gt;0,INDEX(Joueurs!$B$2:$E$61,MATCH(A48,Joueurs!$A$2:$A$61,0),4)," ")</f>
        <v>34245</v>
      </c>
      <c r="F48" s="55">
        <f t="shared" si="38"/>
        <v>9819</v>
      </c>
      <c r="G48" s="62">
        <f t="shared" si="15"/>
        <v>6</v>
      </c>
      <c r="H48" s="78" t="s">
        <v>32</v>
      </c>
      <c r="I48" s="40"/>
      <c r="J48" s="40"/>
      <c r="K48" s="40"/>
      <c r="L48" s="40" t="s">
        <v>32</v>
      </c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 t="s">
        <v>32</v>
      </c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 t="s">
        <v>32</v>
      </c>
      <c r="AR48" s="40"/>
      <c r="AS48" s="40"/>
      <c r="AT48" s="40"/>
      <c r="AU48" s="40" t="s">
        <v>32</v>
      </c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 t="s">
        <v>32</v>
      </c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50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71"/>
      <c r="CT48" s="71"/>
      <c r="CU48" s="85"/>
      <c r="CV48" s="85"/>
      <c r="CW48" s="85"/>
      <c r="CX48" s="85"/>
      <c r="CY48" s="85"/>
      <c r="CZ48" s="85"/>
      <c r="DA48" s="85"/>
      <c r="DB48" s="85"/>
      <c r="DC48" s="85"/>
      <c r="DD48" s="85"/>
      <c r="DE48" s="85"/>
      <c r="DF48" s="85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  <c r="FF48" s="85"/>
      <c r="FG48" s="85"/>
      <c r="FH48" s="85"/>
      <c r="FI48" s="85"/>
      <c r="FJ48" s="85"/>
      <c r="FK48" s="85"/>
      <c r="FL48" s="85"/>
      <c r="FM48" s="85"/>
      <c r="FN48" s="85"/>
      <c r="FO48" s="85"/>
      <c r="FP48" s="85"/>
      <c r="FQ48" s="85"/>
      <c r="FR48" s="85"/>
      <c r="FS48" s="85"/>
      <c r="FT48" s="85"/>
      <c r="FU48" s="85"/>
      <c r="FV48" s="85"/>
      <c r="FW48" s="85"/>
      <c r="FX48" s="85"/>
      <c r="FY48" s="85"/>
      <c r="FZ48" s="85"/>
      <c r="GA48" s="85"/>
      <c r="GB48" s="85"/>
      <c r="GC48" s="85"/>
      <c r="GD48" s="85"/>
      <c r="GE48" s="89"/>
      <c r="GF48" s="89"/>
      <c r="GG48" s="85"/>
      <c r="GH48" s="85"/>
      <c r="GI48" s="85"/>
      <c r="GJ48" s="85"/>
      <c r="GK48" s="85"/>
      <c r="GL48" s="85"/>
      <c r="GM48" s="85"/>
      <c r="GN48" s="85"/>
      <c r="GO48" s="85"/>
      <c r="GP48" s="85"/>
      <c r="GQ48" s="85"/>
      <c r="GR48" s="85"/>
      <c r="GS48" s="85"/>
      <c r="GT48" s="85"/>
      <c r="GU48" s="85"/>
      <c r="GV48" s="85"/>
      <c r="GW48" s="85"/>
      <c r="GX48" s="85"/>
      <c r="GY48" s="85"/>
      <c r="GZ48" s="85"/>
      <c r="HA48" s="85"/>
      <c r="HB48" s="85"/>
      <c r="HC48" s="85"/>
      <c r="HD48" s="85"/>
      <c r="HE48" s="85"/>
      <c r="HF48" s="85"/>
      <c r="HG48" s="85"/>
      <c r="HH48" s="85"/>
      <c r="HI48" s="85"/>
      <c r="HJ48" s="85"/>
      <c r="HK48" s="85"/>
      <c r="HL48" s="85"/>
      <c r="HM48" s="85"/>
      <c r="HN48" s="85"/>
      <c r="HO48" s="85"/>
      <c r="HP48" s="85"/>
      <c r="HQ48" s="85"/>
      <c r="HR48" s="85"/>
      <c r="HS48" s="85"/>
      <c r="HT48" s="85"/>
      <c r="HU48" s="85"/>
      <c r="HV48" s="85"/>
      <c r="HW48" s="85"/>
      <c r="HX48" s="85"/>
      <c r="HY48" s="85"/>
      <c r="HZ48" s="85"/>
      <c r="IA48" s="85"/>
      <c r="IB48" s="85"/>
      <c r="IC48" s="85"/>
      <c r="ID48" s="85"/>
      <c r="IE48" s="85"/>
      <c r="IF48" s="85"/>
      <c r="IG48" s="85"/>
      <c r="IH48" s="85"/>
      <c r="II48" s="85"/>
      <c r="IJ48" s="85"/>
      <c r="IK48" s="85"/>
      <c r="IL48" s="85"/>
      <c r="IM48" s="85"/>
      <c r="IN48" s="85"/>
      <c r="IO48" s="85"/>
      <c r="IP48" s="85"/>
      <c r="IQ48" s="85"/>
      <c r="IR48" s="85"/>
      <c r="IS48" s="85"/>
      <c r="IT48" s="85"/>
      <c r="IU48" s="85"/>
      <c r="IV48" s="85"/>
      <c r="IW48" s="85"/>
      <c r="IX48" s="85"/>
      <c r="IY48" s="85"/>
      <c r="IZ48" s="85"/>
      <c r="JA48" s="85"/>
      <c r="JB48" s="85"/>
      <c r="JC48" s="85"/>
      <c r="JD48" s="85"/>
      <c r="JE48" s="85"/>
      <c r="JF48" s="85"/>
      <c r="JG48" s="85"/>
      <c r="JH48" s="85"/>
      <c r="JI48" s="85"/>
      <c r="JJ48" s="85"/>
      <c r="JK48" s="85"/>
      <c r="JL48" s="85"/>
      <c r="JM48" s="85"/>
      <c r="JN48" s="85"/>
      <c r="JO48" s="85"/>
      <c r="JP48" s="85"/>
      <c r="JQ48" s="85"/>
      <c r="JR48" s="85"/>
      <c r="JS48" s="85"/>
      <c r="JT48" s="85"/>
      <c r="JU48" s="85"/>
      <c r="JV48" s="85"/>
      <c r="JW48" s="85"/>
      <c r="JX48" s="85"/>
      <c r="JY48" s="85"/>
      <c r="JZ48" s="85"/>
      <c r="KA48" s="85"/>
      <c r="KB48" s="85"/>
      <c r="KC48" s="85"/>
      <c r="KD48" s="85"/>
      <c r="KE48" s="85"/>
      <c r="KF48" s="85"/>
      <c r="KG48" s="85"/>
      <c r="KH48" s="85"/>
      <c r="KI48" s="85"/>
      <c r="KJ48" s="85"/>
      <c r="KK48" s="85"/>
      <c r="KL48" s="85"/>
      <c r="KM48" s="85"/>
      <c r="KN48" s="85"/>
      <c r="KO48" s="85"/>
      <c r="KP48" s="85"/>
      <c r="KQ48" s="85"/>
      <c r="KR48" s="85"/>
      <c r="KS48" s="85"/>
      <c r="KT48" s="85"/>
      <c r="KU48" s="85"/>
      <c r="KV48" s="85"/>
      <c r="KW48" s="85"/>
      <c r="KX48" s="85"/>
      <c r="KY48" s="85"/>
      <c r="KZ48" s="85"/>
      <c r="LA48" s="85"/>
      <c r="LB48" s="85"/>
      <c r="LC48" s="85"/>
      <c r="LD48" s="85"/>
      <c r="LE48" s="85"/>
      <c r="LF48" s="85"/>
      <c r="LG48" s="85"/>
      <c r="LH48" s="85"/>
      <c r="LI48" s="85"/>
      <c r="LJ48" s="85"/>
      <c r="LK48" s="85"/>
      <c r="LL48" s="89"/>
      <c r="LM48" s="89"/>
      <c r="LN48" s="102">
        <f t="shared" si="30"/>
        <v>1</v>
      </c>
      <c r="LO48" s="101">
        <f t="shared" si="31"/>
        <v>1</v>
      </c>
      <c r="LP48" s="117">
        <f t="shared" si="32"/>
        <v>0</v>
      </c>
      <c r="LQ48" s="122">
        <f t="shared" si="33"/>
        <v>1</v>
      </c>
      <c r="LR48" s="118">
        <f t="shared" ref="LR48:LR74" si="52">COUNTA(L48,R48,X48,AD48,AJ48,AP48,AV48,BB48,BH48,BN48,BT48,BZ48,CF48,CL48,CR48,CX48,DD48,DJ48,DP48,DV48,EB48,EH48,EN48,ET48,EZ48,FF48,FL48,FR48,FX48,GD48,GJ48,GP48,GV48,HB48,HH48,HN48,HT48,HZ48,IF48,IL48,IR48,IX48,LA48,LG48,LM48)</f>
        <v>1</v>
      </c>
      <c r="LS48" s="101">
        <f t="shared" si="35"/>
        <v>2</v>
      </c>
      <c r="LU48" s="108">
        <v>34</v>
      </c>
      <c r="LV48" s="143" t="str">
        <f t="shared" si="39"/>
        <v>0 0</v>
      </c>
      <c r="LW48" s="144"/>
      <c r="LX48" s="107">
        <f t="shared" si="40"/>
        <v>6</v>
      </c>
      <c r="LY48" s="101">
        <f t="shared" si="41"/>
        <v>1</v>
      </c>
      <c r="LZ48" s="101">
        <f t="shared" si="42"/>
        <v>1</v>
      </c>
      <c r="MA48" s="101">
        <f t="shared" si="43"/>
        <v>1</v>
      </c>
      <c r="MB48" s="122">
        <f t="shared" si="36"/>
        <v>1</v>
      </c>
      <c r="MC48" s="101">
        <f t="shared" si="44"/>
        <v>1</v>
      </c>
      <c r="MD48" s="101">
        <f t="shared" si="37"/>
        <v>1</v>
      </c>
      <c r="MF48" s="87">
        <f t="shared" si="45"/>
        <v>12.000048</v>
      </c>
      <c r="MG48" s="87">
        <f t="shared" si="46"/>
        <v>17</v>
      </c>
      <c r="MH48" s="87" t="str">
        <f t="shared" si="47"/>
        <v>0 0</v>
      </c>
      <c r="MI48" s="87">
        <f t="shared" si="48"/>
        <v>6</v>
      </c>
      <c r="MJ48" s="87">
        <f>IFERROR(SMALL($MF$15:$MF$74,34),0)</f>
        <v>33.000024000000003</v>
      </c>
      <c r="MK48" s="87">
        <f t="shared" si="49"/>
        <v>27</v>
      </c>
      <c r="ML48" s="87" t="str">
        <f t="shared" si="50"/>
        <v>0 0</v>
      </c>
      <c r="MM48" s="88">
        <f t="shared" si="51"/>
        <v>1</v>
      </c>
    </row>
    <row r="49" spans="1:351" ht="14.25" customHeight="1">
      <c r="A49" s="68">
        <v>35</v>
      </c>
      <c r="B49" s="34">
        <f>IF(A49&gt;0,INDEX(Joueurs!$B$2:$E$61,MATCH(A49,Joueurs!$A$2:$A$61,0),1)," ")</f>
        <v>0</v>
      </c>
      <c r="C49" s="35">
        <f>IF(A49&gt;0,INDEX(Joueurs!$B$2:$E$61,MATCH(A49,Joueurs!$A$2:$A$61,0),2)," ")</f>
        <v>0</v>
      </c>
      <c r="D49" s="23" t="str">
        <f>IF(A49&gt;0,INDEX(Joueurs!$B$2:$E$61,MATCH(A49,Joueurs!$A$2:$A$61,0),3)," ")</f>
        <v>G</v>
      </c>
      <c r="E49" s="29">
        <f>IF(A49&gt;0,INDEX(Joueurs!$B$2:$E$61,MATCH(A49,Joueurs!$A$2:$A$61,0),4)," ")</f>
        <v>34024</v>
      </c>
      <c r="F49" s="55">
        <f t="shared" si="38"/>
        <v>10040</v>
      </c>
      <c r="G49" s="62">
        <f t="shared" si="15"/>
        <v>12</v>
      </c>
      <c r="H49" s="78" t="s">
        <v>32</v>
      </c>
      <c r="I49" s="40"/>
      <c r="J49" s="40"/>
      <c r="K49" s="40"/>
      <c r="L49" s="40" t="s">
        <v>32</v>
      </c>
      <c r="M49" s="40"/>
      <c r="N49" s="40"/>
      <c r="O49" s="40" t="s">
        <v>32</v>
      </c>
      <c r="P49" s="40"/>
      <c r="Q49" s="40"/>
      <c r="R49" s="40"/>
      <c r="S49" s="40"/>
      <c r="T49" s="40"/>
      <c r="U49" s="40"/>
      <c r="V49" s="40" t="s">
        <v>32</v>
      </c>
      <c r="W49" s="40"/>
      <c r="X49" s="40"/>
      <c r="Y49" s="40"/>
      <c r="Z49" s="40" t="s">
        <v>32</v>
      </c>
      <c r="AA49" s="40"/>
      <c r="AB49" s="40"/>
      <c r="AC49" s="40"/>
      <c r="AD49" s="40"/>
      <c r="AE49" s="40"/>
      <c r="AF49" s="40"/>
      <c r="AG49" s="40" t="s">
        <v>32</v>
      </c>
      <c r="AH49" s="40"/>
      <c r="AI49" s="40"/>
      <c r="AJ49" s="40" t="s">
        <v>32</v>
      </c>
      <c r="AK49" s="40"/>
      <c r="AL49" s="40"/>
      <c r="AM49" s="40"/>
      <c r="AN49" s="40" t="s">
        <v>32</v>
      </c>
      <c r="AO49" s="40"/>
      <c r="AP49" s="40"/>
      <c r="AQ49" s="40" t="s">
        <v>32</v>
      </c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 t="s">
        <v>32</v>
      </c>
      <c r="BC49" s="40" t="s">
        <v>32</v>
      </c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 t="s">
        <v>32</v>
      </c>
      <c r="BQ49" s="40"/>
      <c r="BR49" s="40"/>
      <c r="BS49" s="40"/>
      <c r="BT49" s="40"/>
      <c r="BU49" s="40"/>
      <c r="BV49" s="40"/>
      <c r="BW49" s="50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71"/>
      <c r="CT49" s="71"/>
      <c r="CU49" s="85"/>
      <c r="CV49" s="85"/>
      <c r="CW49" s="85"/>
      <c r="CX49" s="85"/>
      <c r="CY49" s="85"/>
      <c r="CZ49" s="85"/>
      <c r="DA49" s="85"/>
      <c r="DB49" s="85"/>
      <c r="DC49" s="85"/>
      <c r="DD49" s="85"/>
      <c r="DE49" s="85"/>
      <c r="DF49" s="85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  <c r="FO49" s="85"/>
      <c r="FP49" s="85"/>
      <c r="FQ49" s="85"/>
      <c r="FR49" s="85"/>
      <c r="FS49" s="85"/>
      <c r="FT49" s="85"/>
      <c r="FU49" s="85"/>
      <c r="FV49" s="85"/>
      <c r="FW49" s="85"/>
      <c r="FX49" s="85"/>
      <c r="FY49" s="85"/>
      <c r="FZ49" s="85"/>
      <c r="GA49" s="85"/>
      <c r="GB49" s="85"/>
      <c r="GC49" s="85"/>
      <c r="GD49" s="85"/>
      <c r="GE49" s="89"/>
      <c r="GF49" s="89"/>
      <c r="GG49" s="85"/>
      <c r="GH49" s="85"/>
      <c r="GI49" s="85"/>
      <c r="GJ49" s="85"/>
      <c r="GK49" s="85"/>
      <c r="GL49" s="85"/>
      <c r="GM49" s="85"/>
      <c r="GN49" s="85"/>
      <c r="GO49" s="85"/>
      <c r="GP49" s="85"/>
      <c r="GQ49" s="85"/>
      <c r="GR49" s="85"/>
      <c r="GS49" s="85"/>
      <c r="GT49" s="85"/>
      <c r="GU49" s="85"/>
      <c r="GV49" s="85"/>
      <c r="GW49" s="85"/>
      <c r="GX49" s="85"/>
      <c r="GY49" s="85"/>
      <c r="GZ49" s="85"/>
      <c r="HA49" s="85"/>
      <c r="HB49" s="85"/>
      <c r="HC49" s="85"/>
      <c r="HD49" s="85"/>
      <c r="HE49" s="85"/>
      <c r="HF49" s="85"/>
      <c r="HG49" s="85"/>
      <c r="HH49" s="85"/>
      <c r="HI49" s="85"/>
      <c r="HJ49" s="85"/>
      <c r="HK49" s="85"/>
      <c r="HL49" s="85"/>
      <c r="HM49" s="85"/>
      <c r="HN49" s="85"/>
      <c r="HO49" s="85"/>
      <c r="HP49" s="85"/>
      <c r="HQ49" s="85"/>
      <c r="HR49" s="85"/>
      <c r="HS49" s="85"/>
      <c r="HT49" s="85"/>
      <c r="HU49" s="85"/>
      <c r="HV49" s="85"/>
      <c r="HW49" s="85"/>
      <c r="HX49" s="85"/>
      <c r="HY49" s="85"/>
      <c r="HZ49" s="85"/>
      <c r="IA49" s="85"/>
      <c r="IB49" s="85"/>
      <c r="IC49" s="85"/>
      <c r="ID49" s="85"/>
      <c r="IE49" s="85"/>
      <c r="IF49" s="85"/>
      <c r="IG49" s="85"/>
      <c r="IH49" s="85"/>
      <c r="II49" s="85"/>
      <c r="IJ49" s="85"/>
      <c r="IK49" s="85"/>
      <c r="IL49" s="85"/>
      <c r="IM49" s="85"/>
      <c r="IN49" s="85"/>
      <c r="IO49" s="85"/>
      <c r="IP49" s="85"/>
      <c r="IQ49" s="85"/>
      <c r="IR49" s="85"/>
      <c r="IS49" s="85"/>
      <c r="IT49" s="85"/>
      <c r="IU49" s="85"/>
      <c r="IV49" s="85"/>
      <c r="IW49" s="85"/>
      <c r="IX49" s="85"/>
      <c r="IY49" s="85"/>
      <c r="IZ49" s="85"/>
      <c r="JA49" s="85"/>
      <c r="JB49" s="85"/>
      <c r="JC49" s="85"/>
      <c r="JD49" s="85"/>
      <c r="JE49" s="85"/>
      <c r="JF49" s="85"/>
      <c r="JG49" s="85"/>
      <c r="JH49" s="85"/>
      <c r="JI49" s="85"/>
      <c r="JJ49" s="85"/>
      <c r="JK49" s="85"/>
      <c r="JL49" s="85"/>
      <c r="JM49" s="85"/>
      <c r="JN49" s="85"/>
      <c r="JO49" s="85"/>
      <c r="JP49" s="85"/>
      <c r="JQ49" s="85"/>
      <c r="JR49" s="85"/>
      <c r="JS49" s="85"/>
      <c r="JT49" s="85"/>
      <c r="JU49" s="85"/>
      <c r="JV49" s="85"/>
      <c r="JW49" s="85"/>
      <c r="JX49" s="85"/>
      <c r="JY49" s="85"/>
      <c r="JZ49" s="85"/>
      <c r="KA49" s="85"/>
      <c r="KB49" s="85"/>
      <c r="KC49" s="85"/>
      <c r="KD49" s="85"/>
      <c r="KE49" s="85"/>
      <c r="KF49" s="85"/>
      <c r="KG49" s="85"/>
      <c r="KH49" s="85"/>
      <c r="KI49" s="85"/>
      <c r="KJ49" s="85"/>
      <c r="KK49" s="85"/>
      <c r="KL49" s="85"/>
      <c r="KM49" s="85"/>
      <c r="KN49" s="85"/>
      <c r="KO49" s="85"/>
      <c r="KP49" s="85"/>
      <c r="KQ49" s="85"/>
      <c r="KR49" s="85"/>
      <c r="KS49" s="85"/>
      <c r="KT49" s="85"/>
      <c r="KU49" s="85"/>
      <c r="KV49" s="85"/>
      <c r="KW49" s="85"/>
      <c r="KX49" s="85"/>
      <c r="KY49" s="85"/>
      <c r="KZ49" s="85"/>
      <c r="LA49" s="85"/>
      <c r="LB49" s="85"/>
      <c r="LC49" s="85"/>
      <c r="LD49" s="85"/>
      <c r="LE49" s="85"/>
      <c r="LF49" s="85"/>
      <c r="LG49" s="85"/>
      <c r="LH49" s="85"/>
      <c r="LI49" s="85"/>
      <c r="LJ49" s="85"/>
      <c r="LK49" s="85"/>
      <c r="LL49" s="89"/>
      <c r="LM49" s="89"/>
      <c r="LN49" s="102">
        <f t="shared" si="30"/>
        <v>3</v>
      </c>
      <c r="LO49" s="101">
        <f t="shared" si="31"/>
        <v>2</v>
      </c>
      <c r="LP49" s="117">
        <f t="shared" si="32"/>
        <v>2</v>
      </c>
      <c r="LQ49" s="122">
        <f t="shared" si="33"/>
        <v>0</v>
      </c>
      <c r="LR49" s="118">
        <f t="shared" si="52"/>
        <v>3</v>
      </c>
      <c r="LS49" s="101">
        <f t="shared" si="35"/>
        <v>2</v>
      </c>
      <c r="LU49" s="108">
        <v>35</v>
      </c>
      <c r="LV49" s="143" t="str">
        <f t="shared" si="39"/>
        <v>0 0</v>
      </c>
      <c r="LW49" s="144"/>
      <c r="LX49" s="107">
        <f t="shared" si="40"/>
        <v>6</v>
      </c>
      <c r="LY49" s="101">
        <f t="shared" si="41"/>
        <v>1</v>
      </c>
      <c r="LZ49" s="101">
        <f t="shared" si="42"/>
        <v>1</v>
      </c>
      <c r="MA49" s="101">
        <f t="shared" si="43"/>
        <v>1</v>
      </c>
      <c r="MB49" s="122">
        <f t="shared" si="36"/>
        <v>1</v>
      </c>
      <c r="MC49" s="101">
        <f t="shared" si="44"/>
        <v>1</v>
      </c>
      <c r="MD49" s="101">
        <f t="shared" si="37"/>
        <v>1</v>
      </c>
      <c r="MF49" s="87">
        <f t="shared" si="45"/>
        <v>8.0000490000000006</v>
      </c>
      <c r="MG49" s="87">
        <f t="shared" si="46"/>
        <v>9</v>
      </c>
      <c r="MH49" s="87" t="str">
        <f t="shared" si="47"/>
        <v>0 0</v>
      </c>
      <c r="MI49" s="87">
        <f t="shared" si="48"/>
        <v>12</v>
      </c>
      <c r="MJ49" s="87">
        <f>IFERROR(SMALL($MF$15:$MF$74,35),0)</f>
        <v>33.000025999999998</v>
      </c>
      <c r="MK49" s="87">
        <f t="shared" si="49"/>
        <v>37</v>
      </c>
      <c r="ML49" s="87" t="str">
        <f t="shared" si="50"/>
        <v>0 0</v>
      </c>
      <c r="MM49" s="88">
        <f t="shared" si="51"/>
        <v>1</v>
      </c>
    </row>
    <row r="50" spans="1:351" ht="14.25" customHeight="1">
      <c r="A50" s="68">
        <v>36</v>
      </c>
      <c r="B50" s="34">
        <f>IF(A50&gt;0,INDEX(Joueurs!$B$2:$E$61,MATCH(A50,Joueurs!$A$2:$A$61,0),1)," ")</f>
        <v>0</v>
      </c>
      <c r="C50" s="35">
        <f>IF(A50&gt;0,INDEX(Joueurs!$B$2:$E$61,MATCH(A50,Joueurs!$A$2:$A$61,0),2)," ")</f>
        <v>0</v>
      </c>
      <c r="D50" s="23" t="str">
        <f>IF(A50&gt;0,INDEX(Joueurs!$B$2:$E$61,MATCH(A50,Joueurs!$A$2:$A$61,0),3)," ")</f>
        <v>G</v>
      </c>
      <c r="E50" s="29">
        <f>IF(A50&gt;0,INDEX(Joueurs!$B$2:$E$61,MATCH(A50,Joueurs!$A$2:$A$61,0),4)," ")</f>
        <v>33351</v>
      </c>
      <c r="F50" s="55">
        <f t="shared" si="38"/>
        <v>10713</v>
      </c>
      <c r="G50" s="62">
        <f t="shared" si="15"/>
        <v>0</v>
      </c>
      <c r="H50" s="78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50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71"/>
      <c r="CT50" s="71"/>
      <c r="CU50" s="85"/>
      <c r="CV50" s="85"/>
      <c r="CW50" s="85"/>
      <c r="CX50" s="85"/>
      <c r="CY50" s="85"/>
      <c r="CZ50" s="85"/>
      <c r="DA50" s="85"/>
      <c r="DB50" s="85"/>
      <c r="DC50" s="85"/>
      <c r="DD50" s="85"/>
      <c r="DE50" s="85"/>
      <c r="DF50" s="85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85"/>
      <c r="DT50" s="85"/>
      <c r="DU50" s="85"/>
      <c r="DV50" s="85"/>
      <c r="DW50" s="85"/>
      <c r="DX50" s="85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  <c r="FO50" s="85"/>
      <c r="FP50" s="85"/>
      <c r="FQ50" s="85"/>
      <c r="FR50" s="85"/>
      <c r="FS50" s="85"/>
      <c r="FT50" s="85"/>
      <c r="FU50" s="85"/>
      <c r="FV50" s="85"/>
      <c r="FW50" s="85"/>
      <c r="FX50" s="85"/>
      <c r="FY50" s="85"/>
      <c r="FZ50" s="85"/>
      <c r="GA50" s="85"/>
      <c r="GB50" s="85"/>
      <c r="GC50" s="85"/>
      <c r="GD50" s="85"/>
      <c r="GE50" s="89"/>
      <c r="GF50" s="89"/>
      <c r="GG50" s="85"/>
      <c r="GH50" s="85"/>
      <c r="GI50" s="85"/>
      <c r="GJ50" s="85"/>
      <c r="GK50" s="85"/>
      <c r="GL50" s="85"/>
      <c r="GM50" s="85"/>
      <c r="GN50" s="85"/>
      <c r="GO50" s="85"/>
      <c r="GP50" s="85"/>
      <c r="GQ50" s="85"/>
      <c r="GR50" s="85"/>
      <c r="GS50" s="85"/>
      <c r="GT50" s="85"/>
      <c r="GU50" s="85"/>
      <c r="GV50" s="85"/>
      <c r="GW50" s="85"/>
      <c r="GX50" s="85"/>
      <c r="GY50" s="85"/>
      <c r="GZ50" s="85"/>
      <c r="HA50" s="85"/>
      <c r="HB50" s="85"/>
      <c r="HC50" s="85"/>
      <c r="HD50" s="85"/>
      <c r="HE50" s="85"/>
      <c r="HF50" s="85"/>
      <c r="HG50" s="85"/>
      <c r="HH50" s="85"/>
      <c r="HI50" s="85"/>
      <c r="HJ50" s="85"/>
      <c r="HK50" s="85"/>
      <c r="HL50" s="85"/>
      <c r="HM50" s="85"/>
      <c r="HN50" s="85"/>
      <c r="HO50" s="85"/>
      <c r="HP50" s="85"/>
      <c r="HQ50" s="85"/>
      <c r="HR50" s="85"/>
      <c r="HS50" s="85"/>
      <c r="HT50" s="85"/>
      <c r="HU50" s="85"/>
      <c r="HV50" s="85"/>
      <c r="HW50" s="85"/>
      <c r="HX50" s="85"/>
      <c r="HY50" s="85"/>
      <c r="HZ50" s="85"/>
      <c r="IA50" s="85"/>
      <c r="IB50" s="85"/>
      <c r="IC50" s="85"/>
      <c r="ID50" s="85"/>
      <c r="IE50" s="85"/>
      <c r="IF50" s="85"/>
      <c r="IG50" s="85"/>
      <c r="IH50" s="85"/>
      <c r="II50" s="85"/>
      <c r="IJ50" s="85"/>
      <c r="IK50" s="85"/>
      <c r="IL50" s="85"/>
      <c r="IM50" s="85"/>
      <c r="IN50" s="85"/>
      <c r="IO50" s="85"/>
      <c r="IP50" s="85"/>
      <c r="IQ50" s="85"/>
      <c r="IR50" s="85"/>
      <c r="IS50" s="85"/>
      <c r="IT50" s="85"/>
      <c r="IU50" s="85"/>
      <c r="IV50" s="85"/>
      <c r="IW50" s="85"/>
      <c r="IX50" s="85"/>
      <c r="IY50" s="85"/>
      <c r="IZ50" s="85"/>
      <c r="JA50" s="85"/>
      <c r="JB50" s="85"/>
      <c r="JC50" s="85"/>
      <c r="JD50" s="85"/>
      <c r="JE50" s="85"/>
      <c r="JF50" s="85"/>
      <c r="JG50" s="85"/>
      <c r="JH50" s="85"/>
      <c r="JI50" s="85"/>
      <c r="JJ50" s="85"/>
      <c r="JK50" s="85"/>
      <c r="JL50" s="85"/>
      <c r="JM50" s="85"/>
      <c r="JN50" s="85"/>
      <c r="JO50" s="85"/>
      <c r="JP50" s="85"/>
      <c r="JQ50" s="85"/>
      <c r="JR50" s="85"/>
      <c r="JS50" s="85"/>
      <c r="JT50" s="85"/>
      <c r="JU50" s="85"/>
      <c r="JV50" s="85"/>
      <c r="JW50" s="85"/>
      <c r="JX50" s="85"/>
      <c r="JY50" s="85"/>
      <c r="JZ50" s="85"/>
      <c r="KA50" s="85"/>
      <c r="KB50" s="85"/>
      <c r="KC50" s="85"/>
      <c r="KD50" s="85"/>
      <c r="KE50" s="85"/>
      <c r="KF50" s="85"/>
      <c r="KG50" s="85"/>
      <c r="KH50" s="85"/>
      <c r="KI50" s="85"/>
      <c r="KJ50" s="85"/>
      <c r="KK50" s="85"/>
      <c r="KL50" s="85"/>
      <c r="KM50" s="85"/>
      <c r="KN50" s="85"/>
      <c r="KO50" s="85"/>
      <c r="KP50" s="85"/>
      <c r="KQ50" s="85"/>
      <c r="KR50" s="85"/>
      <c r="KS50" s="85"/>
      <c r="KT50" s="85"/>
      <c r="KU50" s="85"/>
      <c r="KV50" s="85"/>
      <c r="KW50" s="85"/>
      <c r="KX50" s="85"/>
      <c r="KY50" s="85"/>
      <c r="KZ50" s="85"/>
      <c r="LA50" s="85"/>
      <c r="LB50" s="85"/>
      <c r="LC50" s="85"/>
      <c r="LD50" s="85"/>
      <c r="LE50" s="85"/>
      <c r="LF50" s="85"/>
      <c r="LG50" s="85"/>
      <c r="LH50" s="85"/>
      <c r="LI50" s="85"/>
      <c r="LJ50" s="85"/>
      <c r="LK50" s="85"/>
      <c r="LL50" s="89"/>
      <c r="LM50" s="89"/>
      <c r="LN50" s="102">
        <f t="shared" si="30"/>
        <v>0</v>
      </c>
      <c r="LO50" s="101">
        <f t="shared" si="31"/>
        <v>0</v>
      </c>
      <c r="LP50" s="117">
        <f t="shared" si="32"/>
        <v>0</v>
      </c>
      <c r="LQ50" s="122">
        <f t="shared" si="33"/>
        <v>0</v>
      </c>
      <c r="LR50" s="118">
        <f t="shared" si="52"/>
        <v>0</v>
      </c>
      <c r="LS50" s="101">
        <f t="shared" si="35"/>
        <v>0</v>
      </c>
      <c r="LU50" s="108">
        <v>36</v>
      </c>
      <c r="LV50" s="143" t="str">
        <f t="shared" si="39"/>
        <v>0 0</v>
      </c>
      <c r="LW50" s="144"/>
      <c r="LX50" s="107">
        <f t="shared" si="40"/>
        <v>6</v>
      </c>
      <c r="LY50" s="101">
        <f t="shared" si="41"/>
        <v>1</v>
      </c>
      <c r="LZ50" s="101">
        <f t="shared" si="42"/>
        <v>1</v>
      </c>
      <c r="MA50" s="101">
        <f t="shared" si="43"/>
        <v>1</v>
      </c>
      <c r="MB50" s="122">
        <f t="shared" si="36"/>
        <v>1</v>
      </c>
      <c r="MC50" s="101">
        <f t="shared" si="44"/>
        <v>1</v>
      </c>
      <c r="MD50" s="101">
        <f t="shared" si="37"/>
        <v>1</v>
      </c>
      <c r="MF50" s="87">
        <f t="shared" si="45"/>
        <v>33.000050000000002</v>
      </c>
      <c r="MG50" s="87">
        <f t="shared" si="46"/>
        <v>43</v>
      </c>
      <c r="MH50" s="87" t="str">
        <f t="shared" si="47"/>
        <v>0 0</v>
      </c>
      <c r="MI50" s="87">
        <f t="shared" si="48"/>
        <v>0</v>
      </c>
      <c r="MJ50" s="87">
        <f>IFERROR(SMALL($MF$15:$MF$74,36),0)</f>
        <v>33.000027000000003</v>
      </c>
      <c r="MK50" s="87">
        <f t="shared" si="49"/>
        <v>1</v>
      </c>
      <c r="ML50" s="87" t="str">
        <f t="shared" si="50"/>
        <v>0 0</v>
      </c>
      <c r="MM50" s="88">
        <f t="shared" si="51"/>
        <v>1</v>
      </c>
    </row>
    <row r="51" spans="1:351" ht="14.25" customHeight="1">
      <c r="A51" s="68">
        <v>37</v>
      </c>
      <c r="B51" s="34">
        <f>IF(A51&gt;0,INDEX(Joueurs!$B$2:$E$61,MATCH(A51,Joueurs!$A$2:$A$61,0),1)," ")</f>
        <v>0</v>
      </c>
      <c r="C51" s="35">
        <f>IF(A51&gt;0,INDEX(Joueurs!$B$2:$E$61,MATCH(A51,Joueurs!$A$2:$A$61,0),2)," ")</f>
        <v>0</v>
      </c>
      <c r="D51" s="23" t="str">
        <f>IF(A51&gt;0,INDEX(Joueurs!$B$2:$E$61,MATCH(A51,Joueurs!$A$2:$A$61,0),3)," ")</f>
        <v>F</v>
      </c>
      <c r="E51" s="29">
        <f>IF(A51&gt;0,INDEX(Joueurs!$B$2:$E$61,MATCH(A51,Joueurs!$A$2:$A$61,0),4)," ")</f>
        <v>29462</v>
      </c>
      <c r="F51" s="55">
        <f t="shared" si="38"/>
        <v>14602</v>
      </c>
      <c r="G51" s="62">
        <f t="shared" si="15"/>
        <v>5</v>
      </c>
      <c r="H51" s="78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 t="s">
        <v>32</v>
      </c>
      <c r="AB51" s="40"/>
      <c r="AC51" s="40"/>
      <c r="AD51" s="40"/>
      <c r="AE51" s="40"/>
      <c r="AF51" s="40"/>
      <c r="AG51" s="40"/>
      <c r="AH51" s="40" t="s">
        <v>32</v>
      </c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 t="s">
        <v>32</v>
      </c>
      <c r="AW51" s="40"/>
      <c r="AX51" s="40"/>
      <c r="AY51" s="40"/>
      <c r="AZ51" s="40"/>
      <c r="BA51" s="40"/>
      <c r="BB51" s="40"/>
      <c r="BC51" s="40" t="s">
        <v>32</v>
      </c>
      <c r="BD51" s="40"/>
      <c r="BE51" s="40"/>
      <c r="BF51" s="40"/>
      <c r="BG51" s="40"/>
      <c r="BH51" s="40"/>
      <c r="BI51" s="40"/>
      <c r="BJ51" s="40" t="s">
        <v>32</v>
      </c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50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71"/>
      <c r="CT51" s="71"/>
      <c r="CU51" s="85"/>
      <c r="CV51" s="85"/>
      <c r="CW51" s="85"/>
      <c r="CX51" s="85"/>
      <c r="CY51" s="85"/>
      <c r="CZ51" s="85"/>
      <c r="DA51" s="85"/>
      <c r="DB51" s="85"/>
      <c r="DC51" s="85"/>
      <c r="DD51" s="85"/>
      <c r="DE51" s="85"/>
      <c r="DF51" s="85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85"/>
      <c r="DT51" s="85"/>
      <c r="DU51" s="85"/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  <c r="FO51" s="85"/>
      <c r="FP51" s="85"/>
      <c r="FQ51" s="85"/>
      <c r="FR51" s="85"/>
      <c r="FS51" s="85"/>
      <c r="FT51" s="85"/>
      <c r="FU51" s="85"/>
      <c r="FV51" s="85"/>
      <c r="FW51" s="85"/>
      <c r="FX51" s="85"/>
      <c r="FY51" s="85"/>
      <c r="FZ51" s="85"/>
      <c r="GA51" s="85"/>
      <c r="GB51" s="85"/>
      <c r="GC51" s="85"/>
      <c r="GD51" s="85"/>
      <c r="GE51" s="89"/>
      <c r="GF51" s="89"/>
      <c r="GG51" s="85"/>
      <c r="GH51" s="85"/>
      <c r="GI51" s="85"/>
      <c r="GJ51" s="85"/>
      <c r="GK51" s="85"/>
      <c r="GL51" s="85"/>
      <c r="GM51" s="85"/>
      <c r="GN51" s="85"/>
      <c r="GO51" s="85"/>
      <c r="GP51" s="85"/>
      <c r="GQ51" s="85"/>
      <c r="GR51" s="85"/>
      <c r="GS51" s="85"/>
      <c r="GT51" s="85"/>
      <c r="GU51" s="85"/>
      <c r="GV51" s="85"/>
      <c r="GW51" s="85"/>
      <c r="GX51" s="85"/>
      <c r="GY51" s="85"/>
      <c r="GZ51" s="85"/>
      <c r="HA51" s="85"/>
      <c r="HB51" s="85"/>
      <c r="HC51" s="85"/>
      <c r="HD51" s="85"/>
      <c r="HE51" s="85"/>
      <c r="HF51" s="85"/>
      <c r="HG51" s="85"/>
      <c r="HH51" s="85"/>
      <c r="HI51" s="85"/>
      <c r="HJ51" s="85"/>
      <c r="HK51" s="85"/>
      <c r="HL51" s="85"/>
      <c r="HM51" s="85"/>
      <c r="HN51" s="85"/>
      <c r="HO51" s="85"/>
      <c r="HP51" s="85"/>
      <c r="HQ51" s="85"/>
      <c r="HR51" s="85"/>
      <c r="HS51" s="85"/>
      <c r="HT51" s="85"/>
      <c r="HU51" s="85"/>
      <c r="HV51" s="85"/>
      <c r="HW51" s="85"/>
      <c r="HX51" s="85"/>
      <c r="HY51" s="85"/>
      <c r="HZ51" s="85"/>
      <c r="IA51" s="85"/>
      <c r="IB51" s="85"/>
      <c r="IC51" s="85"/>
      <c r="ID51" s="85"/>
      <c r="IE51" s="85"/>
      <c r="IF51" s="85"/>
      <c r="IG51" s="85"/>
      <c r="IH51" s="85"/>
      <c r="II51" s="85"/>
      <c r="IJ51" s="85"/>
      <c r="IK51" s="85"/>
      <c r="IL51" s="85"/>
      <c r="IM51" s="85"/>
      <c r="IN51" s="85"/>
      <c r="IO51" s="85"/>
      <c r="IP51" s="85"/>
      <c r="IQ51" s="85"/>
      <c r="IR51" s="85"/>
      <c r="IS51" s="85"/>
      <c r="IT51" s="85"/>
      <c r="IU51" s="85"/>
      <c r="IV51" s="85"/>
      <c r="IW51" s="85"/>
      <c r="IX51" s="85"/>
      <c r="IY51" s="85"/>
      <c r="IZ51" s="85"/>
      <c r="JA51" s="85"/>
      <c r="JB51" s="85"/>
      <c r="JC51" s="85"/>
      <c r="JD51" s="85"/>
      <c r="JE51" s="85"/>
      <c r="JF51" s="85"/>
      <c r="JG51" s="85"/>
      <c r="JH51" s="85"/>
      <c r="JI51" s="85"/>
      <c r="JJ51" s="85"/>
      <c r="JK51" s="85"/>
      <c r="JL51" s="85"/>
      <c r="JM51" s="85"/>
      <c r="JN51" s="85"/>
      <c r="JO51" s="85"/>
      <c r="JP51" s="85"/>
      <c r="JQ51" s="85"/>
      <c r="JR51" s="85"/>
      <c r="JS51" s="85"/>
      <c r="JT51" s="85"/>
      <c r="JU51" s="85"/>
      <c r="JV51" s="85"/>
      <c r="JW51" s="85"/>
      <c r="JX51" s="85"/>
      <c r="JY51" s="85"/>
      <c r="JZ51" s="85"/>
      <c r="KA51" s="85"/>
      <c r="KB51" s="85"/>
      <c r="KC51" s="85"/>
      <c r="KD51" s="85"/>
      <c r="KE51" s="85"/>
      <c r="KF51" s="85"/>
      <c r="KG51" s="85"/>
      <c r="KH51" s="85"/>
      <c r="KI51" s="85"/>
      <c r="KJ51" s="85"/>
      <c r="KK51" s="85"/>
      <c r="KL51" s="85"/>
      <c r="KM51" s="85"/>
      <c r="KN51" s="85"/>
      <c r="KO51" s="85"/>
      <c r="KP51" s="85"/>
      <c r="KQ51" s="85"/>
      <c r="KR51" s="85"/>
      <c r="KS51" s="85"/>
      <c r="KT51" s="85"/>
      <c r="KU51" s="85"/>
      <c r="KV51" s="85"/>
      <c r="KW51" s="85"/>
      <c r="KX51" s="85"/>
      <c r="KY51" s="85"/>
      <c r="KZ51" s="85"/>
      <c r="LA51" s="85"/>
      <c r="LB51" s="85"/>
      <c r="LC51" s="85"/>
      <c r="LD51" s="85"/>
      <c r="LE51" s="85"/>
      <c r="LF51" s="85"/>
      <c r="LG51" s="85"/>
      <c r="LH51" s="85"/>
      <c r="LI51" s="85"/>
      <c r="LJ51" s="85"/>
      <c r="LK51" s="85"/>
      <c r="LL51" s="89"/>
      <c r="LM51" s="89"/>
      <c r="LN51" s="102">
        <f t="shared" si="30"/>
        <v>1</v>
      </c>
      <c r="LO51" s="101">
        <f t="shared" si="31"/>
        <v>1</v>
      </c>
      <c r="LP51" s="117">
        <f t="shared" si="32"/>
        <v>1</v>
      </c>
      <c r="LQ51" s="122">
        <f t="shared" si="33"/>
        <v>0</v>
      </c>
      <c r="LR51" s="118">
        <f t="shared" si="52"/>
        <v>1</v>
      </c>
      <c r="LS51" s="101">
        <f t="shared" si="35"/>
        <v>1</v>
      </c>
      <c r="LU51" s="108">
        <v>37</v>
      </c>
      <c r="LV51" s="143" t="str">
        <f t="shared" si="39"/>
        <v>0 0</v>
      </c>
      <c r="LW51" s="144"/>
      <c r="LX51" s="107">
        <f t="shared" si="40"/>
        <v>6</v>
      </c>
      <c r="LY51" s="101">
        <f t="shared" si="41"/>
        <v>1</v>
      </c>
      <c r="LZ51" s="101">
        <f t="shared" si="42"/>
        <v>1</v>
      </c>
      <c r="MA51" s="101">
        <f t="shared" si="43"/>
        <v>1</v>
      </c>
      <c r="MB51" s="122">
        <f t="shared" si="36"/>
        <v>1</v>
      </c>
      <c r="MC51" s="101">
        <f t="shared" si="44"/>
        <v>1</v>
      </c>
      <c r="MD51" s="101">
        <f t="shared" si="37"/>
        <v>1</v>
      </c>
      <c r="MF51" s="87">
        <f t="shared" si="45"/>
        <v>20.000050999999999</v>
      </c>
      <c r="MG51" s="87">
        <f t="shared" si="46"/>
        <v>23</v>
      </c>
      <c r="MH51" s="87" t="str">
        <f t="shared" si="47"/>
        <v>0 0</v>
      </c>
      <c r="MI51" s="87">
        <f t="shared" si="48"/>
        <v>5</v>
      </c>
      <c r="MJ51" s="87">
        <f>IFERROR(SMALL($MF$15:$MF$74,37),0)</f>
        <v>33.000028</v>
      </c>
      <c r="MK51" s="87">
        <f t="shared" si="49"/>
        <v>23</v>
      </c>
      <c r="ML51" s="87" t="str">
        <f t="shared" si="50"/>
        <v>0 0</v>
      </c>
      <c r="MM51" s="88">
        <f t="shared" si="51"/>
        <v>1</v>
      </c>
    </row>
    <row r="52" spans="1:351" ht="14.25" customHeight="1">
      <c r="A52" s="68">
        <v>38</v>
      </c>
      <c r="B52" s="34">
        <f>IF(A52&gt;0,INDEX(Joueurs!$B$2:$E$61,MATCH(A52,Joueurs!$A$2:$A$61,0),1)," ")</f>
        <v>0</v>
      </c>
      <c r="C52" s="35">
        <f>IF(A52&gt;0,INDEX(Joueurs!$B$2:$E$61,MATCH(A52,Joueurs!$A$2:$A$61,0),2)," ")</f>
        <v>0</v>
      </c>
      <c r="D52" s="23" t="str">
        <f>IF(A52&gt;0,INDEX(Joueurs!$B$2:$E$61,MATCH(A52,Joueurs!$A$2:$A$61,0),3)," ")</f>
        <v>F</v>
      </c>
      <c r="E52" s="29">
        <f>IF(A52&gt;0,INDEX(Joueurs!$B$2:$E$61,MATCH(A52,Joueurs!$A$2:$A$61,0),4)," ")</f>
        <v>38655</v>
      </c>
      <c r="F52" s="55">
        <f t="shared" si="38"/>
        <v>5409</v>
      </c>
      <c r="G52" s="62">
        <f t="shared" si="15"/>
        <v>3</v>
      </c>
      <c r="H52" s="78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 t="s">
        <v>32</v>
      </c>
      <c r="AG52" s="40" t="s">
        <v>32</v>
      </c>
      <c r="AH52" s="40"/>
      <c r="AI52" s="40"/>
      <c r="AJ52" s="40" t="s">
        <v>32</v>
      </c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50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71"/>
      <c r="CT52" s="71"/>
      <c r="CU52" s="85"/>
      <c r="CV52" s="85"/>
      <c r="CW52" s="85"/>
      <c r="CX52" s="85"/>
      <c r="CY52" s="85"/>
      <c r="CZ52" s="85"/>
      <c r="DA52" s="85"/>
      <c r="DB52" s="85"/>
      <c r="DC52" s="85"/>
      <c r="DD52" s="85"/>
      <c r="DE52" s="85"/>
      <c r="DF52" s="85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85"/>
      <c r="DT52" s="85"/>
      <c r="DU52" s="85"/>
      <c r="DV52" s="85"/>
      <c r="DW52" s="85"/>
      <c r="DX52" s="85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  <c r="FO52" s="85"/>
      <c r="FP52" s="85"/>
      <c r="FQ52" s="85"/>
      <c r="FR52" s="85"/>
      <c r="FS52" s="85"/>
      <c r="FT52" s="85"/>
      <c r="FU52" s="85"/>
      <c r="FV52" s="85"/>
      <c r="FW52" s="85"/>
      <c r="FX52" s="85"/>
      <c r="FY52" s="85"/>
      <c r="FZ52" s="85"/>
      <c r="GA52" s="85"/>
      <c r="GB52" s="85"/>
      <c r="GC52" s="85"/>
      <c r="GD52" s="85"/>
      <c r="GE52" s="89"/>
      <c r="GF52" s="89"/>
      <c r="GG52" s="85"/>
      <c r="GH52" s="85"/>
      <c r="GI52" s="85"/>
      <c r="GJ52" s="85"/>
      <c r="GK52" s="85"/>
      <c r="GL52" s="85"/>
      <c r="GM52" s="85"/>
      <c r="GN52" s="85"/>
      <c r="GO52" s="85"/>
      <c r="GP52" s="85"/>
      <c r="GQ52" s="85"/>
      <c r="GR52" s="85"/>
      <c r="GS52" s="85"/>
      <c r="GT52" s="85"/>
      <c r="GU52" s="85"/>
      <c r="GV52" s="85"/>
      <c r="GW52" s="85"/>
      <c r="GX52" s="85"/>
      <c r="GY52" s="85"/>
      <c r="GZ52" s="85"/>
      <c r="HA52" s="85"/>
      <c r="HB52" s="85"/>
      <c r="HC52" s="85"/>
      <c r="HD52" s="85"/>
      <c r="HE52" s="85"/>
      <c r="HF52" s="85"/>
      <c r="HG52" s="85"/>
      <c r="HH52" s="85"/>
      <c r="HI52" s="85"/>
      <c r="HJ52" s="85"/>
      <c r="HK52" s="85"/>
      <c r="HL52" s="85"/>
      <c r="HM52" s="85"/>
      <c r="HN52" s="85"/>
      <c r="HO52" s="85"/>
      <c r="HP52" s="85"/>
      <c r="HQ52" s="85"/>
      <c r="HR52" s="85"/>
      <c r="HS52" s="85"/>
      <c r="HT52" s="85"/>
      <c r="HU52" s="85"/>
      <c r="HV52" s="85"/>
      <c r="HW52" s="85"/>
      <c r="HX52" s="85"/>
      <c r="HY52" s="85"/>
      <c r="HZ52" s="85"/>
      <c r="IA52" s="85"/>
      <c r="IB52" s="85"/>
      <c r="IC52" s="85"/>
      <c r="ID52" s="85"/>
      <c r="IE52" s="85"/>
      <c r="IF52" s="85"/>
      <c r="IG52" s="85"/>
      <c r="IH52" s="85"/>
      <c r="II52" s="85"/>
      <c r="IJ52" s="85"/>
      <c r="IK52" s="85"/>
      <c r="IL52" s="85"/>
      <c r="IM52" s="85"/>
      <c r="IN52" s="85"/>
      <c r="IO52" s="85"/>
      <c r="IP52" s="85"/>
      <c r="IQ52" s="85"/>
      <c r="IR52" s="85"/>
      <c r="IS52" s="85"/>
      <c r="IT52" s="85"/>
      <c r="IU52" s="85"/>
      <c r="IV52" s="85"/>
      <c r="IW52" s="85"/>
      <c r="IX52" s="85"/>
      <c r="IY52" s="85"/>
      <c r="IZ52" s="85"/>
      <c r="JA52" s="85"/>
      <c r="JB52" s="85"/>
      <c r="JC52" s="85"/>
      <c r="JD52" s="85"/>
      <c r="JE52" s="85"/>
      <c r="JF52" s="85"/>
      <c r="JG52" s="85"/>
      <c r="JH52" s="85"/>
      <c r="JI52" s="85"/>
      <c r="JJ52" s="85"/>
      <c r="JK52" s="85"/>
      <c r="JL52" s="85"/>
      <c r="JM52" s="85"/>
      <c r="JN52" s="85"/>
      <c r="JO52" s="85"/>
      <c r="JP52" s="85"/>
      <c r="JQ52" s="85"/>
      <c r="JR52" s="85"/>
      <c r="JS52" s="85"/>
      <c r="JT52" s="85"/>
      <c r="JU52" s="85"/>
      <c r="JV52" s="85"/>
      <c r="JW52" s="85"/>
      <c r="JX52" s="85"/>
      <c r="JY52" s="85"/>
      <c r="JZ52" s="85"/>
      <c r="KA52" s="85"/>
      <c r="KB52" s="85"/>
      <c r="KC52" s="85"/>
      <c r="KD52" s="85"/>
      <c r="KE52" s="85"/>
      <c r="KF52" s="85"/>
      <c r="KG52" s="85"/>
      <c r="KH52" s="85"/>
      <c r="KI52" s="85"/>
      <c r="KJ52" s="85"/>
      <c r="KK52" s="85"/>
      <c r="KL52" s="85"/>
      <c r="KM52" s="85"/>
      <c r="KN52" s="85"/>
      <c r="KO52" s="85"/>
      <c r="KP52" s="85"/>
      <c r="KQ52" s="85"/>
      <c r="KR52" s="85"/>
      <c r="KS52" s="85"/>
      <c r="KT52" s="85"/>
      <c r="KU52" s="85"/>
      <c r="KV52" s="85"/>
      <c r="KW52" s="85"/>
      <c r="KX52" s="85"/>
      <c r="KY52" s="85"/>
      <c r="KZ52" s="85"/>
      <c r="LA52" s="85"/>
      <c r="LB52" s="85"/>
      <c r="LC52" s="85"/>
      <c r="LD52" s="85"/>
      <c r="LE52" s="85"/>
      <c r="LF52" s="85"/>
      <c r="LG52" s="85"/>
      <c r="LH52" s="85"/>
      <c r="LI52" s="85"/>
      <c r="LJ52" s="85"/>
      <c r="LK52" s="85"/>
      <c r="LL52" s="89"/>
      <c r="LM52" s="89"/>
      <c r="LN52" s="102">
        <f t="shared" si="30"/>
        <v>1</v>
      </c>
      <c r="LO52" s="101">
        <f t="shared" si="31"/>
        <v>1</v>
      </c>
      <c r="LP52" s="117">
        <f t="shared" si="32"/>
        <v>0</v>
      </c>
      <c r="LQ52" s="122">
        <f t="shared" si="33"/>
        <v>0</v>
      </c>
      <c r="LR52" s="118">
        <f t="shared" si="52"/>
        <v>1</v>
      </c>
      <c r="LS52" s="101">
        <f t="shared" si="35"/>
        <v>0</v>
      </c>
      <c r="LU52" s="108">
        <v>38</v>
      </c>
      <c r="LV52" s="143" t="str">
        <f t="shared" si="39"/>
        <v>0 0</v>
      </c>
      <c r="LW52" s="144"/>
      <c r="LX52" s="107">
        <f t="shared" si="40"/>
        <v>6</v>
      </c>
      <c r="LY52" s="101">
        <f t="shared" si="41"/>
        <v>1</v>
      </c>
      <c r="LZ52" s="101">
        <f t="shared" si="42"/>
        <v>1</v>
      </c>
      <c r="MA52" s="101">
        <f t="shared" si="43"/>
        <v>1</v>
      </c>
      <c r="MB52" s="122">
        <f t="shared" si="36"/>
        <v>1</v>
      </c>
      <c r="MC52" s="101">
        <f t="shared" si="44"/>
        <v>1</v>
      </c>
      <c r="MD52" s="101">
        <f t="shared" si="37"/>
        <v>1</v>
      </c>
      <c r="MF52" s="87">
        <f t="shared" si="45"/>
        <v>26.000052</v>
      </c>
      <c r="MG52" s="87">
        <f t="shared" si="46"/>
        <v>26</v>
      </c>
      <c r="MH52" s="87" t="str">
        <f t="shared" si="47"/>
        <v>0 0</v>
      </c>
      <c r="MI52" s="87">
        <f t="shared" si="48"/>
        <v>3</v>
      </c>
      <c r="MJ52" s="87">
        <f>IFERROR(SMALL($MF$15:$MF$74,38),0)</f>
        <v>33.000033999999999</v>
      </c>
      <c r="MK52" s="87">
        <f t="shared" si="49"/>
        <v>19</v>
      </c>
      <c r="ML52" s="87" t="str">
        <f t="shared" si="50"/>
        <v>0 0</v>
      </c>
      <c r="MM52" s="88">
        <f t="shared" si="51"/>
        <v>1</v>
      </c>
    </row>
    <row r="53" spans="1:351" ht="14.25" customHeight="1">
      <c r="A53" s="68">
        <v>39</v>
      </c>
      <c r="B53" s="34">
        <f>IF(A53&gt;0,INDEX(Joueurs!$B$2:$E$61,MATCH(A53,Joueurs!$A$2:$A$61,0),1)," ")</f>
        <v>0</v>
      </c>
      <c r="C53" s="35">
        <f>IF(A53&gt;0,INDEX(Joueurs!$B$2:$E$61,MATCH(A53,Joueurs!$A$2:$A$61,0),2)," ")</f>
        <v>0</v>
      </c>
      <c r="D53" s="23" t="str">
        <f>IF(A53&gt;0,INDEX(Joueurs!$B$2:$E$61,MATCH(A53,Joueurs!$A$2:$A$61,0),3)," ")</f>
        <v>G</v>
      </c>
      <c r="E53" s="29">
        <f>IF(A53&gt;0,INDEX(Joueurs!$B$2:$E$61,MATCH(A53,Joueurs!$A$2:$A$61,0),4)," ")</f>
        <v>24628</v>
      </c>
      <c r="F53" s="55">
        <f t="shared" si="38"/>
        <v>19436</v>
      </c>
      <c r="G53" s="62">
        <f t="shared" si="15"/>
        <v>8</v>
      </c>
      <c r="H53" s="78" t="s">
        <v>32</v>
      </c>
      <c r="I53" s="40"/>
      <c r="J53" s="40"/>
      <c r="K53" s="40"/>
      <c r="L53" s="40" t="s">
        <v>32</v>
      </c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 t="s">
        <v>32</v>
      </c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 t="s">
        <v>32</v>
      </c>
      <c r="AO53" s="40"/>
      <c r="AP53" s="40"/>
      <c r="AQ53" s="40" t="s">
        <v>32</v>
      </c>
      <c r="AR53" s="40"/>
      <c r="AS53" s="40"/>
      <c r="AT53" s="40"/>
      <c r="AU53" s="40" t="s">
        <v>32</v>
      </c>
      <c r="AV53" s="40"/>
      <c r="AW53" s="40"/>
      <c r="AX53" s="40" t="s">
        <v>32</v>
      </c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 t="s">
        <v>32</v>
      </c>
      <c r="BQ53" s="40"/>
      <c r="BR53" s="40"/>
      <c r="BS53" s="40"/>
      <c r="BT53" s="40"/>
      <c r="BU53" s="40"/>
      <c r="BV53" s="40"/>
      <c r="BW53" s="50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71"/>
      <c r="CT53" s="71"/>
      <c r="CU53" s="85"/>
      <c r="CV53" s="85"/>
      <c r="CW53" s="85"/>
      <c r="CX53" s="85"/>
      <c r="CY53" s="85"/>
      <c r="CZ53" s="85"/>
      <c r="DA53" s="85"/>
      <c r="DB53" s="85"/>
      <c r="DC53" s="85"/>
      <c r="DD53" s="85"/>
      <c r="DE53" s="85"/>
      <c r="DF53" s="85"/>
      <c r="DG53" s="85"/>
      <c r="DH53" s="85"/>
      <c r="DI53" s="85"/>
      <c r="DJ53" s="85"/>
      <c r="DK53" s="85"/>
      <c r="DL53" s="85"/>
      <c r="DM53" s="85"/>
      <c r="DN53" s="85"/>
      <c r="DO53" s="85"/>
      <c r="DP53" s="85"/>
      <c r="DQ53" s="85"/>
      <c r="DR53" s="85"/>
      <c r="DS53" s="85"/>
      <c r="DT53" s="85"/>
      <c r="DU53" s="85"/>
      <c r="DV53" s="85"/>
      <c r="DW53" s="85"/>
      <c r="DX53" s="85"/>
      <c r="DY53" s="85"/>
      <c r="DZ53" s="85"/>
      <c r="EA53" s="85"/>
      <c r="EB53" s="85"/>
      <c r="EC53" s="85"/>
      <c r="ED53" s="85"/>
      <c r="EE53" s="85"/>
      <c r="EF53" s="85"/>
      <c r="EG53" s="85"/>
      <c r="EH53" s="85"/>
      <c r="EI53" s="85"/>
      <c r="EJ53" s="85"/>
      <c r="EK53" s="85"/>
      <c r="EL53" s="85"/>
      <c r="EM53" s="85"/>
      <c r="EN53" s="85"/>
      <c r="EO53" s="85"/>
      <c r="EP53" s="85"/>
      <c r="EQ53" s="85"/>
      <c r="ER53" s="85"/>
      <c r="ES53" s="85"/>
      <c r="ET53" s="85"/>
      <c r="EU53" s="85"/>
      <c r="EV53" s="85"/>
      <c r="EW53" s="85"/>
      <c r="EX53" s="85"/>
      <c r="EY53" s="85"/>
      <c r="EZ53" s="85"/>
      <c r="FA53" s="85"/>
      <c r="FB53" s="85"/>
      <c r="FC53" s="85"/>
      <c r="FD53" s="85"/>
      <c r="FE53" s="85"/>
      <c r="FF53" s="85"/>
      <c r="FG53" s="85"/>
      <c r="FH53" s="85"/>
      <c r="FI53" s="85"/>
      <c r="FJ53" s="85"/>
      <c r="FK53" s="85"/>
      <c r="FL53" s="85"/>
      <c r="FM53" s="85"/>
      <c r="FN53" s="85"/>
      <c r="FO53" s="85"/>
      <c r="FP53" s="85"/>
      <c r="FQ53" s="85"/>
      <c r="FR53" s="85"/>
      <c r="FS53" s="85"/>
      <c r="FT53" s="85"/>
      <c r="FU53" s="85"/>
      <c r="FV53" s="85"/>
      <c r="FW53" s="85"/>
      <c r="FX53" s="85"/>
      <c r="FY53" s="85"/>
      <c r="FZ53" s="85"/>
      <c r="GA53" s="85"/>
      <c r="GB53" s="85"/>
      <c r="GC53" s="85"/>
      <c r="GD53" s="85"/>
      <c r="GE53" s="89"/>
      <c r="GF53" s="89"/>
      <c r="GG53" s="85"/>
      <c r="GH53" s="85"/>
      <c r="GI53" s="85"/>
      <c r="GJ53" s="85"/>
      <c r="GK53" s="85"/>
      <c r="GL53" s="85"/>
      <c r="GM53" s="85"/>
      <c r="GN53" s="85"/>
      <c r="GO53" s="85"/>
      <c r="GP53" s="85"/>
      <c r="GQ53" s="85"/>
      <c r="GR53" s="85"/>
      <c r="GS53" s="85"/>
      <c r="GT53" s="85"/>
      <c r="GU53" s="85"/>
      <c r="GV53" s="85"/>
      <c r="GW53" s="85"/>
      <c r="GX53" s="85"/>
      <c r="GY53" s="85"/>
      <c r="GZ53" s="85"/>
      <c r="HA53" s="85"/>
      <c r="HB53" s="85"/>
      <c r="HC53" s="85"/>
      <c r="HD53" s="85"/>
      <c r="HE53" s="85"/>
      <c r="HF53" s="85"/>
      <c r="HG53" s="85"/>
      <c r="HH53" s="85"/>
      <c r="HI53" s="85"/>
      <c r="HJ53" s="85"/>
      <c r="HK53" s="85"/>
      <c r="HL53" s="85"/>
      <c r="HM53" s="85"/>
      <c r="HN53" s="85"/>
      <c r="HO53" s="85"/>
      <c r="HP53" s="85"/>
      <c r="HQ53" s="85"/>
      <c r="HR53" s="85"/>
      <c r="HS53" s="85"/>
      <c r="HT53" s="85"/>
      <c r="HU53" s="85"/>
      <c r="HV53" s="85"/>
      <c r="HW53" s="85"/>
      <c r="HX53" s="85"/>
      <c r="HY53" s="85"/>
      <c r="HZ53" s="85"/>
      <c r="IA53" s="85"/>
      <c r="IB53" s="85"/>
      <c r="IC53" s="85"/>
      <c r="ID53" s="85"/>
      <c r="IE53" s="85"/>
      <c r="IF53" s="85"/>
      <c r="IG53" s="85"/>
      <c r="IH53" s="85"/>
      <c r="II53" s="85"/>
      <c r="IJ53" s="85"/>
      <c r="IK53" s="85"/>
      <c r="IL53" s="85"/>
      <c r="IM53" s="85"/>
      <c r="IN53" s="85"/>
      <c r="IO53" s="85"/>
      <c r="IP53" s="85"/>
      <c r="IQ53" s="85"/>
      <c r="IR53" s="85"/>
      <c r="IS53" s="85"/>
      <c r="IT53" s="85"/>
      <c r="IU53" s="85"/>
      <c r="IV53" s="85"/>
      <c r="IW53" s="85"/>
      <c r="IX53" s="85"/>
      <c r="IY53" s="85"/>
      <c r="IZ53" s="85"/>
      <c r="JA53" s="85"/>
      <c r="JB53" s="85"/>
      <c r="JC53" s="85"/>
      <c r="JD53" s="85"/>
      <c r="JE53" s="85"/>
      <c r="JF53" s="85"/>
      <c r="JG53" s="85"/>
      <c r="JH53" s="85"/>
      <c r="JI53" s="85"/>
      <c r="JJ53" s="85"/>
      <c r="JK53" s="85"/>
      <c r="JL53" s="85"/>
      <c r="JM53" s="85"/>
      <c r="JN53" s="85"/>
      <c r="JO53" s="85"/>
      <c r="JP53" s="85"/>
      <c r="JQ53" s="85"/>
      <c r="JR53" s="85"/>
      <c r="JS53" s="85"/>
      <c r="JT53" s="85"/>
      <c r="JU53" s="85"/>
      <c r="JV53" s="85"/>
      <c r="JW53" s="85"/>
      <c r="JX53" s="85"/>
      <c r="JY53" s="85"/>
      <c r="JZ53" s="85"/>
      <c r="KA53" s="85"/>
      <c r="KB53" s="85"/>
      <c r="KC53" s="85"/>
      <c r="KD53" s="85"/>
      <c r="KE53" s="85"/>
      <c r="KF53" s="85"/>
      <c r="KG53" s="85"/>
      <c r="KH53" s="85"/>
      <c r="KI53" s="85"/>
      <c r="KJ53" s="85"/>
      <c r="KK53" s="85"/>
      <c r="KL53" s="85"/>
      <c r="KM53" s="85"/>
      <c r="KN53" s="85"/>
      <c r="KO53" s="85"/>
      <c r="KP53" s="85"/>
      <c r="KQ53" s="85"/>
      <c r="KR53" s="85"/>
      <c r="KS53" s="85"/>
      <c r="KT53" s="85"/>
      <c r="KU53" s="85"/>
      <c r="KV53" s="85"/>
      <c r="KW53" s="85"/>
      <c r="KX53" s="85"/>
      <c r="KY53" s="85"/>
      <c r="KZ53" s="85"/>
      <c r="LA53" s="85"/>
      <c r="LB53" s="85"/>
      <c r="LC53" s="85"/>
      <c r="LD53" s="85"/>
      <c r="LE53" s="85"/>
      <c r="LF53" s="85"/>
      <c r="LG53" s="85"/>
      <c r="LH53" s="85"/>
      <c r="LI53" s="85"/>
      <c r="LJ53" s="85"/>
      <c r="LK53" s="85"/>
      <c r="LL53" s="89"/>
      <c r="LM53" s="89"/>
      <c r="LN53" s="102">
        <f t="shared" si="30"/>
        <v>3</v>
      </c>
      <c r="LO53" s="101">
        <f t="shared" si="31"/>
        <v>1</v>
      </c>
      <c r="LP53" s="117">
        <f t="shared" si="32"/>
        <v>1</v>
      </c>
      <c r="LQ53" s="122">
        <f t="shared" si="33"/>
        <v>1</v>
      </c>
      <c r="LR53" s="118">
        <f t="shared" si="52"/>
        <v>1</v>
      </c>
      <c r="LS53" s="101">
        <f t="shared" si="35"/>
        <v>1</v>
      </c>
      <c r="LU53" s="108">
        <v>39</v>
      </c>
      <c r="LV53" s="143" t="str">
        <f t="shared" si="39"/>
        <v>0 0</v>
      </c>
      <c r="LW53" s="144"/>
      <c r="LX53" s="107">
        <f t="shared" si="40"/>
        <v>6</v>
      </c>
      <c r="LY53" s="101">
        <f t="shared" si="41"/>
        <v>1</v>
      </c>
      <c r="LZ53" s="101">
        <f t="shared" si="42"/>
        <v>1</v>
      </c>
      <c r="MA53" s="101">
        <f t="shared" si="43"/>
        <v>1</v>
      </c>
      <c r="MB53" s="122">
        <f t="shared" si="36"/>
        <v>1</v>
      </c>
      <c r="MC53" s="101">
        <f t="shared" si="44"/>
        <v>1</v>
      </c>
      <c r="MD53" s="101">
        <f t="shared" si="37"/>
        <v>1</v>
      </c>
      <c r="MF53" s="87">
        <f t="shared" si="45"/>
        <v>11.000052999999999</v>
      </c>
      <c r="MG53" s="87">
        <f t="shared" si="46"/>
        <v>11</v>
      </c>
      <c r="MH53" s="87" t="str">
        <f t="shared" si="47"/>
        <v>0 0</v>
      </c>
      <c r="MI53" s="87">
        <f t="shared" si="48"/>
        <v>8</v>
      </c>
      <c r="MJ53" s="87">
        <f>IFERROR(SMALL($MF$15:$MF$74,39),0)</f>
        <v>33.000036999999999</v>
      </c>
      <c r="MK53" s="87">
        <f t="shared" si="49"/>
        <v>35</v>
      </c>
      <c r="ML53" s="87" t="str">
        <f t="shared" si="50"/>
        <v>0 0</v>
      </c>
      <c r="MM53" s="88">
        <f t="shared" si="51"/>
        <v>1</v>
      </c>
    </row>
    <row r="54" spans="1:351" ht="14.25" customHeight="1">
      <c r="A54" s="68">
        <v>40</v>
      </c>
      <c r="B54" s="34">
        <f>IF(A54&gt;0,INDEX(Joueurs!$B$2:$E$61,MATCH(A54,Joueurs!$A$2:$A$61,0),1)," ")</f>
        <v>0</v>
      </c>
      <c r="C54" s="35">
        <f>IF(A54&gt;0,INDEX(Joueurs!$B$2:$E$61,MATCH(A54,Joueurs!$A$2:$A$61,0),2)," ")</f>
        <v>0</v>
      </c>
      <c r="D54" s="23" t="str">
        <f>IF(A54&gt;0,INDEX(Joueurs!$B$2:$E$61,MATCH(A54,Joueurs!$A$2:$A$61,0),3)," ")</f>
        <v>G</v>
      </c>
      <c r="E54" s="29">
        <f>IF(A54&gt;0,INDEX(Joueurs!$B$2:$E$61,MATCH(A54,Joueurs!$A$2:$A$61,0),4)," ")</f>
        <v>38049</v>
      </c>
      <c r="F54" s="55">
        <f t="shared" si="38"/>
        <v>6015</v>
      </c>
      <c r="G54" s="62">
        <f t="shared" si="15"/>
        <v>0</v>
      </c>
      <c r="H54" s="78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50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71"/>
      <c r="CT54" s="71"/>
      <c r="CU54" s="85"/>
      <c r="CV54" s="85"/>
      <c r="CW54" s="85"/>
      <c r="CX54" s="85"/>
      <c r="CY54" s="85"/>
      <c r="CZ54" s="85"/>
      <c r="DA54" s="85"/>
      <c r="DB54" s="85"/>
      <c r="DC54" s="85"/>
      <c r="DD54" s="85"/>
      <c r="DE54" s="85"/>
      <c r="DF54" s="85"/>
      <c r="DG54" s="85"/>
      <c r="DH54" s="85"/>
      <c r="DI54" s="85"/>
      <c r="DJ54" s="85"/>
      <c r="DK54" s="85"/>
      <c r="DL54" s="85"/>
      <c r="DM54" s="85"/>
      <c r="DN54" s="85"/>
      <c r="DO54" s="85"/>
      <c r="DP54" s="85"/>
      <c r="DQ54" s="85"/>
      <c r="DR54" s="85"/>
      <c r="DS54" s="85"/>
      <c r="DT54" s="85"/>
      <c r="DU54" s="85"/>
      <c r="DV54" s="85"/>
      <c r="DW54" s="85"/>
      <c r="DX54" s="85"/>
      <c r="DY54" s="85"/>
      <c r="DZ54" s="85"/>
      <c r="EA54" s="85"/>
      <c r="EB54" s="85"/>
      <c r="EC54" s="85"/>
      <c r="ED54" s="85"/>
      <c r="EE54" s="85"/>
      <c r="EF54" s="85"/>
      <c r="EG54" s="85"/>
      <c r="EH54" s="85"/>
      <c r="EI54" s="85"/>
      <c r="EJ54" s="85"/>
      <c r="EK54" s="85"/>
      <c r="EL54" s="85"/>
      <c r="EM54" s="85"/>
      <c r="EN54" s="85"/>
      <c r="EO54" s="85"/>
      <c r="EP54" s="85"/>
      <c r="EQ54" s="85"/>
      <c r="ER54" s="85"/>
      <c r="ES54" s="85"/>
      <c r="ET54" s="85"/>
      <c r="EU54" s="85"/>
      <c r="EV54" s="85"/>
      <c r="EW54" s="85"/>
      <c r="EX54" s="85"/>
      <c r="EY54" s="85"/>
      <c r="EZ54" s="85"/>
      <c r="FA54" s="85"/>
      <c r="FB54" s="85"/>
      <c r="FC54" s="85"/>
      <c r="FD54" s="85"/>
      <c r="FE54" s="85"/>
      <c r="FF54" s="85"/>
      <c r="FG54" s="85"/>
      <c r="FH54" s="85"/>
      <c r="FI54" s="85"/>
      <c r="FJ54" s="85"/>
      <c r="FK54" s="85"/>
      <c r="FL54" s="85"/>
      <c r="FM54" s="85"/>
      <c r="FN54" s="85"/>
      <c r="FO54" s="85"/>
      <c r="FP54" s="85"/>
      <c r="FQ54" s="85"/>
      <c r="FR54" s="85"/>
      <c r="FS54" s="85"/>
      <c r="FT54" s="85"/>
      <c r="FU54" s="85"/>
      <c r="FV54" s="85"/>
      <c r="FW54" s="85"/>
      <c r="FX54" s="85"/>
      <c r="FY54" s="85"/>
      <c r="FZ54" s="85"/>
      <c r="GA54" s="85"/>
      <c r="GB54" s="85"/>
      <c r="GC54" s="85"/>
      <c r="GD54" s="85"/>
      <c r="GE54" s="89"/>
      <c r="GF54" s="89"/>
      <c r="GG54" s="85"/>
      <c r="GH54" s="85"/>
      <c r="GI54" s="85"/>
      <c r="GJ54" s="85"/>
      <c r="GK54" s="85"/>
      <c r="GL54" s="85"/>
      <c r="GM54" s="85"/>
      <c r="GN54" s="85"/>
      <c r="GO54" s="85"/>
      <c r="GP54" s="85"/>
      <c r="GQ54" s="85"/>
      <c r="GR54" s="85"/>
      <c r="GS54" s="85"/>
      <c r="GT54" s="85"/>
      <c r="GU54" s="85"/>
      <c r="GV54" s="85"/>
      <c r="GW54" s="85"/>
      <c r="GX54" s="85"/>
      <c r="GY54" s="85"/>
      <c r="GZ54" s="85"/>
      <c r="HA54" s="85"/>
      <c r="HB54" s="85"/>
      <c r="HC54" s="85"/>
      <c r="HD54" s="85"/>
      <c r="HE54" s="85"/>
      <c r="HF54" s="85"/>
      <c r="HG54" s="85"/>
      <c r="HH54" s="85"/>
      <c r="HI54" s="85"/>
      <c r="HJ54" s="85"/>
      <c r="HK54" s="85"/>
      <c r="HL54" s="85"/>
      <c r="HM54" s="85"/>
      <c r="HN54" s="85"/>
      <c r="HO54" s="85"/>
      <c r="HP54" s="85"/>
      <c r="HQ54" s="85"/>
      <c r="HR54" s="85"/>
      <c r="HS54" s="85"/>
      <c r="HT54" s="85"/>
      <c r="HU54" s="85"/>
      <c r="HV54" s="85"/>
      <c r="HW54" s="85"/>
      <c r="HX54" s="85"/>
      <c r="HY54" s="85"/>
      <c r="HZ54" s="85"/>
      <c r="IA54" s="85"/>
      <c r="IB54" s="85"/>
      <c r="IC54" s="85"/>
      <c r="ID54" s="85"/>
      <c r="IE54" s="85"/>
      <c r="IF54" s="85"/>
      <c r="IG54" s="85"/>
      <c r="IH54" s="85"/>
      <c r="II54" s="85"/>
      <c r="IJ54" s="85"/>
      <c r="IK54" s="85"/>
      <c r="IL54" s="85"/>
      <c r="IM54" s="85"/>
      <c r="IN54" s="85"/>
      <c r="IO54" s="85"/>
      <c r="IP54" s="85"/>
      <c r="IQ54" s="85"/>
      <c r="IR54" s="85"/>
      <c r="IS54" s="85"/>
      <c r="IT54" s="85"/>
      <c r="IU54" s="85"/>
      <c r="IV54" s="85"/>
      <c r="IW54" s="85"/>
      <c r="IX54" s="85"/>
      <c r="IY54" s="85"/>
      <c r="IZ54" s="85"/>
      <c r="JA54" s="85"/>
      <c r="JB54" s="85"/>
      <c r="JC54" s="85"/>
      <c r="JD54" s="85"/>
      <c r="JE54" s="85"/>
      <c r="JF54" s="85"/>
      <c r="JG54" s="85"/>
      <c r="JH54" s="85"/>
      <c r="JI54" s="85"/>
      <c r="JJ54" s="85"/>
      <c r="JK54" s="85"/>
      <c r="JL54" s="85"/>
      <c r="JM54" s="85"/>
      <c r="JN54" s="85"/>
      <c r="JO54" s="85"/>
      <c r="JP54" s="85"/>
      <c r="JQ54" s="85"/>
      <c r="JR54" s="85"/>
      <c r="JS54" s="85"/>
      <c r="JT54" s="85"/>
      <c r="JU54" s="85"/>
      <c r="JV54" s="85"/>
      <c r="JW54" s="85"/>
      <c r="JX54" s="85"/>
      <c r="JY54" s="85"/>
      <c r="JZ54" s="85"/>
      <c r="KA54" s="85"/>
      <c r="KB54" s="85"/>
      <c r="KC54" s="85"/>
      <c r="KD54" s="85"/>
      <c r="KE54" s="85"/>
      <c r="KF54" s="85"/>
      <c r="KG54" s="85"/>
      <c r="KH54" s="85"/>
      <c r="KI54" s="85"/>
      <c r="KJ54" s="85"/>
      <c r="KK54" s="85"/>
      <c r="KL54" s="85"/>
      <c r="KM54" s="85"/>
      <c r="KN54" s="85"/>
      <c r="KO54" s="85"/>
      <c r="KP54" s="85"/>
      <c r="KQ54" s="85"/>
      <c r="KR54" s="85"/>
      <c r="KS54" s="85"/>
      <c r="KT54" s="85"/>
      <c r="KU54" s="85"/>
      <c r="KV54" s="85"/>
      <c r="KW54" s="85"/>
      <c r="KX54" s="85"/>
      <c r="KY54" s="85"/>
      <c r="KZ54" s="85"/>
      <c r="LA54" s="85"/>
      <c r="LB54" s="85"/>
      <c r="LC54" s="85"/>
      <c r="LD54" s="85"/>
      <c r="LE54" s="85"/>
      <c r="LF54" s="85"/>
      <c r="LG54" s="85"/>
      <c r="LH54" s="85"/>
      <c r="LI54" s="85"/>
      <c r="LJ54" s="85"/>
      <c r="LK54" s="85"/>
      <c r="LL54" s="89"/>
      <c r="LM54" s="89"/>
      <c r="LN54" s="102">
        <f t="shared" si="30"/>
        <v>0</v>
      </c>
      <c r="LO54" s="101">
        <f t="shared" si="31"/>
        <v>0</v>
      </c>
      <c r="LP54" s="117">
        <f t="shared" si="32"/>
        <v>0</v>
      </c>
      <c r="LQ54" s="122">
        <f t="shared" si="33"/>
        <v>0</v>
      </c>
      <c r="LR54" s="118">
        <f t="shared" si="52"/>
        <v>0</v>
      </c>
      <c r="LS54" s="101">
        <f t="shared" si="35"/>
        <v>0</v>
      </c>
      <c r="LU54" s="108">
        <v>40</v>
      </c>
      <c r="LV54" s="143" t="str">
        <f t="shared" si="39"/>
        <v>0 0</v>
      </c>
      <c r="LW54" s="144"/>
      <c r="LX54" s="107">
        <f t="shared" si="40"/>
        <v>6</v>
      </c>
      <c r="LY54" s="101">
        <f t="shared" si="41"/>
        <v>1</v>
      </c>
      <c r="LZ54" s="101">
        <f t="shared" si="42"/>
        <v>1</v>
      </c>
      <c r="MA54" s="101">
        <f t="shared" si="43"/>
        <v>1</v>
      </c>
      <c r="MB54" s="122">
        <f t="shared" si="36"/>
        <v>1</v>
      </c>
      <c r="MC54" s="101">
        <f t="shared" si="44"/>
        <v>1</v>
      </c>
      <c r="MD54" s="101">
        <f t="shared" si="37"/>
        <v>1</v>
      </c>
      <c r="MF54" s="87">
        <f t="shared" si="45"/>
        <v>33.000053999999999</v>
      </c>
      <c r="MG54" s="87">
        <f t="shared" si="46"/>
        <v>44</v>
      </c>
      <c r="MH54" s="87" t="str">
        <f t="shared" si="47"/>
        <v>0 0</v>
      </c>
      <c r="MI54" s="87">
        <f t="shared" si="48"/>
        <v>0</v>
      </c>
      <c r="MJ54" s="87">
        <f>IFERROR(SMALL($MF$15:$MF$74,40),0)</f>
        <v>33.000042999999998</v>
      </c>
      <c r="MK54" s="87">
        <f t="shared" si="49"/>
        <v>1</v>
      </c>
      <c r="ML54" s="87" t="str">
        <f t="shared" si="50"/>
        <v>0 0</v>
      </c>
      <c r="MM54" s="88">
        <f t="shared" si="51"/>
        <v>1</v>
      </c>
    </row>
    <row r="55" spans="1:351" ht="14.25" customHeight="1">
      <c r="A55" s="68">
        <v>41</v>
      </c>
      <c r="B55" s="34">
        <f>IF(A55&gt;0,INDEX(Joueurs!$B$2:$E$61,MATCH(A55,Joueurs!$A$2:$A$61,0),1)," ")</f>
        <v>0</v>
      </c>
      <c r="C55" s="35">
        <f>IF(A55&gt;0,INDEX(Joueurs!$B$2:$E$61,MATCH(A55,Joueurs!$A$2:$A$61,0),2)," ")</f>
        <v>0</v>
      </c>
      <c r="D55" s="23" t="str">
        <f>IF(A55&gt;0,INDEX(Joueurs!$B$2:$E$61,MATCH(A55,Joueurs!$A$2:$A$61,0),3)," ")</f>
        <v>G</v>
      </c>
      <c r="E55" s="29">
        <f>IF(A55&gt;0,INDEX(Joueurs!$B$2:$E$61,MATCH(A55,Joueurs!$A$2:$A$61,0),4)," ")</f>
        <v>25576</v>
      </c>
      <c r="F55" s="55">
        <f t="shared" si="38"/>
        <v>18488</v>
      </c>
      <c r="G55" s="62">
        <f t="shared" si="15"/>
        <v>3</v>
      </c>
      <c r="H55" s="78" t="s">
        <v>32</v>
      </c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 t="s">
        <v>32</v>
      </c>
      <c r="AW55" s="40"/>
      <c r="AX55" s="40"/>
      <c r="AY55" s="40"/>
      <c r="AZ55" s="40"/>
      <c r="BA55" s="40"/>
      <c r="BB55" s="40"/>
      <c r="BC55" s="40" t="s">
        <v>32</v>
      </c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50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71"/>
      <c r="CT55" s="71"/>
      <c r="CU55" s="93"/>
      <c r="CV55" s="93"/>
      <c r="CW55" s="93"/>
      <c r="CX55" s="93"/>
      <c r="CY55" s="93"/>
      <c r="CZ55" s="93"/>
      <c r="DA55" s="93"/>
      <c r="DB55" s="93"/>
      <c r="DC55" s="93"/>
      <c r="DD55" s="93"/>
      <c r="DE55" s="93"/>
      <c r="DF55" s="93"/>
      <c r="DG55" s="93"/>
      <c r="DH55" s="93"/>
      <c r="DI55" s="93"/>
      <c r="DJ55" s="93"/>
      <c r="DK55" s="93"/>
      <c r="DL55" s="93"/>
      <c r="DM55" s="93"/>
      <c r="DN55" s="93"/>
      <c r="DO55" s="93"/>
      <c r="DP55" s="93"/>
      <c r="DQ55" s="93"/>
      <c r="DR55" s="93"/>
      <c r="DS55" s="93"/>
      <c r="DT55" s="93"/>
      <c r="DU55" s="93"/>
      <c r="DV55" s="93"/>
      <c r="DW55" s="93"/>
      <c r="DX55" s="93"/>
      <c r="DY55" s="93"/>
      <c r="DZ55" s="93"/>
      <c r="EA55" s="93"/>
      <c r="EB55" s="93"/>
      <c r="EC55" s="93"/>
      <c r="ED55" s="93"/>
      <c r="EE55" s="93"/>
      <c r="EF55" s="93"/>
      <c r="EG55" s="93"/>
      <c r="EH55" s="93"/>
      <c r="EI55" s="93"/>
      <c r="EJ55" s="93"/>
      <c r="EK55" s="93"/>
      <c r="EL55" s="93"/>
      <c r="EM55" s="93"/>
      <c r="EN55" s="93"/>
      <c r="EO55" s="93"/>
      <c r="EP55" s="93"/>
      <c r="EQ55" s="93"/>
      <c r="ER55" s="93"/>
      <c r="ES55" s="93"/>
      <c r="ET55" s="93"/>
      <c r="EU55" s="93"/>
      <c r="EV55" s="93"/>
      <c r="EW55" s="93"/>
      <c r="EX55" s="93"/>
      <c r="EY55" s="93"/>
      <c r="EZ55" s="93"/>
      <c r="FA55" s="93"/>
      <c r="FB55" s="93"/>
      <c r="FC55" s="93"/>
      <c r="FD55" s="93"/>
      <c r="FE55" s="93"/>
      <c r="FF55" s="93"/>
      <c r="FG55" s="93"/>
      <c r="FH55" s="93"/>
      <c r="FI55" s="93"/>
      <c r="FJ55" s="93"/>
      <c r="FK55" s="93"/>
      <c r="FL55" s="93"/>
      <c r="FM55" s="93"/>
      <c r="FN55" s="93"/>
      <c r="FO55" s="93"/>
      <c r="FP55" s="93"/>
      <c r="FQ55" s="93"/>
      <c r="FR55" s="93"/>
      <c r="FS55" s="93"/>
      <c r="FT55" s="93"/>
      <c r="FU55" s="93"/>
      <c r="FV55" s="93"/>
      <c r="FW55" s="93"/>
      <c r="FX55" s="93"/>
      <c r="FY55" s="93"/>
      <c r="FZ55" s="93"/>
      <c r="GA55" s="93"/>
      <c r="GB55" s="93"/>
      <c r="GC55" s="93"/>
      <c r="GD55" s="93"/>
      <c r="GE55" s="94"/>
      <c r="GF55" s="94"/>
      <c r="GG55" s="93"/>
      <c r="GH55" s="93"/>
      <c r="GI55" s="93"/>
      <c r="GJ55" s="93"/>
      <c r="GK55" s="93"/>
      <c r="GL55" s="93"/>
      <c r="GM55" s="93"/>
      <c r="GN55" s="93"/>
      <c r="GO55" s="93"/>
      <c r="GP55" s="93"/>
      <c r="GQ55" s="93"/>
      <c r="GR55" s="93"/>
      <c r="GS55" s="93"/>
      <c r="GT55" s="93"/>
      <c r="GU55" s="93"/>
      <c r="GV55" s="93"/>
      <c r="GW55" s="93"/>
      <c r="GX55" s="93"/>
      <c r="GY55" s="93"/>
      <c r="GZ55" s="93"/>
      <c r="HA55" s="93"/>
      <c r="HB55" s="93"/>
      <c r="HC55" s="93"/>
      <c r="HD55" s="93"/>
      <c r="HE55" s="93"/>
      <c r="HF55" s="93"/>
      <c r="HG55" s="93"/>
      <c r="HH55" s="93"/>
      <c r="HI55" s="93"/>
      <c r="HJ55" s="93"/>
      <c r="HK55" s="93"/>
      <c r="HL55" s="93"/>
      <c r="HM55" s="93"/>
      <c r="HN55" s="93"/>
      <c r="HO55" s="93"/>
      <c r="HP55" s="93"/>
      <c r="HQ55" s="93"/>
      <c r="HR55" s="93"/>
      <c r="HS55" s="93"/>
      <c r="HT55" s="93"/>
      <c r="HU55" s="93"/>
      <c r="HV55" s="93"/>
      <c r="HW55" s="93"/>
      <c r="HX55" s="93"/>
      <c r="HY55" s="93"/>
      <c r="HZ55" s="93"/>
      <c r="IA55" s="93"/>
      <c r="IB55" s="93"/>
      <c r="IC55" s="93"/>
      <c r="ID55" s="93"/>
      <c r="IE55" s="93"/>
      <c r="IF55" s="93"/>
      <c r="IG55" s="93"/>
      <c r="IH55" s="93"/>
      <c r="II55" s="93"/>
      <c r="IJ55" s="93"/>
      <c r="IK55" s="93"/>
      <c r="IL55" s="93"/>
      <c r="IM55" s="93"/>
      <c r="IN55" s="93"/>
      <c r="IO55" s="93"/>
      <c r="IP55" s="93"/>
      <c r="IQ55" s="93"/>
      <c r="IR55" s="93"/>
      <c r="IS55" s="93"/>
      <c r="IT55" s="93"/>
      <c r="IU55" s="93"/>
      <c r="IV55" s="93"/>
      <c r="IW55" s="93"/>
      <c r="IX55" s="93"/>
      <c r="IY55" s="93"/>
      <c r="IZ55" s="93"/>
      <c r="JA55" s="93"/>
      <c r="JB55" s="93"/>
      <c r="JC55" s="93"/>
      <c r="JD55" s="93"/>
      <c r="JE55" s="93"/>
      <c r="JF55" s="93"/>
      <c r="JG55" s="93"/>
      <c r="JH55" s="93"/>
      <c r="JI55" s="93"/>
      <c r="JJ55" s="93"/>
      <c r="JK55" s="93"/>
      <c r="JL55" s="93"/>
      <c r="JM55" s="93"/>
      <c r="JN55" s="93"/>
      <c r="JO55" s="93"/>
      <c r="JP55" s="93"/>
      <c r="JQ55" s="93"/>
      <c r="JR55" s="93"/>
      <c r="JS55" s="93"/>
      <c r="JT55" s="93"/>
      <c r="JU55" s="93"/>
      <c r="JV55" s="93"/>
      <c r="JW55" s="93"/>
      <c r="JX55" s="93"/>
      <c r="JY55" s="93"/>
      <c r="JZ55" s="93"/>
      <c r="KA55" s="93"/>
      <c r="KB55" s="93"/>
      <c r="KC55" s="93"/>
      <c r="KD55" s="93"/>
      <c r="KE55" s="93"/>
      <c r="KF55" s="93"/>
      <c r="KG55" s="93"/>
      <c r="KH55" s="93"/>
      <c r="KI55" s="93"/>
      <c r="KJ55" s="93"/>
      <c r="KK55" s="93"/>
      <c r="KL55" s="93"/>
      <c r="KM55" s="93"/>
      <c r="KN55" s="93"/>
      <c r="KO55" s="93"/>
      <c r="KP55" s="93"/>
      <c r="KQ55" s="93"/>
      <c r="KR55" s="93"/>
      <c r="KS55" s="93"/>
      <c r="KT55" s="93"/>
      <c r="KU55" s="93"/>
      <c r="KV55" s="93"/>
      <c r="KW55" s="93"/>
      <c r="KX55" s="93"/>
      <c r="KY55" s="93"/>
      <c r="KZ55" s="93"/>
      <c r="LA55" s="93"/>
      <c r="LB55" s="93"/>
      <c r="LC55" s="93"/>
      <c r="LD55" s="93"/>
      <c r="LE55" s="93"/>
      <c r="LF55" s="93"/>
      <c r="LG55" s="93"/>
      <c r="LH55" s="93"/>
      <c r="LI55" s="93"/>
      <c r="LJ55" s="93"/>
      <c r="LK55" s="93"/>
      <c r="LL55" s="94"/>
      <c r="LM55" s="94"/>
      <c r="LN55" s="102">
        <f t="shared" si="30"/>
        <v>1</v>
      </c>
      <c r="LO55" s="101">
        <f t="shared" si="31"/>
        <v>0</v>
      </c>
      <c r="LP55" s="117">
        <f t="shared" si="32"/>
        <v>0</v>
      </c>
      <c r="LQ55" s="122">
        <f t="shared" si="33"/>
        <v>0</v>
      </c>
      <c r="LR55" s="118">
        <f t="shared" si="52"/>
        <v>1</v>
      </c>
      <c r="LS55" s="101">
        <f t="shared" si="35"/>
        <v>1</v>
      </c>
      <c r="LU55" s="108">
        <v>41</v>
      </c>
      <c r="LV55" s="143" t="str">
        <f t="shared" si="39"/>
        <v>0 0</v>
      </c>
      <c r="LW55" s="144"/>
      <c r="LX55" s="107">
        <f t="shared" si="40"/>
        <v>6</v>
      </c>
      <c r="LY55" s="101">
        <f t="shared" si="41"/>
        <v>1</v>
      </c>
      <c r="LZ55" s="101">
        <f t="shared" si="42"/>
        <v>1</v>
      </c>
      <c r="MA55" s="101">
        <f t="shared" si="43"/>
        <v>1</v>
      </c>
      <c r="MB55" s="122">
        <f t="shared" si="36"/>
        <v>1</v>
      </c>
      <c r="MC55" s="101">
        <f t="shared" si="44"/>
        <v>1</v>
      </c>
      <c r="MD55" s="101">
        <f t="shared" si="37"/>
        <v>1</v>
      </c>
      <c r="MF55" s="87">
        <f t="shared" si="45"/>
        <v>26.000055</v>
      </c>
      <c r="MG55" s="87">
        <f t="shared" si="46"/>
        <v>27</v>
      </c>
      <c r="MH55" s="87" t="str">
        <f t="shared" si="47"/>
        <v>0 0</v>
      </c>
      <c r="MI55" s="87">
        <f t="shared" si="48"/>
        <v>3</v>
      </c>
      <c r="MJ55" s="87">
        <f>IFERROR(SMALL($MF$15:$MF$74,41),0)</f>
        <v>33.000045</v>
      </c>
      <c r="MK55" s="87">
        <f t="shared" si="49"/>
        <v>19</v>
      </c>
      <c r="ML55" s="87" t="str">
        <f t="shared" si="50"/>
        <v>0 0</v>
      </c>
      <c r="MM55" s="88">
        <f t="shared" si="51"/>
        <v>1</v>
      </c>
    </row>
    <row r="56" spans="1:351" ht="14.25" customHeight="1">
      <c r="A56" s="68">
        <v>42</v>
      </c>
      <c r="B56" s="34">
        <f>IF(A56&gt;0,INDEX(Joueurs!$B$2:$E$61,MATCH(A56,Joueurs!$A$2:$A$61,0),1)," ")</f>
        <v>0</v>
      </c>
      <c r="C56" s="35">
        <f>IF(A56&gt;0,INDEX(Joueurs!$B$2:$E$61,MATCH(A56,Joueurs!$A$2:$A$61,0),2)," ")</f>
        <v>0</v>
      </c>
      <c r="D56" s="23" t="str">
        <f>IF(A56&gt;0,INDEX(Joueurs!$B$2:$E$61,MATCH(A56,Joueurs!$A$2:$A$61,0),3)," ")</f>
        <v>F</v>
      </c>
      <c r="E56" s="29">
        <f>IF(A56&gt;0,INDEX(Joueurs!$B$2:$E$61,MATCH(A56,Joueurs!$A$2:$A$61,0),4)," ")</f>
        <v>39734</v>
      </c>
      <c r="F56" s="55">
        <f t="shared" si="38"/>
        <v>4330</v>
      </c>
      <c r="G56" s="62">
        <f>IF(A56&gt;0,COUNTA(H56:LM56)," ")</f>
        <v>27</v>
      </c>
      <c r="H56" s="78" t="s">
        <v>32</v>
      </c>
      <c r="I56" s="40"/>
      <c r="J56" s="40"/>
      <c r="K56" s="40"/>
      <c r="L56" s="40"/>
      <c r="M56" s="40"/>
      <c r="N56" s="40"/>
      <c r="O56" s="40" t="s">
        <v>32</v>
      </c>
      <c r="P56" s="40"/>
      <c r="Q56" s="40"/>
      <c r="R56" s="40"/>
      <c r="S56" s="40"/>
      <c r="T56" s="40"/>
      <c r="U56" s="40"/>
      <c r="V56" s="40" t="s">
        <v>32</v>
      </c>
      <c r="W56" s="40" t="s">
        <v>32</v>
      </c>
      <c r="X56" s="40"/>
      <c r="Y56" s="40"/>
      <c r="Z56" s="40"/>
      <c r="AA56" s="40"/>
      <c r="AB56" s="40"/>
      <c r="AC56" s="40" t="s">
        <v>32</v>
      </c>
      <c r="AD56" s="40"/>
      <c r="AE56" s="40"/>
      <c r="AF56" s="40"/>
      <c r="AG56" s="40" t="s">
        <v>32</v>
      </c>
      <c r="AH56" s="40"/>
      <c r="AI56" s="40"/>
      <c r="AJ56" s="40" t="s">
        <v>32</v>
      </c>
      <c r="AK56" s="40" t="s">
        <v>32</v>
      </c>
      <c r="AL56" s="40"/>
      <c r="AM56" s="40"/>
      <c r="AN56" s="40"/>
      <c r="AO56" s="40"/>
      <c r="AP56" s="40"/>
      <c r="AQ56" s="40" t="s">
        <v>32</v>
      </c>
      <c r="AR56" s="40" t="s">
        <v>32</v>
      </c>
      <c r="AS56" s="40"/>
      <c r="AT56" s="40"/>
      <c r="AU56" s="40" t="s">
        <v>32</v>
      </c>
      <c r="AV56" s="40"/>
      <c r="AW56" s="40"/>
      <c r="AX56" s="40" t="s">
        <v>32</v>
      </c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 t="s">
        <v>32</v>
      </c>
      <c r="BJ56" s="40"/>
      <c r="BK56" s="40"/>
      <c r="BL56" s="40" t="s">
        <v>32</v>
      </c>
      <c r="BM56" s="40" t="s">
        <v>32</v>
      </c>
      <c r="BN56" s="40"/>
      <c r="BO56" s="40"/>
      <c r="BP56" s="40"/>
      <c r="BQ56" s="40"/>
      <c r="BR56" s="40"/>
      <c r="BS56" s="40"/>
      <c r="BT56" s="40"/>
      <c r="BU56" s="40"/>
      <c r="BV56" s="40"/>
      <c r="BW56" s="50"/>
      <c r="BX56" s="39"/>
      <c r="BY56" s="39"/>
      <c r="BZ56" s="39"/>
      <c r="CA56" s="39"/>
      <c r="CB56" s="39"/>
      <c r="CC56" s="39"/>
      <c r="CD56" s="39"/>
      <c r="CE56" s="39"/>
      <c r="CF56" s="39"/>
      <c r="CG56" s="39" t="s">
        <v>32</v>
      </c>
      <c r="CH56" s="39" t="s">
        <v>32</v>
      </c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71"/>
      <c r="CT56" s="71"/>
      <c r="CU56" s="93"/>
      <c r="CV56" s="93"/>
      <c r="CW56" s="93"/>
      <c r="CX56" s="93"/>
      <c r="CY56" s="93"/>
      <c r="CZ56" s="93"/>
      <c r="DA56" s="93"/>
      <c r="DB56" s="93"/>
      <c r="DC56" s="93" t="s">
        <v>32</v>
      </c>
      <c r="DD56" s="93"/>
      <c r="DE56" s="93"/>
      <c r="DF56" s="93"/>
      <c r="DG56" s="93"/>
      <c r="DH56" s="93"/>
      <c r="DI56" s="93"/>
      <c r="DJ56" s="93" t="s">
        <v>32</v>
      </c>
      <c r="DK56" s="93"/>
      <c r="DL56" s="93"/>
      <c r="DM56" s="93"/>
      <c r="DN56" s="93"/>
      <c r="DO56" s="93"/>
      <c r="DP56" s="93"/>
      <c r="DQ56" s="93"/>
      <c r="DR56" s="93"/>
      <c r="DS56" s="93"/>
      <c r="DT56" s="93"/>
      <c r="DU56" s="93"/>
      <c r="DV56" s="93"/>
      <c r="DW56" s="93"/>
      <c r="DX56" s="93" t="s">
        <v>32</v>
      </c>
      <c r="DY56" s="93"/>
      <c r="DZ56" s="93"/>
      <c r="EA56" s="93"/>
      <c r="EB56" s="93"/>
      <c r="EC56" s="93"/>
      <c r="ED56" s="93"/>
      <c r="EE56" s="93"/>
      <c r="EF56" s="93"/>
      <c r="EG56" s="93"/>
      <c r="EH56" s="93"/>
      <c r="EI56" s="93"/>
      <c r="EJ56" s="93"/>
      <c r="EK56" s="93"/>
      <c r="EL56" s="93"/>
      <c r="EM56" s="93"/>
      <c r="EN56" s="93"/>
      <c r="EO56" s="93"/>
      <c r="EP56" s="93"/>
      <c r="EQ56" s="93"/>
      <c r="ER56" s="93" t="s">
        <v>32</v>
      </c>
      <c r="ES56" s="93"/>
      <c r="ET56" s="93"/>
      <c r="EU56" s="93"/>
      <c r="EV56" s="93"/>
      <c r="EW56" s="93"/>
      <c r="EX56" s="93"/>
      <c r="EY56" s="93"/>
      <c r="EZ56" s="93"/>
      <c r="FA56" s="93"/>
      <c r="FB56" s="93"/>
      <c r="FC56" s="93"/>
      <c r="FD56" s="93"/>
      <c r="FE56" s="93"/>
      <c r="FF56" s="93" t="s">
        <v>32</v>
      </c>
      <c r="FG56" s="93" t="s">
        <v>32</v>
      </c>
      <c r="FH56" s="93"/>
      <c r="FI56" s="93"/>
      <c r="FJ56" s="93"/>
      <c r="FK56" s="93"/>
      <c r="FL56" s="93"/>
      <c r="FM56" s="93"/>
      <c r="FN56" s="93" t="s">
        <v>32</v>
      </c>
      <c r="FO56" s="93"/>
      <c r="FP56" s="93"/>
      <c r="FQ56" s="93"/>
      <c r="FR56" s="93"/>
      <c r="FS56" s="93"/>
      <c r="FT56" s="93"/>
      <c r="FU56" s="93" t="s">
        <v>32</v>
      </c>
      <c r="FV56" s="93"/>
      <c r="FW56" s="93"/>
      <c r="FX56" s="93"/>
      <c r="FY56" s="93"/>
      <c r="FZ56" s="93"/>
      <c r="GA56" s="93"/>
      <c r="GB56" s="93"/>
      <c r="GC56" s="93"/>
      <c r="GD56" s="93"/>
      <c r="GE56" s="94"/>
      <c r="GF56" s="94"/>
      <c r="GG56" s="93"/>
      <c r="GH56" s="93"/>
      <c r="GI56" s="93" t="s">
        <v>32</v>
      </c>
      <c r="GJ56" s="93"/>
      <c r="GK56" s="93"/>
      <c r="GL56" s="93" t="s">
        <v>32</v>
      </c>
      <c r="GM56" s="93"/>
      <c r="GN56" s="93"/>
      <c r="GO56" s="93"/>
      <c r="GP56" s="93"/>
      <c r="GQ56" s="93"/>
      <c r="GR56" s="93"/>
      <c r="GS56" s="93"/>
      <c r="GT56" s="93"/>
      <c r="GU56" s="93"/>
      <c r="GV56" s="93"/>
      <c r="GW56" s="93"/>
      <c r="GX56" s="93"/>
      <c r="GY56" s="93"/>
      <c r="GZ56" s="93"/>
      <c r="HA56" s="93"/>
      <c r="HB56" s="93"/>
      <c r="HC56" s="93"/>
      <c r="HD56" s="93"/>
      <c r="HE56" s="93"/>
      <c r="HF56" s="93"/>
      <c r="HG56" s="93"/>
      <c r="HH56" s="93"/>
      <c r="HI56" s="93"/>
      <c r="HJ56" s="93"/>
      <c r="HK56" s="93"/>
      <c r="HL56" s="93"/>
      <c r="HM56" s="93"/>
      <c r="HN56" s="93"/>
      <c r="HO56" s="93"/>
      <c r="HP56" s="93"/>
      <c r="HQ56" s="93"/>
      <c r="HR56" s="93"/>
      <c r="HS56" s="93"/>
      <c r="HT56" s="93"/>
      <c r="HU56" s="93"/>
      <c r="HV56" s="93"/>
      <c r="HW56" s="93"/>
      <c r="HX56" s="93"/>
      <c r="HY56" s="93"/>
      <c r="HZ56" s="93"/>
      <c r="IA56" s="93"/>
      <c r="IB56" s="93"/>
      <c r="IC56" s="93"/>
      <c r="ID56" s="93"/>
      <c r="IE56" s="93"/>
      <c r="IF56" s="93"/>
      <c r="IG56" s="93"/>
      <c r="IH56" s="93"/>
      <c r="II56" s="93"/>
      <c r="IJ56" s="93"/>
      <c r="IK56" s="93"/>
      <c r="IL56" s="93"/>
      <c r="IM56" s="93"/>
      <c r="IN56" s="93"/>
      <c r="IO56" s="93"/>
      <c r="IP56" s="93"/>
      <c r="IQ56" s="93"/>
      <c r="IR56" s="93"/>
      <c r="IS56" s="93"/>
      <c r="IT56" s="93"/>
      <c r="IU56" s="93"/>
      <c r="IV56" s="93"/>
      <c r="IW56" s="93"/>
      <c r="IX56" s="93"/>
      <c r="IY56" s="93"/>
      <c r="IZ56" s="93"/>
      <c r="JA56" s="93"/>
      <c r="JB56" s="93"/>
      <c r="JC56" s="93"/>
      <c r="JD56" s="93"/>
      <c r="JE56" s="93"/>
      <c r="JF56" s="93"/>
      <c r="JG56" s="93"/>
      <c r="JH56" s="93"/>
      <c r="JI56" s="93"/>
      <c r="JJ56" s="93"/>
      <c r="JK56" s="93"/>
      <c r="JL56" s="93"/>
      <c r="JM56" s="93"/>
      <c r="JN56" s="93"/>
      <c r="JO56" s="93"/>
      <c r="JP56" s="93"/>
      <c r="JQ56" s="93"/>
      <c r="JR56" s="93"/>
      <c r="JS56" s="93"/>
      <c r="JT56" s="93"/>
      <c r="JU56" s="93"/>
      <c r="JV56" s="93"/>
      <c r="JW56" s="93"/>
      <c r="JX56" s="93"/>
      <c r="JY56" s="93"/>
      <c r="JZ56" s="93"/>
      <c r="KA56" s="93"/>
      <c r="KB56" s="93"/>
      <c r="KC56" s="93"/>
      <c r="KD56" s="93"/>
      <c r="KE56" s="93"/>
      <c r="KF56" s="93"/>
      <c r="KG56" s="93"/>
      <c r="KH56" s="93"/>
      <c r="KI56" s="93"/>
      <c r="KJ56" s="93"/>
      <c r="KK56" s="93"/>
      <c r="KL56" s="93"/>
      <c r="KM56" s="93"/>
      <c r="KN56" s="93"/>
      <c r="KO56" s="93"/>
      <c r="KP56" s="93"/>
      <c r="KQ56" s="93"/>
      <c r="KR56" s="93"/>
      <c r="KS56" s="93"/>
      <c r="KT56" s="93"/>
      <c r="KU56" s="93"/>
      <c r="KV56" s="93"/>
      <c r="KW56" s="93"/>
      <c r="KX56" s="93"/>
      <c r="KY56" s="93"/>
      <c r="KZ56" s="93"/>
      <c r="LA56" s="93"/>
      <c r="LB56" s="93"/>
      <c r="LC56" s="93"/>
      <c r="LD56" s="93"/>
      <c r="LE56" s="93"/>
      <c r="LF56" s="93"/>
      <c r="LG56" s="93"/>
      <c r="LH56" s="93"/>
      <c r="LI56" s="93"/>
      <c r="LJ56" s="93"/>
      <c r="LK56" s="93"/>
      <c r="LL56" s="94"/>
      <c r="LM56" s="94"/>
      <c r="LN56" s="102">
        <f t="shared" si="30"/>
        <v>7</v>
      </c>
      <c r="LO56" s="101">
        <f t="shared" si="31"/>
        <v>3</v>
      </c>
      <c r="LP56" s="117">
        <f t="shared" si="32"/>
        <v>3</v>
      </c>
      <c r="LQ56" s="122">
        <f t="shared" si="33"/>
        <v>6</v>
      </c>
      <c r="LR56" s="118">
        <f t="shared" si="52"/>
        <v>3</v>
      </c>
      <c r="LS56" s="101">
        <f t="shared" si="35"/>
        <v>5</v>
      </c>
      <c r="LU56" s="108">
        <v>42</v>
      </c>
      <c r="LV56" s="143" t="str">
        <f t="shared" si="39"/>
        <v>0 0</v>
      </c>
      <c r="LW56" s="144"/>
      <c r="LX56" s="107">
        <f t="shared" si="40"/>
        <v>6</v>
      </c>
      <c r="LY56" s="101">
        <f t="shared" si="41"/>
        <v>1</v>
      </c>
      <c r="LZ56" s="101">
        <f t="shared" si="42"/>
        <v>1</v>
      </c>
      <c r="MA56" s="101">
        <f t="shared" si="43"/>
        <v>1</v>
      </c>
      <c r="MB56" s="122">
        <f t="shared" si="36"/>
        <v>1</v>
      </c>
      <c r="MC56" s="101">
        <f t="shared" si="44"/>
        <v>1</v>
      </c>
      <c r="MD56" s="101">
        <f t="shared" si="37"/>
        <v>1</v>
      </c>
      <c r="MF56" s="87">
        <f t="shared" si="45"/>
        <v>4.0000559999999998</v>
      </c>
      <c r="MG56" s="87">
        <f t="shared" si="46"/>
        <v>4</v>
      </c>
      <c r="MH56" s="87" t="str">
        <f t="shared" si="47"/>
        <v>0 0</v>
      </c>
      <c r="MI56" s="87">
        <f t="shared" si="48"/>
        <v>27</v>
      </c>
      <c r="MJ56" s="87">
        <f>IFERROR(SMALL($MF$15:$MF$74,42),0)</f>
        <v>33.000047000000002</v>
      </c>
      <c r="MK56" s="87">
        <f t="shared" si="49"/>
        <v>42</v>
      </c>
      <c r="ML56" s="87" t="str">
        <f t="shared" si="50"/>
        <v>0 0</v>
      </c>
      <c r="MM56" s="88">
        <f t="shared" si="51"/>
        <v>1</v>
      </c>
    </row>
    <row r="57" spans="1:351" ht="14.25" customHeight="1">
      <c r="A57" s="68">
        <v>43</v>
      </c>
      <c r="B57" s="34">
        <f>IF(A57&gt;0,INDEX(Joueurs!$B$2:$E$61,MATCH(A57,Joueurs!$A$2:$A$61,0),1)," ")</f>
        <v>0</v>
      </c>
      <c r="C57" s="35">
        <f>IF(A57&gt;0,INDEX(Joueurs!$B$2:$E$61,MATCH(A57,Joueurs!$A$2:$A$61,0),2)," ")</f>
        <v>0</v>
      </c>
      <c r="D57" s="23" t="str">
        <f>IF(A57&gt;0,INDEX(Joueurs!$B$2:$E$61,MATCH(A57,Joueurs!$A$2:$A$61,0),3)," ")</f>
        <v>G</v>
      </c>
      <c r="E57" s="29">
        <f>IF(A57&gt;0,INDEX(Joueurs!$B$2:$E$61,MATCH(A57,Joueurs!$A$2:$A$61,0),4)," ")</f>
        <v>24472</v>
      </c>
      <c r="F57" s="55">
        <f t="shared" si="38"/>
        <v>19592</v>
      </c>
      <c r="G57" s="62">
        <f>IF(A57&gt;0,COUNTA(H57:LM57)," ")</f>
        <v>0</v>
      </c>
      <c r="H57" s="78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50"/>
      <c r="BX57" s="39"/>
      <c r="BY57" s="39"/>
      <c r="BZ57" s="39"/>
      <c r="CA57" s="39"/>
      <c r="CB57" s="39"/>
      <c r="CC57" s="39"/>
      <c r="CD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71"/>
      <c r="CT57" s="71"/>
      <c r="CU57" s="93"/>
      <c r="CV57" s="93"/>
      <c r="CW57" s="93"/>
      <c r="CX57" s="93"/>
      <c r="CY57" s="93"/>
      <c r="CZ57" s="93"/>
      <c r="DA57" s="93"/>
      <c r="DB57" s="93"/>
      <c r="DC57" s="93"/>
      <c r="DD57" s="93"/>
      <c r="DE57" s="93"/>
      <c r="DF57" s="93"/>
      <c r="DG57" s="93"/>
      <c r="DH57" s="93"/>
      <c r="DI57" s="93"/>
      <c r="DJ57" s="93"/>
      <c r="DK57" s="93"/>
      <c r="DL57" s="93"/>
      <c r="DM57" s="93"/>
      <c r="DN57" s="93"/>
      <c r="DO57" s="93"/>
      <c r="DP57" s="93"/>
      <c r="DQ57" s="93"/>
      <c r="DR57" s="93"/>
      <c r="DS57" s="93"/>
      <c r="DT57" s="93"/>
      <c r="DU57" s="93"/>
      <c r="DV57" s="93"/>
      <c r="DW57" s="93"/>
      <c r="DX57" s="93"/>
      <c r="DY57" s="93"/>
      <c r="DZ57" s="93"/>
      <c r="EA57" s="93"/>
      <c r="EB57" s="93"/>
      <c r="EC57" s="93"/>
      <c r="ED57" s="93"/>
      <c r="EE57" s="93"/>
      <c r="EF57" s="93"/>
      <c r="EG57" s="93"/>
      <c r="EH57" s="93"/>
      <c r="EI57" s="93"/>
      <c r="EJ57" s="93"/>
      <c r="EK57" s="93"/>
      <c r="EL57" s="93"/>
      <c r="EM57" s="93"/>
      <c r="EN57" s="93"/>
      <c r="EO57" s="93"/>
      <c r="EP57" s="93"/>
      <c r="EQ57" s="93"/>
      <c r="ER57" s="93"/>
      <c r="ES57" s="93"/>
      <c r="ET57" s="93"/>
      <c r="EU57" s="93"/>
      <c r="EV57" s="93"/>
      <c r="EW57" s="93"/>
      <c r="EX57" s="93"/>
      <c r="EY57" s="93"/>
      <c r="EZ57" s="93"/>
      <c r="FA57" s="93"/>
      <c r="FB57" s="93"/>
      <c r="FC57" s="93"/>
      <c r="FD57" s="93"/>
      <c r="FE57" s="93"/>
      <c r="FF57" s="93"/>
      <c r="FG57" s="93"/>
      <c r="FH57" s="93"/>
      <c r="FI57" s="93"/>
      <c r="FJ57" s="93"/>
      <c r="FK57" s="93"/>
      <c r="FL57" s="93"/>
      <c r="FM57" s="93"/>
      <c r="FN57" s="93"/>
      <c r="FO57" s="93"/>
      <c r="FP57" s="93"/>
      <c r="FQ57" s="93"/>
      <c r="FR57" s="93"/>
      <c r="FS57" s="93"/>
      <c r="FT57" s="93"/>
      <c r="FU57" s="93"/>
      <c r="FV57" s="93"/>
      <c r="FW57" s="93"/>
      <c r="FX57" s="93"/>
      <c r="FY57" s="93"/>
      <c r="FZ57" s="93"/>
      <c r="GA57" s="93"/>
      <c r="GB57" s="93"/>
      <c r="GC57" s="93"/>
      <c r="GD57" s="93"/>
      <c r="GE57" s="94"/>
      <c r="GF57" s="94"/>
      <c r="GG57" s="93"/>
      <c r="GH57" s="93"/>
      <c r="GI57" s="93"/>
      <c r="GJ57" s="93"/>
      <c r="GK57" s="93"/>
      <c r="GL57" s="93"/>
      <c r="GM57" s="93"/>
      <c r="GN57" s="93"/>
      <c r="GO57" s="93"/>
      <c r="GP57" s="93"/>
      <c r="GQ57" s="93"/>
      <c r="GR57" s="93"/>
      <c r="GS57" s="93"/>
      <c r="GT57" s="93"/>
      <c r="GU57" s="93"/>
      <c r="GV57" s="93"/>
      <c r="GW57" s="93"/>
      <c r="GX57" s="93"/>
      <c r="GY57" s="93"/>
      <c r="GZ57" s="93"/>
      <c r="HA57" s="93"/>
      <c r="HB57" s="93"/>
      <c r="HC57" s="93"/>
      <c r="HD57" s="93"/>
      <c r="HE57" s="93"/>
      <c r="HF57" s="93"/>
      <c r="HG57" s="93"/>
      <c r="HH57" s="93"/>
      <c r="HI57" s="93"/>
      <c r="HJ57" s="93"/>
      <c r="HK57" s="93"/>
      <c r="HL57" s="93"/>
      <c r="HM57" s="93"/>
      <c r="HN57" s="93"/>
      <c r="HO57" s="93"/>
      <c r="HP57" s="93"/>
      <c r="HQ57" s="93"/>
      <c r="HR57" s="93"/>
      <c r="HS57" s="93"/>
      <c r="HT57" s="93"/>
      <c r="HU57" s="93"/>
      <c r="HV57" s="93"/>
      <c r="HW57" s="93"/>
      <c r="HX57" s="93"/>
      <c r="HY57" s="93"/>
      <c r="HZ57" s="93"/>
      <c r="IA57" s="93"/>
      <c r="IB57" s="93"/>
      <c r="IC57" s="93"/>
      <c r="ID57" s="93"/>
      <c r="IE57" s="93"/>
      <c r="IF57" s="93"/>
      <c r="IG57" s="93"/>
      <c r="IH57" s="93"/>
      <c r="II57" s="93"/>
      <c r="IJ57" s="93"/>
      <c r="IK57" s="93"/>
      <c r="IL57" s="93"/>
      <c r="IM57" s="93"/>
      <c r="IN57" s="93"/>
      <c r="IO57" s="93"/>
      <c r="IP57" s="93"/>
      <c r="IQ57" s="93"/>
      <c r="IR57" s="93"/>
      <c r="IS57" s="93"/>
      <c r="IT57" s="93"/>
      <c r="IU57" s="93"/>
      <c r="IV57" s="93"/>
      <c r="IW57" s="93"/>
      <c r="IX57" s="93"/>
      <c r="IY57" s="93"/>
      <c r="IZ57" s="93"/>
      <c r="JA57" s="93"/>
      <c r="JB57" s="93"/>
      <c r="JC57" s="93"/>
      <c r="JD57" s="93"/>
      <c r="JE57" s="93"/>
      <c r="JF57" s="93"/>
      <c r="JG57" s="93"/>
      <c r="JH57" s="93"/>
      <c r="JI57" s="93"/>
      <c r="JJ57" s="93"/>
      <c r="JK57" s="93"/>
      <c r="JL57" s="93"/>
      <c r="JM57" s="93"/>
      <c r="JN57" s="93"/>
      <c r="JO57" s="93"/>
      <c r="JP57" s="93"/>
      <c r="JQ57" s="93"/>
      <c r="JR57" s="93"/>
      <c r="JS57" s="93"/>
      <c r="JT57" s="93"/>
      <c r="JU57" s="93"/>
      <c r="JV57" s="93"/>
      <c r="JW57" s="93"/>
      <c r="JX57" s="93"/>
      <c r="JY57" s="93"/>
      <c r="JZ57" s="93"/>
      <c r="KA57" s="93"/>
      <c r="KB57" s="93"/>
      <c r="KC57" s="93"/>
      <c r="KD57" s="93"/>
      <c r="KE57" s="93"/>
      <c r="KF57" s="93"/>
      <c r="KG57" s="93"/>
      <c r="KH57" s="93"/>
      <c r="KI57" s="93"/>
      <c r="KJ57" s="93"/>
      <c r="KK57" s="93"/>
      <c r="KL57" s="93"/>
      <c r="KM57" s="93"/>
      <c r="KN57" s="93"/>
      <c r="KO57" s="93"/>
      <c r="KP57" s="93"/>
      <c r="KQ57" s="93"/>
      <c r="KR57" s="93"/>
      <c r="KS57" s="93"/>
      <c r="KT57" s="93"/>
      <c r="KU57" s="93"/>
      <c r="KV57" s="93"/>
      <c r="KW57" s="93"/>
      <c r="KX57" s="93"/>
      <c r="KY57" s="93"/>
      <c r="KZ57" s="93"/>
      <c r="LA57" s="93"/>
      <c r="LB57" s="93"/>
      <c r="LC57" s="93"/>
      <c r="LD57" s="93"/>
      <c r="LE57" s="93"/>
      <c r="LF57" s="93"/>
      <c r="LG57" s="93"/>
      <c r="LH57" s="93"/>
      <c r="LI57" s="93"/>
      <c r="LJ57" s="93"/>
      <c r="LK57" s="93"/>
      <c r="LL57" s="94"/>
      <c r="LM57" s="94"/>
      <c r="LN57" s="102">
        <f t="shared" si="30"/>
        <v>0</v>
      </c>
      <c r="LO57" s="101">
        <f t="shared" si="31"/>
        <v>0</v>
      </c>
      <c r="LP57" s="117">
        <f t="shared" si="32"/>
        <v>0</v>
      </c>
      <c r="LQ57" s="122">
        <f t="shared" si="33"/>
        <v>0</v>
      </c>
      <c r="LR57" s="118">
        <f t="shared" si="52"/>
        <v>0</v>
      </c>
      <c r="LS57" s="101">
        <f t="shared" si="35"/>
        <v>0</v>
      </c>
      <c r="LU57" s="108">
        <v>43</v>
      </c>
      <c r="LV57" s="143" t="str">
        <f t="shared" si="39"/>
        <v>0 0</v>
      </c>
      <c r="LW57" s="144"/>
      <c r="LX57" s="107">
        <f t="shared" si="40"/>
        <v>6</v>
      </c>
      <c r="LY57" s="101">
        <f t="shared" si="41"/>
        <v>1</v>
      </c>
      <c r="LZ57" s="101">
        <f t="shared" si="42"/>
        <v>1</v>
      </c>
      <c r="MA57" s="101">
        <f t="shared" si="43"/>
        <v>1</v>
      </c>
      <c r="MB57" s="122">
        <f t="shared" si="36"/>
        <v>1</v>
      </c>
      <c r="MC57" s="101">
        <f t="shared" si="44"/>
        <v>1</v>
      </c>
      <c r="MD57" s="101">
        <f t="shared" si="37"/>
        <v>1</v>
      </c>
      <c r="MF57" s="87">
        <f t="shared" si="45"/>
        <v>33.000056999999998</v>
      </c>
      <c r="MG57" s="87">
        <f t="shared" si="46"/>
        <v>45</v>
      </c>
      <c r="MH57" s="87" t="str">
        <f t="shared" si="47"/>
        <v>0 0</v>
      </c>
      <c r="MI57" s="87">
        <f t="shared" si="48"/>
        <v>0</v>
      </c>
      <c r="MJ57" s="87">
        <f>IFERROR(SMALL($MF$15:$MF$74,43),0)</f>
        <v>33.000050000000002</v>
      </c>
      <c r="MK57" s="87">
        <f t="shared" si="49"/>
        <v>1</v>
      </c>
      <c r="ML57" s="87" t="str">
        <f t="shared" si="50"/>
        <v>0 0</v>
      </c>
      <c r="MM57" s="88">
        <f t="shared" si="51"/>
        <v>1</v>
      </c>
    </row>
    <row r="58" spans="1:351" ht="14.25" customHeight="1">
      <c r="A58" s="68">
        <v>44</v>
      </c>
      <c r="B58" s="34">
        <f>IF(A58&gt;0,INDEX(Joueurs!$B$2:$E$61,MATCH(A58,Joueurs!$A$2:$A$61,0),1)," ")</f>
        <v>0</v>
      </c>
      <c r="C58" s="35">
        <f>IF(A58&gt;0,INDEX(Joueurs!$B$2:$E$61,MATCH(A58,Joueurs!$A$2:$A$61,0),2)," ")</f>
        <v>0</v>
      </c>
      <c r="D58" s="23" t="str">
        <f>IF(A58&gt;0,INDEX(Joueurs!$B$2:$E$61,MATCH(A58,Joueurs!$A$2:$A$61,0),3)," ")</f>
        <v>G</v>
      </c>
      <c r="E58" s="29">
        <f>IF(A58&gt;0,INDEX(Joueurs!$B$2:$E$61,MATCH(A58,Joueurs!$A$2:$A$61,0),4)," ")</f>
        <v>24219</v>
      </c>
      <c r="F58" s="55">
        <f t="shared" si="38"/>
        <v>19845</v>
      </c>
      <c r="G58" s="62">
        <f>IF(A58&gt;0,COUNTA(H58:LM58)," ")</f>
        <v>6</v>
      </c>
      <c r="H58" s="78"/>
      <c r="I58" s="40"/>
      <c r="J58" s="40"/>
      <c r="K58" s="40" t="s">
        <v>32</v>
      </c>
      <c r="L58" s="40"/>
      <c r="M58" s="40"/>
      <c r="N58" s="40"/>
      <c r="O58" s="40"/>
      <c r="P58" s="40"/>
      <c r="Q58" s="40"/>
      <c r="R58" s="40" t="s">
        <v>32</v>
      </c>
      <c r="S58" s="40"/>
      <c r="T58" s="40"/>
      <c r="U58" s="40"/>
      <c r="V58" s="40"/>
      <c r="W58" s="40"/>
      <c r="X58" s="40"/>
      <c r="Y58" s="40" t="s">
        <v>32</v>
      </c>
      <c r="Z58" s="40"/>
      <c r="AA58" s="40"/>
      <c r="AB58" s="40"/>
      <c r="AC58" s="40"/>
      <c r="AD58" s="40"/>
      <c r="AE58" s="40"/>
      <c r="AF58" s="40" t="s">
        <v>32</v>
      </c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 t="s">
        <v>32</v>
      </c>
      <c r="BB58" s="40"/>
      <c r="BC58" s="40"/>
      <c r="BD58" s="40"/>
      <c r="BE58" s="40"/>
      <c r="BF58" s="40"/>
      <c r="BG58" s="40"/>
      <c r="BH58" s="40" t="s">
        <v>32</v>
      </c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50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71"/>
      <c r="CT58" s="71"/>
      <c r="CU58" s="93"/>
      <c r="CV58" s="93"/>
      <c r="CW58" s="93"/>
      <c r="CX58" s="93"/>
      <c r="CY58" s="93"/>
      <c r="CZ58" s="93"/>
      <c r="DA58" s="93"/>
      <c r="DB58" s="93"/>
      <c r="DC58" s="93"/>
      <c r="DD58" s="93"/>
      <c r="DE58" s="93"/>
      <c r="DF58" s="93"/>
      <c r="DG58" s="93"/>
      <c r="DH58" s="93"/>
      <c r="DI58" s="93"/>
      <c r="DJ58" s="93"/>
      <c r="DK58" s="93"/>
      <c r="DL58" s="93"/>
      <c r="DM58" s="93"/>
      <c r="DN58" s="93"/>
      <c r="DO58" s="93"/>
      <c r="DP58" s="93"/>
      <c r="DQ58" s="93"/>
      <c r="DR58" s="93"/>
      <c r="DS58" s="93"/>
      <c r="DT58" s="93"/>
      <c r="DU58" s="93"/>
      <c r="DV58" s="93"/>
      <c r="DW58" s="93"/>
      <c r="DX58" s="93"/>
      <c r="DY58" s="93"/>
      <c r="DZ58" s="93"/>
      <c r="EA58" s="93"/>
      <c r="EB58" s="93"/>
      <c r="EC58" s="93"/>
      <c r="ED58" s="93"/>
      <c r="EE58" s="93"/>
      <c r="EF58" s="93"/>
      <c r="EG58" s="93"/>
      <c r="EH58" s="93"/>
      <c r="EI58" s="93"/>
      <c r="EJ58" s="93"/>
      <c r="EK58" s="93"/>
      <c r="EL58" s="93"/>
      <c r="EM58" s="93"/>
      <c r="EN58" s="93"/>
      <c r="EO58" s="93"/>
      <c r="EP58" s="93"/>
      <c r="EQ58" s="93"/>
      <c r="ER58" s="93"/>
      <c r="ES58" s="93"/>
      <c r="ET58" s="93"/>
      <c r="EU58" s="93"/>
      <c r="EV58" s="93"/>
      <c r="EW58" s="93"/>
      <c r="EX58" s="93"/>
      <c r="EY58" s="93"/>
      <c r="EZ58" s="93"/>
      <c r="FA58" s="93"/>
      <c r="FB58" s="93"/>
      <c r="FC58" s="93"/>
      <c r="FD58" s="93"/>
      <c r="FE58" s="93"/>
      <c r="FF58" s="93"/>
      <c r="FG58" s="93"/>
      <c r="FH58" s="93"/>
      <c r="FI58" s="93"/>
      <c r="FJ58" s="93"/>
      <c r="FK58" s="93"/>
      <c r="FL58" s="93"/>
      <c r="FM58" s="93"/>
      <c r="FN58" s="93"/>
      <c r="FO58" s="93"/>
      <c r="FP58" s="93"/>
      <c r="FQ58" s="93"/>
      <c r="FR58" s="93"/>
      <c r="FS58" s="93"/>
      <c r="FT58" s="93"/>
      <c r="FU58" s="93"/>
      <c r="FV58" s="93"/>
      <c r="FW58" s="93"/>
      <c r="FX58" s="93"/>
      <c r="FY58" s="93"/>
      <c r="FZ58" s="93"/>
      <c r="GA58" s="93"/>
      <c r="GB58" s="93"/>
      <c r="GC58" s="93"/>
      <c r="GD58" s="93"/>
      <c r="GE58" s="94"/>
      <c r="GF58" s="94"/>
      <c r="GG58" s="93"/>
      <c r="GH58" s="93"/>
      <c r="GI58" s="93"/>
      <c r="GJ58" s="93"/>
      <c r="GK58" s="93"/>
      <c r="GL58" s="93"/>
      <c r="GM58" s="93"/>
      <c r="GN58" s="93"/>
      <c r="GO58" s="93"/>
      <c r="GP58" s="93"/>
      <c r="GQ58" s="93"/>
      <c r="GR58" s="93"/>
      <c r="GS58" s="93"/>
      <c r="GT58" s="93"/>
      <c r="GU58" s="93"/>
      <c r="GV58" s="93"/>
      <c r="GW58" s="93"/>
      <c r="GX58" s="93"/>
      <c r="GY58" s="93"/>
      <c r="GZ58" s="93"/>
      <c r="HA58" s="93"/>
      <c r="HB58" s="93"/>
      <c r="HC58" s="93"/>
      <c r="HD58" s="93"/>
      <c r="HE58" s="93"/>
      <c r="HF58" s="93"/>
      <c r="HG58" s="93"/>
      <c r="HH58" s="93"/>
      <c r="HI58" s="93"/>
      <c r="HJ58" s="93"/>
      <c r="HK58" s="93"/>
      <c r="HL58" s="93"/>
      <c r="HM58" s="93"/>
      <c r="HN58" s="93"/>
      <c r="HO58" s="93"/>
      <c r="HP58" s="93"/>
      <c r="HQ58" s="93"/>
      <c r="HR58" s="93"/>
      <c r="HS58" s="93"/>
      <c r="HT58" s="93"/>
      <c r="HU58" s="93"/>
      <c r="HV58" s="93"/>
      <c r="HW58" s="93"/>
      <c r="HX58" s="93"/>
      <c r="HY58" s="93"/>
      <c r="HZ58" s="93"/>
      <c r="IA58" s="93"/>
      <c r="IB58" s="93"/>
      <c r="IC58" s="93"/>
      <c r="ID58" s="93"/>
      <c r="IE58" s="93"/>
      <c r="IF58" s="93"/>
      <c r="IG58" s="93"/>
      <c r="IH58" s="93"/>
      <c r="II58" s="93"/>
      <c r="IJ58" s="93"/>
      <c r="IK58" s="93"/>
      <c r="IL58" s="93"/>
      <c r="IM58" s="93"/>
      <c r="IN58" s="93"/>
      <c r="IO58" s="93"/>
      <c r="IP58" s="93"/>
      <c r="IQ58" s="93"/>
      <c r="IR58" s="93"/>
      <c r="IS58" s="93"/>
      <c r="IT58" s="93"/>
      <c r="IU58" s="93"/>
      <c r="IV58" s="93"/>
      <c r="IW58" s="93"/>
      <c r="IX58" s="93"/>
      <c r="IY58" s="93"/>
      <c r="IZ58" s="93"/>
      <c r="JA58" s="93"/>
      <c r="JB58" s="93"/>
      <c r="JC58" s="93"/>
      <c r="JD58" s="93"/>
      <c r="JE58" s="93"/>
      <c r="JF58" s="93"/>
      <c r="JG58" s="93"/>
      <c r="JH58" s="93"/>
      <c r="JI58" s="93"/>
      <c r="JJ58" s="93"/>
      <c r="JK58" s="93"/>
      <c r="JL58" s="93"/>
      <c r="JM58" s="93"/>
      <c r="JN58" s="93"/>
      <c r="JO58" s="93"/>
      <c r="JP58" s="93"/>
      <c r="JQ58" s="93"/>
      <c r="JR58" s="93"/>
      <c r="JS58" s="93"/>
      <c r="JT58" s="93"/>
      <c r="JU58" s="93"/>
      <c r="JV58" s="93"/>
      <c r="JW58" s="93"/>
      <c r="JX58" s="93"/>
      <c r="JY58" s="93"/>
      <c r="JZ58" s="93"/>
      <c r="KA58" s="93"/>
      <c r="KB58" s="93"/>
      <c r="KC58" s="93"/>
      <c r="KD58" s="93"/>
      <c r="KE58" s="93"/>
      <c r="KF58" s="93"/>
      <c r="KG58" s="93"/>
      <c r="KH58" s="93"/>
      <c r="KI58" s="93"/>
      <c r="KJ58" s="93"/>
      <c r="KK58" s="93"/>
      <c r="KL58" s="93"/>
      <c r="KM58" s="93"/>
      <c r="KN58" s="93"/>
      <c r="KO58" s="93"/>
      <c r="KP58" s="93"/>
      <c r="KQ58" s="93"/>
      <c r="KR58" s="93"/>
      <c r="KS58" s="93"/>
      <c r="KT58" s="93"/>
      <c r="KU58" s="93"/>
      <c r="KV58" s="93"/>
      <c r="KW58" s="93"/>
      <c r="KX58" s="93"/>
      <c r="KY58" s="93"/>
      <c r="KZ58" s="93"/>
      <c r="LA58" s="93"/>
      <c r="LB58" s="93"/>
      <c r="LC58" s="93"/>
      <c r="LD58" s="93"/>
      <c r="LE58" s="93"/>
      <c r="LF58" s="93"/>
      <c r="LG58" s="93"/>
      <c r="LH58" s="93"/>
      <c r="LI58" s="93"/>
      <c r="LJ58" s="93"/>
      <c r="LK58" s="93"/>
      <c r="LL58" s="94"/>
      <c r="LM58" s="94"/>
      <c r="LN58" s="102">
        <f t="shared" si="30"/>
        <v>1</v>
      </c>
      <c r="LO58" s="101">
        <f t="shared" si="31"/>
        <v>0</v>
      </c>
      <c r="LP58" s="117">
        <f t="shared" si="32"/>
        <v>0</v>
      </c>
      <c r="LQ58" s="122">
        <f t="shared" si="33"/>
        <v>2</v>
      </c>
      <c r="LR58" s="118">
        <f t="shared" si="52"/>
        <v>2</v>
      </c>
      <c r="LS58" s="101">
        <f t="shared" si="35"/>
        <v>1</v>
      </c>
      <c r="LU58" s="108">
        <v>44</v>
      </c>
      <c r="LV58" s="143" t="str">
        <f t="shared" si="39"/>
        <v>0 0</v>
      </c>
      <c r="LW58" s="144"/>
      <c r="LX58" s="107">
        <f t="shared" si="40"/>
        <v>6</v>
      </c>
      <c r="LY58" s="101">
        <f t="shared" si="41"/>
        <v>1</v>
      </c>
      <c r="LZ58" s="101">
        <f t="shared" si="42"/>
        <v>1</v>
      </c>
      <c r="MA58" s="101">
        <f t="shared" si="43"/>
        <v>1</v>
      </c>
      <c r="MB58" s="122">
        <f t="shared" si="36"/>
        <v>1</v>
      </c>
      <c r="MC58" s="101">
        <f t="shared" si="44"/>
        <v>1</v>
      </c>
      <c r="MD58" s="101">
        <f t="shared" si="37"/>
        <v>1</v>
      </c>
      <c r="MF58" s="87">
        <f t="shared" si="45"/>
        <v>12.000057999999999</v>
      </c>
      <c r="MG58" s="87">
        <f t="shared" si="46"/>
        <v>18</v>
      </c>
      <c r="MH58" s="87" t="str">
        <f t="shared" si="47"/>
        <v>0 0</v>
      </c>
      <c r="MI58" s="87">
        <f t="shared" si="48"/>
        <v>6</v>
      </c>
      <c r="MJ58" s="87">
        <f>IFERROR(SMALL($MF$15:$MF$74,44),0)</f>
        <v>33.000053999999999</v>
      </c>
      <c r="MK58" s="87">
        <f t="shared" si="49"/>
        <v>27</v>
      </c>
      <c r="ML58" s="87" t="str">
        <f t="shared" si="50"/>
        <v>0 0</v>
      </c>
      <c r="MM58" s="88">
        <f t="shared" si="51"/>
        <v>1</v>
      </c>
    </row>
    <row r="59" spans="1:351" ht="14.25" customHeight="1">
      <c r="A59" s="68">
        <v>45</v>
      </c>
      <c r="B59" s="34">
        <f>IF(A59&gt;0,INDEX(Joueurs!$B$2:$E$61,MATCH(A59,Joueurs!$A$2:$A$61,0),1)," ")</f>
        <v>0</v>
      </c>
      <c r="C59" s="35">
        <f>IF(A59&gt;0,INDEX(Joueurs!$B$2:$E$61,MATCH(A59,Joueurs!$A$2:$A$61,0),2)," ")</f>
        <v>0</v>
      </c>
      <c r="D59" s="23" t="str">
        <f>IF(A59&gt;0,INDEX(Joueurs!$B$2:$E$61,MATCH(A59,Joueurs!$A$2:$A$61,0),3)," ")</f>
        <v>F</v>
      </c>
      <c r="E59" s="29">
        <f>IF(A59&gt;0,INDEX(Joueurs!$B$2:$E$61,MATCH(A59,Joueurs!$A$2:$A$61,0),4)," ")</f>
        <v>17953</v>
      </c>
      <c r="F59" s="55">
        <f t="shared" si="38"/>
        <v>26111</v>
      </c>
      <c r="G59" s="62">
        <f>IF(A59&gt;0,COUNTA(H59:LM59)," ")</f>
        <v>6</v>
      </c>
      <c r="H59" s="78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 t="s">
        <v>32</v>
      </c>
      <c r="U59" s="40"/>
      <c r="V59" s="40"/>
      <c r="W59" s="40"/>
      <c r="X59" s="40"/>
      <c r="Y59" s="40"/>
      <c r="Z59" s="40"/>
      <c r="AA59" s="40" t="s">
        <v>32</v>
      </c>
      <c r="AB59" s="40"/>
      <c r="AC59" s="40"/>
      <c r="AD59" s="40"/>
      <c r="AE59" s="40"/>
      <c r="AF59" s="40"/>
      <c r="AG59" s="40"/>
      <c r="AH59" s="40" t="s">
        <v>32</v>
      </c>
      <c r="AI59" s="40"/>
      <c r="AJ59" s="40"/>
      <c r="AK59" s="40"/>
      <c r="AL59" s="40"/>
      <c r="AM59" s="40"/>
      <c r="AN59" s="40"/>
      <c r="AO59" s="40" t="s">
        <v>32</v>
      </c>
      <c r="AP59" s="40"/>
      <c r="AQ59" s="40"/>
      <c r="AR59" s="40"/>
      <c r="AS59" s="40"/>
      <c r="AT59" s="40"/>
      <c r="AU59" s="40"/>
      <c r="AV59" s="40" t="s">
        <v>32</v>
      </c>
      <c r="AW59" s="40"/>
      <c r="AX59" s="40"/>
      <c r="AY59" s="40"/>
      <c r="AZ59" s="40"/>
      <c r="BA59" s="40"/>
      <c r="BB59" s="40"/>
      <c r="BC59" s="40" t="s">
        <v>32</v>
      </c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50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71"/>
      <c r="CT59" s="71"/>
      <c r="CU59" s="93"/>
      <c r="CV59" s="93"/>
      <c r="CW59" s="93"/>
      <c r="CX59" s="93"/>
      <c r="CY59" s="93"/>
      <c r="CZ59" s="93"/>
      <c r="DA59" s="93"/>
      <c r="DB59" s="93"/>
      <c r="DC59" s="93"/>
      <c r="DD59" s="93"/>
      <c r="DE59" s="93"/>
      <c r="DF59" s="93"/>
      <c r="DG59" s="93"/>
      <c r="DH59" s="93"/>
      <c r="DI59" s="93"/>
      <c r="DJ59" s="93"/>
      <c r="DK59" s="93"/>
      <c r="DL59" s="93"/>
      <c r="DM59" s="93"/>
      <c r="DN59" s="93"/>
      <c r="DO59" s="93"/>
      <c r="DP59" s="93"/>
      <c r="DQ59" s="93"/>
      <c r="DR59" s="93"/>
      <c r="DS59" s="93"/>
      <c r="DT59" s="93"/>
      <c r="DU59" s="93"/>
      <c r="DV59" s="93"/>
      <c r="DW59" s="93"/>
      <c r="DX59" s="93"/>
      <c r="DY59" s="93"/>
      <c r="DZ59" s="93"/>
      <c r="EA59" s="93"/>
      <c r="EB59" s="93"/>
      <c r="EC59" s="93"/>
      <c r="ED59" s="93"/>
      <c r="EE59" s="93"/>
      <c r="EF59" s="93"/>
      <c r="EG59" s="93"/>
      <c r="EH59" s="93"/>
      <c r="EI59" s="93"/>
      <c r="EJ59" s="93"/>
      <c r="EK59" s="93"/>
      <c r="EL59" s="93"/>
      <c r="EM59" s="93"/>
      <c r="EN59" s="93"/>
      <c r="EO59" s="93"/>
      <c r="EP59" s="93"/>
      <c r="EQ59" s="93"/>
      <c r="ER59" s="93"/>
      <c r="ES59" s="93"/>
      <c r="ET59" s="93"/>
      <c r="EU59" s="93"/>
      <c r="EV59" s="93"/>
      <c r="EW59" s="93"/>
      <c r="EX59" s="93"/>
      <c r="EY59" s="93"/>
      <c r="EZ59" s="93"/>
      <c r="FA59" s="93"/>
      <c r="FB59" s="93"/>
      <c r="FC59" s="93"/>
      <c r="FD59" s="93"/>
      <c r="FE59" s="93"/>
      <c r="FF59" s="93"/>
      <c r="FG59" s="93"/>
      <c r="FH59" s="93"/>
      <c r="FI59" s="93"/>
      <c r="FJ59" s="93"/>
      <c r="FK59" s="93"/>
      <c r="FL59" s="93"/>
      <c r="FM59" s="93"/>
      <c r="FN59" s="93"/>
      <c r="FO59" s="93"/>
      <c r="FP59" s="93"/>
      <c r="FQ59" s="93"/>
      <c r="FR59" s="93"/>
      <c r="FS59" s="93"/>
      <c r="FT59" s="93"/>
      <c r="FU59" s="93"/>
      <c r="FV59" s="93"/>
      <c r="FW59" s="93"/>
      <c r="FX59" s="93"/>
      <c r="FY59" s="93"/>
      <c r="FZ59" s="93"/>
      <c r="GA59" s="93"/>
      <c r="GB59" s="93"/>
      <c r="GC59" s="93"/>
      <c r="GD59" s="93"/>
      <c r="GE59" s="94"/>
      <c r="GF59" s="94"/>
      <c r="GG59" s="93"/>
      <c r="GH59" s="93"/>
      <c r="GI59" s="93"/>
      <c r="GJ59" s="93"/>
      <c r="GK59" s="93"/>
      <c r="GL59" s="93"/>
      <c r="GM59" s="93"/>
      <c r="GN59" s="93"/>
      <c r="GO59" s="93"/>
      <c r="GP59" s="93"/>
      <c r="GQ59" s="93"/>
      <c r="GR59" s="93"/>
      <c r="GS59" s="93"/>
      <c r="GT59" s="93"/>
      <c r="GU59" s="93"/>
      <c r="GV59" s="93"/>
      <c r="GW59" s="93"/>
      <c r="GX59" s="93"/>
      <c r="GY59" s="93"/>
      <c r="GZ59" s="93"/>
      <c r="HA59" s="93"/>
      <c r="HB59" s="93"/>
      <c r="HC59" s="93"/>
      <c r="HD59" s="93"/>
      <c r="HE59" s="93"/>
      <c r="HF59" s="93"/>
      <c r="HG59" s="93"/>
      <c r="HH59" s="93"/>
      <c r="HI59" s="93"/>
      <c r="HJ59" s="93"/>
      <c r="HK59" s="93"/>
      <c r="HL59" s="93"/>
      <c r="HM59" s="93"/>
      <c r="HN59" s="93"/>
      <c r="HO59" s="93"/>
      <c r="HP59" s="93"/>
      <c r="HQ59" s="93"/>
      <c r="HR59" s="93"/>
      <c r="HS59" s="93"/>
      <c r="HT59" s="93"/>
      <c r="HU59" s="93"/>
      <c r="HV59" s="93"/>
      <c r="HW59" s="93"/>
      <c r="HX59" s="93"/>
      <c r="HY59" s="93"/>
      <c r="HZ59" s="93"/>
      <c r="IA59" s="93"/>
      <c r="IB59" s="93"/>
      <c r="IC59" s="93"/>
      <c r="ID59" s="93"/>
      <c r="IE59" s="93"/>
      <c r="IF59" s="93"/>
      <c r="IG59" s="93"/>
      <c r="IH59" s="93"/>
      <c r="II59" s="93"/>
      <c r="IJ59" s="93"/>
      <c r="IK59" s="93"/>
      <c r="IL59" s="93"/>
      <c r="IM59" s="93"/>
      <c r="IN59" s="93"/>
      <c r="IO59" s="93"/>
      <c r="IP59" s="93"/>
      <c r="IQ59" s="93"/>
      <c r="IR59" s="93"/>
      <c r="IS59" s="93"/>
      <c r="IT59" s="93"/>
      <c r="IU59" s="93"/>
      <c r="IV59" s="93"/>
      <c r="IW59" s="93"/>
      <c r="IX59" s="93"/>
      <c r="IY59" s="93"/>
      <c r="IZ59" s="93"/>
      <c r="JA59" s="93"/>
      <c r="JB59" s="93"/>
      <c r="JC59" s="93"/>
      <c r="JD59" s="93"/>
      <c r="JE59" s="93"/>
      <c r="JF59" s="93"/>
      <c r="JG59" s="93"/>
      <c r="JH59" s="93"/>
      <c r="JI59" s="93"/>
      <c r="JJ59" s="93"/>
      <c r="JK59" s="93"/>
      <c r="JL59" s="93"/>
      <c r="JM59" s="93"/>
      <c r="JN59" s="93"/>
      <c r="JO59" s="93"/>
      <c r="JP59" s="93"/>
      <c r="JQ59" s="93"/>
      <c r="JR59" s="93"/>
      <c r="JS59" s="93"/>
      <c r="JT59" s="93"/>
      <c r="JU59" s="93"/>
      <c r="JV59" s="93"/>
      <c r="JW59" s="93"/>
      <c r="JX59" s="93"/>
      <c r="JY59" s="93"/>
      <c r="JZ59" s="93"/>
      <c r="KA59" s="93"/>
      <c r="KB59" s="93"/>
      <c r="KC59" s="93"/>
      <c r="KD59" s="93"/>
      <c r="KE59" s="93"/>
      <c r="KF59" s="93"/>
      <c r="KG59" s="93"/>
      <c r="KH59" s="93"/>
      <c r="KI59" s="93"/>
      <c r="KJ59" s="93"/>
      <c r="KK59" s="93"/>
      <c r="KL59" s="93"/>
      <c r="KM59" s="93"/>
      <c r="KN59" s="93"/>
      <c r="KO59" s="93"/>
      <c r="KP59" s="93"/>
      <c r="KQ59" s="93"/>
      <c r="KR59" s="93"/>
      <c r="KS59" s="93"/>
      <c r="KT59" s="93"/>
      <c r="KU59" s="93"/>
      <c r="KV59" s="93"/>
      <c r="KW59" s="93"/>
      <c r="KX59" s="93"/>
      <c r="KY59" s="93"/>
      <c r="KZ59" s="93"/>
      <c r="LA59" s="93"/>
      <c r="LB59" s="93"/>
      <c r="LC59" s="93"/>
      <c r="LD59" s="93"/>
      <c r="LE59" s="93"/>
      <c r="LF59" s="93"/>
      <c r="LG59" s="93"/>
      <c r="LH59" s="93"/>
      <c r="LI59" s="93"/>
      <c r="LJ59" s="93"/>
      <c r="LK59" s="93"/>
      <c r="LL59" s="94"/>
      <c r="LM59" s="94"/>
      <c r="LN59" s="102">
        <f t="shared" si="30"/>
        <v>1</v>
      </c>
      <c r="LO59" s="101">
        <f t="shared" si="31"/>
        <v>1</v>
      </c>
      <c r="LP59" s="117">
        <f t="shared" si="32"/>
        <v>1</v>
      </c>
      <c r="LQ59" s="122">
        <f t="shared" si="33"/>
        <v>1</v>
      </c>
      <c r="LR59" s="118">
        <f t="shared" si="52"/>
        <v>1</v>
      </c>
      <c r="LS59" s="101">
        <f t="shared" si="35"/>
        <v>1</v>
      </c>
      <c r="LU59" s="108">
        <v>45</v>
      </c>
      <c r="LV59" s="143" t="str">
        <f t="shared" si="39"/>
        <v>0 0</v>
      </c>
      <c r="LW59" s="144"/>
      <c r="LX59" s="107">
        <f t="shared" si="40"/>
        <v>6</v>
      </c>
      <c r="LY59" s="101">
        <f t="shared" si="41"/>
        <v>1</v>
      </c>
      <c r="LZ59" s="101">
        <f t="shared" si="42"/>
        <v>1</v>
      </c>
      <c r="MA59" s="101">
        <f t="shared" si="43"/>
        <v>1</v>
      </c>
      <c r="MB59" s="122">
        <f t="shared" si="36"/>
        <v>1</v>
      </c>
      <c r="MC59" s="101">
        <f t="shared" si="44"/>
        <v>1</v>
      </c>
      <c r="MD59" s="101">
        <f t="shared" si="37"/>
        <v>1</v>
      </c>
      <c r="MF59" s="87">
        <f t="shared" si="45"/>
        <v>12.000059</v>
      </c>
      <c r="MG59" s="87">
        <f t="shared" si="46"/>
        <v>19</v>
      </c>
      <c r="MH59" s="87" t="str">
        <f t="shared" si="47"/>
        <v>0 0</v>
      </c>
      <c r="MI59" s="87">
        <f t="shared" si="48"/>
        <v>6</v>
      </c>
      <c r="MJ59" s="87">
        <f>IFERROR(SMALL($MF$15:$MF$74,45),0)</f>
        <v>33.000056999999998</v>
      </c>
      <c r="MK59" s="87">
        <f t="shared" si="49"/>
        <v>27</v>
      </c>
      <c r="ML59" s="87" t="str">
        <f t="shared" si="50"/>
        <v>0 0</v>
      </c>
      <c r="MM59" s="88">
        <f t="shared" si="51"/>
        <v>1</v>
      </c>
    </row>
    <row r="60" spans="1:351" ht="14.25" customHeight="1">
      <c r="A60" s="68"/>
      <c r="B60" s="34"/>
      <c r="C60" s="35"/>
      <c r="D60" s="23"/>
      <c r="E60" s="29"/>
      <c r="F60" s="55"/>
      <c r="G60" s="62"/>
      <c r="H60" s="78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50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71"/>
      <c r="CT60" s="71"/>
      <c r="CU60" s="93"/>
      <c r="CV60" s="93"/>
      <c r="CW60" s="93"/>
      <c r="CX60" s="93"/>
      <c r="CY60" s="93"/>
      <c r="CZ60" s="93"/>
      <c r="DA60" s="93"/>
      <c r="DB60" s="93"/>
      <c r="DC60" s="93"/>
      <c r="DD60" s="93"/>
      <c r="DE60" s="93"/>
      <c r="DF60" s="93"/>
      <c r="DG60" s="93"/>
      <c r="DH60" s="93"/>
      <c r="DI60" s="93"/>
      <c r="DJ60" s="93"/>
      <c r="DK60" s="93"/>
      <c r="DL60" s="93"/>
      <c r="DM60" s="93"/>
      <c r="DN60" s="93"/>
      <c r="DO60" s="93"/>
      <c r="DP60" s="93"/>
      <c r="DQ60" s="93"/>
      <c r="DR60" s="93"/>
      <c r="DS60" s="93"/>
      <c r="DT60" s="93"/>
      <c r="DU60" s="93"/>
      <c r="DV60" s="93"/>
      <c r="DW60" s="93"/>
      <c r="DX60" s="93"/>
      <c r="DY60" s="93"/>
      <c r="DZ60" s="93"/>
      <c r="EA60" s="93"/>
      <c r="EB60" s="93"/>
      <c r="EC60" s="93"/>
      <c r="ED60" s="93"/>
      <c r="EE60" s="93"/>
      <c r="EF60" s="93"/>
      <c r="EG60" s="93"/>
      <c r="EH60" s="93"/>
      <c r="EI60" s="93"/>
      <c r="EJ60" s="93"/>
      <c r="EK60" s="93"/>
      <c r="EL60" s="93"/>
      <c r="EM60" s="93"/>
      <c r="EN60" s="93"/>
      <c r="EO60" s="93"/>
      <c r="EP60" s="93"/>
      <c r="EQ60" s="93"/>
      <c r="ER60" s="93"/>
      <c r="ES60" s="93"/>
      <c r="ET60" s="93"/>
      <c r="EU60" s="93"/>
      <c r="EV60" s="93"/>
      <c r="EW60" s="93"/>
      <c r="EX60" s="93"/>
      <c r="EY60" s="93"/>
      <c r="EZ60" s="93"/>
      <c r="FA60" s="93"/>
      <c r="FB60" s="93"/>
      <c r="FC60" s="93"/>
      <c r="FD60" s="93"/>
      <c r="FE60" s="93"/>
      <c r="FF60" s="93"/>
      <c r="FG60" s="93"/>
      <c r="FH60" s="93"/>
      <c r="FI60" s="93"/>
      <c r="FJ60" s="93"/>
      <c r="FK60" s="93"/>
      <c r="FL60" s="93"/>
      <c r="FM60" s="93"/>
      <c r="FN60" s="93"/>
      <c r="FO60" s="93"/>
      <c r="FP60" s="93"/>
      <c r="FQ60" s="93"/>
      <c r="FR60" s="93"/>
      <c r="FS60" s="93"/>
      <c r="FT60" s="93"/>
      <c r="FU60" s="93"/>
      <c r="FV60" s="93"/>
      <c r="FW60" s="93"/>
      <c r="FX60" s="93"/>
      <c r="FY60" s="93"/>
      <c r="FZ60" s="93"/>
      <c r="GA60" s="93"/>
      <c r="GB60" s="93"/>
      <c r="GC60" s="93"/>
      <c r="GD60" s="93"/>
      <c r="GE60" s="94"/>
      <c r="GF60" s="94"/>
      <c r="GG60" s="93"/>
      <c r="GH60" s="93"/>
      <c r="GI60" s="93"/>
      <c r="GJ60" s="93"/>
      <c r="GK60" s="93"/>
      <c r="GL60" s="93"/>
      <c r="GM60" s="93"/>
      <c r="GN60" s="93"/>
      <c r="GO60" s="93"/>
      <c r="GP60" s="93"/>
      <c r="GQ60" s="93"/>
      <c r="GR60" s="93"/>
      <c r="GS60" s="93"/>
      <c r="GT60" s="93"/>
      <c r="GU60" s="93"/>
      <c r="GV60" s="93"/>
      <c r="GW60" s="93"/>
      <c r="GX60" s="93"/>
      <c r="GY60" s="93"/>
      <c r="GZ60" s="93"/>
      <c r="HA60" s="93"/>
      <c r="HB60" s="93"/>
      <c r="HC60" s="93"/>
      <c r="HD60" s="93"/>
      <c r="HE60" s="93"/>
      <c r="HF60" s="93"/>
      <c r="HG60" s="93"/>
      <c r="HH60" s="93"/>
      <c r="HI60" s="93"/>
      <c r="HJ60" s="93"/>
      <c r="HK60" s="93"/>
      <c r="HL60" s="93"/>
      <c r="HM60" s="93"/>
      <c r="HN60" s="93"/>
      <c r="HO60" s="93"/>
      <c r="HP60" s="93"/>
      <c r="HQ60" s="93"/>
      <c r="HR60" s="93"/>
      <c r="HS60" s="93"/>
      <c r="HT60" s="93"/>
      <c r="HU60" s="93"/>
      <c r="HV60" s="93"/>
      <c r="HW60" s="93"/>
      <c r="HX60" s="93"/>
      <c r="HY60" s="93"/>
      <c r="HZ60" s="93"/>
      <c r="IA60" s="93"/>
      <c r="IB60" s="93"/>
      <c r="IC60" s="93"/>
      <c r="ID60" s="93"/>
      <c r="IE60" s="93"/>
      <c r="IF60" s="93"/>
      <c r="IG60" s="93"/>
      <c r="IH60" s="93"/>
      <c r="II60" s="93"/>
      <c r="IJ60" s="93"/>
      <c r="IK60" s="93"/>
      <c r="IL60" s="93"/>
      <c r="IM60" s="93"/>
      <c r="IN60" s="93"/>
      <c r="IO60" s="93"/>
      <c r="IP60" s="93"/>
      <c r="IQ60" s="93"/>
      <c r="IR60" s="93"/>
      <c r="IS60" s="93"/>
      <c r="IT60" s="93"/>
      <c r="IU60" s="93"/>
      <c r="IV60" s="93"/>
      <c r="IW60" s="93"/>
      <c r="IX60" s="93"/>
      <c r="IY60" s="93"/>
      <c r="IZ60" s="93"/>
      <c r="JA60" s="93"/>
      <c r="JB60" s="93"/>
      <c r="JC60" s="93"/>
      <c r="JD60" s="93"/>
      <c r="JE60" s="93"/>
      <c r="JF60" s="93"/>
      <c r="JG60" s="93"/>
      <c r="JH60" s="93"/>
      <c r="JI60" s="93"/>
      <c r="JJ60" s="93"/>
      <c r="JK60" s="93"/>
      <c r="JL60" s="93"/>
      <c r="JM60" s="93"/>
      <c r="JN60" s="93"/>
      <c r="JO60" s="93"/>
      <c r="JP60" s="93"/>
      <c r="JQ60" s="93"/>
      <c r="JR60" s="93"/>
      <c r="JS60" s="93"/>
      <c r="JT60" s="93"/>
      <c r="JU60" s="93"/>
      <c r="JV60" s="93"/>
      <c r="JW60" s="93"/>
      <c r="JX60" s="93"/>
      <c r="JY60" s="93"/>
      <c r="JZ60" s="93"/>
      <c r="KA60" s="93"/>
      <c r="KB60" s="93"/>
      <c r="KC60" s="93"/>
      <c r="KD60" s="93"/>
      <c r="KE60" s="93"/>
      <c r="KF60" s="93"/>
      <c r="KG60" s="93"/>
      <c r="KH60" s="93"/>
      <c r="KI60" s="93"/>
      <c r="KJ60" s="93"/>
      <c r="KK60" s="93"/>
      <c r="KL60" s="93"/>
      <c r="KM60" s="93"/>
      <c r="KN60" s="93"/>
      <c r="KO60" s="93"/>
      <c r="KP60" s="93"/>
      <c r="KQ60" s="93"/>
      <c r="KR60" s="93"/>
      <c r="KS60" s="93"/>
      <c r="KT60" s="93"/>
      <c r="KU60" s="93"/>
      <c r="KV60" s="93"/>
      <c r="KW60" s="93"/>
      <c r="KX60" s="93"/>
      <c r="KY60" s="93"/>
      <c r="KZ60" s="93"/>
      <c r="LA60" s="93"/>
      <c r="LB60" s="93"/>
      <c r="LC60" s="93"/>
      <c r="LD60" s="93"/>
      <c r="LE60" s="93"/>
      <c r="LF60" s="93"/>
      <c r="LG60" s="93"/>
      <c r="LH60" s="93"/>
      <c r="LI60" s="93"/>
      <c r="LJ60" s="93"/>
      <c r="LK60" s="93"/>
      <c r="LL60" s="94"/>
      <c r="LM60" s="94"/>
      <c r="LN60" s="102"/>
      <c r="LO60" s="101"/>
      <c r="LP60" s="117"/>
      <c r="LQ60" s="122"/>
      <c r="LR60" s="118"/>
      <c r="LS60" s="101"/>
      <c r="LU60" s="108"/>
      <c r="LV60" s="143"/>
      <c r="LW60" s="144"/>
      <c r="LX60" s="107"/>
      <c r="LY60" s="101"/>
      <c r="LZ60" s="101"/>
      <c r="MA60" s="101"/>
      <c r="MB60" s="122"/>
      <c r="MC60" s="101"/>
      <c r="MD60" s="101"/>
      <c r="MF60" s="87"/>
      <c r="MG60" s="87"/>
      <c r="MH60" s="87"/>
      <c r="MI60" s="87"/>
      <c r="MJ60" s="87"/>
      <c r="MK60" s="87"/>
      <c r="ML60" s="87"/>
      <c r="MM60" s="88"/>
    </row>
    <row r="61" spans="1:351" ht="14.25" customHeight="1">
      <c r="A61" s="68"/>
      <c r="B61" s="34" t="str">
        <f>IF(A61&gt;0,INDEX(Joueurs!$B$2:$E$61,MATCH(A61,Joueurs!$A$2:$A$61,0),1)," ")</f>
        <v xml:space="preserve"> </v>
      </c>
      <c r="C61" s="35" t="str">
        <f>IF(A61&gt;0,INDEX(Joueurs!$B$2:$E$61,MATCH(A61,Joueurs!$A$2:$A$61,0),2)," ")</f>
        <v xml:space="preserve"> </v>
      </c>
      <c r="D61" s="23" t="str">
        <f>IF(A61&gt;0,INDEX(Joueurs!$B$2:$E$61,MATCH(A61,Joueurs!$A$2:$A$61,0),3)," ")</f>
        <v xml:space="preserve"> </v>
      </c>
      <c r="E61" s="29" t="str">
        <f>IF(A61&gt;0,INDEX(Joueurs!$B$2:$E$61,MATCH(A61,Joueurs!$A$2:$A$61,0),4)," ")</f>
        <v xml:space="preserve"> </v>
      </c>
      <c r="F61" s="55" t="str">
        <f t="shared" si="38"/>
        <v xml:space="preserve"> </v>
      </c>
      <c r="G61" s="62" t="str">
        <f t="shared" ref="G60:G74" si="53">IF(A61&gt;0,COUNTA(H61:LM61)," ")</f>
        <v xml:space="preserve"> </v>
      </c>
      <c r="H61" s="78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50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71"/>
      <c r="CT61" s="71"/>
      <c r="CU61" s="93"/>
      <c r="CV61" s="93"/>
      <c r="CW61" s="93"/>
      <c r="CX61" s="93"/>
      <c r="CY61" s="93"/>
      <c r="CZ61" s="93"/>
      <c r="DA61" s="93"/>
      <c r="DB61" s="93"/>
      <c r="DC61" s="93"/>
      <c r="DD61" s="93"/>
      <c r="DE61" s="93"/>
      <c r="DF61" s="93"/>
      <c r="DG61" s="93"/>
      <c r="DH61" s="93"/>
      <c r="DI61" s="93"/>
      <c r="DJ61" s="93"/>
      <c r="DK61" s="93"/>
      <c r="DL61" s="93"/>
      <c r="DM61" s="93"/>
      <c r="DN61" s="93"/>
      <c r="DO61" s="93"/>
      <c r="DP61" s="93"/>
      <c r="DQ61" s="93"/>
      <c r="DR61" s="93"/>
      <c r="DS61" s="93"/>
      <c r="DT61" s="93"/>
      <c r="DU61" s="93"/>
      <c r="DV61" s="93"/>
      <c r="DW61" s="93"/>
      <c r="DX61" s="93"/>
      <c r="DY61" s="93"/>
      <c r="DZ61" s="93"/>
      <c r="EA61" s="93"/>
      <c r="EB61" s="93"/>
      <c r="EC61" s="93"/>
      <c r="ED61" s="93"/>
      <c r="EE61" s="93"/>
      <c r="EF61" s="93"/>
      <c r="EG61" s="93"/>
      <c r="EH61" s="93"/>
      <c r="EI61" s="93"/>
      <c r="EJ61" s="93"/>
      <c r="EK61" s="93"/>
      <c r="EL61" s="93"/>
      <c r="EM61" s="93"/>
      <c r="EN61" s="93"/>
      <c r="EO61" s="93"/>
      <c r="EP61" s="93"/>
      <c r="EQ61" s="93"/>
      <c r="ER61" s="93"/>
      <c r="ES61" s="93"/>
      <c r="ET61" s="93"/>
      <c r="EU61" s="93"/>
      <c r="EV61" s="93"/>
      <c r="EW61" s="93"/>
      <c r="EX61" s="93"/>
      <c r="EY61" s="93"/>
      <c r="EZ61" s="93"/>
      <c r="FA61" s="93"/>
      <c r="FB61" s="93"/>
      <c r="FC61" s="93"/>
      <c r="FD61" s="93"/>
      <c r="FE61" s="93"/>
      <c r="FF61" s="93"/>
      <c r="FG61" s="93"/>
      <c r="FH61" s="93"/>
      <c r="FI61" s="93"/>
      <c r="FJ61" s="93"/>
      <c r="FK61" s="93"/>
      <c r="FL61" s="93"/>
      <c r="FM61" s="93"/>
      <c r="FN61" s="93"/>
      <c r="FO61" s="93"/>
      <c r="FP61" s="93"/>
      <c r="FQ61" s="93"/>
      <c r="FR61" s="93"/>
      <c r="FS61" s="93"/>
      <c r="FT61" s="93"/>
      <c r="FU61" s="93"/>
      <c r="FV61" s="93"/>
      <c r="FW61" s="93"/>
      <c r="FX61" s="93"/>
      <c r="FY61" s="93"/>
      <c r="FZ61" s="93"/>
      <c r="GA61" s="93"/>
      <c r="GB61" s="93"/>
      <c r="GC61" s="93"/>
      <c r="GD61" s="93"/>
      <c r="GE61" s="94"/>
      <c r="GF61" s="94"/>
      <c r="GG61" s="93"/>
      <c r="GH61" s="93"/>
      <c r="GI61" s="93"/>
      <c r="GJ61" s="93"/>
      <c r="GK61" s="93"/>
      <c r="GL61" s="93"/>
      <c r="GM61" s="93"/>
      <c r="GN61" s="93"/>
      <c r="GO61" s="93"/>
      <c r="GP61" s="93"/>
      <c r="GQ61" s="93"/>
      <c r="GR61" s="93"/>
      <c r="GS61" s="93"/>
      <c r="GT61" s="93"/>
      <c r="GU61" s="93"/>
      <c r="GV61" s="93"/>
      <c r="GW61" s="93"/>
      <c r="GX61" s="93"/>
      <c r="GY61" s="93"/>
      <c r="GZ61" s="93"/>
      <c r="HA61" s="93"/>
      <c r="HB61" s="93"/>
      <c r="HC61" s="93"/>
      <c r="HD61" s="93"/>
      <c r="HE61" s="93"/>
      <c r="HF61" s="93"/>
      <c r="HG61" s="93"/>
      <c r="HH61" s="93"/>
      <c r="HI61" s="93"/>
      <c r="HJ61" s="93"/>
      <c r="HK61" s="93"/>
      <c r="HL61" s="93"/>
      <c r="HM61" s="93"/>
      <c r="HN61" s="93"/>
      <c r="HO61" s="93"/>
      <c r="HP61" s="93"/>
      <c r="HQ61" s="93"/>
      <c r="HR61" s="93"/>
      <c r="HS61" s="93"/>
      <c r="HT61" s="93"/>
      <c r="HU61" s="93"/>
      <c r="HV61" s="93"/>
      <c r="HW61" s="93"/>
      <c r="HX61" s="93"/>
      <c r="HY61" s="93"/>
      <c r="HZ61" s="93"/>
      <c r="IA61" s="93"/>
      <c r="IB61" s="93"/>
      <c r="IC61" s="93"/>
      <c r="ID61" s="93"/>
      <c r="IE61" s="93"/>
      <c r="IF61" s="93"/>
      <c r="IG61" s="93"/>
      <c r="IH61" s="93"/>
      <c r="II61" s="93"/>
      <c r="IJ61" s="93"/>
      <c r="IK61" s="93"/>
      <c r="IL61" s="93"/>
      <c r="IM61" s="93"/>
      <c r="IN61" s="93"/>
      <c r="IO61" s="93"/>
      <c r="IP61" s="93"/>
      <c r="IQ61" s="93"/>
      <c r="IR61" s="93"/>
      <c r="IS61" s="93"/>
      <c r="IT61" s="93"/>
      <c r="IU61" s="93"/>
      <c r="IV61" s="93"/>
      <c r="IW61" s="93"/>
      <c r="IX61" s="93"/>
      <c r="IY61" s="93"/>
      <c r="IZ61" s="93"/>
      <c r="JA61" s="93"/>
      <c r="JB61" s="93"/>
      <c r="JC61" s="93"/>
      <c r="JD61" s="93"/>
      <c r="JE61" s="93"/>
      <c r="JF61" s="93"/>
      <c r="JG61" s="93"/>
      <c r="JH61" s="93"/>
      <c r="JI61" s="93"/>
      <c r="JJ61" s="93"/>
      <c r="JK61" s="93"/>
      <c r="JL61" s="93"/>
      <c r="JM61" s="93"/>
      <c r="JN61" s="93"/>
      <c r="JO61" s="93"/>
      <c r="JP61" s="93"/>
      <c r="JQ61" s="93"/>
      <c r="JR61" s="93"/>
      <c r="JS61" s="93"/>
      <c r="JT61" s="93"/>
      <c r="JU61" s="93"/>
      <c r="JV61" s="93"/>
      <c r="JW61" s="93"/>
      <c r="JX61" s="93"/>
      <c r="JY61" s="93"/>
      <c r="JZ61" s="93"/>
      <c r="KA61" s="93"/>
      <c r="KB61" s="93"/>
      <c r="KC61" s="93"/>
      <c r="KD61" s="93"/>
      <c r="KE61" s="93"/>
      <c r="KF61" s="93"/>
      <c r="KG61" s="93"/>
      <c r="KH61" s="93"/>
      <c r="KI61" s="93"/>
      <c r="KJ61" s="93"/>
      <c r="KK61" s="93"/>
      <c r="KL61" s="93"/>
      <c r="KM61" s="93"/>
      <c r="KN61" s="93"/>
      <c r="KO61" s="93"/>
      <c r="KP61" s="93"/>
      <c r="KQ61" s="93"/>
      <c r="KR61" s="93"/>
      <c r="KS61" s="93"/>
      <c r="KT61" s="93"/>
      <c r="KU61" s="93"/>
      <c r="KV61" s="93"/>
      <c r="KW61" s="93"/>
      <c r="KX61" s="93"/>
      <c r="KY61" s="93"/>
      <c r="KZ61" s="93"/>
      <c r="LA61" s="93"/>
      <c r="LB61" s="93"/>
      <c r="LC61" s="93"/>
      <c r="LD61" s="93"/>
      <c r="LE61" s="93"/>
      <c r="LF61" s="93"/>
      <c r="LG61" s="93"/>
      <c r="LH61" s="93"/>
      <c r="LI61" s="93"/>
      <c r="LJ61" s="93"/>
      <c r="LK61" s="93"/>
      <c r="LL61" s="94"/>
      <c r="LM61" s="94"/>
      <c r="LN61" s="102">
        <f t="shared" si="30"/>
        <v>0</v>
      </c>
      <c r="LO61" s="101">
        <f t="shared" si="31"/>
        <v>0</v>
      </c>
      <c r="LP61" s="117">
        <f t="shared" si="32"/>
        <v>0</v>
      </c>
      <c r="LQ61" s="122">
        <f t="shared" si="33"/>
        <v>0</v>
      </c>
      <c r="LR61" s="118">
        <f t="shared" si="52"/>
        <v>0</v>
      </c>
      <c r="LS61" s="101">
        <f t="shared" si="35"/>
        <v>0</v>
      </c>
      <c r="LU61" s="108">
        <v>47</v>
      </c>
      <c r="LV61" s="143">
        <f t="shared" si="39"/>
        <v>0</v>
      </c>
      <c r="LW61" s="144"/>
      <c r="LX61" s="107" t="e">
        <f t="shared" si="40"/>
        <v>#N/A</v>
      </c>
      <c r="LY61" s="101" t="e">
        <f t="shared" si="41"/>
        <v>#N/A</v>
      </c>
      <c r="LZ61" s="101" t="e">
        <f t="shared" si="42"/>
        <v>#N/A</v>
      </c>
      <c r="MA61" s="101" t="e">
        <f t="shared" si="43"/>
        <v>#N/A</v>
      </c>
      <c r="MB61" s="122" t="e">
        <f t="shared" si="36"/>
        <v>#N/A</v>
      </c>
      <c r="MC61" s="101" t="e">
        <f t="shared" si="44"/>
        <v>#N/A</v>
      </c>
      <c r="MD61" s="101" t="e">
        <f t="shared" si="37"/>
        <v>#N/A</v>
      </c>
      <c r="MF61" s="87" t="str">
        <f t="shared" si="45"/>
        <v>-</v>
      </c>
      <c r="MG61" s="87" t="str">
        <f t="shared" si="46"/>
        <v>-</v>
      </c>
      <c r="MH61" s="87" t="str">
        <f t="shared" si="47"/>
        <v xml:space="preserve">   </v>
      </c>
      <c r="MI61" s="87" t="str">
        <f t="shared" si="48"/>
        <v xml:space="preserve"> </v>
      </c>
      <c r="MJ61" s="87">
        <f>IFERROR(SMALL($MF$15:$MF$74,47),0)</f>
        <v>0</v>
      </c>
      <c r="MK61" s="87">
        <f t="shared" si="49"/>
        <v>0</v>
      </c>
      <c r="ML61" s="87">
        <f t="shared" si="50"/>
        <v>0</v>
      </c>
      <c r="MM61" s="88">
        <f t="shared" si="51"/>
        <v>0</v>
      </c>
    </row>
    <row r="62" spans="1:351" ht="14.25" customHeight="1">
      <c r="A62" s="68"/>
      <c r="B62" s="34" t="str">
        <f>IF(A62&gt;0,INDEX(Joueurs!$B$2:$E$61,MATCH(A62,Joueurs!$A$2:$A$61,0),1)," ")</f>
        <v xml:space="preserve"> </v>
      </c>
      <c r="C62" s="35" t="str">
        <f>IF(A62&gt;0,INDEX(Joueurs!$B$2:$E$61,MATCH(A62,Joueurs!$A$2:$A$61,0),2)," ")</f>
        <v xml:space="preserve"> </v>
      </c>
      <c r="D62" s="23" t="str">
        <f>IF(A62&gt;0,INDEX(Joueurs!$B$2:$E$61,MATCH(A62,Joueurs!$A$2:$A$61,0),3)," ")</f>
        <v xml:space="preserve"> </v>
      </c>
      <c r="E62" s="29" t="str">
        <f>IF(A62&gt;0,INDEX(Joueurs!$B$2:$E$61,MATCH(A62,Joueurs!$A$2:$A$61,0),4)," ")</f>
        <v xml:space="preserve"> </v>
      </c>
      <c r="F62" s="55" t="str">
        <f t="shared" si="38"/>
        <v xml:space="preserve"> </v>
      </c>
      <c r="G62" s="62" t="str">
        <f t="shared" si="53"/>
        <v xml:space="preserve"> </v>
      </c>
      <c r="H62" s="78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50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71"/>
      <c r="CT62" s="71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/>
      <c r="DR62" s="72"/>
      <c r="DS62" s="72"/>
      <c r="DT62" s="72"/>
      <c r="DU62" s="72"/>
      <c r="DV62" s="72"/>
      <c r="DW62" s="72"/>
      <c r="DX62" s="72"/>
      <c r="DY62" s="72"/>
      <c r="DZ62" s="72"/>
      <c r="EA62" s="72"/>
      <c r="EB62" s="72"/>
      <c r="EC62" s="72"/>
      <c r="ED62" s="72"/>
      <c r="EE62" s="72"/>
      <c r="EF62" s="72"/>
      <c r="EG62" s="72"/>
      <c r="EH62" s="72"/>
      <c r="EI62" s="72"/>
      <c r="EJ62" s="72"/>
      <c r="EK62" s="72"/>
      <c r="EL62" s="72"/>
      <c r="EM62" s="72"/>
      <c r="EN62" s="72"/>
      <c r="EO62" s="72"/>
      <c r="EP62" s="72"/>
      <c r="EQ62" s="72"/>
      <c r="ER62" s="72"/>
      <c r="ES62" s="72"/>
      <c r="ET62" s="72"/>
      <c r="EU62" s="72"/>
      <c r="EV62" s="72"/>
      <c r="EW62" s="72"/>
      <c r="EX62" s="72"/>
      <c r="EY62" s="72"/>
      <c r="EZ62" s="72"/>
      <c r="FA62" s="72"/>
      <c r="FB62" s="72"/>
      <c r="FC62" s="72"/>
      <c r="FD62" s="72"/>
      <c r="FE62" s="72"/>
      <c r="FF62" s="72"/>
      <c r="FG62" s="72"/>
      <c r="FH62" s="72"/>
      <c r="FI62" s="72"/>
      <c r="FJ62" s="72"/>
      <c r="FK62" s="72"/>
      <c r="FL62" s="72"/>
      <c r="FM62" s="72"/>
      <c r="FN62" s="72"/>
      <c r="FO62" s="72"/>
      <c r="FP62" s="72"/>
      <c r="FQ62" s="72"/>
      <c r="FR62" s="72"/>
      <c r="FS62" s="72"/>
      <c r="FT62" s="72"/>
      <c r="FU62" s="72"/>
      <c r="FV62" s="72"/>
      <c r="FW62" s="72"/>
      <c r="FX62" s="72"/>
      <c r="FY62" s="72"/>
      <c r="FZ62" s="72"/>
      <c r="GA62" s="72"/>
      <c r="GB62" s="72"/>
      <c r="GC62" s="72"/>
      <c r="GD62" s="72"/>
      <c r="GE62" s="73"/>
      <c r="GF62" s="73"/>
      <c r="GG62" s="72"/>
      <c r="GH62" s="72"/>
      <c r="GI62" s="72"/>
      <c r="GJ62" s="72"/>
      <c r="GK62" s="72"/>
      <c r="GL62" s="72"/>
      <c r="GM62" s="72"/>
      <c r="GN62" s="72"/>
      <c r="GO62" s="72"/>
      <c r="GP62" s="72"/>
      <c r="GQ62" s="72"/>
      <c r="GR62" s="72"/>
      <c r="GS62" s="72"/>
      <c r="GT62" s="72"/>
      <c r="GU62" s="72"/>
      <c r="GV62" s="72"/>
      <c r="GW62" s="72"/>
      <c r="GX62" s="72"/>
      <c r="GY62" s="72"/>
      <c r="GZ62" s="72"/>
      <c r="HA62" s="72"/>
      <c r="HB62" s="72"/>
      <c r="HC62" s="72"/>
      <c r="HD62" s="72"/>
      <c r="HE62" s="72"/>
      <c r="HF62" s="72"/>
      <c r="HG62" s="72"/>
      <c r="HH62" s="72"/>
      <c r="HI62" s="72"/>
      <c r="HJ62" s="72"/>
      <c r="HK62" s="72"/>
      <c r="HL62" s="72"/>
      <c r="HM62" s="72"/>
      <c r="HN62" s="72"/>
      <c r="HO62" s="72"/>
      <c r="HP62" s="72"/>
      <c r="HQ62" s="72"/>
      <c r="HR62" s="72"/>
      <c r="HS62" s="72"/>
      <c r="HT62" s="72"/>
      <c r="HU62" s="72"/>
      <c r="HV62" s="72"/>
      <c r="HW62" s="72"/>
      <c r="HX62" s="72"/>
      <c r="HY62" s="72"/>
      <c r="HZ62" s="72"/>
      <c r="IA62" s="72"/>
      <c r="IB62" s="72"/>
      <c r="IC62" s="72"/>
      <c r="ID62" s="72"/>
      <c r="IE62" s="72"/>
      <c r="IF62" s="72"/>
      <c r="IG62" s="72"/>
      <c r="IH62" s="72"/>
      <c r="II62" s="72"/>
      <c r="IJ62" s="72"/>
      <c r="IK62" s="72"/>
      <c r="IL62" s="72"/>
      <c r="IM62" s="72"/>
      <c r="IN62" s="72"/>
      <c r="IO62" s="72"/>
      <c r="IP62" s="72"/>
      <c r="IQ62" s="72"/>
      <c r="IR62" s="72"/>
      <c r="IS62" s="72"/>
      <c r="IT62" s="72"/>
      <c r="IU62" s="72"/>
      <c r="IV62" s="72"/>
      <c r="IW62" s="72"/>
      <c r="IX62" s="72"/>
      <c r="IY62" s="72"/>
      <c r="IZ62" s="72"/>
      <c r="JA62" s="72"/>
      <c r="JB62" s="72"/>
      <c r="JC62" s="72"/>
      <c r="JD62" s="72"/>
      <c r="JE62" s="72"/>
      <c r="JF62" s="72"/>
      <c r="JG62" s="72"/>
      <c r="JH62" s="72"/>
      <c r="JI62" s="72"/>
      <c r="JJ62" s="72"/>
      <c r="JK62" s="72"/>
      <c r="JL62" s="72"/>
      <c r="JM62" s="72"/>
      <c r="JN62" s="72"/>
      <c r="JO62" s="72"/>
      <c r="JP62" s="72"/>
      <c r="JQ62" s="72"/>
      <c r="JR62" s="72"/>
      <c r="JS62" s="72"/>
      <c r="JT62" s="72"/>
      <c r="JU62" s="72"/>
      <c r="JV62" s="72"/>
      <c r="JW62" s="72"/>
      <c r="JX62" s="72"/>
      <c r="JY62" s="72"/>
      <c r="JZ62" s="72"/>
      <c r="KA62" s="72"/>
      <c r="KB62" s="72"/>
      <c r="KC62" s="72"/>
      <c r="KD62" s="72"/>
      <c r="KE62" s="72"/>
      <c r="KF62" s="72"/>
      <c r="KG62" s="72"/>
      <c r="KH62" s="72"/>
      <c r="KI62" s="72"/>
      <c r="KJ62" s="72"/>
      <c r="KK62" s="72"/>
      <c r="KL62" s="72"/>
      <c r="KM62" s="72"/>
      <c r="KN62" s="72"/>
      <c r="KO62" s="72"/>
      <c r="KP62" s="72"/>
      <c r="KQ62" s="72"/>
      <c r="KR62" s="72"/>
      <c r="KS62" s="72"/>
      <c r="KT62" s="72"/>
      <c r="KU62" s="72"/>
      <c r="KV62" s="72"/>
      <c r="KW62" s="72"/>
      <c r="KX62" s="72"/>
      <c r="KY62" s="72"/>
      <c r="KZ62" s="72"/>
      <c r="LA62" s="72"/>
      <c r="LB62" s="72"/>
      <c r="LC62" s="72"/>
      <c r="LD62" s="72"/>
      <c r="LE62" s="72"/>
      <c r="LF62" s="72"/>
      <c r="LG62" s="72"/>
      <c r="LH62" s="72"/>
      <c r="LI62" s="72"/>
      <c r="LJ62" s="72"/>
      <c r="LK62" s="72"/>
      <c r="LL62" s="73"/>
      <c r="LM62" s="73"/>
      <c r="LN62" s="102">
        <f t="shared" si="30"/>
        <v>0</v>
      </c>
      <c r="LO62" s="101">
        <f t="shared" si="31"/>
        <v>0</v>
      </c>
      <c r="LP62" s="117">
        <f t="shared" si="32"/>
        <v>0</v>
      </c>
      <c r="LQ62" s="122">
        <f t="shared" si="33"/>
        <v>0</v>
      </c>
      <c r="LR62" s="118">
        <f t="shared" si="52"/>
        <v>0</v>
      </c>
      <c r="LS62" s="101">
        <f t="shared" si="35"/>
        <v>0</v>
      </c>
      <c r="LU62" s="108">
        <v>48</v>
      </c>
      <c r="LV62" s="143">
        <f t="shared" si="39"/>
        <v>0</v>
      </c>
      <c r="LW62" s="144"/>
      <c r="LX62" s="107" t="e">
        <f t="shared" si="40"/>
        <v>#N/A</v>
      </c>
      <c r="LY62" s="101" t="e">
        <f t="shared" si="41"/>
        <v>#N/A</v>
      </c>
      <c r="LZ62" s="101" t="e">
        <f t="shared" si="42"/>
        <v>#N/A</v>
      </c>
      <c r="MA62" s="101" t="e">
        <f t="shared" si="43"/>
        <v>#N/A</v>
      </c>
      <c r="MB62" s="122" t="e">
        <f t="shared" si="36"/>
        <v>#N/A</v>
      </c>
      <c r="MC62" s="101" t="e">
        <f t="shared" si="44"/>
        <v>#N/A</v>
      </c>
      <c r="MD62" s="101" t="e">
        <f t="shared" si="37"/>
        <v>#N/A</v>
      </c>
      <c r="MF62" s="87" t="str">
        <f t="shared" si="45"/>
        <v>-</v>
      </c>
      <c r="MG62" s="87" t="str">
        <f t="shared" si="46"/>
        <v>-</v>
      </c>
      <c r="MH62" s="87" t="str">
        <f t="shared" si="47"/>
        <v xml:space="preserve">   </v>
      </c>
      <c r="MI62" s="87" t="str">
        <f t="shared" si="48"/>
        <v xml:space="preserve"> </v>
      </c>
      <c r="MJ62" s="87">
        <f>IFERROR(SMALL($MF$15:$MF$74,48),0)</f>
        <v>0</v>
      </c>
      <c r="MK62" s="87">
        <f t="shared" si="49"/>
        <v>0</v>
      </c>
      <c r="ML62" s="87">
        <f t="shared" si="50"/>
        <v>0</v>
      </c>
      <c r="MM62" s="88">
        <f t="shared" si="51"/>
        <v>0</v>
      </c>
    </row>
    <row r="63" spans="1:351" ht="14.25" customHeight="1">
      <c r="A63" s="68"/>
      <c r="B63" s="34" t="str">
        <f>IF(A63&gt;0,INDEX(Joueurs!$B$2:$E$61,MATCH(A63,Joueurs!$A$2:$A$61,0),1)," ")</f>
        <v xml:space="preserve"> </v>
      </c>
      <c r="C63" s="35" t="str">
        <f>IF(A63&gt;0,INDEX(Joueurs!$B$2:$E$61,MATCH(A63,Joueurs!$A$2:$A$61,0),2)," ")</f>
        <v xml:space="preserve"> </v>
      </c>
      <c r="D63" s="23" t="str">
        <f>IF(A63&gt;0,INDEX(Joueurs!$B$2:$E$61,MATCH(A63,Joueurs!$A$2:$A$61,0),3)," ")</f>
        <v xml:space="preserve"> </v>
      </c>
      <c r="E63" s="29" t="str">
        <f>IF(A63&gt;0,INDEX(Joueurs!$B$2:$E$61,MATCH(A63,Joueurs!$A$2:$A$61,0),4)," ")</f>
        <v xml:space="preserve"> </v>
      </c>
      <c r="F63" s="55" t="str">
        <f t="shared" si="38"/>
        <v xml:space="preserve"> </v>
      </c>
      <c r="G63" s="62" t="str">
        <f t="shared" si="53"/>
        <v xml:space="preserve"> </v>
      </c>
      <c r="H63" s="78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50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71"/>
      <c r="CT63" s="71"/>
      <c r="CU63" s="72"/>
      <c r="CV63" s="72"/>
      <c r="CW63" s="72"/>
      <c r="CX63" s="72"/>
      <c r="CY63" s="72"/>
      <c r="CZ63" s="72"/>
      <c r="DA63" s="72"/>
      <c r="DB63" s="72"/>
      <c r="DC63" s="72"/>
      <c r="DD63" s="72"/>
      <c r="DE63" s="72"/>
      <c r="DF63" s="72"/>
      <c r="DG63" s="72"/>
      <c r="DH63" s="72"/>
      <c r="DI63" s="72"/>
      <c r="DJ63" s="72"/>
      <c r="DK63" s="72"/>
      <c r="DL63" s="72"/>
      <c r="DM63" s="72"/>
      <c r="DN63" s="72"/>
      <c r="DO63" s="72"/>
      <c r="DP63" s="72"/>
      <c r="DQ63" s="72"/>
      <c r="DR63" s="72"/>
      <c r="DS63" s="72"/>
      <c r="DT63" s="72"/>
      <c r="DU63" s="72"/>
      <c r="DV63" s="72"/>
      <c r="DW63" s="72"/>
      <c r="DX63" s="72"/>
      <c r="DY63" s="72"/>
      <c r="DZ63" s="72"/>
      <c r="EA63" s="72"/>
      <c r="EB63" s="72"/>
      <c r="EC63" s="72"/>
      <c r="ED63" s="72"/>
      <c r="EE63" s="72"/>
      <c r="EF63" s="72"/>
      <c r="EG63" s="72"/>
      <c r="EH63" s="72"/>
      <c r="EI63" s="72"/>
      <c r="EJ63" s="72"/>
      <c r="EK63" s="72"/>
      <c r="EL63" s="72"/>
      <c r="EM63" s="72"/>
      <c r="EN63" s="72"/>
      <c r="EO63" s="72"/>
      <c r="EP63" s="72"/>
      <c r="EQ63" s="72"/>
      <c r="ER63" s="72"/>
      <c r="ES63" s="72"/>
      <c r="ET63" s="72"/>
      <c r="EU63" s="72"/>
      <c r="EV63" s="72"/>
      <c r="EW63" s="72"/>
      <c r="EX63" s="72"/>
      <c r="EY63" s="72"/>
      <c r="EZ63" s="72"/>
      <c r="FA63" s="72"/>
      <c r="FB63" s="72"/>
      <c r="FC63" s="72"/>
      <c r="FD63" s="72"/>
      <c r="FE63" s="72"/>
      <c r="FF63" s="72"/>
      <c r="FG63" s="72"/>
      <c r="FH63" s="72"/>
      <c r="FI63" s="72"/>
      <c r="FJ63" s="72"/>
      <c r="FK63" s="72"/>
      <c r="FL63" s="72"/>
      <c r="FM63" s="72"/>
      <c r="FN63" s="72"/>
      <c r="FO63" s="72"/>
      <c r="FP63" s="72"/>
      <c r="FQ63" s="72"/>
      <c r="FR63" s="72"/>
      <c r="FS63" s="72"/>
      <c r="FT63" s="72"/>
      <c r="FU63" s="72"/>
      <c r="FV63" s="72"/>
      <c r="FW63" s="72"/>
      <c r="FX63" s="72"/>
      <c r="FY63" s="72"/>
      <c r="FZ63" s="72"/>
      <c r="GA63" s="72"/>
      <c r="GB63" s="72"/>
      <c r="GC63" s="72"/>
      <c r="GD63" s="72"/>
      <c r="GE63" s="73"/>
      <c r="GF63" s="73"/>
      <c r="GG63" s="72"/>
      <c r="GH63" s="72"/>
      <c r="GI63" s="72"/>
      <c r="GJ63" s="72"/>
      <c r="GK63" s="72"/>
      <c r="GL63" s="72"/>
      <c r="GM63" s="72"/>
      <c r="GN63" s="72"/>
      <c r="GO63" s="72"/>
      <c r="GP63" s="72"/>
      <c r="GQ63" s="72"/>
      <c r="GR63" s="72"/>
      <c r="GS63" s="72"/>
      <c r="GT63" s="72"/>
      <c r="GU63" s="72"/>
      <c r="GV63" s="72"/>
      <c r="GW63" s="72"/>
      <c r="GX63" s="72"/>
      <c r="GY63" s="72"/>
      <c r="GZ63" s="72"/>
      <c r="HA63" s="72"/>
      <c r="HB63" s="72"/>
      <c r="HC63" s="72"/>
      <c r="HD63" s="72"/>
      <c r="HE63" s="72"/>
      <c r="HF63" s="72"/>
      <c r="HG63" s="72"/>
      <c r="HH63" s="72"/>
      <c r="HI63" s="72"/>
      <c r="HJ63" s="72"/>
      <c r="HK63" s="72"/>
      <c r="HL63" s="72"/>
      <c r="HM63" s="72"/>
      <c r="HN63" s="72"/>
      <c r="HO63" s="72"/>
      <c r="HP63" s="72"/>
      <c r="HQ63" s="72"/>
      <c r="HR63" s="72"/>
      <c r="HS63" s="72"/>
      <c r="HT63" s="72"/>
      <c r="HU63" s="72"/>
      <c r="HV63" s="72"/>
      <c r="HW63" s="72"/>
      <c r="HX63" s="72"/>
      <c r="HY63" s="72"/>
      <c r="HZ63" s="72"/>
      <c r="IA63" s="72"/>
      <c r="IB63" s="72"/>
      <c r="IC63" s="72"/>
      <c r="ID63" s="72"/>
      <c r="IE63" s="72"/>
      <c r="IF63" s="72"/>
      <c r="IG63" s="72"/>
      <c r="IH63" s="72"/>
      <c r="II63" s="72"/>
      <c r="IJ63" s="72"/>
      <c r="IK63" s="72"/>
      <c r="IL63" s="72"/>
      <c r="IM63" s="72"/>
      <c r="IN63" s="72"/>
      <c r="IO63" s="72"/>
      <c r="IP63" s="72"/>
      <c r="IQ63" s="72"/>
      <c r="IR63" s="72"/>
      <c r="IS63" s="72"/>
      <c r="IT63" s="72"/>
      <c r="IU63" s="72"/>
      <c r="IV63" s="72"/>
      <c r="IW63" s="72"/>
      <c r="IX63" s="72"/>
      <c r="IY63" s="72"/>
      <c r="IZ63" s="72"/>
      <c r="JA63" s="72"/>
      <c r="JB63" s="72"/>
      <c r="JC63" s="72"/>
      <c r="JD63" s="72"/>
      <c r="JE63" s="72"/>
      <c r="JF63" s="72"/>
      <c r="JG63" s="72"/>
      <c r="JH63" s="72"/>
      <c r="JI63" s="72"/>
      <c r="JJ63" s="72"/>
      <c r="JK63" s="72"/>
      <c r="JL63" s="72"/>
      <c r="JM63" s="72"/>
      <c r="JN63" s="72"/>
      <c r="JO63" s="72"/>
      <c r="JP63" s="72"/>
      <c r="JQ63" s="72"/>
      <c r="JR63" s="72"/>
      <c r="JS63" s="72"/>
      <c r="JT63" s="72"/>
      <c r="JU63" s="72"/>
      <c r="JV63" s="72"/>
      <c r="JW63" s="72"/>
      <c r="JX63" s="72"/>
      <c r="JY63" s="72"/>
      <c r="JZ63" s="72"/>
      <c r="KA63" s="72"/>
      <c r="KB63" s="72"/>
      <c r="KC63" s="72"/>
      <c r="KD63" s="72"/>
      <c r="KE63" s="72"/>
      <c r="KF63" s="72"/>
      <c r="KG63" s="72"/>
      <c r="KH63" s="72"/>
      <c r="KI63" s="72"/>
      <c r="KJ63" s="72"/>
      <c r="KK63" s="72"/>
      <c r="KL63" s="72"/>
      <c r="KM63" s="72"/>
      <c r="KN63" s="72"/>
      <c r="KO63" s="72"/>
      <c r="KP63" s="72"/>
      <c r="KQ63" s="72"/>
      <c r="KR63" s="72"/>
      <c r="KS63" s="72"/>
      <c r="KT63" s="72"/>
      <c r="KU63" s="72"/>
      <c r="KV63" s="72"/>
      <c r="KW63" s="72"/>
      <c r="KX63" s="72"/>
      <c r="KY63" s="72"/>
      <c r="KZ63" s="72"/>
      <c r="LA63" s="72"/>
      <c r="LB63" s="72"/>
      <c r="LC63" s="72"/>
      <c r="LD63" s="72"/>
      <c r="LE63" s="72"/>
      <c r="LF63" s="72"/>
      <c r="LG63" s="72"/>
      <c r="LH63" s="72"/>
      <c r="LI63" s="72"/>
      <c r="LJ63" s="72"/>
      <c r="LK63" s="72"/>
      <c r="LL63" s="73"/>
      <c r="LM63" s="73"/>
      <c r="LN63" s="102">
        <f t="shared" si="30"/>
        <v>0</v>
      </c>
      <c r="LO63" s="101">
        <f t="shared" si="31"/>
        <v>0</v>
      </c>
      <c r="LP63" s="117">
        <f t="shared" si="32"/>
        <v>0</v>
      </c>
      <c r="LQ63" s="122">
        <f t="shared" si="33"/>
        <v>0</v>
      </c>
      <c r="LR63" s="118">
        <f t="shared" si="52"/>
        <v>0</v>
      </c>
      <c r="LS63" s="101">
        <f t="shared" si="35"/>
        <v>0</v>
      </c>
      <c r="LU63" s="108">
        <v>49</v>
      </c>
      <c r="LV63" s="143">
        <f t="shared" si="39"/>
        <v>0</v>
      </c>
      <c r="LW63" s="144"/>
      <c r="LX63" s="107" t="e">
        <f t="shared" si="40"/>
        <v>#N/A</v>
      </c>
      <c r="LY63" s="101" t="e">
        <f t="shared" si="41"/>
        <v>#N/A</v>
      </c>
      <c r="LZ63" s="101" t="e">
        <f t="shared" si="42"/>
        <v>#N/A</v>
      </c>
      <c r="MA63" s="101" t="e">
        <f t="shared" si="43"/>
        <v>#N/A</v>
      </c>
      <c r="MB63" s="122" t="e">
        <f t="shared" si="36"/>
        <v>#N/A</v>
      </c>
      <c r="MC63" s="101" t="e">
        <f t="shared" si="44"/>
        <v>#N/A</v>
      </c>
      <c r="MD63" s="101" t="e">
        <f t="shared" si="37"/>
        <v>#N/A</v>
      </c>
      <c r="MF63" s="87" t="str">
        <f t="shared" si="45"/>
        <v>-</v>
      </c>
      <c r="MG63" s="87" t="str">
        <f t="shared" si="46"/>
        <v>-</v>
      </c>
      <c r="MH63" s="87" t="str">
        <f t="shared" si="47"/>
        <v xml:space="preserve">   </v>
      </c>
      <c r="MI63" s="87" t="str">
        <f t="shared" si="48"/>
        <v xml:space="preserve"> </v>
      </c>
      <c r="MJ63" s="87">
        <f>IFERROR(SMALL($MF$15:$MF$74,49),0)</f>
        <v>0</v>
      </c>
      <c r="MK63" s="87">
        <f t="shared" si="49"/>
        <v>0</v>
      </c>
      <c r="ML63" s="87">
        <f t="shared" si="50"/>
        <v>0</v>
      </c>
      <c r="MM63" s="88">
        <f t="shared" si="51"/>
        <v>0</v>
      </c>
    </row>
    <row r="64" spans="1:351" ht="14.25" customHeight="1">
      <c r="A64" s="68"/>
      <c r="B64" s="34" t="str">
        <f>IF(A64&gt;0,INDEX(Joueurs!$B$2:$E$61,MATCH(A64,Joueurs!$A$2:$A$61,0),1)," ")</f>
        <v xml:space="preserve"> </v>
      </c>
      <c r="C64" s="35" t="str">
        <f>IF(A64&gt;0,INDEX(Joueurs!$B$2:$E$61,MATCH(A64,Joueurs!$A$2:$A$61,0),2)," ")</f>
        <v xml:space="preserve"> </v>
      </c>
      <c r="D64" s="23" t="str">
        <f>IF(A64&gt;0,INDEX(Joueurs!$B$2:$E$61,MATCH(A64,Joueurs!$A$2:$A$61,0),3)," ")</f>
        <v xml:space="preserve"> </v>
      </c>
      <c r="E64" s="29" t="str">
        <f>IF(A64&gt;0,INDEX(Joueurs!$B$2:$E$61,MATCH(A64,Joueurs!$A$2:$A$61,0),4)," ")</f>
        <v xml:space="preserve"> </v>
      </c>
      <c r="F64" s="55" t="str">
        <f t="shared" si="38"/>
        <v xml:space="preserve"> </v>
      </c>
      <c r="G64" s="62" t="str">
        <f t="shared" si="53"/>
        <v xml:space="preserve"> </v>
      </c>
      <c r="H64" s="78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50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71"/>
      <c r="CT64" s="71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/>
      <c r="DX64" s="72"/>
      <c r="DY64" s="72"/>
      <c r="DZ64" s="72"/>
      <c r="EA64" s="72"/>
      <c r="EB64" s="72"/>
      <c r="EC64" s="72"/>
      <c r="ED64" s="72"/>
      <c r="EE64" s="72"/>
      <c r="EF64" s="72"/>
      <c r="EG64" s="72"/>
      <c r="EH64" s="72"/>
      <c r="EI64" s="72"/>
      <c r="EJ64" s="72"/>
      <c r="EK64" s="72"/>
      <c r="EL64" s="72"/>
      <c r="EM64" s="72"/>
      <c r="EN64" s="72"/>
      <c r="EO64" s="72"/>
      <c r="EP64" s="72"/>
      <c r="EQ64" s="72"/>
      <c r="ER64" s="72"/>
      <c r="ES64" s="72"/>
      <c r="ET64" s="72"/>
      <c r="EU64" s="72"/>
      <c r="EV64" s="72"/>
      <c r="EW64" s="72"/>
      <c r="EX64" s="72"/>
      <c r="EY64" s="72"/>
      <c r="EZ64" s="72"/>
      <c r="FA64" s="72"/>
      <c r="FB64" s="72"/>
      <c r="FC64" s="72"/>
      <c r="FD64" s="72"/>
      <c r="FE64" s="72"/>
      <c r="FF64" s="72"/>
      <c r="FG64" s="72"/>
      <c r="FH64" s="72"/>
      <c r="FI64" s="72"/>
      <c r="FJ64" s="72"/>
      <c r="FK64" s="72"/>
      <c r="FL64" s="72"/>
      <c r="FM64" s="72"/>
      <c r="FN64" s="72"/>
      <c r="FO64" s="72"/>
      <c r="FP64" s="72"/>
      <c r="FQ64" s="72"/>
      <c r="FR64" s="72"/>
      <c r="FS64" s="72"/>
      <c r="FT64" s="72"/>
      <c r="FU64" s="72"/>
      <c r="FV64" s="72"/>
      <c r="FW64" s="72"/>
      <c r="FX64" s="72"/>
      <c r="FY64" s="72"/>
      <c r="FZ64" s="72"/>
      <c r="GA64" s="72"/>
      <c r="GB64" s="72"/>
      <c r="GC64" s="72"/>
      <c r="GD64" s="72"/>
      <c r="GE64" s="73"/>
      <c r="GF64" s="73"/>
      <c r="GG64" s="72"/>
      <c r="GH64" s="72"/>
      <c r="GI64" s="72"/>
      <c r="GJ64" s="72"/>
      <c r="GK64" s="72"/>
      <c r="GL64" s="72"/>
      <c r="GM64" s="72"/>
      <c r="GN64" s="72"/>
      <c r="GO64" s="72"/>
      <c r="GP64" s="72"/>
      <c r="GQ64" s="72"/>
      <c r="GR64" s="72"/>
      <c r="GS64" s="72"/>
      <c r="GT64" s="72"/>
      <c r="GU64" s="72"/>
      <c r="GV64" s="72"/>
      <c r="GW64" s="72"/>
      <c r="GX64" s="72"/>
      <c r="GY64" s="72"/>
      <c r="GZ64" s="72"/>
      <c r="HA64" s="72"/>
      <c r="HB64" s="72"/>
      <c r="HC64" s="72"/>
      <c r="HD64" s="72"/>
      <c r="HE64" s="72"/>
      <c r="HF64" s="72"/>
      <c r="HG64" s="72"/>
      <c r="HH64" s="72"/>
      <c r="HI64" s="72"/>
      <c r="HJ64" s="72"/>
      <c r="HK64" s="72"/>
      <c r="HL64" s="72"/>
      <c r="HM64" s="72"/>
      <c r="HN64" s="72"/>
      <c r="HO64" s="72"/>
      <c r="HP64" s="72"/>
      <c r="HQ64" s="72"/>
      <c r="HR64" s="72"/>
      <c r="HS64" s="72"/>
      <c r="HT64" s="72"/>
      <c r="HU64" s="72"/>
      <c r="HV64" s="72"/>
      <c r="HW64" s="72"/>
      <c r="HX64" s="72"/>
      <c r="HY64" s="72"/>
      <c r="HZ64" s="72"/>
      <c r="IA64" s="72"/>
      <c r="IB64" s="72"/>
      <c r="IC64" s="72"/>
      <c r="ID64" s="72"/>
      <c r="IE64" s="72"/>
      <c r="IF64" s="72"/>
      <c r="IG64" s="72"/>
      <c r="IH64" s="72"/>
      <c r="II64" s="72"/>
      <c r="IJ64" s="72"/>
      <c r="IK64" s="72"/>
      <c r="IL64" s="72"/>
      <c r="IM64" s="72"/>
      <c r="IN64" s="72"/>
      <c r="IO64" s="72"/>
      <c r="IP64" s="72"/>
      <c r="IQ64" s="72"/>
      <c r="IR64" s="72"/>
      <c r="IS64" s="72"/>
      <c r="IT64" s="72"/>
      <c r="IU64" s="72"/>
      <c r="IV64" s="72"/>
      <c r="IW64" s="72"/>
      <c r="IX64" s="72"/>
      <c r="IY64" s="72"/>
      <c r="IZ64" s="72"/>
      <c r="JA64" s="72"/>
      <c r="JB64" s="72"/>
      <c r="JC64" s="72"/>
      <c r="JD64" s="72"/>
      <c r="JE64" s="72"/>
      <c r="JF64" s="72"/>
      <c r="JG64" s="72"/>
      <c r="JH64" s="72"/>
      <c r="JI64" s="72"/>
      <c r="JJ64" s="72"/>
      <c r="JK64" s="72"/>
      <c r="JL64" s="72"/>
      <c r="JM64" s="72"/>
      <c r="JN64" s="72"/>
      <c r="JO64" s="72"/>
      <c r="JP64" s="72"/>
      <c r="JQ64" s="72"/>
      <c r="JR64" s="72"/>
      <c r="JS64" s="72"/>
      <c r="JT64" s="72"/>
      <c r="JU64" s="72"/>
      <c r="JV64" s="72"/>
      <c r="JW64" s="72"/>
      <c r="JX64" s="72"/>
      <c r="JY64" s="72"/>
      <c r="JZ64" s="72"/>
      <c r="KA64" s="72"/>
      <c r="KB64" s="72"/>
      <c r="KC64" s="72"/>
      <c r="KD64" s="72"/>
      <c r="KE64" s="72"/>
      <c r="KF64" s="72"/>
      <c r="KG64" s="72"/>
      <c r="KH64" s="72"/>
      <c r="KI64" s="72"/>
      <c r="KJ64" s="72"/>
      <c r="KK64" s="72"/>
      <c r="KL64" s="72"/>
      <c r="KM64" s="72"/>
      <c r="KN64" s="72"/>
      <c r="KO64" s="72"/>
      <c r="KP64" s="72"/>
      <c r="KQ64" s="72"/>
      <c r="KR64" s="72"/>
      <c r="KS64" s="72"/>
      <c r="KT64" s="72"/>
      <c r="KU64" s="72"/>
      <c r="KV64" s="72"/>
      <c r="KW64" s="72"/>
      <c r="KX64" s="72"/>
      <c r="KY64" s="72"/>
      <c r="KZ64" s="72"/>
      <c r="LA64" s="72"/>
      <c r="LB64" s="72"/>
      <c r="LC64" s="72"/>
      <c r="LD64" s="72"/>
      <c r="LE64" s="72"/>
      <c r="LF64" s="72"/>
      <c r="LG64" s="72"/>
      <c r="LH64" s="72"/>
      <c r="LI64" s="72"/>
      <c r="LJ64" s="72"/>
      <c r="LK64" s="72"/>
      <c r="LL64" s="73"/>
      <c r="LM64" s="73"/>
      <c r="LN64" s="102">
        <f t="shared" si="30"/>
        <v>0</v>
      </c>
      <c r="LO64" s="101">
        <f t="shared" si="31"/>
        <v>0</v>
      </c>
      <c r="LP64" s="117">
        <f t="shared" si="32"/>
        <v>0</v>
      </c>
      <c r="LQ64" s="122">
        <f t="shared" si="33"/>
        <v>0</v>
      </c>
      <c r="LR64" s="118">
        <f t="shared" si="52"/>
        <v>0</v>
      </c>
      <c r="LS64" s="101">
        <f t="shared" si="35"/>
        <v>0</v>
      </c>
      <c r="LU64" s="108">
        <v>50</v>
      </c>
      <c r="LV64" s="143">
        <f t="shared" si="39"/>
        <v>0</v>
      </c>
      <c r="LW64" s="144"/>
      <c r="LX64" s="107" t="e">
        <f t="shared" si="40"/>
        <v>#N/A</v>
      </c>
      <c r="LY64" s="101" t="e">
        <f t="shared" si="41"/>
        <v>#N/A</v>
      </c>
      <c r="LZ64" s="101" t="e">
        <f t="shared" si="42"/>
        <v>#N/A</v>
      </c>
      <c r="MA64" s="101" t="e">
        <f t="shared" si="43"/>
        <v>#N/A</v>
      </c>
      <c r="MB64" s="122" t="e">
        <f t="shared" si="36"/>
        <v>#N/A</v>
      </c>
      <c r="MC64" s="101" t="e">
        <f t="shared" si="44"/>
        <v>#N/A</v>
      </c>
      <c r="MD64" s="101" t="e">
        <f t="shared" si="37"/>
        <v>#N/A</v>
      </c>
      <c r="MF64" s="87" t="str">
        <f t="shared" si="45"/>
        <v>-</v>
      </c>
      <c r="MG64" s="87" t="str">
        <f t="shared" si="46"/>
        <v>-</v>
      </c>
      <c r="MH64" s="87" t="str">
        <f t="shared" si="47"/>
        <v xml:space="preserve">   </v>
      </c>
      <c r="MI64" s="87" t="str">
        <f t="shared" si="48"/>
        <v xml:space="preserve"> </v>
      </c>
      <c r="MJ64" s="87">
        <f>IFERROR(SMALL($MF$15:$MF$74,50),0)</f>
        <v>0</v>
      </c>
      <c r="MK64" s="87">
        <f t="shared" si="49"/>
        <v>0</v>
      </c>
      <c r="ML64" s="87">
        <f t="shared" si="50"/>
        <v>0</v>
      </c>
      <c r="MM64" s="88">
        <f t="shared" si="51"/>
        <v>0</v>
      </c>
    </row>
    <row r="65" spans="1:351" ht="14.25" customHeight="1">
      <c r="A65" s="68"/>
      <c r="B65" s="34" t="str">
        <f>IF(A65&gt;0,INDEX(Joueurs!$B$2:$E$61,MATCH(A65,Joueurs!$A$2:$A$61,0),1)," ")</f>
        <v xml:space="preserve"> </v>
      </c>
      <c r="C65" s="35" t="str">
        <f>IF(A65&gt;0,INDEX(Joueurs!$B$2:$E$61,MATCH(A65,Joueurs!$A$2:$A$61,0),2)," ")</f>
        <v xml:space="preserve"> </v>
      </c>
      <c r="D65" s="23" t="str">
        <f>IF(A65&gt;0,INDEX(Joueurs!$B$2:$E$61,MATCH(A65,Joueurs!$A$2:$A$61,0),3)," ")</f>
        <v xml:space="preserve"> </v>
      </c>
      <c r="E65" s="29" t="str">
        <f>IF(A65&gt;0,INDEX(Joueurs!$B$2:$E$61,MATCH(A65,Joueurs!$A$2:$A$61,0),4)," ")</f>
        <v xml:space="preserve"> </v>
      </c>
      <c r="F65" s="55" t="str">
        <f t="shared" si="38"/>
        <v xml:space="preserve"> </v>
      </c>
      <c r="G65" s="62" t="str">
        <f t="shared" si="53"/>
        <v xml:space="preserve"> </v>
      </c>
      <c r="H65" s="78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50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71"/>
      <c r="CT65" s="71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/>
      <c r="DR65" s="72"/>
      <c r="DS65" s="72"/>
      <c r="DT65" s="72"/>
      <c r="DU65" s="72"/>
      <c r="DV65" s="72"/>
      <c r="DW65" s="72"/>
      <c r="DX65" s="72"/>
      <c r="DY65" s="72"/>
      <c r="DZ65" s="72"/>
      <c r="EA65" s="72"/>
      <c r="EB65" s="72"/>
      <c r="EC65" s="72"/>
      <c r="ED65" s="72"/>
      <c r="EE65" s="72"/>
      <c r="EF65" s="72"/>
      <c r="EG65" s="72"/>
      <c r="EH65" s="72"/>
      <c r="EI65" s="72"/>
      <c r="EJ65" s="72"/>
      <c r="EK65" s="72"/>
      <c r="EL65" s="72"/>
      <c r="EM65" s="72"/>
      <c r="EN65" s="72"/>
      <c r="EO65" s="72"/>
      <c r="EP65" s="72"/>
      <c r="EQ65" s="72"/>
      <c r="ER65" s="72"/>
      <c r="ES65" s="72"/>
      <c r="ET65" s="72"/>
      <c r="EU65" s="72"/>
      <c r="EV65" s="72"/>
      <c r="EW65" s="72"/>
      <c r="EX65" s="72"/>
      <c r="EY65" s="72"/>
      <c r="EZ65" s="72"/>
      <c r="FA65" s="72"/>
      <c r="FB65" s="72"/>
      <c r="FC65" s="72"/>
      <c r="FD65" s="72"/>
      <c r="FE65" s="72"/>
      <c r="FF65" s="72"/>
      <c r="FG65" s="72"/>
      <c r="FH65" s="72"/>
      <c r="FI65" s="72"/>
      <c r="FJ65" s="72"/>
      <c r="FK65" s="72"/>
      <c r="FL65" s="72"/>
      <c r="FM65" s="72"/>
      <c r="FN65" s="72"/>
      <c r="FO65" s="72"/>
      <c r="FP65" s="72"/>
      <c r="FQ65" s="72"/>
      <c r="FR65" s="72"/>
      <c r="FS65" s="72"/>
      <c r="FT65" s="72"/>
      <c r="FU65" s="72"/>
      <c r="FV65" s="72"/>
      <c r="FW65" s="72"/>
      <c r="FX65" s="72"/>
      <c r="FY65" s="72"/>
      <c r="FZ65" s="72"/>
      <c r="GA65" s="72"/>
      <c r="GB65" s="72"/>
      <c r="GC65" s="72"/>
      <c r="GD65" s="72"/>
      <c r="GE65" s="73"/>
      <c r="GF65" s="73"/>
      <c r="GG65" s="72"/>
      <c r="GH65" s="72"/>
      <c r="GI65" s="72"/>
      <c r="GJ65" s="72"/>
      <c r="GK65" s="72"/>
      <c r="GL65" s="72"/>
      <c r="GM65" s="72"/>
      <c r="GN65" s="72"/>
      <c r="GO65" s="72"/>
      <c r="GP65" s="72"/>
      <c r="GQ65" s="72"/>
      <c r="GR65" s="72"/>
      <c r="GS65" s="72"/>
      <c r="GT65" s="72"/>
      <c r="GU65" s="72"/>
      <c r="GV65" s="72"/>
      <c r="GW65" s="72"/>
      <c r="GX65" s="72"/>
      <c r="GY65" s="72"/>
      <c r="GZ65" s="72"/>
      <c r="HA65" s="72"/>
      <c r="HB65" s="72"/>
      <c r="HC65" s="72"/>
      <c r="HD65" s="72"/>
      <c r="HE65" s="72"/>
      <c r="HF65" s="72"/>
      <c r="HG65" s="72"/>
      <c r="HH65" s="72"/>
      <c r="HI65" s="72"/>
      <c r="HJ65" s="72"/>
      <c r="HK65" s="72"/>
      <c r="HL65" s="72"/>
      <c r="HM65" s="72"/>
      <c r="HN65" s="72"/>
      <c r="HO65" s="72"/>
      <c r="HP65" s="72"/>
      <c r="HQ65" s="72"/>
      <c r="HR65" s="72"/>
      <c r="HS65" s="72"/>
      <c r="HT65" s="72"/>
      <c r="HU65" s="72"/>
      <c r="HV65" s="72"/>
      <c r="HW65" s="72"/>
      <c r="HX65" s="72"/>
      <c r="HY65" s="72"/>
      <c r="HZ65" s="72"/>
      <c r="IA65" s="72"/>
      <c r="IB65" s="72"/>
      <c r="IC65" s="72"/>
      <c r="ID65" s="72"/>
      <c r="IE65" s="72"/>
      <c r="IF65" s="72"/>
      <c r="IG65" s="72"/>
      <c r="IH65" s="72"/>
      <c r="II65" s="72"/>
      <c r="IJ65" s="72"/>
      <c r="IK65" s="72"/>
      <c r="IL65" s="72"/>
      <c r="IM65" s="72"/>
      <c r="IN65" s="72"/>
      <c r="IO65" s="72"/>
      <c r="IP65" s="72"/>
      <c r="IQ65" s="72"/>
      <c r="IR65" s="72"/>
      <c r="IS65" s="72"/>
      <c r="IT65" s="72"/>
      <c r="IU65" s="72"/>
      <c r="IV65" s="72"/>
      <c r="IW65" s="72"/>
      <c r="IX65" s="72"/>
      <c r="IY65" s="72"/>
      <c r="IZ65" s="72"/>
      <c r="JA65" s="72"/>
      <c r="JB65" s="72"/>
      <c r="JC65" s="72"/>
      <c r="JD65" s="72"/>
      <c r="JE65" s="72"/>
      <c r="JF65" s="72"/>
      <c r="JG65" s="72"/>
      <c r="JH65" s="72"/>
      <c r="JI65" s="72"/>
      <c r="JJ65" s="72"/>
      <c r="JK65" s="72"/>
      <c r="JL65" s="72"/>
      <c r="JM65" s="72"/>
      <c r="JN65" s="72"/>
      <c r="JO65" s="72"/>
      <c r="JP65" s="72"/>
      <c r="JQ65" s="72"/>
      <c r="JR65" s="72"/>
      <c r="JS65" s="72"/>
      <c r="JT65" s="72"/>
      <c r="JU65" s="72"/>
      <c r="JV65" s="72"/>
      <c r="JW65" s="72"/>
      <c r="JX65" s="72"/>
      <c r="JY65" s="72"/>
      <c r="JZ65" s="72"/>
      <c r="KA65" s="72"/>
      <c r="KB65" s="72"/>
      <c r="KC65" s="72"/>
      <c r="KD65" s="72"/>
      <c r="KE65" s="72"/>
      <c r="KF65" s="72"/>
      <c r="KG65" s="72"/>
      <c r="KH65" s="72"/>
      <c r="KI65" s="72"/>
      <c r="KJ65" s="72"/>
      <c r="KK65" s="72"/>
      <c r="KL65" s="72"/>
      <c r="KM65" s="72"/>
      <c r="KN65" s="72"/>
      <c r="KO65" s="72"/>
      <c r="KP65" s="72"/>
      <c r="KQ65" s="72"/>
      <c r="KR65" s="72"/>
      <c r="KS65" s="72"/>
      <c r="KT65" s="72"/>
      <c r="KU65" s="72"/>
      <c r="KV65" s="72"/>
      <c r="KW65" s="72"/>
      <c r="KX65" s="72"/>
      <c r="KY65" s="72"/>
      <c r="KZ65" s="72"/>
      <c r="LA65" s="72"/>
      <c r="LB65" s="72"/>
      <c r="LC65" s="72"/>
      <c r="LD65" s="72"/>
      <c r="LE65" s="72"/>
      <c r="LF65" s="72"/>
      <c r="LG65" s="72"/>
      <c r="LH65" s="72"/>
      <c r="LI65" s="72"/>
      <c r="LJ65" s="72"/>
      <c r="LK65" s="72"/>
      <c r="LL65" s="73"/>
      <c r="LM65" s="73"/>
      <c r="LN65" s="102">
        <f t="shared" si="30"/>
        <v>0</v>
      </c>
      <c r="LO65" s="101">
        <f t="shared" si="31"/>
        <v>0</v>
      </c>
      <c r="LP65" s="117">
        <f t="shared" si="32"/>
        <v>0</v>
      </c>
      <c r="LQ65" s="122">
        <f t="shared" si="33"/>
        <v>0</v>
      </c>
      <c r="LR65" s="118">
        <f t="shared" si="52"/>
        <v>0</v>
      </c>
      <c r="LS65" s="101">
        <f t="shared" si="35"/>
        <v>0</v>
      </c>
      <c r="LU65" s="108">
        <v>51</v>
      </c>
      <c r="LV65" s="143">
        <f t="shared" si="39"/>
        <v>0</v>
      </c>
      <c r="LW65" s="144"/>
      <c r="LX65" s="107" t="e">
        <f t="shared" si="40"/>
        <v>#N/A</v>
      </c>
      <c r="LY65" s="101" t="e">
        <f t="shared" si="41"/>
        <v>#N/A</v>
      </c>
      <c r="LZ65" s="101" t="e">
        <f t="shared" si="42"/>
        <v>#N/A</v>
      </c>
      <c r="MA65" s="101" t="e">
        <f t="shared" si="43"/>
        <v>#N/A</v>
      </c>
      <c r="MB65" s="122" t="e">
        <f t="shared" si="36"/>
        <v>#N/A</v>
      </c>
      <c r="MC65" s="101" t="e">
        <f t="shared" si="44"/>
        <v>#N/A</v>
      </c>
      <c r="MD65" s="101" t="e">
        <f t="shared" si="37"/>
        <v>#N/A</v>
      </c>
      <c r="MF65" s="87" t="str">
        <f t="shared" si="45"/>
        <v>-</v>
      </c>
      <c r="MG65" s="87" t="str">
        <f t="shared" si="46"/>
        <v>-</v>
      </c>
      <c r="MH65" s="87" t="str">
        <f t="shared" si="47"/>
        <v xml:space="preserve">   </v>
      </c>
      <c r="MI65" s="87" t="str">
        <f t="shared" si="48"/>
        <v xml:space="preserve"> </v>
      </c>
      <c r="MJ65" s="87">
        <f>IFERROR(SMALL($MF$15:$MF$74,51),0)</f>
        <v>0</v>
      </c>
      <c r="MK65" s="87">
        <f t="shared" si="49"/>
        <v>0</v>
      </c>
      <c r="ML65" s="87">
        <f t="shared" si="50"/>
        <v>0</v>
      </c>
      <c r="MM65" s="88">
        <f t="shared" si="51"/>
        <v>0</v>
      </c>
    </row>
    <row r="66" spans="1:351" ht="14.25" customHeight="1">
      <c r="A66" s="68"/>
      <c r="B66" s="34" t="str">
        <f>IF(A66&gt;0,INDEX(Joueurs!$B$2:$E$61,MATCH(A66,Joueurs!$A$2:$A$61,0),1)," ")</f>
        <v xml:space="preserve"> </v>
      </c>
      <c r="C66" s="35" t="str">
        <f>IF(A66&gt;0,INDEX(Joueurs!$B$2:$E$61,MATCH(A66,Joueurs!$A$2:$A$61,0),2)," ")</f>
        <v xml:space="preserve"> </v>
      </c>
      <c r="D66" s="23" t="str">
        <f>IF(A66&gt;0,INDEX(Joueurs!$B$2:$E$61,MATCH(A66,Joueurs!$A$2:$A$61,0),3)," ")</f>
        <v xml:space="preserve"> </v>
      </c>
      <c r="E66" s="29" t="str">
        <f>IF(A66&gt;0,INDEX(Joueurs!$B$2:$E$61,MATCH(A66,Joueurs!$A$2:$A$61,0),4)," ")</f>
        <v xml:space="preserve"> </v>
      </c>
      <c r="F66" s="55" t="str">
        <f t="shared" si="38"/>
        <v xml:space="preserve"> </v>
      </c>
      <c r="G66" s="62" t="str">
        <f t="shared" si="53"/>
        <v xml:space="preserve"> </v>
      </c>
      <c r="H66" s="78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50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71"/>
      <c r="CT66" s="71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2"/>
      <c r="DG66" s="72"/>
      <c r="DH66" s="72"/>
      <c r="DI66" s="72"/>
      <c r="DJ66" s="72"/>
      <c r="DK66" s="72"/>
      <c r="DL66" s="72"/>
      <c r="DM66" s="72"/>
      <c r="DN66" s="72"/>
      <c r="DO66" s="72"/>
      <c r="DP66" s="72"/>
      <c r="DQ66" s="72"/>
      <c r="DR66" s="72"/>
      <c r="DS66" s="72"/>
      <c r="DT66" s="72"/>
      <c r="DU66" s="72"/>
      <c r="DV66" s="72"/>
      <c r="DW66" s="72"/>
      <c r="DX66" s="72"/>
      <c r="DY66" s="72"/>
      <c r="DZ66" s="72"/>
      <c r="EA66" s="72"/>
      <c r="EB66" s="72"/>
      <c r="EC66" s="72"/>
      <c r="ED66" s="72"/>
      <c r="EE66" s="72"/>
      <c r="EF66" s="72"/>
      <c r="EG66" s="72"/>
      <c r="EH66" s="72"/>
      <c r="EI66" s="72"/>
      <c r="EJ66" s="72"/>
      <c r="EK66" s="72"/>
      <c r="EL66" s="72"/>
      <c r="EM66" s="72"/>
      <c r="EN66" s="72"/>
      <c r="EO66" s="72"/>
      <c r="EP66" s="72"/>
      <c r="EQ66" s="72"/>
      <c r="ER66" s="72"/>
      <c r="ES66" s="72"/>
      <c r="ET66" s="72"/>
      <c r="EU66" s="72"/>
      <c r="EV66" s="72"/>
      <c r="EW66" s="72"/>
      <c r="EX66" s="72"/>
      <c r="EY66" s="72"/>
      <c r="EZ66" s="72"/>
      <c r="FA66" s="72"/>
      <c r="FB66" s="72"/>
      <c r="FC66" s="72"/>
      <c r="FD66" s="72"/>
      <c r="FE66" s="72"/>
      <c r="FF66" s="72"/>
      <c r="FG66" s="72"/>
      <c r="FH66" s="72"/>
      <c r="FI66" s="72"/>
      <c r="FJ66" s="72"/>
      <c r="FK66" s="72"/>
      <c r="FL66" s="72"/>
      <c r="FM66" s="72"/>
      <c r="FN66" s="72"/>
      <c r="FO66" s="72"/>
      <c r="FP66" s="72"/>
      <c r="FQ66" s="72"/>
      <c r="FR66" s="72"/>
      <c r="FS66" s="72"/>
      <c r="FT66" s="72"/>
      <c r="FU66" s="72"/>
      <c r="FV66" s="72"/>
      <c r="FW66" s="72"/>
      <c r="FX66" s="72"/>
      <c r="FY66" s="72"/>
      <c r="FZ66" s="72"/>
      <c r="GA66" s="72"/>
      <c r="GB66" s="72"/>
      <c r="GC66" s="72"/>
      <c r="GD66" s="72"/>
      <c r="GE66" s="73"/>
      <c r="GF66" s="73"/>
      <c r="GG66" s="72"/>
      <c r="GH66" s="72"/>
      <c r="GI66" s="72"/>
      <c r="GJ66" s="72"/>
      <c r="GK66" s="72"/>
      <c r="GL66" s="72"/>
      <c r="GM66" s="72"/>
      <c r="GN66" s="72"/>
      <c r="GO66" s="72"/>
      <c r="GP66" s="72"/>
      <c r="GQ66" s="72"/>
      <c r="GR66" s="72"/>
      <c r="GS66" s="72"/>
      <c r="GT66" s="72"/>
      <c r="GU66" s="72"/>
      <c r="GV66" s="72"/>
      <c r="GW66" s="72"/>
      <c r="GX66" s="72"/>
      <c r="GY66" s="72"/>
      <c r="GZ66" s="72"/>
      <c r="HA66" s="72"/>
      <c r="HB66" s="72"/>
      <c r="HC66" s="72"/>
      <c r="HD66" s="72"/>
      <c r="HE66" s="72"/>
      <c r="HF66" s="72"/>
      <c r="HG66" s="72"/>
      <c r="HH66" s="72"/>
      <c r="HI66" s="72"/>
      <c r="HJ66" s="72"/>
      <c r="HK66" s="72"/>
      <c r="HL66" s="72"/>
      <c r="HM66" s="72"/>
      <c r="HN66" s="72"/>
      <c r="HO66" s="72"/>
      <c r="HP66" s="72"/>
      <c r="HQ66" s="72"/>
      <c r="HR66" s="72"/>
      <c r="HS66" s="72"/>
      <c r="HT66" s="72"/>
      <c r="HU66" s="72"/>
      <c r="HV66" s="72"/>
      <c r="HW66" s="72"/>
      <c r="HX66" s="72"/>
      <c r="HY66" s="72"/>
      <c r="HZ66" s="72"/>
      <c r="IA66" s="72"/>
      <c r="IB66" s="72"/>
      <c r="IC66" s="72"/>
      <c r="ID66" s="72"/>
      <c r="IE66" s="72"/>
      <c r="IF66" s="72"/>
      <c r="IG66" s="72"/>
      <c r="IH66" s="72"/>
      <c r="II66" s="72"/>
      <c r="IJ66" s="72"/>
      <c r="IK66" s="72"/>
      <c r="IL66" s="72"/>
      <c r="IM66" s="72"/>
      <c r="IN66" s="72"/>
      <c r="IO66" s="72"/>
      <c r="IP66" s="72"/>
      <c r="IQ66" s="72"/>
      <c r="IR66" s="72"/>
      <c r="IS66" s="72"/>
      <c r="IT66" s="72"/>
      <c r="IU66" s="72"/>
      <c r="IV66" s="72"/>
      <c r="IW66" s="72"/>
      <c r="IX66" s="72"/>
      <c r="IY66" s="72"/>
      <c r="IZ66" s="72"/>
      <c r="JA66" s="72"/>
      <c r="JB66" s="72"/>
      <c r="JC66" s="72"/>
      <c r="JD66" s="72"/>
      <c r="JE66" s="72"/>
      <c r="JF66" s="72"/>
      <c r="JG66" s="72"/>
      <c r="JH66" s="72"/>
      <c r="JI66" s="72"/>
      <c r="JJ66" s="72"/>
      <c r="JK66" s="72"/>
      <c r="JL66" s="72"/>
      <c r="JM66" s="72"/>
      <c r="JN66" s="72"/>
      <c r="JO66" s="72"/>
      <c r="JP66" s="72"/>
      <c r="JQ66" s="72"/>
      <c r="JR66" s="72"/>
      <c r="JS66" s="72"/>
      <c r="JT66" s="72"/>
      <c r="JU66" s="72"/>
      <c r="JV66" s="72"/>
      <c r="JW66" s="72"/>
      <c r="JX66" s="72"/>
      <c r="JY66" s="72"/>
      <c r="JZ66" s="72"/>
      <c r="KA66" s="72"/>
      <c r="KB66" s="72"/>
      <c r="KC66" s="72"/>
      <c r="KD66" s="72"/>
      <c r="KE66" s="72"/>
      <c r="KF66" s="72"/>
      <c r="KG66" s="72"/>
      <c r="KH66" s="72"/>
      <c r="KI66" s="72"/>
      <c r="KJ66" s="72"/>
      <c r="KK66" s="72"/>
      <c r="KL66" s="72"/>
      <c r="KM66" s="72"/>
      <c r="KN66" s="72"/>
      <c r="KO66" s="72"/>
      <c r="KP66" s="72"/>
      <c r="KQ66" s="72"/>
      <c r="KR66" s="72"/>
      <c r="KS66" s="72"/>
      <c r="KT66" s="72"/>
      <c r="KU66" s="72"/>
      <c r="KV66" s="72"/>
      <c r="KW66" s="72"/>
      <c r="KX66" s="72"/>
      <c r="KY66" s="72"/>
      <c r="KZ66" s="72"/>
      <c r="LA66" s="72"/>
      <c r="LB66" s="72"/>
      <c r="LC66" s="72"/>
      <c r="LD66" s="72"/>
      <c r="LE66" s="72"/>
      <c r="LF66" s="72"/>
      <c r="LG66" s="72"/>
      <c r="LH66" s="72"/>
      <c r="LI66" s="72"/>
      <c r="LJ66" s="72"/>
      <c r="LK66" s="72"/>
      <c r="LL66" s="73"/>
      <c r="LM66" s="73"/>
      <c r="LN66" s="102">
        <f t="shared" si="30"/>
        <v>0</v>
      </c>
      <c r="LO66" s="101">
        <f t="shared" si="31"/>
        <v>0</v>
      </c>
      <c r="LP66" s="117">
        <f t="shared" si="32"/>
        <v>0</v>
      </c>
      <c r="LQ66" s="122">
        <f t="shared" si="33"/>
        <v>0</v>
      </c>
      <c r="LR66" s="118">
        <f t="shared" si="52"/>
        <v>0</v>
      </c>
      <c r="LS66" s="101">
        <f t="shared" si="35"/>
        <v>0</v>
      </c>
      <c r="LU66" s="108">
        <v>52</v>
      </c>
      <c r="LV66" s="143">
        <f t="shared" si="39"/>
        <v>0</v>
      </c>
      <c r="LW66" s="144"/>
      <c r="LX66" s="107" t="e">
        <f t="shared" si="40"/>
        <v>#N/A</v>
      </c>
      <c r="LY66" s="101" t="e">
        <f t="shared" si="41"/>
        <v>#N/A</v>
      </c>
      <c r="LZ66" s="101" t="e">
        <f t="shared" si="42"/>
        <v>#N/A</v>
      </c>
      <c r="MA66" s="101" t="e">
        <f t="shared" si="43"/>
        <v>#N/A</v>
      </c>
      <c r="MB66" s="122" t="e">
        <f t="shared" si="36"/>
        <v>#N/A</v>
      </c>
      <c r="MC66" s="101" t="e">
        <f t="shared" si="44"/>
        <v>#N/A</v>
      </c>
      <c r="MD66" s="101" t="e">
        <f t="shared" si="37"/>
        <v>#N/A</v>
      </c>
      <c r="MF66" s="87" t="str">
        <f t="shared" si="45"/>
        <v>-</v>
      </c>
      <c r="MG66" s="87" t="str">
        <f t="shared" si="46"/>
        <v>-</v>
      </c>
      <c r="MH66" s="87" t="str">
        <f t="shared" si="47"/>
        <v xml:space="preserve">   </v>
      </c>
      <c r="MI66" s="87" t="str">
        <f t="shared" si="48"/>
        <v xml:space="preserve"> </v>
      </c>
      <c r="MJ66" s="87">
        <f>IFERROR(SMALL($MF$15:$MF$74,52),0)</f>
        <v>0</v>
      </c>
      <c r="MK66" s="87">
        <f t="shared" si="49"/>
        <v>0</v>
      </c>
      <c r="ML66" s="87">
        <f t="shared" si="50"/>
        <v>0</v>
      </c>
      <c r="MM66" s="88">
        <f t="shared" si="51"/>
        <v>0</v>
      </c>
    </row>
    <row r="67" spans="1:351" ht="14.25" customHeight="1">
      <c r="A67" s="68"/>
      <c r="B67" s="34" t="str">
        <f>IF(A67&gt;0,INDEX(Joueurs!$B$2:$E$61,MATCH(A67,Joueurs!$A$2:$A$61,0),1)," ")</f>
        <v xml:space="preserve"> </v>
      </c>
      <c r="C67" s="35" t="str">
        <f>IF(A67&gt;0,INDEX(Joueurs!$B$2:$E$61,MATCH(A67,Joueurs!$A$2:$A$61,0),2)," ")</f>
        <v xml:space="preserve"> </v>
      </c>
      <c r="D67" s="23" t="str">
        <f>IF(A67&gt;0,INDEX(Joueurs!$B$2:$E$61,MATCH(A67,Joueurs!$A$2:$A$61,0),3)," ")</f>
        <v xml:space="preserve"> </v>
      </c>
      <c r="E67" s="29" t="str">
        <f>IF(A67&gt;0,INDEX(Joueurs!$B$2:$E$61,MATCH(A67,Joueurs!$A$2:$A$61,0),4)," ")</f>
        <v xml:space="preserve"> </v>
      </c>
      <c r="F67" s="55" t="str">
        <f t="shared" si="38"/>
        <v xml:space="preserve"> </v>
      </c>
      <c r="G67" s="62" t="str">
        <f t="shared" si="53"/>
        <v xml:space="preserve"> </v>
      </c>
      <c r="H67" s="78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50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71"/>
      <c r="CT67" s="71"/>
      <c r="CU67" s="72"/>
      <c r="CV67" s="72"/>
      <c r="CW67" s="72"/>
      <c r="CX67" s="72"/>
      <c r="CY67" s="72"/>
      <c r="CZ67" s="72"/>
      <c r="DA67" s="72"/>
      <c r="DB67" s="72"/>
      <c r="DC67" s="72"/>
      <c r="DD67" s="72"/>
      <c r="DE67" s="72"/>
      <c r="DF67" s="72"/>
      <c r="DG67" s="72"/>
      <c r="DH67" s="72"/>
      <c r="DI67" s="72"/>
      <c r="DJ67" s="72"/>
      <c r="DK67" s="72"/>
      <c r="DL67" s="72"/>
      <c r="DM67" s="72"/>
      <c r="DN67" s="72"/>
      <c r="DO67" s="72"/>
      <c r="DP67" s="72"/>
      <c r="DQ67" s="72"/>
      <c r="DR67" s="72"/>
      <c r="DS67" s="72"/>
      <c r="DT67" s="72"/>
      <c r="DU67" s="72"/>
      <c r="DV67" s="72"/>
      <c r="DW67" s="72"/>
      <c r="DX67" s="72"/>
      <c r="DY67" s="72"/>
      <c r="DZ67" s="72"/>
      <c r="EA67" s="72"/>
      <c r="EB67" s="72"/>
      <c r="EC67" s="72"/>
      <c r="ED67" s="72"/>
      <c r="EE67" s="72"/>
      <c r="EF67" s="72"/>
      <c r="EG67" s="72"/>
      <c r="EH67" s="72"/>
      <c r="EI67" s="72"/>
      <c r="EJ67" s="72"/>
      <c r="EK67" s="72"/>
      <c r="EL67" s="72"/>
      <c r="EM67" s="72"/>
      <c r="EN67" s="72"/>
      <c r="EO67" s="72"/>
      <c r="EP67" s="72"/>
      <c r="EQ67" s="72"/>
      <c r="ER67" s="72"/>
      <c r="ES67" s="72"/>
      <c r="ET67" s="72"/>
      <c r="EU67" s="72"/>
      <c r="EV67" s="72"/>
      <c r="EW67" s="72"/>
      <c r="EX67" s="72"/>
      <c r="EY67" s="72"/>
      <c r="EZ67" s="72"/>
      <c r="FA67" s="72"/>
      <c r="FB67" s="72"/>
      <c r="FC67" s="72"/>
      <c r="FD67" s="72"/>
      <c r="FE67" s="72"/>
      <c r="FF67" s="72"/>
      <c r="FG67" s="72"/>
      <c r="FH67" s="72"/>
      <c r="FI67" s="72"/>
      <c r="FJ67" s="72"/>
      <c r="FK67" s="72"/>
      <c r="FL67" s="72"/>
      <c r="FM67" s="72"/>
      <c r="FN67" s="72"/>
      <c r="FO67" s="72"/>
      <c r="FP67" s="72"/>
      <c r="FQ67" s="72"/>
      <c r="FR67" s="72"/>
      <c r="FS67" s="72"/>
      <c r="FT67" s="72"/>
      <c r="FU67" s="72"/>
      <c r="FV67" s="72"/>
      <c r="FW67" s="72"/>
      <c r="FX67" s="72"/>
      <c r="FY67" s="72"/>
      <c r="FZ67" s="72"/>
      <c r="GA67" s="72"/>
      <c r="GB67" s="72"/>
      <c r="GC67" s="72"/>
      <c r="GD67" s="72"/>
      <c r="GE67" s="73"/>
      <c r="GF67" s="73"/>
      <c r="GG67" s="72"/>
      <c r="GH67" s="72"/>
      <c r="GI67" s="72"/>
      <c r="GJ67" s="72"/>
      <c r="GK67" s="72"/>
      <c r="GL67" s="72"/>
      <c r="GM67" s="72"/>
      <c r="GN67" s="72"/>
      <c r="GO67" s="72"/>
      <c r="GP67" s="72"/>
      <c r="GQ67" s="72"/>
      <c r="GR67" s="72"/>
      <c r="GS67" s="72"/>
      <c r="GT67" s="72"/>
      <c r="GU67" s="72"/>
      <c r="GV67" s="72"/>
      <c r="GW67" s="72"/>
      <c r="GX67" s="72"/>
      <c r="GY67" s="72"/>
      <c r="GZ67" s="72"/>
      <c r="HA67" s="72"/>
      <c r="HB67" s="72"/>
      <c r="HC67" s="72"/>
      <c r="HD67" s="72"/>
      <c r="HE67" s="72"/>
      <c r="HF67" s="72"/>
      <c r="HG67" s="72"/>
      <c r="HH67" s="72"/>
      <c r="HI67" s="72"/>
      <c r="HJ67" s="72"/>
      <c r="HK67" s="72"/>
      <c r="HL67" s="72"/>
      <c r="HM67" s="72"/>
      <c r="HN67" s="72"/>
      <c r="HO67" s="72"/>
      <c r="HP67" s="72"/>
      <c r="HQ67" s="72"/>
      <c r="HR67" s="72"/>
      <c r="HS67" s="72"/>
      <c r="HT67" s="72"/>
      <c r="HU67" s="72"/>
      <c r="HV67" s="72"/>
      <c r="HW67" s="72"/>
      <c r="HX67" s="72"/>
      <c r="HY67" s="72"/>
      <c r="HZ67" s="72"/>
      <c r="IA67" s="72"/>
      <c r="IB67" s="72"/>
      <c r="IC67" s="72"/>
      <c r="ID67" s="72"/>
      <c r="IE67" s="72"/>
      <c r="IF67" s="72"/>
      <c r="IG67" s="72"/>
      <c r="IH67" s="72"/>
      <c r="II67" s="72"/>
      <c r="IJ67" s="72"/>
      <c r="IK67" s="72"/>
      <c r="IL67" s="72"/>
      <c r="IM67" s="72"/>
      <c r="IN67" s="72"/>
      <c r="IO67" s="72"/>
      <c r="IP67" s="72"/>
      <c r="IQ67" s="72"/>
      <c r="IR67" s="72"/>
      <c r="IS67" s="72"/>
      <c r="IT67" s="72"/>
      <c r="IU67" s="72"/>
      <c r="IV67" s="72"/>
      <c r="IW67" s="72"/>
      <c r="IX67" s="72"/>
      <c r="IY67" s="72"/>
      <c r="IZ67" s="72"/>
      <c r="JA67" s="72"/>
      <c r="JB67" s="72"/>
      <c r="JC67" s="72"/>
      <c r="JD67" s="72"/>
      <c r="JE67" s="72"/>
      <c r="JF67" s="72"/>
      <c r="JG67" s="72"/>
      <c r="JH67" s="72"/>
      <c r="JI67" s="72"/>
      <c r="JJ67" s="72"/>
      <c r="JK67" s="72"/>
      <c r="JL67" s="72"/>
      <c r="JM67" s="72"/>
      <c r="JN67" s="72"/>
      <c r="JO67" s="72"/>
      <c r="JP67" s="72"/>
      <c r="JQ67" s="72"/>
      <c r="JR67" s="72"/>
      <c r="JS67" s="72"/>
      <c r="JT67" s="72"/>
      <c r="JU67" s="72"/>
      <c r="JV67" s="72"/>
      <c r="JW67" s="72"/>
      <c r="JX67" s="72"/>
      <c r="JY67" s="72"/>
      <c r="JZ67" s="72"/>
      <c r="KA67" s="72"/>
      <c r="KB67" s="72"/>
      <c r="KC67" s="72"/>
      <c r="KD67" s="72"/>
      <c r="KE67" s="72"/>
      <c r="KF67" s="72"/>
      <c r="KG67" s="72"/>
      <c r="KH67" s="72"/>
      <c r="KI67" s="72"/>
      <c r="KJ67" s="72"/>
      <c r="KK67" s="72"/>
      <c r="KL67" s="72"/>
      <c r="KM67" s="72"/>
      <c r="KN67" s="72"/>
      <c r="KO67" s="72"/>
      <c r="KP67" s="72"/>
      <c r="KQ67" s="72"/>
      <c r="KR67" s="72"/>
      <c r="KS67" s="72"/>
      <c r="KT67" s="72"/>
      <c r="KU67" s="72"/>
      <c r="KV67" s="72"/>
      <c r="KW67" s="72"/>
      <c r="KX67" s="72"/>
      <c r="KY67" s="72"/>
      <c r="KZ67" s="72"/>
      <c r="LA67" s="72"/>
      <c r="LB67" s="72"/>
      <c r="LC67" s="72"/>
      <c r="LD67" s="72"/>
      <c r="LE67" s="72"/>
      <c r="LF67" s="72"/>
      <c r="LG67" s="72"/>
      <c r="LH67" s="72"/>
      <c r="LI67" s="72"/>
      <c r="LJ67" s="72"/>
      <c r="LK67" s="72"/>
      <c r="LL67" s="73"/>
      <c r="LM67" s="73"/>
      <c r="LN67" s="102">
        <f t="shared" si="30"/>
        <v>0</v>
      </c>
      <c r="LO67" s="101">
        <f t="shared" si="31"/>
        <v>0</v>
      </c>
      <c r="LP67" s="117">
        <f t="shared" si="32"/>
        <v>0</v>
      </c>
      <c r="LQ67" s="122">
        <f t="shared" si="33"/>
        <v>0</v>
      </c>
      <c r="LR67" s="118">
        <f t="shared" si="52"/>
        <v>0</v>
      </c>
      <c r="LS67" s="101">
        <f t="shared" si="35"/>
        <v>0</v>
      </c>
      <c r="LU67" s="108">
        <v>53</v>
      </c>
      <c r="LV67" s="143">
        <f t="shared" si="39"/>
        <v>0</v>
      </c>
      <c r="LW67" s="144"/>
      <c r="LX67" s="107" t="e">
        <f t="shared" si="40"/>
        <v>#N/A</v>
      </c>
      <c r="LY67" s="101" t="e">
        <f t="shared" si="41"/>
        <v>#N/A</v>
      </c>
      <c r="LZ67" s="101" t="e">
        <f t="shared" si="42"/>
        <v>#N/A</v>
      </c>
      <c r="MA67" s="101" t="e">
        <f t="shared" si="43"/>
        <v>#N/A</v>
      </c>
      <c r="MB67" s="122" t="e">
        <f t="shared" si="36"/>
        <v>#N/A</v>
      </c>
      <c r="MC67" s="101" t="e">
        <f t="shared" si="44"/>
        <v>#N/A</v>
      </c>
      <c r="MD67" s="101" t="e">
        <f t="shared" si="37"/>
        <v>#N/A</v>
      </c>
      <c r="MF67" s="87" t="str">
        <f t="shared" si="45"/>
        <v>-</v>
      </c>
      <c r="MG67" s="87" t="str">
        <f t="shared" si="46"/>
        <v>-</v>
      </c>
      <c r="MH67" s="87" t="str">
        <f t="shared" si="47"/>
        <v xml:space="preserve">   </v>
      </c>
      <c r="MI67" s="87" t="str">
        <f t="shared" si="48"/>
        <v xml:space="preserve"> </v>
      </c>
      <c r="MJ67" s="87">
        <f>IFERROR(SMALL($MF$15:$MF$74,53),0)</f>
        <v>0</v>
      </c>
      <c r="MK67" s="87">
        <f t="shared" si="49"/>
        <v>0</v>
      </c>
      <c r="ML67" s="87">
        <f t="shared" si="50"/>
        <v>0</v>
      </c>
      <c r="MM67" s="88">
        <f t="shared" si="51"/>
        <v>0</v>
      </c>
    </row>
    <row r="68" spans="1:351" ht="14.25" customHeight="1">
      <c r="A68" s="68"/>
      <c r="B68" s="34" t="str">
        <f>IF(A68&gt;0,INDEX(Joueurs!$B$2:$E$61,MATCH(A68,Joueurs!$A$2:$A$61,0),1)," ")</f>
        <v xml:space="preserve"> </v>
      </c>
      <c r="C68" s="35" t="str">
        <f>IF(A68&gt;0,INDEX(Joueurs!$B$2:$E$61,MATCH(A68,Joueurs!$A$2:$A$61,0),2)," ")</f>
        <v xml:space="preserve"> </v>
      </c>
      <c r="D68" s="23" t="str">
        <f>IF(A68&gt;0,INDEX(Joueurs!$B$2:$E$61,MATCH(A68,Joueurs!$A$2:$A$61,0),3)," ")</f>
        <v xml:space="preserve"> </v>
      </c>
      <c r="E68" s="29" t="str">
        <f>IF(A68&gt;0,INDEX(Joueurs!$B$2:$E$61,MATCH(A68,Joueurs!$A$2:$A$61,0),4)," ")</f>
        <v xml:space="preserve"> </v>
      </c>
      <c r="F68" s="55" t="str">
        <f t="shared" si="38"/>
        <v xml:space="preserve"> </v>
      </c>
      <c r="G68" s="62" t="str">
        <f t="shared" si="53"/>
        <v xml:space="preserve"> </v>
      </c>
      <c r="H68" s="78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50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71"/>
      <c r="CT68" s="71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2"/>
      <c r="DG68" s="72"/>
      <c r="DH68" s="72"/>
      <c r="DI68" s="72"/>
      <c r="DJ68" s="72"/>
      <c r="DK68" s="72"/>
      <c r="DL68" s="72"/>
      <c r="DM68" s="72"/>
      <c r="DN68" s="72"/>
      <c r="DO68" s="72"/>
      <c r="DP68" s="72"/>
      <c r="DQ68" s="72"/>
      <c r="DR68" s="72"/>
      <c r="DS68" s="72"/>
      <c r="DT68" s="72"/>
      <c r="DU68" s="72"/>
      <c r="DV68" s="72"/>
      <c r="DW68" s="72"/>
      <c r="DX68" s="72"/>
      <c r="DY68" s="72"/>
      <c r="DZ68" s="72"/>
      <c r="EA68" s="72"/>
      <c r="EB68" s="72"/>
      <c r="EC68" s="72"/>
      <c r="ED68" s="72"/>
      <c r="EE68" s="72"/>
      <c r="EF68" s="72"/>
      <c r="EG68" s="72"/>
      <c r="EH68" s="72"/>
      <c r="EI68" s="72"/>
      <c r="EJ68" s="72"/>
      <c r="EK68" s="72"/>
      <c r="EL68" s="72"/>
      <c r="EM68" s="72"/>
      <c r="EN68" s="72"/>
      <c r="EO68" s="72"/>
      <c r="EP68" s="72"/>
      <c r="EQ68" s="72"/>
      <c r="ER68" s="72"/>
      <c r="ES68" s="72"/>
      <c r="ET68" s="72"/>
      <c r="EU68" s="72"/>
      <c r="EV68" s="72"/>
      <c r="EW68" s="72"/>
      <c r="EX68" s="72"/>
      <c r="EY68" s="72"/>
      <c r="EZ68" s="72"/>
      <c r="FA68" s="72"/>
      <c r="FB68" s="72"/>
      <c r="FC68" s="72"/>
      <c r="FD68" s="72"/>
      <c r="FE68" s="72"/>
      <c r="FF68" s="72"/>
      <c r="FG68" s="72"/>
      <c r="FH68" s="72"/>
      <c r="FI68" s="72"/>
      <c r="FJ68" s="72"/>
      <c r="FK68" s="72"/>
      <c r="FL68" s="72"/>
      <c r="FM68" s="72"/>
      <c r="FN68" s="72"/>
      <c r="FO68" s="72"/>
      <c r="FP68" s="72"/>
      <c r="FQ68" s="72"/>
      <c r="FR68" s="72"/>
      <c r="FS68" s="72"/>
      <c r="FT68" s="72"/>
      <c r="FU68" s="72"/>
      <c r="FV68" s="72"/>
      <c r="FW68" s="72"/>
      <c r="FX68" s="72"/>
      <c r="FY68" s="72"/>
      <c r="FZ68" s="72"/>
      <c r="GA68" s="72"/>
      <c r="GB68" s="72"/>
      <c r="GC68" s="72"/>
      <c r="GD68" s="72"/>
      <c r="GE68" s="73"/>
      <c r="GF68" s="73"/>
      <c r="GG68" s="72"/>
      <c r="GH68" s="72"/>
      <c r="GI68" s="72"/>
      <c r="GJ68" s="72"/>
      <c r="GK68" s="72"/>
      <c r="GL68" s="72"/>
      <c r="GM68" s="72"/>
      <c r="GN68" s="72"/>
      <c r="GO68" s="72"/>
      <c r="GP68" s="72"/>
      <c r="GQ68" s="72"/>
      <c r="GR68" s="72"/>
      <c r="GS68" s="72"/>
      <c r="GT68" s="72"/>
      <c r="GU68" s="72"/>
      <c r="GV68" s="72"/>
      <c r="GW68" s="72"/>
      <c r="GX68" s="72"/>
      <c r="GY68" s="72"/>
      <c r="GZ68" s="72"/>
      <c r="HA68" s="72"/>
      <c r="HB68" s="72"/>
      <c r="HC68" s="72"/>
      <c r="HD68" s="72"/>
      <c r="HE68" s="72"/>
      <c r="HF68" s="72"/>
      <c r="HG68" s="72"/>
      <c r="HH68" s="72"/>
      <c r="HI68" s="72"/>
      <c r="HJ68" s="72"/>
      <c r="HK68" s="72"/>
      <c r="HL68" s="72"/>
      <c r="HM68" s="72"/>
      <c r="HN68" s="72"/>
      <c r="HO68" s="72"/>
      <c r="HP68" s="72"/>
      <c r="HQ68" s="72"/>
      <c r="HR68" s="72"/>
      <c r="HS68" s="72"/>
      <c r="HT68" s="72"/>
      <c r="HU68" s="72"/>
      <c r="HV68" s="72"/>
      <c r="HW68" s="72"/>
      <c r="HX68" s="72"/>
      <c r="HY68" s="72"/>
      <c r="HZ68" s="72"/>
      <c r="IA68" s="72"/>
      <c r="IB68" s="72"/>
      <c r="IC68" s="72"/>
      <c r="ID68" s="72"/>
      <c r="IE68" s="72"/>
      <c r="IF68" s="72"/>
      <c r="IG68" s="72"/>
      <c r="IH68" s="72"/>
      <c r="II68" s="72"/>
      <c r="IJ68" s="72"/>
      <c r="IK68" s="72"/>
      <c r="IL68" s="72"/>
      <c r="IM68" s="72"/>
      <c r="IN68" s="72"/>
      <c r="IO68" s="72"/>
      <c r="IP68" s="72"/>
      <c r="IQ68" s="72"/>
      <c r="IR68" s="72"/>
      <c r="IS68" s="72"/>
      <c r="IT68" s="72"/>
      <c r="IU68" s="72"/>
      <c r="IV68" s="72"/>
      <c r="IW68" s="72"/>
      <c r="IX68" s="72"/>
      <c r="IY68" s="72"/>
      <c r="IZ68" s="72"/>
      <c r="JA68" s="72"/>
      <c r="JB68" s="72"/>
      <c r="JC68" s="72"/>
      <c r="JD68" s="72"/>
      <c r="JE68" s="72"/>
      <c r="JF68" s="72"/>
      <c r="JG68" s="72"/>
      <c r="JH68" s="72"/>
      <c r="JI68" s="72"/>
      <c r="JJ68" s="72"/>
      <c r="JK68" s="72"/>
      <c r="JL68" s="72"/>
      <c r="JM68" s="72"/>
      <c r="JN68" s="72"/>
      <c r="JO68" s="72"/>
      <c r="JP68" s="72"/>
      <c r="JQ68" s="72"/>
      <c r="JR68" s="72"/>
      <c r="JS68" s="72"/>
      <c r="JT68" s="72"/>
      <c r="JU68" s="72"/>
      <c r="JV68" s="72"/>
      <c r="JW68" s="72"/>
      <c r="JX68" s="72"/>
      <c r="JY68" s="72"/>
      <c r="JZ68" s="72"/>
      <c r="KA68" s="72"/>
      <c r="KB68" s="72"/>
      <c r="KC68" s="72"/>
      <c r="KD68" s="72"/>
      <c r="KE68" s="72"/>
      <c r="KF68" s="72"/>
      <c r="KG68" s="72"/>
      <c r="KH68" s="72"/>
      <c r="KI68" s="72"/>
      <c r="KJ68" s="72"/>
      <c r="KK68" s="72"/>
      <c r="KL68" s="72"/>
      <c r="KM68" s="72"/>
      <c r="KN68" s="72"/>
      <c r="KO68" s="72"/>
      <c r="KP68" s="72"/>
      <c r="KQ68" s="72"/>
      <c r="KR68" s="72"/>
      <c r="KS68" s="72"/>
      <c r="KT68" s="72"/>
      <c r="KU68" s="72"/>
      <c r="KV68" s="72"/>
      <c r="KW68" s="72"/>
      <c r="KX68" s="72"/>
      <c r="KY68" s="72"/>
      <c r="KZ68" s="72"/>
      <c r="LA68" s="72"/>
      <c r="LB68" s="72"/>
      <c r="LC68" s="72"/>
      <c r="LD68" s="72"/>
      <c r="LE68" s="72"/>
      <c r="LF68" s="72"/>
      <c r="LG68" s="72"/>
      <c r="LH68" s="72"/>
      <c r="LI68" s="72"/>
      <c r="LJ68" s="72"/>
      <c r="LK68" s="72"/>
      <c r="LL68" s="73"/>
      <c r="LM68" s="73"/>
      <c r="LN68" s="102">
        <f t="shared" si="30"/>
        <v>0</v>
      </c>
      <c r="LO68" s="101">
        <f t="shared" si="31"/>
        <v>0</v>
      </c>
      <c r="LP68" s="117">
        <f t="shared" si="32"/>
        <v>0</v>
      </c>
      <c r="LQ68" s="122">
        <f t="shared" si="33"/>
        <v>0</v>
      </c>
      <c r="LR68" s="118">
        <f t="shared" si="52"/>
        <v>0</v>
      </c>
      <c r="LS68" s="101">
        <f t="shared" si="35"/>
        <v>0</v>
      </c>
      <c r="LU68" s="108">
        <v>54</v>
      </c>
      <c r="LV68" s="143">
        <f t="shared" si="39"/>
        <v>0</v>
      </c>
      <c r="LW68" s="144"/>
      <c r="LX68" s="107" t="e">
        <f t="shared" si="40"/>
        <v>#N/A</v>
      </c>
      <c r="LY68" s="101" t="e">
        <f t="shared" si="41"/>
        <v>#N/A</v>
      </c>
      <c r="LZ68" s="101" t="e">
        <f t="shared" si="42"/>
        <v>#N/A</v>
      </c>
      <c r="MA68" s="101" t="e">
        <f t="shared" si="43"/>
        <v>#N/A</v>
      </c>
      <c r="MB68" s="122" t="e">
        <f t="shared" si="36"/>
        <v>#N/A</v>
      </c>
      <c r="MC68" s="101" t="e">
        <f t="shared" si="44"/>
        <v>#N/A</v>
      </c>
      <c r="MD68" s="101" t="e">
        <f t="shared" si="37"/>
        <v>#N/A</v>
      </c>
      <c r="MF68" s="87" t="str">
        <f t="shared" si="45"/>
        <v>-</v>
      </c>
      <c r="MG68" s="87" t="str">
        <f t="shared" si="46"/>
        <v>-</v>
      </c>
      <c r="MH68" s="87" t="str">
        <f t="shared" si="47"/>
        <v xml:space="preserve">   </v>
      </c>
      <c r="MI68" s="87" t="str">
        <f t="shared" si="48"/>
        <v xml:space="preserve"> </v>
      </c>
      <c r="MJ68" s="87">
        <f>IFERROR(SMALL($MF$15:$MF$74,54),0)</f>
        <v>0</v>
      </c>
      <c r="MK68" s="87">
        <f t="shared" si="49"/>
        <v>0</v>
      </c>
      <c r="ML68" s="87">
        <f t="shared" si="50"/>
        <v>0</v>
      </c>
      <c r="MM68" s="88">
        <f t="shared" si="51"/>
        <v>0</v>
      </c>
    </row>
    <row r="69" spans="1:351" ht="14.25" customHeight="1">
      <c r="A69" s="68"/>
      <c r="B69" s="34" t="str">
        <f>IF(A69&gt;0,INDEX(Joueurs!$B$2:$E$61,MATCH(A69,Joueurs!$A$2:$A$61,0),1)," ")</f>
        <v xml:space="preserve"> </v>
      </c>
      <c r="C69" s="35" t="str">
        <f>IF(A69&gt;0,INDEX(Joueurs!$B$2:$E$61,MATCH(A69,Joueurs!$A$2:$A$61,0),2)," ")</f>
        <v xml:space="preserve"> </v>
      </c>
      <c r="D69" s="23" t="str">
        <f>IF(A69&gt;0,INDEX(Joueurs!$B$2:$E$61,MATCH(A69,Joueurs!$A$2:$A$61,0),3)," ")</f>
        <v xml:space="preserve"> </v>
      </c>
      <c r="E69" s="29" t="str">
        <f>IF(A69&gt;0,INDEX(Joueurs!$B$2:$E$61,MATCH(A69,Joueurs!$A$2:$A$61,0),4)," ")</f>
        <v xml:space="preserve"> </v>
      </c>
      <c r="F69" s="55" t="str">
        <f t="shared" si="38"/>
        <v xml:space="preserve"> </v>
      </c>
      <c r="G69" s="62" t="str">
        <f t="shared" si="53"/>
        <v xml:space="preserve"> </v>
      </c>
      <c r="H69" s="78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50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71"/>
      <c r="CT69" s="71"/>
      <c r="CU69" s="72"/>
      <c r="CV69" s="72"/>
      <c r="CW69" s="72"/>
      <c r="CX69" s="72"/>
      <c r="CY69" s="72"/>
      <c r="CZ69" s="72"/>
      <c r="DA69" s="72"/>
      <c r="DB69" s="72"/>
      <c r="DC69" s="72"/>
      <c r="DD69" s="72"/>
      <c r="DE69" s="72"/>
      <c r="DF69" s="72"/>
      <c r="DG69" s="72"/>
      <c r="DH69" s="72"/>
      <c r="DI69" s="72"/>
      <c r="DJ69" s="72"/>
      <c r="DK69" s="72"/>
      <c r="DL69" s="72"/>
      <c r="DM69" s="72"/>
      <c r="DN69" s="72"/>
      <c r="DO69" s="72"/>
      <c r="DP69" s="72"/>
      <c r="DQ69" s="72"/>
      <c r="DR69" s="72"/>
      <c r="DS69" s="72"/>
      <c r="DT69" s="72"/>
      <c r="DU69" s="72"/>
      <c r="DV69" s="72"/>
      <c r="DW69" s="72"/>
      <c r="DX69" s="72"/>
      <c r="DY69" s="72"/>
      <c r="DZ69" s="72"/>
      <c r="EA69" s="72"/>
      <c r="EB69" s="72"/>
      <c r="EC69" s="72"/>
      <c r="ED69" s="72"/>
      <c r="EE69" s="72"/>
      <c r="EF69" s="72"/>
      <c r="EG69" s="72"/>
      <c r="EH69" s="72"/>
      <c r="EI69" s="72"/>
      <c r="EJ69" s="72"/>
      <c r="EK69" s="72"/>
      <c r="EL69" s="72"/>
      <c r="EM69" s="72"/>
      <c r="EN69" s="72"/>
      <c r="EO69" s="72"/>
      <c r="EP69" s="72"/>
      <c r="EQ69" s="72"/>
      <c r="ER69" s="72"/>
      <c r="ES69" s="72"/>
      <c r="ET69" s="72"/>
      <c r="EU69" s="72"/>
      <c r="EV69" s="72"/>
      <c r="EW69" s="72"/>
      <c r="EX69" s="72"/>
      <c r="EY69" s="72"/>
      <c r="EZ69" s="72"/>
      <c r="FA69" s="72"/>
      <c r="FB69" s="72"/>
      <c r="FC69" s="72"/>
      <c r="FD69" s="72"/>
      <c r="FE69" s="72"/>
      <c r="FF69" s="72"/>
      <c r="FG69" s="72"/>
      <c r="FH69" s="72"/>
      <c r="FI69" s="72"/>
      <c r="FJ69" s="72"/>
      <c r="FK69" s="72"/>
      <c r="FL69" s="72"/>
      <c r="FM69" s="72"/>
      <c r="FN69" s="72"/>
      <c r="FO69" s="72"/>
      <c r="FP69" s="72"/>
      <c r="FQ69" s="72"/>
      <c r="FR69" s="72"/>
      <c r="FS69" s="72"/>
      <c r="FT69" s="72"/>
      <c r="FU69" s="72"/>
      <c r="FV69" s="72"/>
      <c r="FW69" s="72"/>
      <c r="FX69" s="72"/>
      <c r="FY69" s="72"/>
      <c r="FZ69" s="72"/>
      <c r="GA69" s="72"/>
      <c r="GB69" s="72"/>
      <c r="GC69" s="72"/>
      <c r="GD69" s="72"/>
      <c r="GE69" s="73"/>
      <c r="GF69" s="73"/>
      <c r="GG69" s="72"/>
      <c r="GH69" s="72"/>
      <c r="GI69" s="72"/>
      <c r="GJ69" s="72"/>
      <c r="GK69" s="72"/>
      <c r="GL69" s="72"/>
      <c r="GM69" s="72"/>
      <c r="GN69" s="72"/>
      <c r="GO69" s="72"/>
      <c r="GP69" s="72"/>
      <c r="GQ69" s="72"/>
      <c r="GR69" s="72"/>
      <c r="GS69" s="72"/>
      <c r="GT69" s="72"/>
      <c r="GU69" s="72"/>
      <c r="GV69" s="72"/>
      <c r="GW69" s="72"/>
      <c r="GX69" s="72"/>
      <c r="GY69" s="72"/>
      <c r="GZ69" s="72"/>
      <c r="HA69" s="72"/>
      <c r="HB69" s="72"/>
      <c r="HC69" s="72"/>
      <c r="HD69" s="72"/>
      <c r="HE69" s="72"/>
      <c r="HF69" s="72"/>
      <c r="HG69" s="72"/>
      <c r="HH69" s="72"/>
      <c r="HI69" s="72"/>
      <c r="HJ69" s="72"/>
      <c r="HK69" s="72"/>
      <c r="HL69" s="72"/>
      <c r="HM69" s="72"/>
      <c r="HN69" s="72"/>
      <c r="HO69" s="72"/>
      <c r="HP69" s="72"/>
      <c r="HQ69" s="72"/>
      <c r="HR69" s="72"/>
      <c r="HS69" s="72"/>
      <c r="HT69" s="72"/>
      <c r="HU69" s="72"/>
      <c r="HV69" s="72"/>
      <c r="HW69" s="72"/>
      <c r="HX69" s="72"/>
      <c r="HY69" s="72"/>
      <c r="HZ69" s="72"/>
      <c r="IA69" s="72"/>
      <c r="IB69" s="72"/>
      <c r="IC69" s="72"/>
      <c r="ID69" s="72"/>
      <c r="IE69" s="72"/>
      <c r="IF69" s="72"/>
      <c r="IG69" s="72"/>
      <c r="IH69" s="72"/>
      <c r="II69" s="72"/>
      <c r="IJ69" s="72"/>
      <c r="IK69" s="72"/>
      <c r="IL69" s="72"/>
      <c r="IM69" s="72"/>
      <c r="IN69" s="72"/>
      <c r="IO69" s="72"/>
      <c r="IP69" s="72"/>
      <c r="IQ69" s="72"/>
      <c r="IR69" s="72"/>
      <c r="IS69" s="72"/>
      <c r="IT69" s="72"/>
      <c r="IU69" s="72"/>
      <c r="IV69" s="72"/>
      <c r="IW69" s="72"/>
      <c r="IX69" s="72"/>
      <c r="IY69" s="72"/>
      <c r="IZ69" s="72"/>
      <c r="JA69" s="72"/>
      <c r="JB69" s="72"/>
      <c r="JC69" s="72"/>
      <c r="JD69" s="72"/>
      <c r="JE69" s="72"/>
      <c r="JF69" s="72"/>
      <c r="JG69" s="72"/>
      <c r="JH69" s="72"/>
      <c r="JI69" s="72"/>
      <c r="JJ69" s="72"/>
      <c r="JK69" s="72"/>
      <c r="JL69" s="72"/>
      <c r="JM69" s="72"/>
      <c r="JN69" s="72"/>
      <c r="JO69" s="72"/>
      <c r="JP69" s="72"/>
      <c r="JQ69" s="72"/>
      <c r="JR69" s="72"/>
      <c r="JS69" s="72"/>
      <c r="JT69" s="72"/>
      <c r="JU69" s="72"/>
      <c r="JV69" s="72"/>
      <c r="JW69" s="72"/>
      <c r="JX69" s="72"/>
      <c r="JY69" s="72"/>
      <c r="JZ69" s="72"/>
      <c r="KA69" s="72"/>
      <c r="KB69" s="72"/>
      <c r="KC69" s="72"/>
      <c r="KD69" s="72"/>
      <c r="KE69" s="72"/>
      <c r="KF69" s="72"/>
      <c r="KG69" s="72"/>
      <c r="KH69" s="72"/>
      <c r="KI69" s="72"/>
      <c r="KJ69" s="72"/>
      <c r="KK69" s="72"/>
      <c r="KL69" s="72"/>
      <c r="KM69" s="72"/>
      <c r="KN69" s="72"/>
      <c r="KO69" s="72"/>
      <c r="KP69" s="72"/>
      <c r="KQ69" s="72"/>
      <c r="KR69" s="72"/>
      <c r="KS69" s="72"/>
      <c r="KT69" s="72"/>
      <c r="KU69" s="72"/>
      <c r="KV69" s="72"/>
      <c r="KW69" s="72"/>
      <c r="KX69" s="72"/>
      <c r="KY69" s="72"/>
      <c r="KZ69" s="72"/>
      <c r="LA69" s="72"/>
      <c r="LB69" s="72"/>
      <c r="LC69" s="72"/>
      <c r="LD69" s="72"/>
      <c r="LE69" s="72"/>
      <c r="LF69" s="72"/>
      <c r="LG69" s="72"/>
      <c r="LH69" s="72"/>
      <c r="LI69" s="72"/>
      <c r="LJ69" s="72"/>
      <c r="LK69" s="72"/>
      <c r="LL69" s="73"/>
      <c r="LM69" s="73"/>
      <c r="LN69" s="102">
        <f t="shared" si="30"/>
        <v>0</v>
      </c>
      <c r="LO69" s="101">
        <f t="shared" si="31"/>
        <v>0</v>
      </c>
      <c r="LP69" s="117">
        <f t="shared" si="32"/>
        <v>0</v>
      </c>
      <c r="LQ69" s="122">
        <f t="shared" si="33"/>
        <v>0</v>
      </c>
      <c r="LR69" s="118">
        <f t="shared" si="52"/>
        <v>0</v>
      </c>
      <c r="LS69" s="101">
        <f t="shared" si="35"/>
        <v>0</v>
      </c>
      <c r="LU69" s="108">
        <v>55</v>
      </c>
      <c r="LV69" s="143">
        <f t="shared" si="39"/>
        <v>0</v>
      </c>
      <c r="LW69" s="144"/>
      <c r="LX69" s="107" t="e">
        <f t="shared" si="40"/>
        <v>#N/A</v>
      </c>
      <c r="LY69" s="101" t="e">
        <f t="shared" si="41"/>
        <v>#N/A</v>
      </c>
      <c r="LZ69" s="101" t="e">
        <f t="shared" si="42"/>
        <v>#N/A</v>
      </c>
      <c r="MA69" s="101" t="e">
        <f t="shared" si="43"/>
        <v>#N/A</v>
      </c>
      <c r="MB69" s="122" t="e">
        <f t="shared" si="36"/>
        <v>#N/A</v>
      </c>
      <c r="MC69" s="101" t="e">
        <f t="shared" si="44"/>
        <v>#N/A</v>
      </c>
      <c r="MD69" s="101" t="e">
        <f t="shared" si="37"/>
        <v>#N/A</v>
      </c>
      <c r="MF69" s="87" t="str">
        <f t="shared" si="45"/>
        <v>-</v>
      </c>
      <c r="MG69" s="87" t="str">
        <f t="shared" si="46"/>
        <v>-</v>
      </c>
      <c r="MH69" s="87" t="str">
        <f t="shared" si="47"/>
        <v xml:space="preserve">   </v>
      </c>
      <c r="MI69" s="87" t="str">
        <f t="shared" si="48"/>
        <v xml:space="preserve"> </v>
      </c>
      <c r="MJ69" s="87">
        <f>IFERROR(SMALL($MF$15:$MF$74,55),0)</f>
        <v>0</v>
      </c>
      <c r="MK69" s="87">
        <f t="shared" si="49"/>
        <v>0</v>
      </c>
      <c r="ML69" s="87">
        <f t="shared" si="50"/>
        <v>0</v>
      </c>
      <c r="MM69" s="88">
        <f t="shared" si="51"/>
        <v>0</v>
      </c>
    </row>
    <row r="70" spans="1:351" ht="14.25" customHeight="1">
      <c r="A70" s="68"/>
      <c r="B70" s="34" t="str">
        <f>IF(A70&gt;0,INDEX(Joueurs!$B$2:$E$61,MATCH(A70,Joueurs!$A$2:$A$61,0),1)," ")</f>
        <v xml:space="preserve"> </v>
      </c>
      <c r="C70" s="35" t="str">
        <f>IF(A70&gt;0,INDEX(Joueurs!$B$2:$E$61,MATCH(A70,Joueurs!$A$2:$A$61,0),2)," ")</f>
        <v xml:space="preserve"> </v>
      </c>
      <c r="D70" s="23" t="str">
        <f>IF(A70&gt;0,INDEX(Joueurs!$B$2:$E$61,MATCH(A70,Joueurs!$A$2:$A$61,0),3)," ")</f>
        <v xml:space="preserve"> </v>
      </c>
      <c r="E70" s="29" t="str">
        <f>IF(A70&gt;0,INDEX(Joueurs!$B$2:$E$61,MATCH(A70,Joueurs!$A$2:$A$61,0),4)," ")</f>
        <v xml:space="preserve"> </v>
      </c>
      <c r="F70" s="55" t="str">
        <f t="shared" si="38"/>
        <v xml:space="preserve"> </v>
      </c>
      <c r="G70" s="62" t="str">
        <f t="shared" si="53"/>
        <v xml:space="preserve"> </v>
      </c>
      <c r="H70" s="78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50"/>
      <c r="BX70" s="39"/>
      <c r="BY70" s="39"/>
      <c r="BZ70" s="39"/>
      <c r="CA70" s="39"/>
      <c r="CB70" s="39"/>
      <c r="CC70" s="39"/>
      <c r="CD70" s="39"/>
      <c r="CE70" s="39"/>
      <c r="CF70" s="39"/>
      <c r="CG70" s="39"/>
      <c r="CH70" s="39"/>
      <c r="CI70" s="39"/>
      <c r="CJ70" s="39"/>
      <c r="CK70" s="39"/>
      <c r="CL70" s="39"/>
      <c r="CM70" s="39"/>
      <c r="CN70" s="39"/>
      <c r="CO70" s="39"/>
      <c r="CP70" s="39"/>
      <c r="CQ70" s="39"/>
      <c r="CR70" s="39"/>
      <c r="CS70" s="71"/>
      <c r="CT70" s="71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2"/>
      <c r="DP70" s="72"/>
      <c r="DQ70" s="72"/>
      <c r="DR70" s="72"/>
      <c r="DS70" s="72"/>
      <c r="DT70" s="72"/>
      <c r="DU70" s="72"/>
      <c r="DV70" s="72"/>
      <c r="DW70" s="72"/>
      <c r="DX70" s="72"/>
      <c r="DY70" s="72"/>
      <c r="DZ70" s="72"/>
      <c r="EA70" s="72"/>
      <c r="EB70" s="72"/>
      <c r="EC70" s="72"/>
      <c r="ED70" s="72"/>
      <c r="EE70" s="72"/>
      <c r="EF70" s="72"/>
      <c r="EG70" s="72"/>
      <c r="EH70" s="72"/>
      <c r="EI70" s="72"/>
      <c r="EJ70" s="72"/>
      <c r="EK70" s="72"/>
      <c r="EL70" s="72"/>
      <c r="EM70" s="72"/>
      <c r="EN70" s="72"/>
      <c r="EO70" s="72"/>
      <c r="EP70" s="72"/>
      <c r="EQ70" s="72"/>
      <c r="ER70" s="72"/>
      <c r="ES70" s="72"/>
      <c r="ET70" s="72"/>
      <c r="EU70" s="72"/>
      <c r="EV70" s="72"/>
      <c r="EW70" s="72"/>
      <c r="EX70" s="72"/>
      <c r="EY70" s="72"/>
      <c r="EZ70" s="72"/>
      <c r="FA70" s="72"/>
      <c r="FB70" s="72"/>
      <c r="FC70" s="72"/>
      <c r="FD70" s="72"/>
      <c r="FE70" s="72"/>
      <c r="FF70" s="72"/>
      <c r="FG70" s="72"/>
      <c r="FH70" s="72"/>
      <c r="FI70" s="72"/>
      <c r="FJ70" s="72"/>
      <c r="FK70" s="72"/>
      <c r="FL70" s="72"/>
      <c r="FM70" s="72"/>
      <c r="FN70" s="72"/>
      <c r="FO70" s="72"/>
      <c r="FP70" s="72"/>
      <c r="FQ70" s="72"/>
      <c r="FR70" s="72"/>
      <c r="FS70" s="72"/>
      <c r="FT70" s="72"/>
      <c r="FU70" s="72"/>
      <c r="FV70" s="72"/>
      <c r="FW70" s="72"/>
      <c r="FX70" s="72"/>
      <c r="FY70" s="72"/>
      <c r="FZ70" s="72"/>
      <c r="GA70" s="72"/>
      <c r="GB70" s="72"/>
      <c r="GC70" s="72"/>
      <c r="GD70" s="72"/>
      <c r="GE70" s="73"/>
      <c r="GF70" s="73"/>
      <c r="GG70" s="72"/>
      <c r="GH70" s="72"/>
      <c r="GI70" s="72"/>
      <c r="GJ70" s="72"/>
      <c r="GK70" s="72"/>
      <c r="GL70" s="72"/>
      <c r="GM70" s="72"/>
      <c r="GN70" s="72"/>
      <c r="GO70" s="72"/>
      <c r="GP70" s="72"/>
      <c r="GQ70" s="72"/>
      <c r="GR70" s="72"/>
      <c r="GS70" s="72"/>
      <c r="GT70" s="72"/>
      <c r="GU70" s="72"/>
      <c r="GV70" s="72"/>
      <c r="GW70" s="72"/>
      <c r="GX70" s="72"/>
      <c r="GY70" s="72"/>
      <c r="GZ70" s="72"/>
      <c r="HA70" s="72"/>
      <c r="HB70" s="72"/>
      <c r="HC70" s="72"/>
      <c r="HD70" s="72"/>
      <c r="HE70" s="72"/>
      <c r="HF70" s="72"/>
      <c r="HG70" s="72"/>
      <c r="HH70" s="72"/>
      <c r="HI70" s="72"/>
      <c r="HJ70" s="72"/>
      <c r="HK70" s="72"/>
      <c r="HL70" s="72"/>
      <c r="HM70" s="72"/>
      <c r="HN70" s="72"/>
      <c r="HO70" s="72"/>
      <c r="HP70" s="72"/>
      <c r="HQ70" s="72"/>
      <c r="HR70" s="72"/>
      <c r="HS70" s="72"/>
      <c r="HT70" s="72"/>
      <c r="HU70" s="72"/>
      <c r="HV70" s="72"/>
      <c r="HW70" s="72"/>
      <c r="HX70" s="72"/>
      <c r="HY70" s="72"/>
      <c r="HZ70" s="72"/>
      <c r="IA70" s="72"/>
      <c r="IB70" s="72"/>
      <c r="IC70" s="72"/>
      <c r="ID70" s="72"/>
      <c r="IE70" s="72"/>
      <c r="IF70" s="72"/>
      <c r="IG70" s="72"/>
      <c r="IH70" s="72"/>
      <c r="II70" s="72"/>
      <c r="IJ70" s="72"/>
      <c r="IK70" s="72"/>
      <c r="IL70" s="72"/>
      <c r="IM70" s="72"/>
      <c r="IN70" s="72"/>
      <c r="IO70" s="72"/>
      <c r="IP70" s="72"/>
      <c r="IQ70" s="72"/>
      <c r="IR70" s="72"/>
      <c r="IS70" s="72"/>
      <c r="IT70" s="72"/>
      <c r="IU70" s="72"/>
      <c r="IV70" s="72"/>
      <c r="IW70" s="72"/>
      <c r="IX70" s="72"/>
      <c r="IY70" s="72"/>
      <c r="IZ70" s="72"/>
      <c r="JA70" s="72"/>
      <c r="JB70" s="72"/>
      <c r="JC70" s="72"/>
      <c r="JD70" s="72"/>
      <c r="JE70" s="72"/>
      <c r="JF70" s="72"/>
      <c r="JG70" s="72"/>
      <c r="JH70" s="72"/>
      <c r="JI70" s="72"/>
      <c r="JJ70" s="72"/>
      <c r="JK70" s="72"/>
      <c r="JL70" s="72"/>
      <c r="JM70" s="72"/>
      <c r="JN70" s="72"/>
      <c r="JO70" s="72"/>
      <c r="JP70" s="72"/>
      <c r="JQ70" s="72"/>
      <c r="JR70" s="72"/>
      <c r="JS70" s="72"/>
      <c r="JT70" s="72"/>
      <c r="JU70" s="72"/>
      <c r="JV70" s="72"/>
      <c r="JW70" s="72"/>
      <c r="JX70" s="72"/>
      <c r="JY70" s="72"/>
      <c r="JZ70" s="72"/>
      <c r="KA70" s="72"/>
      <c r="KB70" s="72"/>
      <c r="KC70" s="72"/>
      <c r="KD70" s="72"/>
      <c r="KE70" s="72"/>
      <c r="KF70" s="72"/>
      <c r="KG70" s="72"/>
      <c r="KH70" s="72"/>
      <c r="KI70" s="72"/>
      <c r="KJ70" s="72"/>
      <c r="KK70" s="72"/>
      <c r="KL70" s="72"/>
      <c r="KM70" s="72"/>
      <c r="KN70" s="72"/>
      <c r="KO70" s="72"/>
      <c r="KP70" s="72"/>
      <c r="KQ70" s="72"/>
      <c r="KR70" s="72"/>
      <c r="KS70" s="72"/>
      <c r="KT70" s="72"/>
      <c r="KU70" s="72"/>
      <c r="KV70" s="72"/>
      <c r="KW70" s="72"/>
      <c r="KX70" s="72"/>
      <c r="KY70" s="72"/>
      <c r="KZ70" s="72"/>
      <c r="LA70" s="72"/>
      <c r="LB70" s="72"/>
      <c r="LC70" s="72"/>
      <c r="LD70" s="72"/>
      <c r="LE70" s="72"/>
      <c r="LF70" s="72"/>
      <c r="LG70" s="72"/>
      <c r="LH70" s="72"/>
      <c r="LI70" s="72"/>
      <c r="LJ70" s="72"/>
      <c r="LK70" s="72"/>
      <c r="LL70" s="73"/>
      <c r="LM70" s="73"/>
      <c r="LN70" s="102">
        <f t="shared" si="30"/>
        <v>0</v>
      </c>
      <c r="LO70" s="101">
        <f t="shared" si="31"/>
        <v>0</v>
      </c>
      <c r="LP70" s="117">
        <f t="shared" si="32"/>
        <v>0</v>
      </c>
      <c r="LQ70" s="122">
        <f t="shared" si="33"/>
        <v>0</v>
      </c>
      <c r="LR70" s="118">
        <f t="shared" si="52"/>
        <v>0</v>
      </c>
      <c r="LS70" s="101">
        <f t="shared" si="35"/>
        <v>0</v>
      </c>
      <c r="LU70" s="108">
        <v>56</v>
      </c>
      <c r="LV70" s="143">
        <f t="shared" si="39"/>
        <v>0</v>
      </c>
      <c r="LW70" s="144"/>
      <c r="LX70" s="107" t="e">
        <f t="shared" si="40"/>
        <v>#N/A</v>
      </c>
      <c r="LY70" s="101" t="e">
        <f t="shared" si="41"/>
        <v>#N/A</v>
      </c>
      <c r="LZ70" s="101" t="e">
        <f t="shared" si="42"/>
        <v>#N/A</v>
      </c>
      <c r="MA70" s="101" t="e">
        <f t="shared" si="43"/>
        <v>#N/A</v>
      </c>
      <c r="MB70" s="122" t="e">
        <f t="shared" si="36"/>
        <v>#N/A</v>
      </c>
      <c r="MC70" s="101" t="e">
        <f t="shared" si="44"/>
        <v>#N/A</v>
      </c>
      <c r="MD70" s="101" t="e">
        <f t="shared" si="37"/>
        <v>#N/A</v>
      </c>
      <c r="MF70" s="87" t="str">
        <f t="shared" si="45"/>
        <v>-</v>
      </c>
      <c r="MG70" s="87" t="str">
        <f t="shared" si="46"/>
        <v>-</v>
      </c>
      <c r="MH70" s="87" t="str">
        <f t="shared" si="47"/>
        <v xml:space="preserve">   </v>
      </c>
      <c r="MI70" s="87" t="str">
        <f t="shared" si="48"/>
        <v xml:space="preserve"> </v>
      </c>
      <c r="MJ70" s="87">
        <f>IFERROR(SMALL($MF$15:$MF$74,56),0)</f>
        <v>0</v>
      </c>
      <c r="MK70" s="87">
        <f t="shared" si="49"/>
        <v>0</v>
      </c>
      <c r="ML70" s="87">
        <f t="shared" si="50"/>
        <v>0</v>
      </c>
      <c r="MM70" s="88">
        <f t="shared" si="51"/>
        <v>0</v>
      </c>
    </row>
    <row r="71" spans="1:351" ht="14.25" customHeight="1">
      <c r="A71" s="68"/>
      <c r="B71" s="34" t="str">
        <f>IF(A71&gt;0,INDEX(Joueurs!$B$2:$E$61,MATCH(A71,Joueurs!$A$2:$A$61,0),1)," ")</f>
        <v xml:space="preserve"> </v>
      </c>
      <c r="C71" s="35" t="str">
        <f>IF(A71&gt;0,INDEX(Joueurs!$B$2:$E$61,MATCH(A71,Joueurs!$A$2:$A$61,0),2)," ")</f>
        <v xml:space="preserve"> </v>
      </c>
      <c r="D71" s="23" t="str">
        <f>IF(A71&gt;0,INDEX(Joueurs!$B$2:$E$61,MATCH(A71,Joueurs!$A$2:$A$61,0),3)," ")</f>
        <v xml:space="preserve"> </v>
      </c>
      <c r="E71" s="29" t="str">
        <f>IF(A71&gt;0,INDEX(Joueurs!$B$2:$E$61,MATCH(A71,Joueurs!$A$2:$A$61,0),4)," ")</f>
        <v xml:space="preserve"> </v>
      </c>
      <c r="F71" s="55" t="str">
        <f t="shared" si="38"/>
        <v xml:space="preserve"> </v>
      </c>
      <c r="G71" s="62" t="str">
        <f t="shared" si="53"/>
        <v xml:space="preserve"> </v>
      </c>
      <c r="H71" s="78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50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71"/>
      <c r="CT71" s="71"/>
      <c r="CU71" s="72"/>
      <c r="CV71" s="72"/>
      <c r="CW71" s="72"/>
      <c r="CX71" s="72"/>
      <c r="CY71" s="72"/>
      <c r="CZ71" s="72"/>
      <c r="DA71" s="72"/>
      <c r="DB71" s="72"/>
      <c r="DC71" s="72"/>
      <c r="DD71" s="72"/>
      <c r="DE71" s="72"/>
      <c r="DF71" s="72"/>
      <c r="DG71" s="72"/>
      <c r="DH71" s="72"/>
      <c r="DI71" s="72"/>
      <c r="DJ71" s="72"/>
      <c r="DK71" s="72"/>
      <c r="DL71" s="72"/>
      <c r="DM71" s="72"/>
      <c r="DN71" s="72"/>
      <c r="DO71" s="72"/>
      <c r="DP71" s="72"/>
      <c r="DQ71" s="72"/>
      <c r="DR71" s="72"/>
      <c r="DS71" s="72"/>
      <c r="DT71" s="72"/>
      <c r="DU71" s="72"/>
      <c r="DV71" s="72"/>
      <c r="DW71" s="72"/>
      <c r="DX71" s="72"/>
      <c r="DY71" s="72"/>
      <c r="DZ71" s="72"/>
      <c r="EA71" s="72"/>
      <c r="EB71" s="72"/>
      <c r="EC71" s="72"/>
      <c r="ED71" s="72"/>
      <c r="EE71" s="72"/>
      <c r="EF71" s="72"/>
      <c r="EG71" s="72"/>
      <c r="EH71" s="72"/>
      <c r="EI71" s="72"/>
      <c r="EJ71" s="72"/>
      <c r="EK71" s="72"/>
      <c r="EL71" s="72"/>
      <c r="EM71" s="72"/>
      <c r="EN71" s="72"/>
      <c r="EO71" s="72"/>
      <c r="EP71" s="72"/>
      <c r="EQ71" s="72"/>
      <c r="ER71" s="72"/>
      <c r="ES71" s="72"/>
      <c r="ET71" s="72"/>
      <c r="EU71" s="72"/>
      <c r="EV71" s="72"/>
      <c r="EW71" s="72"/>
      <c r="EX71" s="72"/>
      <c r="EY71" s="72"/>
      <c r="EZ71" s="72"/>
      <c r="FA71" s="72"/>
      <c r="FB71" s="72"/>
      <c r="FC71" s="72"/>
      <c r="FD71" s="72"/>
      <c r="FE71" s="72"/>
      <c r="FF71" s="72"/>
      <c r="FG71" s="72"/>
      <c r="FH71" s="72"/>
      <c r="FI71" s="72"/>
      <c r="FJ71" s="72"/>
      <c r="FK71" s="72"/>
      <c r="FL71" s="72"/>
      <c r="FM71" s="72"/>
      <c r="FN71" s="72"/>
      <c r="FO71" s="72"/>
      <c r="FP71" s="72"/>
      <c r="FQ71" s="72"/>
      <c r="FR71" s="72"/>
      <c r="FS71" s="72"/>
      <c r="FT71" s="72"/>
      <c r="FU71" s="72"/>
      <c r="FV71" s="72"/>
      <c r="FW71" s="72"/>
      <c r="FX71" s="72"/>
      <c r="FY71" s="72"/>
      <c r="FZ71" s="72"/>
      <c r="GA71" s="72"/>
      <c r="GB71" s="72"/>
      <c r="GC71" s="72"/>
      <c r="GD71" s="72"/>
      <c r="GE71" s="73"/>
      <c r="GF71" s="73"/>
      <c r="GG71" s="72"/>
      <c r="GH71" s="72"/>
      <c r="GI71" s="72"/>
      <c r="GJ71" s="72"/>
      <c r="GK71" s="72"/>
      <c r="GL71" s="72"/>
      <c r="GM71" s="72"/>
      <c r="GN71" s="72"/>
      <c r="GO71" s="72"/>
      <c r="GP71" s="72"/>
      <c r="GQ71" s="72"/>
      <c r="GR71" s="72"/>
      <c r="GS71" s="72"/>
      <c r="GT71" s="72"/>
      <c r="GU71" s="72"/>
      <c r="GV71" s="72"/>
      <c r="GW71" s="72"/>
      <c r="GX71" s="72"/>
      <c r="GY71" s="72"/>
      <c r="GZ71" s="72"/>
      <c r="HA71" s="72"/>
      <c r="HB71" s="72"/>
      <c r="HC71" s="72"/>
      <c r="HD71" s="72"/>
      <c r="HE71" s="72"/>
      <c r="HF71" s="72"/>
      <c r="HG71" s="72"/>
      <c r="HH71" s="72"/>
      <c r="HI71" s="72"/>
      <c r="HJ71" s="72"/>
      <c r="HK71" s="72"/>
      <c r="HL71" s="72"/>
      <c r="HM71" s="72"/>
      <c r="HN71" s="72"/>
      <c r="HO71" s="72"/>
      <c r="HP71" s="72"/>
      <c r="HQ71" s="72"/>
      <c r="HR71" s="72"/>
      <c r="HS71" s="72"/>
      <c r="HT71" s="72"/>
      <c r="HU71" s="72"/>
      <c r="HV71" s="72"/>
      <c r="HW71" s="72"/>
      <c r="HX71" s="72"/>
      <c r="HY71" s="72"/>
      <c r="HZ71" s="72"/>
      <c r="IA71" s="72"/>
      <c r="IB71" s="72"/>
      <c r="IC71" s="72"/>
      <c r="ID71" s="72"/>
      <c r="IE71" s="72"/>
      <c r="IF71" s="72"/>
      <c r="IG71" s="72"/>
      <c r="IH71" s="72"/>
      <c r="II71" s="72"/>
      <c r="IJ71" s="72"/>
      <c r="IK71" s="72"/>
      <c r="IL71" s="72"/>
      <c r="IM71" s="72"/>
      <c r="IN71" s="72"/>
      <c r="IO71" s="72"/>
      <c r="IP71" s="72"/>
      <c r="IQ71" s="72"/>
      <c r="IR71" s="72"/>
      <c r="IS71" s="72"/>
      <c r="IT71" s="72"/>
      <c r="IU71" s="72"/>
      <c r="IV71" s="72"/>
      <c r="IW71" s="72"/>
      <c r="IX71" s="72"/>
      <c r="IY71" s="72"/>
      <c r="IZ71" s="72"/>
      <c r="JA71" s="72"/>
      <c r="JB71" s="72"/>
      <c r="JC71" s="72"/>
      <c r="JD71" s="72"/>
      <c r="JE71" s="72"/>
      <c r="JF71" s="72"/>
      <c r="JG71" s="72"/>
      <c r="JH71" s="72"/>
      <c r="JI71" s="72"/>
      <c r="JJ71" s="72"/>
      <c r="JK71" s="72"/>
      <c r="JL71" s="72"/>
      <c r="JM71" s="72"/>
      <c r="JN71" s="72"/>
      <c r="JO71" s="72"/>
      <c r="JP71" s="72"/>
      <c r="JQ71" s="72"/>
      <c r="JR71" s="72"/>
      <c r="JS71" s="72"/>
      <c r="JT71" s="72"/>
      <c r="JU71" s="72"/>
      <c r="JV71" s="72"/>
      <c r="JW71" s="72"/>
      <c r="JX71" s="72"/>
      <c r="JY71" s="72"/>
      <c r="JZ71" s="72"/>
      <c r="KA71" s="72"/>
      <c r="KB71" s="72"/>
      <c r="KC71" s="72"/>
      <c r="KD71" s="72"/>
      <c r="KE71" s="72"/>
      <c r="KF71" s="72"/>
      <c r="KG71" s="72"/>
      <c r="KH71" s="72"/>
      <c r="KI71" s="72"/>
      <c r="KJ71" s="72"/>
      <c r="KK71" s="72"/>
      <c r="KL71" s="72"/>
      <c r="KM71" s="72"/>
      <c r="KN71" s="72"/>
      <c r="KO71" s="72"/>
      <c r="KP71" s="72"/>
      <c r="KQ71" s="72"/>
      <c r="KR71" s="72"/>
      <c r="KS71" s="72"/>
      <c r="KT71" s="72"/>
      <c r="KU71" s="72"/>
      <c r="KV71" s="72"/>
      <c r="KW71" s="72"/>
      <c r="KX71" s="72"/>
      <c r="KY71" s="72"/>
      <c r="KZ71" s="72"/>
      <c r="LA71" s="72"/>
      <c r="LB71" s="72"/>
      <c r="LC71" s="72"/>
      <c r="LD71" s="72"/>
      <c r="LE71" s="72"/>
      <c r="LF71" s="72"/>
      <c r="LG71" s="72"/>
      <c r="LH71" s="72"/>
      <c r="LI71" s="72"/>
      <c r="LJ71" s="72"/>
      <c r="LK71" s="72"/>
      <c r="LL71" s="73"/>
      <c r="LM71" s="73"/>
      <c r="LN71" s="102">
        <f t="shared" si="30"/>
        <v>0</v>
      </c>
      <c r="LO71" s="101">
        <f t="shared" si="31"/>
        <v>0</v>
      </c>
      <c r="LP71" s="117">
        <f t="shared" si="32"/>
        <v>0</v>
      </c>
      <c r="LQ71" s="122">
        <f t="shared" si="33"/>
        <v>0</v>
      </c>
      <c r="LR71" s="118">
        <f t="shared" si="52"/>
        <v>0</v>
      </c>
      <c r="LS71" s="101">
        <f t="shared" si="35"/>
        <v>0</v>
      </c>
      <c r="LU71" s="108">
        <v>57</v>
      </c>
      <c r="LV71" s="143">
        <f t="shared" si="39"/>
        <v>0</v>
      </c>
      <c r="LW71" s="144"/>
      <c r="LX71" s="107" t="e">
        <f t="shared" si="40"/>
        <v>#N/A</v>
      </c>
      <c r="LY71" s="101" t="e">
        <f t="shared" si="41"/>
        <v>#N/A</v>
      </c>
      <c r="LZ71" s="101" t="e">
        <f t="shared" si="42"/>
        <v>#N/A</v>
      </c>
      <c r="MA71" s="101" t="e">
        <f t="shared" si="43"/>
        <v>#N/A</v>
      </c>
      <c r="MB71" s="122" t="e">
        <f t="shared" si="36"/>
        <v>#N/A</v>
      </c>
      <c r="MC71" s="101" t="e">
        <f t="shared" si="44"/>
        <v>#N/A</v>
      </c>
      <c r="MD71" s="101" t="e">
        <f t="shared" si="37"/>
        <v>#N/A</v>
      </c>
      <c r="MF71" s="87" t="str">
        <f t="shared" si="45"/>
        <v>-</v>
      </c>
      <c r="MG71" s="87" t="str">
        <f t="shared" si="46"/>
        <v>-</v>
      </c>
      <c r="MH71" s="87" t="str">
        <f t="shared" si="47"/>
        <v xml:space="preserve">   </v>
      </c>
      <c r="MI71" s="87" t="str">
        <f t="shared" si="48"/>
        <v xml:space="preserve"> </v>
      </c>
      <c r="MJ71" s="87">
        <f>IFERROR(SMALL($MF$15:$MF$74,57),0)</f>
        <v>0</v>
      </c>
      <c r="MK71" s="87">
        <f t="shared" si="49"/>
        <v>0</v>
      </c>
      <c r="ML71" s="87">
        <f t="shared" si="50"/>
        <v>0</v>
      </c>
      <c r="MM71" s="88">
        <f t="shared" si="51"/>
        <v>0</v>
      </c>
    </row>
    <row r="72" spans="1:351" ht="14.25" customHeight="1">
      <c r="A72" s="68"/>
      <c r="B72" s="34" t="str">
        <f>IF(A72&gt;0,INDEX(Joueurs!$B$2:$E$61,MATCH(A72,Joueurs!$A$2:$A$61,0),1)," ")</f>
        <v xml:space="preserve"> </v>
      </c>
      <c r="C72" s="35" t="str">
        <f>IF(A72&gt;0,INDEX(Joueurs!$B$2:$E$61,MATCH(A72,Joueurs!$A$2:$A$61,0),2)," ")</f>
        <v xml:space="preserve"> </v>
      </c>
      <c r="D72" s="23" t="str">
        <f>IF(A72&gt;0,INDEX(Joueurs!$B$2:$E$61,MATCH(A72,Joueurs!$A$2:$A$61,0),3)," ")</f>
        <v xml:space="preserve"> </v>
      </c>
      <c r="E72" s="29" t="str">
        <f>IF(A72&gt;0,INDEX(Joueurs!$B$2:$E$61,MATCH(A72,Joueurs!$A$2:$A$61,0),4)," ")</f>
        <v xml:space="preserve"> </v>
      </c>
      <c r="F72" s="55" t="str">
        <f t="shared" si="38"/>
        <v xml:space="preserve"> </v>
      </c>
      <c r="G72" s="62" t="str">
        <f t="shared" si="53"/>
        <v xml:space="preserve"> </v>
      </c>
      <c r="H72" s="78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50"/>
      <c r="BX72" s="39"/>
      <c r="BY72" s="39"/>
      <c r="BZ72" s="39"/>
      <c r="CA72" s="39"/>
      <c r="CB72" s="39"/>
      <c r="CC72" s="39"/>
      <c r="CD72" s="39"/>
      <c r="CE72" s="39"/>
      <c r="CF72" s="39"/>
      <c r="CG72" s="39"/>
      <c r="CH72" s="39"/>
      <c r="CI72" s="39"/>
      <c r="CJ72" s="39"/>
      <c r="CK72" s="39"/>
      <c r="CL72" s="39"/>
      <c r="CM72" s="39"/>
      <c r="CN72" s="39"/>
      <c r="CO72" s="39"/>
      <c r="CP72" s="39"/>
      <c r="CQ72" s="39"/>
      <c r="CR72" s="39"/>
      <c r="CS72" s="71"/>
      <c r="CT72" s="71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2"/>
      <c r="DP72" s="72"/>
      <c r="DQ72" s="72"/>
      <c r="DR72" s="72"/>
      <c r="DS72" s="72"/>
      <c r="DT72" s="72"/>
      <c r="DU72" s="72"/>
      <c r="DV72" s="72"/>
      <c r="DW72" s="72"/>
      <c r="DX72" s="72"/>
      <c r="DY72" s="72"/>
      <c r="DZ72" s="72"/>
      <c r="EA72" s="72"/>
      <c r="EB72" s="72"/>
      <c r="EC72" s="72"/>
      <c r="ED72" s="72"/>
      <c r="EE72" s="72"/>
      <c r="EF72" s="72"/>
      <c r="EG72" s="72"/>
      <c r="EH72" s="72"/>
      <c r="EI72" s="72"/>
      <c r="EJ72" s="72"/>
      <c r="EK72" s="72"/>
      <c r="EL72" s="72"/>
      <c r="EM72" s="72"/>
      <c r="EN72" s="72"/>
      <c r="EO72" s="72"/>
      <c r="EP72" s="72"/>
      <c r="EQ72" s="72"/>
      <c r="ER72" s="72"/>
      <c r="ES72" s="72"/>
      <c r="ET72" s="72"/>
      <c r="EU72" s="72"/>
      <c r="EV72" s="72"/>
      <c r="EW72" s="72"/>
      <c r="EX72" s="72"/>
      <c r="EY72" s="72"/>
      <c r="EZ72" s="72"/>
      <c r="FA72" s="72"/>
      <c r="FB72" s="72"/>
      <c r="FC72" s="72"/>
      <c r="FD72" s="72"/>
      <c r="FE72" s="72"/>
      <c r="FF72" s="72"/>
      <c r="FG72" s="72"/>
      <c r="FH72" s="72"/>
      <c r="FI72" s="72"/>
      <c r="FJ72" s="72"/>
      <c r="FK72" s="72"/>
      <c r="FL72" s="72"/>
      <c r="FM72" s="72"/>
      <c r="FN72" s="72"/>
      <c r="FO72" s="72"/>
      <c r="FP72" s="72"/>
      <c r="FQ72" s="72"/>
      <c r="FR72" s="72"/>
      <c r="FS72" s="72"/>
      <c r="FT72" s="72"/>
      <c r="FU72" s="72"/>
      <c r="FV72" s="72"/>
      <c r="FW72" s="72"/>
      <c r="FX72" s="72"/>
      <c r="FY72" s="72"/>
      <c r="FZ72" s="72"/>
      <c r="GA72" s="72"/>
      <c r="GB72" s="72"/>
      <c r="GC72" s="72"/>
      <c r="GD72" s="72"/>
      <c r="GE72" s="73"/>
      <c r="GF72" s="73"/>
      <c r="GG72" s="72"/>
      <c r="GH72" s="72"/>
      <c r="GI72" s="72"/>
      <c r="GJ72" s="72"/>
      <c r="GK72" s="72"/>
      <c r="GL72" s="72"/>
      <c r="GM72" s="72"/>
      <c r="GN72" s="72"/>
      <c r="GO72" s="72"/>
      <c r="GP72" s="72"/>
      <c r="GQ72" s="72"/>
      <c r="GR72" s="72"/>
      <c r="GS72" s="72"/>
      <c r="GT72" s="72"/>
      <c r="GU72" s="72"/>
      <c r="GV72" s="72"/>
      <c r="GW72" s="72"/>
      <c r="GX72" s="72"/>
      <c r="GY72" s="72"/>
      <c r="GZ72" s="72"/>
      <c r="HA72" s="72"/>
      <c r="HB72" s="72"/>
      <c r="HC72" s="72"/>
      <c r="HD72" s="72"/>
      <c r="HE72" s="72"/>
      <c r="HF72" s="72"/>
      <c r="HG72" s="72"/>
      <c r="HH72" s="72"/>
      <c r="HI72" s="72"/>
      <c r="HJ72" s="72"/>
      <c r="HK72" s="72"/>
      <c r="HL72" s="72"/>
      <c r="HM72" s="72"/>
      <c r="HN72" s="72"/>
      <c r="HO72" s="72"/>
      <c r="HP72" s="72"/>
      <c r="HQ72" s="72"/>
      <c r="HR72" s="72"/>
      <c r="HS72" s="72"/>
      <c r="HT72" s="72"/>
      <c r="HU72" s="72"/>
      <c r="HV72" s="72"/>
      <c r="HW72" s="72"/>
      <c r="HX72" s="72"/>
      <c r="HY72" s="72"/>
      <c r="HZ72" s="72"/>
      <c r="IA72" s="72"/>
      <c r="IB72" s="72"/>
      <c r="IC72" s="72"/>
      <c r="ID72" s="72"/>
      <c r="IE72" s="72"/>
      <c r="IF72" s="72"/>
      <c r="IG72" s="72"/>
      <c r="IH72" s="72"/>
      <c r="II72" s="72"/>
      <c r="IJ72" s="72"/>
      <c r="IK72" s="72"/>
      <c r="IL72" s="72"/>
      <c r="IM72" s="72"/>
      <c r="IN72" s="72"/>
      <c r="IO72" s="72"/>
      <c r="IP72" s="72"/>
      <c r="IQ72" s="72"/>
      <c r="IR72" s="72"/>
      <c r="IS72" s="72"/>
      <c r="IT72" s="72"/>
      <c r="IU72" s="72"/>
      <c r="IV72" s="72"/>
      <c r="IW72" s="72"/>
      <c r="IX72" s="72"/>
      <c r="IY72" s="72"/>
      <c r="IZ72" s="72"/>
      <c r="JA72" s="72"/>
      <c r="JB72" s="72"/>
      <c r="JC72" s="72"/>
      <c r="JD72" s="72"/>
      <c r="JE72" s="72"/>
      <c r="JF72" s="72"/>
      <c r="JG72" s="72"/>
      <c r="JH72" s="72"/>
      <c r="JI72" s="72"/>
      <c r="JJ72" s="72"/>
      <c r="JK72" s="72"/>
      <c r="JL72" s="72"/>
      <c r="JM72" s="72"/>
      <c r="JN72" s="72"/>
      <c r="JO72" s="72"/>
      <c r="JP72" s="72"/>
      <c r="JQ72" s="72"/>
      <c r="JR72" s="72"/>
      <c r="JS72" s="72"/>
      <c r="JT72" s="72"/>
      <c r="JU72" s="72"/>
      <c r="JV72" s="72"/>
      <c r="JW72" s="72"/>
      <c r="JX72" s="72"/>
      <c r="JY72" s="72"/>
      <c r="JZ72" s="72"/>
      <c r="KA72" s="72"/>
      <c r="KB72" s="72"/>
      <c r="KC72" s="72"/>
      <c r="KD72" s="72"/>
      <c r="KE72" s="72"/>
      <c r="KF72" s="72"/>
      <c r="KG72" s="72"/>
      <c r="KH72" s="72"/>
      <c r="KI72" s="72"/>
      <c r="KJ72" s="72"/>
      <c r="KK72" s="72"/>
      <c r="KL72" s="72"/>
      <c r="KM72" s="72"/>
      <c r="KN72" s="72"/>
      <c r="KO72" s="72"/>
      <c r="KP72" s="72"/>
      <c r="KQ72" s="72"/>
      <c r="KR72" s="72"/>
      <c r="KS72" s="72"/>
      <c r="KT72" s="72"/>
      <c r="KU72" s="72"/>
      <c r="KV72" s="72"/>
      <c r="KW72" s="72"/>
      <c r="KX72" s="72"/>
      <c r="KY72" s="72"/>
      <c r="KZ72" s="72"/>
      <c r="LA72" s="72"/>
      <c r="LB72" s="72"/>
      <c r="LC72" s="72"/>
      <c r="LD72" s="72"/>
      <c r="LE72" s="72"/>
      <c r="LF72" s="72"/>
      <c r="LG72" s="72"/>
      <c r="LH72" s="72"/>
      <c r="LI72" s="72"/>
      <c r="LJ72" s="72"/>
      <c r="LK72" s="72"/>
      <c r="LL72" s="73"/>
      <c r="LM72" s="73"/>
      <c r="LN72" s="102">
        <f t="shared" si="30"/>
        <v>0</v>
      </c>
      <c r="LO72" s="101">
        <f t="shared" si="31"/>
        <v>0</v>
      </c>
      <c r="LP72" s="117">
        <f t="shared" si="32"/>
        <v>0</v>
      </c>
      <c r="LQ72" s="122">
        <f t="shared" si="33"/>
        <v>0</v>
      </c>
      <c r="LR72" s="118">
        <f t="shared" si="52"/>
        <v>0</v>
      </c>
      <c r="LS72" s="101">
        <f t="shared" si="35"/>
        <v>0</v>
      </c>
      <c r="LU72" s="108">
        <v>58</v>
      </c>
      <c r="LV72" s="143">
        <f t="shared" si="39"/>
        <v>0</v>
      </c>
      <c r="LW72" s="144"/>
      <c r="LX72" s="107" t="e">
        <f t="shared" si="40"/>
        <v>#N/A</v>
      </c>
      <c r="LY72" s="101" t="e">
        <f t="shared" si="41"/>
        <v>#N/A</v>
      </c>
      <c r="LZ72" s="101" t="e">
        <f t="shared" si="42"/>
        <v>#N/A</v>
      </c>
      <c r="MA72" s="101" t="e">
        <f t="shared" si="43"/>
        <v>#N/A</v>
      </c>
      <c r="MB72" s="122" t="e">
        <f t="shared" si="36"/>
        <v>#N/A</v>
      </c>
      <c r="MC72" s="101" t="e">
        <f t="shared" si="44"/>
        <v>#N/A</v>
      </c>
      <c r="MD72" s="101" t="e">
        <f t="shared" si="37"/>
        <v>#N/A</v>
      </c>
      <c r="MF72" s="87" t="str">
        <f t="shared" si="45"/>
        <v>-</v>
      </c>
      <c r="MG72" s="87" t="str">
        <f t="shared" si="46"/>
        <v>-</v>
      </c>
      <c r="MH72" s="87" t="str">
        <f t="shared" si="47"/>
        <v xml:space="preserve">   </v>
      </c>
      <c r="MI72" s="87" t="str">
        <f t="shared" si="48"/>
        <v xml:space="preserve"> </v>
      </c>
      <c r="MJ72" s="87">
        <f>IFERROR(SMALL($MF$15:$MF$74,58),0)</f>
        <v>0</v>
      </c>
      <c r="MK72" s="87">
        <f t="shared" si="49"/>
        <v>0</v>
      </c>
      <c r="ML72" s="87">
        <f t="shared" si="50"/>
        <v>0</v>
      </c>
      <c r="MM72" s="88">
        <f t="shared" si="51"/>
        <v>0</v>
      </c>
    </row>
    <row r="73" spans="1:351" ht="14.25" customHeight="1">
      <c r="A73" s="68"/>
      <c r="B73" s="34" t="str">
        <f>IF(A73&gt;0,INDEX(Joueurs!$B$2:$E$61,MATCH(A73,Joueurs!$A$2:$A$61,0),1)," ")</f>
        <v xml:space="preserve"> </v>
      </c>
      <c r="C73" s="35" t="str">
        <f>IF(A73&gt;0,INDEX(Joueurs!$B$2:$E$61,MATCH(A73,Joueurs!$A$2:$A$61,0),2)," ")</f>
        <v xml:space="preserve"> </v>
      </c>
      <c r="D73" s="23" t="str">
        <f>IF(A73&gt;0,INDEX(Joueurs!$B$2:$E$61,MATCH(A73,Joueurs!$A$2:$A$61,0),3)," ")</f>
        <v xml:space="preserve"> </v>
      </c>
      <c r="E73" s="29" t="str">
        <f>IF(A73&gt;0,INDEX(Joueurs!$B$2:$E$61,MATCH(A73,Joueurs!$A$2:$A$61,0),4)," ")</f>
        <v xml:space="preserve"> </v>
      </c>
      <c r="F73" s="55" t="str">
        <f t="shared" si="38"/>
        <v xml:space="preserve"> </v>
      </c>
      <c r="G73" s="62" t="str">
        <f t="shared" si="53"/>
        <v xml:space="preserve"> </v>
      </c>
      <c r="H73" s="78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50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71"/>
      <c r="CT73" s="71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2"/>
      <c r="DP73" s="72"/>
      <c r="DQ73" s="72"/>
      <c r="DR73" s="72"/>
      <c r="DS73" s="72"/>
      <c r="DT73" s="72"/>
      <c r="DU73" s="72"/>
      <c r="DV73" s="72"/>
      <c r="DW73" s="72"/>
      <c r="DX73" s="72"/>
      <c r="DY73" s="72"/>
      <c r="DZ73" s="72"/>
      <c r="EA73" s="72"/>
      <c r="EB73" s="72"/>
      <c r="EC73" s="72"/>
      <c r="ED73" s="72"/>
      <c r="EE73" s="72"/>
      <c r="EF73" s="72"/>
      <c r="EG73" s="72"/>
      <c r="EH73" s="72"/>
      <c r="EI73" s="72"/>
      <c r="EJ73" s="72"/>
      <c r="EK73" s="72"/>
      <c r="EL73" s="72"/>
      <c r="EM73" s="72"/>
      <c r="EN73" s="72"/>
      <c r="EO73" s="72"/>
      <c r="EP73" s="72"/>
      <c r="EQ73" s="72"/>
      <c r="ER73" s="72"/>
      <c r="ES73" s="72"/>
      <c r="ET73" s="72"/>
      <c r="EU73" s="72"/>
      <c r="EV73" s="72"/>
      <c r="EW73" s="72"/>
      <c r="EX73" s="72"/>
      <c r="EY73" s="72"/>
      <c r="EZ73" s="72"/>
      <c r="FA73" s="72"/>
      <c r="FB73" s="72"/>
      <c r="FC73" s="72"/>
      <c r="FD73" s="72"/>
      <c r="FE73" s="72"/>
      <c r="FF73" s="72"/>
      <c r="FG73" s="72"/>
      <c r="FH73" s="72"/>
      <c r="FI73" s="72"/>
      <c r="FJ73" s="72"/>
      <c r="FK73" s="72"/>
      <c r="FL73" s="72"/>
      <c r="FM73" s="72"/>
      <c r="FN73" s="72"/>
      <c r="FO73" s="72"/>
      <c r="FP73" s="72"/>
      <c r="FQ73" s="72"/>
      <c r="FR73" s="72"/>
      <c r="FS73" s="72"/>
      <c r="FT73" s="72"/>
      <c r="FU73" s="72"/>
      <c r="FV73" s="72"/>
      <c r="FW73" s="72"/>
      <c r="FX73" s="72"/>
      <c r="FY73" s="72"/>
      <c r="FZ73" s="72"/>
      <c r="GA73" s="72"/>
      <c r="GB73" s="72"/>
      <c r="GC73" s="72"/>
      <c r="GD73" s="72"/>
      <c r="GE73" s="73"/>
      <c r="GF73" s="73"/>
      <c r="GG73" s="72"/>
      <c r="GH73" s="72"/>
      <c r="GI73" s="72"/>
      <c r="GJ73" s="72"/>
      <c r="GK73" s="72"/>
      <c r="GL73" s="72"/>
      <c r="GM73" s="72"/>
      <c r="GN73" s="72"/>
      <c r="GO73" s="72"/>
      <c r="GP73" s="72"/>
      <c r="GQ73" s="72"/>
      <c r="GR73" s="72"/>
      <c r="GS73" s="72"/>
      <c r="GT73" s="72"/>
      <c r="GU73" s="72"/>
      <c r="GV73" s="72"/>
      <c r="GW73" s="72"/>
      <c r="GX73" s="72"/>
      <c r="GY73" s="72"/>
      <c r="GZ73" s="72"/>
      <c r="HA73" s="72"/>
      <c r="HB73" s="72"/>
      <c r="HC73" s="72"/>
      <c r="HD73" s="72"/>
      <c r="HE73" s="72"/>
      <c r="HF73" s="72"/>
      <c r="HG73" s="72"/>
      <c r="HH73" s="72"/>
      <c r="HI73" s="72"/>
      <c r="HJ73" s="72"/>
      <c r="HK73" s="72"/>
      <c r="HL73" s="72"/>
      <c r="HM73" s="72"/>
      <c r="HN73" s="72"/>
      <c r="HO73" s="72"/>
      <c r="HP73" s="72"/>
      <c r="HQ73" s="72"/>
      <c r="HR73" s="72"/>
      <c r="HS73" s="72"/>
      <c r="HT73" s="72"/>
      <c r="HU73" s="72"/>
      <c r="HV73" s="72"/>
      <c r="HW73" s="72"/>
      <c r="HX73" s="72"/>
      <c r="HY73" s="72"/>
      <c r="HZ73" s="72"/>
      <c r="IA73" s="72"/>
      <c r="IB73" s="72"/>
      <c r="IC73" s="72"/>
      <c r="ID73" s="72"/>
      <c r="IE73" s="72"/>
      <c r="IF73" s="72"/>
      <c r="IG73" s="72"/>
      <c r="IH73" s="72"/>
      <c r="II73" s="72"/>
      <c r="IJ73" s="72"/>
      <c r="IK73" s="72"/>
      <c r="IL73" s="72"/>
      <c r="IM73" s="72"/>
      <c r="IN73" s="72"/>
      <c r="IO73" s="72"/>
      <c r="IP73" s="72"/>
      <c r="IQ73" s="72"/>
      <c r="IR73" s="72"/>
      <c r="IS73" s="72"/>
      <c r="IT73" s="72"/>
      <c r="IU73" s="72"/>
      <c r="IV73" s="72"/>
      <c r="IW73" s="72"/>
      <c r="IX73" s="72"/>
      <c r="IY73" s="72"/>
      <c r="IZ73" s="72"/>
      <c r="JA73" s="72"/>
      <c r="JB73" s="72"/>
      <c r="JC73" s="72"/>
      <c r="JD73" s="72"/>
      <c r="JE73" s="72"/>
      <c r="JF73" s="72"/>
      <c r="JG73" s="72"/>
      <c r="JH73" s="72"/>
      <c r="JI73" s="72"/>
      <c r="JJ73" s="72"/>
      <c r="JK73" s="72"/>
      <c r="JL73" s="72"/>
      <c r="JM73" s="72"/>
      <c r="JN73" s="72"/>
      <c r="JO73" s="72"/>
      <c r="JP73" s="72"/>
      <c r="JQ73" s="72"/>
      <c r="JR73" s="72"/>
      <c r="JS73" s="72"/>
      <c r="JT73" s="72"/>
      <c r="JU73" s="72"/>
      <c r="JV73" s="72"/>
      <c r="JW73" s="72"/>
      <c r="JX73" s="72"/>
      <c r="JY73" s="72"/>
      <c r="JZ73" s="72"/>
      <c r="KA73" s="72"/>
      <c r="KB73" s="72"/>
      <c r="KC73" s="72"/>
      <c r="KD73" s="72"/>
      <c r="KE73" s="72"/>
      <c r="KF73" s="72"/>
      <c r="KG73" s="72"/>
      <c r="KH73" s="72"/>
      <c r="KI73" s="72"/>
      <c r="KJ73" s="72"/>
      <c r="KK73" s="72"/>
      <c r="KL73" s="72"/>
      <c r="KM73" s="72"/>
      <c r="KN73" s="72"/>
      <c r="KO73" s="72"/>
      <c r="KP73" s="72"/>
      <c r="KQ73" s="72"/>
      <c r="KR73" s="72"/>
      <c r="KS73" s="72"/>
      <c r="KT73" s="72"/>
      <c r="KU73" s="72"/>
      <c r="KV73" s="72"/>
      <c r="KW73" s="72"/>
      <c r="KX73" s="72"/>
      <c r="KY73" s="72"/>
      <c r="KZ73" s="72"/>
      <c r="LA73" s="72"/>
      <c r="LB73" s="72"/>
      <c r="LC73" s="72"/>
      <c r="LD73" s="72"/>
      <c r="LE73" s="72"/>
      <c r="LF73" s="72"/>
      <c r="LG73" s="72"/>
      <c r="LH73" s="72"/>
      <c r="LI73" s="72"/>
      <c r="LJ73" s="72"/>
      <c r="LK73" s="72"/>
      <c r="LL73" s="73"/>
      <c r="LM73" s="73"/>
      <c r="LN73" s="102">
        <f t="shared" si="30"/>
        <v>0</v>
      </c>
      <c r="LO73" s="101">
        <f t="shared" si="31"/>
        <v>0</v>
      </c>
      <c r="LP73" s="117">
        <f t="shared" si="32"/>
        <v>0</v>
      </c>
      <c r="LQ73" s="122">
        <f t="shared" si="33"/>
        <v>0</v>
      </c>
      <c r="LR73" s="118">
        <f t="shared" si="52"/>
        <v>0</v>
      </c>
      <c r="LS73" s="101">
        <f t="shared" si="35"/>
        <v>0</v>
      </c>
      <c r="LU73" s="108">
        <v>59</v>
      </c>
      <c r="LV73" s="143">
        <f t="shared" si="39"/>
        <v>0</v>
      </c>
      <c r="LW73" s="144"/>
      <c r="LX73" s="107" t="e">
        <f t="shared" si="40"/>
        <v>#N/A</v>
      </c>
      <c r="LY73" s="101" t="e">
        <f t="shared" si="41"/>
        <v>#N/A</v>
      </c>
      <c r="LZ73" s="101" t="e">
        <f t="shared" si="42"/>
        <v>#N/A</v>
      </c>
      <c r="MA73" s="101" t="e">
        <f t="shared" si="43"/>
        <v>#N/A</v>
      </c>
      <c r="MB73" s="122" t="e">
        <f t="shared" si="36"/>
        <v>#N/A</v>
      </c>
      <c r="MC73" s="101" t="e">
        <f t="shared" si="44"/>
        <v>#N/A</v>
      </c>
      <c r="MD73" s="101" t="e">
        <f t="shared" si="37"/>
        <v>#N/A</v>
      </c>
      <c r="MF73" s="87" t="str">
        <f t="shared" si="45"/>
        <v>-</v>
      </c>
      <c r="MG73" s="87" t="str">
        <f t="shared" si="46"/>
        <v>-</v>
      </c>
      <c r="MH73" s="87" t="str">
        <f t="shared" si="47"/>
        <v xml:space="preserve">   </v>
      </c>
      <c r="MI73" s="87" t="str">
        <f t="shared" si="48"/>
        <v xml:space="preserve"> </v>
      </c>
      <c r="MJ73" s="87">
        <f>IFERROR(SMALL($MF$15:$MF$74,59),0)</f>
        <v>0</v>
      </c>
      <c r="MK73" s="87">
        <f t="shared" si="49"/>
        <v>0</v>
      </c>
      <c r="ML73" s="87">
        <f t="shared" si="50"/>
        <v>0</v>
      </c>
      <c r="MM73" s="88">
        <f t="shared" si="51"/>
        <v>0</v>
      </c>
    </row>
    <row r="74" spans="1:351" ht="14.25" customHeight="1" thickBot="1">
      <c r="A74" s="68"/>
      <c r="B74" s="34" t="str">
        <f>IF(A74&gt;0,INDEX(Joueurs!$B$2:$E$61,MATCH(A74,Joueurs!$A$2:$A$61,0),1)," ")</f>
        <v xml:space="preserve"> </v>
      </c>
      <c r="C74" s="35" t="str">
        <f>IF(A74&gt;0,INDEX(Joueurs!$B$2:$E$61,MATCH(A74,Joueurs!$A$2:$A$61,0),2)," ")</f>
        <v xml:space="preserve"> </v>
      </c>
      <c r="D74" s="90" t="str">
        <f>IF(A74&gt;0,INDEX(Joueurs!$B$2:$E$61,MATCH(A74,Joueurs!$A$2:$A$61,0),3)," ")</f>
        <v xml:space="preserve"> </v>
      </c>
      <c r="E74" s="29" t="str">
        <f>IF(A74&gt;0,INDEX(Joueurs!$B$2:$E$61,MATCH(A74,Joueurs!$A$2:$A$61,0),4)," ")</f>
        <v xml:space="preserve"> </v>
      </c>
      <c r="F74" s="55" t="str">
        <f t="shared" si="38"/>
        <v xml:space="preserve"> </v>
      </c>
      <c r="G74" s="62" t="str">
        <f t="shared" si="53"/>
        <v xml:space="preserve"> </v>
      </c>
      <c r="H74" s="78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50"/>
      <c r="BX74" s="39"/>
      <c r="BY74" s="39"/>
      <c r="BZ74" s="39"/>
      <c r="CA74" s="39"/>
      <c r="CB74" s="39"/>
      <c r="CC74" s="39"/>
      <c r="CD74" s="39"/>
      <c r="CE74" s="39"/>
      <c r="CF74" s="39"/>
      <c r="CG74" s="39"/>
      <c r="CH74" s="39"/>
      <c r="CI74" s="39"/>
      <c r="CJ74" s="39"/>
      <c r="CK74" s="39"/>
      <c r="CL74" s="39"/>
      <c r="CM74" s="39"/>
      <c r="CN74" s="39"/>
      <c r="CO74" s="39"/>
      <c r="CP74" s="39"/>
      <c r="CQ74" s="39"/>
      <c r="CR74" s="39"/>
      <c r="CS74" s="71"/>
      <c r="CT74" s="71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2"/>
      <c r="DP74" s="72"/>
      <c r="DQ74" s="72"/>
      <c r="DR74" s="72"/>
      <c r="DS74" s="72"/>
      <c r="DT74" s="72"/>
      <c r="DU74" s="72"/>
      <c r="DV74" s="72"/>
      <c r="DW74" s="72"/>
      <c r="DX74" s="72"/>
      <c r="DY74" s="72"/>
      <c r="DZ74" s="72"/>
      <c r="EA74" s="72"/>
      <c r="EB74" s="72"/>
      <c r="EC74" s="72"/>
      <c r="ED74" s="72"/>
      <c r="EE74" s="72"/>
      <c r="EF74" s="72"/>
      <c r="EG74" s="72"/>
      <c r="EH74" s="72"/>
      <c r="EI74" s="72"/>
      <c r="EJ74" s="72"/>
      <c r="EK74" s="72"/>
      <c r="EL74" s="72"/>
      <c r="EM74" s="72"/>
      <c r="EN74" s="72"/>
      <c r="EO74" s="72"/>
      <c r="EP74" s="72"/>
      <c r="EQ74" s="72"/>
      <c r="ER74" s="72"/>
      <c r="ES74" s="72"/>
      <c r="ET74" s="72"/>
      <c r="EU74" s="72"/>
      <c r="EV74" s="72"/>
      <c r="EW74" s="72"/>
      <c r="EX74" s="72"/>
      <c r="EY74" s="72"/>
      <c r="EZ74" s="72"/>
      <c r="FA74" s="72"/>
      <c r="FB74" s="72"/>
      <c r="FC74" s="72"/>
      <c r="FD74" s="72"/>
      <c r="FE74" s="72"/>
      <c r="FF74" s="72"/>
      <c r="FG74" s="72"/>
      <c r="FH74" s="72"/>
      <c r="FI74" s="72"/>
      <c r="FJ74" s="72"/>
      <c r="FK74" s="72"/>
      <c r="FL74" s="72"/>
      <c r="FM74" s="72"/>
      <c r="FN74" s="72"/>
      <c r="FO74" s="72"/>
      <c r="FP74" s="72"/>
      <c r="FQ74" s="72"/>
      <c r="FR74" s="72"/>
      <c r="FS74" s="72"/>
      <c r="FT74" s="72"/>
      <c r="FU74" s="72"/>
      <c r="FV74" s="72"/>
      <c r="FW74" s="72"/>
      <c r="FX74" s="72"/>
      <c r="FY74" s="72"/>
      <c r="FZ74" s="72"/>
      <c r="GA74" s="72"/>
      <c r="GB74" s="72"/>
      <c r="GC74" s="72"/>
      <c r="GD74" s="72"/>
      <c r="GE74" s="73"/>
      <c r="GF74" s="73"/>
      <c r="GG74" s="72"/>
      <c r="GH74" s="72"/>
      <c r="GI74" s="72"/>
      <c r="GJ74" s="72"/>
      <c r="GK74" s="72"/>
      <c r="GL74" s="72"/>
      <c r="GM74" s="72"/>
      <c r="GN74" s="72"/>
      <c r="GO74" s="72"/>
      <c r="GP74" s="72"/>
      <c r="GQ74" s="72"/>
      <c r="GR74" s="72"/>
      <c r="GS74" s="72"/>
      <c r="GT74" s="72"/>
      <c r="GU74" s="72"/>
      <c r="GV74" s="72"/>
      <c r="GW74" s="72"/>
      <c r="GX74" s="72"/>
      <c r="GY74" s="72"/>
      <c r="GZ74" s="72"/>
      <c r="HA74" s="72"/>
      <c r="HB74" s="72"/>
      <c r="HC74" s="72"/>
      <c r="HD74" s="72"/>
      <c r="HE74" s="72"/>
      <c r="HF74" s="72"/>
      <c r="HG74" s="72"/>
      <c r="HH74" s="72"/>
      <c r="HI74" s="72"/>
      <c r="HJ74" s="72"/>
      <c r="HK74" s="72"/>
      <c r="HL74" s="72"/>
      <c r="HM74" s="72"/>
      <c r="HN74" s="72"/>
      <c r="HO74" s="72"/>
      <c r="HP74" s="72"/>
      <c r="HQ74" s="72"/>
      <c r="HR74" s="72"/>
      <c r="HS74" s="72"/>
      <c r="HT74" s="72"/>
      <c r="HU74" s="72"/>
      <c r="HV74" s="72"/>
      <c r="HW74" s="72"/>
      <c r="HX74" s="72"/>
      <c r="HY74" s="72"/>
      <c r="HZ74" s="72"/>
      <c r="IA74" s="72"/>
      <c r="IB74" s="72"/>
      <c r="IC74" s="72"/>
      <c r="ID74" s="72"/>
      <c r="IE74" s="72"/>
      <c r="IF74" s="72"/>
      <c r="IG74" s="72"/>
      <c r="IH74" s="72"/>
      <c r="II74" s="72"/>
      <c r="IJ74" s="72"/>
      <c r="IK74" s="72"/>
      <c r="IL74" s="72"/>
      <c r="IM74" s="72"/>
      <c r="IN74" s="72"/>
      <c r="IO74" s="72"/>
      <c r="IP74" s="72"/>
      <c r="IQ74" s="72"/>
      <c r="IR74" s="72"/>
      <c r="IS74" s="72"/>
      <c r="IT74" s="72"/>
      <c r="IU74" s="72"/>
      <c r="IV74" s="72"/>
      <c r="IW74" s="72"/>
      <c r="IX74" s="72"/>
      <c r="IY74" s="72"/>
      <c r="IZ74" s="72"/>
      <c r="JA74" s="72"/>
      <c r="JB74" s="72"/>
      <c r="JC74" s="72"/>
      <c r="JD74" s="72"/>
      <c r="JE74" s="72"/>
      <c r="JF74" s="72"/>
      <c r="JG74" s="72"/>
      <c r="JH74" s="72"/>
      <c r="JI74" s="72"/>
      <c r="JJ74" s="72"/>
      <c r="JK74" s="72"/>
      <c r="JL74" s="72"/>
      <c r="JM74" s="72"/>
      <c r="JN74" s="72"/>
      <c r="JO74" s="72"/>
      <c r="JP74" s="72"/>
      <c r="JQ74" s="72"/>
      <c r="JR74" s="72"/>
      <c r="JS74" s="72"/>
      <c r="JT74" s="72"/>
      <c r="JU74" s="72"/>
      <c r="JV74" s="72"/>
      <c r="JW74" s="72"/>
      <c r="JX74" s="72"/>
      <c r="JY74" s="72"/>
      <c r="JZ74" s="72"/>
      <c r="KA74" s="72"/>
      <c r="KB74" s="72"/>
      <c r="KC74" s="72"/>
      <c r="KD74" s="72"/>
      <c r="KE74" s="72"/>
      <c r="KF74" s="72"/>
      <c r="KG74" s="72"/>
      <c r="KH74" s="72"/>
      <c r="KI74" s="72"/>
      <c r="KJ74" s="72"/>
      <c r="KK74" s="72"/>
      <c r="KL74" s="72"/>
      <c r="KM74" s="72"/>
      <c r="KN74" s="72"/>
      <c r="KO74" s="72"/>
      <c r="KP74" s="72"/>
      <c r="KQ74" s="72"/>
      <c r="KR74" s="72"/>
      <c r="KS74" s="72"/>
      <c r="KT74" s="72"/>
      <c r="KU74" s="72"/>
      <c r="KV74" s="72"/>
      <c r="KW74" s="72"/>
      <c r="KX74" s="72"/>
      <c r="KY74" s="72"/>
      <c r="KZ74" s="72"/>
      <c r="LA74" s="72"/>
      <c r="LB74" s="72"/>
      <c r="LC74" s="72"/>
      <c r="LD74" s="72"/>
      <c r="LE74" s="72"/>
      <c r="LF74" s="72"/>
      <c r="LG74" s="72"/>
      <c r="LH74" s="72"/>
      <c r="LI74" s="72"/>
      <c r="LJ74" s="72"/>
      <c r="LK74" s="72"/>
      <c r="LL74" s="73"/>
      <c r="LM74" s="73"/>
      <c r="LN74" s="102">
        <f t="shared" si="30"/>
        <v>0</v>
      </c>
      <c r="LO74" s="101">
        <f t="shared" si="31"/>
        <v>0</v>
      </c>
      <c r="LP74" s="117">
        <f t="shared" si="32"/>
        <v>0</v>
      </c>
      <c r="LQ74" s="122">
        <f t="shared" si="33"/>
        <v>0</v>
      </c>
      <c r="LR74" s="118">
        <f t="shared" si="52"/>
        <v>0</v>
      </c>
      <c r="LS74" s="101">
        <f t="shared" si="35"/>
        <v>0</v>
      </c>
      <c r="LU74" s="108">
        <v>60</v>
      </c>
      <c r="LV74" s="143">
        <f t="shared" si="39"/>
        <v>0</v>
      </c>
      <c r="LW74" s="144"/>
      <c r="LX74" s="107" t="e">
        <f t="shared" si="40"/>
        <v>#N/A</v>
      </c>
      <c r="LY74" s="101" t="e">
        <f t="shared" si="41"/>
        <v>#N/A</v>
      </c>
      <c r="LZ74" s="101" t="e">
        <f t="shared" si="42"/>
        <v>#N/A</v>
      </c>
      <c r="MA74" s="101" t="e">
        <f t="shared" si="43"/>
        <v>#N/A</v>
      </c>
      <c r="MB74" s="122" t="e">
        <f t="shared" si="36"/>
        <v>#N/A</v>
      </c>
      <c r="MC74" s="101" t="e">
        <f t="shared" si="44"/>
        <v>#N/A</v>
      </c>
      <c r="MD74" s="101" t="e">
        <f t="shared" si="37"/>
        <v>#N/A</v>
      </c>
      <c r="MF74" s="87" t="str">
        <f t="shared" si="45"/>
        <v>-</v>
      </c>
      <c r="MG74" s="87" t="str">
        <f t="shared" si="46"/>
        <v>-</v>
      </c>
      <c r="MH74" s="87" t="str">
        <f t="shared" si="47"/>
        <v xml:space="preserve">   </v>
      </c>
      <c r="MI74" s="87" t="str">
        <f t="shared" si="48"/>
        <v xml:space="preserve"> </v>
      </c>
      <c r="MJ74" s="87">
        <f>IFERROR(SMALL($MF$15:$MF$74,60),0)</f>
        <v>0</v>
      </c>
      <c r="MK74" s="87">
        <f t="shared" si="49"/>
        <v>0</v>
      </c>
      <c r="ML74" s="87">
        <f t="shared" si="50"/>
        <v>0</v>
      </c>
      <c r="MM74" s="88">
        <f t="shared" si="51"/>
        <v>0</v>
      </c>
    </row>
    <row r="75" spans="1:351" ht="14.25" customHeight="1" thickBot="1">
      <c r="A75" s="41"/>
      <c r="B75" s="42" t="s">
        <v>1</v>
      </c>
      <c r="C75" s="43">
        <f>COUNTA(A15:A74)</f>
        <v>45</v>
      </c>
      <c r="D75" s="91" t="str">
        <f>COUNTIF(D15:D74,"G")&amp;" / "&amp;COUNTIF(D15:D74,"F")</f>
        <v>31 / 14</v>
      </c>
      <c r="E75" s="44" t="s">
        <v>13</v>
      </c>
      <c r="F75" s="56"/>
      <c r="G75" s="45"/>
      <c r="H75" s="79">
        <f t="shared" ref="H75:CN75" si="54">COUNTIF(H15:H74,"P")</f>
        <v>17</v>
      </c>
      <c r="I75" s="46">
        <f t="shared" si="54"/>
        <v>0</v>
      </c>
      <c r="J75" s="46">
        <f t="shared" si="54"/>
        <v>0</v>
      </c>
      <c r="K75" s="46">
        <f t="shared" si="54"/>
        <v>4</v>
      </c>
      <c r="L75" s="46">
        <f t="shared" si="54"/>
        <v>8</v>
      </c>
      <c r="M75" s="46">
        <f t="shared" si="54"/>
        <v>4</v>
      </c>
      <c r="N75" s="46">
        <f t="shared" si="54"/>
        <v>0</v>
      </c>
      <c r="O75" s="46">
        <f t="shared" si="54"/>
        <v>7</v>
      </c>
      <c r="P75" s="46">
        <f t="shared" si="54"/>
        <v>0</v>
      </c>
      <c r="Q75" s="46">
        <f t="shared" si="54"/>
        <v>0</v>
      </c>
      <c r="R75" s="46">
        <f t="shared" si="54"/>
        <v>5</v>
      </c>
      <c r="S75" s="46">
        <f t="shared" si="54"/>
        <v>0</v>
      </c>
      <c r="T75" s="46">
        <f t="shared" si="54"/>
        <v>5</v>
      </c>
      <c r="U75" s="46">
        <f t="shared" si="54"/>
        <v>0</v>
      </c>
      <c r="V75" s="46">
        <f t="shared" si="54"/>
        <v>7</v>
      </c>
      <c r="W75" s="46">
        <f t="shared" si="54"/>
        <v>6</v>
      </c>
      <c r="X75" s="46">
        <f t="shared" si="54"/>
        <v>0</v>
      </c>
      <c r="Y75" s="46">
        <f t="shared" si="54"/>
        <v>6</v>
      </c>
      <c r="Z75" s="46">
        <f t="shared" si="54"/>
        <v>4</v>
      </c>
      <c r="AA75" s="46">
        <f t="shared" si="54"/>
        <v>11</v>
      </c>
      <c r="AB75" s="46">
        <f t="shared" si="54"/>
        <v>0</v>
      </c>
      <c r="AC75" s="46">
        <f t="shared" si="54"/>
        <v>6</v>
      </c>
      <c r="AD75" s="46">
        <f t="shared" si="54"/>
        <v>5</v>
      </c>
      <c r="AE75" s="46">
        <f t="shared" si="54"/>
        <v>0</v>
      </c>
      <c r="AF75" s="46">
        <f t="shared" si="54"/>
        <v>8</v>
      </c>
      <c r="AG75" s="46">
        <f t="shared" si="54"/>
        <v>9</v>
      </c>
      <c r="AH75" s="46">
        <f t="shared" si="54"/>
        <v>6</v>
      </c>
      <c r="AI75" s="46">
        <f t="shared" si="54"/>
        <v>0</v>
      </c>
      <c r="AJ75" s="46">
        <f t="shared" si="54"/>
        <v>9</v>
      </c>
      <c r="AK75" s="46">
        <f t="shared" si="54"/>
        <v>6</v>
      </c>
      <c r="AL75" s="46">
        <f t="shared" si="54"/>
        <v>0</v>
      </c>
      <c r="AM75" s="46">
        <f t="shared" si="54"/>
        <v>3</v>
      </c>
      <c r="AN75" s="46">
        <f t="shared" si="54"/>
        <v>5</v>
      </c>
      <c r="AO75" s="46">
        <f t="shared" si="54"/>
        <v>5</v>
      </c>
      <c r="AP75" s="46">
        <f t="shared" si="54"/>
        <v>0</v>
      </c>
      <c r="AQ75" s="46">
        <f t="shared" si="54"/>
        <v>11</v>
      </c>
      <c r="AR75" s="46">
        <f t="shared" si="54"/>
        <v>5</v>
      </c>
      <c r="AS75" s="46">
        <f t="shared" si="54"/>
        <v>0</v>
      </c>
      <c r="AT75" s="46">
        <f t="shared" si="54"/>
        <v>2</v>
      </c>
      <c r="AU75" s="46">
        <f t="shared" si="54"/>
        <v>10</v>
      </c>
      <c r="AV75" s="46">
        <f t="shared" si="54"/>
        <v>9</v>
      </c>
      <c r="AW75" s="46">
        <f t="shared" si="54"/>
        <v>0</v>
      </c>
      <c r="AX75" s="46">
        <f t="shared" si="54"/>
        <v>8</v>
      </c>
      <c r="AY75" s="46">
        <f t="shared" si="54"/>
        <v>0</v>
      </c>
      <c r="AZ75" s="46">
        <f t="shared" si="54"/>
        <v>0</v>
      </c>
      <c r="BA75" s="46">
        <f t="shared" si="54"/>
        <v>6</v>
      </c>
      <c r="BB75" s="46">
        <f t="shared" si="54"/>
        <v>4</v>
      </c>
      <c r="BC75" s="46">
        <f t="shared" si="54"/>
        <v>9</v>
      </c>
      <c r="BD75" s="46">
        <f t="shared" si="54"/>
        <v>0</v>
      </c>
      <c r="BE75" s="46">
        <f t="shared" si="54"/>
        <v>5</v>
      </c>
      <c r="BF75" s="46">
        <f t="shared" si="54"/>
        <v>4</v>
      </c>
      <c r="BG75" s="46">
        <f t="shared" si="54"/>
        <v>0</v>
      </c>
      <c r="BH75" s="46">
        <f t="shared" si="54"/>
        <v>4</v>
      </c>
      <c r="BI75" s="46">
        <f t="shared" si="54"/>
        <v>8</v>
      </c>
      <c r="BJ75" s="46">
        <f t="shared" si="54"/>
        <v>5</v>
      </c>
      <c r="BK75" s="46">
        <f t="shared" si="54"/>
        <v>0</v>
      </c>
      <c r="BL75" s="46">
        <f t="shared" si="54"/>
        <v>5</v>
      </c>
      <c r="BM75" s="46">
        <f t="shared" si="54"/>
        <v>3</v>
      </c>
      <c r="BN75" s="46">
        <f t="shared" si="54"/>
        <v>0</v>
      </c>
      <c r="BO75" s="46">
        <f t="shared" si="54"/>
        <v>3</v>
      </c>
      <c r="BP75" s="46">
        <f t="shared" si="54"/>
        <v>9</v>
      </c>
      <c r="BQ75" s="46">
        <f t="shared" si="54"/>
        <v>0</v>
      </c>
      <c r="BR75" s="46">
        <f t="shared" si="54"/>
        <v>0</v>
      </c>
      <c r="BS75" s="46">
        <f t="shared" si="54"/>
        <v>0</v>
      </c>
      <c r="BT75" s="46">
        <f t="shared" si="54"/>
        <v>0</v>
      </c>
      <c r="BU75" s="46">
        <f t="shared" si="54"/>
        <v>0</v>
      </c>
      <c r="BV75" s="46">
        <f t="shared" si="54"/>
        <v>0</v>
      </c>
      <c r="BW75" s="51">
        <f t="shared" si="54"/>
        <v>0</v>
      </c>
      <c r="BX75" s="51">
        <f t="shared" si="54"/>
        <v>2</v>
      </c>
      <c r="BY75" s="51">
        <f t="shared" si="54"/>
        <v>0</v>
      </c>
      <c r="BZ75" s="51">
        <f t="shared" si="54"/>
        <v>2</v>
      </c>
      <c r="CA75" s="51">
        <f t="shared" si="54"/>
        <v>0</v>
      </c>
      <c r="CB75" s="51">
        <f t="shared" si="54"/>
        <v>0</v>
      </c>
      <c r="CC75" s="51">
        <f t="shared" si="54"/>
        <v>0</v>
      </c>
      <c r="CD75" s="51">
        <f t="shared" si="54"/>
        <v>2</v>
      </c>
      <c r="CE75" s="51">
        <f t="shared" si="54"/>
        <v>2</v>
      </c>
      <c r="CF75" s="51">
        <f t="shared" si="54"/>
        <v>0</v>
      </c>
      <c r="CG75" s="51">
        <f t="shared" si="54"/>
        <v>6</v>
      </c>
      <c r="CH75" s="51">
        <f t="shared" si="54"/>
        <v>4</v>
      </c>
      <c r="CI75" s="51">
        <f t="shared" si="54"/>
        <v>0</v>
      </c>
      <c r="CJ75" s="51">
        <f t="shared" si="54"/>
        <v>0</v>
      </c>
      <c r="CK75" s="51">
        <f t="shared" si="54"/>
        <v>0</v>
      </c>
      <c r="CL75" s="51">
        <f t="shared" si="54"/>
        <v>0</v>
      </c>
      <c r="CM75" s="51">
        <f t="shared" si="54"/>
        <v>0</v>
      </c>
      <c r="CN75" s="51">
        <f t="shared" si="54"/>
        <v>2</v>
      </c>
      <c r="CO75" s="51">
        <f t="shared" ref="CO75:EZ75" si="55">COUNTIF(CO15:CO74,"P")</f>
        <v>0</v>
      </c>
      <c r="CP75" s="51">
        <f t="shared" si="55"/>
        <v>0</v>
      </c>
      <c r="CQ75" s="51">
        <f t="shared" si="55"/>
        <v>0</v>
      </c>
      <c r="CR75" s="51">
        <f t="shared" si="55"/>
        <v>0</v>
      </c>
      <c r="CS75" s="51">
        <f t="shared" si="55"/>
        <v>0</v>
      </c>
      <c r="CT75" s="51">
        <f t="shared" si="55"/>
        <v>0</v>
      </c>
      <c r="CU75" s="80">
        <f t="shared" si="55"/>
        <v>0</v>
      </c>
      <c r="CV75" s="83">
        <f t="shared" si="55"/>
        <v>1</v>
      </c>
      <c r="CW75" s="83">
        <f t="shared" si="55"/>
        <v>0</v>
      </c>
      <c r="CX75" s="80">
        <f t="shared" si="55"/>
        <v>0</v>
      </c>
      <c r="CY75" s="80">
        <f t="shared" si="55"/>
        <v>0</v>
      </c>
      <c r="CZ75" s="80">
        <f t="shared" si="55"/>
        <v>0</v>
      </c>
      <c r="DA75" s="80">
        <f t="shared" si="55"/>
        <v>0</v>
      </c>
      <c r="DB75" s="80">
        <f t="shared" si="55"/>
        <v>3</v>
      </c>
      <c r="DC75" s="80">
        <f t="shared" si="55"/>
        <v>2</v>
      </c>
      <c r="DD75" s="80">
        <f t="shared" si="55"/>
        <v>0</v>
      </c>
      <c r="DE75" s="80">
        <f t="shared" si="55"/>
        <v>0</v>
      </c>
      <c r="DF75" s="80">
        <f t="shared" si="55"/>
        <v>0</v>
      </c>
      <c r="DG75" s="80">
        <f t="shared" si="55"/>
        <v>0</v>
      </c>
      <c r="DH75" s="80">
        <f t="shared" si="55"/>
        <v>0</v>
      </c>
      <c r="DI75" s="80">
        <f t="shared" si="55"/>
        <v>2</v>
      </c>
      <c r="DJ75" s="80">
        <f t="shared" si="55"/>
        <v>4</v>
      </c>
      <c r="DK75" s="80">
        <f t="shared" si="55"/>
        <v>0</v>
      </c>
      <c r="DL75" s="80">
        <f t="shared" si="55"/>
        <v>0</v>
      </c>
      <c r="DM75" s="80">
        <f t="shared" si="55"/>
        <v>0</v>
      </c>
      <c r="DN75" s="80">
        <f t="shared" si="55"/>
        <v>0</v>
      </c>
      <c r="DO75" s="80">
        <f t="shared" si="55"/>
        <v>0</v>
      </c>
      <c r="DP75" s="80">
        <f t="shared" si="55"/>
        <v>4</v>
      </c>
      <c r="DQ75" s="80">
        <f t="shared" si="55"/>
        <v>2</v>
      </c>
      <c r="DR75" s="80">
        <f t="shared" si="55"/>
        <v>0</v>
      </c>
      <c r="DS75" s="80">
        <f t="shared" si="55"/>
        <v>0</v>
      </c>
      <c r="DT75" s="80">
        <f t="shared" si="55"/>
        <v>0</v>
      </c>
      <c r="DU75" s="80">
        <f t="shared" si="55"/>
        <v>0</v>
      </c>
      <c r="DV75" s="80">
        <f t="shared" si="55"/>
        <v>0</v>
      </c>
      <c r="DW75" s="80">
        <f t="shared" si="55"/>
        <v>3</v>
      </c>
      <c r="DX75" s="80">
        <f t="shared" si="55"/>
        <v>5</v>
      </c>
      <c r="DY75" s="80">
        <f t="shared" si="55"/>
        <v>0</v>
      </c>
      <c r="DZ75" s="80">
        <f t="shared" si="55"/>
        <v>0</v>
      </c>
      <c r="EA75" s="80">
        <f t="shared" si="55"/>
        <v>0</v>
      </c>
      <c r="EB75" s="80">
        <f t="shared" si="55"/>
        <v>0</v>
      </c>
      <c r="EC75" s="80">
        <f t="shared" si="55"/>
        <v>0</v>
      </c>
      <c r="ED75" s="80">
        <f t="shared" si="55"/>
        <v>0</v>
      </c>
      <c r="EE75" s="80">
        <f t="shared" si="55"/>
        <v>0</v>
      </c>
      <c r="EF75" s="80">
        <f t="shared" si="55"/>
        <v>0</v>
      </c>
      <c r="EG75" s="80">
        <f t="shared" si="55"/>
        <v>0</v>
      </c>
      <c r="EH75" s="80">
        <f t="shared" si="55"/>
        <v>0</v>
      </c>
      <c r="EI75" s="80">
        <f t="shared" si="55"/>
        <v>0</v>
      </c>
      <c r="EJ75" s="80">
        <f t="shared" si="55"/>
        <v>0</v>
      </c>
      <c r="EK75" s="80">
        <f t="shared" si="55"/>
        <v>0</v>
      </c>
      <c r="EL75" s="80">
        <f t="shared" si="55"/>
        <v>0</v>
      </c>
      <c r="EM75" s="80">
        <f t="shared" si="55"/>
        <v>0</v>
      </c>
      <c r="EN75" s="80">
        <f t="shared" si="55"/>
        <v>0</v>
      </c>
      <c r="EO75" s="80">
        <f t="shared" si="55"/>
        <v>0</v>
      </c>
      <c r="EP75" s="80">
        <f t="shared" si="55"/>
        <v>0</v>
      </c>
      <c r="EQ75" s="80">
        <f t="shared" si="55"/>
        <v>0</v>
      </c>
      <c r="ER75" s="80">
        <f t="shared" si="55"/>
        <v>4</v>
      </c>
      <c r="ES75" s="80">
        <f t="shared" si="55"/>
        <v>0</v>
      </c>
      <c r="ET75" s="80">
        <f t="shared" si="55"/>
        <v>0</v>
      </c>
      <c r="EU75" s="80">
        <f t="shared" si="55"/>
        <v>0</v>
      </c>
      <c r="EV75" s="80">
        <f t="shared" si="55"/>
        <v>0</v>
      </c>
      <c r="EW75" s="80">
        <f t="shared" si="55"/>
        <v>0</v>
      </c>
      <c r="EX75" s="80">
        <f t="shared" si="55"/>
        <v>0</v>
      </c>
      <c r="EY75" s="80">
        <f t="shared" si="55"/>
        <v>0</v>
      </c>
      <c r="EZ75" s="80">
        <f t="shared" si="55"/>
        <v>0</v>
      </c>
      <c r="FA75" s="80">
        <f t="shared" ref="FA75:HL75" si="56">COUNTIF(FA15:FA74,"P")</f>
        <v>0</v>
      </c>
      <c r="FB75" s="80">
        <f t="shared" si="56"/>
        <v>0</v>
      </c>
      <c r="FC75" s="80">
        <f t="shared" si="56"/>
        <v>0</v>
      </c>
      <c r="FD75" s="80">
        <f t="shared" si="56"/>
        <v>0</v>
      </c>
      <c r="FE75" s="80">
        <f t="shared" si="56"/>
        <v>0</v>
      </c>
      <c r="FF75" s="80">
        <f t="shared" si="56"/>
        <v>5</v>
      </c>
      <c r="FG75" s="80">
        <f t="shared" si="56"/>
        <v>4</v>
      </c>
      <c r="FH75" s="80">
        <f t="shared" si="56"/>
        <v>0</v>
      </c>
      <c r="FI75" s="80">
        <f t="shared" si="56"/>
        <v>0</v>
      </c>
      <c r="FJ75" s="80">
        <f t="shared" si="56"/>
        <v>0</v>
      </c>
      <c r="FK75" s="80">
        <f t="shared" si="56"/>
        <v>0</v>
      </c>
      <c r="FL75" s="80">
        <f t="shared" si="56"/>
        <v>0</v>
      </c>
      <c r="FM75" s="80">
        <f t="shared" si="56"/>
        <v>0</v>
      </c>
      <c r="FN75" s="80">
        <f t="shared" si="56"/>
        <v>5</v>
      </c>
      <c r="FO75" s="80">
        <f t="shared" si="56"/>
        <v>0</v>
      </c>
      <c r="FP75" s="80">
        <f t="shared" si="56"/>
        <v>0</v>
      </c>
      <c r="FQ75" s="80">
        <f t="shared" si="56"/>
        <v>0</v>
      </c>
      <c r="FR75" s="80">
        <f t="shared" si="56"/>
        <v>0</v>
      </c>
      <c r="FS75" s="80">
        <f t="shared" si="56"/>
        <v>0</v>
      </c>
      <c r="FT75" s="80">
        <f t="shared" si="56"/>
        <v>0</v>
      </c>
      <c r="FU75" s="80">
        <f t="shared" si="56"/>
        <v>4</v>
      </c>
      <c r="FV75" s="80">
        <f t="shared" si="56"/>
        <v>0</v>
      </c>
      <c r="FW75" s="80">
        <f t="shared" si="56"/>
        <v>0</v>
      </c>
      <c r="FX75" s="80">
        <f t="shared" si="56"/>
        <v>0</v>
      </c>
      <c r="FY75" s="80">
        <f t="shared" si="56"/>
        <v>0</v>
      </c>
      <c r="FZ75" s="80">
        <f t="shared" si="56"/>
        <v>0</v>
      </c>
      <c r="GA75" s="80">
        <f t="shared" si="56"/>
        <v>0</v>
      </c>
      <c r="GB75" s="80">
        <f t="shared" si="56"/>
        <v>0</v>
      </c>
      <c r="GC75" s="80">
        <f t="shared" si="56"/>
        <v>0</v>
      </c>
      <c r="GD75" s="80">
        <f t="shared" si="56"/>
        <v>0</v>
      </c>
      <c r="GE75" s="81">
        <f t="shared" si="56"/>
        <v>0</v>
      </c>
      <c r="GF75" s="81">
        <f t="shared" si="56"/>
        <v>0</v>
      </c>
      <c r="GG75" s="80">
        <f t="shared" si="56"/>
        <v>0</v>
      </c>
      <c r="GH75" s="80">
        <f t="shared" si="56"/>
        <v>0</v>
      </c>
      <c r="GI75" s="80">
        <f t="shared" si="56"/>
        <v>3</v>
      </c>
      <c r="GJ75" s="80">
        <f t="shared" si="56"/>
        <v>0</v>
      </c>
      <c r="GK75" s="80">
        <f t="shared" si="56"/>
        <v>0</v>
      </c>
      <c r="GL75" s="80">
        <f t="shared" si="56"/>
        <v>2</v>
      </c>
      <c r="GM75" s="80">
        <f t="shared" si="56"/>
        <v>0</v>
      </c>
      <c r="GN75" s="80">
        <f t="shared" si="56"/>
        <v>0</v>
      </c>
      <c r="GO75" s="80">
        <f t="shared" si="56"/>
        <v>0</v>
      </c>
      <c r="GP75" s="80">
        <f t="shared" si="56"/>
        <v>0</v>
      </c>
      <c r="GQ75" s="80">
        <f t="shared" si="56"/>
        <v>0</v>
      </c>
      <c r="GR75" s="80">
        <f t="shared" si="56"/>
        <v>0</v>
      </c>
      <c r="GS75" s="80">
        <f t="shared" si="56"/>
        <v>0</v>
      </c>
      <c r="GT75" s="80">
        <f t="shared" si="56"/>
        <v>0</v>
      </c>
      <c r="GU75" s="80">
        <f t="shared" si="56"/>
        <v>0</v>
      </c>
      <c r="GV75" s="80">
        <f t="shared" si="56"/>
        <v>0</v>
      </c>
      <c r="GW75" s="80">
        <f t="shared" si="56"/>
        <v>0</v>
      </c>
      <c r="GX75" s="80">
        <f t="shared" si="56"/>
        <v>0</v>
      </c>
      <c r="GY75" s="80">
        <f t="shared" si="56"/>
        <v>0</v>
      </c>
      <c r="GZ75" s="80">
        <f t="shared" si="56"/>
        <v>0</v>
      </c>
      <c r="HA75" s="80">
        <f t="shared" si="56"/>
        <v>0</v>
      </c>
      <c r="HB75" s="80">
        <f t="shared" si="56"/>
        <v>0</v>
      </c>
      <c r="HC75" s="80">
        <f t="shared" si="56"/>
        <v>0</v>
      </c>
      <c r="HD75" s="80">
        <f t="shared" si="56"/>
        <v>0</v>
      </c>
      <c r="HE75" s="80">
        <f t="shared" si="56"/>
        <v>0</v>
      </c>
      <c r="HF75" s="80">
        <f t="shared" si="56"/>
        <v>0</v>
      </c>
      <c r="HG75" s="80">
        <f t="shared" si="56"/>
        <v>0</v>
      </c>
      <c r="HH75" s="80">
        <f t="shared" si="56"/>
        <v>0</v>
      </c>
      <c r="HI75" s="80">
        <f t="shared" si="56"/>
        <v>0</v>
      </c>
      <c r="HJ75" s="80">
        <f t="shared" si="56"/>
        <v>0</v>
      </c>
      <c r="HK75" s="80">
        <f t="shared" si="56"/>
        <v>0</v>
      </c>
      <c r="HL75" s="80">
        <f t="shared" si="56"/>
        <v>0</v>
      </c>
      <c r="HM75" s="80">
        <f t="shared" ref="HM75:JX75" si="57">COUNTIF(HM15:HM74,"P")</f>
        <v>0</v>
      </c>
      <c r="HN75" s="80">
        <f t="shared" si="57"/>
        <v>0</v>
      </c>
      <c r="HO75" s="80">
        <f t="shared" si="57"/>
        <v>0</v>
      </c>
      <c r="HP75" s="80">
        <f t="shared" si="57"/>
        <v>0</v>
      </c>
      <c r="HQ75" s="80">
        <f t="shared" si="57"/>
        <v>0</v>
      </c>
      <c r="HR75" s="80">
        <f t="shared" si="57"/>
        <v>0</v>
      </c>
      <c r="HS75" s="80">
        <f t="shared" si="57"/>
        <v>0</v>
      </c>
      <c r="HT75" s="80">
        <f t="shared" si="57"/>
        <v>0</v>
      </c>
      <c r="HU75" s="80">
        <f t="shared" si="57"/>
        <v>0</v>
      </c>
      <c r="HV75" s="80">
        <f t="shared" si="57"/>
        <v>0</v>
      </c>
      <c r="HW75" s="80">
        <f t="shared" si="57"/>
        <v>0</v>
      </c>
      <c r="HX75" s="80">
        <f t="shared" si="57"/>
        <v>0</v>
      </c>
      <c r="HY75" s="80">
        <f t="shared" si="57"/>
        <v>0</v>
      </c>
      <c r="HZ75" s="80">
        <f t="shared" si="57"/>
        <v>0</v>
      </c>
      <c r="IA75" s="80">
        <f t="shared" si="57"/>
        <v>0</v>
      </c>
      <c r="IB75" s="80">
        <f t="shared" si="57"/>
        <v>0</v>
      </c>
      <c r="IC75" s="80">
        <f t="shared" si="57"/>
        <v>0</v>
      </c>
      <c r="ID75" s="80">
        <f t="shared" si="57"/>
        <v>0</v>
      </c>
      <c r="IE75" s="80">
        <f t="shared" si="57"/>
        <v>0</v>
      </c>
      <c r="IF75" s="80">
        <f t="shared" si="57"/>
        <v>0</v>
      </c>
      <c r="IG75" s="80">
        <f t="shared" si="57"/>
        <v>0</v>
      </c>
      <c r="IH75" s="80">
        <f t="shared" si="57"/>
        <v>0</v>
      </c>
      <c r="II75" s="80">
        <f t="shared" si="57"/>
        <v>0</v>
      </c>
      <c r="IJ75" s="80">
        <f t="shared" si="57"/>
        <v>0</v>
      </c>
      <c r="IK75" s="80">
        <f t="shared" si="57"/>
        <v>0</v>
      </c>
      <c r="IL75" s="80">
        <f t="shared" si="57"/>
        <v>0</v>
      </c>
      <c r="IM75" s="80">
        <f t="shared" si="57"/>
        <v>0</v>
      </c>
      <c r="IN75" s="80">
        <f t="shared" si="57"/>
        <v>0</v>
      </c>
      <c r="IO75" s="80">
        <f t="shared" si="57"/>
        <v>0</v>
      </c>
      <c r="IP75" s="80">
        <f t="shared" si="57"/>
        <v>0</v>
      </c>
      <c r="IQ75" s="80">
        <f t="shared" si="57"/>
        <v>0</v>
      </c>
      <c r="IR75" s="80">
        <f t="shared" si="57"/>
        <v>0</v>
      </c>
      <c r="IS75" s="80">
        <f t="shared" si="57"/>
        <v>0</v>
      </c>
      <c r="IT75" s="80">
        <f t="shared" si="57"/>
        <v>0</v>
      </c>
      <c r="IU75" s="80">
        <f t="shared" si="57"/>
        <v>0</v>
      </c>
      <c r="IV75" s="80">
        <f t="shared" si="57"/>
        <v>0</v>
      </c>
      <c r="IW75" s="80">
        <f t="shared" si="57"/>
        <v>0</v>
      </c>
      <c r="IX75" s="80">
        <f t="shared" si="57"/>
        <v>0</v>
      </c>
      <c r="IY75" s="80">
        <f t="shared" si="57"/>
        <v>0</v>
      </c>
      <c r="IZ75" s="80">
        <f t="shared" si="57"/>
        <v>0</v>
      </c>
      <c r="JA75" s="80">
        <f t="shared" si="57"/>
        <v>0</v>
      </c>
      <c r="JB75" s="80">
        <f t="shared" si="57"/>
        <v>0</v>
      </c>
      <c r="JC75" s="80">
        <f t="shared" si="57"/>
        <v>0</v>
      </c>
      <c r="JD75" s="80">
        <f t="shared" si="57"/>
        <v>0</v>
      </c>
      <c r="JE75" s="80">
        <f t="shared" si="57"/>
        <v>0</v>
      </c>
      <c r="JF75" s="80">
        <f t="shared" si="57"/>
        <v>0</v>
      </c>
      <c r="JG75" s="80">
        <f t="shared" si="57"/>
        <v>0</v>
      </c>
      <c r="JH75" s="80">
        <f t="shared" si="57"/>
        <v>0</v>
      </c>
      <c r="JI75" s="80">
        <f t="shared" si="57"/>
        <v>0</v>
      </c>
      <c r="JJ75" s="80">
        <f t="shared" si="57"/>
        <v>0</v>
      </c>
      <c r="JK75" s="80">
        <f t="shared" si="57"/>
        <v>0</v>
      </c>
      <c r="JL75" s="80">
        <f t="shared" si="57"/>
        <v>0</v>
      </c>
      <c r="JM75" s="80">
        <f t="shared" si="57"/>
        <v>0</v>
      </c>
      <c r="JN75" s="80">
        <f t="shared" si="57"/>
        <v>0</v>
      </c>
      <c r="JO75" s="80">
        <f t="shared" si="57"/>
        <v>0</v>
      </c>
      <c r="JP75" s="80">
        <f t="shared" si="57"/>
        <v>0</v>
      </c>
      <c r="JQ75" s="80">
        <f t="shared" si="57"/>
        <v>0</v>
      </c>
      <c r="JR75" s="80">
        <f t="shared" si="57"/>
        <v>0</v>
      </c>
      <c r="JS75" s="80">
        <f t="shared" si="57"/>
        <v>0</v>
      </c>
      <c r="JT75" s="80">
        <f t="shared" si="57"/>
        <v>0</v>
      </c>
      <c r="JU75" s="80">
        <f t="shared" si="57"/>
        <v>0</v>
      </c>
      <c r="JV75" s="80">
        <f t="shared" si="57"/>
        <v>0</v>
      </c>
      <c r="JW75" s="80">
        <f t="shared" si="57"/>
        <v>0</v>
      </c>
      <c r="JX75" s="80">
        <f t="shared" si="57"/>
        <v>0</v>
      </c>
      <c r="JY75" s="80">
        <f t="shared" ref="JY75:LM75" si="58">COUNTIF(JY15:JY74,"P")</f>
        <v>0</v>
      </c>
      <c r="JZ75" s="80">
        <f t="shared" si="58"/>
        <v>0</v>
      </c>
      <c r="KA75" s="80">
        <f t="shared" si="58"/>
        <v>0</v>
      </c>
      <c r="KB75" s="80">
        <f t="shared" si="58"/>
        <v>0</v>
      </c>
      <c r="KC75" s="80">
        <f t="shared" si="58"/>
        <v>0</v>
      </c>
      <c r="KD75" s="80">
        <f t="shared" si="58"/>
        <v>0</v>
      </c>
      <c r="KE75" s="80">
        <f t="shared" si="58"/>
        <v>0</v>
      </c>
      <c r="KF75" s="80">
        <f t="shared" si="58"/>
        <v>0</v>
      </c>
      <c r="KG75" s="80">
        <f t="shared" si="58"/>
        <v>0</v>
      </c>
      <c r="KH75" s="80">
        <f t="shared" si="58"/>
        <v>0</v>
      </c>
      <c r="KI75" s="80">
        <f t="shared" si="58"/>
        <v>0</v>
      </c>
      <c r="KJ75" s="80">
        <f t="shared" si="58"/>
        <v>0</v>
      </c>
      <c r="KK75" s="80">
        <f t="shared" si="58"/>
        <v>0</v>
      </c>
      <c r="KL75" s="80">
        <f t="shared" si="58"/>
        <v>0</v>
      </c>
      <c r="KM75" s="80">
        <f t="shared" si="58"/>
        <v>0</v>
      </c>
      <c r="KN75" s="80">
        <f t="shared" si="58"/>
        <v>0</v>
      </c>
      <c r="KO75" s="80">
        <f t="shared" si="58"/>
        <v>0</v>
      </c>
      <c r="KP75" s="80">
        <f t="shared" si="58"/>
        <v>0</v>
      </c>
      <c r="KQ75" s="80">
        <f t="shared" si="58"/>
        <v>0</v>
      </c>
      <c r="KR75" s="80">
        <f t="shared" si="58"/>
        <v>0</v>
      </c>
      <c r="KS75" s="80">
        <f t="shared" si="58"/>
        <v>0</v>
      </c>
      <c r="KT75" s="80">
        <f t="shared" si="58"/>
        <v>0</v>
      </c>
      <c r="KU75" s="80">
        <f t="shared" si="58"/>
        <v>0</v>
      </c>
      <c r="KV75" s="80">
        <f t="shared" si="58"/>
        <v>0</v>
      </c>
      <c r="KW75" s="80">
        <f t="shared" si="58"/>
        <v>0</v>
      </c>
      <c r="KX75" s="80">
        <f t="shared" si="58"/>
        <v>0</v>
      </c>
      <c r="KY75" s="80">
        <f t="shared" si="58"/>
        <v>0</v>
      </c>
      <c r="KZ75" s="80">
        <f t="shared" si="58"/>
        <v>0</v>
      </c>
      <c r="LA75" s="80">
        <f t="shared" si="58"/>
        <v>0</v>
      </c>
      <c r="LB75" s="80">
        <f t="shared" si="58"/>
        <v>0</v>
      </c>
      <c r="LC75" s="80">
        <f t="shared" si="58"/>
        <v>0</v>
      </c>
      <c r="LD75" s="80">
        <f t="shared" si="58"/>
        <v>0</v>
      </c>
      <c r="LE75" s="80">
        <f t="shared" si="58"/>
        <v>0</v>
      </c>
      <c r="LF75" s="80">
        <f t="shared" si="58"/>
        <v>0</v>
      </c>
      <c r="LG75" s="80">
        <f t="shared" si="58"/>
        <v>0</v>
      </c>
      <c r="LH75" s="80">
        <f t="shared" si="58"/>
        <v>0</v>
      </c>
      <c r="LI75" s="80">
        <f t="shared" si="58"/>
        <v>0</v>
      </c>
      <c r="LJ75" s="80">
        <f t="shared" si="58"/>
        <v>0</v>
      </c>
      <c r="LK75" s="80">
        <f t="shared" si="58"/>
        <v>0</v>
      </c>
      <c r="LL75" s="81">
        <f t="shared" si="58"/>
        <v>0</v>
      </c>
      <c r="LM75" s="82">
        <f t="shared" si="58"/>
        <v>0</v>
      </c>
      <c r="LQ75" s="123"/>
      <c r="LS75" s="105"/>
      <c r="LV75" s="86"/>
      <c r="LW75" s="86"/>
      <c r="LX75" s="114"/>
      <c r="LY75" s="105"/>
      <c r="LZ75" s="105"/>
      <c r="MA75" s="115"/>
      <c r="MB75" s="125"/>
      <c r="MC75" s="115"/>
      <c r="MD75" s="115"/>
      <c r="ME75" s="106"/>
      <c r="MF75" s="88"/>
      <c r="MG75" s="88"/>
      <c r="MH75" s="88"/>
      <c r="MI75" s="88"/>
      <c r="MJ75" s="88"/>
      <c r="MK75" s="88"/>
    </row>
  </sheetData>
  <sheetProtection formatRows="0" selectLockedCells="1"/>
  <mergeCells count="63">
    <mergeCell ref="LV72:LW72"/>
    <mergeCell ref="LV73:LW73"/>
    <mergeCell ref="LV65:LW65"/>
    <mergeCell ref="LV66:LW66"/>
    <mergeCell ref="LV67:LW67"/>
    <mergeCell ref="LV68:LW68"/>
    <mergeCell ref="LV69:LW69"/>
    <mergeCell ref="LV62:LW62"/>
    <mergeCell ref="LV63:LW63"/>
    <mergeCell ref="LV64:LW64"/>
    <mergeCell ref="LV70:LW70"/>
    <mergeCell ref="LV71:LW71"/>
    <mergeCell ref="LV47:LW47"/>
    <mergeCell ref="LV48:LW48"/>
    <mergeCell ref="LV49:LW49"/>
    <mergeCell ref="LV74:LW74"/>
    <mergeCell ref="LV50:LW50"/>
    <mergeCell ref="LV51:LW51"/>
    <mergeCell ref="LV52:LW52"/>
    <mergeCell ref="LV53:LW53"/>
    <mergeCell ref="LV54:LW54"/>
    <mergeCell ref="LV55:LW55"/>
    <mergeCell ref="LV56:LW56"/>
    <mergeCell ref="LV57:LW57"/>
    <mergeCell ref="LV58:LW58"/>
    <mergeCell ref="LV59:LW59"/>
    <mergeCell ref="LV60:LW60"/>
    <mergeCell ref="LV61:LW61"/>
    <mergeCell ref="LV42:LW42"/>
    <mergeCell ref="LV43:LW43"/>
    <mergeCell ref="LV44:LW44"/>
    <mergeCell ref="LV45:LW45"/>
    <mergeCell ref="LV46:LW46"/>
    <mergeCell ref="LV37:LW37"/>
    <mergeCell ref="LV38:LW38"/>
    <mergeCell ref="LV39:LW39"/>
    <mergeCell ref="LV40:LW40"/>
    <mergeCell ref="LV41:LW41"/>
    <mergeCell ref="LV32:LW32"/>
    <mergeCell ref="LV33:LW33"/>
    <mergeCell ref="LV34:LW34"/>
    <mergeCell ref="LV35:LW35"/>
    <mergeCell ref="LV36:LW36"/>
    <mergeCell ref="LV27:LW27"/>
    <mergeCell ref="LV28:LW28"/>
    <mergeCell ref="LV29:LW29"/>
    <mergeCell ref="LV30:LW30"/>
    <mergeCell ref="LV31:LW31"/>
    <mergeCell ref="LV22:LW22"/>
    <mergeCell ref="LV23:LW23"/>
    <mergeCell ref="LV24:LW24"/>
    <mergeCell ref="LV25:LW25"/>
    <mergeCell ref="LV26:LW26"/>
    <mergeCell ref="LV17:LW17"/>
    <mergeCell ref="LV18:LW18"/>
    <mergeCell ref="LV19:LW19"/>
    <mergeCell ref="LV20:LW20"/>
    <mergeCell ref="LV21:LW21"/>
    <mergeCell ref="LN3:LN4"/>
    <mergeCell ref="LN5:LS5"/>
    <mergeCell ref="LV11:MD12"/>
    <mergeCell ref="LV15:LW15"/>
    <mergeCell ref="LV16:LW16"/>
  </mergeCells>
  <conditionalFormatting sqref="H15:LM74">
    <cfRule type="containsText" dxfId="6" priority="1" operator="containsText" text="A">
      <formula>NOT(ISERROR(SEARCH("A",H15)))</formula>
    </cfRule>
    <cfRule type="containsText" dxfId="5" priority="2" operator="containsText" text="E">
      <formula>NOT(ISERROR(SEARCH("E",H15)))</formula>
    </cfRule>
    <cfRule type="containsText" dxfId="4" priority="3" operator="containsText" text="P">
      <formula>NOT(ISERROR(SEARCH("P",H15)))</formula>
    </cfRule>
    <cfRule type="expression" dxfId="3" priority="7">
      <formula>IF(H$14&gt;0,1," ")</formula>
    </cfRule>
  </conditionalFormatting>
  <conditionalFormatting sqref="H11:LM13">
    <cfRule type="containsText" dxfId="2" priority="4" operator="containsText" text="NE">
      <formula>NOT(ISERROR(SEARCH("NE",H11)))</formula>
    </cfRule>
    <cfRule type="containsText" dxfId="1" priority="5" operator="containsText" text="E">
      <formula>NOT(ISERROR(SEARCH("E",H11)))</formula>
    </cfRule>
    <cfRule type="containsText" dxfId="0" priority="6" operator="containsText" text="P">
      <formula>NOT(ISERROR(SEARCH("P",H11)))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Joueurs</vt:lpstr>
      <vt:lpstr>CdP (originale)</vt:lpstr>
      <vt:lpstr>'CdP (originale)'!Zone_d_impression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2021-02-25T00:27:03Z</dcterms:created>
  <dcterms:modified xsi:type="dcterms:W3CDTF">2021-02-25T05:43:09Z</dcterms:modified>
</cp:coreProperties>
</file>