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BCAC8A8-4418-4808-AA64-5A1D0494DB84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U8" i="1" l="1"/>
  <c r="U9" i="1"/>
  <c r="U10" i="1"/>
  <c r="V8" i="1"/>
  <c r="W8" i="1" s="1"/>
  <c r="V9" i="1"/>
  <c r="W9" i="1" s="1"/>
  <c r="V10" i="1"/>
  <c r="W10" i="1" s="1"/>
  <c r="U11" i="1"/>
  <c r="U12" i="1"/>
  <c r="U13" i="1"/>
  <c r="V11" i="1"/>
  <c r="W11" i="1" s="1"/>
  <c r="V12" i="1"/>
  <c r="W12" i="1" s="1"/>
  <c r="V13" i="1"/>
  <c r="U14" i="1"/>
  <c r="U15" i="1"/>
  <c r="U16" i="1"/>
  <c r="V14" i="1"/>
  <c r="W14" i="1" s="1"/>
  <c r="V15" i="1"/>
  <c r="V16" i="1"/>
  <c r="V7" i="1"/>
  <c r="V17" i="1"/>
  <c r="V18" i="1"/>
  <c r="V19" i="1"/>
  <c r="V20" i="1"/>
  <c r="V21" i="1"/>
  <c r="U7" i="1"/>
  <c r="W7" i="1" s="1"/>
  <c r="U17" i="1"/>
  <c r="W17" i="1" s="1"/>
  <c r="U18" i="1"/>
  <c r="W18" i="1" s="1"/>
  <c r="U19" i="1"/>
  <c r="W19" i="1" s="1"/>
  <c r="U20" i="1"/>
  <c r="W20" i="1" s="1"/>
  <c r="U21" i="1"/>
  <c r="W21" i="1" s="1"/>
  <c r="W13" i="1" l="1"/>
  <c r="W15" i="1"/>
  <c r="W16" i="1"/>
  <c r="U22" i="1" l="1"/>
  <c r="T22" i="1"/>
  <c r="S22" i="1"/>
  <c r="R22" i="1"/>
  <c r="Q22" i="1"/>
  <c r="P22" i="1"/>
  <c r="O22" i="1"/>
  <c r="N22" i="1"/>
  <c r="M22" i="1"/>
  <c r="L22" i="1"/>
  <c r="K22" i="1"/>
  <c r="J22" i="1"/>
  <c r="I22" i="1"/>
  <c r="C4" i="1"/>
  <c r="W22" i="1" l="1"/>
  <c r="V22" i="1"/>
  <c r="H22" i="1"/>
</calcChain>
</file>

<file path=xl/sharedStrings.xml><?xml version="1.0" encoding="utf-8"?>
<sst xmlns="http://schemas.openxmlformats.org/spreadsheetml/2006/main" count="28" uniqueCount="28">
  <si>
    <t xml:space="preserve">Aujourd'hui : </t>
  </si>
  <si>
    <t>NOM</t>
  </si>
  <si>
    <t>Prénoms</t>
  </si>
  <si>
    <t>N° CNI</t>
  </si>
  <si>
    <t>TELEPHONE</t>
  </si>
  <si>
    <t>ACTIVITES</t>
  </si>
  <si>
    <t>SUPERFICIE</t>
  </si>
  <si>
    <t>LOYER MENSUEL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</si>
  <si>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</si>
  <si>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</si>
  <si>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</si>
  <si>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</si>
  <si>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</si>
  <si>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</si>
  <si>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</si>
  <si>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</si>
  <si>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</si>
  <si>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</si>
  <si>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</si>
  <si>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</si>
  <si>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Versements effectués </t>
  </si>
  <si>
    <t>Reste dû</t>
  </si>
  <si>
    <t xml:space="preserve">Commentaire </t>
  </si>
  <si>
    <t>TOTAUX</t>
  </si>
  <si>
    <t>Loyers mensuels</t>
  </si>
  <si>
    <t>(versements déjà effectués)</t>
  </si>
  <si>
    <t>(reste dû)</t>
  </si>
  <si>
    <t>Versements attendus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</si>
</sst>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\ _€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0"/>
      <name val="Arial"/>
      <family val="2"/>
    </font>
    <font>
      <sz val="16"/>
      <color theme="0"/>
      <name val="Calibri"/>
      <family val="2"/>
      <scheme val="minor"/>
    </font>
    <font>
      <b/>
      <sz val="12"/>
      <color rgb="FF00206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4" tint="-0.249977111117893"/>
      <name val="Arial"/>
      <family val="2"/>
    </font>
    <font>
      <b/>
      <sz val="12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6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theme="1"/>
      <name val="Arial"/>
    </font>
    <font>
      <sz val="11"/>
      <color theme="1"/>
      <name val="Arial"/>
    </font>
  </fonts>
  <fills count="9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hair">
        <color rgb="FF990033"/>
      </left>
      <right style="hair">
        <color rgb="FF990033"/>
      </right>
      <top style="hair">
        <color rgb="FF990033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164" fontId="5" fillId="5" borderId="2" applyNumberFormat="0" applyProtection="0"/>
    <xf numFmtId="0" fontId="5" fillId="6" borderId="1">
      <alignment horizontal="center" vertical="center" wrapText="1"/>
      <protection hidden="1"/>
    </xf>
  </cellStyleXfs>
  <cellXfs count="43">
    <xf numFmtId="0" fontId="0" fillId="0" borderId="0" xfId="0"/>
    <xf numFmtId="0" fontId="3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4" fillId="3" borderId="0" xfId="0" applyFont="1" applyFill="1"/>
    <xf numFmtId="14" fontId="4" fillId="3" borderId="0" xfId="0" applyNumberFormat="1" applyFont="1" applyFill="1"/>
    <xf numFmtId="0" fontId="3" fillId="3" borderId="0" xfId="0" applyFont="1" applyFill="1" applyBorder="1"/>
    <xf numFmtId="0" fontId="5" fillId="4" borderId="1" xfId="0" applyFont="1" applyFill="1" applyBorder="1" applyAlignment="1" applyProtection="1">
      <alignment horizontal="center" vertical="center" wrapText="1"/>
      <protection hidden="1"/>
    </xf>
    <xf numFmtId="165" fontId="5" fillId="5" borderId="2" xfId="3" applyNumberFormat="1" applyAlignment="1" applyProtection="1">
      <alignment horizontal="center" vertical="center" wrapText="1"/>
      <protection hidden="1"/>
    </xf>
    <xf numFmtId="165" fontId="6" fillId="2" borderId="1" xfId="2" applyNumberFormat="1" applyFont="1" applyBorder="1" applyAlignment="1" applyProtection="1">
      <alignment horizontal="center" vertical="center" wrapText="1"/>
      <protection hidden="1"/>
    </xf>
    <xf numFmtId="0" fontId="5" fillId="6" borderId="1" xfId="4">
      <alignment horizontal="center" vertical="center" wrapText="1"/>
      <protection hidden="1"/>
    </xf>
    <xf numFmtId="0" fontId="0" fillId="3" borderId="0" xfId="0" applyFill="1" applyAlignment="1">
      <alignment wrapText="1"/>
    </xf>
    <xf numFmtId="164" fontId="7" fillId="3" borderId="0" xfId="0" applyNumberFormat="1" applyFont="1" applyFill="1" applyBorder="1" applyAlignment="1">
      <alignment wrapText="1"/>
    </xf>
    <xf numFmtId="0" fontId="8" fillId="7" borderId="3" xfId="0" applyFont="1" applyFill="1" applyBorder="1" applyAlignment="1" applyProtection="1">
      <alignment horizontal="center" vertical="center"/>
      <protection locked="0"/>
    </xf>
    <xf numFmtId="49" fontId="8" fillId="7" borderId="3" xfId="0" applyNumberFormat="1" applyFont="1" applyFill="1" applyBorder="1" applyAlignment="1" applyProtection="1">
      <alignment horizontal="center" vertical="center"/>
      <protection locked="0"/>
    </xf>
    <xf numFmtId="14" fontId="9" fillId="7" borderId="3" xfId="0" applyNumberFormat="1" applyFont="1" applyFill="1" applyBorder="1" applyAlignment="1" applyProtection="1">
      <alignment horizontal="center" vertical="center"/>
      <protection locked="0"/>
    </xf>
    <xf numFmtId="0" fontId="9" fillId="7" borderId="3" xfId="0" applyFont="1" applyFill="1" applyBorder="1" applyAlignment="1" applyProtection="1">
      <alignment horizontal="right" vertical="center"/>
      <protection locked="0"/>
    </xf>
    <xf numFmtId="165" fontId="9" fillId="8" borderId="3" xfId="0" applyNumberFormat="1" applyFont="1" applyFill="1" applyBorder="1" applyAlignment="1">
      <alignment vertical="center"/>
    </xf>
    <xf numFmtId="165" fontId="9" fillId="8" borderId="3" xfId="0" applyNumberFormat="1" applyFont="1" applyFill="1" applyBorder="1" applyAlignment="1">
      <alignment vertical="top"/>
    </xf>
    <xf numFmtId="165" fontId="9" fillId="7" borderId="3" xfId="0" applyNumberFormat="1" applyFont="1" applyFill="1" applyBorder="1" applyAlignment="1" applyProtection="1">
      <alignment vertical="center"/>
      <protection locked="0"/>
    </xf>
    <xf numFmtId="164" fontId="9" fillId="8" borderId="3" xfId="1" applyNumberFormat="1" applyFont="1" applyFill="1" applyBorder="1" applyAlignment="1">
      <alignment vertical="center"/>
    </xf>
    <xf numFmtId="0" fontId="9" fillId="7" borderId="3" xfId="0" applyFont="1" applyFill="1" applyBorder="1" applyAlignment="1" applyProtection="1">
      <alignment horizontal="center" vertical="center"/>
      <protection locked="0"/>
    </xf>
    <xf numFmtId="49" fontId="8" fillId="7" borderId="4" xfId="0" applyNumberFormat="1" applyFont="1" applyFill="1" applyBorder="1" applyAlignment="1" applyProtection="1">
      <alignment horizontal="center" vertical="center"/>
      <protection locked="0"/>
    </xf>
    <xf numFmtId="14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Font="1" applyFill="1" applyBorder="1" applyAlignment="1" applyProtection="1">
      <alignment horizontal="right" vertical="center"/>
      <protection locked="0"/>
    </xf>
    <xf numFmtId="165" fontId="9" fillId="8" borderId="4" xfId="0" applyNumberFormat="1" applyFont="1" applyFill="1" applyBorder="1" applyAlignment="1">
      <alignment vertical="center"/>
    </xf>
    <xf numFmtId="165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4" xfId="0" applyFont="1" applyFill="1" applyBorder="1" applyAlignment="1" applyProtection="1">
      <alignment horizontal="center" vertical="center"/>
      <protection locked="0"/>
    </xf>
    <xf numFmtId="0" fontId="8" fillId="7" borderId="4" xfId="0" applyFont="1" applyFill="1" applyBorder="1" applyAlignment="1" applyProtection="1">
      <alignment horizontal="center" vertical="center"/>
      <protection locked="0"/>
    </xf>
    <xf numFmtId="164" fontId="9" fillId="8" borderId="4" xfId="1" applyNumberFormat="1" applyFont="1" applyFill="1" applyBorder="1" applyAlignment="1">
      <alignment vertical="center"/>
    </xf>
    <xf numFmtId="0" fontId="10" fillId="3" borderId="5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0" fillId="3" borderId="7" xfId="0" applyNumberFormat="1" applyFont="1" applyFill="1" applyBorder="1" applyAlignment="1">
      <alignment vertical="center"/>
    </xf>
    <xf numFmtId="0" fontId="11" fillId="3" borderId="7" xfId="0" applyNumberFormat="1" applyFont="1" applyFill="1" applyBorder="1" applyAlignment="1">
      <alignment horizontal="center" vertical="center"/>
    </xf>
    <xf numFmtId="164" fontId="11" fillId="3" borderId="7" xfId="0" applyNumberFormat="1" applyFont="1" applyFill="1" applyBorder="1" applyAlignment="1">
      <alignment vertical="center"/>
    </xf>
    <xf numFmtId="164" fontId="12" fillId="3" borderId="7" xfId="0" applyNumberFormat="1" applyFont="1" applyFill="1" applyBorder="1" applyAlignment="1">
      <alignment vertical="center"/>
    </xf>
    <xf numFmtId="165" fontId="12" fillId="3" borderId="7" xfId="0" applyNumberFormat="1" applyFont="1" applyFill="1" applyBorder="1" applyAlignment="1">
      <alignment vertical="center"/>
    </xf>
    <xf numFmtId="0" fontId="11" fillId="3" borderId="8" xfId="0" applyNumberFormat="1" applyFont="1" applyFill="1" applyBorder="1" applyAlignment="1">
      <alignment vertical="center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right" vertical="center" wrapText="1"/>
    </xf>
    <xf numFmtId="0" fontId="15" fillId="7" borderId="3" xfId="0" applyFont="1" applyFill="1" applyBorder="1" applyAlignment="1" applyProtection="1">
      <alignment horizontal="center" vertical="center"/>
      <protection locked="0"/>
    </xf>
    <xf numFmtId="165" fontId="16" fillId="8" borderId="3" xfId="0" applyNumberFormat="1" applyFont="1" applyFill="1" applyBorder="1" applyAlignment="1">
      <alignment vertical="center"/>
    </xf>
    <xf numFmtId="165" fontId="16" fillId="7" borderId="3" xfId="0" applyNumberFormat="1" applyFont="1" applyFill="1" applyBorder="1" applyAlignment="1" applyProtection="1">
      <alignment vertical="center"/>
      <protection locked="0"/>
    </xf>
  </cellXfs>
  <cellStyles count="5">
    <cellStyle name="Accent6" xfId="2" builtinId="49"/>
    <cellStyle name="Bleu Clair" xfId="3" xr:uid="{00000000-0005-0000-0000-000001000000}"/>
    <cellStyle name="Monétaire" xfId="1" builtinId="4"/>
    <cellStyle name="Normal" xfId="0" builtinId="0"/>
    <cellStyle name="Style 1" xfId="4" xr:uid="{00000000-0005-0000-0000-000004000000}"/>
  </cellStyles>
  <dxfs count="50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5" formatCode="#,##0\ _€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4" tint="-0.249977111117893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hair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  <protection locked="0" hidden="0"/>
    </dxf>
    <dxf>
      <numFmt numFmtId="164" formatCode="#,##0.00\ &quot;€&quot;"/>
    </dxf>
    <dxf>
      <numFmt numFmtId="165" formatCode="#,##0\ _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#,##0\ _€"/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numFmt numFmtId="165" formatCode="#,##0\ _€"/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  <protection locked="0" hidden="0"/>
    </dxf>
    <dxf>
      <border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4" tint="-0.249977111117893"/>
        <name val="Arial"/>
        <scheme val="none"/>
      </font>
      <alignment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hair">
          <color rgb="FF99003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scheme val="none"/>
      </font>
      <fill>
        <patternFill patternType="solid">
          <fgColor indexed="64"/>
          <bgColor rgb="FF80000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990033"/>
        </left>
        <right style="hair">
          <color rgb="FF990033"/>
        </right>
        <top/>
        <bottom/>
      </border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0</xdr:col>
      <xdr:colOff>762000</xdr:colOff>
      <xdr:row>5</xdr:row>
      <xdr:rowOff>38100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0"/>
          <a:ext cx="1038225" cy="10382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B6:X22" totalsRowCount="1" headerRowDxfId="49" dataDxfId="47" totalsRowDxfId="46" headerRowBorderDxfId="48" totalsRowBorderDxfId="45">
  <autoFilter ref="B6:X21" xr:uid="{00000000-0009-0000-0100-000001000000}"/>
  <tableColumns count="23">
    <tableColumn id="1" xr3:uid="{00000000-0010-0000-0000-000001000000}" name="NOM" dataDxfId="44" totalsRowDxfId="22"/>
    <tableColumn id="19" xr3:uid="{00000000-0010-0000-0000-000013000000}" name="Prénoms" dataDxfId="43" totalsRowDxfId="21"/>
    <tableColumn id="2" xr3:uid="{00000000-0010-0000-0000-000002000000}" name="N° CNI" dataDxfId="42" totalsRowDxfId="20"/>
    <tableColumn id="24" xr3:uid="{00000000-0010-0000-0000-000018000000}" name="TELEPHONE" totalsRowDxfId="19"/>
    <tableColumn id="3" xr3:uid="{00000000-0010-0000-0000-000003000000}" name="ACTIVITES" totalsRowDxfId="18"/>
    <tableColumn id="4" xr3:uid="{00000000-0010-0000-0000-000004000000}" name="SUPERFICIE" totalsRowDxfId="17"/>
    <tableColumn id="6" xr3:uid="{00000000-0010-0000-0000-000006000000}" name="LOYER MENSUEL" totalsRowFunction="sum" dataDxfId="41" totalsRowDxfId="16">
      <calculatedColumnFormula>IF(Tableau2[[#This Row],[SUPERFICIE]]="","",IF(Tableau2[[#This Row],[SUPERFICIE]]&gt;0,Tableau2[[#This Row],[SUPERFICIE]]+(Tableau2[[#This Row],[SUPERFICIE]]*#REF!)))</calculatedColumnFormula>
    </tableColumn>
    <tableColumn id="20" xr3:uid="{00000000-0010-0000-0000-000014000000}" name="JANVIER" totalsRowFunction="sum" dataDxfId="40" totalsRowDxfId="15"/>
    <tableColumn id="18" xr3:uid="{00000000-0010-0000-0000-000012000000}" name="FEVRIER" totalsRowFunction="sum" dataDxfId="39" totalsRowDxfId="14"/>
    <tableColumn id="17" xr3:uid="{00000000-0010-0000-0000-000011000000}" name="MARS" totalsRowFunction="sum" dataDxfId="38" totalsRowDxfId="13"/>
    <tableColumn id="16" xr3:uid="{00000000-0010-0000-0000-000010000000}" name="AVRIL" totalsRowFunction="sum" dataDxfId="37" totalsRowDxfId="12"/>
    <tableColumn id="15" xr3:uid="{00000000-0010-0000-0000-00000F000000}" name="MAI" totalsRowFunction="sum" dataDxfId="36" totalsRowDxfId="11"/>
    <tableColumn id="14" xr3:uid="{00000000-0010-0000-0000-00000E000000}" name="JUIN" totalsRowFunction="sum" dataDxfId="35" totalsRowDxfId="10"/>
    <tableColumn id="12" xr3:uid="{00000000-0010-0000-0000-00000C000000}" name="JUILLET" totalsRowFunction="sum" dataDxfId="34" totalsRowDxfId="9"/>
    <tableColumn id="11" xr3:uid="{00000000-0010-0000-0000-00000B000000}" name="AOUT" totalsRowFunction="sum" dataDxfId="33" totalsRowDxfId="8"/>
    <tableColumn id="10" xr3:uid="{00000000-0010-0000-0000-00000A000000}" name="SEPTEMBRE" totalsRowFunction="sum" dataDxfId="32" totalsRowDxfId="7"/>
    <tableColumn id="9" xr3:uid="{00000000-0010-0000-0000-000009000000}" name="OCTOBRE" totalsRowFunction="sum" dataDxfId="31" totalsRowDxfId="6"/>
    <tableColumn id="8" xr3:uid="{00000000-0010-0000-0000-000008000000}" name="NOVEMBRE" totalsRowFunction="sum" dataDxfId="30" totalsRowDxfId="5"/>
    <tableColumn id="5" xr3:uid="{00000000-0010-0000-0000-000005000000}" name="DECEMBRE" totalsRowFunction="sum" dataDxfId="29" totalsRowDxfId="4"/>
    <tableColumn id="21" xr3:uid="{00000000-0010-0000-0000-000015000000}" name="Versements effectués " totalsRowFunction="sum" dataDxfId="28" totalsRowDxfId="3">
      <calculatedColumnFormula>SUM(Tableau2[[#This Row],[JANVIER]:[DECEMBRE]])</calculatedColumnFormula>
    </tableColumn>
    <tableColumn id="7" xr3:uid="{00000000-0010-0000-0000-000007000000}" name="Versements attendus" totalsRowFunction="sum" dataDxfId="26" totalsRowDxfId="2">
      <calculatedColumnFormula>Tableau2[[#This Row],[LOYER MENSUEL]]*MONTH(NOW())</calculatedColumnFormula>
    </tableColumn>
    <tableColumn id="22" xr3:uid="{00000000-0010-0000-0000-000016000000}" name="Reste dû" totalsRowFunction="sum" dataDxfId="27" totalsRowDxfId="1" dataCellStyle="Monétaire">
      <calculatedColumnFormula>Tableau2[[#This Row],[Versements attendus]]-Tableau2[[#This Row],[Versements effectués ]]</calculatedColumnFormula>
    </tableColumn>
    <tableColumn id="13" xr3:uid="{00000000-0010-0000-0000-00000D000000}" name="Commentaire " totalsRow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Y23"/>
  <sheetViews>
    <sheetView showZeros="0" tabSelected="1" topLeftCell="P1" workbookViewId="0">
      <selection activeCell="W8" sqref="W8"/>
    </sheetView>
  </sheetViews>
  <sheetFormatPr baseColWidth="10" defaultColWidth="11.44140625" defaultRowHeight="14.4" x14ac:dyDescent="0.3"/>
  <cols>
    <col min="1" max="1" width="13.5546875" style="2" customWidth="1"/>
    <col min="2" max="3" width="17.88671875" style="2" customWidth="1"/>
    <col min="4" max="4" width="14.33203125" style="2" bestFit="1" customWidth="1"/>
    <col min="5" max="5" width="15.5546875" style="3" customWidth="1"/>
    <col min="6" max="6" width="14.5546875" style="2" customWidth="1"/>
    <col min="7" max="7" width="15" style="2" customWidth="1"/>
    <col min="8" max="20" width="17.109375" style="2" customWidth="1"/>
    <col min="21" max="22" width="20.6640625" style="2" customWidth="1"/>
    <col min="23" max="23" width="17" style="2" customWidth="1"/>
    <col min="24" max="24" width="48.6640625" style="2" customWidth="1"/>
    <col min="25" max="16384" width="11.44140625" style="2"/>
  </cols>
  <sheetData>
    <row r="3" spans="1:25" x14ac:dyDescent="0.3">
      <c r="A3" s="1"/>
    </row>
    <row r="4" spans="1:25" ht="18" x14ac:dyDescent="0.35">
      <c r="A4" s="1"/>
      <c r="B4" s="4" t="s">
        <v>0</v>
      </c>
      <c r="C4" s="5">
        <f ca="1">TODAY()</f>
        <v>44219</v>
      </c>
    </row>
    <row r="5" spans="1:25" ht="15" customHeight="1" x14ac:dyDescent="0.3">
      <c r="A5" s="1"/>
    </row>
    <row r="6" spans="1:25" ht="49.5" customHeight="1" x14ac:dyDescent="0.3">
      <c r="A6" s="6"/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8" t="s">
        <v>7</v>
      </c>
      <c r="I6" s="9" t="s">
        <v>8</v>
      </c>
      <c r="J6" s="9" t="s">
        <v>9</v>
      </c>
      <c r="K6" s="9" t="s">
        <v>10</v>
      </c>
      <c r="L6" s="9" t="s">
        <v>11</v>
      </c>
      <c r="M6" s="9" t="s">
        <v>12</v>
      </c>
      <c r="N6" s="9" t="s">
        <v>13</v>
      </c>
      <c r="O6" s="9" t="s">
        <v>14</v>
      </c>
      <c r="P6" s="9" t="s">
        <v>15</v>
      </c>
      <c r="Q6" s="9" t="s">
        <v>16</v>
      </c>
      <c r="R6" s="9" t="s">
        <v>17</v>
      </c>
      <c r="S6" s="9" t="s">
        <v>18</v>
      </c>
      <c r="T6" s="9" t="s">
        <v>19</v>
      </c>
      <c r="U6" s="8" t="s">
        <v>20</v>
      </c>
      <c r="V6" s="8" t="s">
        <v>27</v>
      </c>
      <c r="W6" s="10" t="s">
        <v>21</v>
      </c>
      <c r="X6" s="7" t="s">
        <v>22</v>
      </c>
      <c r="Y6" s="11"/>
    </row>
    <row r="7" spans="1:25" ht="15.6" x14ac:dyDescent="0.3">
      <c r="A7" s="12"/>
      <c r="B7" s="13"/>
      <c r="C7" s="13"/>
      <c r="D7" s="13"/>
      <c r="E7" s="14"/>
      <c r="F7" s="15"/>
      <c r="G7" s="16"/>
      <c r="H7" s="17">
        <v>500</v>
      </c>
      <c r="I7" s="17">
        <v>450</v>
      </c>
      <c r="J7" s="17"/>
      <c r="K7" s="17"/>
      <c r="L7" s="17"/>
      <c r="M7" s="17"/>
      <c r="N7" s="17"/>
      <c r="O7" s="17"/>
      <c r="P7" s="18"/>
      <c r="Q7" s="17"/>
      <c r="R7" s="17"/>
      <c r="S7" s="17"/>
      <c r="T7" s="17"/>
      <c r="U7" s="19">
        <f>SUM(Tableau2[[#This Row],[JANVIER]:[DECEMBRE]])</f>
        <v>450</v>
      </c>
      <c r="V7" s="19">
        <f ca="1">Tableau2[[#This Row],[LOYER MENSUEL]]*MONTH(NOW())</f>
        <v>500</v>
      </c>
      <c r="W7" s="20">
        <f ca="1">Tableau2[[#This Row],[Versements attendus]]-Tableau2[[#This Row],[Versements effectués ]]</f>
        <v>50</v>
      </c>
      <c r="X7" s="21"/>
    </row>
    <row r="8" spans="1:25" ht="15.6" x14ac:dyDescent="0.3">
      <c r="A8" s="12"/>
      <c r="B8" s="40"/>
      <c r="C8" s="40"/>
      <c r="D8" s="40"/>
      <c r="E8" s="14"/>
      <c r="F8" s="15"/>
      <c r="G8" s="16"/>
      <c r="H8" s="17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19">
        <f>SUM(Tableau2[[#This Row],[JANVIER]:[DECEMBRE]])</f>
        <v>0</v>
      </c>
      <c r="V8" s="42">
        <f ca="1">Tableau2[[#This Row],[LOYER MENSUEL]]*MONTH(NOW())</f>
        <v>0</v>
      </c>
      <c r="W8" s="20">
        <f ca="1">Tableau2[[#This Row],[Versements attendus]]-Tableau2[[#This Row],[Versements effectués ]]</f>
        <v>0</v>
      </c>
      <c r="X8" s="21"/>
    </row>
    <row r="9" spans="1:25" ht="15.6" x14ac:dyDescent="0.3">
      <c r="A9" s="12"/>
      <c r="B9" s="40"/>
      <c r="C9" s="40"/>
      <c r="D9" s="40"/>
      <c r="E9" s="14"/>
      <c r="F9" s="15"/>
      <c r="G9" s="16"/>
      <c r="H9" s="17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19">
        <f>SUM(Tableau2[[#This Row],[JANVIER]:[DECEMBRE]])</f>
        <v>0</v>
      </c>
      <c r="V9" s="42">
        <f ca="1">Tableau2[[#This Row],[LOYER MENSUEL]]*MONTH(NOW())</f>
        <v>0</v>
      </c>
      <c r="W9" s="20">
        <f ca="1">Tableau2[[#This Row],[Versements attendus]]-Tableau2[[#This Row],[Versements effectués ]]</f>
        <v>0</v>
      </c>
      <c r="X9" s="21"/>
    </row>
    <row r="10" spans="1:25" ht="15.6" x14ac:dyDescent="0.3">
      <c r="A10" s="12"/>
      <c r="B10" s="40"/>
      <c r="C10" s="40"/>
      <c r="D10" s="40"/>
      <c r="E10" s="14"/>
      <c r="F10" s="15"/>
      <c r="G10" s="16"/>
      <c r="H10" s="17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19">
        <f>SUM(Tableau2[[#This Row],[JANVIER]:[DECEMBRE]])</f>
        <v>0</v>
      </c>
      <c r="V10" s="42">
        <f ca="1">Tableau2[[#This Row],[LOYER MENSUEL]]*MONTH(NOW())</f>
        <v>0</v>
      </c>
      <c r="W10" s="20">
        <f ca="1">Tableau2[[#This Row],[Versements attendus]]-Tableau2[[#This Row],[Versements effectués ]]</f>
        <v>0</v>
      </c>
      <c r="X10" s="21"/>
    </row>
    <row r="11" spans="1:25" ht="15.6" x14ac:dyDescent="0.3">
      <c r="A11" s="12"/>
      <c r="B11" s="40"/>
      <c r="C11" s="40"/>
      <c r="D11" s="40"/>
      <c r="E11" s="14"/>
      <c r="F11" s="15"/>
      <c r="G11" s="16"/>
      <c r="H11" s="17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19">
        <f>SUM(Tableau2[[#This Row],[JANVIER]:[DECEMBRE]])</f>
        <v>0</v>
      </c>
      <c r="V11" s="42">
        <f ca="1">Tableau2[[#This Row],[LOYER MENSUEL]]*MONTH(NOW())</f>
        <v>0</v>
      </c>
      <c r="W11" s="20">
        <f ca="1">Tableau2[[#This Row],[Versements attendus]]-Tableau2[[#This Row],[Versements effectués ]]</f>
        <v>0</v>
      </c>
      <c r="X11" s="21"/>
    </row>
    <row r="12" spans="1:25" ht="15.6" x14ac:dyDescent="0.3">
      <c r="A12" s="12"/>
      <c r="B12" s="40"/>
      <c r="C12" s="40"/>
      <c r="D12" s="40"/>
      <c r="E12" s="14"/>
      <c r="F12" s="15"/>
      <c r="G12" s="16"/>
      <c r="H12" s="17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19">
        <f>SUM(Tableau2[[#This Row],[JANVIER]:[DECEMBRE]])</f>
        <v>0</v>
      </c>
      <c r="V12" s="42">
        <f ca="1">Tableau2[[#This Row],[LOYER MENSUEL]]*MONTH(NOW())</f>
        <v>0</v>
      </c>
      <c r="W12" s="20">
        <f ca="1">Tableau2[[#This Row],[Versements attendus]]-Tableau2[[#This Row],[Versements effectués ]]</f>
        <v>0</v>
      </c>
      <c r="X12" s="21"/>
    </row>
    <row r="13" spans="1:25" ht="15.6" x14ac:dyDescent="0.3">
      <c r="A13" s="12"/>
      <c r="B13" s="40"/>
      <c r="C13" s="40"/>
      <c r="D13" s="40"/>
      <c r="E13" s="14"/>
      <c r="F13" s="15"/>
      <c r="G13" s="16"/>
      <c r="H13" s="17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19">
        <f>SUM(Tableau2[[#This Row],[JANVIER]:[DECEMBRE]])</f>
        <v>0</v>
      </c>
      <c r="V13" s="42">
        <f ca="1">Tableau2[[#This Row],[LOYER MENSUEL]]*MONTH(NOW())</f>
        <v>0</v>
      </c>
      <c r="W13" s="20">
        <f ca="1">Tableau2[[#This Row],[Versements attendus]]-Tableau2[[#This Row],[Versements effectués ]]</f>
        <v>0</v>
      </c>
      <c r="X13" s="21"/>
    </row>
    <row r="14" spans="1:25" ht="15.6" x14ac:dyDescent="0.3">
      <c r="A14" s="12"/>
      <c r="B14" s="40"/>
      <c r="C14" s="40"/>
      <c r="D14" s="40"/>
      <c r="E14" s="14"/>
      <c r="F14" s="15"/>
      <c r="G14" s="16"/>
      <c r="H14" s="17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19">
        <f>SUM(Tableau2[[#This Row],[JANVIER]:[DECEMBRE]])</f>
        <v>0</v>
      </c>
      <c r="V14" s="42">
        <f ca="1">Tableau2[[#This Row],[LOYER MENSUEL]]*MONTH(NOW())</f>
        <v>0</v>
      </c>
      <c r="W14" s="20">
        <f ca="1">Tableau2[[#This Row],[Versements attendus]]-Tableau2[[#This Row],[Versements effectués ]]</f>
        <v>0</v>
      </c>
      <c r="X14" s="21"/>
    </row>
    <row r="15" spans="1:25" ht="15.6" x14ac:dyDescent="0.3">
      <c r="A15" s="12"/>
      <c r="B15" s="40"/>
      <c r="C15" s="40"/>
      <c r="D15" s="40"/>
      <c r="E15" s="14"/>
      <c r="F15" s="15"/>
      <c r="G15" s="16"/>
      <c r="H15" s="17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19">
        <f>SUM(Tableau2[[#This Row],[JANVIER]:[DECEMBRE]])</f>
        <v>0</v>
      </c>
      <c r="V15" s="42">
        <f ca="1">Tableau2[[#This Row],[LOYER MENSUEL]]*MONTH(NOW())</f>
        <v>0</v>
      </c>
      <c r="W15" s="20">
        <f ca="1">Tableau2[[#This Row],[Versements attendus]]-Tableau2[[#This Row],[Versements effectués ]]</f>
        <v>0</v>
      </c>
      <c r="X15" s="21"/>
    </row>
    <row r="16" spans="1:25" ht="15.6" x14ac:dyDescent="0.3">
      <c r="A16" s="12"/>
      <c r="B16" s="40"/>
      <c r="C16" s="40"/>
      <c r="D16" s="40"/>
      <c r="E16" s="14"/>
      <c r="F16" s="15"/>
      <c r="G16" s="16"/>
      <c r="H16" s="17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19">
        <f>SUM(Tableau2[[#This Row],[JANVIER]:[DECEMBRE]])</f>
        <v>0</v>
      </c>
      <c r="V16" s="42">
        <f ca="1">Tableau2[[#This Row],[LOYER MENSUEL]]*MONTH(NOW())</f>
        <v>0</v>
      </c>
      <c r="W16" s="20">
        <f ca="1">Tableau2[[#This Row],[Versements attendus]]-Tableau2[[#This Row],[Versements effectués ]]</f>
        <v>0</v>
      </c>
      <c r="X16" s="21"/>
    </row>
    <row r="17" spans="1:24" ht="15.6" x14ac:dyDescent="0.3">
      <c r="A17" s="12"/>
      <c r="B17" s="13"/>
      <c r="C17" s="13"/>
      <c r="D17" s="13"/>
      <c r="E17" s="14"/>
      <c r="F17" s="15"/>
      <c r="G17" s="16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9">
        <f>SUM(Tableau2[[#This Row],[JANVIER]:[DECEMBRE]])</f>
        <v>0</v>
      </c>
      <c r="V17" s="19">
        <f ca="1">Tableau2[[#This Row],[LOYER MENSUEL]]*MONTH(NOW())</f>
        <v>0</v>
      </c>
      <c r="W17" s="20">
        <f ca="1">Tableau2[[#This Row],[Versements attendus]]-Tableau2[[#This Row],[Versements effectués ]]</f>
        <v>0</v>
      </c>
      <c r="X17" s="21"/>
    </row>
    <row r="18" spans="1:24" ht="15.6" x14ac:dyDescent="0.3">
      <c r="A18" s="12"/>
      <c r="B18" s="13"/>
      <c r="C18" s="13"/>
      <c r="D18" s="13"/>
      <c r="E18" s="14"/>
      <c r="F18" s="15"/>
      <c r="G18" s="16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9">
        <f>SUM(Tableau2[[#This Row],[JANVIER]:[DECEMBRE]])</f>
        <v>0</v>
      </c>
      <c r="V18" s="19">
        <f ca="1">Tableau2[[#This Row],[LOYER MENSUEL]]*MONTH(NOW())</f>
        <v>0</v>
      </c>
      <c r="W18" s="20">
        <f ca="1">Tableau2[[#This Row],[Versements attendus]]-Tableau2[[#This Row],[Versements effectués ]]</f>
        <v>0</v>
      </c>
      <c r="X18" s="21"/>
    </row>
    <row r="19" spans="1:24" x14ac:dyDescent="0.3">
      <c r="B19" s="13"/>
      <c r="C19" s="13"/>
      <c r="D19" s="13"/>
      <c r="E19" s="22"/>
      <c r="F19" s="23"/>
      <c r="G19" s="24"/>
      <c r="H19" s="25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26">
        <f>SUM(Tableau2[[#This Row],[JANVIER]:[DECEMBRE]])</f>
        <v>0</v>
      </c>
      <c r="V19" s="19">
        <f ca="1">Tableau2[[#This Row],[LOYER MENSUEL]]*MONTH(NOW())</f>
        <v>0</v>
      </c>
      <c r="W19" s="29">
        <f ca="1">Tableau2[[#This Row],[Versements attendus]]-Tableau2[[#This Row],[Versements effectués ]]</f>
        <v>0</v>
      </c>
      <c r="X19" s="27"/>
    </row>
    <row r="20" spans="1:24" x14ac:dyDescent="0.3">
      <c r="B20" s="13"/>
      <c r="C20" s="13"/>
      <c r="D20" s="13"/>
      <c r="E20" s="22"/>
      <c r="F20" s="23"/>
      <c r="G20" s="24"/>
      <c r="H20" s="25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26">
        <f>SUM(Tableau2[[#This Row],[JANVIER]:[DECEMBRE]])</f>
        <v>0</v>
      </c>
      <c r="V20" s="19">
        <f ca="1">Tableau2[[#This Row],[LOYER MENSUEL]]*MONTH(NOW())</f>
        <v>0</v>
      </c>
      <c r="W20" s="29">
        <f ca="1">Tableau2[[#This Row],[Versements attendus]]-Tableau2[[#This Row],[Versements effectués ]]</f>
        <v>0</v>
      </c>
      <c r="X20" s="27"/>
    </row>
    <row r="21" spans="1:24" ht="15" thickBot="1" x14ac:dyDescent="0.35">
      <c r="B21" s="28"/>
      <c r="C21" s="28"/>
      <c r="D21" s="28"/>
      <c r="E21" s="22"/>
      <c r="F21" s="23"/>
      <c r="G21" s="24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6">
        <f>SUM(Tableau2[[#This Row],[JANVIER]:[DECEMBRE]])</f>
        <v>0</v>
      </c>
      <c r="V21" s="26">
        <f ca="1">Tableau2[[#This Row],[LOYER MENSUEL]]*MONTH(NOW())</f>
        <v>0</v>
      </c>
      <c r="W21" s="29">
        <f ca="1">Tableau2[[#This Row],[Versements attendus]]-Tableau2[[#This Row],[Versements effectués ]]</f>
        <v>0</v>
      </c>
      <c r="X21" s="27"/>
    </row>
    <row r="22" spans="1:24" ht="18" thickBot="1" x14ac:dyDescent="0.35">
      <c r="B22" s="30"/>
      <c r="C22" s="31"/>
      <c r="D22" s="32"/>
      <c r="E22" s="33"/>
      <c r="F22" s="34"/>
      <c r="G22" s="35"/>
      <c r="H22" s="36">
        <f>SUBTOTAL(109,Tableau2[LOYER MENSUEL])</f>
        <v>500</v>
      </c>
      <c r="I22" s="36">
        <f>SUBTOTAL(109,Tableau2[JANVIER])</f>
        <v>450</v>
      </c>
      <c r="J22" s="36">
        <f>SUBTOTAL(109,Tableau2[FEVRIER])</f>
        <v>0</v>
      </c>
      <c r="K22" s="36">
        <f>SUBTOTAL(109,Tableau2[MARS])</f>
        <v>0</v>
      </c>
      <c r="L22" s="36">
        <f>SUBTOTAL(109,Tableau2[AVRIL])</f>
        <v>0</v>
      </c>
      <c r="M22" s="36">
        <f>SUBTOTAL(109,Tableau2[MAI])</f>
        <v>0</v>
      </c>
      <c r="N22" s="36">
        <f>SUBTOTAL(109,Tableau2[JUIN])</f>
        <v>0</v>
      </c>
      <c r="O22" s="36">
        <f>SUBTOTAL(109,Tableau2[JUILLET])</f>
        <v>0</v>
      </c>
      <c r="P22" s="36">
        <f>SUBTOTAL(109,Tableau2[AOUT])</f>
        <v>0</v>
      </c>
      <c r="Q22" s="36">
        <f>SUBTOTAL(109,Tableau2[SEPTEMBRE])</f>
        <v>0</v>
      </c>
      <c r="R22" s="36">
        <f>SUBTOTAL(109,Tableau2[OCTOBRE])</f>
        <v>0</v>
      </c>
      <c r="S22" s="36">
        <f>SUBTOTAL(109,Tableau2[NOVEMBRE])</f>
        <v>0</v>
      </c>
      <c r="T22" s="36">
        <f>SUBTOTAL(109,Tableau2[DECEMBRE])</f>
        <v>0</v>
      </c>
      <c r="U22" s="36">
        <f>SUBTOTAL(109,Tableau2[[Versements effectués ]])</f>
        <v>450</v>
      </c>
      <c r="V22" s="36">
        <f ca="1">SUBTOTAL(109,Tableau2[Versements attendus])</f>
        <v>500</v>
      </c>
      <c r="W22" s="36">
        <f ca="1">SUBTOTAL(109,Tableau2[Reste dû])</f>
        <v>50</v>
      </c>
      <c r="X22" s="37"/>
    </row>
    <row r="23" spans="1:24" ht="28.8" x14ac:dyDescent="0.3">
      <c r="F23" s="38" t="s">
        <v>23</v>
      </c>
      <c r="G23" s="39"/>
      <c r="H23" s="39" t="s">
        <v>24</v>
      </c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 t="s">
        <v>25</v>
      </c>
      <c r="V23" s="39"/>
      <c r="W23" s="39" t="s">
        <v>26</v>
      </c>
    </row>
  </sheetData>
  <conditionalFormatting sqref="W7:W21">
    <cfRule type="expression" dxfId="25" priority="1">
      <formula>W7=0</formula>
    </cfRule>
    <cfRule type="expression" dxfId="24" priority="2">
      <formula>W7&lt;0</formula>
    </cfRule>
    <cfRule type="expression" dxfId="23" priority="3">
      <formula>W7&gt;0</formula>
    </cfRule>
  </conditionalFormatting>
  <dataValidations count="1">
    <dataValidation type="custom" allowBlank="1" showInputMessage="1" showErrorMessage="1" errorTitle="Doublon" error="“Vous avez déjà saisie cette facture”" sqref="D7:D21" xr:uid="{00000000-0002-0000-0000-000000000000}">
      <formula1>COUNTIF($D$7:$D$505,$D7)=1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house</dc:creator>
  <cp:lastModifiedBy>François ROUZE</cp:lastModifiedBy>
  <dcterms:created xsi:type="dcterms:W3CDTF">2021-01-23T08:44:41Z</dcterms:created>
  <dcterms:modified xsi:type="dcterms:W3CDTF">2021-01-23T12:46:18Z</dcterms:modified>
</cp:coreProperties>
</file>