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codeName="ThisWorkbook" autoCompressPictures="0"/>
  <bookViews>
    <workbookView xWindow="-120" yWindow="40" windowWidth="25660" windowHeight="16060" activeTab="1"/>
  </bookViews>
  <sheets>
    <sheet name="LISTING" sheetId="22" r:id="rId1"/>
    <sheet name="BDD TRAVAIL" sheetId="18" r:id="rId2"/>
    <sheet name="Feuil1" sheetId="24" r:id="rId3"/>
    <sheet name="BDD INDIV" sheetId="21" r:id="rId4"/>
  </sheets>
  <definedNames>
    <definedName name="ADY" localSheetId="1">'BDD TRAVAIL'!#REF!</definedName>
    <definedName name="ADY">#REF!</definedName>
    <definedName name="mc_m" localSheetId="1">'BDD TRAVAIL'!#REF!</definedName>
    <definedName name="mc_m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97" i="18" l="1"/>
  <c r="X73" i="18"/>
  <c r="X50" i="18"/>
  <c r="X26" i="18"/>
  <c r="C6" i="24"/>
  <c r="D7" i="24"/>
  <c r="D8" i="24"/>
  <c r="D9" i="24"/>
  <c r="R26" i="18"/>
  <c r="R27" i="18"/>
  <c r="R28" i="18"/>
  <c r="R29" i="18"/>
  <c r="R30" i="18"/>
  <c r="R31" i="18"/>
  <c r="R32" i="18"/>
  <c r="R33" i="18"/>
  <c r="R34" i="18"/>
  <c r="R35" i="18"/>
  <c r="R36" i="18"/>
  <c r="R37" i="18"/>
  <c r="R38" i="18"/>
  <c r="R39" i="18"/>
  <c r="R40" i="18"/>
  <c r="R41" i="18"/>
  <c r="R42" i="18"/>
  <c r="R43" i="18"/>
  <c r="R44" i="18"/>
  <c r="R45" i="18"/>
  <c r="R46" i="18"/>
  <c r="R47" i="18"/>
  <c r="R48" i="18"/>
  <c r="D10" i="24"/>
  <c r="D6" i="24"/>
  <c r="C7" i="24"/>
  <c r="C8" i="24"/>
  <c r="C9" i="24"/>
  <c r="C10" i="24"/>
  <c r="F6" i="24"/>
  <c r="E6" i="24"/>
  <c r="E7" i="24"/>
  <c r="F7" i="24"/>
  <c r="E8" i="24"/>
  <c r="F8" i="24"/>
  <c r="E9" i="24"/>
  <c r="F9" i="24"/>
  <c r="E10" i="24"/>
  <c r="F10" i="24"/>
  <c r="B6" i="21"/>
  <c r="B7" i="21"/>
  <c r="B8" i="21"/>
  <c r="B9" i="21"/>
  <c r="B10" i="21"/>
  <c r="B11" i="21"/>
  <c r="B12" i="21"/>
  <c r="B13" i="21"/>
  <c r="B14" i="21"/>
  <c r="B15" i="21"/>
  <c r="B16" i="21"/>
  <c r="B17" i="21"/>
  <c r="B18" i="21"/>
  <c r="B19" i="21"/>
  <c r="B20" i="21"/>
  <c r="R24" i="18"/>
  <c r="C6" i="21"/>
  <c r="C7" i="21"/>
  <c r="C8" i="21"/>
  <c r="C9" i="21"/>
  <c r="C10" i="21"/>
  <c r="C11" i="21"/>
  <c r="C12" i="21"/>
  <c r="C13" i="21"/>
  <c r="C14" i="21"/>
  <c r="C15" i="21"/>
  <c r="C16" i="21"/>
  <c r="C17" i="21"/>
  <c r="C18" i="21"/>
  <c r="C19" i="21"/>
  <c r="C20" i="21"/>
  <c r="D6" i="21"/>
  <c r="D7" i="21"/>
  <c r="D8" i="21"/>
  <c r="D9" i="21"/>
  <c r="D10" i="21"/>
  <c r="D11" i="21"/>
  <c r="D12" i="21"/>
  <c r="D13" i="21"/>
  <c r="D14" i="21"/>
  <c r="D15" i="21"/>
  <c r="D16" i="21"/>
  <c r="D17" i="21"/>
  <c r="D18" i="21"/>
  <c r="D19" i="21"/>
  <c r="D20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F6" i="21"/>
  <c r="F7" i="21"/>
  <c r="F8" i="21"/>
  <c r="F9" i="21"/>
  <c r="F10" i="21"/>
  <c r="F11" i="21"/>
  <c r="F12" i="21"/>
  <c r="F13" i="21"/>
  <c r="F14" i="21"/>
  <c r="F15" i="21"/>
  <c r="F16" i="21"/>
  <c r="F17" i="21"/>
  <c r="F18" i="21"/>
  <c r="F19" i="21"/>
  <c r="F20" i="21"/>
  <c r="R65" i="18"/>
  <c r="G6" i="21"/>
  <c r="G7" i="21"/>
  <c r="G8" i="21"/>
  <c r="G9" i="21"/>
  <c r="G10" i="21"/>
  <c r="G11" i="21"/>
  <c r="G12" i="21"/>
  <c r="G13" i="21"/>
  <c r="G14" i="21"/>
  <c r="G15" i="21"/>
  <c r="G16" i="21"/>
  <c r="G17" i="21"/>
  <c r="G18" i="21"/>
  <c r="G19" i="21"/>
  <c r="G20" i="21"/>
  <c r="H6" i="21"/>
  <c r="H7" i="21"/>
  <c r="H8" i="21"/>
  <c r="H9" i="21"/>
  <c r="H10" i="21"/>
  <c r="H11" i="21"/>
  <c r="H12" i="21"/>
  <c r="H13" i="21"/>
  <c r="H14" i="21"/>
  <c r="H15" i="21"/>
  <c r="H16" i="21"/>
  <c r="H17" i="21"/>
  <c r="H18" i="21"/>
  <c r="H19" i="21"/>
  <c r="H20" i="21"/>
  <c r="R87" i="18"/>
  <c r="I6" i="21"/>
  <c r="I7" i="21"/>
  <c r="I8" i="21"/>
  <c r="I9" i="21"/>
  <c r="I10" i="21"/>
  <c r="I11" i="21"/>
  <c r="I12" i="21"/>
  <c r="I13" i="21"/>
  <c r="I14" i="21"/>
  <c r="I15" i="21"/>
  <c r="I16" i="21"/>
  <c r="I17" i="21"/>
  <c r="I18" i="21"/>
  <c r="I19" i="21"/>
  <c r="I20" i="21"/>
  <c r="R79" i="18"/>
  <c r="I4" i="21"/>
  <c r="R80" i="18"/>
  <c r="I5" i="21"/>
  <c r="K79" i="18"/>
  <c r="L79" i="18"/>
  <c r="H4" i="21"/>
  <c r="K80" i="18"/>
  <c r="L80" i="18"/>
  <c r="H5" i="21"/>
  <c r="R67" i="18"/>
  <c r="G4" i="21"/>
  <c r="R54" i="18"/>
  <c r="G5" i="21"/>
  <c r="F4" i="21"/>
  <c r="K54" i="18"/>
  <c r="L54" i="18"/>
  <c r="F5" i="21"/>
  <c r="E4" i="21"/>
  <c r="E5" i="21"/>
  <c r="L30" i="18"/>
  <c r="D5" i="21"/>
  <c r="L35" i="18"/>
  <c r="D4" i="21"/>
  <c r="R11" i="18"/>
  <c r="C5" i="21"/>
  <c r="R10" i="18"/>
  <c r="C4" i="21"/>
  <c r="L11" i="18"/>
  <c r="B5" i="21"/>
  <c r="L10" i="18"/>
  <c r="B4" i="21"/>
  <c r="R119" i="18"/>
  <c r="R118" i="18"/>
  <c r="R117" i="18"/>
  <c r="K97" i="18"/>
  <c r="K98" i="18"/>
  <c r="K99" i="18"/>
  <c r="K100" i="18"/>
  <c r="K101" i="18"/>
  <c r="K102" i="18"/>
  <c r="K103" i="18"/>
  <c r="K104" i="18"/>
  <c r="K105" i="18"/>
  <c r="K106" i="18"/>
  <c r="K107" i="18"/>
  <c r="K108" i="18"/>
  <c r="U116" i="18"/>
  <c r="T116" i="18"/>
  <c r="R116" i="18"/>
  <c r="R115" i="18"/>
  <c r="R114" i="18"/>
  <c r="R97" i="18"/>
  <c r="R98" i="18"/>
  <c r="R99" i="18"/>
  <c r="R100" i="18"/>
  <c r="R101" i="18"/>
  <c r="R102" i="18"/>
  <c r="R103" i="18"/>
  <c r="R104" i="18"/>
  <c r="R105" i="18"/>
  <c r="R106" i="18"/>
  <c r="R107" i="18"/>
  <c r="R108" i="18"/>
  <c r="R109" i="18"/>
  <c r="R110" i="18"/>
  <c r="R111" i="18"/>
  <c r="R112" i="18"/>
  <c r="R113" i="18"/>
  <c r="L108" i="18"/>
  <c r="L107" i="18"/>
  <c r="L106" i="18"/>
  <c r="L105" i="18"/>
  <c r="L104" i="18"/>
  <c r="L103" i="18"/>
  <c r="L102" i="18"/>
  <c r="L101" i="18"/>
  <c r="L100" i="18"/>
  <c r="L99" i="18"/>
  <c r="L98" i="18"/>
  <c r="L97" i="18"/>
  <c r="R95" i="18"/>
  <c r="R94" i="18"/>
  <c r="R93" i="18"/>
  <c r="K73" i="18"/>
  <c r="K74" i="18"/>
  <c r="K75" i="18"/>
  <c r="K76" i="18"/>
  <c r="K77" i="18"/>
  <c r="K78" i="18"/>
  <c r="K81" i="18"/>
  <c r="K82" i="18"/>
  <c r="K83" i="18"/>
  <c r="K84" i="18"/>
  <c r="U92" i="18"/>
  <c r="T92" i="18"/>
  <c r="R92" i="18"/>
  <c r="R91" i="18"/>
  <c r="R90" i="18"/>
  <c r="R73" i="18"/>
  <c r="R74" i="18"/>
  <c r="R75" i="18"/>
  <c r="R76" i="18"/>
  <c r="R77" i="18"/>
  <c r="R78" i="18"/>
  <c r="R81" i="18"/>
  <c r="R82" i="18"/>
  <c r="R83" i="18"/>
  <c r="R84" i="18"/>
  <c r="R85" i="18"/>
  <c r="R86" i="18"/>
  <c r="R88" i="18"/>
  <c r="R89" i="18"/>
  <c r="L84" i="18"/>
  <c r="L83" i="18"/>
  <c r="L82" i="18"/>
  <c r="L81" i="18"/>
  <c r="L78" i="18"/>
  <c r="L77" i="18"/>
  <c r="L76" i="18"/>
  <c r="L75" i="18"/>
  <c r="L74" i="18"/>
  <c r="L73" i="18"/>
  <c r="R71" i="18"/>
  <c r="R70" i="18"/>
  <c r="K50" i="18"/>
  <c r="K51" i="18"/>
  <c r="K52" i="18"/>
  <c r="K53" i="18"/>
  <c r="K55" i="18"/>
  <c r="K56" i="18"/>
  <c r="K57" i="18"/>
  <c r="K58" i="18"/>
  <c r="K59" i="18"/>
  <c r="K60" i="18"/>
  <c r="K61" i="18"/>
  <c r="K62" i="18"/>
  <c r="U69" i="18"/>
  <c r="T69" i="18"/>
  <c r="R69" i="18"/>
  <c r="R68" i="18"/>
  <c r="R50" i="18"/>
  <c r="R51" i="18"/>
  <c r="R52" i="18"/>
  <c r="R53" i="18"/>
  <c r="R55" i="18"/>
  <c r="R56" i="18"/>
  <c r="R57" i="18"/>
  <c r="R58" i="18"/>
  <c r="R59" i="18"/>
  <c r="R60" i="18"/>
  <c r="R61" i="18"/>
  <c r="R62" i="18"/>
  <c r="R63" i="18"/>
  <c r="R64" i="18"/>
  <c r="R66" i="18"/>
  <c r="L62" i="18"/>
  <c r="L61" i="18"/>
  <c r="L60" i="18"/>
  <c r="L59" i="18"/>
  <c r="L58" i="18"/>
  <c r="L57" i="18"/>
  <c r="L56" i="18"/>
  <c r="L55" i="18"/>
  <c r="L53" i="18"/>
  <c r="L52" i="18"/>
  <c r="L51" i="18"/>
  <c r="L50" i="18"/>
  <c r="K37" i="18"/>
  <c r="K38" i="18"/>
  <c r="U45" i="18"/>
  <c r="T45" i="18"/>
  <c r="L40" i="18"/>
  <c r="L39" i="18"/>
  <c r="L38" i="18"/>
  <c r="L37" i="18"/>
  <c r="L36" i="18"/>
  <c r="L34" i="18"/>
  <c r="L33" i="18"/>
  <c r="L32" i="18"/>
  <c r="L31" i="18"/>
  <c r="L29" i="18"/>
  <c r="L28" i="18"/>
  <c r="L27" i="18"/>
  <c r="L26" i="18"/>
  <c r="R23" i="18"/>
  <c r="R22" i="18"/>
  <c r="K2" i="18"/>
  <c r="U21" i="18"/>
  <c r="T21" i="18"/>
  <c r="R21" i="18"/>
  <c r="R20" i="18"/>
  <c r="R19" i="18"/>
  <c r="R2" i="18"/>
  <c r="R3" i="18"/>
  <c r="R4" i="18"/>
  <c r="R5" i="18"/>
  <c r="R6" i="18"/>
  <c r="R7" i="18"/>
  <c r="R8" i="18"/>
  <c r="R9" i="18"/>
  <c r="R12" i="18"/>
  <c r="R13" i="18"/>
  <c r="R14" i="18"/>
  <c r="R15" i="18"/>
  <c r="R16" i="18"/>
  <c r="R17" i="18"/>
  <c r="R18" i="18"/>
  <c r="X2" i="18"/>
  <c r="L16" i="18"/>
  <c r="L15" i="18"/>
  <c r="L14" i="18"/>
  <c r="L13" i="18"/>
  <c r="L12" i="18"/>
  <c r="L9" i="18"/>
  <c r="L8" i="18"/>
  <c r="L7" i="18"/>
  <c r="L6" i="18"/>
  <c r="L5" i="18"/>
  <c r="L4" i="18"/>
  <c r="L3" i="18"/>
  <c r="L2" i="18"/>
</calcChain>
</file>

<file path=xl/sharedStrings.xml><?xml version="1.0" encoding="utf-8"?>
<sst xmlns="http://schemas.openxmlformats.org/spreadsheetml/2006/main" count="307" uniqueCount="101">
  <si>
    <t>TD</t>
  </si>
  <si>
    <t>ED</t>
  </si>
  <si>
    <t>D1</t>
  </si>
  <si>
    <t>D2</t>
  </si>
  <si>
    <t>D3</t>
  </si>
  <si>
    <t>D4</t>
  </si>
  <si>
    <t>CT</t>
  </si>
  <si>
    <t>TPS Jeu</t>
  </si>
  <si>
    <t>ADY</t>
  </si>
  <si>
    <t>BRQ</t>
  </si>
  <si>
    <t>GYT</t>
  </si>
  <si>
    <t>BTA</t>
  </si>
  <si>
    <t>DJB</t>
  </si>
  <si>
    <t>GLD</t>
  </si>
  <si>
    <t>CDR</t>
  </si>
  <si>
    <t>SNC</t>
  </si>
  <si>
    <t>LBL</t>
  </si>
  <si>
    <t>CLR</t>
  </si>
  <si>
    <t>GJN</t>
  </si>
  <si>
    <t>BRST</t>
  </si>
  <si>
    <t>GRB</t>
  </si>
  <si>
    <t>mc/m</t>
  </si>
  <si>
    <t>ALF</t>
  </si>
  <si>
    <t>BBO</t>
  </si>
  <si>
    <t>BLD</t>
  </si>
  <si>
    <t>FRB</t>
  </si>
  <si>
    <t>LKX</t>
  </si>
  <si>
    <t>MUR</t>
  </si>
  <si>
    <t>SZY</t>
  </si>
  <si>
    <t>Atl.</t>
  </si>
  <si>
    <t>3L</t>
  </si>
  <si>
    <t>BRS</t>
  </si>
  <si>
    <t>CST</t>
  </si>
  <si>
    <t>CRB</t>
  </si>
  <si>
    <t>FRT</t>
  </si>
  <si>
    <t>MRI</t>
  </si>
  <si>
    <t>PE</t>
  </si>
  <si>
    <t>BRG</t>
  </si>
  <si>
    <t>GRD</t>
  </si>
  <si>
    <t>LNCL</t>
  </si>
  <si>
    <t>PLO</t>
  </si>
  <si>
    <t>QVU</t>
  </si>
  <si>
    <t>Contest</t>
  </si>
  <si>
    <t>Soutien</t>
  </si>
  <si>
    <t>Carries</t>
  </si>
  <si>
    <t>TOT</t>
  </si>
  <si>
    <t>ATN</t>
  </si>
  <si>
    <t>GRT</t>
  </si>
  <si>
    <t>HMS</t>
  </si>
  <si>
    <t>ETN</t>
  </si>
  <si>
    <t>LUT</t>
  </si>
  <si>
    <r>
      <rPr>
        <sz val="10"/>
        <color rgb="FF222222"/>
        <rFont val="Calibri"/>
        <family val="2"/>
        <scheme val="minor"/>
      </rPr>
      <t>MRI</t>
    </r>
  </si>
  <si>
    <r>
      <rPr>
        <sz val="10"/>
        <color rgb="FF222222"/>
        <rFont val="Calibri"/>
        <family val="2"/>
        <scheme val="minor"/>
      </rPr>
      <t>ADY</t>
    </r>
  </si>
  <si>
    <t>HIN</t>
  </si>
  <si>
    <t>GRH</t>
  </si>
  <si>
    <t>SYN</t>
  </si>
  <si>
    <t>Plaq</t>
  </si>
  <si>
    <t>CASTRES</t>
  </si>
  <si>
    <t>GRENOBLE</t>
  </si>
  <si>
    <t>RACING</t>
  </si>
  <si>
    <t>BAYONNE</t>
  </si>
  <si>
    <t>TOULOUSE</t>
  </si>
  <si>
    <t>Tps effectif</t>
  </si>
  <si>
    <t>Mêlées</t>
  </si>
  <si>
    <t>Touches</t>
  </si>
  <si>
    <t>BAYONNE (ERCC)</t>
  </si>
  <si>
    <t>CT MOY</t>
  </si>
  <si>
    <t>MC/TE MOY</t>
  </si>
  <si>
    <t>Rucks</t>
  </si>
  <si>
    <t>COURSE</t>
  </si>
  <si>
    <t>LUTTE</t>
  </si>
  <si>
    <t>VSL</t>
  </si>
  <si>
    <t>VVR</t>
  </si>
  <si>
    <t>TNG</t>
  </si>
  <si>
    <t>KFT</t>
  </si>
  <si>
    <t>MRN</t>
  </si>
  <si>
    <t>RDL</t>
  </si>
  <si>
    <t>VLV</t>
  </si>
  <si>
    <t>GRNC</t>
  </si>
  <si>
    <t>NOM</t>
  </si>
  <si>
    <t>CNL</t>
  </si>
  <si>
    <t>DST</t>
  </si>
  <si>
    <t>LGR</t>
  </si>
  <si>
    <t>PILIERS</t>
  </si>
  <si>
    <t>2L</t>
  </si>
  <si>
    <t>TALONS</t>
  </si>
  <si>
    <t>CENTRES</t>
  </si>
  <si>
    <t>AILIERS</t>
  </si>
  <si>
    <t>ARRIERES</t>
  </si>
  <si>
    <t>CONNACHT (ERCC)</t>
  </si>
  <si>
    <t>CLERMONT</t>
  </si>
  <si>
    <t>BRIVE</t>
  </si>
  <si>
    <t>MONTPELLIER</t>
  </si>
  <si>
    <t>OYONNAX</t>
  </si>
  <si>
    <t>BORDEAUX</t>
  </si>
  <si>
    <t>STADE FR</t>
  </si>
  <si>
    <t>TOULON</t>
  </si>
  <si>
    <t>LYON</t>
  </si>
  <si>
    <t>DOMICILE</t>
  </si>
  <si>
    <t>EXTERIEUR</t>
  </si>
  <si>
    <t>RACING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</si>
</sst>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"/>
  </numFmts>
  <fonts count="16" x14ac:knownFonts="1">
    <font>
      <sz val="11"/>
      <color theme="1"/>
      <name val="Calibri"/>
      <family val="2"/>
      <scheme val="minor"/>
    </font>
    <font>
      <b/>
      <sz val="10"/>
      <color rgb="FF22222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22222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Tahoma"/>
      <family val="2"/>
    </font>
    <font>
      <sz val="10"/>
      <color theme="1"/>
      <name val="Tahoma"/>
    </font>
    <font>
      <sz val="10"/>
      <color rgb="FF000000"/>
      <name val="Tahoma"/>
    </font>
    <font>
      <b/>
      <sz val="11"/>
      <color theme="1"/>
      <name val="Calibri"/>
      <scheme val="minor"/>
    </font>
    <font>
      <b/>
      <sz val="10"/>
      <color rgb="FF000000"/>
      <name val="Verdana"/>
    </font>
    <font>
      <b/>
      <sz val="16"/>
      <color theme="1"/>
      <name val="Calibri"/>
      <scheme val="minor"/>
    </font>
    <font>
      <i/>
      <sz val="11"/>
      <color theme="1"/>
      <name val="Calibri"/>
      <scheme val="minor"/>
    </font>
    <font>
      <sz val="11"/>
      <color theme="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59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58">
    <xf numFmtId="0" fontId="0" fillId="0" borderId="0" xfId="0"/>
    <xf numFmtId="164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/>
    </xf>
    <xf numFmtId="0" fontId="4" fillId="0" borderId="0" xfId="0" applyFont="1"/>
    <xf numFmtId="1" fontId="4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 vertical="top"/>
    </xf>
    <xf numFmtId="1" fontId="4" fillId="0" borderId="1" xfId="0" applyNumberFormat="1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164" fontId="4" fillId="2" borderId="1" xfId="0" applyNumberFormat="1" applyFont="1" applyFill="1" applyBorder="1" applyAlignment="1">
      <alignment horizontal="center"/>
    </xf>
    <xf numFmtId="1" fontId="4" fillId="6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left" vertical="top"/>
    </xf>
    <xf numFmtId="0" fontId="3" fillId="7" borderId="1" xfId="0" applyFont="1" applyFill="1" applyBorder="1" applyAlignment="1">
      <alignment horizontal="left" vertical="top"/>
    </xf>
    <xf numFmtId="164" fontId="4" fillId="4" borderId="1" xfId="0" applyNumberFormat="1" applyFont="1" applyFill="1" applyBorder="1" applyAlignment="1">
      <alignment horizontal="center" vertical="top"/>
    </xf>
    <xf numFmtId="0" fontId="4" fillId="8" borderId="1" xfId="0" applyFont="1" applyFill="1" applyBorder="1" applyAlignment="1">
      <alignment horizontal="center"/>
    </xf>
    <xf numFmtId="164" fontId="4" fillId="7" borderId="1" xfId="0" applyNumberFormat="1" applyFont="1" applyFill="1" applyBorder="1" applyAlignment="1">
      <alignment horizontal="center" vertical="top"/>
    </xf>
    <xf numFmtId="164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164" fontId="10" fillId="0" borderId="4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" fontId="14" fillId="0" borderId="0" xfId="0" applyNumberFormat="1" applyFont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Border="1"/>
    <xf numFmtId="1" fontId="14" fillId="0" borderId="0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NumberFormat="1" applyFont="1" applyAlignment="1">
      <alignment horizontal="center"/>
    </xf>
    <xf numFmtId="0" fontId="14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4" fillId="0" borderId="0" xfId="0" applyFont="1"/>
    <xf numFmtId="0" fontId="15" fillId="9" borderId="0" xfId="0" applyFont="1" applyFill="1"/>
    <xf numFmtId="0" fontId="15" fillId="10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</cellXfs>
  <cellStyles count="25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Normal" xfId="0" builtinId="0"/>
  </cellStyles>
  <dxfs count="9">
    <dxf>
      <numFmt numFmtId="1" formatCode="0"/>
      <alignment horizontal="center" vertical="bottom" textRotation="0" wrapText="0" indent="0" justifyLastLine="0" shrinkToFit="0"/>
    </dxf>
    <dxf>
      <numFmt numFmtId="1" formatCode="0"/>
      <alignment horizontal="center" vertical="bottom" textRotation="0" wrapText="0" indent="0" justifyLastLine="0" shrinkToFit="0"/>
    </dxf>
    <dxf>
      <numFmt numFmtId="1" formatCode="0"/>
      <alignment horizontal="center" vertical="bottom" textRotation="0" wrapText="0" indent="0" justifyLastLine="0" shrinkToFit="0"/>
    </dxf>
    <dxf>
      <numFmt numFmtId="1" formatCode="0"/>
      <alignment horizontal="center" vertical="bottom" textRotation="0" wrapText="0" indent="0" justifyLastLine="0" shrinkToFit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4" name="Table4" displayName="Table4" ref="A4:I20" headerRowCount="0" totalsRowShown="0">
  <tableColumns count="9">
    <tableColumn id="1" name="NOM" dataDxfId="8"/>
    <tableColumn id="2" name="COURSE" dataDxfId="7">
      <calculatedColumnFormula>VLOOKUP(A4,'BDD TRAVAIL'!B1:R24,11,0)</calculatedColumnFormula>
    </tableColumn>
    <tableColumn id="3" name="LUTTE" dataDxfId="6">
      <calculatedColumnFormula>VLOOKUP(A4,'BDD TRAVAIL'!B1:R24,18,0)</calculatedColumnFormula>
    </tableColumn>
    <tableColumn id="4" name="COURSE2" dataDxfId="5">
      <calculatedColumnFormula>VLOOKUP(A4,'BDD TRAVAIL'!B25:R48,11,0)</calculatedColumnFormula>
    </tableColumn>
    <tableColumn id="5" name="LUTTE3" dataDxfId="4">
      <calculatedColumnFormula>VLOOKUP(A4,'BDD TRAVAIL'!B25:R48,18,0)</calculatedColumnFormula>
    </tableColumn>
    <tableColumn id="6" name="LUTTE4" dataDxfId="3">
      <calculatedColumnFormula>VLOOKUP(Table4[[#This Row],[NOM]],'BDD TRAVAIL'!B49:R71,11,0)</calculatedColumnFormula>
    </tableColumn>
    <tableColumn id="7" name="LUTTE5" dataDxfId="2">
      <calculatedColumnFormula>VLOOKUP(Table4[[#This Row],[NOM]],'BDD TRAVAIL'!B49:R71,18,0)</calculatedColumnFormula>
    </tableColumn>
    <tableColumn id="8" name="LUTTE6" dataDxfId="1">
      <calculatedColumnFormula>VLOOKUP(Table4[[#This Row],[NOM]],'BDD TRAVAIL'!$B$72:$R$95,11,0)</calculatedColumnFormula>
    </tableColumn>
    <tableColumn id="9" name="LUTTE7" dataDxfId="0">
      <calculatedColumnFormula>VLOOKUP(Table4[[#This Row],[NOM]],'BDD TRAVAIL'!$B$72:$R$95,18,0)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activeCell="U84" sqref="U84"/>
    </sheetView>
  </sheetViews>
  <sheetFormatPr baseColWidth="10" defaultRowHeight="14" x14ac:dyDescent="0"/>
  <cols>
    <col min="3" max="3" width="10.83203125" style="34"/>
  </cols>
  <sheetData>
    <row r="1" spans="1:7">
      <c r="A1" s="37" t="s">
        <v>22</v>
      </c>
      <c r="C1" s="34" t="s">
        <v>83</v>
      </c>
      <c r="E1" s="40" t="s">
        <v>59</v>
      </c>
      <c r="G1" s="47" t="s">
        <v>98</v>
      </c>
    </row>
    <row r="2" spans="1:7">
      <c r="A2" s="38" t="s">
        <v>8</v>
      </c>
      <c r="C2" s="34" t="s">
        <v>85</v>
      </c>
      <c r="E2" s="40" t="s">
        <v>58</v>
      </c>
      <c r="G2" s="47" t="s">
        <v>99</v>
      </c>
    </row>
    <row r="3" spans="1:7">
      <c r="A3" s="38" t="s">
        <v>46</v>
      </c>
      <c r="C3" s="34" t="s">
        <v>84</v>
      </c>
      <c r="E3" s="40" t="s">
        <v>57</v>
      </c>
    </row>
    <row r="4" spans="1:7">
      <c r="A4" s="38" t="s">
        <v>23</v>
      </c>
      <c r="C4" s="34" t="s">
        <v>30</v>
      </c>
      <c r="E4" s="40" t="s">
        <v>61</v>
      </c>
    </row>
    <row r="5" spans="1:7">
      <c r="A5" s="38" t="s">
        <v>24</v>
      </c>
      <c r="C5" s="34">
        <v>9</v>
      </c>
      <c r="E5" s="40" t="s">
        <v>65</v>
      </c>
    </row>
    <row r="6" spans="1:7">
      <c r="A6" s="38" t="s">
        <v>37</v>
      </c>
      <c r="C6" s="34">
        <v>10</v>
      </c>
      <c r="E6" s="40" t="s">
        <v>89</v>
      </c>
    </row>
    <row r="7" spans="1:7">
      <c r="A7" s="38" t="s">
        <v>9</v>
      </c>
      <c r="C7" s="34" t="s">
        <v>86</v>
      </c>
      <c r="E7" s="40" t="s">
        <v>90</v>
      </c>
    </row>
    <row r="8" spans="1:7">
      <c r="A8" s="38" t="s">
        <v>31</v>
      </c>
      <c r="C8" s="34" t="s">
        <v>87</v>
      </c>
      <c r="E8" s="40" t="s">
        <v>91</v>
      </c>
    </row>
    <row r="9" spans="1:7">
      <c r="A9" s="38" t="s">
        <v>11</v>
      </c>
      <c r="C9" s="34" t="s">
        <v>88</v>
      </c>
      <c r="E9" s="40" t="s">
        <v>92</v>
      </c>
    </row>
    <row r="10" spans="1:7">
      <c r="A10" s="38" t="s">
        <v>14</v>
      </c>
      <c r="E10" s="40" t="s">
        <v>93</v>
      </c>
    </row>
    <row r="11" spans="1:7">
      <c r="A11" s="38" t="s">
        <v>17</v>
      </c>
      <c r="E11" s="40" t="s">
        <v>94</v>
      </c>
    </row>
    <row r="12" spans="1:7">
      <c r="A12" s="38" t="s">
        <v>80</v>
      </c>
      <c r="E12" s="40" t="s">
        <v>95</v>
      </c>
    </row>
    <row r="13" spans="1:7">
      <c r="A13" s="38" t="s">
        <v>33</v>
      </c>
      <c r="E13" s="40" t="s">
        <v>96</v>
      </c>
    </row>
    <row r="14" spans="1:7">
      <c r="A14" s="38" t="s">
        <v>32</v>
      </c>
      <c r="E14" s="40" t="s">
        <v>97</v>
      </c>
    </row>
    <row r="15" spans="1:7">
      <c r="A15" s="38" t="s">
        <v>12</v>
      </c>
      <c r="E15" s="40" t="s">
        <v>100</v>
      </c>
    </row>
    <row r="16" spans="1:7">
      <c r="A16" s="38" t="s">
        <v>81</v>
      </c>
      <c r="E16" s="40" t="s">
        <v>60</v>
      </c>
    </row>
    <row r="17" spans="1:5">
      <c r="A17" s="38" t="s">
        <v>49</v>
      </c>
      <c r="E17" s="40"/>
    </row>
    <row r="18" spans="1:5">
      <c r="A18" s="38" t="s">
        <v>25</v>
      </c>
      <c r="E18" s="40"/>
    </row>
    <row r="19" spans="1:5">
      <c r="A19" s="38" t="s">
        <v>34</v>
      </c>
      <c r="E19" s="40"/>
    </row>
    <row r="20" spans="1:5">
      <c r="A20" s="38" t="s">
        <v>18</v>
      </c>
      <c r="E20" s="40"/>
    </row>
    <row r="21" spans="1:5">
      <c r="A21" s="38" t="s">
        <v>13</v>
      </c>
      <c r="E21" s="40"/>
    </row>
    <row r="22" spans="1:5">
      <c r="A22" s="38" t="s">
        <v>20</v>
      </c>
      <c r="E22" s="40"/>
    </row>
    <row r="23" spans="1:5">
      <c r="A23" s="38" t="s">
        <v>38</v>
      </c>
      <c r="E23" s="40"/>
    </row>
    <row r="24" spans="1:5">
      <c r="A24" s="38" t="s">
        <v>54</v>
      </c>
      <c r="E24" s="40"/>
    </row>
    <row r="25" spans="1:5">
      <c r="A25" s="38" t="s">
        <v>78</v>
      </c>
    </row>
    <row r="26" spans="1:5">
      <c r="A26" s="38" t="s">
        <v>47</v>
      </c>
    </row>
    <row r="27" spans="1:5">
      <c r="A27" s="38" t="s">
        <v>10</v>
      </c>
    </row>
    <row r="28" spans="1:5">
      <c r="A28" s="38" t="s">
        <v>53</v>
      </c>
    </row>
    <row r="29" spans="1:5">
      <c r="A29" s="38" t="s">
        <v>48</v>
      </c>
    </row>
    <row r="30" spans="1:5">
      <c r="A30" s="38" t="s">
        <v>74</v>
      </c>
    </row>
    <row r="31" spans="1:5">
      <c r="A31" s="38" t="s">
        <v>16</v>
      </c>
    </row>
    <row r="32" spans="1:5">
      <c r="A32" s="38" t="s">
        <v>82</v>
      </c>
    </row>
    <row r="33" spans="1:1">
      <c r="A33" s="38" t="s">
        <v>26</v>
      </c>
    </row>
    <row r="34" spans="1:1">
      <c r="A34" s="38" t="s">
        <v>50</v>
      </c>
    </row>
    <row r="35" spans="1:1">
      <c r="A35" s="38" t="s">
        <v>75</v>
      </c>
    </row>
    <row r="36" spans="1:1">
      <c r="A36" s="38" t="s">
        <v>27</v>
      </c>
    </row>
    <row r="37" spans="1:1">
      <c r="A37" s="38" t="s">
        <v>40</v>
      </c>
    </row>
    <row r="38" spans="1:1">
      <c r="A38" s="38" t="s">
        <v>41</v>
      </c>
    </row>
    <row r="39" spans="1:1">
      <c r="A39" s="38" t="s">
        <v>76</v>
      </c>
    </row>
    <row r="40" spans="1:1">
      <c r="A40" s="38" t="s">
        <v>15</v>
      </c>
    </row>
    <row r="41" spans="1:1">
      <c r="A41" s="38" t="s">
        <v>55</v>
      </c>
    </row>
    <row r="42" spans="1:1">
      <c r="A42" s="38" t="s">
        <v>28</v>
      </c>
    </row>
    <row r="43" spans="1:1">
      <c r="A43" s="38" t="s">
        <v>73</v>
      </c>
    </row>
    <row r="44" spans="1:1">
      <c r="A44" s="38" t="s">
        <v>77</v>
      </c>
    </row>
    <row r="45" spans="1:1">
      <c r="A45" s="38" t="s">
        <v>71</v>
      </c>
    </row>
    <row r="46" spans="1:1" ht="15" thickBot="1">
      <c r="A46" s="39" t="s">
        <v>72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pageSetUpPr fitToPage="1"/>
  </sheetPr>
  <dimension ref="A1:X119"/>
  <sheetViews>
    <sheetView tabSelected="1" topLeftCell="A44" zoomScale="90" zoomScaleNormal="90" zoomScalePageLayoutView="90" workbookViewId="0">
      <selection activeCell="U84" sqref="U84"/>
    </sheetView>
  </sheetViews>
  <sheetFormatPr baseColWidth="10" defaultRowHeight="14" x14ac:dyDescent="0"/>
  <cols>
    <col min="1" max="1" width="10.83203125" style="3"/>
    <col min="2" max="2" width="6.33203125" style="5" customWidth="1"/>
    <col min="3" max="3" width="9" style="5" customWidth="1"/>
    <col min="4" max="4" width="5.6640625" style="5" customWidth="1"/>
    <col min="5" max="5" width="5.5" style="5" bestFit="1" customWidth="1"/>
    <col min="6" max="9" width="5.6640625" style="5" customWidth="1"/>
    <col min="10" max="10" width="5.5" style="5" customWidth="1"/>
    <col min="11" max="11" width="5.5" style="5" bestFit="1" customWidth="1"/>
    <col min="12" max="12" width="8" style="5" customWidth="1"/>
    <col min="13" max="13" width="5.1640625" style="3" bestFit="1" customWidth="1"/>
    <col min="14" max="14" width="6.83203125" style="3" bestFit="1" customWidth="1"/>
    <col min="15" max="16" width="8.1640625" style="3" bestFit="1" customWidth="1"/>
    <col min="17" max="17" width="7.1640625" style="3" bestFit="1" customWidth="1"/>
    <col min="18" max="19" width="5" style="3" bestFit="1" customWidth="1"/>
    <col min="20" max="20" width="9" style="3" bestFit="1" customWidth="1"/>
    <col min="21" max="21" width="6.83203125" style="3" bestFit="1" customWidth="1"/>
    <col min="22" max="16384" width="10.83203125" style="3"/>
  </cols>
  <sheetData>
    <row r="1" spans="1:24">
      <c r="A1" s="54" t="s">
        <v>59</v>
      </c>
      <c r="B1" s="9" t="s">
        <v>29</v>
      </c>
      <c r="C1" s="10" t="s">
        <v>7</v>
      </c>
      <c r="D1" s="9" t="s">
        <v>0</v>
      </c>
      <c r="E1" s="9" t="s">
        <v>1</v>
      </c>
      <c r="F1" s="9" t="s">
        <v>2</v>
      </c>
      <c r="G1" s="9" t="s">
        <v>3</v>
      </c>
      <c r="H1" s="9" t="s">
        <v>4</v>
      </c>
      <c r="I1" s="9" t="s">
        <v>5</v>
      </c>
      <c r="J1" s="12" t="s">
        <v>36</v>
      </c>
      <c r="K1" s="11" t="s">
        <v>6</v>
      </c>
      <c r="L1" s="10" t="s">
        <v>21</v>
      </c>
      <c r="N1" s="24" t="s">
        <v>44</v>
      </c>
      <c r="O1" s="24" t="s">
        <v>42</v>
      </c>
      <c r="P1" s="24" t="s">
        <v>43</v>
      </c>
      <c r="Q1" s="24" t="s">
        <v>56</v>
      </c>
      <c r="R1" s="24" t="s">
        <v>45</v>
      </c>
      <c r="T1" s="24" t="s">
        <v>62</v>
      </c>
      <c r="U1" s="24" t="s">
        <v>63</v>
      </c>
      <c r="V1" s="24" t="s">
        <v>64</v>
      </c>
      <c r="W1" s="24" t="s">
        <v>68</v>
      </c>
      <c r="X1" s="24" t="s">
        <v>45</v>
      </c>
    </row>
    <row r="2" spans="1:24">
      <c r="A2" s="55"/>
      <c r="B2" s="22" t="s">
        <v>8</v>
      </c>
      <c r="C2" s="1">
        <v>21</v>
      </c>
      <c r="D2" s="1">
        <v>2845</v>
      </c>
      <c r="E2" s="1"/>
      <c r="F2" s="1">
        <v>1126</v>
      </c>
      <c r="G2" s="1">
        <v>1154</v>
      </c>
      <c r="H2" s="1">
        <v>519</v>
      </c>
      <c r="I2" s="1">
        <v>46</v>
      </c>
      <c r="J2" s="1">
        <v>44</v>
      </c>
      <c r="K2" s="14">
        <f>SUM(G2:I2)</f>
        <v>1719</v>
      </c>
      <c r="L2" s="6">
        <f t="shared" ref="L2:L16" si="0">K2/C2</f>
        <v>81.857142857142861</v>
      </c>
      <c r="N2" s="2">
        <v>1</v>
      </c>
      <c r="O2" s="2">
        <v>0</v>
      </c>
      <c r="P2" s="2">
        <v>0</v>
      </c>
      <c r="Q2" s="2">
        <v>3</v>
      </c>
      <c r="R2" s="2">
        <f t="shared" ref="R2:R24" si="1">SUM(N2:Q2)</f>
        <v>4</v>
      </c>
      <c r="T2" s="28">
        <v>35.020000000000003</v>
      </c>
      <c r="U2" s="2">
        <v>10</v>
      </c>
      <c r="V2" s="2">
        <v>32</v>
      </c>
      <c r="W2" s="2">
        <v>167</v>
      </c>
      <c r="X2" s="2">
        <f>SUM(R2:R24)</f>
        <v>306</v>
      </c>
    </row>
    <row r="3" spans="1:24">
      <c r="A3" s="55"/>
      <c r="B3" s="15" t="s">
        <v>9</v>
      </c>
      <c r="C3" s="1">
        <v>80</v>
      </c>
      <c r="D3" s="1">
        <v>7297</v>
      </c>
      <c r="E3" s="1"/>
      <c r="F3" s="1">
        <v>3363</v>
      </c>
      <c r="G3" s="1">
        <v>2819</v>
      </c>
      <c r="H3" s="7">
        <v>913</v>
      </c>
      <c r="I3" s="7">
        <v>203</v>
      </c>
      <c r="J3" s="23">
        <v>93</v>
      </c>
      <c r="K3" s="17">
        <v>3935</v>
      </c>
      <c r="L3" s="6">
        <f t="shared" si="0"/>
        <v>49.1875</v>
      </c>
      <c r="N3" s="2">
        <v>3</v>
      </c>
      <c r="O3" s="2">
        <v>0</v>
      </c>
      <c r="P3" s="2">
        <v>1</v>
      </c>
      <c r="Q3" s="2">
        <v>5</v>
      </c>
      <c r="R3" s="2">
        <f t="shared" si="1"/>
        <v>9</v>
      </c>
    </row>
    <row r="4" spans="1:24">
      <c r="A4" s="55"/>
      <c r="B4" s="15" t="s">
        <v>37</v>
      </c>
      <c r="C4" s="1">
        <v>70</v>
      </c>
      <c r="D4" s="1">
        <v>7262</v>
      </c>
      <c r="E4" s="1"/>
      <c r="F4" s="1">
        <v>3277</v>
      </c>
      <c r="G4" s="1">
        <v>2817</v>
      </c>
      <c r="H4" s="7">
        <v>1080</v>
      </c>
      <c r="I4" s="7">
        <v>86</v>
      </c>
      <c r="J4" s="23">
        <v>125</v>
      </c>
      <c r="K4" s="17">
        <v>3983</v>
      </c>
      <c r="L4" s="6">
        <f t="shared" si="0"/>
        <v>56.9</v>
      </c>
      <c r="N4" s="2">
        <v>2</v>
      </c>
      <c r="O4" s="2">
        <v>0</v>
      </c>
      <c r="P4" s="2">
        <v>2</v>
      </c>
      <c r="Q4" s="2">
        <v>5</v>
      </c>
      <c r="R4" s="2">
        <f t="shared" si="1"/>
        <v>9</v>
      </c>
    </row>
    <row r="5" spans="1:24">
      <c r="A5" s="55"/>
      <c r="B5" s="16" t="s">
        <v>23</v>
      </c>
      <c r="C5" s="1">
        <v>59</v>
      </c>
      <c r="D5" s="1">
        <v>5406</v>
      </c>
      <c r="E5" s="1"/>
      <c r="F5" s="1">
        <v>2927</v>
      </c>
      <c r="G5" s="1">
        <v>1746</v>
      </c>
      <c r="H5" s="7">
        <v>645</v>
      </c>
      <c r="I5" s="1">
        <v>88</v>
      </c>
      <c r="J5" s="1">
        <v>79</v>
      </c>
      <c r="K5" s="14">
        <v>2479</v>
      </c>
      <c r="L5" s="6">
        <f t="shared" si="0"/>
        <v>42.016949152542374</v>
      </c>
      <c r="N5" s="2">
        <v>3</v>
      </c>
      <c r="O5" s="2">
        <v>0</v>
      </c>
      <c r="P5" s="2">
        <v>1</v>
      </c>
      <c r="Q5" s="2">
        <v>1</v>
      </c>
      <c r="R5" s="2">
        <f t="shared" si="1"/>
        <v>5</v>
      </c>
    </row>
    <row r="6" spans="1:24">
      <c r="A6" s="55"/>
      <c r="B6" s="15" t="s">
        <v>11</v>
      </c>
      <c r="C6" s="1">
        <v>70</v>
      </c>
      <c r="D6" s="1">
        <v>6112</v>
      </c>
      <c r="E6" s="1"/>
      <c r="F6" s="1">
        <v>3034</v>
      </c>
      <c r="G6" s="1">
        <v>2181</v>
      </c>
      <c r="H6" s="7">
        <v>816</v>
      </c>
      <c r="I6" s="1">
        <v>81</v>
      </c>
      <c r="J6" s="23">
        <v>115</v>
      </c>
      <c r="K6" s="14">
        <v>3078</v>
      </c>
      <c r="L6" s="18">
        <f t="shared" si="0"/>
        <v>43.971428571428568</v>
      </c>
      <c r="N6" s="2">
        <v>2</v>
      </c>
      <c r="O6" s="2">
        <v>5</v>
      </c>
      <c r="P6" s="2">
        <v>2</v>
      </c>
      <c r="Q6" s="2">
        <v>9</v>
      </c>
      <c r="R6" s="8">
        <f t="shared" si="1"/>
        <v>18</v>
      </c>
    </row>
    <row r="7" spans="1:24">
      <c r="A7" s="55"/>
      <c r="B7" s="21" t="s">
        <v>14</v>
      </c>
      <c r="C7" s="1">
        <v>25</v>
      </c>
      <c r="D7" s="1">
        <v>2349</v>
      </c>
      <c r="E7" s="1"/>
      <c r="F7" s="1">
        <v>1226</v>
      </c>
      <c r="G7" s="1">
        <v>1000</v>
      </c>
      <c r="H7" s="1">
        <v>123</v>
      </c>
      <c r="I7" s="1">
        <v>0</v>
      </c>
      <c r="J7" s="1">
        <v>33</v>
      </c>
      <c r="K7" s="14">
        <v>1123</v>
      </c>
      <c r="L7" s="6">
        <f t="shared" si="0"/>
        <v>44.92</v>
      </c>
      <c r="N7" s="2">
        <v>0</v>
      </c>
      <c r="O7" s="2">
        <v>1</v>
      </c>
      <c r="P7" s="2">
        <v>1</v>
      </c>
      <c r="Q7" s="2">
        <v>3</v>
      </c>
      <c r="R7" s="2">
        <f t="shared" si="1"/>
        <v>5</v>
      </c>
    </row>
    <row r="8" spans="1:24">
      <c r="A8" s="55"/>
      <c r="B8" s="15" t="s">
        <v>34</v>
      </c>
      <c r="C8" s="1">
        <v>63</v>
      </c>
      <c r="D8" s="1">
        <v>5824</v>
      </c>
      <c r="E8" s="1"/>
      <c r="F8" s="1">
        <v>3198</v>
      </c>
      <c r="G8" s="1">
        <v>2175</v>
      </c>
      <c r="H8" s="1">
        <v>412</v>
      </c>
      <c r="I8" s="1">
        <v>40</v>
      </c>
      <c r="J8" s="1">
        <v>63</v>
      </c>
      <c r="K8" s="14">
        <v>2627</v>
      </c>
      <c r="L8" s="13">
        <f t="shared" si="0"/>
        <v>41.698412698412696</v>
      </c>
      <c r="N8" s="2">
        <v>2</v>
      </c>
      <c r="O8" s="2">
        <v>0</v>
      </c>
      <c r="P8" s="2">
        <v>0</v>
      </c>
      <c r="Q8" s="2">
        <v>2</v>
      </c>
      <c r="R8" s="2">
        <f t="shared" si="1"/>
        <v>4</v>
      </c>
    </row>
    <row r="9" spans="1:24">
      <c r="A9" s="55"/>
      <c r="B9" s="15" t="s">
        <v>13</v>
      </c>
      <c r="C9" s="1">
        <v>55</v>
      </c>
      <c r="D9" s="1">
        <v>5161</v>
      </c>
      <c r="E9" s="1"/>
      <c r="F9" s="1">
        <v>2616</v>
      </c>
      <c r="G9" s="1">
        <v>2325</v>
      </c>
      <c r="H9" s="1">
        <v>220</v>
      </c>
      <c r="I9" s="1">
        <v>0</v>
      </c>
      <c r="J9" s="1">
        <v>55</v>
      </c>
      <c r="K9" s="14">
        <v>2545</v>
      </c>
      <c r="L9" s="6">
        <f t="shared" si="0"/>
        <v>46.272727272727273</v>
      </c>
      <c r="N9" s="2">
        <v>2</v>
      </c>
      <c r="O9" s="2">
        <v>1</v>
      </c>
      <c r="P9" s="2">
        <v>7</v>
      </c>
      <c r="Q9" s="2">
        <v>10</v>
      </c>
      <c r="R9" s="8">
        <f t="shared" si="1"/>
        <v>20</v>
      </c>
    </row>
    <row r="10" spans="1:24">
      <c r="A10" s="55"/>
      <c r="B10" s="15" t="s">
        <v>18</v>
      </c>
      <c r="C10" s="1">
        <v>55</v>
      </c>
      <c r="D10" s="1">
        <v>4652</v>
      </c>
      <c r="E10" s="1"/>
      <c r="F10" s="1">
        <v>2505</v>
      </c>
      <c r="G10" s="1">
        <v>1841</v>
      </c>
      <c r="H10" s="1">
        <v>306</v>
      </c>
      <c r="I10" s="1">
        <v>0</v>
      </c>
      <c r="J10" s="1">
        <v>55</v>
      </c>
      <c r="K10" s="14">
        <v>2147</v>
      </c>
      <c r="L10" s="4">
        <f t="shared" si="0"/>
        <v>39.036363636363639</v>
      </c>
      <c r="N10" s="2">
        <v>7</v>
      </c>
      <c r="O10" s="2">
        <v>3</v>
      </c>
      <c r="P10" s="2">
        <v>3</v>
      </c>
      <c r="Q10" s="2">
        <v>8</v>
      </c>
      <c r="R10" s="8">
        <f t="shared" si="1"/>
        <v>21</v>
      </c>
    </row>
    <row r="11" spans="1:24">
      <c r="A11" s="55"/>
      <c r="B11" s="15" t="s">
        <v>38</v>
      </c>
      <c r="C11" s="1">
        <v>80</v>
      </c>
      <c r="D11" s="1">
        <v>6622</v>
      </c>
      <c r="E11" s="1"/>
      <c r="F11" s="1">
        <v>3699</v>
      </c>
      <c r="G11" s="1">
        <v>2463</v>
      </c>
      <c r="H11" s="7">
        <v>456</v>
      </c>
      <c r="I11" s="1">
        <v>5</v>
      </c>
      <c r="J11" s="1">
        <v>77</v>
      </c>
      <c r="K11" s="14">
        <v>2924</v>
      </c>
      <c r="L11" s="4">
        <f t="shared" si="0"/>
        <v>36.549999999999997</v>
      </c>
      <c r="N11" s="2">
        <v>9</v>
      </c>
      <c r="O11" s="2">
        <v>2</v>
      </c>
      <c r="P11" s="2">
        <v>4</v>
      </c>
      <c r="Q11" s="2">
        <v>20</v>
      </c>
      <c r="R11" s="8">
        <f t="shared" si="1"/>
        <v>35</v>
      </c>
    </row>
    <row r="12" spans="1:24">
      <c r="A12" s="55"/>
      <c r="B12" s="15" t="s">
        <v>39</v>
      </c>
      <c r="C12" s="1">
        <v>72</v>
      </c>
      <c r="D12" s="1">
        <v>7414</v>
      </c>
      <c r="E12" s="1"/>
      <c r="F12" s="1">
        <v>3117</v>
      </c>
      <c r="G12" s="1">
        <v>2784</v>
      </c>
      <c r="H12" s="7">
        <v>1266</v>
      </c>
      <c r="I12" s="7">
        <v>248</v>
      </c>
      <c r="J12" s="23">
        <v>114</v>
      </c>
      <c r="K12" s="17">
        <v>4298</v>
      </c>
      <c r="L12" s="6">
        <f t="shared" si="0"/>
        <v>59.694444444444443</v>
      </c>
      <c r="N12" s="2">
        <v>3</v>
      </c>
      <c r="O12" s="2">
        <v>0</v>
      </c>
      <c r="P12" s="2">
        <v>3</v>
      </c>
      <c r="Q12" s="2">
        <v>2</v>
      </c>
      <c r="R12" s="2">
        <f t="shared" si="1"/>
        <v>8</v>
      </c>
    </row>
    <row r="13" spans="1:24">
      <c r="A13" s="55"/>
      <c r="B13" s="16" t="s">
        <v>35</v>
      </c>
      <c r="C13" s="1">
        <v>80</v>
      </c>
      <c r="D13" s="1">
        <v>7120</v>
      </c>
      <c r="E13" s="1"/>
      <c r="F13" s="1">
        <v>4119</v>
      </c>
      <c r="G13" s="1">
        <v>2101</v>
      </c>
      <c r="H13" s="7">
        <v>829</v>
      </c>
      <c r="I13" s="1">
        <v>72</v>
      </c>
      <c r="J13" s="23">
        <v>109</v>
      </c>
      <c r="K13" s="14">
        <v>3002</v>
      </c>
      <c r="L13" s="4">
        <f t="shared" si="0"/>
        <v>37.524999999999999</v>
      </c>
      <c r="N13" s="2">
        <v>6</v>
      </c>
      <c r="O13" s="2">
        <v>2</v>
      </c>
      <c r="P13" s="2">
        <v>6</v>
      </c>
      <c r="Q13" s="2">
        <v>7</v>
      </c>
      <c r="R13" s="8">
        <f t="shared" si="1"/>
        <v>21</v>
      </c>
    </row>
    <row r="14" spans="1:24">
      <c r="A14" s="55"/>
      <c r="B14" s="15" t="s">
        <v>40</v>
      </c>
      <c r="C14" s="1">
        <v>59</v>
      </c>
      <c r="D14" s="1">
        <v>4870</v>
      </c>
      <c r="E14" s="1"/>
      <c r="F14" s="1">
        <v>2750</v>
      </c>
      <c r="G14" s="1">
        <v>1873</v>
      </c>
      <c r="H14" s="7">
        <v>226</v>
      </c>
      <c r="I14" s="7">
        <v>21</v>
      </c>
      <c r="J14" s="1">
        <v>48</v>
      </c>
      <c r="K14" s="14">
        <v>2120</v>
      </c>
      <c r="L14" s="13">
        <f t="shared" si="0"/>
        <v>35.932203389830505</v>
      </c>
      <c r="N14" s="2">
        <v>1</v>
      </c>
      <c r="O14" s="2">
        <v>2</v>
      </c>
      <c r="P14" s="2">
        <v>10</v>
      </c>
      <c r="Q14" s="2">
        <v>6</v>
      </c>
      <c r="R14" s="8">
        <f t="shared" si="1"/>
        <v>19</v>
      </c>
    </row>
    <row r="15" spans="1:24">
      <c r="A15" s="55"/>
      <c r="B15" s="16" t="s">
        <v>41</v>
      </c>
      <c r="C15" s="1">
        <v>80</v>
      </c>
      <c r="D15" s="1">
        <v>5957</v>
      </c>
      <c r="E15" s="1"/>
      <c r="F15" s="1">
        <v>3399</v>
      </c>
      <c r="G15" s="1">
        <v>2292</v>
      </c>
      <c r="H15" s="1">
        <v>250</v>
      </c>
      <c r="I15" s="1">
        <v>16</v>
      </c>
      <c r="J15" s="1">
        <v>77</v>
      </c>
      <c r="K15" s="14">
        <v>2558</v>
      </c>
      <c r="L15" s="4">
        <f t="shared" si="0"/>
        <v>31.975000000000001</v>
      </c>
      <c r="N15" s="2">
        <v>7</v>
      </c>
      <c r="O15" s="2">
        <v>1</v>
      </c>
      <c r="P15" s="2">
        <v>5</v>
      </c>
      <c r="Q15" s="2">
        <v>12</v>
      </c>
      <c r="R15" s="8">
        <f t="shared" si="1"/>
        <v>25</v>
      </c>
    </row>
    <row r="16" spans="1:24">
      <c r="A16" s="55"/>
      <c r="B16" s="15" t="s">
        <v>28</v>
      </c>
      <c r="C16" s="1">
        <v>14</v>
      </c>
      <c r="D16" s="1">
        <v>1859</v>
      </c>
      <c r="E16" s="1"/>
      <c r="F16" s="1">
        <v>1152</v>
      </c>
      <c r="G16" s="1">
        <v>618</v>
      </c>
      <c r="H16" s="1">
        <v>89</v>
      </c>
      <c r="I16" s="1">
        <v>0</v>
      </c>
      <c r="J16" s="1">
        <v>14</v>
      </c>
      <c r="K16" s="14">
        <v>707</v>
      </c>
      <c r="L16" s="6">
        <f t="shared" si="0"/>
        <v>50.5</v>
      </c>
      <c r="N16" s="2">
        <v>1</v>
      </c>
      <c r="O16" s="2">
        <v>0</v>
      </c>
      <c r="P16" s="2">
        <v>2</v>
      </c>
      <c r="Q16" s="2">
        <v>1</v>
      </c>
      <c r="R16" s="2">
        <f t="shared" si="1"/>
        <v>4</v>
      </c>
    </row>
    <row r="17" spans="1:24">
      <c r="A17" s="55"/>
      <c r="B17" s="15" t="s">
        <v>46</v>
      </c>
      <c r="C17" s="1">
        <v>63</v>
      </c>
      <c r="N17" s="2">
        <v>6</v>
      </c>
      <c r="O17" s="2">
        <v>1</v>
      </c>
      <c r="P17" s="2">
        <v>5</v>
      </c>
      <c r="Q17" s="2">
        <v>7</v>
      </c>
      <c r="R17" s="8">
        <f t="shared" si="1"/>
        <v>19</v>
      </c>
    </row>
    <row r="18" spans="1:24">
      <c r="A18" s="55"/>
      <c r="B18" s="15" t="s">
        <v>25</v>
      </c>
      <c r="C18" s="1">
        <v>26</v>
      </c>
      <c r="N18" s="2">
        <v>0</v>
      </c>
      <c r="O18" s="2">
        <v>0</v>
      </c>
      <c r="P18" s="2">
        <v>0</v>
      </c>
      <c r="Q18" s="2">
        <v>8</v>
      </c>
      <c r="R18" s="2">
        <f t="shared" si="1"/>
        <v>8</v>
      </c>
    </row>
    <row r="19" spans="1:24">
      <c r="A19" s="55"/>
      <c r="B19" s="15" t="s">
        <v>26</v>
      </c>
      <c r="C19" s="1">
        <v>24</v>
      </c>
      <c r="E19" s="3"/>
      <c r="F19" s="3"/>
      <c r="G19" s="3"/>
      <c r="H19" s="3"/>
      <c r="I19" s="3"/>
      <c r="J19" s="3"/>
      <c r="K19" s="3"/>
      <c r="L19" s="3"/>
      <c r="N19" s="2">
        <v>0</v>
      </c>
      <c r="O19" s="2">
        <v>3</v>
      </c>
      <c r="P19" s="2">
        <v>0</v>
      </c>
      <c r="Q19" s="2">
        <v>9</v>
      </c>
      <c r="R19" s="2">
        <f t="shared" si="1"/>
        <v>12</v>
      </c>
    </row>
    <row r="20" spans="1:24">
      <c r="A20" s="55"/>
      <c r="B20" s="15" t="s">
        <v>12</v>
      </c>
      <c r="C20" s="1">
        <v>67</v>
      </c>
      <c r="E20" s="3"/>
      <c r="F20" s="3"/>
      <c r="G20" s="3"/>
      <c r="H20" s="3"/>
      <c r="I20" s="3"/>
      <c r="J20" s="3"/>
      <c r="K20" s="3"/>
      <c r="L20" s="3"/>
      <c r="N20" s="2">
        <v>1</v>
      </c>
      <c r="O20" s="2">
        <v>4</v>
      </c>
      <c r="P20" s="2">
        <v>5</v>
      </c>
      <c r="Q20" s="2">
        <v>12</v>
      </c>
      <c r="R20" s="8">
        <f t="shared" si="1"/>
        <v>22</v>
      </c>
      <c r="T20" s="24" t="s">
        <v>67</v>
      </c>
      <c r="U20" s="24" t="s">
        <v>66</v>
      </c>
    </row>
    <row r="21" spans="1:24">
      <c r="A21" s="55"/>
      <c r="B21" s="15" t="s">
        <v>47</v>
      </c>
      <c r="C21" s="1">
        <v>17</v>
      </c>
      <c r="E21" s="3"/>
      <c r="F21" s="3"/>
      <c r="G21" s="3"/>
      <c r="H21" s="3"/>
      <c r="I21" s="3"/>
      <c r="J21" s="3"/>
      <c r="K21" s="3"/>
      <c r="L21" s="3"/>
      <c r="N21" s="2">
        <v>1</v>
      </c>
      <c r="O21" s="2">
        <v>0</v>
      </c>
      <c r="P21" s="2">
        <v>0</v>
      </c>
      <c r="Q21" s="2">
        <v>4</v>
      </c>
      <c r="R21" s="2">
        <f t="shared" si="1"/>
        <v>5</v>
      </c>
      <c r="T21" s="14">
        <f>AVERAGE(K2:K16)/T2</f>
        <v>74.709689701123168</v>
      </c>
      <c r="U21" s="14">
        <f>AVERAGE(K2:K16)</f>
        <v>2616.3333333333335</v>
      </c>
    </row>
    <row r="22" spans="1:24">
      <c r="A22" s="55"/>
      <c r="B22" s="15" t="s">
        <v>48</v>
      </c>
      <c r="C22" s="1">
        <v>9</v>
      </c>
      <c r="E22" s="3"/>
      <c r="F22" s="3"/>
      <c r="G22" s="3"/>
      <c r="H22" s="3"/>
      <c r="I22" s="3"/>
      <c r="J22" s="3"/>
      <c r="K22" s="3"/>
      <c r="L22" s="3"/>
      <c r="N22" s="2">
        <v>0</v>
      </c>
      <c r="O22" s="2">
        <v>0</v>
      </c>
      <c r="P22" s="2">
        <v>0</v>
      </c>
      <c r="Q22" s="2">
        <v>1</v>
      </c>
      <c r="R22" s="2">
        <f t="shared" si="1"/>
        <v>1</v>
      </c>
    </row>
    <row r="23" spans="1:24">
      <c r="A23" s="55"/>
      <c r="B23" s="15" t="s">
        <v>19</v>
      </c>
      <c r="C23" s="1">
        <v>17</v>
      </c>
      <c r="E23" s="3"/>
      <c r="F23" s="3"/>
      <c r="G23" s="3"/>
      <c r="H23" s="3"/>
      <c r="I23" s="3"/>
      <c r="J23" s="3"/>
      <c r="K23" s="3"/>
      <c r="L23" s="3"/>
      <c r="N23" s="2">
        <v>0</v>
      </c>
      <c r="O23" s="2">
        <v>0</v>
      </c>
      <c r="P23" s="2">
        <v>0</v>
      </c>
      <c r="Q23" s="2">
        <v>4</v>
      </c>
      <c r="R23" s="2">
        <f t="shared" si="1"/>
        <v>4</v>
      </c>
    </row>
    <row r="24" spans="1:24">
      <c r="A24" s="56"/>
      <c r="B24" s="15" t="s">
        <v>49</v>
      </c>
      <c r="C24" s="1">
        <v>80</v>
      </c>
      <c r="E24" s="3"/>
      <c r="F24" s="3"/>
      <c r="G24" s="3"/>
      <c r="H24" s="3"/>
      <c r="I24" s="3"/>
      <c r="J24" s="3"/>
      <c r="K24" s="3"/>
      <c r="L24" s="3"/>
      <c r="N24" s="2">
        <v>0</v>
      </c>
      <c r="O24" s="2">
        <v>4</v>
      </c>
      <c r="P24" s="2">
        <v>9</v>
      </c>
      <c r="Q24" s="2">
        <v>15</v>
      </c>
      <c r="R24" s="8">
        <f t="shared" si="1"/>
        <v>28</v>
      </c>
    </row>
    <row r="25" spans="1:24">
      <c r="A25" s="50" t="s">
        <v>58</v>
      </c>
      <c r="B25" s="9" t="s">
        <v>29</v>
      </c>
      <c r="C25" s="10" t="s">
        <v>7</v>
      </c>
      <c r="D25" s="9" t="s">
        <v>0</v>
      </c>
      <c r="E25" s="9" t="s">
        <v>1</v>
      </c>
      <c r="F25" s="9" t="s">
        <v>2</v>
      </c>
      <c r="G25" s="9" t="s">
        <v>3</v>
      </c>
      <c r="H25" s="9" t="s">
        <v>4</v>
      </c>
      <c r="I25" s="9" t="s">
        <v>5</v>
      </c>
      <c r="J25" s="12" t="s">
        <v>36</v>
      </c>
      <c r="K25" s="11" t="s">
        <v>6</v>
      </c>
      <c r="L25" s="10" t="s">
        <v>21</v>
      </c>
      <c r="N25" s="24" t="s">
        <v>44</v>
      </c>
      <c r="O25" s="24" t="s">
        <v>42</v>
      </c>
      <c r="P25" s="24" t="s">
        <v>43</v>
      </c>
      <c r="Q25" s="24" t="s">
        <v>56</v>
      </c>
      <c r="R25" s="24" t="s">
        <v>45</v>
      </c>
      <c r="T25" s="24" t="s">
        <v>62</v>
      </c>
      <c r="U25" s="24" t="s">
        <v>63</v>
      </c>
      <c r="V25" s="24" t="s">
        <v>64</v>
      </c>
      <c r="W25" s="24" t="s">
        <v>68</v>
      </c>
      <c r="X25" s="24" t="s">
        <v>45</v>
      </c>
    </row>
    <row r="26" spans="1:24">
      <c r="A26" s="50"/>
      <c r="B26" s="22" t="s">
        <v>37</v>
      </c>
      <c r="C26" s="1">
        <v>70</v>
      </c>
      <c r="D26" s="1">
        <v>8121</v>
      </c>
      <c r="E26" s="1"/>
      <c r="F26" s="1">
        <v>3255</v>
      </c>
      <c r="G26" s="1">
        <v>3606</v>
      </c>
      <c r="H26" s="6">
        <v>1141</v>
      </c>
      <c r="I26" s="6">
        <v>120</v>
      </c>
      <c r="J26" s="23">
        <v>125</v>
      </c>
      <c r="K26" s="6">
        <v>4867</v>
      </c>
      <c r="L26" s="6">
        <f>K26/C26</f>
        <v>69.528571428571425</v>
      </c>
      <c r="N26" s="20">
        <v>4</v>
      </c>
      <c r="O26" s="20">
        <v>0</v>
      </c>
      <c r="P26" s="20">
        <v>2</v>
      </c>
      <c r="Q26" s="20">
        <v>10</v>
      </c>
      <c r="R26" s="8">
        <f t="shared" ref="R26:R48" si="2">SUM(N26:Q26)</f>
        <v>16</v>
      </c>
      <c r="T26" s="28">
        <v>31.47</v>
      </c>
      <c r="U26" s="2">
        <v>11</v>
      </c>
      <c r="V26" s="2">
        <v>25</v>
      </c>
      <c r="W26" s="2">
        <v>153</v>
      </c>
      <c r="X26" s="2">
        <f>SUM(R26:R48)</f>
        <v>350</v>
      </c>
    </row>
    <row r="27" spans="1:24">
      <c r="A27" s="50"/>
      <c r="B27" s="15" t="s">
        <v>9</v>
      </c>
      <c r="C27" s="1">
        <v>80</v>
      </c>
      <c r="D27" s="1">
        <v>7828</v>
      </c>
      <c r="E27" s="1"/>
      <c r="F27" s="1">
        <v>3680</v>
      </c>
      <c r="G27" s="1">
        <v>3007</v>
      </c>
      <c r="H27" s="6">
        <v>1000</v>
      </c>
      <c r="I27" s="6">
        <v>141</v>
      </c>
      <c r="J27" s="23">
        <v>109</v>
      </c>
      <c r="K27" s="6">
        <v>4148</v>
      </c>
      <c r="L27" s="6">
        <f t="shared" ref="L27:L40" si="3">K27/C27</f>
        <v>51.85</v>
      </c>
      <c r="N27" s="20">
        <v>2</v>
      </c>
      <c r="O27" s="20">
        <v>0</v>
      </c>
      <c r="P27" s="20">
        <v>3</v>
      </c>
      <c r="Q27" s="20">
        <v>8</v>
      </c>
      <c r="R27" s="20">
        <f t="shared" si="2"/>
        <v>13</v>
      </c>
    </row>
    <row r="28" spans="1:24">
      <c r="A28" s="50"/>
      <c r="B28" s="15" t="s">
        <v>22</v>
      </c>
      <c r="C28" s="1">
        <v>80</v>
      </c>
      <c r="D28" s="1">
        <v>7074</v>
      </c>
      <c r="E28" s="1"/>
      <c r="F28" s="1">
        <v>3581</v>
      </c>
      <c r="G28" s="1">
        <v>2254</v>
      </c>
      <c r="H28" s="6">
        <v>1036</v>
      </c>
      <c r="I28" s="6">
        <v>203</v>
      </c>
      <c r="J28" s="23">
        <v>111</v>
      </c>
      <c r="K28" s="6">
        <v>3493</v>
      </c>
      <c r="L28" s="6">
        <f t="shared" si="3"/>
        <v>43.662500000000001</v>
      </c>
      <c r="N28" s="20">
        <v>4</v>
      </c>
      <c r="O28" s="20">
        <v>0</v>
      </c>
      <c r="P28" s="20">
        <v>3</v>
      </c>
      <c r="Q28" s="20">
        <v>1</v>
      </c>
      <c r="R28" s="20">
        <f t="shared" si="2"/>
        <v>8</v>
      </c>
    </row>
    <row r="29" spans="1:24">
      <c r="A29" s="50"/>
      <c r="B29" s="16" t="s">
        <v>51</v>
      </c>
      <c r="C29" s="1">
        <v>80</v>
      </c>
      <c r="D29" s="1">
        <v>6711</v>
      </c>
      <c r="E29" s="1"/>
      <c r="F29" s="1">
        <v>4285</v>
      </c>
      <c r="G29" s="1">
        <v>1614</v>
      </c>
      <c r="H29" s="6">
        <v>691</v>
      </c>
      <c r="I29" s="25">
        <v>122</v>
      </c>
      <c r="J29" s="23">
        <v>88</v>
      </c>
      <c r="K29" s="26">
        <v>2427</v>
      </c>
      <c r="L29" s="27">
        <f t="shared" si="3"/>
        <v>30.337499999999999</v>
      </c>
      <c r="N29" s="20">
        <v>11</v>
      </c>
      <c r="O29" s="20">
        <v>2</v>
      </c>
      <c r="P29" s="20">
        <v>5</v>
      </c>
      <c r="Q29" s="20">
        <v>4</v>
      </c>
      <c r="R29" s="8">
        <f t="shared" si="2"/>
        <v>22</v>
      </c>
    </row>
    <row r="30" spans="1:24">
      <c r="A30" s="50"/>
      <c r="B30" s="15" t="s">
        <v>38</v>
      </c>
      <c r="C30" s="1">
        <v>80</v>
      </c>
      <c r="D30" s="1">
        <v>6459</v>
      </c>
      <c r="E30" s="1"/>
      <c r="F30" s="1">
        <v>3671</v>
      </c>
      <c r="G30" s="1">
        <v>2453</v>
      </c>
      <c r="H30" s="25">
        <v>330</v>
      </c>
      <c r="I30" s="25">
        <v>7</v>
      </c>
      <c r="J30" s="23">
        <v>83</v>
      </c>
      <c r="K30" s="26">
        <v>2790</v>
      </c>
      <c r="L30" s="27">
        <f t="shared" si="3"/>
        <v>34.875</v>
      </c>
      <c r="N30" s="20">
        <v>12</v>
      </c>
      <c r="O30" s="20">
        <v>3</v>
      </c>
      <c r="P30" s="20">
        <v>17</v>
      </c>
      <c r="Q30" s="20">
        <v>20</v>
      </c>
      <c r="R30" s="8">
        <f t="shared" si="2"/>
        <v>52</v>
      </c>
    </row>
    <row r="31" spans="1:24">
      <c r="A31" s="50"/>
      <c r="B31" s="21" t="s">
        <v>11</v>
      </c>
      <c r="C31" s="1">
        <v>80</v>
      </c>
      <c r="D31" s="1">
        <v>6432</v>
      </c>
      <c r="E31" s="1"/>
      <c r="F31" s="1">
        <v>3181</v>
      </c>
      <c r="G31" s="1">
        <v>2585</v>
      </c>
      <c r="H31" s="25">
        <v>525</v>
      </c>
      <c r="I31" s="6">
        <v>141</v>
      </c>
      <c r="J31" s="23">
        <v>118</v>
      </c>
      <c r="K31" s="26">
        <v>3251</v>
      </c>
      <c r="L31" s="27">
        <f t="shared" si="3"/>
        <v>40.637500000000003</v>
      </c>
      <c r="N31" s="20">
        <v>8</v>
      </c>
      <c r="O31" s="20">
        <v>4</v>
      </c>
      <c r="P31" s="20">
        <v>7</v>
      </c>
      <c r="Q31" s="20">
        <v>7</v>
      </c>
      <c r="R31" s="8">
        <f t="shared" si="2"/>
        <v>26</v>
      </c>
    </row>
    <row r="32" spans="1:24">
      <c r="A32" s="50"/>
      <c r="B32" s="15" t="s">
        <v>41</v>
      </c>
      <c r="C32" s="1">
        <v>80</v>
      </c>
      <c r="D32" s="1">
        <v>6263</v>
      </c>
      <c r="E32" s="1"/>
      <c r="F32" s="1">
        <v>3151</v>
      </c>
      <c r="G32" s="1">
        <v>2763</v>
      </c>
      <c r="H32" s="6">
        <v>350</v>
      </c>
      <c r="I32" s="25">
        <v>0</v>
      </c>
      <c r="J32" s="25">
        <v>74</v>
      </c>
      <c r="K32" s="6">
        <v>3113</v>
      </c>
      <c r="L32" s="27">
        <f>K32/C32</f>
        <v>38.912500000000001</v>
      </c>
      <c r="N32" s="20">
        <v>11</v>
      </c>
      <c r="O32" s="20">
        <v>2</v>
      </c>
      <c r="P32" s="20">
        <v>11</v>
      </c>
      <c r="Q32" s="20">
        <v>6</v>
      </c>
      <c r="R32" s="8">
        <f t="shared" si="2"/>
        <v>30</v>
      </c>
    </row>
    <row r="33" spans="1:21">
      <c r="A33" s="50"/>
      <c r="B33" s="15" t="s">
        <v>34</v>
      </c>
      <c r="C33" s="1">
        <v>72</v>
      </c>
      <c r="D33" s="1">
        <v>6268</v>
      </c>
      <c r="E33" s="1"/>
      <c r="F33" s="1">
        <v>3143</v>
      </c>
      <c r="G33" s="1">
        <v>2661</v>
      </c>
      <c r="H33" s="25">
        <v>434</v>
      </c>
      <c r="I33" s="25">
        <v>31</v>
      </c>
      <c r="J33" s="25">
        <v>78</v>
      </c>
      <c r="K33" s="26">
        <v>3126</v>
      </c>
      <c r="L33" s="27">
        <f>K33/C33</f>
        <v>43.416666666666664</v>
      </c>
      <c r="N33" s="20">
        <v>5</v>
      </c>
      <c r="O33" s="20">
        <v>0</v>
      </c>
      <c r="P33" s="20">
        <v>1</v>
      </c>
      <c r="Q33" s="20">
        <v>2</v>
      </c>
      <c r="R33" s="20">
        <f t="shared" si="2"/>
        <v>8</v>
      </c>
    </row>
    <row r="34" spans="1:21">
      <c r="A34" s="50"/>
      <c r="B34" s="15" t="s">
        <v>26</v>
      </c>
      <c r="C34" s="1">
        <v>72</v>
      </c>
      <c r="D34" s="1">
        <v>5710</v>
      </c>
      <c r="E34" s="1"/>
      <c r="F34" s="1">
        <v>3190</v>
      </c>
      <c r="G34" s="1">
        <v>2272</v>
      </c>
      <c r="H34" s="6">
        <v>242</v>
      </c>
      <c r="I34" s="6">
        <v>7</v>
      </c>
      <c r="J34" s="25">
        <v>53</v>
      </c>
      <c r="K34" s="6">
        <v>2521</v>
      </c>
      <c r="L34" s="27">
        <f t="shared" si="3"/>
        <v>35.013888888888886</v>
      </c>
      <c r="N34" s="20">
        <v>0</v>
      </c>
      <c r="O34" s="20">
        <v>2</v>
      </c>
      <c r="P34" s="20">
        <v>9</v>
      </c>
      <c r="Q34" s="20">
        <v>3</v>
      </c>
      <c r="R34" s="20">
        <f t="shared" si="2"/>
        <v>14</v>
      </c>
    </row>
    <row r="35" spans="1:21">
      <c r="A35" s="50"/>
      <c r="B35" s="15" t="s">
        <v>18</v>
      </c>
      <c r="C35" s="1">
        <v>71</v>
      </c>
      <c r="D35" s="1">
        <v>5817</v>
      </c>
      <c r="E35" s="1"/>
      <c r="F35" s="1">
        <v>2779</v>
      </c>
      <c r="G35" s="1">
        <v>2527</v>
      </c>
      <c r="H35" s="6">
        <v>512</v>
      </c>
      <c r="I35" s="25">
        <v>0</v>
      </c>
      <c r="J35" s="23">
        <v>85</v>
      </c>
      <c r="K35" s="6">
        <v>3039</v>
      </c>
      <c r="L35" s="27">
        <f>K35/C35</f>
        <v>42.802816901408448</v>
      </c>
      <c r="N35" s="20">
        <v>9</v>
      </c>
      <c r="O35" s="20">
        <v>0</v>
      </c>
      <c r="P35" s="20">
        <v>11</v>
      </c>
      <c r="Q35" s="20">
        <v>12</v>
      </c>
      <c r="R35" s="8">
        <f t="shared" si="2"/>
        <v>32</v>
      </c>
    </row>
    <row r="36" spans="1:21">
      <c r="A36" s="50"/>
      <c r="B36" s="15" t="s">
        <v>46</v>
      </c>
      <c r="C36" s="1">
        <v>70</v>
      </c>
      <c r="D36" s="1">
        <v>5463</v>
      </c>
      <c r="E36" s="1"/>
      <c r="F36" s="1">
        <v>3048</v>
      </c>
      <c r="G36" s="1">
        <v>2222</v>
      </c>
      <c r="H36" s="25">
        <v>194</v>
      </c>
      <c r="I36" s="25">
        <v>0</v>
      </c>
      <c r="J36" s="25">
        <v>52</v>
      </c>
      <c r="K36" s="6">
        <v>2416</v>
      </c>
      <c r="L36" s="27">
        <f t="shared" si="3"/>
        <v>34.514285714285712</v>
      </c>
      <c r="N36" s="20">
        <v>2</v>
      </c>
      <c r="O36" s="20">
        <v>3</v>
      </c>
      <c r="P36" s="20">
        <v>10</v>
      </c>
      <c r="Q36" s="20">
        <v>7</v>
      </c>
      <c r="R36" s="8">
        <f t="shared" si="2"/>
        <v>22</v>
      </c>
    </row>
    <row r="37" spans="1:21">
      <c r="A37" s="50"/>
      <c r="B37" s="16" t="s">
        <v>52</v>
      </c>
      <c r="C37" s="1">
        <v>2</v>
      </c>
      <c r="D37" s="1">
        <v>257</v>
      </c>
      <c r="E37" s="1"/>
      <c r="F37" s="1">
        <v>170</v>
      </c>
      <c r="G37" s="1">
        <v>45</v>
      </c>
      <c r="H37" s="25">
        <v>42</v>
      </c>
      <c r="I37" s="25">
        <v>0</v>
      </c>
      <c r="J37" s="25">
        <v>2</v>
      </c>
      <c r="K37" s="26">
        <f>SUM(G37:I37)</f>
        <v>87</v>
      </c>
      <c r="L37" s="27">
        <f t="shared" si="3"/>
        <v>43.5</v>
      </c>
      <c r="N37" s="20">
        <v>0</v>
      </c>
      <c r="O37" s="20">
        <v>0</v>
      </c>
      <c r="P37" s="20">
        <v>0</v>
      </c>
      <c r="Q37" s="20">
        <v>0</v>
      </c>
      <c r="R37" s="20">
        <f t="shared" si="2"/>
        <v>0</v>
      </c>
    </row>
    <row r="38" spans="1:21">
      <c r="A38" s="50"/>
      <c r="B38" s="15" t="s">
        <v>14</v>
      </c>
      <c r="C38" s="1">
        <v>9</v>
      </c>
      <c r="D38" s="1">
        <v>1047</v>
      </c>
      <c r="E38" s="1"/>
      <c r="F38" s="1">
        <v>473</v>
      </c>
      <c r="G38" s="1">
        <v>506</v>
      </c>
      <c r="H38" s="25">
        <v>67</v>
      </c>
      <c r="I38" s="25">
        <v>0</v>
      </c>
      <c r="J38" s="25">
        <v>13</v>
      </c>
      <c r="K38" s="26">
        <f>SUM(G38:I38)</f>
        <v>573</v>
      </c>
      <c r="L38" s="6">
        <f t="shared" si="3"/>
        <v>63.666666666666664</v>
      </c>
      <c r="N38" s="20">
        <v>1</v>
      </c>
      <c r="O38" s="20">
        <v>0</v>
      </c>
      <c r="P38" s="20">
        <v>3</v>
      </c>
      <c r="Q38" s="20">
        <v>0</v>
      </c>
      <c r="R38" s="20">
        <f t="shared" si="2"/>
        <v>4</v>
      </c>
    </row>
    <row r="39" spans="1:21">
      <c r="A39" s="50"/>
      <c r="B39" s="16" t="s">
        <v>50</v>
      </c>
      <c r="C39" s="1">
        <v>60</v>
      </c>
      <c r="D39" s="1">
        <v>5429</v>
      </c>
      <c r="E39" s="1"/>
      <c r="F39" s="1">
        <v>2385</v>
      </c>
      <c r="G39" s="1">
        <v>1907</v>
      </c>
      <c r="H39" s="6">
        <v>975</v>
      </c>
      <c r="I39" s="6">
        <v>162</v>
      </c>
      <c r="J39" s="23">
        <v>94</v>
      </c>
      <c r="K39" s="26">
        <v>3044</v>
      </c>
      <c r="L39" s="6">
        <f t="shared" si="3"/>
        <v>50.733333333333334</v>
      </c>
      <c r="N39" s="20">
        <v>0</v>
      </c>
      <c r="O39" s="20">
        <v>0</v>
      </c>
      <c r="P39" s="20">
        <v>11</v>
      </c>
      <c r="Q39" s="20">
        <v>1</v>
      </c>
      <c r="R39" s="20">
        <f t="shared" si="2"/>
        <v>12</v>
      </c>
    </row>
    <row r="40" spans="1:21">
      <c r="A40" s="50"/>
      <c r="B40" s="15" t="s">
        <v>13</v>
      </c>
      <c r="C40" s="1">
        <v>50</v>
      </c>
      <c r="D40" s="1">
        <v>4668</v>
      </c>
      <c r="E40" s="1"/>
      <c r="F40" s="1">
        <v>2053</v>
      </c>
      <c r="G40" s="1">
        <v>2389</v>
      </c>
      <c r="H40" s="25">
        <v>226</v>
      </c>
      <c r="I40" s="25">
        <v>0</v>
      </c>
      <c r="J40" s="25">
        <v>66</v>
      </c>
      <c r="K40" s="6">
        <v>2615</v>
      </c>
      <c r="L40" s="6">
        <f t="shared" si="3"/>
        <v>52.3</v>
      </c>
      <c r="N40" s="20">
        <v>1</v>
      </c>
      <c r="O40" s="20">
        <v>0</v>
      </c>
      <c r="P40" s="20">
        <v>6</v>
      </c>
      <c r="Q40" s="20">
        <v>2</v>
      </c>
      <c r="R40" s="20">
        <f t="shared" si="2"/>
        <v>9</v>
      </c>
    </row>
    <row r="41" spans="1:21">
      <c r="A41" s="50"/>
      <c r="B41" s="15" t="s">
        <v>40</v>
      </c>
      <c r="C41" s="1">
        <v>8</v>
      </c>
      <c r="N41" s="20">
        <v>0</v>
      </c>
      <c r="O41" s="20">
        <v>0</v>
      </c>
      <c r="P41" s="20">
        <v>2</v>
      </c>
      <c r="Q41" s="20">
        <v>0</v>
      </c>
      <c r="R41" s="20">
        <f t="shared" si="2"/>
        <v>2</v>
      </c>
    </row>
    <row r="42" spans="1:21">
      <c r="A42" s="50"/>
      <c r="B42" s="15" t="s">
        <v>25</v>
      </c>
      <c r="C42" s="1">
        <v>30</v>
      </c>
      <c r="M42" s="5"/>
      <c r="N42" s="20">
        <v>3</v>
      </c>
      <c r="O42" s="20">
        <v>2</v>
      </c>
      <c r="P42" s="20">
        <v>6</v>
      </c>
      <c r="Q42" s="20">
        <v>3</v>
      </c>
      <c r="R42" s="20">
        <f t="shared" si="2"/>
        <v>14</v>
      </c>
    </row>
    <row r="43" spans="1:21">
      <c r="A43" s="50"/>
      <c r="B43" s="15" t="s">
        <v>19</v>
      </c>
      <c r="C43" s="1">
        <v>10</v>
      </c>
      <c r="M43" s="5"/>
      <c r="N43" s="20">
        <v>2</v>
      </c>
      <c r="O43" s="20">
        <v>1</v>
      </c>
      <c r="P43" s="20">
        <v>2</v>
      </c>
      <c r="Q43" s="20">
        <v>1</v>
      </c>
      <c r="R43" s="20">
        <f t="shared" si="2"/>
        <v>6</v>
      </c>
    </row>
    <row r="44" spans="1:21">
      <c r="A44" s="50"/>
      <c r="B44" s="15" t="s">
        <v>49</v>
      </c>
      <c r="C44" s="1">
        <v>80</v>
      </c>
      <c r="M44" s="5"/>
      <c r="N44" s="20">
        <v>3</v>
      </c>
      <c r="O44" s="20">
        <v>2</v>
      </c>
      <c r="P44" s="20">
        <v>13</v>
      </c>
      <c r="Q44" s="20">
        <v>5</v>
      </c>
      <c r="R44" s="8">
        <f t="shared" si="2"/>
        <v>23</v>
      </c>
      <c r="T44" s="24" t="s">
        <v>67</v>
      </c>
      <c r="U44" s="24" t="s">
        <v>66</v>
      </c>
    </row>
    <row r="45" spans="1:21">
      <c r="A45" s="50"/>
      <c r="B45" s="15" t="s">
        <v>12</v>
      </c>
      <c r="C45" s="1">
        <v>9</v>
      </c>
      <c r="M45" s="5"/>
      <c r="N45" s="20">
        <v>0</v>
      </c>
      <c r="O45" s="20">
        <v>0</v>
      </c>
      <c r="P45" s="20">
        <v>5</v>
      </c>
      <c r="Q45" s="20">
        <v>4</v>
      </c>
      <c r="R45" s="20">
        <f t="shared" si="2"/>
        <v>9</v>
      </c>
      <c r="T45" s="14">
        <f>AVERAGE(K26:K40)/T26</f>
        <v>87.935600042368407</v>
      </c>
      <c r="U45" s="14">
        <f>AVERAGE(K26:K40)</f>
        <v>2767.3333333333335</v>
      </c>
    </row>
    <row r="46" spans="1:21">
      <c r="A46" s="50"/>
      <c r="B46" s="15" t="s">
        <v>54</v>
      </c>
      <c r="C46" s="1">
        <v>71</v>
      </c>
      <c r="M46" s="5"/>
      <c r="N46" s="20">
        <v>3</v>
      </c>
      <c r="O46" s="20">
        <v>3</v>
      </c>
      <c r="P46" s="20">
        <v>10</v>
      </c>
      <c r="Q46" s="20">
        <v>4</v>
      </c>
      <c r="R46" s="8">
        <f t="shared" si="2"/>
        <v>20</v>
      </c>
    </row>
    <row r="47" spans="1:21">
      <c r="A47" s="50"/>
      <c r="B47" s="15" t="s">
        <v>47</v>
      </c>
      <c r="C47" s="1">
        <v>8</v>
      </c>
      <c r="M47" s="5"/>
      <c r="N47" s="20">
        <v>0</v>
      </c>
      <c r="O47" s="20">
        <v>0</v>
      </c>
      <c r="P47" s="20">
        <v>0</v>
      </c>
      <c r="Q47" s="20">
        <v>2</v>
      </c>
      <c r="R47" s="20">
        <f t="shared" si="2"/>
        <v>2</v>
      </c>
    </row>
    <row r="48" spans="1:21">
      <c r="A48" s="50"/>
      <c r="B48" s="15" t="s">
        <v>53</v>
      </c>
      <c r="C48" s="1">
        <v>20</v>
      </c>
      <c r="E48" s="3"/>
      <c r="F48" s="3"/>
      <c r="G48" s="3"/>
      <c r="H48" s="3"/>
      <c r="I48" s="3"/>
      <c r="J48" s="3"/>
      <c r="K48" s="3"/>
      <c r="L48" s="3"/>
      <c r="N48" s="20">
        <v>0</v>
      </c>
      <c r="O48" s="20">
        <v>3</v>
      </c>
      <c r="P48" s="20">
        <v>2</v>
      </c>
      <c r="Q48" s="20">
        <v>1</v>
      </c>
      <c r="R48" s="20">
        <f t="shared" si="2"/>
        <v>6</v>
      </c>
    </row>
    <row r="49" spans="1:24">
      <c r="A49" s="50" t="s">
        <v>57</v>
      </c>
      <c r="B49" s="9" t="s">
        <v>29</v>
      </c>
      <c r="C49" s="10" t="s">
        <v>7</v>
      </c>
      <c r="D49" s="9" t="s">
        <v>0</v>
      </c>
      <c r="E49" s="9" t="s">
        <v>1</v>
      </c>
      <c r="F49" s="9" t="s">
        <v>2</v>
      </c>
      <c r="G49" s="9" t="s">
        <v>3</v>
      </c>
      <c r="H49" s="9" t="s">
        <v>4</v>
      </c>
      <c r="I49" s="9" t="s">
        <v>5</v>
      </c>
      <c r="J49" s="12" t="s">
        <v>36</v>
      </c>
      <c r="K49" s="11" t="s">
        <v>6</v>
      </c>
      <c r="L49" s="10" t="s">
        <v>21</v>
      </c>
      <c r="N49" s="24" t="s">
        <v>44</v>
      </c>
      <c r="O49" s="24" t="s">
        <v>42</v>
      </c>
      <c r="P49" s="24" t="s">
        <v>43</v>
      </c>
      <c r="Q49" s="24" t="s">
        <v>56</v>
      </c>
      <c r="R49" s="24" t="s">
        <v>45</v>
      </c>
      <c r="T49" s="24" t="s">
        <v>62</v>
      </c>
      <c r="U49" s="24" t="s">
        <v>63</v>
      </c>
      <c r="V49" s="24" t="s">
        <v>64</v>
      </c>
      <c r="W49" s="24" t="s">
        <v>68</v>
      </c>
      <c r="X49" s="24" t="s">
        <v>45</v>
      </c>
    </row>
    <row r="50" spans="1:24">
      <c r="A50" s="50"/>
      <c r="B50" s="15" t="s">
        <v>48</v>
      </c>
      <c r="C50" s="1">
        <v>80</v>
      </c>
      <c r="D50" s="1">
        <v>7768</v>
      </c>
      <c r="E50" s="1"/>
      <c r="F50" s="1">
        <v>3088</v>
      </c>
      <c r="G50" s="1">
        <v>3653</v>
      </c>
      <c r="H50" s="6">
        <v>1003</v>
      </c>
      <c r="I50" s="25">
        <v>23</v>
      </c>
      <c r="J50" s="23">
        <v>121</v>
      </c>
      <c r="K50" s="6">
        <f>SUM(G50:I50)</f>
        <v>4679</v>
      </c>
      <c r="L50" s="6">
        <f t="shared" ref="L50:L62" si="4">K50/C50</f>
        <v>58.487499999999997</v>
      </c>
      <c r="N50" s="20">
        <v>4</v>
      </c>
      <c r="O50" s="20">
        <v>0</v>
      </c>
      <c r="P50" s="20">
        <v>9</v>
      </c>
      <c r="Q50" s="20">
        <v>6</v>
      </c>
      <c r="R50" s="8">
        <f t="shared" ref="R50:R71" si="5">SUM(N50:Q50)</f>
        <v>19</v>
      </c>
      <c r="T50" s="28">
        <v>32.28</v>
      </c>
      <c r="U50" s="2">
        <v>9</v>
      </c>
      <c r="V50" s="2">
        <v>22</v>
      </c>
      <c r="W50" s="2">
        <v>155</v>
      </c>
      <c r="X50" s="2">
        <f>SUM(R50:R72)</f>
        <v>394</v>
      </c>
    </row>
    <row r="51" spans="1:24">
      <c r="A51" s="50"/>
      <c r="B51" s="22" t="s">
        <v>22</v>
      </c>
      <c r="C51" s="1">
        <v>80</v>
      </c>
      <c r="D51" s="1">
        <v>7639</v>
      </c>
      <c r="E51" s="1"/>
      <c r="F51" s="1">
        <v>3655</v>
      </c>
      <c r="G51" s="1">
        <v>3062</v>
      </c>
      <c r="H51" s="6">
        <v>872</v>
      </c>
      <c r="I51" s="25">
        <v>50</v>
      </c>
      <c r="J51" s="23">
        <v>115</v>
      </c>
      <c r="K51" s="6">
        <f t="shared" ref="K51:K62" si="6">SUM(G51:I51)</f>
        <v>3984</v>
      </c>
      <c r="L51" s="6">
        <f t="shared" si="4"/>
        <v>49.8</v>
      </c>
      <c r="N51" s="20">
        <v>6</v>
      </c>
      <c r="O51" s="20">
        <v>0</v>
      </c>
      <c r="P51" s="20">
        <v>6</v>
      </c>
      <c r="Q51" s="20">
        <v>3</v>
      </c>
      <c r="R51" s="19">
        <f t="shared" si="5"/>
        <v>15</v>
      </c>
    </row>
    <row r="52" spans="1:24">
      <c r="A52" s="50"/>
      <c r="B52" s="15" t="s">
        <v>47</v>
      </c>
      <c r="C52" s="1">
        <v>80</v>
      </c>
      <c r="D52" s="1">
        <v>6925</v>
      </c>
      <c r="E52" s="1"/>
      <c r="F52" s="1">
        <v>3052</v>
      </c>
      <c r="G52" s="1">
        <v>3254</v>
      </c>
      <c r="H52" s="25">
        <v>545</v>
      </c>
      <c r="I52" s="6">
        <v>74</v>
      </c>
      <c r="J52" s="23">
        <v>124</v>
      </c>
      <c r="K52" s="6">
        <f t="shared" si="6"/>
        <v>3873</v>
      </c>
      <c r="L52" s="6">
        <f t="shared" si="4"/>
        <v>48.412500000000001</v>
      </c>
      <c r="N52" s="20">
        <v>8</v>
      </c>
      <c r="O52" s="20">
        <v>2</v>
      </c>
      <c r="P52" s="20">
        <v>6</v>
      </c>
      <c r="Q52" s="20">
        <v>5</v>
      </c>
      <c r="R52" s="8">
        <f t="shared" si="5"/>
        <v>21</v>
      </c>
    </row>
    <row r="53" spans="1:24">
      <c r="A53" s="50"/>
      <c r="B53" s="21" t="s">
        <v>23</v>
      </c>
      <c r="C53" s="1">
        <v>80</v>
      </c>
      <c r="D53" s="1">
        <v>6348</v>
      </c>
      <c r="E53" s="1"/>
      <c r="F53" s="1">
        <v>3455</v>
      </c>
      <c r="G53" s="1">
        <v>2174</v>
      </c>
      <c r="H53" s="25">
        <v>539</v>
      </c>
      <c r="I53" s="6">
        <v>180</v>
      </c>
      <c r="J53" s="23">
        <v>94</v>
      </c>
      <c r="K53" s="26">
        <f t="shared" si="6"/>
        <v>2893</v>
      </c>
      <c r="L53" s="27">
        <f t="shared" si="4"/>
        <v>36.162500000000001</v>
      </c>
      <c r="N53" s="20">
        <v>11</v>
      </c>
      <c r="O53" s="20">
        <v>0</v>
      </c>
      <c r="P53" s="20">
        <v>12</v>
      </c>
      <c r="Q53" s="20">
        <v>4</v>
      </c>
      <c r="R53" s="8">
        <f t="shared" si="5"/>
        <v>27</v>
      </c>
    </row>
    <row r="54" spans="1:24">
      <c r="A54" s="50"/>
      <c r="B54" s="15" t="s">
        <v>38</v>
      </c>
      <c r="C54" s="1">
        <v>75</v>
      </c>
      <c r="D54" s="1">
        <v>6206</v>
      </c>
      <c r="E54" s="1"/>
      <c r="F54" s="1">
        <v>3412</v>
      </c>
      <c r="G54" s="1">
        <v>2398</v>
      </c>
      <c r="H54" s="25">
        <v>355</v>
      </c>
      <c r="I54" s="25">
        <v>42</v>
      </c>
      <c r="J54" s="23">
        <v>87</v>
      </c>
      <c r="K54" s="26">
        <f t="shared" si="6"/>
        <v>2795</v>
      </c>
      <c r="L54" s="27">
        <f t="shared" si="4"/>
        <v>37.266666666666666</v>
      </c>
      <c r="N54" s="20">
        <v>14</v>
      </c>
      <c r="O54" s="20">
        <v>3</v>
      </c>
      <c r="P54" s="20">
        <v>3</v>
      </c>
      <c r="Q54" s="20">
        <v>12</v>
      </c>
      <c r="R54" s="8">
        <f t="shared" si="5"/>
        <v>32</v>
      </c>
    </row>
    <row r="55" spans="1:24">
      <c r="A55" s="50"/>
      <c r="B55" s="15" t="s">
        <v>11</v>
      </c>
      <c r="C55" s="1">
        <v>80</v>
      </c>
      <c r="D55" s="1">
        <v>6020</v>
      </c>
      <c r="E55" s="1"/>
      <c r="F55" s="1">
        <v>2992</v>
      </c>
      <c r="G55" s="1">
        <v>2286</v>
      </c>
      <c r="H55" s="25">
        <v>700</v>
      </c>
      <c r="I55" s="25">
        <v>42</v>
      </c>
      <c r="J55" s="23">
        <v>117</v>
      </c>
      <c r="K55" s="26">
        <f t="shared" si="6"/>
        <v>3028</v>
      </c>
      <c r="L55" s="27">
        <f t="shared" si="4"/>
        <v>37.85</v>
      </c>
      <c r="N55" s="20">
        <v>14</v>
      </c>
      <c r="O55" s="20">
        <v>6</v>
      </c>
      <c r="P55" s="20">
        <v>8</v>
      </c>
      <c r="Q55" s="20">
        <v>5</v>
      </c>
      <c r="R55" s="8">
        <f t="shared" si="5"/>
        <v>33</v>
      </c>
    </row>
    <row r="56" spans="1:24">
      <c r="A56" s="50"/>
      <c r="B56" s="15" t="s">
        <v>9</v>
      </c>
      <c r="C56" s="1">
        <v>65</v>
      </c>
      <c r="D56" s="1">
        <v>5865</v>
      </c>
      <c r="E56" s="1"/>
      <c r="F56" s="1">
        <v>3210</v>
      </c>
      <c r="G56" s="1">
        <v>1944</v>
      </c>
      <c r="H56" s="6">
        <v>633</v>
      </c>
      <c r="I56" s="25">
        <v>78</v>
      </c>
      <c r="J56" s="25">
        <v>72</v>
      </c>
      <c r="K56" s="26">
        <f t="shared" si="6"/>
        <v>2655</v>
      </c>
      <c r="L56" s="27">
        <f t="shared" si="4"/>
        <v>40.846153846153847</v>
      </c>
      <c r="N56" s="20">
        <v>9</v>
      </c>
      <c r="O56" s="20">
        <v>0</v>
      </c>
      <c r="P56" s="20">
        <v>5</v>
      </c>
      <c r="Q56" s="20">
        <v>2</v>
      </c>
      <c r="R56" s="8">
        <f t="shared" si="5"/>
        <v>16</v>
      </c>
    </row>
    <row r="57" spans="1:24">
      <c r="A57" s="50"/>
      <c r="B57" s="15" t="s">
        <v>46</v>
      </c>
      <c r="C57" s="1">
        <v>64</v>
      </c>
      <c r="D57" s="1">
        <v>4921</v>
      </c>
      <c r="E57" s="1"/>
      <c r="F57" s="1">
        <v>2831</v>
      </c>
      <c r="G57" s="1">
        <v>1894</v>
      </c>
      <c r="H57" s="25">
        <v>196</v>
      </c>
      <c r="I57" s="25">
        <v>0</v>
      </c>
      <c r="J57" s="25">
        <v>55</v>
      </c>
      <c r="K57" s="26">
        <f t="shared" si="6"/>
        <v>2090</v>
      </c>
      <c r="L57" s="27">
        <f t="shared" si="4"/>
        <v>32.65625</v>
      </c>
      <c r="N57" s="20">
        <v>8</v>
      </c>
      <c r="O57" s="20">
        <v>2</v>
      </c>
      <c r="P57" s="20">
        <v>4</v>
      </c>
      <c r="Q57" s="20">
        <v>3</v>
      </c>
      <c r="R57" s="8">
        <f t="shared" si="5"/>
        <v>17</v>
      </c>
    </row>
    <row r="58" spans="1:24">
      <c r="A58" s="50"/>
      <c r="B58" s="15" t="s">
        <v>37</v>
      </c>
      <c r="C58" s="1">
        <v>44</v>
      </c>
      <c r="D58" s="1">
        <v>4858</v>
      </c>
      <c r="E58" s="1"/>
      <c r="F58" s="1">
        <v>2170</v>
      </c>
      <c r="G58" s="1">
        <v>1788</v>
      </c>
      <c r="H58" s="25">
        <v>821</v>
      </c>
      <c r="I58" s="6">
        <v>79</v>
      </c>
      <c r="J58" s="25">
        <v>76</v>
      </c>
      <c r="K58" s="26">
        <f t="shared" si="6"/>
        <v>2688</v>
      </c>
      <c r="L58" s="6">
        <f t="shared" si="4"/>
        <v>61.090909090909093</v>
      </c>
      <c r="N58" s="20">
        <v>3</v>
      </c>
      <c r="O58" s="20">
        <v>2</v>
      </c>
      <c r="P58" s="20">
        <v>1</v>
      </c>
      <c r="Q58" s="20">
        <v>5</v>
      </c>
      <c r="R58" s="19">
        <f t="shared" si="5"/>
        <v>11</v>
      </c>
    </row>
    <row r="59" spans="1:24">
      <c r="A59" s="50"/>
      <c r="B59" s="15" t="s">
        <v>8</v>
      </c>
      <c r="C59" s="1">
        <v>36</v>
      </c>
      <c r="D59" s="1">
        <v>3959</v>
      </c>
      <c r="E59" s="1"/>
      <c r="F59" s="1">
        <v>1527</v>
      </c>
      <c r="G59" s="1">
        <v>1655</v>
      </c>
      <c r="H59" s="25">
        <v>758</v>
      </c>
      <c r="I59" s="25">
        <v>18</v>
      </c>
      <c r="J59" s="25">
        <v>76</v>
      </c>
      <c r="K59" s="26">
        <f t="shared" si="6"/>
        <v>2431</v>
      </c>
      <c r="L59" s="6">
        <f t="shared" si="4"/>
        <v>67.527777777777771</v>
      </c>
      <c r="N59" s="20">
        <v>1</v>
      </c>
      <c r="O59" s="20">
        <v>2</v>
      </c>
      <c r="P59" s="20">
        <v>2</v>
      </c>
      <c r="Q59" s="20">
        <v>1</v>
      </c>
      <c r="R59" s="19">
        <f t="shared" si="5"/>
        <v>6</v>
      </c>
    </row>
    <row r="60" spans="1:24">
      <c r="A60" s="50"/>
      <c r="B60" s="15" t="s">
        <v>26</v>
      </c>
      <c r="C60" s="1">
        <v>46</v>
      </c>
      <c r="D60" s="1">
        <v>3250</v>
      </c>
      <c r="E60" s="1"/>
      <c r="F60" s="1">
        <v>1685</v>
      </c>
      <c r="G60" s="1">
        <v>1378</v>
      </c>
      <c r="H60" s="25">
        <v>187</v>
      </c>
      <c r="I60" s="25">
        <v>0</v>
      </c>
      <c r="J60" s="25">
        <v>40</v>
      </c>
      <c r="K60" s="26">
        <f t="shared" si="6"/>
        <v>1565</v>
      </c>
      <c r="L60" s="27">
        <f t="shared" si="4"/>
        <v>34.021739130434781</v>
      </c>
      <c r="N60" s="20">
        <v>1</v>
      </c>
      <c r="O60" s="20">
        <v>0</v>
      </c>
      <c r="P60" s="20">
        <v>0</v>
      </c>
      <c r="Q60" s="20">
        <v>5</v>
      </c>
      <c r="R60" s="19">
        <f t="shared" si="5"/>
        <v>6</v>
      </c>
    </row>
    <row r="61" spans="1:24">
      <c r="A61" s="50"/>
      <c r="B61" s="15" t="s">
        <v>10</v>
      </c>
      <c r="C61" s="1">
        <v>40</v>
      </c>
      <c r="D61" s="1">
        <v>3246</v>
      </c>
      <c r="E61" s="1"/>
      <c r="F61" s="1">
        <v>1385</v>
      </c>
      <c r="G61" s="1">
        <v>1380</v>
      </c>
      <c r="H61" s="25">
        <v>448</v>
      </c>
      <c r="I61" s="25">
        <v>34</v>
      </c>
      <c r="J61" s="25">
        <v>49</v>
      </c>
      <c r="K61" s="26">
        <f t="shared" si="6"/>
        <v>1862</v>
      </c>
      <c r="L61" s="6">
        <f t="shared" si="4"/>
        <v>46.55</v>
      </c>
      <c r="N61" s="20">
        <v>3</v>
      </c>
      <c r="O61" s="20">
        <v>2</v>
      </c>
      <c r="P61" s="20">
        <v>3</v>
      </c>
      <c r="Q61" s="20">
        <v>1</v>
      </c>
      <c r="R61" s="19">
        <f t="shared" si="5"/>
        <v>9</v>
      </c>
    </row>
    <row r="62" spans="1:24">
      <c r="A62" s="50"/>
      <c r="B62" s="15" t="s">
        <v>53</v>
      </c>
      <c r="C62" s="1">
        <v>15</v>
      </c>
      <c r="D62" s="1">
        <v>1556</v>
      </c>
      <c r="E62" s="1"/>
      <c r="F62" s="1">
        <v>827</v>
      </c>
      <c r="G62" s="1">
        <v>573</v>
      </c>
      <c r="H62" s="25">
        <v>132</v>
      </c>
      <c r="I62" s="25">
        <v>24</v>
      </c>
      <c r="J62" s="25">
        <v>20</v>
      </c>
      <c r="K62" s="26">
        <f t="shared" si="6"/>
        <v>729</v>
      </c>
      <c r="L62" s="6">
        <f t="shared" si="4"/>
        <v>48.6</v>
      </c>
      <c r="N62" s="20">
        <v>2</v>
      </c>
      <c r="O62" s="20">
        <v>1</v>
      </c>
      <c r="P62" s="20">
        <v>5</v>
      </c>
      <c r="Q62" s="20">
        <v>0</v>
      </c>
      <c r="R62" s="19">
        <f t="shared" si="5"/>
        <v>8</v>
      </c>
    </row>
    <row r="63" spans="1:24">
      <c r="A63" s="50"/>
      <c r="B63" s="16" t="s">
        <v>41</v>
      </c>
      <c r="C63" s="1">
        <v>44</v>
      </c>
      <c r="N63" s="20">
        <v>9</v>
      </c>
      <c r="O63" s="20">
        <v>1</v>
      </c>
      <c r="P63" s="20">
        <v>8</v>
      </c>
      <c r="Q63" s="20">
        <v>2</v>
      </c>
      <c r="R63" s="8">
        <f t="shared" si="5"/>
        <v>20</v>
      </c>
    </row>
    <row r="64" spans="1:24">
      <c r="A64" s="50"/>
      <c r="B64" s="15" t="s">
        <v>14</v>
      </c>
      <c r="C64" s="1">
        <v>80</v>
      </c>
      <c r="N64" s="20">
        <v>3</v>
      </c>
      <c r="O64" s="20">
        <v>1</v>
      </c>
      <c r="P64" s="20">
        <v>7</v>
      </c>
      <c r="Q64" s="20">
        <v>5</v>
      </c>
      <c r="R64" s="8">
        <f t="shared" si="5"/>
        <v>16</v>
      </c>
    </row>
    <row r="65" spans="1:24">
      <c r="A65" s="50"/>
      <c r="B65" s="15" t="s">
        <v>49</v>
      </c>
      <c r="C65" s="1">
        <v>80</v>
      </c>
      <c r="M65" s="5"/>
      <c r="N65" s="20">
        <v>4</v>
      </c>
      <c r="O65" s="20">
        <v>4</v>
      </c>
      <c r="P65" s="20">
        <v>13</v>
      </c>
      <c r="Q65" s="20">
        <v>9</v>
      </c>
      <c r="R65" s="8">
        <f t="shared" si="5"/>
        <v>30</v>
      </c>
    </row>
    <row r="66" spans="1:24">
      <c r="A66" s="50"/>
      <c r="B66" s="15" t="s">
        <v>25</v>
      </c>
      <c r="C66" s="1">
        <v>40</v>
      </c>
      <c r="M66" s="5"/>
      <c r="N66" s="20">
        <v>1</v>
      </c>
      <c r="O66" s="20">
        <v>1</v>
      </c>
      <c r="P66" s="20">
        <v>11</v>
      </c>
      <c r="Q66" s="20">
        <v>8</v>
      </c>
      <c r="R66" s="8">
        <f t="shared" si="5"/>
        <v>21</v>
      </c>
    </row>
    <row r="67" spans="1:24">
      <c r="A67" s="50"/>
      <c r="B67" s="15" t="s">
        <v>18</v>
      </c>
      <c r="C67" s="1">
        <v>16</v>
      </c>
      <c r="M67" s="5"/>
      <c r="N67" s="20">
        <v>12</v>
      </c>
      <c r="O67" s="20">
        <v>2</v>
      </c>
      <c r="P67" s="20">
        <v>6</v>
      </c>
      <c r="Q67" s="20">
        <v>4</v>
      </c>
      <c r="R67" s="8">
        <f t="shared" si="5"/>
        <v>24</v>
      </c>
    </row>
    <row r="68" spans="1:24">
      <c r="A68" s="50"/>
      <c r="B68" s="15" t="s">
        <v>13</v>
      </c>
      <c r="C68" s="1">
        <v>29</v>
      </c>
      <c r="M68" s="5"/>
      <c r="N68" s="20">
        <v>2</v>
      </c>
      <c r="O68" s="20">
        <v>0</v>
      </c>
      <c r="P68" s="20">
        <v>8</v>
      </c>
      <c r="Q68" s="20">
        <v>4</v>
      </c>
      <c r="R68" s="19">
        <f t="shared" si="5"/>
        <v>14</v>
      </c>
      <c r="T68" s="24" t="s">
        <v>67</v>
      </c>
      <c r="U68" s="24" t="s">
        <v>66</v>
      </c>
    </row>
    <row r="69" spans="1:24">
      <c r="A69" s="50"/>
      <c r="B69" s="15" t="s">
        <v>54</v>
      </c>
      <c r="C69" s="1">
        <v>36</v>
      </c>
      <c r="M69" s="5"/>
      <c r="N69" s="20">
        <v>7</v>
      </c>
      <c r="O69" s="20">
        <v>4</v>
      </c>
      <c r="P69" s="20">
        <v>14</v>
      </c>
      <c r="Q69" s="20">
        <v>8</v>
      </c>
      <c r="R69" s="8">
        <f t="shared" si="5"/>
        <v>33</v>
      </c>
      <c r="T69" s="14">
        <f>AVERAGE(K50:K64)/T50</f>
        <v>84.052997807644644</v>
      </c>
      <c r="U69" s="14">
        <f>AVERAGE(K50:K64)</f>
        <v>2713.2307692307691</v>
      </c>
    </row>
    <row r="70" spans="1:24">
      <c r="A70" s="50"/>
      <c r="B70" s="15" t="s">
        <v>40</v>
      </c>
      <c r="C70" s="1">
        <v>40</v>
      </c>
      <c r="M70" s="5"/>
      <c r="N70" s="20">
        <v>3</v>
      </c>
      <c r="O70" s="20">
        <v>0</v>
      </c>
      <c r="P70" s="20">
        <v>4</v>
      </c>
      <c r="Q70" s="20">
        <v>1</v>
      </c>
      <c r="R70" s="19">
        <f t="shared" si="5"/>
        <v>8</v>
      </c>
    </row>
    <row r="71" spans="1:24">
      <c r="A71" s="50"/>
      <c r="B71" s="15" t="s">
        <v>55</v>
      </c>
      <c r="C71" s="1">
        <v>40</v>
      </c>
      <c r="N71" s="20">
        <v>3</v>
      </c>
      <c r="O71" s="20">
        <v>0</v>
      </c>
      <c r="P71" s="20">
        <v>5</v>
      </c>
      <c r="Q71" s="20">
        <v>0</v>
      </c>
      <c r="R71" s="19">
        <f t="shared" si="5"/>
        <v>8</v>
      </c>
    </row>
    <row r="72" spans="1:24">
      <c r="A72" s="50" t="s">
        <v>61</v>
      </c>
      <c r="B72" s="9" t="s">
        <v>29</v>
      </c>
      <c r="C72" s="10" t="s">
        <v>7</v>
      </c>
      <c r="D72" s="9" t="s">
        <v>0</v>
      </c>
      <c r="E72" s="9" t="s">
        <v>1</v>
      </c>
      <c r="F72" s="9" t="s">
        <v>2</v>
      </c>
      <c r="G72" s="9" t="s">
        <v>3</v>
      </c>
      <c r="H72" s="9" t="s">
        <v>4</v>
      </c>
      <c r="I72" s="9" t="s">
        <v>5</v>
      </c>
      <c r="J72" s="12" t="s">
        <v>36</v>
      </c>
      <c r="K72" s="11" t="s">
        <v>6</v>
      </c>
      <c r="L72" s="10" t="s">
        <v>21</v>
      </c>
      <c r="N72" s="24" t="s">
        <v>44</v>
      </c>
      <c r="O72" s="24" t="s">
        <v>42</v>
      </c>
      <c r="P72" s="24" t="s">
        <v>43</v>
      </c>
      <c r="Q72" s="24" t="s">
        <v>56</v>
      </c>
      <c r="R72" s="24" t="s">
        <v>45</v>
      </c>
      <c r="T72" s="24" t="s">
        <v>62</v>
      </c>
      <c r="U72" s="24" t="s">
        <v>63</v>
      </c>
      <c r="V72" s="24" t="s">
        <v>64</v>
      </c>
      <c r="W72" s="24" t="s">
        <v>68</v>
      </c>
      <c r="X72" s="24" t="s">
        <v>45</v>
      </c>
    </row>
    <row r="73" spans="1:24">
      <c r="A73" s="50"/>
      <c r="B73" s="15" t="s">
        <v>22</v>
      </c>
      <c r="C73" s="1">
        <v>80</v>
      </c>
      <c r="D73" s="1">
        <v>7224</v>
      </c>
      <c r="E73" s="1"/>
      <c r="F73" s="1">
        <v>3712</v>
      </c>
      <c r="G73" s="1">
        <v>2637</v>
      </c>
      <c r="H73" s="6">
        <v>724</v>
      </c>
      <c r="I73" s="6">
        <v>151</v>
      </c>
      <c r="J73" s="23">
        <v>91</v>
      </c>
      <c r="K73" s="6">
        <f t="shared" ref="K73:K84" si="7">SUM(G73:I73)</f>
        <v>3512</v>
      </c>
      <c r="L73" s="6">
        <f t="shared" ref="L73:L84" si="8">K73/C73</f>
        <v>43.9</v>
      </c>
      <c r="N73" s="20">
        <v>5</v>
      </c>
      <c r="O73" s="20">
        <v>0</v>
      </c>
      <c r="P73" s="20">
        <v>4</v>
      </c>
      <c r="Q73" s="20">
        <v>2</v>
      </c>
      <c r="R73" s="19">
        <f t="shared" ref="R73:R95" si="9">SUM(N73:Q73)</f>
        <v>11</v>
      </c>
      <c r="T73" s="29">
        <v>31.01</v>
      </c>
      <c r="U73" s="2">
        <v>8</v>
      </c>
      <c r="V73" s="2">
        <v>20</v>
      </c>
      <c r="W73" s="2">
        <v>170</v>
      </c>
      <c r="X73" s="2">
        <f>SUM(R73:R95)</f>
        <v>405</v>
      </c>
    </row>
    <row r="74" spans="1:24">
      <c r="A74" s="50"/>
      <c r="B74" s="22" t="s">
        <v>46</v>
      </c>
      <c r="C74" s="1">
        <v>69</v>
      </c>
      <c r="D74" s="1">
        <v>5332</v>
      </c>
      <c r="E74" s="1"/>
      <c r="F74" s="1">
        <v>3021</v>
      </c>
      <c r="G74" s="1">
        <v>2201</v>
      </c>
      <c r="H74" s="25">
        <v>110</v>
      </c>
      <c r="I74" s="25">
        <v>0</v>
      </c>
      <c r="J74" s="25">
        <v>57</v>
      </c>
      <c r="K74" s="26">
        <f t="shared" si="7"/>
        <v>2311</v>
      </c>
      <c r="L74" s="27">
        <f t="shared" si="8"/>
        <v>33.492753623188406</v>
      </c>
      <c r="N74" s="20">
        <v>4</v>
      </c>
      <c r="O74" s="20">
        <v>0</v>
      </c>
      <c r="P74" s="20">
        <v>8</v>
      </c>
      <c r="Q74" s="20">
        <v>4</v>
      </c>
      <c r="R74" s="8">
        <f t="shared" si="9"/>
        <v>16</v>
      </c>
    </row>
    <row r="75" spans="1:24">
      <c r="A75" s="50"/>
      <c r="B75" s="15" t="s">
        <v>23</v>
      </c>
      <c r="C75" s="1">
        <v>69</v>
      </c>
      <c r="D75" s="1">
        <v>6030</v>
      </c>
      <c r="E75" s="1"/>
      <c r="F75" s="1">
        <v>3259</v>
      </c>
      <c r="G75" s="1">
        <v>1934</v>
      </c>
      <c r="H75" s="6">
        <v>641</v>
      </c>
      <c r="I75" s="6">
        <v>196</v>
      </c>
      <c r="J75" s="23">
        <v>95</v>
      </c>
      <c r="K75" s="26">
        <f t="shared" si="7"/>
        <v>2771</v>
      </c>
      <c r="L75" s="6">
        <f t="shared" si="8"/>
        <v>40.159420289855071</v>
      </c>
      <c r="N75" s="20">
        <v>7</v>
      </c>
      <c r="O75" s="20">
        <v>0</v>
      </c>
      <c r="P75" s="20">
        <v>9</v>
      </c>
      <c r="Q75" s="20">
        <v>4</v>
      </c>
      <c r="R75" s="8">
        <f t="shared" si="9"/>
        <v>20</v>
      </c>
    </row>
    <row r="76" spans="1:24">
      <c r="A76" s="50"/>
      <c r="B76" s="21" t="s">
        <v>9</v>
      </c>
      <c r="C76" s="1">
        <v>57</v>
      </c>
      <c r="D76" s="1">
        <v>5464</v>
      </c>
      <c r="E76" s="1"/>
      <c r="F76" s="1">
        <v>2474</v>
      </c>
      <c r="G76" s="1">
        <v>2333</v>
      </c>
      <c r="H76" s="25">
        <v>600</v>
      </c>
      <c r="I76" s="25">
        <v>58</v>
      </c>
      <c r="J76" s="25">
        <v>76</v>
      </c>
      <c r="K76" s="26">
        <f t="shared" si="7"/>
        <v>2991</v>
      </c>
      <c r="L76" s="6">
        <f t="shared" si="8"/>
        <v>52.473684210526315</v>
      </c>
      <c r="N76" s="20">
        <v>0</v>
      </c>
      <c r="O76" s="20">
        <v>0</v>
      </c>
      <c r="P76" s="20">
        <v>6</v>
      </c>
      <c r="Q76" s="20">
        <v>4</v>
      </c>
      <c r="R76" s="19">
        <f t="shared" si="9"/>
        <v>10</v>
      </c>
    </row>
    <row r="77" spans="1:24">
      <c r="A77" s="50"/>
      <c r="B77" s="15" t="s">
        <v>11</v>
      </c>
      <c r="C77" s="1">
        <v>80</v>
      </c>
      <c r="D77" s="1">
        <v>6148</v>
      </c>
      <c r="E77" s="1"/>
      <c r="F77" s="1">
        <v>3162</v>
      </c>
      <c r="G77" s="1">
        <v>2359</v>
      </c>
      <c r="H77" s="25">
        <v>550</v>
      </c>
      <c r="I77" s="25">
        <v>76</v>
      </c>
      <c r="J77" s="23">
        <v>99</v>
      </c>
      <c r="K77" s="26">
        <f t="shared" si="7"/>
        <v>2985</v>
      </c>
      <c r="L77" s="27">
        <f t="shared" si="8"/>
        <v>37.3125</v>
      </c>
      <c r="N77" s="20">
        <v>9</v>
      </c>
      <c r="O77" s="20">
        <v>8</v>
      </c>
      <c r="P77" s="20">
        <v>5</v>
      </c>
      <c r="Q77" s="20">
        <v>13</v>
      </c>
      <c r="R77" s="8">
        <f t="shared" si="9"/>
        <v>35</v>
      </c>
    </row>
    <row r="78" spans="1:24">
      <c r="A78" s="50"/>
      <c r="B78" s="15" t="s">
        <v>25</v>
      </c>
      <c r="C78" s="1">
        <v>61</v>
      </c>
      <c r="D78" s="1">
        <v>5135</v>
      </c>
      <c r="E78" s="1"/>
      <c r="F78" s="1">
        <v>2635</v>
      </c>
      <c r="G78" s="1">
        <v>2302</v>
      </c>
      <c r="H78" s="25">
        <v>198</v>
      </c>
      <c r="I78" s="25">
        <v>0</v>
      </c>
      <c r="J78" s="25">
        <v>71</v>
      </c>
      <c r="K78" s="26">
        <f t="shared" si="7"/>
        <v>2500</v>
      </c>
      <c r="L78" s="27">
        <f t="shared" si="8"/>
        <v>40.983606557377051</v>
      </c>
      <c r="N78" s="20">
        <v>7</v>
      </c>
      <c r="O78" s="20">
        <v>1</v>
      </c>
      <c r="P78" s="20">
        <v>14</v>
      </c>
      <c r="Q78" s="20">
        <v>8</v>
      </c>
      <c r="R78" s="8">
        <f t="shared" si="9"/>
        <v>30</v>
      </c>
    </row>
    <row r="79" spans="1:24">
      <c r="A79" s="50"/>
      <c r="B79" s="15" t="s">
        <v>18</v>
      </c>
      <c r="C79" s="1">
        <v>80</v>
      </c>
      <c r="D79" s="1">
        <v>6314</v>
      </c>
      <c r="E79" s="1"/>
      <c r="F79" s="1">
        <v>3061</v>
      </c>
      <c r="G79" s="1">
        <v>2747</v>
      </c>
      <c r="H79" s="6">
        <v>500</v>
      </c>
      <c r="I79" s="25">
        <v>6</v>
      </c>
      <c r="J79" s="25">
        <v>92</v>
      </c>
      <c r="K79" s="26">
        <f t="shared" si="7"/>
        <v>3253</v>
      </c>
      <c r="L79" s="27">
        <f t="shared" si="8"/>
        <v>40.662500000000001</v>
      </c>
      <c r="N79" s="20">
        <v>13</v>
      </c>
      <c r="O79" s="20">
        <v>1</v>
      </c>
      <c r="P79" s="20">
        <v>13</v>
      </c>
      <c r="Q79" s="20">
        <v>8</v>
      </c>
      <c r="R79" s="8">
        <f t="shared" si="9"/>
        <v>35</v>
      </c>
    </row>
    <row r="80" spans="1:24">
      <c r="A80" s="50"/>
      <c r="B80" s="15" t="s">
        <v>38</v>
      </c>
      <c r="C80" s="1">
        <v>80</v>
      </c>
      <c r="D80" s="1">
        <v>6506</v>
      </c>
      <c r="E80" s="1"/>
      <c r="F80" s="1">
        <v>3675</v>
      </c>
      <c r="G80" s="1">
        <v>2561</v>
      </c>
      <c r="H80" s="25">
        <v>258</v>
      </c>
      <c r="I80" s="25">
        <v>11</v>
      </c>
      <c r="J80" s="23">
        <v>85</v>
      </c>
      <c r="K80" s="26">
        <f t="shared" si="7"/>
        <v>2830</v>
      </c>
      <c r="L80" s="27">
        <f t="shared" si="8"/>
        <v>35.375</v>
      </c>
      <c r="N80" s="20">
        <v>9</v>
      </c>
      <c r="O80" s="20">
        <v>2</v>
      </c>
      <c r="P80" s="20">
        <v>13</v>
      </c>
      <c r="Q80" s="20">
        <v>16</v>
      </c>
      <c r="R80" s="8">
        <f t="shared" si="9"/>
        <v>40</v>
      </c>
    </row>
    <row r="81" spans="1:24">
      <c r="A81" s="50"/>
      <c r="B81" s="15" t="s">
        <v>47</v>
      </c>
      <c r="C81" s="1">
        <v>80</v>
      </c>
      <c r="D81" s="1">
        <v>6723</v>
      </c>
      <c r="E81" s="1"/>
      <c r="F81" s="1">
        <v>2954</v>
      </c>
      <c r="G81" s="1">
        <v>3222</v>
      </c>
      <c r="H81" s="25">
        <v>535</v>
      </c>
      <c r="I81" s="25">
        <v>12</v>
      </c>
      <c r="J81" s="23">
        <v>106</v>
      </c>
      <c r="K81" s="6">
        <f t="shared" si="7"/>
        <v>3769</v>
      </c>
      <c r="L81" s="6">
        <f t="shared" si="8"/>
        <v>47.112499999999997</v>
      </c>
      <c r="N81" s="20">
        <v>4</v>
      </c>
      <c r="O81" s="20">
        <v>0</v>
      </c>
      <c r="P81" s="20">
        <v>11</v>
      </c>
      <c r="Q81" s="20">
        <v>8</v>
      </c>
      <c r="R81" s="8">
        <f t="shared" si="9"/>
        <v>23</v>
      </c>
    </row>
    <row r="82" spans="1:24">
      <c r="A82" s="50"/>
      <c r="B82" s="15" t="s">
        <v>27</v>
      </c>
      <c r="C82" s="1">
        <v>80</v>
      </c>
      <c r="D82" s="1">
        <v>6275</v>
      </c>
      <c r="E82" s="1"/>
      <c r="F82" s="1">
        <v>4147</v>
      </c>
      <c r="G82" s="1">
        <v>1517</v>
      </c>
      <c r="H82" s="25">
        <v>491</v>
      </c>
      <c r="I82" s="25">
        <v>119</v>
      </c>
      <c r="J82" s="25">
        <v>73</v>
      </c>
      <c r="K82" s="26">
        <f t="shared" si="7"/>
        <v>2127</v>
      </c>
      <c r="L82" s="27">
        <f t="shared" si="8"/>
        <v>26.587499999999999</v>
      </c>
      <c r="N82" s="20">
        <v>16</v>
      </c>
      <c r="O82" s="20">
        <v>2</v>
      </c>
      <c r="P82" s="20">
        <v>4</v>
      </c>
      <c r="Q82" s="20">
        <v>4</v>
      </c>
      <c r="R82" s="8">
        <f t="shared" si="9"/>
        <v>26</v>
      </c>
    </row>
    <row r="83" spans="1:24">
      <c r="A83" s="50"/>
      <c r="B83" s="15" t="s">
        <v>41</v>
      </c>
      <c r="C83" s="1">
        <v>80</v>
      </c>
      <c r="D83" s="1">
        <v>5465</v>
      </c>
      <c r="E83" s="1"/>
      <c r="F83" s="1">
        <v>3285</v>
      </c>
      <c r="G83" s="1">
        <v>1869</v>
      </c>
      <c r="H83" s="25">
        <v>289</v>
      </c>
      <c r="I83" s="25">
        <v>20</v>
      </c>
      <c r="J83" s="25">
        <v>53</v>
      </c>
      <c r="K83" s="26">
        <f t="shared" si="7"/>
        <v>2178</v>
      </c>
      <c r="L83" s="27">
        <f t="shared" si="8"/>
        <v>27.225000000000001</v>
      </c>
      <c r="N83" s="20">
        <v>9</v>
      </c>
      <c r="O83" s="20">
        <v>1</v>
      </c>
      <c r="P83" s="20">
        <v>15</v>
      </c>
      <c r="Q83" s="20">
        <v>10</v>
      </c>
      <c r="R83" s="8">
        <f t="shared" si="9"/>
        <v>35</v>
      </c>
    </row>
    <row r="84" spans="1:24">
      <c r="A84" s="50"/>
      <c r="B84" s="15" t="s">
        <v>40</v>
      </c>
      <c r="C84" s="1">
        <v>23</v>
      </c>
      <c r="D84" s="1">
        <v>1808</v>
      </c>
      <c r="E84" s="1"/>
      <c r="F84" s="1">
        <v>926</v>
      </c>
      <c r="G84" s="1">
        <v>834</v>
      </c>
      <c r="H84" s="25">
        <v>48</v>
      </c>
      <c r="I84" s="25">
        <v>0</v>
      </c>
      <c r="J84" s="25">
        <v>23</v>
      </c>
      <c r="K84" s="26">
        <f t="shared" si="7"/>
        <v>882</v>
      </c>
      <c r="L84" s="27">
        <f t="shared" si="8"/>
        <v>38.347826086956523</v>
      </c>
      <c r="N84" s="20">
        <v>3</v>
      </c>
      <c r="O84" s="20">
        <v>0</v>
      </c>
      <c r="P84" s="20">
        <v>3</v>
      </c>
      <c r="Q84" s="20">
        <v>1</v>
      </c>
      <c r="R84" s="19">
        <f t="shared" si="9"/>
        <v>7</v>
      </c>
    </row>
    <row r="85" spans="1:24">
      <c r="A85" s="50"/>
      <c r="B85" s="15" t="s">
        <v>55</v>
      </c>
      <c r="C85" s="1">
        <v>57</v>
      </c>
      <c r="N85" s="20">
        <v>2</v>
      </c>
      <c r="O85" s="20">
        <v>2</v>
      </c>
      <c r="P85" s="20">
        <v>11</v>
      </c>
      <c r="Q85" s="20">
        <v>1</v>
      </c>
      <c r="R85" s="8">
        <f t="shared" si="9"/>
        <v>16</v>
      </c>
    </row>
    <row r="86" spans="1:24">
      <c r="A86" s="50"/>
      <c r="B86" s="16" t="s">
        <v>54</v>
      </c>
      <c r="C86" s="1">
        <v>46</v>
      </c>
      <c r="N86" s="20">
        <v>1</v>
      </c>
      <c r="O86" s="20">
        <v>3</v>
      </c>
      <c r="P86" s="20">
        <v>6</v>
      </c>
      <c r="Q86" s="20">
        <v>5</v>
      </c>
      <c r="R86" s="19">
        <f t="shared" si="9"/>
        <v>15</v>
      </c>
    </row>
    <row r="87" spans="1:24">
      <c r="A87" s="50"/>
      <c r="B87" s="15" t="s">
        <v>49</v>
      </c>
      <c r="C87" s="1">
        <v>80</v>
      </c>
      <c r="N87" s="20">
        <v>6</v>
      </c>
      <c r="O87" s="20">
        <v>2</v>
      </c>
      <c r="P87" s="20">
        <v>15</v>
      </c>
      <c r="Q87" s="20">
        <v>10</v>
      </c>
      <c r="R87" s="8">
        <f t="shared" si="9"/>
        <v>33</v>
      </c>
    </row>
    <row r="88" spans="1:24">
      <c r="A88" s="50"/>
      <c r="B88" s="15" t="s">
        <v>8</v>
      </c>
      <c r="C88" s="1">
        <v>80</v>
      </c>
      <c r="M88" s="5"/>
      <c r="N88" s="20">
        <v>3</v>
      </c>
      <c r="O88" s="20">
        <v>0</v>
      </c>
      <c r="P88" s="20">
        <v>4</v>
      </c>
      <c r="Q88" s="20">
        <v>13</v>
      </c>
      <c r="R88" s="8">
        <f t="shared" si="9"/>
        <v>20</v>
      </c>
    </row>
    <row r="89" spans="1:24">
      <c r="A89" s="50"/>
      <c r="B89" s="15" t="s">
        <v>13</v>
      </c>
      <c r="C89" s="1">
        <v>19</v>
      </c>
      <c r="M89" s="5"/>
      <c r="N89" s="20">
        <v>1</v>
      </c>
      <c r="O89" s="20">
        <v>0</v>
      </c>
      <c r="P89" s="20">
        <v>3</v>
      </c>
      <c r="Q89" s="20">
        <v>2</v>
      </c>
      <c r="R89" s="19">
        <f t="shared" si="9"/>
        <v>6</v>
      </c>
    </row>
    <row r="90" spans="1:24">
      <c r="A90" s="50"/>
      <c r="B90" s="15" t="s">
        <v>14</v>
      </c>
      <c r="C90" s="1">
        <v>34</v>
      </c>
      <c r="M90" s="5"/>
      <c r="N90" s="20">
        <v>2</v>
      </c>
      <c r="O90" s="20">
        <v>2</v>
      </c>
      <c r="P90" s="20">
        <v>6</v>
      </c>
      <c r="Q90" s="20">
        <v>3</v>
      </c>
      <c r="R90" s="19">
        <f t="shared" si="9"/>
        <v>13</v>
      </c>
    </row>
    <row r="91" spans="1:24">
      <c r="A91" s="50"/>
      <c r="B91" s="15" t="s">
        <v>10</v>
      </c>
      <c r="C91" s="1">
        <v>0</v>
      </c>
      <c r="M91" s="5"/>
      <c r="N91" s="20">
        <v>0</v>
      </c>
      <c r="O91" s="20">
        <v>0</v>
      </c>
      <c r="P91" s="20">
        <v>0</v>
      </c>
      <c r="Q91" s="20">
        <v>0</v>
      </c>
      <c r="R91" s="19">
        <f t="shared" si="9"/>
        <v>0</v>
      </c>
      <c r="T91" s="24" t="s">
        <v>67</v>
      </c>
      <c r="U91" s="24" t="s">
        <v>66</v>
      </c>
    </row>
    <row r="92" spans="1:24">
      <c r="A92" s="50"/>
      <c r="B92" s="15" t="s">
        <v>37</v>
      </c>
      <c r="C92" s="1">
        <v>0</v>
      </c>
      <c r="M92" s="5"/>
      <c r="N92" s="20">
        <v>0</v>
      </c>
      <c r="O92" s="20">
        <v>0</v>
      </c>
      <c r="P92" s="20">
        <v>0</v>
      </c>
      <c r="Q92" s="20">
        <v>0</v>
      </c>
      <c r="R92" s="19">
        <f t="shared" si="9"/>
        <v>0</v>
      </c>
      <c r="T92" s="30">
        <f>AVERAGE(K73:K84)/T73</f>
        <v>86.286681715575611</v>
      </c>
      <c r="U92" s="31">
        <f>AVERAGE(K73:K87)</f>
        <v>2675.75</v>
      </c>
    </row>
    <row r="93" spans="1:24">
      <c r="A93" s="50"/>
      <c r="B93" s="15" t="s">
        <v>48</v>
      </c>
      <c r="C93" s="1">
        <v>11</v>
      </c>
      <c r="M93" s="5"/>
      <c r="N93" s="20">
        <v>0</v>
      </c>
      <c r="O93" s="20">
        <v>0</v>
      </c>
      <c r="P93" s="20">
        <v>2</v>
      </c>
      <c r="Q93" s="20">
        <v>0</v>
      </c>
      <c r="R93" s="19">
        <f t="shared" si="9"/>
        <v>2</v>
      </c>
    </row>
    <row r="94" spans="1:24">
      <c r="A94" s="50"/>
      <c r="B94" s="15" t="s">
        <v>53</v>
      </c>
      <c r="C94" s="1">
        <v>23</v>
      </c>
      <c r="N94" s="20">
        <v>2</v>
      </c>
      <c r="O94" s="20">
        <v>2</v>
      </c>
      <c r="P94" s="20">
        <v>2</v>
      </c>
      <c r="Q94" s="20">
        <v>0</v>
      </c>
      <c r="R94" s="19">
        <f t="shared" si="9"/>
        <v>6</v>
      </c>
    </row>
    <row r="95" spans="1:24">
      <c r="A95" s="50"/>
      <c r="B95" s="15" t="s">
        <v>26</v>
      </c>
      <c r="C95" s="1">
        <v>11</v>
      </c>
      <c r="N95" s="20">
        <v>2</v>
      </c>
      <c r="O95" s="20">
        <v>3</v>
      </c>
      <c r="P95" s="20">
        <v>1</v>
      </c>
      <c r="Q95" s="20">
        <v>0</v>
      </c>
      <c r="R95" s="19">
        <f t="shared" si="9"/>
        <v>6</v>
      </c>
    </row>
    <row r="96" spans="1:24">
      <c r="A96" s="51" t="s">
        <v>65</v>
      </c>
      <c r="B96" s="9" t="s">
        <v>29</v>
      </c>
      <c r="C96" s="10" t="s">
        <v>7</v>
      </c>
      <c r="D96" s="9" t="s">
        <v>0</v>
      </c>
      <c r="E96" s="9" t="s">
        <v>1</v>
      </c>
      <c r="F96" s="9" t="s">
        <v>2</v>
      </c>
      <c r="G96" s="9" t="s">
        <v>3</v>
      </c>
      <c r="H96" s="9" t="s">
        <v>4</v>
      </c>
      <c r="I96" s="9" t="s">
        <v>5</v>
      </c>
      <c r="J96" s="12" t="s">
        <v>36</v>
      </c>
      <c r="K96" s="11" t="s">
        <v>6</v>
      </c>
      <c r="L96" s="10" t="s">
        <v>21</v>
      </c>
      <c r="N96" s="24" t="s">
        <v>44</v>
      </c>
      <c r="O96" s="24" t="s">
        <v>42</v>
      </c>
      <c r="P96" s="24" t="s">
        <v>43</v>
      </c>
      <c r="Q96" s="24" t="s">
        <v>56</v>
      </c>
      <c r="R96" s="24" t="s">
        <v>45</v>
      </c>
      <c r="T96" s="24" t="s">
        <v>62</v>
      </c>
      <c r="U96" s="24" t="s">
        <v>63</v>
      </c>
      <c r="V96" s="24" t="s">
        <v>64</v>
      </c>
      <c r="W96" s="24" t="s">
        <v>68</v>
      </c>
      <c r="X96" s="24" t="s">
        <v>45</v>
      </c>
    </row>
    <row r="97" spans="1:24">
      <c r="A97" s="52"/>
      <c r="B97" s="15"/>
      <c r="C97" s="1"/>
      <c r="D97" s="1"/>
      <c r="E97" s="1"/>
      <c r="F97" s="1"/>
      <c r="G97" s="1"/>
      <c r="H97" s="25"/>
      <c r="I97" s="25"/>
      <c r="J97" s="25"/>
      <c r="K97" s="26">
        <f t="shared" ref="K97:K108" si="10">SUM(G97:I97)</f>
        <v>0</v>
      </c>
      <c r="L97" s="27" t="e">
        <f t="shared" ref="L97:L108" si="11">K97/C97</f>
        <v>#DIV/0!</v>
      </c>
      <c r="N97" s="20"/>
      <c r="O97" s="20"/>
      <c r="P97" s="20"/>
      <c r="Q97" s="20"/>
      <c r="R97" s="19">
        <f t="shared" ref="R97:R119" si="12">SUM(N97:Q97)</f>
        <v>0</v>
      </c>
      <c r="T97" s="29"/>
      <c r="U97" s="2"/>
      <c r="V97" s="2"/>
      <c r="W97" s="2"/>
      <c r="X97" s="2">
        <f>SUM(R97:R119)</f>
        <v>0</v>
      </c>
    </row>
    <row r="98" spans="1:24">
      <c r="A98" s="52"/>
      <c r="B98" s="22"/>
      <c r="C98" s="1"/>
      <c r="D98" s="1"/>
      <c r="E98" s="1"/>
      <c r="F98" s="1"/>
      <c r="G98" s="1"/>
      <c r="H98" s="25"/>
      <c r="I98" s="25"/>
      <c r="J98" s="25"/>
      <c r="K98" s="26">
        <f t="shared" si="10"/>
        <v>0</v>
      </c>
      <c r="L98" s="27" t="e">
        <f t="shared" si="11"/>
        <v>#DIV/0!</v>
      </c>
      <c r="N98" s="20"/>
      <c r="O98" s="20"/>
      <c r="P98" s="20"/>
      <c r="Q98" s="20"/>
      <c r="R98" s="19">
        <f t="shared" si="12"/>
        <v>0</v>
      </c>
    </row>
    <row r="99" spans="1:24">
      <c r="A99" s="52"/>
      <c r="B99" s="15"/>
      <c r="C99" s="1"/>
      <c r="D99" s="1"/>
      <c r="E99" s="1"/>
      <c r="F99" s="1"/>
      <c r="G99" s="1"/>
      <c r="H99" s="25"/>
      <c r="I99" s="25"/>
      <c r="J99" s="25"/>
      <c r="K99" s="26">
        <f t="shared" si="10"/>
        <v>0</v>
      </c>
      <c r="L99" s="27" t="e">
        <f t="shared" si="11"/>
        <v>#DIV/0!</v>
      </c>
      <c r="N99" s="20"/>
      <c r="O99" s="20"/>
      <c r="P99" s="20"/>
      <c r="Q99" s="20"/>
      <c r="R99" s="19">
        <f t="shared" si="12"/>
        <v>0</v>
      </c>
    </row>
    <row r="100" spans="1:24">
      <c r="A100" s="52"/>
      <c r="B100" s="21"/>
      <c r="C100" s="1"/>
      <c r="D100" s="1"/>
      <c r="E100" s="1"/>
      <c r="F100" s="1"/>
      <c r="G100" s="1"/>
      <c r="H100" s="25"/>
      <c r="I100" s="25"/>
      <c r="J100" s="25"/>
      <c r="K100" s="26">
        <f t="shared" si="10"/>
        <v>0</v>
      </c>
      <c r="L100" s="27" t="e">
        <f t="shared" si="11"/>
        <v>#DIV/0!</v>
      </c>
      <c r="N100" s="20"/>
      <c r="O100" s="20"/>
      <c r="P100" s="20"/>
      <c r="Q100" s="20"/>
      <c r="R100" s="19">
        <f t="shared" si="12"/>
        <v>0</v>
      </c>
    </row>
    <row r="101" spans="1:24">
      <c r="A101" s="52"/>
      <c r="B101" s="15"/>
      <c r="C101" s="1"/>
      <c r="D101" s="1"/>
      <c r="E101" s="1"/>
      <c r="F101" s="1"/>
      <c r="G101" s="1"/>
      <c r="H101" s="25"/>
      <c r="I101" s="25"/>
      <c r="J101" s="25"/>
      <c r="K101" s="26">
        <f t="shared" si="10"/>
        <v>0</v>
      </c>
      <c r="L101" s="27" t="e">
        <f t="shared" si="11"/>
        <v>#DIV/0!</v>
      </c>
      <c r="N101" s="20"/>
      <c r="O101" s="20"/>
      <c r="P101" s="20"/>
      <c r="Q101" s="20"/>
      <c r="R101" s="19">
        <f t="shared" si="12"/>
        <v>0</v>
      </c>
    </row>
    <row r="102" spans="1:24">
      <c r="A102" s="52"/>
      <c r="B102" s="15"/>
      <c r="C102" s="1"/>
      <c r="D102" s="1"/>
      <c r="E102" s="1"/>
      <c r="F102" s="1"/>
      <c r="G102" s="1"/>
      <c r="H102" s="25"/>
      <c r="I102" s="25"/>
      <c r="J102" s="25"/>
      <c r="K102" s="26">
        <f t="shared" si="10"/>
        <v>0</v>
      </c>
      <c r="L102" s="27" t="e">
        <f t="shared" si="11"/>
        <v>#DIV/0!</v>
      </c>
      <c r="N102" s="20"/>
      <c r="O102" s="20"/>
      <c r="P102" s="20"/>
      <c r="Q102" s="20"/>
      <c r="R102" s="19">
        <f t="shared" si="12"/>
        <v>0</v>
      </c>
    </row>
    <row r="103" spans="1:24">
      <c r="A103" s="52"/>
      <c r="B103" s="15"/>
      <c r="C103" s="1"/>
      <c r="D103" s="1"/>
      <c r="E103" s="1"/>
      <c r="F103" s="1"/>
      <c r="G103" s="1"/>
      <c r="H103" s="25"/>
      <c r="I103" s="25"/>
      <c r="J103" s="25"/>
      <c r="K103" s="26">
        <f t="shared" si="10"/>
        <v>0</v>
      </c>
      <c r="L103" s="27" t="e">
        <f t="shared" si="11"/>
        <v>#DIV/0!</v>
      </c>
      <c r="N103" s="20"/>
      <c r="O103" s="20"/>
      <c r="P103" s="20"/>
      <c r="Q103" s="20"/>
      <c r="R103" s="19">
        <f t="shared" si="12"/>
        <v>0</v>
      </c>
    </row>
    <row r="104" spans="1:24">
      <c r="A104" s="52"/>
      <c r="B104" s="15"/>
      <c r="C104" s="1"/>
      <c r="D104" s="1"/>
      <c r="E104" s="1"/>
      <c r="F104" s="1"/>
      <c r="G104" s="1"/>
      <c r="H104" s="25"/>
      <c r="I104" s="25"/>
      <c r="J104" s="25"/>
      <c r="K104" s="26">
        <f t="shared" si="10"/>
        <v>0</v>
      </c>
      <c r="L104" s="27" t="e">
        <f t="shared" si="11"/>
        <v>#DIV/0!</v>
      </c>
      <c r="N104" s="20"/>
      <c r="O104" s="20"/>
      <c r="P104" s="20"/>
      <c r="Q104" s="20"/>
      <c r="R104" s="19">
        <f t="shared" si="12"/>
        <v>0</v>
      </c>
    </row>
    <row r="105" spans="1:24">
      <c r="A105" s="52"/>
      <c r="B105" s="15"/>
      <c r="C105" s="1"/>
      <c r="D105" s="1"/>
      <c r="E105" s="1"/>
      <c r="F105" s="1"/>
      <c r="G105" s="1"/>
      <c r="H105" s="25"/>
      <c r="I105" s="25"/>
      <c r="J105" s="25"/>
      <c r="K105" s="26">
        <f t="shared" si="10"/>
        <v>0</v>
      </c>
      <c r="L105" s="27" t="e">
        <f t="shared" si="11"/>
        <v>#DIV/0!</v>
      </c>
      <c r="N105" s="20"/>
      <c r="O105" s="20"/>
      <c r="P105" s="20"/>
      <c r="Q105" s="20"/>
      <c r="R105" s="19">
        <f t="shared" si="12"/>
        <v>0</v>
      </c>
    </row>
    <row r="106" spans="1:24">
      <c r="A106" s="52"/>
      <c r="B106" s="15"/>
      <c r="C106" s="1"/>
      <c r="D106" s="1"/>
      <c r="E106" s="1"/>
      <c r="F106" s="1"/>
      <c r="G106" s="1"/>
      <c r="H106" s="25"/>
      <c r="I106" s="25"/>
      <c r="J106" s="25"/>
      <c r="K106" s="26">
        <f t="shared" si="10"/>
        <v>0</v>
      </c>
      <c r="L106" s="27" t="e">
        <f t="shared" si="11"/>
        <v>#DIV/0!</v>
      </c>
      <c r="N106" s="20"/>
      <c r="O106" s="20"/>
      <c r="P106" s="20"/>
      <c r="Q106" s="20"/>
      <c r="R106" s="19">
        <f t="shared" si="12"/>
        <v>0</v>
      </c>
    </row>
    <row r="107" spans="1:24">
      <c r="A107" s="52"/>
      <c r="B107" s="15"/>
      <c r="C107" s="1"/>
      <c r="D107" s="1"/>
      <c r="E107" s="1"/>
      <c r="F107" s="1"/>
      <c r="G107" s="1"/>
      <c r="H107" s="25"/>
      <c r="I107" s="25"/>
      <c r="J107" s="25"/>
      <c r="K107" s="26">
        <f t="shared" si="10"/>
        <v>0</v>
      </c>
      <c r="L107" s="27" t="e">
        <f t="shared" si="11"/>
        <v>#DIV/0!</v>
      </c>
      <c r="N107" s="20"/>
      <c r="O107" s="20"/>
      <c r="P107" s="20"/>
      <c r="Q107" s="20"/>
      <c r="R107" s="19">
        <f t="shared" si="12"/>
        <v>0</v>
      </c>
    </row>
    <row r="108" spans="1:24">
      <c r="A108" s="52"/>
      <c r="B108" s="15"/>
      <c r="C108" s="1"/>
      <c r="D108" s="1"/>
      <c r="E108" s="1"/>
      <c r="F108" s="1"/>
      <c r="G108" s="1"/>
      <c r="H108" s="25"/>
      <c r="I108" s="25"/>
      <c r="J108" s="25"/>
      <c r="K108" s="26">
        <f t="shared" si="10"/>
        <v>0</v>
      </c>
      <c r="L108" s="27" t="e">
        <f t="shared" si="11"/>
        <v>#DIV/0!</v>
      </c>
      <c r="N108" s="20"/>
      <c r="O108" s="20"/>
      <c r="P108" s="20"/>
      <c r="Q108" s="20"/>
      <c r="R108" s="19">
        <f t="shared" si="12"/>
        <v>0</v>
      </c>
    </row>
    <row r="109" spans="1:24">
      <c r="A109" s="52"/>
      <c r="B109" s="15"/>
      <c r="C109" s="1"/>
      <c r="N109" s="20"/>
      <c r="O109" s="20"/>
      <c r="P109" s="20"/>
      <c r="Q109" s="20"/>
      <c r="R109" s="19">
        <f t="shared" si="12"/>
        <v>0</v>
      </c>
    </row>
    <row r="110" spans="1:24">
      <c r="A110" s="52"/>
      <c r="B110" s="16"/>
      <c r="C110" s="1"/>
      <c r="N110" s="20"/>
      <c r="O110" s="20"/>
      <c r="P110" s="20"/>
      <c r="Q110" s="20"/>
      <c r="R110" s="19">
        <f t="shared" si="12"/>
        <v>0</v>
      </c>
    </row>
    <row r="111" spans="1:24">
      <c r="A111" s="52"/>
      <c r="B111" s="15"/>
      <c r="C111" s="1"/>
      <c r="N111" s="20"/>
      <c r="O111" s="20"/>
      <c r="P111" s="20"/>
      <c r="Q111" s="20"/>
      <c r="R111" s="19">
        <f t="shared" si="12"/>
        <v>0</v>
      </c>
    </row>
    <row r="112" spans="1:24">
      <c r="A112" s="52"/>
      <c r="B112" s="15"/>
      <c r="C112" s="1"/>
      <c r="M112" s="5"/>
      <c r="N112" s="20"/>
      <c r="O112" s="20"/>
      <c r="P112" s="20"/>
      <c r="Q112" s="20"/>
      <c r="R112" s="19">
        <f t="shared" si="12"/>
        <v>0</v>
      </c>
    </row>
    <row r="113" spans="1:21">
      <c r="A113" s="52"/>
      <c r="B113" s="15"/>
      <c r="C113" s="1"/>
      <c r="M113" s="5"/>
      <c r="N113" s="20"/>
      <c r="O113" s="20"/>
      <c r="P113" s="20"/>
      <c r="Q113" s="20"/>
      <c r="R113" s="19">
        <f t="shared" si="12"/>
        <v>0</v>
      </c>
    </row>
    <row r="114" spans="1:21">
      <c r="A114" s="52"/>
      <c r="B114" s="15"/>
      <c r="C114" s="1"/>
      <c r="M114" s="5"/>
      <c r="N114" s="20"/>
      <c r="O114" s="20"/>
      <c r="P114" s="20"/>
      <c r="Q114" s="20"/>
      <c r="R114" s="19">
        <f t="shared" si="12"/>
        <v>0</v>
      </c>
    </row>
    <row r="115" spans="1:21">
      <c r="A115" s="52"/>
      <c r="B115" s="15"/>
      <c r="C115" s="1"/>
      <c r="M115" s="5"/>
      <c r="N115" s="20"/>
      <c r="O115" s="20"/>
      <c r="P115" s="20"/>
      <c r="Q115" s="20"/>
      <c r="R115" s="19">
        <f t="shared" si="12"/>
        <v>0</v>
      </c>
      <c r="T115" s="24" t="s">
        <v>67</v>
      </c>
      <c r="U115" s="24" t="s">
        <v>66</v>
      </c>
    </row>
    <row r="116" spans="1:21">
      <c r="A116" s="52"/>
      <c r="B116" s="15"/>
      <c r="C116" s="1"/>
      <c r="M116" s="5"/>
      <c r="N116" s="20"/>
      <c r="O116" s="20"/>
      <c r="P116" s="20"/>
      <c r="Q116" s="20"/>
      <c r="R116" s="19">
        <f t="shared" si="12"/>
        <v>0</v>
      </c>
      <c r="T116" s="30" t="e">
        <f>AVERAGE(K97:K108)/T97</f>
        <v>#DIV/0!</v>
      </c>
      <c r="U116" s="31">
        <f>AVERAGE(K97:K111)</f>
        <v>0</v>
      </c>
    </row>
    <row r="117" spans="1:21">
      <c r="A117" s="52"/>
      <c r="B117" s="15"/>
      <c r="C117" s="1"/>
      <c r="M117" s="5"/>
      <c r="N117" s="20"/>
      <c r="O117" s="20"/>
      <c r="P117" s="20"/>
      <c r="Q117" s="20"/>
      <c r="R117" s="19">
        <f t="shared" si="12"/>
        <v>0</v>
      </c>
    </row>
    <row r="118" spans="1:21">
      <c r="A118" s="52"/>
      <c r="B118" s="15"/>
      <c r="C118" s="1"/>
      <c r="N118" s="20"/>
      <c r="O118" s="20"/>
      <c r="P118" s="20"/>
      <c r="Q118" s="20"/>
      <c r="R118" s="19">
        <f t="shared" si="12"/>
        <v>0</v>
      </c>
    </row>
    <row r="119" spans="1:21">
      <c r="A119" s="53"/>
      <c r="B119" s="15"/>
      <c r="C119" s="1"/>
      <c r="N119" s="20"/>
      <c r="O119" s="20"/>
      <c r="P119" s="20"/>
      <c r="Q119" s="20"/>
      <c r="R119" s="19">
        <f t="shared" si="12"/>
        <v>0</v>
      </c>
    </row>
  </sheetData>
  <mergeCells count="5">
    <mergeCell ref="A72:A95"/>
    <mergeCell ref="A96:A119"/>
    <mergeCell ref="A25:A48"/>
    <mergeCell ref="A49:A71"/>
    <mergeCell ref="A1:A24"/>
  </mergeCells>
  <pageMargins left="0.25" right="0.25" top="0.75000000000000011" bottom="0.75000000000000011" header="0.30000000000000004" footer="0.30000000000000004"/>
  <pageSetup paperSize="9" scale="32" orientation="portrait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11"/>
  <sheetViews>
    <sheetView topLeftCell="B1" workbookViewId="0">
      <selection activeCell="U84" sqref="U84"/>
    </sheetView>
  </sheetViews>
  <sheetFormatPr baseColWidth="10" defaultRowHeight="14" x14ac:dyDescent="0"/>
  <sheetData>
    <row r="5" spans="2:6">
      <c r="C5" s="48" t="s">
        <v>59</v>
      </c>
      <c r="D5" s="48" t="s">
        <v>58</v>
      </c>
      <c r="E5" s="48" t="s">
        <v>57</v>
      </c>
      <c r="F5" s="48" t="s">
        <v>61</v>
      </c>
    </row>
    <row r="6" spans="2:6">
      <c r="B6" s="48" t="s">
        <v>62</v>
      </c>
      <c r="C6" s="33" t="e">
        <f>VLOOKUP(A6,'BDD TRAVAIL'!A1:X24,21,0)</f>
        <v>#N/A</v>
      </c>
      <c r="D6" s="33" t="e">
        <f>VLOOKUP(B6,'BDD TRAVAIL'!$M$25:$M$29,2,0)</f>
        <v>#N/A</v>
      </c>
      <c r="E6" s="33">
        <f>HLOOKUP(B6,'BDD TRAVAIL'!A49:T71,2,0)</f>
        <v>32.28</v>
      </c>
      <c r="F6" s="33">
        <f>HLOOKUP(B6,'BDD TRAVAIL'!A72:T95,2,0)</f>
        <v>31.01</v>
      </c>
    </row>
    <row r="7" spans="2:6">
      <c r="B7" s="48" t="s">
        <v>63</v>
      </c>
      <c r="C7" s="33" t="e">
        <f>VLOOKUP(B7,#REF!,2,0)</f>
        <v>#REF!</v>
      </c>
      <c r="D7" s="33" t="e">
        <f>VLOOKUP(B7,'BDD TRAVAIL'!$M$25:$M$29,2,0)</f>
        <v>#N/A</v>
      </c>
      <c r="E7" s="33" t="e">
        <f>VLOOKUP(D7,'BDD TRAVAIL'!N2:O6,2,0)</f>
        <v>#N/A</v>
      </c>
      <c r="F7" s="33" t="e">
        <f>VLOOKUP(E7,'BDD TRAVAIL'!O2:P6,2,0)</f>
        <v>#N/A</v>
      </c>
    </row>
    <row r="8" spans="2:6">
      <c r="B8" s="48" t="s">
        <v>64</v>
      </c>
      <c r="C8" s="33" t="e">
        <f>VLOOKUP(B8,#REF!,2,0)</f>
        <v>#REF!</v>
      </c>
      <c r="D8" s="33" t="e">
        <f>VLOOKUP(B8,'BDD TRAVAIL'!$M$25:$M$29,2,0)</f>
        <v>#N/A</v>
      </c>
      <c r="E8" s="33" t="e">
        <f>VLOOKUP(D8,'BDD TRAVAIL'!N3:O7,2,0)</f>
        <v>#N/A</v>
      </c>
      <c r="F8" s="33" t="e">
        <f>VLOOKUP(E8,'BDD TRAVAIL'!O3:P7,2,0)</f>
        <v>#N/A</v>
      </c>
    </row>
    <row r="9" spans="2:6">
      <c r="B9" s="48" t="s">
        <v>68</v>
      </c>
      <c r="C9" s="33" t="e">
        <f>VLOOKUP(B9,#REF!,2,0)</f>
        <v>#REF!</v>
      </c>
      <c r="D9" s="33" t="e">
        <f>VLOOKUP(B9,'BDD TRAVAIL'!$M$25:$M$29,2,0)</f>
        <v>#N/A</v>
      </c>
      <c r="E9" s="33" t="e">
        <f>VLOOKUP(D9,'BDD TRAVAIL'!N4:O8,2,0)</f>
        <v>#N/A</v>
      </c>
      <c r="F9" s="33" t="e">
        <f>VLOOKUP(E9,'BDD TRAVAIL'!O4:P8,2,0)</f>
        <v>#N/A</v>
      </c>
    </row>
    <row r="10" spans="2:6">
      <c r="B10" s="48" t="s">
        <v>45</v>
      </c>
      <c r="C10" s="33" t="e">
        <f>VLOOKUP(B10,#REF!,2,0)</f>
        <v>#REF!</v>
      </c>
      <c r="D10" s="33" t="e">
        <f>VLOOKUP(B10,'BDD TRAVAIL'!$M$25:$M$29,2,0)</f>
        <v>#N/A</v>
      </c>
      <c r="E10" s="33" t="e">
        <f>VLOOKUP(D10,'BDD TRAVAIL'!N5:O9,2,0)</f>
        <v>#N/A</v>
      </c>
      <c r="F10" s="33" t="e">
        <f>VLOOKUP(E10,'BDD TRAVAIL'!O5:P9,2,0)</f>
        <v>#N/A</v>
      </c>
    </row>
    <row r="11" spans="2:6">
      <c r="B11" s="48"/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#REF!</xm:f>
          </x14:formula1>
          <xm:sqref>A7</xm:sqref>
        </x14:dataValidation>
        <x14:dataValidation type="list" allowBlank="1" showInputMessage="1" showErrorMessage="1">
          <x14:formula1>
            <xm:f>#REF!</xm:f>
          </x14:formula1>
          <xm:sqref>B6:B11</xm:sqref>
        </x14:dataValidation>
        <x14:dataValidation type="list" allowBlank="1" showInputMessage="1" showErrorMessage="1">
          <x14:formula1>
            <xm:f>LISTING!$E$1:$E$16</xm:f>
          </x14:formula1>
          <xm:sqref>C5:F5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workbookViewId="0">
      <selection activeCell="U84" sqref="U84"/>
    </sheetView>
  </sheetViews>
  <sheetFormatPr baseColWidth="10" defaultRowHeight="14" x14ac:dyDescent="0"/>
  <sheetData>
    <row r="2" spans="1:9" ht="20">
      <c r="B2" s="57" t="s">
        <v>59</v>
      </c>
      <c r="C2" s="57"/>
      <c r="D2" s="57" t="s">
        <v>58</v>
      </c>
      <c r="E2" s="57"/>
      <c r="F2" s="57" t="s">
        <v>57</v>
      </c>
      <c r="G2" s="57"/>
      <c r="H2" s="57" t="s">
        <v>61</v>
      </c>
      <c r="I2" s="57"/>
    </row>
    <row r="3" spans="1:9">
      <c r="A3" s="49" t="s">
        <v>79</v>
      </c>
      <c r="B3" s="49" t="s">
        <v>69</v>
      </c>
      <c r="C3" s="49" t="s">
        <v>70</v>
      </c>
      <c r="D3" s="49" t="s">
        <v>69</v>
      </c>
      <c r="E3" s="49" t="s">
        <v>70</v>
      </c>
      <c r="F3" s="49" t="s">
        <v>69</v>
      </c>
      <c r="G3" s="49" t="s">
        <v>70</v>
      </c>
      <c r="H3" s="49" t="s">
        <v>69</v>
      </c>
      <c r="I3" s="49" t="s">
        <v>70</v>
      </c>
    </row>
    <row r="4" spans="1:9">
      <c r="A4" s="40" t="s">
        <v>18</v>
      </c>
      <c r="B4" s="36">
        <f>VLOOKUP(A4,'BDD TRAVAIL'!B1:R24,11,0)</f>
        <v>39.036363636363639</v>
      </c>
      <c r="C4" s="35" t="e">
        <f>VLOOKUP(A4,'BDD TRAVAIL'!B1:R24,18,0)</f>
        <v>#REF!</v>
      </c>
      <c r="D4" s="36">
        <f>VLOOKUP(A4,'BDD TRAVAIL'!B25:R48,11,0)</f>
        <v>42.802816901408448</v>
      </c>
      <c r="E4" s="35" t="e">
        <f>VLOOKUP(A4,'BDD TRAVAIL'!B25:R48,18,0)</f>
        <v>#REF!</v>
      </c>
      <c r="F4" s="36">
        <f>VLOOKUP(Table4[[#This Row],[NOM]],'BDD TRAVAIL'!B49:R71,11,0)</f>
        <v>0</v>
      </c>
      <c r="G4" s="36" t="e">
        <f>VLOOKUP(Table4[[#This Row],[NOM]],'BDD TRAVAIL'!B49:R71,18,0)</f>
        <v>#REF!</v>
      </c>
      <c r="H4" s="36">
        <f>VLOOKUP(Table4[[#This Row],[NOM]],'BDD TRAVAIL'!$B$72:$R$95,11,0)</f>
        <v>40.662500000000001</v>
      </c>
      <c r="I4" s="36" t="e">
        <f>VLOOKUP(Table4[[#This Row],[NOM]],'BDD TRAVAIL'!$B$72:$R$95,18,0)</f>
        <v>#REF!</v>
      </c>
    </row>
    <row r="5" spans="1:9">
      <c r="A5" s="40" t="s">
        <v>38</v>
      </c>
      <c r="B5" s="36">
        <f>VLOOKUP(A5,'BDD TRAVAIL'!B2:R25,11,0)</f>
        <v>36.549999999999997</v>
      </c>
      <c r="C5" s="35" t="e">
        <f>VLOOKUP(A5,'BDD TRAVAIL'!B2:R25,18,0)</f>
        <v>#REF!</v>
      </c>
      <c r="D5" s="36">
        <f>VLOOKUP(A5,'BDD TRAVAIL'!B26:R49,11,0)</f>
        <v>34.875</v>
      </c>
      <c r="E5" s="35" t="e">
        <f>VLOOKUP(A5,'BDD TRAVAIL'!B26:R49,18,0)</f>
        <v>#REF!</v>
      </c>
      <c r="F5" s="36">
        <f>VLOOKUP(Table4[[#This Row],[NOM]],'BDD TRAVAIL'!B50:R72,11,0)</f>
        <v>37.266666666666666</v>
      </c>
      <c r="G5" s="36" t="e">
        <f>VLOOKUP(Table4[[#This Row],[NOM]],'BDD TRAVAIL'!B50:R72,18,0)</f>
        <v>#REF!</v>
      </c>
      <c r="H5" s="36">
        <f>VLOOKUP(Table4[[#This Row],[NOM]],'BDD TRAVAIL'!$B$72:$R$95,11,0)</f>
        <v>35.375</v>
      </c>
      <c r="I5" s="36" t="e">
        <f>VLOOKUP(Table4[[#This Row],[NOM]],'BDD TRAVAIL'!$B$72:$R$95,18,0)</f>
        <v>#REF!</v>
      </c>
    </row>
    <row r="6" spans="1:9">
      <c r="A6" s="40" t="s">
        <v>49</v>
      </c>
      <c r="B6" s="36">
        <f>VLOOKUP(A6,'BDD TRAVAIL'!B3:R26,11,0)</f>
        <v>0</v>
      </c>
      <c r="C6" s="35" t="e">
        <f>VLOOKUP(A6,'BDD TRAVAIL'!B3:R26,18,0)</f>
        <v>#REF!</v>
      </c>
      <c r="D6" s="36">
        <f>VLOOKUP(A6,'BDD TRAVAIL'!B27:R50,11,0)</f>
        <v>0</v>
      </c>
      <c r="E6" s="44" t="e">
        <f>VLOOKUP(A6,'BDD TRAVAIL'!B27:R50,18,0)</f>
        <v>#REF!</v>
      </c>
      <c r="F6" s="36">
        <f>VLOOKUP(Table4[[#This Row],[NOM]],'BDD TRAVAIL'!B51:R73,11,0)</f>
        <v>0</v>
      </c>
      <c r="G6" s="36" t="e">
        <f>VLOOKUP(Table4[[#This Row],[NOM]],'BDD TRAVAIL'!B51:R73,18,0)</f>
        <v>#REF!</v>
      </c>
      <c r="H6" s="36">
        <f>VLOOKUP(Table4[[#This Row],[NOM]],'BDD TRAVAIL'!$B$72:$R$95,11,0)</f>
        <v>0</v>
      </c>
      <c r="I6" s="36" t="e">
        <f>VLOOKUP(Table4[[#This Row],[NOM]],'BDD TRAVAIL'!$B$72:$R$95,18,0)</f>
        <v>#REF!</v>
      </c>
    </row>
    <row r="7" spans="1:9">
      <c r="A7" s="40"/>
      <c r="B7" s="36" t="e">
        <f>VLOOKUP(A7,'BDD TRAVAIL'!B4:R27,11,0)</f>
        <v>#N/A</v>
      </c>
      <c r="C7" s="35" t="e">
        <f>VLOOKUP(A7,'BDD TRAVAIL'!B4:R27,18,0)</f>
        <v>#N/A</v>
      </c>
      <c r="D7" s="36" t="e">
        <f>VLOOKUP(A7,'BDD TRAVAIL'!B28:R51,11,0)</f>
        <v>#N/A</v>
      </c>
      <c r="E7" s="44" t="e">
        <f>VLOOKUP(A7,'BDD TRAVAIL'!B28:R51,18,0)</f>
        <v>#N/A</v>
      </c>
      <c r="F7" s="36" t="e">
        <f>VLOOKUP(Table4[[#This Row],[NOM]],'BDD TRAVAIL'!B52:R74,11,0)</f>
        <v>#N/A</v>
      </c>
      <c r="G7" s="36" t="e">
        <f>VLOOKUP(Table4[[#This Row],[NOM]],'BDD TRAVAIL'!B52:R74,18,0)</f>
        <v>#N/A</v>
      </c>
      <c r="H7" s="36" t="e">
        <f>VLOOKUP(Table4[[#This Row],[NOM]],'BDD TRAVAIL'!$B$72:$R$95,11,0)</f>
        <v>#N/A</v>
      </c>
      <c r="I7" s="36" t="e">
        <f>VLOOKUP(Table4[[#This Row],[NOM]],'BDD TRAVAIL'!$B$72:$R$95,18,0)</f>
        <v>#N/A</v>
      </c>
    </row>
    <row r="8" spans="1:9">
      <c r="A8" s="40"/>
      <c r="B8" s="36" t="e">
        <f>VLOOKUP(A8,'BDD TRAVAIL'!B5:R28,11,0)</f>
        <v>#N/A</v>
      </c>
      <c r="C8" s="35" t="e">
        <f>VLOOKUP(A8,'BDD TRAVAIL'!B5:R28,18,0)</f>
        <v>#N/A</v>
      </c>
      <c r="D8" s="36" t="e">
        <f>VLOOKUP(A8,'BDD TRAVAIL'!B29:R52,11,0)</f>
        <v>#N/A</v>
      </c>
      <c r="E8" s="44" t="e">
        <f>VLOOKUP(A8,'BDD TRAVAIL'!B29:R52,18,0)</f>
        <v>#N/A</v>
      </c>
      <c r="F8" s="36" t="e">
        <f>VLOOKUP(Table4[[#This Row],[NOM]],'BDD TRAVAIL'!B53:R75,11,0)</f>
        <v>#N/A</v>
      </c>
      <c r="G8" s="36" t="e">
        <f>VLOOKUP(Table4[[#This Row],[NOM]],'BDD TRAVAIL'!B53:R75,18,0)</f>
        <v>#N/A</v>
      </c>
      <c r="H8" s="36" t="e">
        <f>VLOOKUP(Table4[[#This Row],[NOM]],'BDD TRAVAIL'!$B$72:$R$95,11,0)</f>
        <v>#N/A</v>
      </c>
      <c r="I8" s="36" t="e">
        <f>VLOOKUP(Table4[[#This Row],[NOM]],'BDD TRAVAIL'!$B$72:$R$95,18,0)</f>
        <v>#N/A</v>
      </c>
    </row>
    <row r="9" spans="1:9">
      <c r="A9" s="40"/>
      <c r="B9" s="36" t="e">
        <f>VLOOKUP(A9,'BDD TRAVAIL'!B6:R29,11,0)</f>
        <v>#N/A</v>
      </c>
      <c r="C9" s="35" t="e">
        <f>VLOOKUP(A9,'BDD TRAVAIL'!B6:R29,18,0)</f>
        <v>#N/A</v>
      </c>
      <c r="D9" s="36" t="e">
        <f>VLOOKUP(A9,'BDD TRAVAIL'!B30:R53,11,0)</f>
        <v>#N/A</v>
      </c>
      <c r="E9" s="44" t="e">
        <f>VLOOKUP(A9,'BDD TRAVAIL'!B30:R53,18,0)</f>
        <v>#N/A</v>
      </c>
      <c r="F9" s="36" t="e">
        <f>VLOOKUP(Table4[[#This Row],[NOM]],'BDD TRAVAIL'!B54:R76,11,0)</f>
        <v>#N/A</v>
      </c>
      <c r="G9" s="36" t="e">
        <f>VLOOKUP(Table4[[#This Row],[NOM]],'BDD TRAVAIL'!B54:R76,18,0)</f>
        <v>#N/A</v>
      </c>
      <c r="H9" s="36" t="e">
        <f>VLOOKUP(Table4[[#This Row],[NOM]],'BDD TRAVAIL'!$B$72:$R$95,11,0)</f>
        <v>#N/A</v>
      </c>
      <c r="I9" s="36" t="e">
        <f>VLOOKUP(Table4[[#This Row],[NOM]],'BDD TRAVAIL'!$B$72:$R$95,18,0)</f>
        <v>#N/A</v>
      </c>
    </row>
    <row r="10" spans="1:9">
      <c r="A10" s="40"/>
      <c r="B10" s="36" t="e">
        <f>VLOOKUP(A10,'BDD TRAVAIL'!B7:R30,11,0)</f>
        <v>#N/A</v>
      </c>
      <c r="C10" s="35" t="e">
        <f>VLOOKUP(A10,'BDD TRAVAIL'!B7:R30,18,0)</f>
        <v>#N/A</v>
      </c>
      <c r="D10" s="36" t="e">
        <f>VLOOKUP(A10,'BDD TRAVAIL'!B31:R54,11,0)</f>
        <v>#N/A</v>
      </c>
      <c r="E10" s="44" t="e">
        <f>VLOOKUP(A10,'BDD TRAVAIL'!B31:R54,18,0)</f>
        <v>#N/A</v>
      </c>
      <c r="F10" s="36" t="e">
        <f>VLOOKUP(Table4[[#This Row],[NOM]],'BDD TRAVAIL'!B55:R77,11,0)</f>
        <v>#N/A</v>
      </c>
      <c r="G10" s="36" t="e">
        <f>VLOOKUP(Table4[[#This Row],[NOM]],'BDD TRAVAIL'!B55:R77,18,0)</f>
        <v>#N/A</v>
      </c>
      <c r="H10" s="36" t="e">
        <f>VLOOKUP(Table4[[#This Row],[NOM]],'BDD TRAVAIL'!$B$72:$R$95,11,0)</f>
        <v>#N/A</v>
      </c>
      <c r="I10" s="36" t="e">
        <f>VLOOKUP(Table4[[#This Row],[NOM]],'BDD TRAVAIL'!$B$72:$R$95,18,0)</f>
        <v>#N/A</v>
      </c>
    </row>
    <row r="11" spans="1:9">
      <c r="A11" s="40"/>
      <c r="B11" s="36" t="e">
        <f>VLOOKUP(A11,'BDD TRAVAIL'!B8:R31,11,0)</f>
        <v>#N/A</v>
      </c>
      <c r="C11" s="35" t="e">
        <f>VLOOKUP(A11,'BDD TRAVAIL'!B8:R31,18,0)</f>
        <v>#N/A</v>
      </c>
      <c r="D11" s="36" t="e">
        <f>VLOOKUP(A11,'BDD TRAVAIL'!B32:R55,11,0)</f>
        <v>#N/A</v>
      </c>
      <c r="E11" s="44" t="e">
        <f>VLOOKUP(A11,'BDD TRAVAIL'!B32:R55,18,0)</f>
        <v>#N/A</v>
      </c>
      <c r="F11" s="36" t="e">
        <f>VLOOKUP(Table4[[#This Row],[NOM]],'BDD TRAVAIL'!B56:R78,11,0)</f>
        <v>#N/A</v>
      </c>
      <c r="G11" s="36" t="e">
        <f>VLOOKUP(Table4[[#This Row],[NOM]],'BDD TRAVAIL'!B56:R78,18,0)</f>
        <v>#N/A</v>
      </c>
      <c r="H11" s="36" t="e">
        <f>VLOOKUP(Table4[[#This Row],[NOM]],'BDD TRAVAIL'!$B$72:$R$95,11,0)</f>
        <v>#N/A</v>
      </c>
      <c r="I11" s="36" t="e">
        <f>VLOOKUP(Table4[[#This Row],[NOM]],'BDD TRAVAIL'!$B$72:$R$95,18,0)</f>
        <v>#N/A</v>
      </c>
    </row>
    <row r="12" spans="1:9">
      <c r="A12" s="40"/>
      <c r="B12" s="36" t="e">
        <f>VLOOKUP(A12,'BDD TRAVAIL'!B9:R32,11,0)</f>
        <v>#N/A</v>
      </c>
      <c r="C12" s="35" t="e">
        <f>VLOOKUP(A12,'BDD TRAVAIL'!B9:R32,18,0)</f>
        <v>#N/A</v>
      </c>
      <c r="D12" s="36" t="e">
        <f>VLOOKUP(A12,'BDD TRAVAIL'!B33:R56,11,0)</f>
        <v>#N/A</v>
      </c>
      <c r="E12" s="44" t="e">
        <f>VLOOKUP(A12,'BDD TRAVAIL'!B33:R56,18,0)</f>
        <v>#N/A</v>
      </c>
      <c r="F12" s="36" t="e">
        <f>VLOOKUP(Table4[[#This Row],[NOM]],'BDD TRAVAIL'!B57:R79,11,0)</f>
        <v>#N/A</v>
      </c>
      <c r="G12" s="36" t="e">
        <f>VLOOKUP(Table4[[#This Row],[NOM]],'BDD TRAVAIL'!B57:R79,18,0)</f>
        <v>#N/A</v>
      </c>
      <c r="H12" s="36" t="e">
        <f>VLOOKUP(Table4[[#This Row],[NOM]],'BDD TRAVAIL'!$B$72:$R$95,11,0)</f>
        <v>#N/A</v>
      </c>
      <c r="I12" s="36" t="e">
        <f>VLOOKUP(Table4[[#This Row],[NOM]],'BDD TRAVAIL'!$B$72:$R$95,18,0)</f>
        <v>#N/A</v>
      </c>
    </row>
    <row r="13" spans="1:9">
      <c r="A13" s="40"/>
      <c r="B13" s="36" t="e">
        <f>VLOOKUP(A13,'BDD TRAVAIL'!B10:R33,11,0)</f>
        <v>#N/A</v>
      </c>
      <c r="C13" s="35" t="e">
        <f>VLOOKUP(A13,'BDD TRAVAIL'!B10:R33,18,0)</f>
        <v>#N/A</v>
      </c>
      <c r="D13" s="36" t="e">
        <f>VLOOKUP(A13,'BDD TRAVAIL'!B34:R57,11,0)</f>
        <v>#N/A</v>
      </c>
      <c r="E13" s="44" t="e">
        <f>VLOOKUP(A13,'BDD TRAVAIL'!B34:R57,18,0)</f>
        <v>#N/A</v>
      </c>
      <c r="F13" s="36" t="e">
        <f>VLOOKUP(Table4[[#This Row],[NOM]],'BDD TRAVAIL'!B58:R80,11,0)</f>
        <v>#N/A</v>
      </c>
      <c r="G13" s="36" t="e">
        <f>VLOOKUP(Table4[[#This Row],[NOM]],'BDD TRAVAIL'!B58:R80,18,0)</f>
        <v>#N/A</v>
      </c>
      <c r="H13" s="36" t="e">
        <f>VLOOKUP(Table4[[#This Row],[NOM]],'BDD TRAVAIL'!$B$72:$R$95,11,0)</f>
        <v>#N/A</v>
      </c>
      <c r="I13" s="36" t="e">
        <f>VLOOKUP(Table4[[#This Row],[NOM]],'BDD TRAVAIL'!$B$72:$R$95,18,0)</f>
        <v>#N/A</v>
      </c>
    </row>
    <row r="14" spans="1:9">
      <c r="A14" s="40"/>
      <c r="B14" s="36" t="e">
        <f>VLOOKUP(A14,'BDD TRAVAIL'!B11:R34,11,0)</f>
        <v>#N/A</v>
      </c>
      <c r="C14" s="35" t="e">
        <f>VLOOKUP(A14,'BDD TRAVAIL'!B11:R34,18,0)</f>
        <v>#N/A</v>
      </c>
      <c r="D14" s="36" t="e">
        <f>VLOOKUP(A14,'BDD TRAVAIL'!B35:R58,11,0)</f>
        <v>#N/A</v>
      </c>
      <c r="E14" s="44" t="e">
        <f>VLOOKUP(A14,'BDD TRAVAIL'!B35:R58,18,0)</f>
        <v>#N/A</v>
      </c>
      <c r="F14" s="36" t="e">
        <f>VLOOKUP(Table4[[#This Row],[NOM]],'BDD TRAVAIL'!B59:R81,11,0)</f>
        <v>#N/A</v>
      </c>
      <c r="G14" s="36" t="e">
        <f>VLOOKUP(Table4[[#This Row],[NOM]],'BDD TRAVAIL'!B59:R81,18,0)</f>
        <v>#N/A</v>
      </c>
      <c r="H14" s="36" t="e">
        <f>VLOOKUP(Table4[[#This Row],[NOM]],'BDD TRAVAIL'!$B$72:$R$95,11,0)</f>
        <v>#N/A</v>
      </c>
      <c r="I14" s="36" t="e">
        <f>VLOOKUP(Table4[[#This Row],[NOM]],'BDD TRAVAIL'!$B$72:$R$95,18,0)</f>
        <v>#N/A</v>
      </c>
    </row>
    <row r="15" spans="1:9">
      <c r="A15" s="40"/>
      <c r="B15" s="36" t="e">
        <f>VLOOKUP(A15,'BDD TRAVAIL'!B12:R35,11,0)</f>
        <v>#N/A</v>
      </c>
      <c r="C15" s="35" t="e">
        <f>VLOOKUP(A15,'BDD TRAVAIL'!B12:R35,18,0)</f>
        <v>#N/A</v>
      </c>
      <c r="D15" s="36" t="e">
        <f>VLOOKUP(A15,'BDD TRAVAIL'!B36:R59,11,0)</f>
        <v>#N/A</v>
      </c>
      <c r="E15" s="44" t="e">
        <f>VLOOKUP(A15,'BDD TRAVAIL'!B36:R59,18,0)</f>
        <v>#N/A</v>
      </c>
      <c r="F15" s="36" t="e">
        <f>VLOOKUP(Table4[[#This Row],[NOM]],'BDD TRAVAIL'!B60:R82,11,0)</f>
        <v>#N/A</v>
      </c>
      <c r="G15" s="36" t="e">
        <f>VLOOKUP(Table4[[#This Row],[NOM]],'BDD TRAVAIL'!B60:R82,18,0)</f>
        <v>#N/A</v>
      </c>
      <c r="H15" s="36" t="e">
        <f>VLOOKUP(Table4[[#This Row],[NOM]],'BDD TRAVAIL'!$B$72:$R$95,11,0)</f>
        <v>#N/A</v>
      </c>
      <c r="I15" s="36" t="e">
        <f>VLOOKUP(Table4[[#This Row],[NOM]],'BDD TRAVAIL'!$B$72:$R$95,18,0)</f>
        <v>#N/A</v>
      </c>
    </row>
    <row r="16" spans="1:9">
      <c r="A16" s="40"/>
      <c r="B16" s="36" t="e">
        <f>VLOOKUP(A16,'BDD TRAVAIL'!B13:R36,11,0)</f>
        <v>#N/A</v>
      </c>
      <c r="C16" s="35" t="e">
        <f>VLOOKUP(A16,'BDD TRAVAIL'!B13:R36,18,0)</f>
        <v>#N/A</v>
      </c>
      <c r="D16" s="36" t="e">
        <f>VLOOKUP(A16,'BDD TRAVAIL'!B37:R60,11,0)</f>
        <v>#N/A</v>
      </c>
      <c r="E16" s="44" t="e">
        <f>VLOOKUP(A16,'BDD TRAVAIL'!B37:R60,18,0)</f>
        <v>#N/A</v>
      </c>
      <c r="F16" s="36" t="e">
        <f>VLOOKUP(Table4[[#This Row],[NOM]],'BDD TRAVAIL'!B61:R83,11,0)</f>
        <v>#N/A</v>
      </c>
      <c r="G16" s="36" t="e">
        <f>VLOOKUP(Table4[[#This Row],[NOM]],'BDD TRAVAIL'!B61:R83,18,0)</f>
        <v>#N/A</v>
      </c>
      <c r="H16" s="36" t="e">
        <f>VLOOKUP(Table4[[#This Row],[NOM]],'BDD TRAVAIL'!$B$72:$R$95,11,0)</f>
        <v>#N/A</v>
      </c>
      <c r="I16" s="36" t="e">
        <f>VLOOKUP(Table4[[#This Row],[NOM]],'BDD TRAVAIL'!$B$72:$R$95,18,0)</f>
        <v>#N/A</v>
      </c>
    </row>
    <row r="17" spans="1:9">
      <c r="A17" s="40"/>
      <c r="B17" s="36" t="e">
        <f>VLOOKUP(A17,'BDD TRAVAIL'!B14:R37,11,0)</f>
        <v>#N/A</v>
      </c>
      <c r="C17" s="35" t="e">
        <f>VLOOKUP(A17,'BDD TRAVAIL'!B14:R37,18,0)</f>
        <v>#N/A</v>
      </c>
      <c r="D17" s="36" t="e">
        <f>VLOOKUP(A17,'BDD TRAVAIL'!B38:R61,11,0)</f>
        <v>#N/A</v>
      </c>
      <c r="E17" s="44" t="e">
        <f>VLOOKUP(A17,'BDD TRAVAIL'!B38:R61,18,0)</f>
        <v>#N/A</v>
      </c>
      <c r="F17" s="36" t="e">
        <f>VLOOKUP(Table4[[#This Row],[NOM]],'BDD TRAVAIL'!B62:R84,11,0)</f>
        <v>#N/A</v>
      </c>
      <c r="G17" s="36" t="e">
        <f>VLOOKUP(Table4[[#This Row],[NOM]],'BDD TRAVAIL'!B62:R84,18,0)</f>
        <v>#N/A</v>
      </c>
      <c r="H17" s="36" t="e">
        <f>VLOOKUP(Table4[[#This Row],[NOM]],'BDD TRAVAIL'!$B$72:$R$95,11,0)</f>
        <v>#N/A</v>
      </c>
      <c r="I17" s="36" t="e">
        <f>VLOOKUP(Table4[[#This Row],[NOM]],'BDD TRAVAIL'!$B$72:$R$95,18,0)</f>
        <v>#N/A</v>
      </c>
    </row>
    <row r="18" spans="1:9">
      <c r="A18" s="41"/>
      <c r="B18" s="42" t="e">
        <f>VLOOKUP(A18,'BDD TRAVAIL'!B15:R38,11,0)</f>
        <v>#N/A</v>
      </c>
      <c r="C18" s="43" t="e">
        <f>VLOOKUP(A18,'BDD TRAVAIL'!B15:R38,18,0)</f>
        <v>#N/A</v>
      </c>
      <c r="D18" s="36" t="e">
        <f>VLOOKUP(A18,'BDD TRAVAIL'!B39:R62,11,0)</f>
        <v>#N/A</v>
      </c>
      <c r="E18" s="44" t="e">
        <f>VLOOKUP(A18,'BDD TRAVAIL'!B39:R62,18,0)</f>
        <v>#N/A</v>
      </c>
      <c r="F18" s="36" t="e">
        <f>VLOOKUP(Table4[[#This Row],[NOM]],'BDD TRAVAIL'!B63:R85,11,0)</f>
        <v>#N/A</v>
      </c>
      <c r="G18" s="36" t="e">
        <f>VLOOKUP(Table4[[#This Row],[NOM]],'BDD TRAVAIL'!B63:R85,18,0)</f>
        <v>#N/A</v>
      </c>
      <c r="H18" s="36" t="e">
        <f>VLOOKUP(Table4[[#This Row],[NOM]],'BDD TRAVAIL'!$B$72:$R$95,11,0)</f>
        <v>#N/A</v>
      </c>
      <c r="I18" s="36" t="e">
        <f>VLOOKUP(Table4[[#This Row],[NOM]],'BDD TRAVAIL'!$B$72:$R$95,18,0)</f>
        <v>#N/A</v>
      </c>
    </row>
    <row r="19" spans="1:9">
      <c r="A19" s="40"/>
      <c r="B19" s="36" t="e">
        <f>VLOOKUP(A19,'BDD TRAVAIL'!B16:R39,11,0)</f>
        <v>#N/A</v>
      </c>
      <c r="C19" s="35" t="e">
        <f>VLOOKUP(A19,'BDD TRAVAIL'!B16:R39,18,0)</f>
        <v>#N/A</v>
      </c>
      <c r="D19" s="36" t="e">
        <f>VLOOKUP(A19,'BDD TRAVAIL'!B40:R63,11,0)</f>
        <v>#N/A</v>
      </c>
      <c r="E19" s="44" t="e">
        <f>VLOOKUP(A19,'BDD TRAVAIL'!B40:R63,18,0)</f>
        <v>#N/A</v>
      </c>
      <c r="F19" s="32" t="e">
        <f>VLOOKUP(Table4[[#This Row],[NOM]],'BDD TRAVAIL'!B64:R86,11,0)</f>
        <v>#N/A</v>
      </c>
      <c r="G19" s="32" t="e">
        <f>VLOOKUP(Table4[[#This Row],[NOM]],'BDD TRAVAIL'!B64:R86,18,0)</f>
        <v>#N/A</v>
      </c>
      <c r="H19" s="32" t="e">
        <f>VLOOKUP(Table4[[#This Row],[NOM]],'BDD TRAVAIL'!$B$72:$R$95,11,0)</f>
        <v>#N/A</v>
      </c>
      <c r="I19" s="32" t="e">
        <f>VLOOKUP(Table4[[#This Row],[NOM]],'BDD TRAVAIL'!$B$72:$R$95,18,0)</f>
        <v>#N/A</v>
      </c>
    </row>
    <row r="20" spans="1:9">
      <c r="A20" s="41"/>
      <c r="B20" s="42" t="e">
        <f>VLOOKUP(A20,'BDD TRAVAIL'!B17:R40,11,0)</f>
        <v>#N/A</v>
      </c>
      <c r="C20" s="43" t="e">
        <f>VLOOKUP(A20,'BDD TRAVAIL'!B17:R40,18,0)</f>
        <v>#N/A</v>
      </c>
      <c r="D20" s="42" t="e">
        <f>VLOOKUP(A20,'BDD TRAVAIL'!B41:R64,11,0)</f>
        <v>#N/A</v>
      </c>
      <c r="E20" s="45" t="e">
        <f>VLOOKUP(A20,'BDD TRAVAIL'!B41:R64,18,0)</f>
        <v>#N/A</v>
      </c>
      <c r="F20" s="46" t="e">
        <f>VLOOKUP(Table4[[#This Row],[NOM]],'BDD TRAVAIL'!B65:R87,11,0)</f>
        <v>#N/A</v>
      </c>
      <c r="G20" s="46" t="e">
        <f>VLOOKUP(Table4[[#This Row],[NOM]],'BDD TRAVAIL'!B65:R87,18,0)</f>
        <v>#N/A</v>
      </c>
      <c r="H20" s="46" t="e">
        <f>VLOOKUP(Table4[[#This Row],[NOM]],'BDD TRAVAIL'!$B$72:$R$95,11,0)</f>
        <v>#N/A</v>
      </c>
      <c r="I20" s="46" t="e">
        <f>VLOOKUP(Table4[[#This Row],[NOM]],'BDD TRAVAIL'!$B$72:$R$95,18,0)</f>
        <v>#N/A</v>
      </c>
    </row>
  </sheetData>
  <mergeCells count="4">
    <mergeCell ref="B2:C2"/>
    <mergeCell ref="D2:E2"/>
    <mergeCell ref="F2:G2"/>
    <mergeCell ref="H2:I2"/>
  </mergeCells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LISTING!$A$1:$A$46</xm:f>
          </x14:formula1>
          <xm:sqref>A4:A20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LISTING</vt:lpstr>
      <vt:lpstr>BDD TRAVAIL</vt:lpstr>
      <vt:lpstr>Feuil1</vt:lpstr>
      <vt:lpstr>BDD INDIV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Matthieu Leroy</cp:lastModifiedBy>
  <cp:lastPrinted>2015-01-15T06:28:10Z</cp:lastPrinted>
  <dcterms:created xsi:type="dcterms:W3CDTF">2014-12-20T09:30:26Z</dcterms:created>
  <dcterms:modified xsi:type="dcterms:W3CDTF">2015-01-15T14:32:38Z</dcterms:modified>
</cp:coreProperties>
</file>