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115" windowHeight="8010"/>
  </bookViews>
  <sheets>
    <sheet name="Facturation1" sheetId="1" r:id="rId1"/>
    <sheet name="Produits fini" sheetId="2" r:id="rId2"/>
  </sheets>
  <externalReferences>
    <externalReference r:id="rId3"/>
  </externalReferences>
  <definedNames>
    <definedName name="base_données_fournisseurs">[1]Fournisseurs!$B$3:$L$8</definedName>
    <definedName name="code_arti">Facturation1!$C$16:$C$21</definedName>
    <definedName name="code_article">Facturation1!$C$16:$C$21</definedName>
    <definedName name="code_effectif">[1]Effectif!$B$4:$B$5</definedName>
    <definedName name="code_fournisseur">[1]Fournisseurs!$B$4:$B$8</definedName>
    <definedName name="code_fournisseurs">[1]Fournisseurs!$B$4:$B$8</definedName>
    <definedName name="désignation">Facturation1!$D$16:$D$21</definedName>
    <definedName name="effectif">[1]Effectif!$B$4:$L$5</definedName>
    <definedName name="fournisseurs">[1]Fournisseurs!$B$4:$J$8</definedName>
    <definedName name="montant_ht" localSheetId="1">[1]Facturation1!$G$22</definedName>
    <definedName name="montant_ht">Facturation1!$G$22</definedName>
    <definedName name="noeud">'[1]Achats transport 2'!$C$4:$E$14</definedName>
    <definedName name="prix_total" localSheetId="1">[1]Facturation1!$G$16:$G$21</definedName>
    <definedName name="prix_total">Facturation1!$G$16:$G$21</definedName>
    <definedName name="prix_total_ttc">Facturation1!$G$25</definedName>
    <definedName name="prix_unit">Facturation1!$F$16:$F$21</definedName>
    <definedName name="prix_unitaire" localSheetId="1">[1]Facturation1!$F$16</definedName>
    <definedName name="prix_unitaire">Facturation1!$F$16</definedName>
    <definedName name="produits_fini">'Produits fini'!$B$8:$C$10</definedName>
    <definedName name="produits_finis">'Produits fini'!$B$8:$G$10</definedName>
    <definedName name="PU_PF">'Produits fini'!$E$8:$E$10</definedName>
    <definedName name="pu_réap">[1]Réapprovisionnement!$C$12</definedName>
    <definedName name="quantit">Facturation1!$E$16:$E$21</definedName>
    <definedName name="quantité" localSheetId="1">[1]Facturation1!$E$16</definedName>
    <definedName name="quantité">Facturation1!$E$16</definedName>
    <definedName name="quantite_pf">'Produits fini'!$D$8:$D$10</definedName>
    <definedName name="quantite_reap">[1]Réapprovisionnement!$C$11</definedName>
    <definedName name="total">Facturation1!$G$16</definedName>
    <definedName name="transport" localSheetId="1">[1]Facturation1!$G$23</definedName>
    <definedName name="transport">Facturation1!$G$23</definedName>
    <definedName name="tva" localSheetId="1">[1]Facturation1!$G$24</definedName>
    <definedName name="tva">Facturation1!$G$24</definedName>
    <definedName name="_xlnm.Print_Area" localSheetId="0">Facturation1!$C$3:$G$25</definedName>
  </definedNames>
  <calcPr calcId="145621"/>
</workbook>
</file>

<file path=xl/calcChain.xml><?xml version="1.0" encoding="utf-8"?>
<calcChain xmlns="http://schemas.openxmlformats.org/spreadsheetml/2006/main">
  <c r="F8" i="2" l="1"/>
  <c r="F9" i="2"/>
  <c r="F10" i="2"/>
  <c r="G16" i="1"/>
  <c r="G22" i="1" s="1"/>
  <c r="G24" i="1" s="1"/>
  <c r="F16" i="1"/>
  <c r="D16" i="1"/>
  <c r="E13" i="1"/>
  <c r="E12" i="1"/>
  <c r="E11" i="1"/>
  <c r="E10" i="1"/>
  <c r="E5" i="1"/>
  <c r="G25" i="1" l="1"/>
</calcChain>
</file>

<file path=xl/sharedStrings.xml><?xml version="1.0" encoding="utf-8"?>
<sst xmlns="http://schemas.openxmlformats.org/spreadsheetml/2006/main" count="27" uniqueCount="24">
  <si>
    <t>Tuileries du sud</t>
  </si>
  <si>
    <t>Date de facturation</t>
  </si>
  <si>
    <t>Numéro de facture</t>
  </si>
  <si>
    <t>Client</t>
  </si>
  <si>
    <t>Code magasin</t>
  </si>
  <si>
    <t>Nom</t>
  </si>
  <si>
    <t xml:space="preserve">Rue </t>
  </si>
  <si>
    <t>Code postal</t>
  </si>
  <si>
    <t>Ville</t>
  </si>
  <si>
    <t>Code article</t>
  </si>
  <si>
    <t>Description</t>
  </si>
  <si>
    <t>Quantité</t>
  </si>
  <si>
    <t>Prix unitaire</t>
  </si>
  <si>
    <t>Prix total</t>
  </si>
  <si>
    <t>Montant HT</t>
  </si>
  <si>
    <t>Transport</t>
  </si>
  <si>
    <t>TVA</t>
  </si>
  <si>
    <t>Tuile à emboitement</t>
  </si>
  <si>
    <t>Tuile plate</t>
  </si>
  <si>
    <t>Tuile canal</t>
  </si>
  <si>
    <t>Prix de vente</t>
  </si>
  <si>
    <t>Montant du stock</t>
  </si>
  <si>
    <t>Désignation</t>
  </si>
  <si>
    <t>Code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</si>
</sst>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5" xfId="0" applyFont="1" applyFill="1" applyBorder="1"/>
    <xf numFmtId="14" fontId="0" fillId="2" borderId="5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7" xfId="0" applyFont="1" applyFill="1" applyBorder="1"/>
    <xf numFmtId="0" fontId="1" fillId="2" borderId="8" xfId="0" applyFont="1" applyFill="1" applyBorder="1"/>
    <xf numFmtId="0" fontId="0" fillId="2" borderId="8" xfId="0" applyFill="1" applyBorder="1" applyAlignment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/>
    <xf numFmtId="0" fontId="0" fillId="2" borderId="5" xfId="0" applyFill="1" applyBorder="1"/>
    <xf numFmtId="0" fontId="0" fillId="2" borderId="6" xfId="0" applyFill="1" applyBorder="1"/>
    <xf numFmtId="0" fontId="1" fillId="2" borderId="10" xfId="0" applyFont="1" applyFill="1" applyBorder="1"/>
    <xf numFmtId="0" fontId="1" fillId="2" borderId="0" xfId="0" applyFont="1" applyFill="1" applyBorder="1"/>
    <xf numFmtId="0" fontId="0" fillId="2" borderId="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2" xfId="0" applyFill="1" applyBorder="1"/>
    <xf numFmtId="0" fontId="0" fillId="2" borderId="12" xfId="0" applyNumberFormat="1" applyFill="1" applyBorder="1"/>
    <xf numFmtId="164" fontId="0" fillId="2" borderId="12" xfId="0" applyNumberFormat="1" applyFill="1" applyBorder="1"/>
    <xf numFmtId="0" fontId="1" fillId="2" borderId="12" xfId="0" applyFont="1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781050</xdr:colOff>
          <xdr:row>4</xdr:row>
          <xdr:rowOff>104775</xdr:rowOff>
        </xdr:from>
        <xdr:to>
          <xdr:col>0</xdr:col>
          <xdr:colOff>2076450</xdr:colOff>
          <xdr:row>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à la page d'accueil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85724</xdr:colOff>
      <xdr:row>0</xdr:row>
      <xdr:rowOff>28576</xdr:rowOff>
    </xdr:from>
    <xdr:to>
      <xdr:col>7</xdr:col>
      <xdr:colOff>85724</xdr:colOff>
      <xdr:row>1</xdr:row>
      <xdr:rowOff>28576</xdr:rowOff>
    </xdr:to>
    <xdr:sp macro="" textlink="">
      <xdr:nvSpPr>
        <xdr:cNvPr id="4" name="Rectangle 3"/>
        <xdr:cNvSpPr/>
      </xdr:nvSpPr>
      <xdr:spPr>
        <a:xfrm>
          <a:off x="3124199" y="28576"/>
          <a:ext cx="4524375" cy="533400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i="1">
              <a:effectLst>
                <a:glow rad="228600">
                  <a:schemeClr val="accent1">
                    <a:satMod val="175000"/>
                    <a:alpha val="40000"/>
                  </a:schemeClr>
                </a:glow>
                <a:outerShdw blurRad="50800" dist="38100" dir="13500000" algn="br" rotWithShape="0">
                  <a:schemeClr val="bg1">
                    <a:lumMod val="85000"/>
                    <a:alpha val="40000"/>
                  </a:schemeClr>
                </a:outerShdw>
                <a:reflection blurRad="6350" stA="55000" endA="50" endPos="85000" dist="60007" dir="5400000" sy="-100000" algn="bl" rotWithShape="0"/>
              </a:effectLst>
            </a:rPr>
            <a:t>Facture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10</xdr:row>
          <xdr:rowOff>28575</xdr:rowOff>
        </xdr:from>
        <xdr:to>
          <xdr:col>0</xdr:col>
          <xdr:colOff>2190750</xdr:colOff>
          <xdr:row>12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facture et archivage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0</xdr:row>
      <xdr:rowOff>180975</xdr:rowOff>
    </xdr:from>
    <xdr:to>
      <xdr:col>6</xdr:col>
      <xdr:colOff>76200</xdr:colOff>
      <xdr:row>4</xdr:row>
      <xdr:rowOff>76200</xdr:rowOff>
    </xdr:to>
    <xdr:sp macro="" textlink="">
      <xdr:nvSpPr>
        <xdr:cNvPr id="3" name="Rectangle 2"/>
        <xdr:cNvSpPr/>
      </xdr:nvSpPr>
      <xdr:spPr>
        <a:xfrm>
          <a:off x="1171575" y="180975"/>
          <a:ext cx="3476625" cy="65722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i="1">
              <a:effectLst>
                <a:glow rad="228600">
                  <a:schemeClr val="accent1">
                    <a:satMod val="175000"/>
                    <a:alpha val="40000"/>
                  </a:schemeClr>
                </a:glow>
                <a:outerShdw blurRad="50800" dist="38100" dir="13500000" algn="br" rotWithShape="0">
                  <a:schemeClr val="bg1">
                    <a:lumMod val="85000"/>
                    <a:alpha val="40000"/>
                  </a:schemeClr>
                </a:outerShdw>
                <a:reflection blurRad="6350" stA="55000" endA="50" endPos="85000" dist="60007" dir="5400000" sy="-100000" algn="bl" rotWithShape="0"/>
              </a:effectLst>
            </a:rPr>
            <a:t>Produits</a:t>
          </a:r>
          <a:r>
            <a:rPr lang="fr-FR" sz="2400" i="1" baseline="0">
              <a:effectLst>
                <a:glow rad="228600">
                  <a:schemeClr val="accent1">
                    <a:satMod val="175000"/>
                    <a:alpha val="40000"/>
                  </a:schemeClr>
                </a:glow>
                <a:outerShdw blurRad="50800" dist="38100" dir="13500000" algn="br" rotWithShape="0">
                  <a:schemeClr val="bg1">
                    <a:lumMod val="85000"/>
                    <a:alpha val="40000"/>
                  </a:schemeClr>
                </a:outerShdw>
                <a:reflection blurRad="6350" stA="55000" endA="50" endPos="85000" dist="60007" dir="5400000" sy="-100000" algn="bl" rotWithShape="0"/>
              </a:effectLst>
            </a:rPr>
            <a:t> finis</a:t>
          </a:r>
          <a:endParaRPr lang="fr-FR" sz="2400" i="1">
            <a:effectLst>
              <a:glow rad="228600">
                <a:schemeClr val="accent1">
                  <a:satMod val="175000"/>
                  <a:alpha val="40000"/>
                </a:schemeClr>
              </a:glow>
              <a:outerShdw blurRad="50800" dist="38100" dir="13500000" algn="br" rotWithShape="0">
                <a:schemeClr val="bg1">
                  <a:lumMod val="85000"/>
                  <a:alpha val="40000"/>
                </a:schemeClr>
              </a:outerShdw>
              <a:reflection blurRad="6350" stA="55000" endA="50" endPos="85000" dist="60007" dir="5400000" sy="-100000" algn="bl" rotWithShape="0"/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-excel-version-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ournisseurs"/>
      <sheetName val="Fournisseurs 1"/>
      <sheetName val="qualité fournisseurs1"/>
      <sheetName val="qualité fournisseurs"/>
      <sheetName val="Réapprovisionnement"/>
      <sheetName val="Archive réappro"/>
      <sheetName val="Références MP"/>
      <sheetName val="Produits SM"/>
      <sheetName val="Emballage"/>
      <sheetName val="Emballage 1"/>
      <sheetName val="Effectif 1"/>
      <sheetName val="Effectif"/>
      <sheetName val="Evaluation des effectifs 2"/>
      <sheetName val="Paiement effectif"/>
      <sheetName val="Gestion des paiements effectifs"/>
      <sheetName val="Evaluation des effectifs"/>
      <sheetName val="Transporteurs"/>
      <sheetName val="Transporteurs 2"/>
      <sheetName val="Evaluation des transporteurs 2"/>
      <sheetName val="Achats transport 2"/>
      <sheetName val="Achats transport"/>
      <sheetName val="Livraisons"/>
      <sheetName val="Livraisons 2"/>
      <sheetName val="Magasin 2"/>
      <sheetName val="Magasins"/>
      <sheetName val="Facturation1"/>
      <sheetName val="Facturation"/>
    </sheetNames>
    <definedNames>
      <definedName name="accueil"/>
      <definedName name="archive_facturation"/>
    </definedNames>
    <sheetDataSet>
      <sheetData sheetId="0"/>
      <sheetData sheetId="1">
        <row r="3">
          <cell r="B3" t="str">
            <v>Code fournisseur</v>
          </cell>
          <cell r="C3" t="str">
            <v>Raison sociale</v>
          </cell>
          <cell r="D3" t="str">
            <v>Adresse</v>
          </cell>
          <cell r="E3" t="str">
            <v>Code postal</v>
          </cell>
          <cell r="F3" t="str">
            <v>Ville</v>
          </cell>
          <cell r="G3" t="str">
            <v>Contact</v>
          </cell>
          <cell r="H3" t="str">
            <v>Fonction</v>
          </cell>
          <cell r="I3" t="str">
            <v>Téléphone</v>
          </cell>
          <cell r="J3" t="str">
            <v>Type de paiement</v>
          </cell>
          <cell r="K3" t="str">
            <v>Moyen de paiement</v>
          </cell>
          <cell r="L3" t="str">
            <v>Produit</v>
          </cell>
        </row>
        <row r="4">
          <cell r="B4" t="str">
            <v>ARG001</v>
          </cell>
          <cell r="C4" t="str">
            <v>ALCATIA</v>
          </cell>
          <cell r="D4" t="str">
            <v>Rue des jasses</v>
          </cell>
          <cell r="E4">
            <v>84000</v>
          </cell>
          <cell r="F4" t="str">
            <v>Avignon</v>
          </cell>
          <cell r="G4" t="str">
            <v>M. Hernandez</v>
          </cell>
          <cell r="H4" t="str">
            <v>Responsable logistique</v>
          </cell>
          <cell r="I4" t="str">
            <v>04 58 51 33 33</v>
          </cell>
          <cell r="J4" t="str">
            <v>30 Jours fin de mois</v>
          </cell>
          <cell r="K4" t="str">
            <v>Chèque</v>
          </cell>
          <cell r="L4" t="str">
            <v>Argile</v>
          </cell>
        </row>
        <row r="5">
          <cell r="B5" t="str">
            <v>ARG002</v>
          </cell>
          <cell r="C5" t="str">
            <v>VERNION</v>
          </cell>
          <cell r="D5" t="str">
            <v>Avenue des roses</v>
          </cell>
          <cell r="E5">
            <v>44000</v>
          </cell>
          <cell r="F5" t="str">
            <v>Nantes</v>
          </cell>
          <cell r="G5" t="str">
            <v>Mme Vila</v>
          </cell>
          <cell r="H5" t="str">
            <v>Responsable logistique</v>
          </cell>
          <cell r="I5" t="str">
            <v>02 33 54 88 88</v>
          </cell>
          <cell r="J5" t="str">
            <v>60 Jours fin de mois</v>
          </cell>
          <cell r="K5" t="str">
            <v>Carte bancaire</v>
          </cell>
          <cell r="L5" t="str">
            <v>Sable</v>
          </cell>
        </row>
        <row r="6">
          <cell r="B6" t="str">
            <v>ber002</v>
          </cell>
          <cell r="C6" t="str">
            <v>SABRAN</v>
          </cell>
          <cell r="D6" t="str">
            <v>Rue des Lilas</v>
          </cell>
          <cell r="E6">
            <v>15000</v>
          </cell>
          <cell r="F6" t="str">
            <v>Aurillac</v>
          </cell>
          <cell r="G6" t="str">
            <v>Gerard JEAN</v>
          </cell>
          <cell r="H6" t="str">
            <v>Manager</v>
          </cell>
          <cell r="I6" t="str">
            <v>04 77 88 99 55</v>
          </cell>
          <cell r="J6" t="str">
            <v>30 jours fin de mois</v>
          </cell>
          <cell r="K6" t="str">
            <v>Chèque</v>
          </cell>
          <cell r="L6" t="str">
            <v>Palette</v>
          </cell>
        </row>
        <row r="7">
          <cell r="B7" t="str">
            <v>SAB001</v>
          </cell>
          <cell r="C7" t="str">
            <v>BERIN</v>
          </cell>
          <cell r="D7" t="str">
            <v>ZAC sainte barbe</v>
          </cell>
          <cell r="E7">
            <v>30100</v>
          </cell>
          <cell r="F7" t="str">
            <v>Alès</v>
          </cell>
          <cell r="G7" t="str">
            <v>M Vigier</v>
          </cell>
          <cell r="H7" t="str">
            <v>Responsable logistique</v>
          </cell>
          <cell r="I7" t="str">
            <v>04 26 47 45 45</v>
          </cell>
          <cell r="J7" t="str">
            <v>30 Jours fin de mois</v>
          </cell>
          <cell r="K7" t="str">
            <v>Carte bancaire</v>
          </cell>
          <cell r="L7" t="str">
            <v>Cerclage</v>
          </cell>
        </row>
        <row r="8">
          <cell r="B8" t="str">
            <v>SAB002</v>
          </cell>
          <cell r="C8" t="str">
            <v>SABLION</v>
          </cell>
          <cell r="D8" t="str">
            <v>Avenue victor Hugo</v>
          </cell>
          <cell r="E8">
            <v>26000</v>
          </cell>
          <cell r="F8" t="str">
            <v>Valence</v>
          </cell>
          <cell r="G8" t="str">
            <v>M. Jon</v>
          </cell>
          <cell r="H8" t="str">
            <v>Exploitant</v>
          </cell>
          <cell r="I8" t="str">
            <v>04 25 40 40 40</v>
          </cell>
          <cell r="J8" t="str">
            <v>60 Jours fin de mois</v>
          </cell>
          <cell r="K8" t="str">
            <v>Chèque</v>
          </cell>
          <cell r="L8" t="str">
            <v>Film</v>
          </cell>
        </row>
      </sheetData>
      <sheetData sheetId="2"/>
      <sheetData sheetId="3"/>
      <sheetData sheetId="4"/>
      <sheetData sheetId="5">
        <row r="12">
          <cell r="C12" t="str">
            <v/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4">
          <cell r="B4" t="str">
            <v>GER001</v>
          </cell>
          <cell r="C4" t="str">
            <v xml:space="preserve">Gerard </v>
          </cell>
          <cell r="D4" t="str">
            <v>Michel</v>
          </cell>
          <cell r="E4" t="str">
            <v>25 avenue des poireaux</v>
          </cell>
          <cell r="F4">
            <v>69000</v>
          </cell>
          <cell r="G4" t="str">
            <v>Lyon</v>
          </cell>
          <cell r="H4" t="str">
            <v>04 66 27 32 55</v>
          </cell>
          <cell r="I4" t="str">
            <v>Michel@gmail.com</v>
          </cell>
          <cell r="J4">
            <v>34912</v>
          </cell>
          <cell r="K4" t="str">
            <v>P1</v>
          </cell>
          <cell r="L4">
            <v>195</v>
          </cell>
        </row>
        <row r="5">
          <cell r="B5" t="str">
            <v>ROS002</v>
          </cell>
          <cell r="C5" t="str">
            <v>Rostie</v>
          </cell>
          <cell r="D5" t="str">
            <v>Patrick</v>
          </cell>
          <cell r="E5" t="str">
            <v>12 rue des landres</v>
          </cell>
          <cell r="F5">
            <v>69100</v>
          </cell>
          <cell r="G5" t="str">
            <v>Villeurbanne</v>
          </cell>
          <cell r="H5" t="str">
            <v>04 66 27 55 88</v>
          </cell>
          <cell r="I5" t="str">
            <v>patrick@gmail.com</v>
          </cell>
          <cell r="J5">
            <v>36800</v>
          </cell>
          <cell r="K5" t="str">
            <v>P2</v>
          </cell>
          <cell r="L5">
            <v>175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4">
          <cell r="C4">
            <v>1</v>
          </cell>
          <cell r="D4">
            <v>45.76</v>
          </cell>
          <cell r="E4">
            <v>7.83</v>
          </cell>
        </row>
        <row r="5">
          <cell r="C5">
            <v>2</v>
          </cell>
          <cell r="D5">
            <v>48.22</v>
          </cell>
          <cell r="E5">
            <v>4.71</v>
          </cell>
        </row>
        <row r="6">
          <cell r="C6">
            <v>3</v>
          </cell>
          <cell r="D6">
            <v>48.33</v>
          </cell>
          <cell r="E6">
            <v>4.09</v>
          </cell>
        </row>
        <row r="7">
          <cell r="C7">
            <v>4</v>
          </cell>
        </row>
        <row r="8">
          <cell r="C8">
            <v>5</v>
          </cell>
        </row>
        <row r="9">
          <cell r="C9">
            <v>6</v>
          </cell>
        </row>
        <row r="10">
          <cell r="C10">
            <v>7</v>
          </cell>
        </row>
        <row r="11">
          <cell r="C11">
            <v>8</v>
          </cell>
        </row>
        <row r="12">
          <cell r="C12">
            <v>9</v>
          </cell>
        </row>
        <row r="13">
          <cell r="C13">
            <v>10</v>
          </cell>
        </row>
        <row r="14">
          <cell r="C14">
            <v>11</v>
          </cell>
        </row>
      </sheetData>
      <sheetData sheetId="21"/>
      <sheetData sheetId="22"/>
      <sheetData sheetId="23"/>
      <sheetData sheetId="24"/>
      <sheetData sheetId="25">
        <row r="4">
          <cell r="B4">
            <v>1</v>
          </cell>
          <cell r="C4" t="str">
            <v>GEDIMAT</v>
          </cell>
          <cell r="D4" t="str">
            <v>Zone industrielle  Rue Louis Desprez</v>
          </cell>
          <cell r="E4">
            <v>10200</v>
          </cell>
          <cell r="F4" t="str">
            <v>Bar Sur Aube</v>
          </cell>
          <cell r="G4" t="str">
            <v>Victor ken</v>
          </cell>
          <cell r="H4" t="str">
            <v xml:space="preserve">04 66 85 85 85 </v>
          </cell>
          <cell r="I4" t="str">
            <v>ken@gedimat.fr</v>
          </cell>
        </row>
        <row r="5">
          <cell r="B5">
            <v>2</v>
          </cell>
          <cell r="C5" t="str">
            <v>GEDIMAT</v>
          </cell>
          <cell r="D5" t="str">
            <v>24 Rue du Moutot</v>
          </cell>
          <cell r="E5">
            <v>10150</v>
          </cell>
          <cell r="F5" t="str">
            <v>Lavau</v>
          </cell>
          <cell r="G5" t="str">
            <v>thomas Gasnen</v>
          </cell>
          <cell r="H5" t="str">
            <v>04 87 45 20 02</v>
          </cell>
          <cell r="I5" t="str">
            <v>gasnen@gedimat.fr</v>
          </cell>
        </row>
        <row r="6">
          <cell r="B6">
            <v>3</v>
          </cell>
          <cell r="C6" t="str">
            <v>GEDIMAT</v>
          </cell>
          <cell r="D6" t="str">
            <v>3 Rue Bailly</v>
          </cell>
          <cell r="E6">
            <v>75003</v>
          </cell>
          <cell r="F6" t="str">
            <v>Paris</v>
          </cell>
        </row>
        <row r="7">
          <cell r="B7">
            <v>4</v>
          </cell>
          <cell r="C7" t="str">
            <v>GEDIMAT</v>
          </cell>
          <cell r="D7" t="str">
            <v>221 Rue de Noisy Le Sec</v>
          </cell>
          <cell r="E7">
            <v>93260</v>
          </cell>
          <cell r="F7" t="str">
            <v>Les Lilas</v>
          </cell>
        </row>
        <row r="8">
          <cell r="B8">
            <v>5</v>
          </cell>
          <cell r="C8" t="str">
            <v>GEDIMAT</v>
          </cell>
          <cell r="D8" t="str">
            <v>10 Kervidanou</v>
          </cell>
          <cell r="E8">
            <v>29396</v>
          </cell>
          <cell r="F8" t="str">
            <v>Mellac</v>
          </cell>
        </row>
        <row r="9">
          <cell r="B9">
            <v>6</v>
          </cell>
          <cell r="C9" t="str">
            <v>GEDIMAT</v>
          </cell>
          <cell r="D9" t="str">
            <v>136 Avenue de Ty Bos</v>
          </cell>
          <cell r="E9">
            <v>29000</v>
          </cell>
          <cell r="F9" t="str">
            <v>Quimper</v>
          </cell>
        </row>
        <row r="10">
          <cell r="B10">
            <v>7</v>
          </cell>
          <cell r="C10" t="str">
            <v>GEDIMAT</v>
          </cell>
          <cell r="D10" t="str">
            <v>3 Route de Morlaix</v>
          </cell>
          <cell r="E10">
            <v>29520</v>
          </cell>
          <cell r="F10" t="str">
            <v>Chateauneuf-Du-Faou</v>
          </cell>
        </row>
        <row r="11">
          <cell r="B11">
            <v>8</v>
          </cell>
          <cell r="C11" t="str">
            <v>GEDIMAT</v>
          </cell>
          <cell r="D11" t="str">
            <v>Kerchopine Route de Sainte Anne</v>
          </cell>
          <cell r="E11">
            <v>56000</v>
          </cell>
          <cell r="F11" t="str">
            <v>Vannes</v>
          </cell>
        </row>
        <row r="12">
          <cell r="B12">
            <v>9</v>
          </cell>
          <cell r="C12" t="str">
            <v>GEDIMAT</v>
          </cell>
          <cell r="D12" t="str">
            <v>828 Route d'Orléans</v>
          </cell>
          <cell r="E12">
            <v>45570</v>
          </cell>
          <cell r="F12" t="str">
            <v>Ouzouer Sur Loire</v>
          </cell>
        </row>
        <row r="13">
          <cell r="B13">
            <v>10</v>
          </cell>
          <cell r="C13" t="str">
            <v>GEDIMAT</v>
          </cell>
          <cell r="D13" t="str">
            <v>108 Avenue de Vendome</v>
          </cell>
          <cell r="E13">
            <v>41000</v>
          </cell>
          <cell r="F13" t="str">
            <v>Blois</v>
          </cell>
        </row>
      </sheetData>
      <sheetData sheetId="26">
        <row r="16">
          <cell r="F16" t="str">
            <v/>
          </cell>
          <cell r="G16" t="str">
            <v/>
          </cell>
        </row>
        <row r="22">
          <cell r="G22">
            <v>0</v>
          </cell>
        </row>
        <row r="24">
          <cell r="G24">
            <v>0</v>
          </cell>
        </row>
      </sheetData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7030A0"/>
  </sheetPr>
  <dimension ref="B1:H26"/>
  <sheetViews>
    <sheetView showGridLines="0" tabSelected="1" topLeftCell="A7" zoomScale="85" zoomScaleNormal="85" workbookViewId="0">
      <selection activeCell="D16" sqref="D16"/>
    </sheetView>
  </sheetViews>
  <sheetFormatPr baseColWidth="10" defaultRowHeight="15" x14ac:dyDescent="0.25"/>
  <cols>
    <col min="1" max="1" width="36.28515625" customWidth="1"/>
    <col min="2" max="2" width="9.28515625" customWidth="1"/>
    <col min="4" max="4" width="20.42578125" customWidth="1"/>
    <col min="6" max="6" width="12" customWidth="1"/>
    <col min="7" max="7" width="12.5703125" customWidth="1"/>
  </cols>
  <sheetData>
    <row r="1" spans="2:8" ht="42" customHeight="1" x14ac:dyDescent="0.25"/>
    <row r="2" spans="2:8" ht="6.75" customHeight="1" x14ac:dyDescent="0.25">
      <c r="B2" s="1"/>
      <c r="C2" s="1"/>
      <c r="D2" s="1"/>
      <c r="E2" s="1"/>
      <c r="F2" s="1"/>
      <c r="G2" s="1"/>
      <c r="H2" s="1"/>
    </row>
    <row r="3" spans="2:8" x14ac:dyDescent="0.25">
      <c r="B3" s="2"/>
      <c r="C3" s="3" t="s">
        <v>0</v>
      </c>
      <c r="D3" s="4"/>
      <c r="E3" s="4"/>
      <c r="F3" s="4"/>
      <c r="G3" s="5"/>
      <c r="H3" s="2"/>
    </row>
    <row r="4" spans="2:8" x14ac:dyDescent="0.25">
      <c r="B4" s="1"/>
      <c r="C4" s="1"/>
      <c r="D4" s="1"/>
      <c r="E4" s="1"/>
      <c r="F4" s="1"/>
      <c r="G4" s="1"/>
      <c r="H4" s="1"/>
    </row>
    <row r="5" spans="2:8" x14ac:dyDescent="0.25">
      <c r="B5" s="1"/>
      <c r="C5" s="6" t="s">
        <v>1</v>
      </c>
      <c r="D5" s="7"/>
      <c r="E5" s="8">
        <f ca="1">TODAY()</f>
        <v>42017</v>
      </c>
      <c r="F5" s="9"/>
      <c r="G5" s="10"/>
      <c r="H5" s="1"/>
    </row>
    <row r="6" spans="2:8" x14ac:dyDescent="0.25">
      <c r="B6" s="1"/>
      <c r="C6" s="11" t="s">
        <v>2</v>
      </c>
      <c r="D6" s="12"/>
      <c r="E6" s="13"/>
      <c r="F6" s="14">
        <v>78</v>
      </c>
      <c r="G6" s="15"/>
      <c r="H6" s="1"/>
    </row>
    <row r="7" spans="2:8" x14ac:dyDescent="0.25">
      <c r="B7" s="1"/>
      <c r="C7" s="1"/>
      <c r="D7" s="1"/>
      <c r="E7" s="1"/>
      <c r="F7" s="1"/>
      <c r="G7" s="1"/>
      <c r="H7" s="1"/>
    </row>
    <row r="8" spans="2:8" x14ac:dyDescent="0.25">
      <c r="B8" s="1"/>
      <c r="C8" s="6" t="s">
        <v>3</v>
      </c>
      <c r="D8" s="7"/>
      <c r="E8" s="16"/>
      <c r="F8" s="16"/>
      <c r="G8" s="17"/>
      <c r="H8" s="1"/>
    </row>
    <row r="9" spans="2:8" x14ac:dyDescent="0.25">
      <c r="B9" s="1"/>
      <c r="C9" s="18"/>
      <c r="D9" s="19" t="s">
        <v>4</v>
      </c>
      <c r="E9" s="20"/>
      <c r="F9" s="20"/>
      <c r="G9" s="21"/>
      <c r="H9" s="1"/>
    </row>
    <row r="10" spans="2:8" x14ac:dyDescent="0.25">
      <c r="B10" s="1"/>
      <c r="C10" s="18"/>
      <c r="D10" s="19" t="s">
        <v>5</v>
      </c>
      <c r="E10" s="20" t="str">
        <f>IF(ISBLANK(E9),"",VLOOKUP(E9,[1]Magasins!B4:I19,2,FALSE))</f>
        <v/>
      </c>
      <c r="F10" s="20"/>
      <c r="G10" s="21"/>
      <c r="H10" s="1"/>
    </row>
    <row r="11" spans="2:8" x14ac:dyDescent="0.25">
      <c r="B11" s="1"/>
      <c r="C11" s="18"/>
      <c r="D11" s="19" t="s">
        <v>6</v>
      </c>
      <c r="E11" s="20" t="str">
        <f>IF(ISBLANK(E9),"",VLOOKUP(E9,[1]Magasins!B4:I19,3,FALSE))</f>
        <v/>
      </c>
      <c r="F11" s="20"/>
      <c r="G11" s="21"/>
      <c r="H11" s="1"/>
    </row>
    <row r="12" spans="2:8" x14ac:dyDescent="0.25">
      <c r="B12" s="1"/>
      <c r="C12" s="18"/>
      <c r="D12" s="19" t="s">
        <v>7</v>
      </c>
      <c r="E12" s="20" t="str">
        <f>IF(ISBLANK(E9),"",VLOOKUP(E9,[1]Magasins!B4:I19,4,FALSE))</f>
        <v/>
      </c>
      <c r="F12" s="20"/>
      <c r="G12" s="21"/>
      <c r="H12" s="1"/>
    </row>
    <row r="13" spans="2:8" x14ac:dyDescent="0.25">
      <c r="B13" s="1"/>
      <c r="C13" s="11"/>
      <c r="D13" s="12" t="s">
        <v>8</v>
      </c>
      <c r="E13" s="22" t="str">
        <f>IF(ISBLANK(E9),"",VLOOKUP(E9,[1]Magasins!B4:I19,5,FALSE))</f>
        <v/>
      </c>
      <c r="F13" s="22"/>
      <c r="G13" s="23"/>
      <c r="H13" s="1"/>
    </row>
    <row r="14" spans="2:8" x14ac:dyDescent="0.25">
      <c r="B14" s="1"/>
      <c r="C14" s="1"/>
      <c r="D14" s="1"/>
      <c r="E14" s="1"/>
      <c r="F14" s="1"/>
      <c r="G14" s="1"/>
      <c r="H14" s="1"/>
    </row>
    <row r="15" spans="2:8" x14ac:dyDescent="0.25">
      <c r="B15" s="1"/>
      <c r="C15" s="24" t="s">
        <v>9</v>
      </c>
      <c r="D15" s="24" t="s">
        <v>10</v>
      </c>
      <c r="E15" s="24" t="s">
        <v>11</v>
      </c>
      <c r="F15" s="24" t="s">
        <v>12</v>
      </c>
      <c r="G15" s="24" t="s">
        <v>13</v>
      </c>
      <c r="H15" s="1"/>
    </row>
    <row r="16" spans="2:8" x14ac:dyDescent="0.25">
      <c r="B16" s="1"/>
      <c r="C16" s="25"/>
      <c r="D16" s="26" t="str">
        <f>IF(ISBLANK(C16),"",VLOOKUP(C16,'Produits fini'!B7:G10,2,FALSE))</f>
        <v/>
      </c>
      <c r="E16" s="27"/>
      <c r="F16" s="28" t="str">
        <f>IF(ISBLANK(C16),"",VLOOKUP(C16,'Produits fini'!B7:G10,4,FALSE))</f>
        <v/>
      </c>
      <c r="G16" s="28" t="str">
        <f>IF(ISBLANK(C16),"",(quantité*prix_unitaire))</f>
        <v/>
      </c>
      <c r="H16" s="1"/>
    </row>
    <row r="17" spans="2:8" x14ac:dyDescent="0.25">
      <c r="B17" s="1"/>
      <c r="C17" s="26"/>
      <c r="D17" s="26"/>
      <c r="E17" s="27"/>
      <c r="F17" s="28"/>
      <c r="G17" s="28"/>
      <c r="H17" s="1"/>
    </row>
    <row r="18" spans="2:8" x14ac:dyDescent="0.25">
      <c r="B18" s="1"/>
      <c r="C18" s="26"/>
      <c r="D18" s="26"/>
      <c r="E18" s="27"/>
      <c r="F18" s="28"/>
      <c r="G18" s="28"/>
      <c r="H18" s="1"/>
    </row>
    <row r="19" spans="2:8" x14ac:dyDescent="0.25">
      <c r="B19" s="1"/>
      <c r="C19" s="26"/>
      <c r="D19" s="26"/>
      <c r="E19" s="27"/>
      <c r="F19" s="28"/>
      <c r="G19" s="28"/>
      <c r="H19" s="1"/>
    </row>
    <row r="20" spans="2:8" x14ac:dyDescent="0.25">
      <c r="B20" s="1"/>
      <c r="C20" s="26"/>
      <c r="D20" s="26"/>
      <c r="E20" s="27"/>
      <c r="F20" s="28"/>
      <c r="G20" s="28"/>
      <c r="H20" s="1"/>
    </row>
    <row r="21" spans="2:8" x14ac:dyDescent="0.25">
      <c r="B21" s="1"/>
      <c r="C21" s="26"/>
      <c r="D21" s="26"/>
      <c r="E21" s="27"/>
      <c r="F21" s="28"/>
      <c r="G21" s="28"/>
      <c r="H21" s="1"/>
    </row>
    <row r="22" spans="2:8" x14ac:dyDescent="0.25">
      <c r="B22" s="1"/>
      <c r="C22" s="1"/>
      <c r="D22" s="1"/>
      <c r="E22" s="1"/>
      <c r="F22" s="29" t="s">
        <v>14</v>
      </c>
      <c r="G22" s="28">
        <f>SUM(prix_total)</f>
        <v>0</v>
      </c>
      <c r="H22" s="1"/>
    </row>
    <row r="23" spans="2:8" x14ac:dyDescent="0.25">
      <c r="B23" s="1"/>
      <c r="C23" s="1"/>
      <c r="D23" s="1"/>
      <c r="E23" s="1"/>
      <c r="F23" s="29" t="s">
        <v>15</v>
      </c>
      <c r="G23" s="28"/>
      <c r="H23" s="1"/>
    </row>
    <row r="24" spans="2:8" x14ac:dyDescent="0.25">
      <c r="B24" s="1"/>
      <c r="C24" s="1"/>
      <c r="D24" s="1"/>
      <c r="E24" s="1"/>
      <c r="F24" s="29" t="s">
        <v>16</v>
      </c>
      <c r="G24" s="28">
        <f>(montant_ht+transport)*0.2</f>
        <v>0</v>
      </c>
      <c r="H24" s="1"/>
    </row>
    <row r="25" spans="2:8" x14ac:dyDescent="0.25">
      <c r="B25" s="1"/>
      <c r="C25" s="1"/>
      <c r="D25" s="1"/>
      <c r="E25" s="1"/>
      <c r="F25" s="29" t="s">
        <v>13</v>
      </c>
      <c r="G25" s="28">
        <f>SUM(montant_ht+transport+tva)</f>
        <v>0</v>
      </c>
      <c r="H25" s="1"/>
    </row>
    <row r="26" spans="2:8" x14ac:dyDescent="0.25">
      <c r="B26" s="1"/>
      <c r="C26" s="1"/>
      <c r="D26" s="1"/>
      <c r="E26" s="1"/>
      <c r="F26" s="1"/>
      <c r="G26" s="1"/>
      <c r="H26" s="1"/>
    </row>
  </sheetData>
  <mergeCells count="7">
    <mergeCell ref="E13:G13"/>
    <mergeCell ref="C3:G3"/>
    <mergeCell ref="E5:G5"/>
    <mergeCell ref="E9:G9"/>
    <mergeCell ref="E10:G10"/>
    <mergeCell ref="E11:G11"/>
    <mergeCell ref="E12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ccueil">
                <anchor moveWithCells="1" sizeWithCells="1">
                  <from>
                    <xdr:col>0</xdr:col>
                    <xdr:colOff>781050</xdr:colOff>
                    <xdr:row>4</xdr:row>
                    <xdr:rowOff>104775</xdr:rowOff>
                  </from>
                  <to>
                    <xdr:col>0</xdr:col>
                    <xdr:colOff>2076450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archive_facturation">
                <anchor moveWithCells="1" sizeWithCells="1">
                  <from>
                    <xdr:col>0</xdr:col>
                    <xdr:colOff>762000</xdr:colOff>
                    <xdr:row>10</xdr:row>
                    <xdr:rowOff>28575</xdr:rowOff>
                  </from>
                  <to>
                    <xdr:col>0</xdr:col>
                    <xdr:colOff>2190750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[1]Magasins!#REF!</xm:f>
          </x14:formula1>
          <xm:sqref>E9:G9</xm:sqref>
        </x14:dataValidation>
        <x14:dataValidation type="list" allowBlank="1" showInputMessage="1" showErrorMessage="1">
          <x14:formula1>
            <xm:f>'Produits fini'!#REF!</xm:f>
          </x14:formula1>
          <xm:sqref>C16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B7:G10"/>
  <sheetViews>
    <sheetView showGridLines="0" workbookViewId="0">
      <selection activeCell="B21" sqref="B21"/>
    </sheetView>
  </sheetViews>
  <sheetFormatPr baseColWidth="10" defaultRowHeight="15" x14ac:dyDescent="0.25"/>
  <cols>
    <col min="1" max="1" width="37.28515625" customWidth="1"/>
    <col min="2" max="2" width="19" style="30" customWidth="1"/>
    <col min="3" max="3" width="21.28515625" style="30" customWidth="1"/>
    <col min="4" max="4" width="12.140625" style="30" customWidth="1"/>
    <col min="5" max="5" width="14.85546875" style="30" customWidth="1"/>
    <col min="6" max="6" width="17.5703125" style="30" customWidth="1"/>
    <col min="7" max="7" width="16.5703125" style="30" customWidth="1"/>
  </cols>
  <sheetData>
    <row r="7" spans="2:7" x14ac:dyDescent="0.25">
      <c r="B7" s="33" t="s">
        <v>23</v>
      </c>
      <c r="C7" s="33" t="s">
        <v>22</v>
      </c>
      <c r="D7" s="33" t="s">
        <v>11</v>
      </c>
      <c r="E7" s="33" t="s">
        <v>12</v>
      </c>
      <c r="F7" s="33" t="s">
        <v>21</v>
      </c>
      <c r="G7" s="33" t="s">
        <v>20</v>
      </c>
    </row>
    <row r="8" spans="2:7" x14ac:dyDescent="0.25">
      <c r="B8" s="30">
        <v>101</v>
      </c>
      <c r="C8" s="30" t="s">
        <v>19</v>
      </c>
      <c r="D8" s="32">
        <v>8000</v>
      </c>
      <c r="E8" s="31">
        <v>0.5</v>
      </c>
      <c r="F8" s="31">
        <f>D8*E8</f>
        <v>4000</v>
      </c>
      <c r="G8" s="31">
        <v>0.7</v>
      </c>
    </row>
    <row r="9" spans="2:7" x14ac:dyDescent="0.25">
      <c r="B9" s="30">
        <v>102</v>
      </c>
      <c r="C9" s="30" t="s">
        <v>18</v>
      </c>
      <c r="D9" s="30">
        <v>1500</v>
      </c>
      <c r="E9" s="31">
        <v>0.45</v>
      </c>
      <c r="F9" s="31">
        <f>D9*E9</f>
        <v>675</v>
      </c>
      <c r="G9" s="31">
        <v>0.56999999999999995</v>
      </c>
    </row>
    <row r="10" spans="2:7" x14ac:dyDescent="0.25">
      <c r="B10" s="30">
        <v>103</v>
      </c>
      <c r="C10" s="30" t="s">
        <v>17</v>
      </c>
      <c r="D10" s="32">
        <v>7000</v>
      </c>
      <c r="E10" s="31">
        <v>0.7</v>
      </c>
      <c r="F10" s="31">
        <f>D10*E10</f>
        <v>4900</v>
      </c>
      <c r="G10" s="31">
        <v>0.9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</vt:i4>
      </vt:variant>
    </vt:vector>
  </HeadingPairs>
  <TitlesOfParts>
    <vt:vector size="20" baseType="lpstr">
      <vt:lpstr>Facturation1</vt:lpstr>
      <vt:lpstr>Produits fini</vt:lpstr>
      <vt:lpstr>code_arti</vt:lpstr>
      <vt:lpstr>code_article</vt:lpstr>
      <vt:lpstr>désignation</vt:lpstr>
      <vt:lpstr>montant_ht</vt:lpstr>
      <vt:lpstr>prix_total</vt:lpstr>
      <vt:lpstr>prix_total_ttc</vt:lpstr>
      <vt:lpstr>prix_unit</vt:lpstr>
      <vt:lpstr>prix_unitaire</vt:lpstr>
      <vt:lpstr>produits_fini</vt:lpstr>
      <vt:lpstr>produits_finis</vt:lpstr>
      <vt:lpstr>PU_PF</vt:lpstr>
      <vt:lpstr>quantit</vt:lpstr>
      <vt:lpstr>quantité</vt:lpstr>
      <vt:lpstr>quantite_pf</vt:lpstr>
      <vt:lpstr>total</vt:lpstr>
      <vt:lpstr>transport</vt:lpstr>
      <vt:lpstr>tva</vt:lpstr>
      <vt:lpstr>Facturation1!Zone_d_impression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iseulysse bertrand</dc:creator>
  <cp:lastModifiedBy>iseulysse bertrand</cp:lastModifiedBy>
  <dcterms:created xsi:type="dcterms:W3CDTF">2015-01-13T12:23:18Z</dcterms:created>
  <dcterms:modified xsi:type="dcterms:W3CDTF">2015-01-13T12:26:45Z</dcterms:modified>
</cp:coreProperties>
</file>