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4m3l3on\Desktop\"/>
    </mc:Choice>
  </mc:AlternateContent>
  <bookViews>
    <workbookView xWindow="0" yWindow="0" windowWidth="28800" windowHeight="12435"/>
  </bookViews>
  <sheets>
    <sheet name="DBASE" sheetId="1" r:id="rId1"/>
    <sheet name="Listes" sheetId="2" r:id="rId2"/>
    <sheet name="Indexation" sheetId="3" r:id="rId3"/>
    <sheet name="CalculReno" sheetId="4" r:id="rId4"/>
  </sheets>
  <definedNames>
    <definedName name="Alarme">Listes!$I$2:$I$6</definedName>
    <definedName name="Choix">Listes!$K$2:$K$3</definedName>
    <definedName name="Classe">Listes!$E$2:$E$4</definedName>
    <definedName name="Facturation">Listes!$B$2:$B$3</definedName>
    <definedName name="Formulaire">Listes!$C$2:$C$6</definedName>
    <definedName name="Inspection">Listes!$L$2:$L$3</definedName>
    <definedName name="Langues">Listes!$A$2:$A$3</definedName>
    <definedName name="Location">Listes!$F$2:$F$3</definedName>
    <definedName name="Produits">Listes!$D$2:$D$5</definedName>
    <definedName name="Projet">Listes!$H$2:$H$6</definedName>
    <definedName name="Protection">Listes!$G$2:$G$4</definedName>
    <definedName name="Syndicats">Listes!$J$2:$J$3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Y4" i="1" l="1"/>
  <c r="N4" i="1"/>
  <c r="K4" i="1"/>
  <c r="N2" i="1"/>
  <c r="BY3" i="1"/>
  <c r="N3" i="1"/>
  <c r="K3" i="1"/>
  <c r="BY2" i="1"/>
  <c r="K2" i="1"/>
  <c r="P8" i="4" l="1"/>
  <c r="N4" i="4"/>
  <c r="P4" i="4" s="1"/>
  <c r="N5" i="4"/>
  <c r="P5" i="4" s="1"/>
  <c r="N6" i="4"/>
  <c r="P6" i="4" s="1"/>
  <c r="N7" i="4"/>
  <c r="P7" i="4" s="1"/>
  <c r="N8" i="4"/>
  <c r="N9" i="4"/>
  <c r="P9" i="4" s="1"/>
  <c r="N3" i="4"/>
  <c r="P3" i="4" s="1"/>
  <c r="J4" i="3"/>
  <c r="K4" i="3" s="1"/>
  <c r="BY4" i="3"/>
  <c r="S4" i="4"/>
  <c r="T4" i="4" s="1"/>
  <c r="S5" i="4"/>
  <c r="J5" i="3" s="1"/>
  <c r="K5" i="3" s="1"/>
  <c r="S8" i="4"/>
  <c r="T8" i="4" s="1"/>
  <c r="S9" i="4"/>
  <c r="J9" i="3" s="1"/>
  <c r="K9" i="3" s="1"/>
  <c r="S3" i="4"/>
  <c r="T3" i="4" s="1"/>
  <c r="Q4" i="4"/>
  <c r="Q5" i="4"/>
  <c r="Q6" i="4"/>
  <c r="S6" i="4" s="1"/>
  <c r="J6" i="3" s="1"/>
  <c r="K6" i="3" s="1"/>
  <c r="Q7" i="4"/>
  <c r="S7" i="4" s="1"/>
  <c r="T7" i="4" s="1"/>
  <c r="Q8" i="4"/>
  <c r="Q9" i="4"/>
  <c r="Q3" i="4"/>
  <c r="T9" i="4" l="1"/>
  <c r="J8" i="3"/>
  <c r="K8" i="3" s="1"/>
  <c r="J7" i="3"/>
  <c r="K7" i="3" s="1"/>
  <c r="T6" i="4"/>
  <c r="T5" i="4"/>
  <c r="J3" i="3"/>
  <c r="K3" i="3" s="1"/>
</calcChain>
</file>

<file path=xl/sharedStrings.xml><?xml version="1.0" encoding="utf-8"?>
<sst xmlns="http://schemas.openxmlformats.org/spreadsheetml/2006/main" count="256" uniqueCount="150">
  <si>
    <t>No. Police</t>
  </si>
  <si>
    <t>Nom1</t>
  </si>
  <si>
    <t>Nom2</t>
  </si>
  <si>
    <t>Adresse1</t>
  </si>
  <si>
    <t>Ville1</t>
  </si>
  <si>
    <t>Prov1</t>
  </si>
  <si>
    <t>Code1</t>
  </si>
  <si>
    <t>Effective</t>
  </si>
  <si>
    <t>Expiration</t>
  </si>
  <si>
    <t>Langue</t>
  </si>
  <si>
    <t>Nb.situation</t>
  </si>
  <si>
    <t>Facturation</t>
  </si>
  <si>
    <t>Nb. Vers.</t>
  </si>
  <si>
    <t>Prime totale</t>
  </si>
  <si>
    <t>Annulée?</t>
  </si>
  <si>
    <t>Add.risk</t>
  </si>
  <si>
    <t>Ville.risk</t>
  </si>
  <si>
    <t>Prov.risk</t>
  </si>
  <si>
    <t>Code.risk</t>
  </si>
  <si>
    <t>Formulaire</t>
  </si>
  <si>
    <t>Type prod.</t>
  </si>
  <si>
    <t>Classe ass.</t>
  </si>
  <si>
    <t>Location</t>
  </si>
  <si>
    <t>Prot.incendie</t>
  </si>
  <si>
    <t>Batiment</t>
  </si>
  <si>
    <t>Dépendance</t>
  </si>
  <si>
    <t>Contenu</t>
  </si>
  <si>
    <t>Frais sub.</t>
  </si>
  <si>
    <t>Am.locatives</t>
  </si>
  <si>
    <t>Ass.compl.</t>
  </si>
  <si>
    <t>À déterminer</t>
  </si>
  <si>
    <t>Resp.civile</t>
  </si>
  <si>
    <t>REF</t>
  </si>
  <si>
    <t>IE</t>
  </si>
  <si>
    <t>Pisc./Spa</t>
  </si>
  <si>
    <t>FG</t>
  </si>
  <si>
    <t>Prime empl.</t>
  </si>
  <si>
    <t>Projet</t>
  </si>
  <si>
    <t>Modèle</t>
  </si>
  <si>
    <t>Alarme</t>
  </si>
  <si>
    <t>Certificat</t>
  </si>
  <si>
    <t>Syndicat</t>
  </si>
  <si>
    <t>Insp./CVA</t>
  </si>
  <si>
    <t>Année</t>
  </si>
  <si>
    <t>Comments</t>
  </si>
  <si>
    <t>Sin.Empl.1</t>
  </si>
  <si>
    <t>Sin.desc.1</t>
  </si>
  <si>
    <t>Sin.date.1</t>
  </si>
  <si>
    <t>Sin.$$.1</t>
  </si>
  <si>
    <t>Sin.fermé.1</t>
  </si>
  <si>
    <t>Sin.Cons.1</t>
  </si>
  <si>
    <t>Sin.Empl.2</t>
  </si>
  <si>
    <t>Sin.desc.2</t>
  </si>
  <si>
    <t>Sin.date.2</t>
  </si>
  <si>
    <t>Sin.$$.2</t>
  </si>
  <si>
    <t>Sin.fermé.2</t>
  </si>
  <si>
    <t>Sin.Cons.2</t>
  </si>
  <si>
    <t>Sin.Empl.3</t>
  </si>
  <si>
    <t>Sin.desc.3</t>
  </si>
  <si>
    <t>Sin.date.3</t>
  </si>
  <si>
    <t>Sin.$$.3</t>
  </si>
  <si>
    <t>Sin.fermé.3</t>
  </si>
  <si>
    <t>Sin.Cons.3</t>
  </si>
  <si>
    <t>Sin.Empl.4</t>
  </si>
  <si>
    <t>Sin.desc.4</t>
  </si>
  <si>
    <t>Sin.date.4</t>
  </si>
  <si>
    <t>Sin.$$.4</t>
  </si>
  <si>
    <t>Sin.fermé.4</t>
  </si>
  <si>
    <t>Sin.Cons.4</t>
  </si>
  <si>
    <t>Sin.Empl.5</t>
  </si>
  <si>
    <t>Sin.desc.5</t>
  </si>
  <si>
    <t>Sin.date.5</t>
  </si>
  <si>
    <t>Sin.$$.5</t>
  </si>
  <si>
    <t>Sin.fermé.5</t>
  </si>
  <si>
    <t>Sin.Cons.5</t>
  </si>
  <si>
    <t>Chantal</t>
  </si>
  <si>
    <t>St-Jerome</t>
  </si>
  <si>
    <t>Français</t>
  </si>
  <si>
    <t>Agence</t>
  </si>
  <si>
    <t>Non</t>
  </si>
  <si>
    <t>Lafontaine</t>
  </si>
  <si>
    <t>J77</t>
  </si>
  <si>
    <t>Protégé</t>
  </si>
  <si>
    <t>Oui</t>
  </si>
  <si>
    <t>Feu + Vol</t>
  </si>
  <si>
    <t>Aucun</t>
  </si>
  <si>
    <t>CVA</t>
  </si>
  <si>
    <t>NB Situation total</t>
  </si>
  <si>
    <t>Franchise</t>
  </si>
  <si>
    <t>Langues</t>
  </si>
  <si>
    <t>Type produits</t>
  </si>
  <si>
    <t>Classe assurance</t>
  </si>
  <si>
    <t>Protect. Incendie</t>
  </si>
  <si>
    <t>Anglais</t>
  </si>
  <si>
    <t>Directe</t>
  </si>
  <si>
    <t>09 - Excellence</t>
  </si>
  <si>
    <t>04 - Étendue</t>
  </si>
  <si>
    <t>26 - Tous risques condo</t>
  </si>
  <si>
    <t>Autre…</t>
  </si>
  <si>
    <t>PO</t>
  </si>
  <si>
    <t>CONDO</t>
  </si>
  <si>
    <t>POHV</t>
  </si>
  <si>
    <t>Rés. Secondaire</t>
  </si>
  <si>
    <t>Rés. Saisonnière</t>
  </si>
  <si>
    <t>Rés. Principale</t>
  </si>
  <si>
    <t>Rés. Vacante</t>
  </si>
  <si>
    <t>IGA</t>
  </si>
  <si>
    <t>Semi-Protégé</t>
  </si>
  <si>
    <t>Non-Protégé</t>
  </si>
  <si>
    <t>Blueberry</t>
  </si>
  <si>
    <t>Fiddlerlake</t>
  </si>
  <si>
    <t>Côté Nord</t>
  </si>
  <si>
    <t>Fraternité</t>
  </si>
  <si>
    <t>Autre(s)</t>
  </si>
  <si>
    <t>Aucune</t>
  </si>
  <si>
    <t>Feu</t>
  </si>
  <si>
    <t>Feu + Vol + Coupure d'eau</t>
  </si>
  <si>
    <t>Choix</t>
  </si>
  <si>
    <t>Inspection</t>
  </si>
  <si>
    <t>DCPH1028</t>
  </si>
  <si>
    <t>Indexation</t>
  </si>
  <si>
    <t>Augmentation totale</t>
  </si>
  <si>
    <t>Si projet</t>
  </si>
  <si>
    <t>0,05</t>
  </si>
  <si>
    <t>0,03</t>
  </si>
  <si>
    <t>0,1</t>
  </si>
  <si>
    <t>0,07</t>
  </si>
  <si>
    <t>0,12</t>
  </si>
  <si>
    <t>0,02</t>
  </si>
  <si>
    <t xml:space="preserve"># Sit. </t>
  </si>
  <si>
    <t>AVANT</t>
  </si>
  <si>
    <t>APRÈS</t>
  </si>
  <si>
    <t>Augm. Totale</t>
  </si>
  <si>
    <t>Augm. Sinistre</t>
  </si>
  <si>
    <t>Augm. Finale</t>
  </si>
  <si>
    <t>Augm. Perso</t>
  </si>
  <si>
    <t>Batiment PO</t>
  </si>
  <si>
    <t>VÉRIFIER</t>
  </si>
  <si>
    <t>PO/POHV?</t>
  </si>
  <si>
    <t>Augm. Sinis</t>
  </si>
  <si>
    <t>Auto/Perso</t>
  </si>
  <si>
    <t>C</t>
  </si>
  <si>
    <t>ABCD1125</t>
  </si>
  <si>
    <t>Qc</t>
  </si>
  <si>
    <t>20/03/2014</t>
  </si>
  <si>
    <t>20/03/2015</t>
  </si>
  <si>
    <t>J7Z</t>
  </si>
  <si>
    <t>Deer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</si>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</sst>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yy/mm/dd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14" fontId="0" fillId="0" borderId="0" xfId="0" applyNumberFormat="1"/>
    <xf numFmtId="9" fontId="0" fillId="0" borderId="0" xfId="1" applyFont="1"/>
    <xf numFmtId="9" fontId="0" fillId="0" borderId="0" xfId="0" applyNumberFormat="1"/>
    <xf numFmtId="0" fontId="3" fillId="0" borderId="0" xfId="0" applyFont="1" applyAlignment="1"/>
    <xf numFmtId="0" fontId="3" fillId="0" borderId="0" xfId="0" applyFont="1" applyAlignment="1">
      <alignment horizontal="center"/>
    </xf>
    <xf numFmtId="166" fontId="0" fillId="0" borderId="0" xfId="0" applyNumberFormat="1"/>
    <xf numFmtId="166" fontId="1" fillId="0" borderId="0" xfId="0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133350</xdr:rowOff>
        </xdr:from>
        <xdr:to>
          <xdr:col>2</xdr:col>
          <xdr:colOff>361950</xdr:colOff>
          <xdr:row>0</xdr:row>
          <xdr:rowOff>438150</xdr:rowOff>
        </xdr:to>
        <xdr:sp macro="" textlink="">
          <xdr:nvSpPr>
            <xdr:cNvPr id="1026" name="CommandButton2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Y4"/>
  <sheetViews>
    <sheetView tabSelected="1" workbookViewId="0">
      <selection activeCell="I13" sqref="I13"/>
    </sheetView>
  </sheetViews>
  <sheetFormatPr baseColWidth="10" defaultRowHeight="15" x14ac:dyDescent="0.25"/>
  <cols>
    <col min="8" max="9" width="11.42578125" style="7"/>
  </cols>
  <sheetData>
    <row r="1" spans="1:77" s="1" customFormat="1" ht="60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8" t="s">
        <v>7</v>
      </c>
      <c r="I1" s="8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88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87</v>
      </c>
    </row>
    <row r="2" spans="1:77" x14ac:dyDescent="0.25">
      <c r="A2" t="s">
        <v>142</v>
      </c>
      <c r="B2" t="s">
        <v>75</v>
      </c>
      <c r="C2" t="s">
        <v>141</v>
      </c>
      <c r="D2">
        <v>999</v>
      </c>
      <c r="E2" t="s">
        <v>80</v>
      </c>
      <c r="F2" t="s">
        <v>143</v>
      </c>
      <c r="G2" t="s">
        <v>81</v>
      </c>
      <c r="H2" s="7" t="s">
        <v>144</v>
      </c>
      <c r="I2" s="7" t="s">
        <v>145</v>
      </c>
      <c r="J2" t="s">
        <v>77</v>
      </c>
      <c r="K2">
        <f>COUNTIF($A$1:A2,A2)</f>
        <v>1</v>
      </c>
      <c r="L2" t="s">
        <v>78</v>
      </c>
      <c r="M2">
        <v>2</v>
      </c>
      <c r="N2">
        <f>SUMIF(A:A,A2,AL:AL)</f>
        <v>500</v>
      </c>
      <c r="O2" t="s">
        <v>79</v>
      </c>
      <c r="P2">
        <v>666</v>
      </c>
      <c r="Q2" t="s">
        <v>76</v>
      </c>
      <c r="R2" t="s">
        <v>143</v>
      </c>
      <c r="S2" t="s">
        <v>146</v>
      </c>
      <c r="T2" t="s">
        <v>95</v>
      </c>
      <c r="U2" t="s">
        <v>102</v>
      </c>
      <c r="V2" t="s">
        <v>99</v>
      </c>
      <c r="W2" t="s">
        <v>83</v>
      </c>
      <c r="X2" t="s">
        <v>82</v>
      </c>
      <c r="Y2">
        <v>2500</v>
      </c>
      <c r="Z2">
        <v>500000</v>
      </c>
      <c r="AA2">
        <v>50000</v>
      </c>
      <c r="AB2">
        <v>125000</v>
      </c>
      <c r="AC2">
        <v>100000</v>
      </c>
      <c r="AG2">
        <v>2000000</v>
      </c>
      <c r="AH2">
        <v>25000</v>
      </c>
      <c r="AI2">
        <v>25000</v>
      </c>
      <c r="AJ2" t="s">
        <v>83</v>
      </c>
      <c r="AK2" t="s">
        <v>83</v>
      </c>
      <c r="AL2">
        <v>500</v>
      </c>
      <c r="AM2" t="s">
        <v>109</v>
      </c>
      <c r="AN2" t="s">
        <v>147</v>
      </c>
      <c r="AO2" t="s">
        <v>114</v>
      </c>
      <c r="AP2" t="s">
        <v>79</v>
      </c>
      <c r="AR2" t="s">
        <v>86</v>
      </c>
      <c r="AS2">
        <v>2014</v>
      </c>
      <c r="AY2" t="s">
        <v>79</v>
      </c>
      <c r="AZ2" t="s">
        <v>79</v>
      </c>
      <c r="BE2" t="s">
        <v>79</v>
      </c>
      <c r="BF2" t="s">
        <v>79</v>
      </c>
      <c r="BK2" t="s">
        <v>79</v>
      </c>
      <c r="BL2" t="s">
        <v>79</v>
      </c>
      <c r="BQ2" t="s">
        <v>79</v>
      </c>
      <c r="BR2" t="s">
        <v>79</v>
      </c>
      <c r="BW2" t="s">
        <v>79</v>
      </c>
      <c r="BX2" t="s">
        <v>79</v>
      </c>
      <c r="BY2">
        <f>COUNTIF(A:A,A2)</f>
        <v>3</v>
      </c>
    </row>
    <row r="3" spans="1:77" x14ac:dyDescent="0.25">
      <c r="A3" t="s">
        <v>142</v>
      </c>
      <c r="B3" t="s">
        <v>75</v>
      </c>
      <c r="C3" t="s">
        <v>141</v>
      </c>
      <c r="D3">
        <v>999</v>
      </c>
      <c r="E3" t="s">
        <v>80</v>
      </c>
      <c r="F3" t="s">
        <v>143</v>
      </c>
      <c r="G3" t="s">
        <v>81</v>
      </c>
      <c r="H3" s="7" t="s">
        <v>144</v>
      </c>
      <c r="I3" s="7" t="s">
        <v>145</v>
      </c>
      <c r="J3" t="s">
        <v>77</v>
      </c>
      <c r="K3">
        <f>COUNTIF($A$1:A3,A3)</f>
        <v>2</v>
      </c>
      <c r="L3" t="s">
        <v>78</v>
      </c>
      <c r="M3">
        <v>2</v>
      </c>
      <c r="N3">
        <f>SUMIF(A:A,A3,AL:AL)</f>
        <v>500</v>
      </c>
      <c r="O3" t="s">
        <v>79</v>
      </c>
      <c r="P3" t="s">
        <v>148</v>
      </c>
      <c r="AJ3" t="s">
        <v>79</v>
      </c>
      <c r="AK3" t="s">
        <v>79</v>
      </c>
      <c r="AP3" t="s">
        <v>79</v>
      </c>
      <c r="BY3">
        <f>COUNTIF(A:A,A3)</f>
        <v>3</v>
      </c>
    </row>
    <row r="4" spans="1:77" x14ac:dyDescent="0.25">
      <c r="A4" t="s">
        <v>142</v>
      </c>
      <c r="B4" t="s">
        <v>75</v>
      </c>
      <c r="C4" t="s">
        <v>141</v>
      </c>
      <c r="D4">
        <v>999</v>
      </c>
      <c r="E4" t="s">
        <v>80</v>
      </c>
      <c r="F4" t="s">
        <v>143</v>
      </c>
      <c r="G4" t="s">
        <v>81</v>
      </c>
      <c r="H4" s="7" t="s">
        <v>144</v>
      </c>
      <c r="I4" s="7" t="s">
        <v>145</v>
      </c>
      <c r="J4" t="s">
        <v>77</v>
      </c>
      <c r="K4">
        <f>COUNTIF($A$1:A4,A4)</f>
        <v>3</v>
      </c>
      <c r="L4" t="s">
        <v>78</v>
      </c>
      <c r="M4">
        <v>2</v>
      </c>
      <c r="N4">
        <f>SUMIF(A:A,A4,AL:AL)</f>
        <v>500</v>
      </c>
      <c r="O4" t="s">
        <v>79</v>
      </c>
      <c r="P4" t="s">
        <v>149</v>
      </c>
      <c r="AJ4" t="s">
        <v>79</v>
      </c>
      <c r="AK4" t="s">
        <v>79</v>
      </c>
      <c r="AP4" t="s">
        <v>79</v>
      </c>
      <c r="BY4">
        <f>COUNTIF(A:A,A4)</f>
        <v>3</v>
      </c>
    </row>
  </sheetData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1">
          <controlPr autoLine="0" r:id="rId5">
            <anchor moveWithCells="1">
              <from>
                <xdr:col>0</xdr:col>
                <xdr:colOff>171450</xdr:colOff>
                <xdr:row>0</xdr:row>
                <xdr:rowOff>133350</xdr:rowOff>
              </from>
              <to>
                <xdr:col>2</xdr:col>
                <xdr:colOff>361950</xdr:colOff>
                <xdr:row>0</xdr:row>
                <xdr:rowOff>438150</xdr:rowOff>
              </to>
            </anchor>
          </controlPr>
        </control>
      </mc:Choice>
      <mc:Fallback>
        <control shapeId="1026" r:id="rId4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"/>
  <sheetViews>
    <sheetView workbookViewId="0">
      <selection activeCell="M6" sqref="M6"/>
    </sheetView>
  </sheetViews>
  <sheetFormatPr baseColWidth="10" defaultRowHeight="15" x14ac:dyDescent="0.25"/>
  <cols>
    <col min="3" max="3" width="21.140625" customWidth="1"/>
    <col min="4" max="4" width="13.28515625" customWidth="1"/>
    <col min="7" max="7" width="15.5703125" customWidth="1"/>
    <col min="9" max="9" width="25" customWidth="1"/>
  </cols>
  <sheetData>
    <row r="1" spans="1:13" s="1" customFormat="1" x14ac:dyDescent="0.25">
      <c r="A1" s="1" t="s">
        <v>89</v>
      </c>
      <c r="B1" s="1" t="s">
        <v>11</v>
      </c>
      <c r="C1" s="1" t="s">
        <v>19</v>
      </c>
      <c r="D1" s="1" t="s">
        <v>90</v>
      </c>
      <c r="E1" s="1" t="s">
        <v>91</v>
      </c>
      <c r="F1" s="1" t="s">
        <v>22</v>
      </c>
      <c r="G1" s="1" t="s">
        <v>92</v>
      </c>
      <c r="H1" s="1" t="s">
        <v>37</v>
      </c>
      <c r="I1" s="1" t="s">
        <v>39</v>
      </c>
      <c r="J1" s="1" t="s">
        <v>41</v>
      </c>
      <c r="K1" s="1" t="s">
        <v>117</v>
      </c>
      <c r="L1" s="1" t="s">
        <v>42</v>
      </c>
      <c r="M1" s="1" t="s">
        <v>139</v>
      </c>
    </row>
    <row r="2" spans="1:13" x14ac:dyDescent="0.25">
      <c r="A2" t="s">
        <v>77</v>
      </c>
      <c r="B2" t="s">
        <v>78</v>
      </c>
      <c r="C2" t="s">
        <v>95</v>
      </c>
      <c r="D2" t="s">
        <v>102</v>
      </c>
      <c r="E2" t="s">
        <v>100</v>
      </c>
      <c r="F2" t="s">
        <v>83</v>
      </c>
      <c r="G2" t="s">
        <v>82</v>
      </c>
      <c r="H2" t="s">
        <v>109</v>
      </c>
      <c r="I2" t="s">
        <v>114</v>
      </c>
      <c r="J2">
        <v>1</v>
      </c>
      <c r="K2" t="s">
        <v>83</v>
      </c>
      <c r="L2" t="s">
        <v>118</v>
      </c>
      <c r="M2">
        <v>0.15</v>
      </c>
    </row>
    <row r="3" spans="1:13" x14ac:dyDescent="0.25">
      <c r="A3" t="s">
        <v>93</v>
      </c>
      <c r="B3" t="s">
        <v>94</v>
      </c>
      <c r="C3" t="s">
        <v>96</v>
      </c>
      <c r="D3" t="s">
        <v>103</v>
      </c>
      <c r="E3" t="s">
        <v>99</v>
      </c>
      <c r="F3" t="s">
        <v>79</v>
      </c>
      <c r="G3" t="s">
        <v>107</v>
      </c>
      <c r="H3" t="s">
        <v>110</v>
      </c>
      <c r="I3" t="s">
        <v>115</v>
      </c>
      <c r="J3">
        <v>2</v>
      </c>
      <c r="K3" t="s">
        <v>79</v>
      </c>
      <c r="L3" t="s">
        <v>86</v>
      </c>
      <c r="M3">
        <v>0.1</v>
      </c>
    </row>
    <row r="4" spans="1:13" x14ac:dyDescent="0.25">
      <c r="C4" t="s">
        <v>97</v>
      </c>
      <c r="D4" t="s">
        <v>104</v>
      </c>
      <c r="E4" t="s">
        <v>101</v>
      </c>
      <c r="G4" t="s">
        <v>108</v>
      </c>
      <c r="H4" t="s">
        <v>111</v>
      </c>
      <c r="I4" t="s">
        <v>84</v>
      </c>
      <c r="M4">
        <v>0.05</v>
      </c>
    </row>
    <row r="5" spans="1:13" x14ac:dyDescent="0.25">
      <c r="C5" t="s">
        <v>106</v>
      </c>
      <c r="D5" t="s">
        <v>105</v>
      </c>
      <c r="H5" t="s">
        <v>112</v>
      </c>
      <c r="I5" t="s">
        <v>116</v>
      </c>
      <c r="M5">
        <v>0</v>
      </c>
    </row>
    <row r="6" spans="1:13" x14ac:dyDescent="0.25">
      <c r="C6" t="s">
        <v>98</v>
      </c>
      <c r="H6" t="s">
        <v>113</v>
      </c>
      <c r="I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Y9"/>
  <sheetViews>
    <sheetView workbookViewId="0">
      <selection activeCell="G12" sqref="G12"/>
    </sheetView>
  </sheetViews>
  <sheetFormatPr baseColWidth="10" defaultRowHeight="15" x14ac:dyDescent="0.25"/>
  <sheetData>
    <row r="1" spans="1:77" ht="18.75" x14ac:dyDescent="0.3">
      <c r="B1" t="s">
        <v>120</v>
      </c>
      <c r="C1" t="s">
        <v>121</v>
      </c>
      <c r="D1" t="s">
        <v>122</v>
      </c>
      <c r="I1" s="6" t="s">
        <v>137</v>
      </c>
      <c r="J1" s="6"/>
      <c r="K1" s="6"/>
    </row>
    <row r="2" spans="1:77" x14ac:dyDescent="0.25">
      <c r="A2" t="s">
        <v>100</v>
      </c>
      <c r="B2" s="3" t="s">
        <v>128</v>
      </c>
      <c r="C2" s="3" t="s">
        <v>125</v>
      </c>
      <c r="I2" s="1" t="s">
        <v>129</v>
      </c>
      <c r="J2" s="1" t="s">
        <v>136</v>
      </c>
      <c r="K2" s="1" t="s">
        <v>138</v>
      </c>
    </row>
    <row r="3" spans="1:77" x14ac:dyDescent="0.25">
      <c r="A3" t="s">
        <v>99</v>
      </c>
      <c r="B3" s="3" t="s">
        <v>124</v>
      </c>
      <c r="C3" s="3" t="s">
        <v>126</v>
      </c>
      <c r="D3" s="3" t="s">
        <v>123</v>
      </c>
      <c r="I3">
        <v>1</v>
      </c>
      <c r="J3">
        <f>CalculReno!S3</f>
        <v>509850</v>
      </c>
      <c r="K3" t="str">
        <f>IF(J3="","",IF(J3&gt;500000,"POHV","PO"))</f>
        <v>POHV</v>
      </c>
    </row>
    <row r="4" spans="1:77" x14ac:dyDescent="0.25">
      <c r="A4" t="s">
        <v>119</v>
      </c>
      <c r="B4" s="3" t="s">
        <v>124</v>
      </c>
      <c r="C4" s="3" t="s">
        <v>127</v>
      </c>
      <c r="D4" s="3" t="s">
        <v>123</v>
      </c>
      <c r="H4" s="2"/>
      <c r="I4">
        <v>2</v>
      </c>
      <c r="J4" t="str">
        <f>CalculReno!S4</f>
        <v/>
      </c>
      <c r="K4" t="str">
        <f>IF(J4="","",IF(J4&gt;500000,"POHV","PO"))</f>
        <v/>
      </c>
      <c r="AJ4" t="s">
        <v>79</v>
      </c>
      <c r="AK4" t="s">
        <v>79</v>
      </c>
      <c r="AP4" t="s">
        <v>79</v>
      </c>
      <c r="AT4" t="s">
        <v>85</v>
      </c>
      <c r="AY4" t="s">
        <v>79</v>
      </c>
      <c r="AZ4" t="s">
        <v>79</v>
      </c>
      <c r="BE4" t="s">
        <v>79</v>
      </c>
      <c r="BF4" t="s">
        <v>79</v>
      </c>
      <c r="BK4" t="s">
        <v>79</v>
      </c>
      <c r="BL4" t="s">
        <v>79</v>
      </c>
      <c r="BQ4" t="s">
        <v>79</v>
      </c>
      <c r="BR4" t="s">
        <v>79</v>
      </c>
      <c r="BW4" t="s">
        <v>79</v>
      </c>
      <c r="BX4" t="s">
        <v>79</v>
      </c>
      <c r="BY4">
        <f>COUNTIF(A:A,A1)</f>
        <v>0</v>
      </c>
    </row>
    <row r="5" spans="1:77" x14ac:dyDescent="0.25">
      <c r="I5">
        <v>3</v>
      </c>
      <c r="J5" t="str">
        <f>CalculReno!S5</f>
        <v/>
      </c>
      <c r="K5" t="str">
        <f t="shared" ref="K5:K9" si="0">IF(J5="","",IF(J5&gt;500000,"POHV","PO"))</f>
        <v/>
      </c>
    </row>
    <row r="6" spans="1:77" x14ac:dyDescent="0.25">
      <c r="I6">
        <v>4</v>
      </c>
      <c r="J6" t="str">
        <f>CalculReno!S6</f>
        <v/>
      </c>
      <c r="K6" t="str">
        <f t="shared" si="0"/>
        <v/>
      </c>
    </row>
    <row r="7" spans="1:77" x14ac:dyDescent="0.25">
      <c r="I7">
        <v>5</v>
      </c>
      <c r="J7" t="str">
        <f>CalculReno!S7</f>
        <v/>
      </c>
      <c r="K7" t="str">
        <f t="shared" si="0"/>
        <v/>
      </c>
    </row>
    <row r="8" spans="1:77" x14ac:dyDescent="0.25">
      <c r="I8">
        <v>6</v>
      </c>
      <c r="J8" t="str">
        <f>CalculReno!S8</f>
        <v/>
      </c>
      <c r="K8" t="str">
        <f t="shared" si="0"/>
        <v/>
      </c>
    </row>
    <row r="9" spans="1:77" x14ac:dyDescent="0.25">
      <c r="I9">
        <v>7</v>
      </c>
      <c r="J9" t="str">
        <f>CalculReno!S9</f>
        <v/>
      </c>
      <c r="K9" t="str">
        <f t="shared" si="0"/>
        <v/>
      </c>
    </row>
  </sheetData>
  <mergeCells count="1">
    <mergeCell ref="I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19"/>
  <sheetViews>
    <sheetView workbookViewId="0">
      <selection activeCell="N3" sqref="N3"/>
    </sheetView>
  </sheetViews>
  <sheetFormatPr baseColWidth="10" defaultRowHeight="15" x14ac:dyDescent="0.25"/>
  <cols>
    <col min="17" max="17" width="7" customWidth="1"/>
    <col min="18" max="18" width="6.28515625" customWidth="1"/>
    <col min="19" max="19" width="13.42578125" customWidth="1"/>
  </cols>
  <sheetData>
    <row r="1" spans="1:22" ht="18.75" x14ac:dyDescent="0.3">
      <c r="A1" s="6" t="s">
        <v>130</v>
      </c>
      <c r="B1" s="6"/>
      <c r="C1" s="6"/>
      <c r="D1" s="6"/>
      <c r="E1" s="6"/>
      <c r="F1" s="6"/>
      <c r="G1" s="6"/>
      <c r="H1" s="6"/>
      <c r="I1" s="6"/>
      <c r="R1" s="6" t="s">
        <v>137</v>
      </c>
      <c r="S1" s="6"/>
      <c r="T1" s="6"/>
      <c r="U1" s="5"/>
      <c r="V1" s="5"/>
    </row>
    <row r="2" spans="1:22" x14ac:dyDescent="0.25">
      <c r="A2" s="1" t="s">
        <v>129</v>
      </c>
      <c r="B2" s="1" t="s">
        <v>24</v>
      </c>
      <c r="C2" s="1" t="s">
        <v>25</v>
      </c>
      <c r="D2" s="1" t="s">
        <v>26</v>
      </c>
      <c r="E2" s="1" t="s">
        <v>27</v>
      </c>
      <c r="F2" s="1" t="s">
        <v>28</v>
      </c>
      <c r="G2" s="1" t="s">
        <v>29</v>
      </c>
      <c r="H2" s="1" t="s">
        <v>30</v>
      </c>
      <c r="I2" s="1" t="s">
        <v>36</v>
      </c>
      <c r="K2" s="1" t="s">
        <v>120</v>
      </c>
      <c r="L2" s="1" t="s">
        <v>132</v>
      </c>
      <c r="M2" s="1" t="s">
        <v>133</v>
      </c>
      <c r="N2" s="1" t="s">
        <v>134</v>
      </c>
      <c r="O2" s="1" t="s">
        <v>135</v>
      </c>
      <c r="P2" s="1" t="s">
        <v>140</v>
      </c>
      <c r="Q2" s="1" t="s">
        <v>99</v>
      </c>
      <c r="R2" s="1" t="s">
        <v>129</v>
      </c>
      <c r="S2" s="1" t="s">
        <v>136</v>
      </c>
      <c r="T2" s="1" t="s">
        <v>138</v>
      </c>
    </row>
    <row r="3" spans="1:22" x14ac:dyDescent="0.25">
      <c r="A3">
        <v>1</v>
      </c>
      <c r="B3">
        <v>495000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150</v>
      </c>
      <c r="K3" t="s">
        <v>124</v>
      </c>
      <c r="L3" t="s">
        <v>123</v>
      </c>
      <c r="N3">
        <f>IF(OR((L3+M3)=0,(L3+M3)=""),"",(L3+M3))</f>
        <v>0.05</v>
      </c>
      <c r="P3">
        <f>IF(O3&lt;&gt; "",O3,N3)</f>
        <v>0.05</v>
      </c>
      <c r="Q3" s="4" t="str">
        <f>Indexation!$B$3</f>
        <v>0,03</v>
      </c>
      <c r="R3">
        <v>1</v>
      </c>
      <c r="S3">
        <f>IF(OR((B3+(B3*Q3))="",(B3+(B3*Q3))=0),"",(B3+(B3*Q3)))</f>
        <v>509850</v>
      </c>
      <c r="T3" t="str">
        <f>IF(S3="","",IF(S3&gt;500000,"POHV","PO"))</f>
        <v>POHV</v>
      </c>
    </row>
    <row r="4" spans="1:22" x14ac:dyDescent="0.25">
      <c r="A4">
        <v>2</v>
      </c>
      <c r="I4">
        <v>250</v>
      </c>
      <c r="N4" t="str">
        <f t="shared" ref="N4:N9" si="0">IF(OR((L4+M4)=0,(L4+M4)=""),"",(L4+M4))</f>
        <v/>
      </c>
      <c r="P4" t="str">
        <f t="shared" ref="P4:P9" si="1">IF(O4&lt;&gt; "",O4,N4)</f>
        <v/>
      </c>
      <c r="Q4" s="4" t="str">
        <f>Indexation!$B$3</f>
        <v>0,03</v>
      </c>
      <c r="R4">
        <v>2</v>
      </c>
      <c r="S4" t="str">
        <f t="shared" ref="S4:S9" si="2">IF(OR((B4+(B4*Q4))="",(B4+(B4*Q4))=0),"",(B4+(B4*Q4)))</f>
        <v/>
      </c>
      <c r="T4" t="str">
        <f t="shared" ref="T4:T9" si="3">IF(S4="","",IF(S4&gt;500000,"POHV","PO"))</f>
        <v/>
      </c>
    </row>
    <row r="5" spans="1:22" x14ac:dyDescent="0.25">
      <c r="A5">
        <v>3</v>
      </c>
      <c r="I5">
        <v>600</v>
      </c>
      <c r="N5" t="str">
        <f t="shared" si="0"/>
        <v/>
      </c>
      <c r="P5" t="str">
        <f t="shared" si="1"/>
        <v/>
      </c>
      <c r="Q5" s="4" t="str">
        <f>Indexation!$B$3</f>
        <v>0,03</v>
      </c>
      <c r="R5">
        <v>3</v>
      </c>
      <c r="S5" t="str">
        <f t="shared" si="2"/>
        <v/>
      </c>
      <c r="T5" t="str">
        <f t="shared" si="3"/>
        <v/>
      </c>
    </row>
    <row r="6" spans="1:22" x14ac:dyDescent="0.25">
      <c r="A6">
        <v>4</v>
      </c>
      <c r="N6" t="str">
        <f t="shared" si="0"/>
        <v/>
      </c>
      <c r="P6" t="str">
        <f t="shared" si="1"/>
        <v/>
      </c>
      <c r="Q6" s="4" t="str">
        <f>Indexation!$B$3</f>
        <v>0,03</v>
      </c>
      <c r="R6">
        <v>4</v>
      </c>
      <c r="S6" t="str">
        <f t="shared" si="2"/>
        <v/>
      </c>
      <c r="T6" t="str">
        <f t="shared" si="3"/>
        <v/>
      </c>
    </row>
    <row r="7" spans="1:22" x14ac:dyDescent="0.25">
      <c r="A7">
        <v>5</v>
      </c>
      <c r="N7" t="str">
        <f t="shared" si="0"/>
        <v/>
      </c>
      <c r="P7" t="str">
        <f t="shared" si="1"/>
        <v/>
      </c>
      <c r="Q7" s="4" t="str">
        <f>Indexation!$B$3</f>
        <v>0,03</v>
      </c>
      <c r="R7">
        <v>5</v>
      </c>
      <c r="S7" t="str">
        <f t="shared" si="2"/>
        <v/>
      </c>
      <c r="T7" t="str">
        <f t="shared" si="3"/>
        <v/>
      </c>
    </row>
    <row r="8" spans="1:22" x14ac:dyDescent="0.25">
      <c r="A8">
        <v>6</v>
      </c>
      <c r="N8" t="str">
        <f t="shared" si="0"/>
        <v/>
      </c>
      <c r="P8" t="str">
        <f t="shared" si="1"/>
        <v/>
      </c>
      <c r="Q8" s="4" t="str">
        <f>Indexation!$B$3</f>
        <v>0,03</v>
      </c>
      <c r="R8">
        <v>6</v>
      </c>
      <c r="S8" t="str">
        <f t="shared" si="2"/>
        <v/>
      </c>
      <c r="T8" t="str">
        <f t="shared" si="3"/>
        <v/>
      </c>
    </row>
    <row r="9" spans="1:22" x14ac:dyDescent="0.25">
      <c r="A9">
        <v>7</v>
      </c>
      <c r="N9" t="str">
        <f t="shared" si="0"/>
        <v/>
      </c>
      <c r="P9" t="str">
        <f t="shared" si="1"/>
        <v/>
      </c>
      <c r="Q9" s="4" t="str">
        <f>Indexation!$B$3</f>
        <v>0,03</v>
      </c>
      <c r="R9">
        <v>7</v>
      </c>
      <c r="S9" t="str">
        <f t="shared" si="2"/>
        <v/>
      </c>
      <c r="T9" t="str">
        <f t="shared" si="3"/>
        <v/>
      </c>
    </row>
    <row r="11" spans="1:22" ht="18.75" x14ac:dyDescent="0.3">
      <c r="A11" s="6" t="s">
        <v>131</v>
      </c>
      <c r="B11" s="6"/>
      <c r="C11" s="6"/>
      <c r="D11" s="6"/>
      <c r="E11" s="6"/>
      <c r="F11" s="6"/>
      <c r="G11" s="6"/>
      <c r="H11" s="6"/>
      <c r="I11" s="6"/>
    </row>
    <row r="12" spans="1:22" x14ac:dyDescent="0.25">
      <c r="A12" s="1" t="s">
        <v>129</v>
      </c>
      <c r="B12" s="1" t="s">
        <v>24</v>
      </c>
      <c r="C12" s="1" t="s">
        <v>25</v>
      </c>
      <c r="D12" s="1" t="s">
        <v>26</v>
      </c>
      <c r="E12" s="1" t="s">
        <v>27</v>
      </c>
      <c r="F12" s="1" t="s">
        <v>28</v>
      </c>
      <c r="G12" s="1" t="s">
        <v>29</v>
      </c>
      <c r="H12" s="1" t="s">
        <v>30</v>
      </c>
      <c r="I12" s="1" t="s">
        <v>36</v>
      </c>
    </row>
    <row r="13" spans="1:22" x14ac:dyDescent="0.25">
      <c r="A13">
        <v>1</v>
      </c>
    </row>
    <row r="14" spans="1:22" x14ac:dyDescent="0.25">
      <c r="A14">
        <v>2</v>
      </c>
    </row>
    <row r="15" spans="1:22" x14ac:dyDescent="0.25">
      <c r="A15">
        <v>3</v>
      </c>
    </row>
    <row r="16" spans="1:22" x14ac:dyDescent="0.25">
      <c r="A16">
        <v>4</v>
      </c>
    </row>
    <row r="17" spans="1:1" x14ac:dyDescent="0.25">
      <c r="A17">
        <v>5</v>
      </c>
    </row>
    <row r="18" spans="1:1" x14ac:dyDescent="0.25">
      <c r="A18">
        <v>6</v>
      </c>
    </row>
    <row r="19" spans="1:1" x14ac:dyDescent="0.25">
      <c r="A19">
        <v>7</v>
      </c>
    </row>
  </sheetData>
  <mergeCells count="3">
    <mergeCell ref="A1:I1"/>
    <mergeCell ref="A11:I11"/>
    <mergeCell ref="R1:T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DBASE</vt:lpstr>
      <vt:lpstr>Listes</vt:lpstr>
      <vt:lpstr>Indexation</vt:lpstr>
      <vt:lpstr>CalculReno</vt:lpstr>
      <vt:lpstr>Alarme</vt:lpstr>
      <vt:lpstr>Choix</vt:lpstr>
      <vt:lpstr>Classe</vt:lpstr>
      <vt:lpstr>Facturation</vt:lpstr>
      <vt:lpstr>Formulaire</vt:lpstr>
      <vt:lpstr>Inspection</vt:lpstr>
      <vt:lpstr>Langues</vt:lpstr>
      <vt:lpstr>Location</vt:lpstr>
      <vt:lpstr>Produits</vt:lpstr>
      <vt:lpstr>Projet</vt:lpstr>
      <vt:lpstr>Protection</vt:lpstr>
      <vt:lpstr>Syndicats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C4m3l3on</dc:creator>
  <cp:lastModifiedBy>C4m3l3on</cp:lastModifiedBy>
  <dcterms:created xsi:type="dcterms:W3CDTF">2015-01-13T02:59:35Z</dcterms:created>
  <dcterms:modified xsi:type="dcterms:W3CDTF">2015-01-18T13:54:32Z</dcterms:modified>
</cp:coreProperties>
</file>