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dnroyalties-my.sharepoint.com/personal/melany_cote_canadianroyalties_com/Documents/Bureau/"/>
    </mc:Choice>
  </mc:AlternateContent>
  <xr:revisionPtr revIDLastSave="357" documentId="8_{9520EBDA-C581-45BE-B949-04431307690A}" xr6:coauthVersionLast="47" xr6:coauthVersionMax="47" xr10:uidLastSave="{61BB7ED5-6305-44D7-A46E-E008D5E46A20}"/>
  <bookViews>
    <workbookView xWindow="28680" yWindow="1635" windowWidth="29040" windowHeight="15720" activeTab="1" xr2:uid="{2B9C02B5-62C2-4994-AB0D-FF1E115F3A38}"/>
  </bookViews>
  <sheets>
    <sheet name="Data" sheetId="2" r:id="rId1"/>
    <sheet name="Infos et résultat attendu" sheetId="1" r:id="rId2"/>
  </sheets>
  <definedNames>
    <definedName name="_xlnm._FilterDatabase" localSheetId="0" hidden="1">Data!$A$1:$F$27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24" i="1" l="1"/>
  <c r="L23" i="1"/>
  <c r="L22" i="1"/>
  <c r="L21" i="1"/>
  <c r="L19" i="1"/>
  <c r="L25" i="1" l="1"/>
  <c r="L28" i="1" s="1"/>
  <c r="L32" i="1" l="1"/>
</calcChain>
</file>

<file path=xl/sharedStrings.xml><?xml version="1.0" encoding="utf-8"?>
<sst xmlns="http://schemas.openxmlformats.org/spreadsheetml/2006/main" count="172" uniqueCount="53">
  <si>
    <t>Médical</t>
  </si>
  <si>
    <t>Dentaire</t>
  </si>
  <si>
    <t>Vie</t>
  </si>
  <si>
    <t>Vie PAC</t>
  </si>
  <si>
    <t>MMA</t>
  </si>
  <si>
    <t>Maladies Graves</t>
  </si>
  <si>
    <t>ICD</t>
  </si>
  <si>
    <t>ILD</t>
  </si>
  <si>
    <t>Exécutif</t>
  </si>
  <si>
    <t>IND</t>
  </si>
  <si>
    <t>FAM</t>
  </si>
  <si>
    <t>Permanent syndiqué</t>
  </si>
  <si>
    <t>Permanent non-syndiqué</t>
  </si>
  <si>
    <t>Temporaire syndiqué</t>
  </si>
  <si>
    <t>s/o</t>
  </si>
  <si>
    <t>Temporaire non-syndiqué</t>
  </si>
  <si>
    <t>1x revenu annuel arrondi au 1000$ suivant, multipliqué par le facteur indiqué dans Vie par tranche de 1000$</t>
  </si>
  <si>
    <t>Québec</t>
  </si>
  <si>
    <t>Ontario</t>
  </si>
  <si>
    <t>Autre province</t>
  </si>
  <si>
    <t>Résultat attendu</t>
  </si>
  <si>
    <t>1x revenu annuel arrondi au 1000$ suivant, multipliqué par le facteur indiqué dans MMA par tranche de 1000$</t>
  </si>
  <si>
    <t>maximum 30000$ multiplié le facteur indiqué dans Maladies Graves par tranche de 1000$</t>
  </si>
  <si>
    <t>66.67% du revenu hebdomadaire arrondi au dollar le plus près, multiplié par le facteur indiqué dans ICD par tranche de 10$, maximum 1500$</t>
  </si>
  <si>
    <t>75% du revenu mensuel arrondi au dollar le plus près, multiplié par le facteur indiqué dans ILD par tranche de 100$, maximum 15000$</t>
  </si>
  <si>
    <t>9% de taxes à ajouter sur le résultat attendu</t>
  </si>
  <si>
    <t>8% de taxes à ajouter sur le résultat attendu</t>
  </si>
  <si>
    <t>aucune taxe  à ajouter sur le résultat attendu</t>
  </si>
  <si>
    <t>Exemple avec un permanent syndiqué FAM du Québec, salaire 102585$</t>
  </si>
  <si>
    <t>prime totale</t>
  </si>
  <si>
    <t>taxes</t>
  </si>
  <si>
    <t>Coût total</t>
  </si>
  <si>
    <t>Langue</t>
  </si>
  <si>
    <t>Prénom</t>
  </si>
  <si>
    <t>Nom</t>
  </si>
  <si>
    <t>Contrat</t>
  </si>
  <si>
    <t>Salaire assurable</t>
  </si>
  <si>
    <t>Couverture assurance</t>
  </si>
  <si>
    <t>Permanent</t>
  </si>
  <si>
    <t>Fam</t>
  </si>
  <si>
    <t>Ind</t>
  </si>
  <si>
    <t>Syndiqué</t>
  </si>
  <si>
    <t>exécutif</t>
  </si>
  <si>
    <t>Temporaire</t>
  </si>
  <si>
    <t>Province</t>
  </si>
  <si>
    <t>fam</t>
  </si>
  <si>
    <t>Coût assurances</t>
  </si>
  <si>
    <t>Employé</t>
  </si>
  <si>
    <t>Statut</t>
  </si>
  <si>
    <t>non-syndiqué</t>
  </si>
  <si>
    <t>Autre</t>
  </si>
  <si>
    <t>Catégorie</t>
  </si>
  <si>
    <t>Couverture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</si>
</sst>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15"/>
      <color rgb="FFFF0000"/>
      <name val="Aptos Narrow"/>
      <family val="2"/>
      <scheme val="minor"/>
    </font>
    <font>
      <sz val="15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rgb="FF00B0F0"/>
        <bgColor indexed="64"/>
      </patternFill>
    </fill>
    <fill>
      <patternFill patternType="solid">
        <fgColor theme="3" tint="0.749992370372631"/>
        <bgColor indexed="64"/>
      </patternFill>
    </fill>
  </fills>
  <borders count="5">
    <border>
      <left/>
      <right/>
      <top/>
      <bottom/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2" fontId="0" fillId="0" borderId="0" xfId="0" applyNumberFormat="1"/>
    <xf numFmtId="2" fontId="0" fillId="0" borderId="3" xfId="0" applyNumberFormat="1" applyBorder="1"/>
    <xf numFmtId="0" fontId="3" fillId="0" borderId="0" xfId="0" applyFont="1" applyAlignment="1">
      <alignment wrapText="1"/>
    </xf>
    <xf numFmtId="0" fontId="3" fillId="0" borderId="0" xfId="0" applyFont="1" applyAlignment="1">
      <alignment vertical="top"/>
    </xf>
    <xf numFmtId="2" fontId="4" fillId="0" borderId="4" xfId="0" applyNumberFormat="1" applyFont="1" applyBorder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ill="1" applyAlignment="1">
      <alignment horizontal="center" vertical="top" wrapText="1"/>
    </xf>
    <xf numFmtId="0" fontId="0" fillId="4" borderId="0" xfId="0" applyFill="1"/>
    <xf numFmtId="0" fontId="0" fillId="3" borderId="0" xfId="0" applyFill="1" applyAlignment="1">
      <alignment horizontal="center" vertical="top" wrapText="1"/>
    </xf>
    <xf numFmtId="0" fontId="0" fillId="0" borderId="0" xfId="0" applyAlignment="1">
      <alignment horizontal="right" vertical="top" wrapText="1"/>
    </xf>
  </cellXfs>
  <cellStyles count="1">
    <cellStyle name="Normal" xfId="0" builtinId="0"/>
  </cellStyles>
  <dxfs count="10">
    <dxf>
      <alignment horizontal="center" vertical="top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B0C5D6-C442-4BAA-BBF9-27EDCE71C862}" name="Tableau24" displayName="Tableau24" ref="C1:J11" totalsRowShown="0" headerRowDxfId="0" dataDxfId="9">
  <autoFilter ref="C1:J11" xr:uid="{2BB0C5D6-C442-4BAA-BBF9-27EDCE71C862}"/>
  <tableColumns count="8">
    <tableColumn id="1" xr3:uid="{28597CE5-189B-4453-8A14-10B4C243796C}" name="Médical" dataDxfId="8"/>
    <tableColumn id="2" xr3:uid="{B185118B-F025-4CAE-8F73-F478C3476A75}" name="Dentaire" dataDxfId="7"/>
    <tableColumn id="3" xr3:uid="{98A6D3D3-7999-4653-B9FA-382E37A35DB5}" name="Vie" dataDxfId="6"/>
    <tableColumn id="4" xr3:uid="{DE7721C1-E372-421D-B8D4-BC2DACCE56CF}" name="Vie PAC" dataDxfId="5"/>
    <tableColumn id="5" xr3:uid="{6728A123-30D0-457C-A521-9C5C153A8CD8}" name="MMA" dataDxfId="4"/>
    <tableColumn id="6" xr3:uid="{09923385-D490-4BC4-9775-018CD07D3D20}" name="Maladies Graves" dataDxfId="3"/>
    <tableColumn id="7" xr3:uid="{5E73CCC2-3755-4AD6-B62C-22927DD3C025}" name="ICD" dataDxfId="2"/>
    <tableColumn id="8" xr3:uid="{B0F5BAF9-C297-448E-96AC-2FBBAFE54FB1}" name="ILD" dataDxfId="1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2B9030D-9522-449A-BD80-6CE842426237}">
  <we:reference id="423757af-ae26-401a-a513-5da03cc67526" version="2.0.0.1" store="EXCatalog" storeType="EXCatalog"/>
  <we:alternateReferences/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_xldudf_PROPHIX_GETVALUE</we:customFunctionIds>
        <we:customFunctionIds>_xldudf_PROPHIX_GETCOMMENT</we:customFunctionIds>
        <we:customFunctionIds>_xldudf_PROPHIX_GETMEMBER</we:customFunctionIds>
        <we:customFunctionIds>_xldudf_PROPHIX_SETVALUE</we:customFunctionIds>
        <we:customFunctionIds>_xldudf_PROPHIX_GETMEMBERKEY</we:customFunctionIds>
      </we:customFunctionIdList>
    </a:ext>
  </we:extLst>
</we:webextension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3CF75-9EA3-440B-A5B9-9FAD7FD4D737}">
  <dimension ref="A1:AF27"/>
  <sheetViews>
    <sheetView workbookViewId="0">
      <selection activeCell="A2" sqref="A2:A27"/>
    </sheetView>
  </sheetViews>
  <sheetFormatPr baseColWidth="10" defaultColWidth="6.7109375" defaultRowHeight="15" x14ac:dyDescent="0.25"/>
  <cols>
    <col min="1" max="1" width="7.28515625" bestFit="1" customWidth="1"/>
    <col min="2" max="2" width="8.42578125" style="1" bestFit="1" customWidth="1"/>
    <col min="3" max="3" width="7.85546875" bestFit="1" customWidth="1"/>
    <col min="5" max="5" width="13.140625" style="1" bestFit="1" customWidth="1"/>
    <col min="6" max="6" width="8.5703125" style="14" bestFit="1" customWidth="1"/>
    <col min="17" max="17" width="11.140625" style="1" bestFit="1" customWidth="1"/>
    <col min="30" max="30" width="10.85546875" customWidth="1"/>
    <col min="31" max="31" width="10.28515625" customWidth="1"/>
    <col min="32" max="32" width="11.28515625" bestFit="1" customWidth="1"/>
  </cols>
  <sheetData>
    <row r="1" spans="1:32" s="15" customFormat="1" ht="45" x14ac:dyDescent="0.25">
      <c r="A1" s="15" t="s">
        <v>32</v>
      </c>
      <c r="B1" s="6" t="s">
        <v>47</v>
      </c>
      <c r="C1" s="15" t="s">
        <v>33</v>
      </c>
      <c r="D1" s="15" t="s">
        <v>34</v>
      </c>
      <c r="E1" s="6" t="s">
        <v>48</v>
      </c>
      <c r="F1" s="16" t="s">
        <v>44</v>
      </c>
      <c r="Q1" s="6" t="s">
        <v>35</v>
      </c>
      <c r="AD1" s="19" t="s">
        <v>36</v>
      </c>
      <c r="AE1" s="15" t="s">
        <v>37</v>
      </c>
      <c r="AF1" s="18" t="s">
        <v>46</v>
      </c>
    </row>
    <row r="2" spans="1:32" x14ac:dyDescent="0.25">
      <c r="B2" s="1">
        <v>1</v>
      </c>
      <c r="E2" s="1" t="s">
        <v>49</v>
      </c>
      <c r="F2" s="14" t="s">
        <v>17</v>
      </c>
      <c r="Q2" s="1" t="s">
        <v>38</v>
      </c>
      <c r="AD2">
        <v>99911</v>
      </c>
      <c r="AE2" s="1" t="s">
        <v>39</v>
      </c>
      <c r="AF2" s="17"/>
    </row>
    <row r="3" spans="1:32" x14ac:dyDescent="0.25">
      <c r="B3" s="1">
        <v>2</v>
      </c>
      <c r="E3" s="1" t="s">
        <v>41</v>
      </c>
      <c r="F3" s="14" t="s">
        <v>17</v>
      </c>
      <c r="Q3" s="1" t="s">
        <v>38</v>
      </c>
      <c r="AD3">
        <v>102585</v>
      </c>
      <c r="AE3" s="1" t="s">
        <v>39</v>
      </c>
      <c r="AF3" s="17"/>
    </row>
    <row r="4" spans="1:32" x14ac:dyDescent="0.25">
      <c r="B4" s="1">
        <v>3</v>
      </c>
      <c r="E4" s="1" t="s">
        <v>41</v>
      </c>
      <c r="F4" s="14" t="s">
        <v>18</v>
      </c>
      <c r="Q4" s="1" t="s">
        <v>38</v>
      </c>
      <c r="AD4">
        <v>117219</v>
      </c>
      <c r="AE4" s="1" t="s">
        <v>40</v>
      </c>
      <c r="AF4" s="17"/>
    </row>
    <row r="5" spans="1:32" x14ac:dyDescent="0.25">
      <c r="B5" s="1">
        <v>4</v>
      </c>
      <c r="E5" s="1" t="s">
        <v>41</v>
      </c>
      <c r="F5" s="14" t="s">
        <v>50</v>
      </c>
      <c r="Q5" s="1" t="s">
        <v>38</v>
      </c>
      <c r="AD5">
        <v>102585</v>
      </c>
      <c r="AE5" s="1" t="s">
        <v>40</v>
      </c>
      <c r="AF5" s="17"/>
    </row>
    <row r="6" spans="1:32" x14ac:dyDescent="0.25">
      <c r="B6" s="1">
        <v>5</v>
      </c>
      <c r="E6" s="1" t="s">
        <v>49</v>
      </c>
      <c r="F6" s="14" t="s">
        <v>17</v>
      </c>
      <c r="Q6" s="1" t="s">
        <v>38</v>
      </c>
      <c r="AD6">
        <v>150000</v>
      </c>
      <c r="AE6" s="1" t="s">
        <v>39</v>
      </c>
      <c r="AF6" s="17"/>
    </row>
    <row r="7" spans="1:32" x14ac:dyDescent="0.25">
      <c r="B7" s="1">
        <v>6</v>
      </c>
      <c r="E7" s="1" t="s">
        <v>49</v>
      </c>
      <c r="F7" s="14" t="s">
        <v>18</v>
      </c>
      <c r="Q7" s="1" t="s">
        <v>38</v>
      </c>
      <c r="AD7">
        <v>137583</v>
      </c>
      <c r="AE7" s="1" t="s">
        <v>39</v>
      </c>
      <c r="AF7" s="17"/>
    </row>
    <row r="8" spans="1:32" x14ac:dyDescent="0.25">
      <c r="B8" s="1">
        <v>7</v>
      </c>
      <c r="E8" s="1" t="s">
        <v>42</v>
      </c>
      <c r="F8" s="14" t="s">
        <v>17</v>
      </c>
      <c r="Q8" s="1" t="s">
        <v>38</v>
      </c>
      <c r="AD8">
        <v>150000</v>
      </c>
      <c r="AE8" s="1" t="s">
        <v>39</v>
      </c>
      <c r="AF8" s="17"/>
    </row>
    <row r="9" spans="1:32" x14ac:dyDescent="0.25">
      <c r="B9" s="1">
        <v>8</v>
      </c>
      <c r="E9" s="1" t="s">
        <v>49</v>
      </c>
      <c r="F9" s="14" t="s">
        <v>50</v>
      </c>
      <c r="Q9" s="1" t="s">
        <v>38</v>
      </c>
      <c r="AD9">
        <v>103246</v>
      </c>
      <c r="AE9" s="1" t="s">
        <v>40</v>
      </c>
      <c r="AF9" s="17"/>
    </row>
    <row r="10" spans="1:32" x14ac:dyDescent="0.25">
      <c r="B10" s="1">
        <v>9</v>
      </c>
      <c r="E10" s="1" t="s">
        <v>41</v>
      </c>
      <c r="F10" s="14" t="s">
        <v>17</v>
      </c>
      <c r="Q10" s="1" t="s">
        <v>43</v>
      </c>
      <c r="AD10">
        <v>99911</v>
      </c>
      <c r="AE10" s="1" t="s">
        <v>40</v>
      </c>
      <c r="AF10" s="17"/>
    </row>
    <row r="11" spans="1:32" x14ac:dyDescent="0.25">
      <c r="B11" s="1">
        <v>10</v>
      </c>
      <c r="E11" s="1" t="s">
        <v>41</v>
      </c>
      <c r="F11" s="14" t="s">
        <v>18</v>
      </c>
      <c r="Q11" s="1" t="s">
        <v>43</v>
      </c>
      <c r="AD11">
        <v>102585</v>
      </c>
      <c r="AE11" s="1" t="s">
        <v>40</v>
      </c>
      <c r="AF11" s="17"/>
    </row>
    <row r="12" spans="1:32" x14ac:dyDescent="0.25">
      <c r="B12" s="1">
        <v>11</v>
      </c>
      <c r="E12" s="1" t="s">
        <v>41</v>
      </c>
      <c r="F12" s="14" t="s">
        <v>50</v>
      </c>
      <c r="Q12" s="1" t="s">
        <v>43</v>
      </c>
      <c r="AD12">
        <v>117219</v>
      </c>
      <c r="AE12" s="1" t="s">
        <v>40</v>
      </c>
      <c r="AF12" s="17"/>
    </row>
    <row r="13" spans="1:32" x14ac:dyDescent="0.25">
      <c r="B13" s="1">
        <v>12</v>
      </c>
      <c r="E13" s="1" t="s">
        <v>49</v>
      </c>
      <c r="F13" s="14" t="s">
        <v>17</v>
      </c>
      <c r="Q13" s="1" t="s">
        <v>43</v>
      </c>
      <c r="AD13">
        <v>102585</v>
      </c>
      <c r="AE13" s="1" t="s">
        <v>40</v>
      </c>
      <c r="AF13" s="17"/>
    </row>
    <row r="14" spans="1:32" x14ac:dyDescent="0.25">
      <c r="B14" s="1">
        <v>13</v>
      </c>
      <c r="E14" s="1" t="s">
        <v>49</v>
      </c>
      <c r="F14" s="14" t="s">
        <v>18</v>
      </c>
      <c r="Q14" s="1" t="s">
        <v>43</v>
      </c>
      <c r="AD14">
        <v>150000</v>
      </c>
      <c r="AE14" s="1" t="s">
        <v>40</v>
      </c>
      <c r="AF14" s="17"/>
    </row>
    <row r="15" spans="1:32" x14ac:dyDescent="0.25">
      <c r="B15" s="1">
        <v>14</v>
      </c>
      <c r="E15" s="1" t="s">
        <v>49</v>
      </c>
      <c r="F15" s="14" t="s">
        <v>50</v>
      </c>
      <c r="Q15" s="1" t="s">
        <v>43</v>
      </c>
      <c r="AD15">
        <v>137583</v>
      </c>
      <c r="AE15" s="1" t="s">
        <v>40</v>
      </c>
      <c r="AF15" s="17"/>
    </row>
    <row r="16" spans="1:32" x14ac:dyDescent="0.25">
      <c r="B16" s="1">
        <v>15</v>
      </c>
      <c r="E16" s="1" t="s">
        <v>41</v>
      </c>
      <c r="F16" s="14" t="s">
        <v>17</v>
      </c>
      <c r="Q16" s="1" t="s">
        <v>43</v>
      </c>
      <c r="AD16">
        <v>150000</v>
      </c>
      <c r="AE16" s="1" t="s">
        <v>45</v>
      </c>
      <c r="AF16" s="17"/>
    </row>
    <row r="17" spans="2:32" x14ac:dyDescent="0.25">
      <c r="B17" s="1">
        <v>16</v>
      </c>
      <c r="E17" s="1" t="s">
        <v>41</v>
      </c>
      <c r="F17" s="14" t="s">
        <v>18</v>
      </c>
      <c r="Q17" s="1" t="s">
        <v>43</v>
      </c>
      <c r="AD17">
        <v>103246</v>
      </c>
      <c r="AE17" s="1" t="s">
        <v>45</v>
      </c>
      <c r="AF17" s="17"/>
    </row>
    <row r="18" spans="2:32" x14ac:dyDescent="0.25">
      <c r="B18" s="1">
        <v>17</v>
      </c>
      <c r="E18" s="1" t="s">
        <v>41</v>
      </c>
      <c r="F18" s="14" t="s">
        <v>50</v>
      </c>
      <c r="Q18" s="1" t="s">
        <v>43</v>
      </c>
      <c r="AD18">
        <v>121000</v>
      </c>
      <c r="AE18" s="1" t="s">
        <v>45</v>
      </c>
      <c r="AF18" s="17"/>
    </row>
    <row r="19" spans="2:32" x14ac:dyDescent="0.25">
      <c r="B19" s="1">
        <v>18</v>
      </c>
      <c r="E19" s="1" t="s">
        <v>49</v>
      </c>
      <c r="F19" s="14" t="s">
        <v>17</v>
      </c>
      <c r="Q19" s="1" t="s">
        <v>43</v>
      </c>
      <c r="AD19">
        <v>99911</v>
      </c>
      <c r="AE19" s="1" t="s">
        <v>45</v>
      </c>
      <c r="AF19" s="17"/>
    </row>
    <row r="20" spans="2:32" x14ac:dyDescent="0.25">
      <c r="B20" s="1">
        <v>19</v>
      </c>
      <c r="E20" s="1" t="s">
        <v>49</v>
      </c>
      <c r="F20" s="14" t="s">
        <v>18</v>
      </c>
      <c r="Q20" s="1" t="s">
        <v>43</v>
      </c>
      <c r="AD20">
        <v>102585</v>
      </c>
      <c r="AE20" s="1" t="s">
        <v>45</v>
      </c>
      <c r="AF20" s="17"/>
    </row>
    <row r="21" spans="2:32" x14ac:dyDescent="0.25">
      <c r="B21" s="1">
        <v>20</v>
      </c>
      <c r="E21" s="1" t="s">
        <v>49</v>
      </c>
      <c r="F21" s="14" t="s">
        <v>50</v>
      </c>
      <c r="Q21" s="1" t="s">
        <v>43</v>
      </c>
      <c r="AD21">
        <v>117219</v>
      </c>
      <c r="AE21" s="1" t="s">
        <v>45</v>
      </c>
      <c r="AF21" s="17"/>
    </row>
    <row r="22" spans="2:32" x14ac:dyDescent="0.25">
      <c r="B22" s="1">
        <v>21</v>
      </c>
      <c r="E22" s="1" t="s">
        <v>49</v>
      </c>
      <c r="F22" s="14" t="s">
        <v>18</v>
      </c>
      <c r="Q22" s="1" t="s">
        <v>38</v>
      </c>
      <c r="AD22">
        <v>102585</v>
      </c>
      <c r="AE22" s="1" t="s">
        <v>40</v>
      </c>
      <c r="AF22" s="17"/>
    </row>
    <row r="23" spans="2:32" x14ac:dyDescent="0.25">
      <c r="B23" s="1">
        <v>22</v>
      </c>
      <c r="E23" s="1" t="s">
        <v>49</v>
      </c>
      <c r="F23" s="14" t="s">
        <v>17</v>
      </c>
      <c r="Q23" s="1" t="s">
        <v>38</v>
      </c>
      <c r="AD23">
        <v>150000</v>
      </c>
      <c r="AE23" s="1" t="s">
        <v>40</v>
      </c>
      <c r="AF23" s="17"/>
    </row>
    <row r="24" spans="2:32" x14ac:dyDescent="0.25">
      <c r="B24" s="1">
        <v>23</v>
      </c>
      <c r="E24" s="1" t="s">
        <v>41</v>
      </c>
      <c r="F24" s="14" t="s">
        <v>50</v>
      </c>
      <c r="Q24" s="1" t="s">
        <v>38</v>
      </c>
      <c r="AD24">
        <v>137583</v>
      </c>
      <c r="AE24" s="1" t="s">
        <v>39</v>
      </c>
      <c r="AF24" s="17"/>
    </row>
    <row r="25" spans="2:32" x14ac:dyDescent="0.25">
      <c r="B25" s="1">
        <v>24</v>
      </c>
      <c r="E25" s="1" t="s">
        <v>41</v>
      </c>
      <c r="F25" s="14" t="s">
        <v>18</v>
      </c>
      <c r="Q25" s="1" t="s">
        <v>38</v>
      </c>
      <c r="AD25">
        <v>150000</v>
      </c>
      <c r="AE25" s="1" t="s">
        <v>39</v>
      </c>
      <c r="AF25" s="17"/>
    </row>
    <row r="26" spans="2:32" x14ac:dyDescent="0.25">
      <c r="B26" s="1">
        <v>25</v>
      </c>
      <c r="E26" s="1" t="s">
        <v>41</v>
      </c>
      <c r="F26" s="14" t="s">
        <v>17</v>
      </c>
      <c r="Q26" s="1" t="s">
        <v>38</v>
      </c>
      <c r="AD26">
        <v>103246</v>
      </c>
      <c r="AE26" s="1" t="s">
        <v>40</v>
      </c>
      <c r="AF26" s="17"/>
    </row>
    <row r="27" spans="2:32" x14ac:dyDescent="0.25">
      <c r="B27" s="1">
        <v>26</v>
      </c>
      <c r="E27" s="1" t="s">
        <v>49</v>
      </c>
      <c r="F27" s="14" t="s">
        <v>50</v>
      </c>
      <c r="Q27" s="1" t="s">
        <v>38</v>
      </c>
      <c r="AD27">
        <v>100000</v>
      </c>
      <c r="AE27" s="1" t="s">
        <v>39</v>
      </c>
      <c r="AF27" s="17"/>
    </row>
  </sheetData>
  <autoFilter ref="A1:F27" xr:uid="{FBB3CF75-9EA3-440B-A5B9-9FAD7FD4D737}"/>
  <sortState xmlns:xlrd2="http://schemas.microsoft.com/office/spreadsheetml/2017/richdata2" ref="A2:AE26">
    <sortCondition ref="E2:E26"/>
    <sortCondition ref="F2:F26"/>
    <sortCondition ref="Q2:Q26"/>
    <sortCondition ref="AE2:AE2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B57A1-3AD9-41A6-9B70-2439BF61EB41}">
  <dimension ref="A1:M33"/>
  <sheetViews>
    <sheetView tabSelected="1" workbookViewId="0"/>
  </sheetViews>
  <sheetFormatPr baseColWidth="10" defaultRowHeight="15" x14ac:dyDescent="0.25"/>
  <cols>
    <col min="1" max="1" width="24.42578125" bestFit="1" customWidth="1"/>
    <col min="3" max="10" width="13.85546875" customWidth="1"/>
    <col min="12" max="12" width="11" bestFit="1" customWidth="1"/>
    <col min="13" max="13" width="12.85546875" bestFit="1" customWidth="1"/>
  </cols>
  <sheetData>
    <row r="1" spans="1:12" s="4" customFormat="1" ht="30" x14ac:dyDescent="0.25">
      <c r="A1" s="4" t="s">
        <v>51</v>
      </c>
      <c r="B1" s="4" t="s">
        <v>52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6" t="s">
        <v>5</v>
      </c>
      <c r="I1" s="5" t="s">
        <v>6</v>
      </c>
      <c r="J1" s="5" t="s">
        <v>7</v>
      </c>
    </row>
    <row r="2" spans="1:12" x14ac:dyDescent="0.25">
      <c r="A2" s="2" t="s">
        <v>8</v>
      </c>
      <c r="B2" s="2" t="s">
        <v>9</v>
      </c>
      <c r="C2" s="1">
        <v>178.47</v>
      </c>
      <c r="D2" s="1">
        <v>79.77</v>
      </c>
      <c r="E2" s="1">
        <v>0.14199999999999999</v>
      </c>
      <c r="F2" s="1"/>
      <c r="G2" s="1">
        <v>4.8000000000000001E-2</v>
      </c>
      <c r="H2" s="1">
        <v>0.377</v>
      </c>
      <c r="I2" s="1">
        <v>0.98</v>
      </c>
      <c r="J2" s="1">
        <v>1.3009999999999999</v>
      </c>
    </row>
    <row r="3" spans="1:12" x14ac:dyDescent="0.25">
      <c r="A3" s="2" t="s">
        <v>8</v>
      </c>
      <c r="B3" s="2" t="s">
        <v>10</v>
      </c>
      <c r="C3" s="1">
        <v>364.98</v>
      </c>
      <c r="D3" s="1">
        <v>179.88</v>
      </c>
      <c r="E3" s="1">
        <v>0.14199999999999999</v>
      </c>
      <c r="F3" s="1">
        <v>2.14</v>
      </c>
      <c r="G3" s="1">
        <v>4.8000000000000001E-2</v>
      </c>
      <c r="H3" s="1">
        <v>0.377</v>
      </c>
      <c r="I3" s="1">
        <v>0.98</v>
      </c>
      <c r="J3" s="1">
        <v>1.3009999999999999</v>
      </c>
    </row>
    <row r="4" spans="1:12" x14ac:dyDescent="0.25">
      <c r="A4" s="2" t="s">
        <v>11</v>
      </c>
      <c r="B4" s="2" t="s">
        <v>9</v>
      </c>
      <c r="C4" s="1">
        <v>196.95</v>
      </c>
      <c r="D4" s="1">
        <v>71.02</v>
      </c>
      <c r="E4" s="1">
        <v>0.23</v>
      </c>
      <c r="F4" s="1"/>
      <c r="G4" s="1">
        <v>4.8000000000000001E-2</v>
      </c>
      <c r="H4" s="1">
        <v>0.377</v>
      </c>
      <c r="I4" s="1">
        <v>1.827</v>
      </c>
      <c r="J4" s="1">
        <v>3.32</v>
      </c>
    </row>
    <row r="5" spans="1:12" x14ac:dyDescent="0.25">
      <c r="A5" s="2" t="s">
        <v>11</v>
      </c>
      <c r="B5" s="2" t="s">
        <v>10</v>
      </c>
      <c r="C5" s="1">
        <v>403.1</v>
      </c>
      <c r="D5" s="1">
        <v>160.16999999999999</v>
      </c>
      <c r="E5" s="1">
        <v>0.23</v>
      </c>
      <c r="F5" s="1">
        <v>1.64</v>
      </c>
      <c r="G5" s="1">
        <v>4.8000000000000001E-2</v>
      </c>
      <c r="H5" s="1">
        <v>0.377</v>
      </c>
      <c r="I5" s="1">
        <v>1.827</v>
      </c>
      <c r="J5" s="1">
        <v>3.32</v>
      </c>
    </row>
    <row r="6" spans="1:12" x14ac:dyDescent="0.25">
      <c r="A6" s="2" t="s">
        <v>12</v>
      </c>
      <c r="B6" s="2" t="s">
        <v>9</v>
      </c>
      <c r="C6" s="1">
        <v>178.47</v>
      </c>
      <c r="D6" s="1">
        <v>79.77</v>
      </c>
      <c r="E6" s="1">
        <v>0.2</v>
      </c>
      <c r="F6" s="1"/>
      <c r="G6" s="1">
        <v>4.8000000000000001E-2</v>
      </c>
      <c r="H6" s="1">
        <v>0.377</v>
      </c>
      <c r="I6" s="1">
        <v>0.98</v>
      </c>
      <c r="J6" s="1">
        <v>3.22</v>
      </c>
    </row>
    <row r="7" spans="1:12" x14ac:dyDescent="0.25">
      <c r="A7" s="2" t="s">
        <v>12</v>
      </c>
      <c r="B7" s="2" t="s">
        <v>10</v>
      </c>
      <c r="C7" s="1">
        <v>364.98</v>
      </c>
      <c r="D7" s="1">
        <v>179.88</v>
      </c>
      <c r="E7" s="1">
        <v>0.2</v>
      </c>
      <c r="F7" s="1">
        <v>1.64</v>
      </c>
      <c r="G7" s="1">
        <v>4.8000000000000001E-2</v>
      </c>
      <c r="H7" s="1">
        <v>0.377</v>
      </c>
      <c r="I7" s="1">
        <v>0.98</v>
      </c>
      <c r="J7" s="1">
        <v>3.22</v>
      </c>
    </row>
    <row r="8" spans="1:12" x14ac:dyDescent="0.25">
      <c r="A8" s="2" t="s">
        <v>13</v>
      </c>
      <c r="B8" s="2" t="s">
        <v>9</v>
      </c>
      <c r="C8" s="1">
        <v>196.95</v>
      </c>
      <c r="D8" s="1">
        <v>53.83</v>
      </c>
      <c r="E8" s="1">
        <v>0.23</v>
      </c>
      <c r="F8" s="1"/>
      <c r="G8" s="1">
        <v>4.8000000000000001E-2</v>
      </c>
      <c r="H8" s="1">
        <v>0.377</v>
      </c>
      <c r="I8" s="1" t="s">
        <v>14</v>
      </c>
      <c r="J8" s="1">
        <v>1.53</v>
      </c>
    </row>
    <row r="9" spans="1:12" x14ac:dyDescent="0.25">
      <c r="A9" s="2" t="s">
        <v>13</v>
      </c>
      <c r="B9" s="2" t="s">
        <v>10</v>
      </c>
      <c r="C9" s="1">
        <v>403.1</v>
      </c>
      <c r="D9" s="1">
        <v>121.43</v>
      </c>
      <c r="E9" s="1">
        <v>0.23</v>
      </c>
      <c r="F9" s="1">
        <v>1.64</v>
      </c>
      <c r="G9" s="1">
        <v>4.8000000000000001E-2</v>
      </c>
      <c r="H9" s="1">
        <v>0.377</v>
      </c>
      <c r="I9" s="1" t="s">
        <v>14</v>
      </c>
      <c r="J9" s="1">
        <v>1.53</v>
      </c>
    </row>
    <row r="10" spans="1:12" x14ac:dyDescent="0.25">
      <c r="A10" s="2" t="s">
        <v>15</v>
      </c>
      <c r="B10" s="2" t="s">
        <v>9</v>
      </c>
      <c r="C10" s="1">
        <v>178.47</v>
      </c>
      <c r="D10" s="1">
        <v>60.47</v>
      </c>
      <c r="E10" s="1">
        <v>0.2</v>
      </c>
      <c r="F10" s="1"/>
      <c r="G10" s="1">
        <v>4.8000000000000001E-2</v>
      </c>
      <c r="H10" s="1">
        <v>0.377</v>
      </c>
      <c r="I10" s="1" t="s">
        <v>14</v>
      </c>
      <c r="J10" s="1">
        <v>1.647</v>
      </c>
    </row>
    <row r="11" spans="1:12" x14ac:dyDescent="0.25">
      <c r="A11" s="2" t="s">
        <v>15</v>
      </c>
      <c r="B11" s="2" t="s">
        <v>10</v>
      </c>
      <c r="C11" s="1">
        <v>364.98</v>
      </c>
      <c r="D11" s="1">
        <v>135.15</v>
      </c>
      <c r="E11" s="1">
        <v>0.2</v>
      </c>
      <c r="F11" s="1">
        <v>1.64</v>
      </c>
      <c r="G11" s="1">
        <v>4.8000000000000001E-2</v>
      </c>
      <c r="H11" s="1">
        <v>0.377</v>
      </c>
      <c r="I11" s="1" t="s">
        <v>14</v>
      </c>
      <c r="J11" s="1">
        <v>1.647</v>
      </c>
    </row>
    <row r="15" spans="1:12" ht="39" x14ac:dyDescent="0.3">
      <c r="A15" s="12" t="s">
        <v>28</v>
      </c>
      <c r="L15" s="11" t="s">
        <v>20</v>
      </c>
    </row>
    <row r="17" spans="1:13" x14ac:dyDescent="0.25">
      <c r="A17" s="7" t="s">
        <v>0</v>
      </c>
      <c r="L17" s="9">
        <v>403.1</v>
      </c>
    </row>
    <row r="18" spans="1:13" x14ac:dyDescent="0.25">
      <c r="A18" s="8" t="s">
        <v>1</v>
      </c>
      <c r="L18" s="9">
        <v>160.16999999999999</v>
      </c>
    </row>
    <row r="19" spans="1:13" x14ac:dyDescent="0.25">
      <c r="A19" s="3" t="s">
        <v>2</v>
      </c>
      <c r="B19" t="s">
        <v>16</v>
      </c>
      <c r="L19" s="9">
        <f>(ROUND(102585,-3))*0.23/1000</f>
        <v>23.69</v>
      </c>
    </row>
    <row r="20" spans="1:13" x14ac:dyDescent="0.25">
      <c r="A20" s="3" t="s">
        <v>3</v>
      </c>
      <c r="L20" s="9">
        <v>1.64</v>
      </c>
    </row>
    <row r="21" spans="1:13" x14ac:dyDescent="0.25">
      <c r="A21" s="3" t="s">
        <v>4</v>
      </c>
      <c r="B21" t="s">
        <v>21</v>
      </c>
      <c r="L21" s="9">
        <f>ROUND((ROUND(102585,-3))*0.048/1000,2)</f>
        <v>4.9400000000000004</v>
      </c>
    </row>
    <row r="22" spans="1:13" x14ac:dyDescent="0.25">
      <c r="A22" s="3" t="s">
        <v>5</v>
      </c>
      <c r="B22" t="s">
        <v>22</v>
      </c>
      <c r="L22" s="9">
        <f>30000*0.377/1000</f>
        <v>11.31</v>
      </c>
    </row>
    <row r="23" spans="1:13" x14ac:dyDescent="0.25">
      <c r="A23" s="3" t="s">
        <v>6</v>
      </c>
      <c r="B23" t="s">
        <v>23</v>
      </c>
      <c r="L23" s="9">
        <f>ROUND(IF(102585/52*0.6667&gt;1500,1500,(ROUND(102585/52*0.6667,0)))*1.827/10,2)</f>
        <v>240.25</v>
      </c>
    </row>
    <row r="24" spans="1:13" x14ac:dyDescent="0.25">
      <c r="A24" s="3" t="s">
        <v>7</v>
      </c>
      <c r="B24" t="s">
        <v>24</v>
      </c>
      <c r="L24" s="10">
        <f>ROUND(IF(102585/12*0.75&gt;15000,15000,(ROUND(102585/12*0.75,0)))*3.32/100,2)</f>
        <v>212.88</v>
      </c>
    </row>
    <row r="25" spans="1:13" x14ac:dyDescent="0.25">
      <c r="L25">
        <f>SUM(L17:L24)</f>
        <v>1057.98</v>
      </c>
      <c r="M25" t="s">
        <v>29</v>
      </c>
    </row>
    <row r="28" spans="1:13" x14ac:dyDescent="0.25">
      <c r="A28" s="3" t="s">
        <v>17</v>
      </c>
      <c r="B28" t="s">
        <v>25</v>
      </c>
      <c r="L28">
        <f>ROUND(L25*0.09,2)</f>
        <v>95.22</v>
      </c>
      <c r="M28" t="s">
        <v>30</v>
      </c>
    </row>
    <row r="29" spans="1:13" x14ac:dyDescent="0.25">
      <c r="A29" s="3" t="s">
        <v>18</v>
      </c>
      <c r="B29" t="s">
        <v>26</v>
      </c>
    </row>
    <row r="30" spans="1:13" x14ac:dyDescent="0.25">
      <c r="A30" s="3" t="s">
        <v>19</v>
      </c>
      <c r="B30" t="s">
        <v>27</v>
      </c>
    </row>
    <row r="32" spans="1:13" ht="20.25" thickBot="1" x14ac:dyDescent="0.35">
      <c r="L32" s="13">
        <f>L25+L28</f>
        <v>1153.2</v>
      </c>
      <c r="M32" s="11" t="s">
        <v>31</v>
      </c>
    </row>
    <row r="33" ht="15.75" thickTop="1" x14ac:dyDescent="0.25"/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Infos et résultat attendu</vt:lpstr>
    </vt:vector>
  </TitlesOfParts>
  <Company>Canadian Royalties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Cote</dc:creator>
  <cp:lastModifiedBy>Melany Cote</cp:lastModifiedBy>
  <dcterms:created xsi:type="dcterms:W3CDTF">2026-10-11T20:07:20Z</dcterms:created>
  <dcterms:modified xsi:type="dcterms:W3CDTF">2026-10-11T21:37:05Z</dcterms:modified>
</cp:coreProperties>
</file>