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9.xml" ContentType="application/vnd.ms-office.activeX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0.xml" ContentType="application/vnd.ms-office.activeX+xml"/>
  <Override PartName="/xl/activeX/activeX11.xml" ContentType="application/vnd.ms-office.activeX+xml"/>
  <Override PartName="/xl/drawings/drawing4.xml" ContentType="application/vnd.openxmlformats-officedocument.drawing+xml"/>
  <Override PartName="/xl/activeX/activeX12.xml" ContentType="application/vnd.ms-office.activeX+xml"/>
  <Override PartName="/xl/drawings/drawing5.xml" ContentType="application/vnd.openxmlformats-officedocument.drawing+xml"/>
  <Override PartName="/xl/activeX/activeX1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950" tabRatio="799" activeTab="2"/>
  </bookViews>
  <sheets>
    <sheet name="Menu" sheetId="6" r:id="rId1"/>
    <sheet name="Masque" sheetId="7" r:id="rId2"/>
    <sheet name="Employe" sheetId="1" r:id="rId3"/>
    <sheet name="Formation" sheetId="2" r:id="rId4"/>
    <sheet name="Conges" sheetId="3" r:id="rId5"/>
    <sheet name="Session" sheetId="4" r:id="rId6"/>
    <sheet name="Emploi" sheetId="5" r:id="rId7"/>
    <sheet name="Prime Anciennete" sheetId="8" r:id="rId8"/>
    <sheet name="Prime Assiduite" sheetId="9" r:id="rId9"/>
    <sheet name="Présence" sheetId="10" r:id="rId10"/>
    <sheet name="Accident travail" sheetId="12" r:id="rId11"/>
    <sheet name="Suivi formation" sheetId="13" r:id="rId12"/>
    <sheet name="Consolidation" sheetId="14" r:id="rId13"/>
  </sheets>
  <calcPr calcId="145621"/>
</workbook>
</file>

<file path=xl/calcChain.xml><?xml version="1.0" encoding="utf-8"?>
<calcChain xmlns="http://schemas.openxmlformats.org/spreadsheetml/2006/main">
  <c r="B10" i="7" l="1"/>
  <c r="B9" i="7"/>
  <c r="B8" i="7"/>
  <c r="B7" i="7"/>
  <c r="B6" i="7"/>
  <c r="J6" i="7"/>
  <c r="J7" i="7"/>
  <c r="K7" i="7"/>
  <c r="J8" i="7"/>
  <c r="B5" i="7" l="1"/>
  <c r="J5" i="7"/>
  <c r="A5" i="10" l="1"/>
  <c r="A6" i="10"/>
  <c r="A7" i="10"/>
  <c r="A8" i="10"/>
  <c r="A9" i="10"/>
  <c r="A10" i="10"/>
  <c r="A11" i="10"/>
  <c r="A12" i="10"/>
  <c r="A13" i="10"/>
  <c r="A14" i="10"/>
  <c r="A4" i="10"/>
  <c r="N5" i="1"/>
  <c r="N6" i="1"/>
  <c r="N7" i="1"/>
  <c r="N8" i="1"/>
  <c r="N9" i="1"/>
  <c r="N10" i="1"/>
  <c r="N4" i="1"/>
  <c r="M5" i="1"/>
  <c r="M6" i="1"/>
  <c r="M7" i="1"/>
  <c r="M8" i="1"/>
  <c r="M9" i="1"/>
  <c r="M10" i="1"/>
  <c r="M4" i="1"/>
  <c r="C8" i="1"/>
  <c r="C5" i="1"/>
  <c r="C6" i="1"/>
  <c r="C7" i="1"/>
  <c r="C4" i="1"/>
  <c r="C13" i="7" l="1"/>
  <c r="E13" i="7"/>
  <c r="G13" i="7"/>
  <c r="I13" i="7"/>
  <c r="K13" i="7"/>
  <c r="M13" i="7"/>
  <c r="D13" i="7"/>
  <c r="F13" i="7"/>
  <c r="H13" i="7"/>
  <c r="J13" i="7"/>
  <c r="L13" i="7"/>
  <c r="B14" i="7"/>
</calcChain>
</file>

<file path=xl/sharedStrings.xml><?xml version="1.0" encoding="utf-8"?>
<sst xmlns="http://schemas.openxmlformats.org/spreadsheetml/2006/main" count="198" uniqueCount="137">
  <si>
    <t>Numero conge</t>
  </si>
  <si>
    <t>Code emploi</t>
  </si>
  <si>
    <t>ALRO1</t>
  </si>
  <si>
    <t>Albert</t>
  </si>
  <si>
    <t>Robert</t>
  </si>
  <si>
    <t>Paul</t>
  </si>
  <si>
    <t>Jacque</t>
  </si>
  <si>
    <t>PAJA2</t>
  </si>
  <si>
    <t>Sophie</t>
  </si>
  <si>
    <t>Davant</t>
  </si>
  <si>
    <t>SODA3</t>
  </si>
  <si>
    <t>Johan</t>
  </si>
  <si>
    <t>D'arvor</t>
  </si>
  <si>
    <t>JODA4</t>
  </si>
  <si>
    <t>Ajust1</t>
  </si>
  <si>
    <t>Ajust2</t>
  </si>
  <si>
    <t>Excel niveau 1</t>
  </si>
  <si>
    <t>L'apprenant maitrisera les fonction de base du tableur</t>
  </si>
  <si>
    <t>Ex1</t>
  </si>
  <si>
    <t>Ex2</t>
  </si>
  <si>
    <t>EX3</t>
  </si>
  <si>
    <t>Ajust 12</t>
  </si>
  <si>
    <t>Ajust23</t>
  </si>
  <si>
    <t>ALRO1-C1</t>
  </si>
  <si>
    <t>ALRO1-C2</t>
  </si>
  <si>
    <t>ALRO1-C3</t>
  </si>
  <si>
    <t>Personnel</t>
  </si>
  <si>
    <t>Fr</t>
  </si>
  <si>
    <t>Fraiseur</t>
  </si>
  <si>
    <t>So</t>
  </si>
  <si>
    <t>Soudeur</t>
  </si>
  <si>
    <t>Mo</t>
  </si>
  <si>
    <t>Monteur</t>
  </si>
  <si>
    <t>Excel1</t>
  </si>
  <si>
    <t>Se</t>
  </si>
  <si>
    <t>Secretaire</t>
  </si>
  <si>
    <t>Ajusteur Monteur niveau 1</t>
  </si>
  <si>
    <t>Ajusteur Monteur niveau 2</t>
  </si>
  <si>
    <t>L'apprenant maitrisera le fonctionnement du métier</t>
  </si>
  <si>
    <t>L'apprenant maitrisera de nouvelle technique</t>
  </si>
  <si>
    <t>Ancienneté</t>
  </si>
  <si>
    <t>Menu</t>
  </si>
  <si>
    <t>Numéro</t>
  </si>
  <si>
    <t>Seuil</t>
  </si>
  <si>
    <t>Prime</t>
  </si>
  <si>
    <t>Nb d'absence</t>
  </si>
  <si>
    <t>&gt;1</t>
  </si>
  <si>
    <t>Nombre d'absence</t>
  </si>
  <si>
    <t>Emploi</t>
  </si>
  <si>
    <t>Code Emploi</t>
  </si>
  <si>
    <t>Présence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</si>
  <si>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</si>
  <si>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</si>
  <si>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</si>
  <si>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</si>
  <si>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</si>
  <si>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</si>
  <si>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</si>
  <si>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</si>
  <si>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</si>
  <si>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</si>
  <si>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</si>
  <si>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</si>
  <si>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Salaire horaire</t>
  </si>
  <si>
    <t>Libellé</t>
  </si>
  <si>
    <t>Durée</t>
  </si>
  <si>
    <t>Mauvaise manipulation</t>
  </si>
  <si>
    <t>Conséquence</t>
  </si>
  <si>
    <t>blocage du dos</t>
  </si>
  <si>
    <t xml:space="preserve">ivresse </t>
  </si>
  <si>
    <t>fracture du pied</t>
  </si>
  <si>
    <t>Adresse</t>
  </si>
  <si>
    <t>Code Postal</t>
  </si>
  <si>
    <t>Ville</t>
  </si>
  <si>
    <t>Qualification</t>
  </si>
  <si>
    <t>Code Formation</t>
  </si>
  <si>
    <t>Code Employé</t>
  </si>
  <si>
    <t>Date</t>
  </si>
  <si>
    <t>Prix</t>
  </si>
  <si>
    <t>Formation</t>
  </si>
  <si>
    <t>Congé</t>
  </si>
  <si>
    <t>Fiche employé</t>
  </si>
  <si>
    <t>Code employé</t>
  </si>
  <si>
    <t>Nom</t>
  </si>
  <si>
    <t>Prénom</t>
  </si>
  <si>
    <t>Téléphone</t>
  </si>
  <si>
    <t>5 rue de la mairie</t>
  </si>
  <si>
    <t>Employé</t>
  </si>
  <si>
    <t>RODEZ</t>
  </si>
  <si>
    <t xml:space="preserve">12 chemin de saint donat </t>
  </si>
  <si>
    <t>MONTPELLIER</t>
  </si>
  <si>
    <t>Fonction</t>
  </si>
  <si>
    <t>Ouvrier</t>
  </si>
  <si>
    <t>Co</t>
  </si>
  <si>
    <t>Commercial</t>
  </si>
  <si>
    <t>Cadre</t>
  </si>
  <si>
    <t xml:space="preserve">Nom </t>
  </si>
  <si>
    <t>Salaire base</t>
  </si>
  <si>
    <t>30 rue valrose</t>
  </si>
  <si>
    <t>AIX EN PROVENCE</t>
  </si>
  <si>
    <t xml:space="preserve">GAP </t>
  </si>
  <si>
    <t>Patrick</t>
  </si>
  <si>
    <t>Heureux</t>
  </si>
  <si>
    <t xml:space="preserve">140 Avenue du parc </t>
  </si>
  <si>
    <t xml:space="preserve">3, boulevard de la libération </t>
  </si>
  <si>
    <t>PAHE5</t>
  </si>
  <si>
    <t>Date Naissance</t>
  </si>
  <si>
    <t>Libéllé</t>
  </si>
  <si>
    <t xml:space="preserve">Description </t>
  </si>
  <si>
    <t>Date début</t>
  </si>
  <si>
    <t>Date fin</t>
  </si>
  <si>
    <t>Nombre de jour</t>
  </si>
  <si>
    <t>Motif</t>
  </si>
  <si>
    <t>N° session</t>
  </si>
  <si>
    <t>Coût</t>
  </si>
  <si>
    <t>Session</t>
  </si>
  <si>
    <t xml:space="preserve">Emploi </t>
  </si>
  <si>
    <t>Prime Ancienneté</t>
  </si>
  <si>
    <t>Absences</t>
  </si>
  <si>
    <t xml:space="preserve">Accidents de travail </t>
  </si>
  <si>
    <t>Suivi des formations</t>
  </si>
  <si>
    <t>Prime Assiduité</t>
  </si>
  <si>
    <t>https://www.cbs.com/user/signup/</t>
  </si>
  <si>
    <t>list box !!!</t>
  </si>
  <si>
    <t xml:space="preserve">liste déroulante </t>
  </si>
  <si>
    <t xml:space="preserve">Civilité </t>
  </si>
  <si>
    <t>Monsieur</t>
  </si>
  <si>
    <t>Mademoiselle</t>
  </si>
  <si>
    <t>Civilité</t>
  </si>
  <si>
    <t>Liste</t>
  </si>
  <si>
    <t>mme</t>
  </si>
  <si>
    <t>monsier</t>
  </si>
  <si>
    <t>fdsds</t>
  </si>
  <si>
    <t>qsqd</t>
  </si>
  <si>
    <t>ddq</t>
  </si>
  <si>
    <t>dqdsq</t>
  </si>
  <si>
    <t>sqsq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</si>
</sst>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Agency FB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2" fillId="0" borderId="1" xfId="0" applyFont="1" applyBorder="1" applyAlignment="1">
      <alignment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Fill="1"/>
    <xf numFmtId="0" fontId="1" fillId="0" borderId="0" xfId="0" applyFont="1" applyFill="1"/>
    <xf numFmtId="0" fontId="0" fillId="0" borderId="0" xfId="0" applyNumberFormat="1"/>
    <xf numFmtId="0" fontId="0" fillId="0" borderId="0" xfId="0" applyNumberFormat="1" applyAlignment="1">
      <alignment horizontal="left"/>
    </xf>
    <xf numFmtId="0" fontId="0" fillId="2" borderId="0" xfId="0" applyFill="1"/>
    <xf numFmtId="0" fontId="4" fillId="0" borderId="0" xfId="0" applyFont="1" applyAlignment="1">
      <alignment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7" xfId="0" applyBorder="1"/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2" xfId="0" applyFill="1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$D$5" fmlaRange="Employe!$A$4:$A$23" noThreeD="1" val="0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4</xdr:row>
          <xdr:rowOff>76200</xdr:rowOff>
        </xdr:from>
        <xdr:to>
          <xdr:col>2</xdr:col>
          <xdr:colOff>123825</xdr:colOff>
          <xdr:row>6</xdr:row>
          <xdr:rowOff>28575</xdr:rowOff>
        </xdr:to>
        <xdr:sp macro="" textlink="">
          <xdr:nvSpPr>
            <xdr:cNvPr id="6145" name="CommandButton2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4</xdr:row>
          <xdr:rowOff>76200</xdr:rowOff>
        </xdr:from>
        <xdr:to>
          <xdr:col>5</xdr:col>
          <xdr:colOff>485775</xdr:colOff>
          <xdr:row>6</xdr:row>
          <xdr:rowOff>38100</xdr:rowOff>
        </xdr:to>
        <xdr:sp macro="" textlink="">
          <xdr:nvSpPr>
            <xdr:cNvPr id="6146" name="CommandButton2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7</xdr:row>
          <xdr:rowOff>47625</xdr:rowOff>
        </xdr:from>
        <xdr:to>
          <xdr:col>2</xdr:col>
          <xdr:colOff>142875</xdr:colOff>
          <xdr:row>9</xdr:row>
          <xdr:rowOff>38100</xdr:rowOff>
        </xdr:to>
        <xdr:sp macro="" textlink="">
          <xdr:nvSpPr>
            <xdr:cNvPr id="6147" name="CommandButton2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11</xdr:row>
          <xdr:rowOff>19050</xdr:rowOff>
        </xdr:from>
        <xdr:to>
          <xdr:col>1</xdr:col>
          <xdr:colOff>581025</xdr:colOff>
          <xdr:row>13</xdr:row>
          <xdr:rowOff>9525</xdr:rowOff>
        </xdr:to>
        <xdr:sp macro="" textlink="">
          <xdr:nvSpPr>
            <xdr:cNvPr id="6148" name="CommandButton2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9</xdr:row>
          <xdr:rowOff>171450</xdr:rowOff>
        </xdr:from>
        <xdr:to>
          <xdr:col>4</xdr:col>
          <xdr:colOff>428625</xdr:colOff>
          <xdr:row>11</xdr:row>
          <xdr:rowOff>161925</xdr:rowOff>
        </xdr:to>
        <xdr:sp macro="" textlink="">
          <xdr:nvSpPr>
            <xdr:cNvPr id="6149" name="CommandButton2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7</xdr:row>
          <xdr:rowOff>0</xdr:rowOff>
        </xdr:from>
        <xdr:to>
          <xdr:col>5</xdr:col>
          <xdr:colOff>733425</xdr:colOff>
          <xdr:row>8</xdr:row>
          <xdr:rowOff>180975</xdr:rowOff>
        </xdr:to>
        <xdr:sp macro="" textlink="">
          <xdr:nvSpPr>
            <xdr:cNvPr id="6150" name="CommandButton2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13</xdr:row>
          <xdr:rowOff>171450</xdr:rowOff>
        </xdr:from>
        <xdr:to>
          <xdr:col>4</xdr:col>
          <xdr:colOff>352425</xdr:colOff>
          <xdr:row>15</xdr:row>
          <xdr:rowOff>161925</xdr:rowOff>
        </xdr:to>
        <xdr:sp macro="" textlink="">
          <xdr:nvSpPr>
            <xdr:cNvPr id="6151" name="CommandButton2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19</xdr:row>
          <xdr:rowOff>66675</xdr:rowOff>
        </xdr:from>
        <xdr:to>
          <xdr:col>2</xdr:col>
          <xdr:colOff>561975</xdr:colOff>
          <xdr:row>20</xdr:row>
          <xdr:rowOff>180975</xdr:rowOff>
        </xdr:to>
        <xdr:sp macro="" textlink="">
          <xdr:nvSpPr>
            <xdr:cNvPr id="6152" name="CommandButton2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3</xdr:row>
          <xdr:rowOff>142875</xdr:rowOff>
        </xdr:from>
        <xdr:to>
          <xdr:col>5</xdr:col>
          <xdr:colOff>66675</xdr:colOff>
          <xdr:row>5</xdr:row>
          <xdr:rowOff>19050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714375</xdr:colOff>
          <xdr:row>4</xdr:row>
          <xdr:rowOff>66675</xdr:rowOff>
        </xdr:from>
        <xdr:to>
          <xdr:col>7</xdr:col>
          <xdr:colOff>104775</xdr:colOff>
          <xdr:row>5</xdr:row>
          <xdr:rowOff>180975</xdr:rowOff>
        </xdr:to>
        <xdr:sp macro="" textlink="">
          <xdr:nvSpPr>
            <xdr:cNvPr id="7172" name="CommandButton21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11</xdr:row>
          <xdr:rowOff>19050</xdr:rowOff>
        </xdr:from>
        <xdr:to>
          <xdr:col>1</xdr:col>
          <xdr:colOff>428625</xdr:colOff>
          <xdr:row>12</xdr:row>
          <xdr:rowOff>171450</xdr:rowOff>
        </xdr:to>
        <xdr:sp macro="" textlink="">
          <xdr:nvSpPr>
            <xdr:cNvPr id="3073" name="CommandButton2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14</xdr:row>
          <xdr:rowOff>180975</xdr:rowOff>
        </xdr:from>
        <xdr:to>
          <xdr:col>4</xdr:col>
          <xdr:colOff>876300</xdr:colOff>
          <xdr:row>17</xdr:row>
          <xdr:rowOff>104775</xdr:rowOff>
        </xdr:to>
        <xdr:sp macro="" textlink="">
          <xdr:nvSpPr>
            <xdr:cNvPr id="3074" name="CommandButton2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9</xdr:row>
          <xdr:rowOff>19050</xdr:rowOff>
        </xdr:from>
        <xdr:to>
          <xdr:col>1</xdr:col>
          <xdr:colOff>552450</xdr:colOff>
          <xdr:row>10</xdr:row>
          <xdr:rowOff>171450</xdr:rowOff>
        </xdr:to>
        <xdr:sp macro="" textlink="">
          <xdr:nvSpPr>
            <xdr:cNvPr id="10241" name="CommandButton2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</xdr:row>
          <xdr:rowOff>152400</xdr:rowOff>
        </xdr:from>
        <xdr:to>
          <xdr:col>2</xdr:col>
          <xdr:colOff>752475</xdr:colOff>
          <xdr:row>11</xdr:row>
          <xdr:rowOff>114300</xdr:rowOff>
        </xdr:to>
        <xdr:sp macro="" textlink="">
          <xdr:nvSpPr>
            <xdr:cNvPr id="11265" name="CommandButton2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11.emf"/><Relationship Id="rId5" Type="http://schemas.openxmlformats.org/officeDocument/2006/relationships/control" Target="../activeX/activeX11.xml"/><Relationship Id="rId4" Type="http://schemas.openxmlformats.org/officeDocument/2006/relationships/image" Target="../media/image10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"/>
  <sheetViews>
    <sheetView showGridLines="0" workbookViewId="0">
      <selection activeCell="A3" sqref="A3"/>
    </sheetView>
  </sheetViews>
  <sheetFormatPr baseColWidth="10" defaultRowHeight="15" x14ac:dyDescent="0.25"/>
  <sheetData>
    <row r="1" spans="1:13" x14ac:dyDescent="0.25">
      <c r="A1" s="23" t="s">
        <v>41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</sheetData>
  <mergeCells count="1">
    <mergeCell ref="A1:M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51" r:id="rId3" name="CommandButton27">
          <controlPr defaultSize="0" autoLine="0" r:id="rId4">
            <anchor moveWithCells="1">
              <from>
                <xdr:col>3</xdr:col>
                <xdr:colOff>9525</xdr:colOff>
                <xdr:row>13</xdr:row>
                <xdr:rowOff>171450</xdr:rowOff>
              </from>
              <to>
                <xdr:col>4</xdr:col>
                <xdr:colOff>352425</xdr:colOff>
                <xdr:row>15</xdr:row>
                <xdr:rowOff>161925</xdr:rowOff>
              </to>
            </anchor>
          </controlPr>
        </control>
      </mc:Choice>
      <mc:Fallback>
        <control shapeId="6151" r:id="rId3" name="CommandButton27"/>
      </mc:Fallback>
    </mc:AlternateContent>
    <mc:AlternateContent xmlns:mc="http://schemas.openxmlformats.org/markup-compatibility/2006">
      <mc:Choice Requires="x14">
        <control shapeId="6150" r:id="rId5" name="CommandButton26">
          <controlPr defaultSize="0" autoLine="0" r:id="rId6">
            <anchor moveWithCells="1">
              <from>
                <xdr:col>4</xdr:col>
                <xdr:colOff>390525</xdr:colOff>
                <xdr:row>7</xdr:row>
                <xdr:rowOff>0</xdr:rowOff>
              </from>
              <to>
                <xdr:col>5</xdr:col>
                <xdr:colOff>733425</xdr:colOff>
                <xdr:row>8</xdr:row>
                <xdr:rowOff>180975</xdr:rowOff>
              </to>
            </anchor>
          </controlPr>
        </control>
      </mc:Choice>
      <mc:Fallback>
        <control shapeId="6150" r:id="rId5" name="CommandButton26"/>
      </mc:Fallback>
    </mc:AlternateContent>
    <mc:AlternateContent xmlns:mc="http://schemas.openxmlformats.org/markup-compatibility/2006">
      <mc:Choice Requires="x14">
        <control shapeId="6149" r:id="rId7" name="CommandButton25">
          <controlPr defaultSize="0" autoLine="0" r:id="rId8">
            <anchor moveWithCells="1">
              <from>
                <xdr:col>3</xdr:col>
                <xdr:colOff>85725</xdr:colOff>
                <xdr:row>9</xdr:row>
                <xdr:rowOff>171450</xdr:rowOff>
              </from>
              <to>
                <xdr:col>4</xdr:col>
                <xdr:colOff>428625</xdr:colOff>
                <xdr:row>11</xdr:row>
                <xdr:rowOff>161925</xdr:rowOff>
              </to>
            </anchor>
          </controlPr>
        </control>
      </mc:Choice>
      <mc:Fallback>
        <control shapeId="6149" r:id="rId7" name="CommandButton25"/>
      </mc:Fallback>
    </mc:AlternateContent>
    <mc:AlternateContent xmlns:mc="http://schemas.openxmlformats.org/markup-compatibility/2006">
      <mc:Choice Requires="x14">
        <control shapeId="6148" r:id="rId9" name="CommandButton24">
          <controlPr defaultSize="0" autoLine="0" r:id="rId10">
            <anchor moveWithCells="1">
              <from>
                <xdr:col>0</xdr:col>
                <xdr:colOff>238125</xdr:colOff>
                <xdr:row>11</xdr:row>
                <xdr:rowOff>19050</xdr:rowOff>
              </from>
              <to>
                <xdr:col>1</xdr:col>
                <xdr:colOff>581025</xdr:colOff>
                <xdr:row>13</xdr:row>
                <xdr:rowOff>9525</xdr:rowOff>
              </to>
            </anchor>
          </controlPr>
        </control>
      </mc:Choice>
      <mc:Fallback>
        <control shapeId="6148" r:id="rId9" name="CommandButton24"/>
      </mc:Fallback>
    </mc:AlternateContent>
    <mc:AlternateContent xmlns:mc="http://schemas.openxmlformats.org/markup-compatibility/2006">
      <mc:Choice Requires="x14">
        <control shapeId="6147" r:id="rId11" name="CommandButton23">
          <controlPr defaultSize="0" autoLine="0" r:id="rId12">
            <anchor moveWithCells="1">
              <from>
                <xdr:col>0</xdr:col>
                <xdr:colOff>561975</xdr:colOff>
                <xdr:row>7</xdr:row>
                <xdr:rowOff>47625</xdr:rowOff>
              </from>
              <to>
                <xdr:col>2</xdr:col>
                <xdr:colOff>142875</xdr:colOff>
                <xdr:row>9</xdr:row>
                <xdr:rowOff>38100</xdr:rowOff>
              </to>
            </anchor>
          </controlPr>
        </control>
      </mc:Choice>
      <mc:Fallback>
        <control shapeId="6147" r:id="rId11" name="CommandButton23"/>
      </mc:Fallback>
    </mc:AlternateContent>
    <mc:AlternateContent xmlns:mc="http://schemas.openxmlformats.org/markup-compatibility/2006">
      <mc:Choice Requires="x14">
        <control shapeId="6146" r:id="rId13" name="CommandButton22">
          <controlPr defaultSize="0" autoLine="0" r:id="rId14">
            <anchor moveWithCells="1">
              <from>
                <xdr:col>3</xdr:col>
                <xdr:colOff>438150</xdr:colOff>
                <xdr:row>4</xdr:row>
                <xdr:rowOff>76200</xdr:rowOff>
              </from>
              <to>
                <xdr:col>5</xdr:col>
                <xdr:colOff>485775</xdr:colOff>
                <xdr:row>6</xdr:row>
                <xdr:rowOff>38100</xdr:rowOff>
              </to>
            </anchor>
          </controlPr>
        </control>
      </mc:Choice>
      <mc:Fallback>
        <control shapeId="6146" r:id="rId13" name="CommandButton22"/>
      </mc:Fallback>
    </mc:AlternateContent>
    <mc:AlternateContent xmlns:mc="http://schemas.openxmlformats.org/markup-compatibility/2006">
      <mc:Choice Requires="x14">
        <control shapeId="6145" r:id="rId15" name="CommandButton21">
          <controlPr defaultSize="0" autoLine="0" r:id="rId16">
            <anchor moveWithCells="1">
              <from>
                <xdr:col>0</xdr:col>
                <xdr:colOff>304800</xdr:colOff>
                <xdr:row>4</xdr:row>
                <xdr:rowOff>76200</xdr:rowOff>
              </from>
              <to>
                <xdr:col>2</xdr:col>
                <xdr:colOff>123825</xdr:colOff>
                <xdr:row>6</xdr:row>
                <xdr:rowOff>28575</xdr:rowOff>
              </to>
            </anchor>
          </controlPr>
        </control>
      </mc:Choice>
      <mc:Fallback>
        <control shapeId="6145" r:id="rId15" name="CommandButton21"/>
      </mc:Fallback>
    </mc:AlternateContent>
    <mc:AlternateContent xmlns:mc="http://schemas.openxmlformats.org/markup-compatibility/2006">
      <mc:Choice Requires="x14">
        <control shapeId="6152" r:id="rId17" name="CommandButton28">
          <controlPr autoLine="0" r:id="rId18">
            <anchor moveWithCells="1">
              <from>
                <xdr:col>1</xdr:col>
                <xdr:colOff>409575</xdr:colOff>
                <xdr:row>19</xdr:row>
                <xdr:rowOff>66675</xdr:rowOff>
              </from>
              <to>
                <xdr:col>2</xdr:col>
                <xdr:colOff>561975</xdr:colOff>
                <xdr:row>20</xdr:row>
                <xdr:rowOff>180975</xdr:rowOff>
              </to>
            </anchor>
          </controlPr>
        </control>
      </mc:Choice>
      <mc:Fallback>
        <control shapeId="6152" r:id="rId17" name="CommandButton2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46"/>
  <sheetViews>
    <sheetView workbookViewId="0">
      <selection activeCell="F9" sqref="F9"/>
    </sheetView>
  </sheetViews>
  <sheetFormatPr baseColWidth="10" defaultRowHeight="15" x14ac:dyDescent="0.25"/>
  <cols>
    <col min="1" max="1" width="17.7109375" bestFit="1" customWidth="1"/>
  </cols>
  <sheetData>
    <row r="1" spans="1:13" ht="15" customHeight="1" x14ac:dyDescent="0.25">
      <c r="A1" s="23" t="s">
        <v>81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ht="18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4" spans="1:13" ht="15.75" thickBot="1" x14ac:dyDescent="0.3">
      <c r="C4" s="6"/>
      <c r="D4" s="7"/>
      <c r="E4" s="6"/>
      <c r="F4" s="6"/>
    </row>
    <row r="5" spans="1:13" x14ac:dyDescent="0.25">
      <c r="A5" s="13" t="s">
        <v>82</v>
      </c>
      <c r="B5" s="15" t="str">
        <f>IF(ISBLANK(INDEX(Employe!A4:M23,D5,1)),"",INDEX(Employe!A4:M23,D5,1))</f>
        <v>ALRO1</v>
      </c>
      <c r="C5" s="6"/>
      <c r="D5" s="8">
        <v>1</v>
      </c>
      <c r="E5" s="6"/>
      <c r="F5" s="6"/>
      <c r="I5" s="13" t="s">
        <v>71</v>
      </c>
      <c r="J5" s="14">
        <f>IFERROR(INDEX(Employe!A4:M24,D5,8),"")</f>
        <v>30</v>
      </c>
      <c r="K5" s="15"/>
    </row>
    <row r="6" spans="1:13" x14ac:dyDescent="0.25">
      <c r="A6" s="16" t="s">
        <v>128</v>
      </c>
      <c r="B6" s="18" t="str">
        <f>IF(ISBLANK(INDEX(Employe!$A$4:$M$24,D5,6)),"",INDEX(Employe!$A$4:$M$24,D5,6))</f>
        <v>Monsieur</v>
      </c>
      <c r="C6" s="6"/>
      <c r="D6" s="6"/>
      <c r="E6" s="6"/>
      <c r="F6" s="6"/>
      <c r="I6" s="16"/>
      <c r="J6" s="17" t="str">
        <f>IFERROR(INDEX(Employe!A4:M24,D5,9),"")</f>
        <v>5 rue de la mairie</v>
      </c>
      <c r="K6" s="18"/>
    </row>
    <row r="7" spans="1:13" x14ac:dyDescent="0.25">
      <c r="A7" s="16" t="s">
        <v>83</v>
      </c>
      <c r="B7" s="18" t="str">
        <f>IF(ISBLANK(INDEX(Employe!$A$4:$M$24,D5,3)),"",INDEX(Employe!$A$4:$M$24,D5,3))</f>
        <v>Fraiseur</v>
      </c>
      <c r="C7" s="6"/>
      <c r="D7" s="6"/>
      <c r="E7" s="6"/>
      <c r="F7" s="6"/>
      <c r="I7" s="16"/>
      <c r="J7" s="17">
        <f>IFERROR(INDEX(Employe!A4:M24,D5,10),"")</f>
        <v>12000</v>
      </c>
      <c r="K7" s="18" t="str">
        <f>IFERROR(INDEX(Employe!A4:M24,D5,11),"")</f>
        <v>RODEZ</v>
      </c>
    </row>
    <row r="8" spans="1:13" ht="15.75" thickBot="1" x14ac:dyDescent="0.3">
      <c r="A8" s="16" t="s">
        <v>84</v>
      </c>
      <c r="B8" s="18" t="str">
        <f>IF(ISBLANK(INDEX(Employe!$A$4:$M$24,D5,4)),"",INDEX(Employe!$A$4:$M$24,D5,4))</f>
        <v>Albert</v>
      </c>
      <c r="C8" s="6"/>
      <c r="D8" s="6"/>
      <c r="E8" s="6"/>
      <c r="F8" s="6"/>
      <c r="I8" s="19" t="s">
        <v>85</v>
      </c>
      <c r="J8" s="20">
        <f>IFERROR(INDEX(Employe!A4:M24,D5,12),"")</f>
        <v>492548750</v>
      </c>
      <c r="K8" s="21"/>
    </row>
    <row r="9" spans="1:13" x14ac:dyDescent="0.25">
      <c r="A9" s="16" t="s">
        <v>48</v>
      </c>
      <c r="B9" s="18" t="str">
        <f>IF(ISBLANK(INDEX(Employe!$A$4:$M$24,D5,2)),"",INDEX(Employe!$A$4:$M$24,D5,2))</f>
        <v>Fr</v>
      </c>
      <c r="C9" s="6"/>
      <c r="D9" s="6"/>
      <c r="E9" s="6"/>
      <c r="F9" s="6"/>
    </row>
    <row r="10" spans="1:13" ht="15.75" thickBot="1" x14ac:dyDescent="0.3">
      <c r="A10" s="22" t="s">
        <v>74</v>
      </c>
      <c r="B10" s="21" t="str">
        <f>IF(ISBLANK(INDEX(Employe!$A$4:$M$24,D5,13)),"",INDEX(Employe!$A$4:$M$24,D5,13))</f>
        <v>Employé</v>
      </c>
    </row>
    <row r="12" spans="1:13" x14ac:dyDescent="0.25">
      <c r="A12" t="s">
        <v>50</v>
      </c>
      <c r="C12" t="s">
        <v>52</v>
      </c>
      <c r="D12" t="s">
        <v>53</v>
      </c>
      <c r="E12" t="s">
        <v>54</v>
      </c>
      <c r="F12" t="s">
        <v>55</v>
      </c>
      <c r="G12" t="s">
        <v>56</v>
      </c>
      <c r="H12" t="s">
        <v>57</v>
      </c>
      <c r="I12" t="s">
        <v>58</v>
      </c>
      <c r="J12" t="s">
        <v>59</v>
      </c>
      <c r="K12" t="s">
        <v>60</v>
      </c>
      <c r="L12" t="s">
        <v>61</v>
      </c>
      <c r="M12" t="s">
        <v>62</v>
      </c>
    </row>
    <row r="13" spans="1:13" x14ac:dyDescent="0.25">
      <c r="B13" t="s">
        <v>51</v>
      </c>
      <c r="C13">
        <f>IFERROR(VLOOKUP($B$5,Présence!$A$4:$M$26,C45,FALSE),"")</f>
        <v>3</v>
      </c>
      <c r="D13">
        <f>IFERROR(VLOOKUP($B$5,Présence!$A$4:$M$26,D45,FALSE),"")</f>
        <v>5</v>
      </c>
      <c r="E13">
        <f>IFERROR(VLOOKUP($B$5,Présence!$A$4:$M$26,E45,FALSE),"")</f>
        <v>0</v>
      </c>
      <c r="F13">
        <f>IFERROR(VLOOKUP($B$5,Présence!$A$4:$M$26,F45,FALSE),"")</f>
        <v>0</v>
      </c>
      <c r="G13">
        <f>IFERROR(VLOOKUP($B$5,Présence!$A$4:$M$26,G45,FALSE),"")</f>
        <v>0</v>
      </c>
      <c r="H13">
        <f>IFERROR(VLOOKUP($B$5,Présence!$A$4:$M$26,H45,FALSE),"")</f>
        <v>0</v>
      </c>
      <c r="I13">
        <f>IFERROR(VLOOKUP($B$5,Présence!$A$4:$M$26,I45,FALSE),"")</f>
        <v>0</v>
      </c>
      <c r="J13">
        <f>IFERROR(VLOOKUP($B$5,Présence!$A$4:$M$26,J45,FALSE),"")</f>
        <v>0</v>
      </c>
      <c r="K13">
        <f>IFERROR(VLOOKUP($B$5,Présence!$A$4:$M$26,K45,FALSE),"")</f>
        <v>0</v>
      </c>
      <c r="L13">
        <f>IFERROR(VLOOKUP($B$5,Présence!$A$4:$M$26,L45,FALSE),"")</f>
        <v>0</v>
      </c>
      <c r="M13">
        <f>IFERROR(VLOOKUP($B$5,Présence!$A$4:$M$26,M45,FALSE),"")</f>
        <v>1</v>
      </c>
    </row>
    <row r="14" spans="1:13" x14ac:dyDescent="0.25">
      <c r="A14" t="s">
        <v>47</v>
      </c>
      <c r="B14">
        <f>IFERROR(VLOOKUP($B$5,Présence!$A$4:$M$26,B46,FALSE),"")</f>
        <v>1</v>
      </c>
    </row>
    <row r="16" spans="1:13" x14ac:dyDescent="0.25">
      <c r="A16" t="s">
        <v>79</v>
      </c>
      <c r="C16" t="s">
        <v>52</v>
      </c>
      <c r="D16" t="s">
        <v>53</v>
      </c>
      <c r="E16" t="s">
        <v>54</v>
      </c>
      <c r="F16" t="s">
        <v>55</v>
      </c>
      <c r="G16" t="s">
        <v>56</v>
      </c>
      <c r="H16" t="s">
        <v>57</v>
      </c>
      <c r="I16" t="s">
        <v>58</v>
      </c>
      <c r="J16" t="s">
        <v>59</v>
      </c>
      <c r="K16" t="s">
        <v>60</v>
      </c>
      <c r="L16" t="s">
        <v>61</v>
      </c>
      <c r="M16" t="s">
        <v>62</v>
      </c>
    </row>
    <row r="17" spans="1:2" x14ac:dyDescent="0.25">
      <c r="B17" t="s">
        <v>51</v>
      </c>
    </row>
    <row r="18" spans="1:2" x14ac:dyDescent="0.25">
      <c r="A18" t="s">
        <v>75</v>
      </c>
    </row>
    <row r="22" spans="1:2" x14ac:dyDescent="0.25">
      <c r="A22" t="s">
        <v>80</v>
      </c>
    </row>
    <row r="45" spans="1:13" x14ac:dyDescent="0.25">
      <c r="C45">
        <v>3</v>
      </c>
      <c r="D45">
        <v>4</v>
      </c>
      <c r="E45">
        <v>5</v>
      </c>
      <c r="F45">
        <v>6</v>
      </c>
      <c r="G45">
        <v>7</v>
      </c>
      <c r="H45">
        <v>8</v>
      </c>
      <c r="I45">
        <v>9</v>
      </c>
      <c r="J45">
        <v>10</v>
      </c>
      <c r="K45">
        <v>11</v>
      </c>
      <c r="L45">
        <v>12</v>
      </c>
      <c r="M45">
        <v>13</v>
      </c>
    </row>
    <row r="46" spans="1:13" x14ac:dyDescent="0.25">
      <c r="A46">
        <v>1</v>
      </c>
      <c r="B46">
        <v>2</v>
      </c>
    </row>
  </sheetData>
  <mergeCells count="1">
    <mergeCell ref="A1:M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7172" r:id="rId4" name="CommandButton21">
          <controlPr autoLine="0" r:id="rId5">
            <anchor moveWithCells="1">
              <from>
                <xdr:col>5</xdr:col>
                <xdr:colOff>714375</xdr:colOff>
                <xdr:row>4</xdr:row>
                <xdr:rowOff>66675</xdr:rowOff>
              </from>
              <to>
                <xdr:col>7</xdr:col>
                <xdr:colOff>104775</xdr:colOff>
                <xdr:row>5</xdr:row>
                <xdr:rowOff>180975</xdr:rowOff>
              </to>
            </anchor>
          </controlPr>
        </control>
      </mc:Choice>
      <mc:Fallback>
        <control shapeId="7172" r:id="rId4" name="CommandButton21"/>
      </mc:Fallback>
    </mc:AlternateContent>
    <mc:AlternateContent xmlns:mc="http://schemas.openxmlformats.org/markup-compatibility/2006">
      <mc:Choice Requires="x14">
        <control shapeId="7170" r:id="rId6" name="Drop Down 2">
          <controlPr defaultSize="0" autoLine="0" autoPict="0">
            <anchor moveWithCells="1">
              <from>
                <xdr:col>2</xdr:col>
                <xdr:colOff>695325</xdr:colOff>
                <xdr:row>3</xdr:row>
                <xdr:rowOff>142875</xdr:rowOff>
              </from>
              <to>
                <xdr:col>5</xdr:col>
                <xdr:colOff>66675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5"/>
  <sheetViews>
    <sheetView tabSelected="1" workbookViewId="0">
      <selection activeCell="F14" sqref="F14"/>
    </sheetView>
  </sheetViews>
  <sheetFormatPr baseColWidth="10" defaultRowHeight="15" x14ac:dyDescent="0.25"/>
  <cols>
    <col min="1" max="7" width="16.7109375" customWidth="1"/>
    <col min="8" max="8" width="17.7109375" bestFit="1" customWidth="1"/>
    <col min="9" max="9" width="23.7109375" bestFit="1" customWidth="1"/>
    <col min="11" max="11" width="16.7109375" customWidth="1"/>
    <col min="12" max="13" width="12.42578125" bestFit="1" customWidth="1"/>
    <col min="14" max="14" width="13.28515625" customWidth="1"/>
  </cols>
  <sheetData>
    <row r="1" spans="1:14" x14ac:dyDescent="0.25">
      <c r="A1" s="23" t="s">
        <v>87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4" ht="15.75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4" x14ac:dyDescent="0.25">
      <c r="A3" s="11" t="s">
        <v>82</v>
      </c>
      <c r="B3" s="11" t="s">
        <v>49</v>
      </c>
      <c r="C3" s="11" t="s">
        <v>91</v>
      </c>
      <c r="D3" s="11" t="s">
        <v>83</v>
      </c>
      <c r="E3" s="11" t="s">
        <v>84</v>
      </c>
      <c r="F3" s="11" t="s">
        <v>125</v>
      </c>
      <c r="G3" s="11" t="s">
        <v>106</v>
      </c>
      <c r="H3" s="11" t="s">
        <v>40</v>
      </c>
      <c r="I3" s="11" t="s">
        <v>71</v>
      </c>
      <c r="J3" s="11" t="s">
        <v>72</v>
      </c>
      <c r="K3" s="11" t="s">
        <v>73</v>
      </c>
      <c r="L3" s="11" t="s">
        <v>85</v>
      </c>
      <c r="M3" s="11" t="s">
        <v>74</v>
      </c>
      <c r="N3" s="11" t="s">
        <v>97</v>
      </c>
    </row>
    <row r="4" spans="1:14" x14ac:dyDescent="0.25">
      <c r="A4" t="s">
        <v>2</v>
      </c>
      <c r="B4" t="s">
        <v>27</v>
      </c>
      <c r="C4" t="str">
        <f>VLOOKUP(B4,Emploi!A3:E23,2,FALSE)</f>
        <v>Fraiseur</v>
      </c>
      <c r="D4" t="s">
        <v>3</v>
      </c>
      <c r="E4" t="s">
        <v>4</v>
      </c>
      <c r="F4" t="s">
        <v>126</v>
      </c>
      <c r="G4" s="1">
        <v>21731</v>
      </c>
      <c r="H4">
        <v>30</v>
      </c>
      <c r="I4" t="s">
        <v>86</v>
      </c>
      <c r="J4" s="9">
        <v>12000</v>
      </c>
      <c r="K4" t="s">
        <v>88</v>
      </c>
      <c r="L4" s="10">
        <v>492548750</v>
      </c>
      <c r="M4" t="str">
        <f>VLOOKUP(B4,Emploi!$A$4:$D$29,3,FALSE)</f>
        <v>Employé</v>
      </c>
      <c r="N4">
        <f>VLOOKUP(B4,Emploi!$A$3:$E$33,4,FALSE)</f>
        <v>0</v>
      </c>
    </row>
    <row r="5" spans="1:14" x14ac:dyDescent="0.25">
      <c r="A5" t="s">
        <v>7</v>
      </c>
      <c r="B5" t="s">
        <v>29</v>
      </c>
      <c r="C5" t="str">
        <f>VLOOKUP(B5,Emploi!A4:E24,2,FALSE)</f>
        <v>Soudeur</v>
      </c>
      <c r="D5" t="s">
        <v>5</v>
      </c>
      <c r="E5" t="s">
        <v>6</v>
      </c>
      <c r="F5" t="s">
        <v>126</v>
      </c>
      <c r="G5" s="1">
        <v>23867</v>
      </c>
      <c r="H5">
        <v>15</v>
      </c>
      <c r="I5" t="s">
        <v>89</v>
      </c>
      <c r="J5">
        <v>30800</v>
      </c>
      <c r="K5" t="s">
        <v>90</v>
      </c>
      <c r="L5">
        <v>659875014</v>
      </c>
      <c r="M5" t="str">
        <f>VLOOKUP(B5,Emploi!$A$4:$D$29,3,FALSE)</f>
        <v>Ouvrier</v>
      </c>
      <c r="N5">
        <f>VLOOKUP(B5,Emploi!$A$3:$E$33,4,FALSE)</f>
        <v>0</v>
      </c>
    </row>
    <row r="6" spans="1:14" x14ac:dyDescent="0.25">
      <c r="A6" t="s">
        <v>10</v>
      </c>
      <c r="B6" t="s">
        <v>31</v>
      </c>
      <c r="C6" t="str">
        <f>VLOOKUP(B6,Emploi!A5:E25,2,FALSE)</f>
        <v>Monteur</v>
      </c>
      <c r="D6" t="s">
        <v>8</v>
      </c>
      <c r="E6" t="s">
        <v>9</v>
      </c>
      <c r="F6" t="s">
        <v>127</v>
      </c>
      <c r="G6" s="1">
        <v>29442</v>
      </c>
      <c r="H6">
        <v>10</v>
      </c>
      <c r="I6" t="s">
        <v>98</v>
      </c>
      <c r="K6" t="s">
        <v>99</v>
      </c>
      <c r="M6" t="str">
        <f>VLOOKUP(B6,Emploi!$A$4:$D$29,3,FALSE)</f>
        <v>Ouvrier</v>
      </c>
      <c r="N6">
        <f>VLOOKUP(B6,Emploi!$A$3:$E$33,4,FALSE)</f>
        <v>0</v>
      </c>
    </row>
    <row r="7" spans="1:14" x14ac:dyDescent="0.25">
      <c r="A7" t="s">
        <v>13</v>
      </c>
      <c r="B7" t="s">
        <v>34</v>
      </c>
      <c r="C7" t="str">
        <f>VLOOKUP(B7,Emploi!A6:E26,2,FALSE)</f>
        <v>Secretaire</v>
      </c>
      <c r="D7" t="s">
        <v>11</v>
      </c>
      <c r="E7" t="s">
        <v>12</v>
      </c>
      <c r="F7" t="s">
        <v>126</v>
      </c>
      <c r="G7" s="1">
        <v>25926</v>
      </c>
      <c r="H7">
        <v>5</v>
      </c>
      <c r="I7" t="s">
        <v>104</v>
      </c>
      <c r="K7" t="s">
        <v>100</v>
      </c>
      <c r="M7" t="str">
        <f>VLOOKUP(B7,Emploi!$A$4:$D$29,3,FALSE)</f>
        <v>Employé</v>
      </c>
      <c r="N7">
        <f>VLOOKUP(B7,Emploi!$A$3:$E$33,4,FALSE)</f>
        <v>0</v>
      </c>
    </row>
    <row r="8" spans="1:14" x14ac:dyDescent="0.25">
      <c r="A8" t="s">
        <v>105</v>
      </c>
      <c r="B8" t="s">
        <v>93</v>
      </c>
      <c r="C8" t="str">
        <f>VLOOKUP(B8,Emploi!A7:E27,2,FALSE)</f>
        <v>Commercial</v>
      </c>
      <c r="D8" t="s">
        <v>101</v>
      </c>
      <c r="E8" t="s">
        <v>102</v>
      </c>
      <c r="F8" t="s">
        <v>126</v>
      </c>
      <c r="G8" s="1">
        <v>14623</v>
      </c>
      <c r="H8">
        <v>25</v>
      </c>
      <c r="I8" t="s">
        <v>103</v>
      </c>
      <c r="M8" t="str">
        <f>VLOOKUP(B8,Emploi!$A$4:$D$29,3,FALSE)</f>
        <v>Cadre</v>
      </c>
      <c r="N8">
        <f>VLOOKUP(B8,Emploi!$A$3:$E$33,4,FALSE)</f>
        <v>0</v>
      </c>
    </row>
    <row r="9" spans="1:14" x14ac:dyDescent="0.25">
      <c r="M9" t="e">
        <f>VLOOKUP(B9,Emploi!$A$4:$D$29,3,FALSE)</f>
        <v>#N/A</v>
      </c>
      <c r="N9" t="e">
        <f>VLOOKUP(B9,Emploi!$A$3:$E$33,4,FALSE)</f>
        <v>#N/A</v>
      </c>
    </row>
    <row r="10" spans="1:14" x14ac:dyDescent="0.25">
      <c r="M10" t="e">
        <f>VLOOKUP(B10,Emploi!$A$4:$D$29,3,FALSE)</f>
        <v>#N/A</v>
      </c>
      <c r="N10" t="e">
        <f>VLOOKUP(B10,Emploi!$A$3:$E$33,4,FALSE)</f>
        <v>#N/A</v>
      </c>
    </row>
    <row r="17" spans="2:6" x14ac:dyDescent="0.25">
      <c r="B17" t="s">
        <v>129</v>
      </c>
    </row>
    <row r="18" spans="2:6" x14ac:dyDescent="0.25">
      <c r="B18" t="s">
        <v>130</v>
      </c>
    </row>
    <row r="19" spans="2:6" x14ac:dyDescent="0.25">
      <c r="B19" t="s">
        <v>131</v>
      </c>
    </row>
    <row r="20" spans="2:6" x14ac:dyDescent="0.25">
      <c r="B20" t="s">
        <v>132</v>
      </c>
      <c r="F20" t="s">
        <v>122</v>
      </c>
    </row>
    <row r="21" spans="2:6" x14ac:dyDescent="0.25">
      <c r="B21" t="s">
        <v>133</v>
      </c>
    </row>
    <row r="22" spans="2:6" x14ac:dyDescent="0.25">
      <c r="B22" t="s">
        <v>134</v>
      </c>
    </row>
    <row r="23" spans="2:6" x14ac:dyDescent="0.25">
      <c r="B23" t="s">
        <v>135</v>
      </c>
    </row>
    <row r="24" spans="2:6" x14ac:dyDescent="0.25">
      <c r="B24" t="s">
        <v>136</v>
      </c>
      <c r="F24" t="s">
        <v>123</v>
      </c>
    </row>
    <row r="25" spans="2:6" x14ac:dyDescent="0.25">
      <c r="F25" t="s">
        <v>124</v>
      </c>
    </row>
  </sheetData>
  <mergeCells count="1">
    <mergeCell ref="A1:M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21">
          <controlPr defaultSize="0" autoLine="0" r:id="rId4">
            <anchor moveWithCells="1">
              <from>
                <xdr:col>0</xdr:col>
                <xdr:colOff>19050</xdr:colOff>
                <xdr:row>11</xdr:row>
                <xdr:rowOff>19050</xdr:rowOff>
              </from>
              <to>
                <xdr:col>1</xdr:col>
                <xdr:colOff>428625</xdr:colOff>
                <xdr:row>12</xdr:row>
                <xdr:rowOff>171450</xdr:rowOff>
              </to>
            </anchor>
          </controlPr>
        </control>
      </mc:Choice>
      <mc:Fallback>
        <control shapeId="3073" r:id="rId3" name="CommandButton21"/>
      </mc:Fallback>
    </mc:AlternateContent>
    <mc:AlternateContent xmlns:mc="http://schemas.openxmlformats.org/markup-compatibility/2006">
      <mc:Choice Requires="x14">
        <control shapeId="3074" r:id="rId5" name="CommandButton22">
          <controlPr autoLine="0" r:id="rId6">
            <anchor moveWithCells="1">
              <from>
                <xdr:col>3</xdr:col>
                <xdr:colOff>209550</xdr:colOff>
                <xdr:row>14</xdr:row>
                <xdr:rowOff>180975</xdr:rowOff>
              </from>
              <to>
                <xdr:col>4</xdr:col>
                <xdr:colOff>876300</xdr:colOff>
                <xdr:row>17</xdr:row>
                <xdr:rowOff>104775</xdr:rowOff>
              </to>
            </anchor>
          </controlPr>
        </control>
      </mc:Choice>
      <mc:Fallback>
        <control shapeId="3074" r:id="rId5" name="CommandButton2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7"/>
  <sheetViews>
    <sheetView workbookViewId="0">
      <selection sqref="A1:G2"/>
    </sheetView>
  </sheetViews>
  <sheetFormatPr baseColWidth="10" defaultRowHeight="15" x14ac:dyDescent="0.25"/>
  <cols>
    <col min="1" max="1" width="18.42578125" customWidth="1"/>
    <col min="2" max="2" width="25" customWidth="1"/>
    <col min="3" max="3" width="48.42578125" customWidth="1"/>
    <col min="4" max="7" width="18.42578125" customWidth="1"/>
  </cols>
  <sheetData>
    <row r="1" spans="1:15" ht="15" customHeight="1" x14ac:dyDescent="0.25">
      <c r="A1" s="23" t="s">
        <v>79</v>
      </c>
      <c r="B1" s="23"/>
      <c r="C1" s="23"/>
      <c r="D1" s="23"/>
      <c r="E1" s="23"/>
      <c r="F1" s="23"/>
      <c r="G1" s="23"/>
      <c r="H1" s="12"/>
      <c r="I1" s="12"/>
      <c r="J1" s="12"/>
      <c r="K1" s="12"/>
      <c r="L1" s="12"/>
      <c r="M1" s="12"/>
    </row>
    <row r="2" spans="1:15" ht="21" customHeight="1" x14ac:dyDescent="0.25">
      <c r="A2" s="23"/>
      <c r="B2" s="23"/>
      <c r="C2" s="23"/>
      <c r="D2" s="23"/>
      <c r="E2" s="23"/>
      <c r="F2" s="23"/>
      <c r="G2" s="23"/>
      <c r="H2" s="12"/>
      <c r="I2" s="12"/>
      <c r="J2" s="12"/>
      <c r="K2" s="12"/>
      <c r="L2" s="12"/>
      <c r="M2" s="12"/>
    </row>
    <row r="3" spans="1:15" x14ac:dyDescent="0.25">
      <c r="A3" s="11" t="s">
        <v>75</v>
      </c>
      <c r="B3" s="11" t="s">
        <v>107</v>
      </c>
      <c r="C3" s="11" t="s">
        <v>108</v>
      </c>
      <c r="D3" s="11" t="s">
        <v>65</v>
      </c>
    </row>
    <row r="4" spans="1:15" x14ac:dyDescent="0.25">
      <c r="A4" t="s">
        <v>14</v>
      </c>
      <c r="B4" t="s">
        <v>36</v>
      </c>
      <c r="C4" t="s">
        <v>38</v>
      </c>
      <c r="D4">
        <v>3</v>
      </c>
    </row>
    <row r="5" spans="1:15" x14ac:dyDescent="0.25">
      <c r="A5" t="s">
        <v>15</v>
      </c>
      <c r="B5" t="s">
        <v>37</v>
      </c>
      <c r="C5" t="s">
        <v>39</v>
      </c>
      <c r="D5">
        <v>2</v>
      </c>
    </row>
    <row r="6" spans="1:15" x14ac:dyDescent="0.25">
      <c r="A6" t="s">
        <v>33</v>
      </c>
      <c r="B6" t="s">
        <v>16</v>
      </c>
      <c r="C6" t="s">
        <v>17</v>
      </c>
      <c r="D6">
        <v>3</v>
      </c>
    </row>
    <row r="16" spans="1:15" x14ac:dyDescent="0.25"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</row>
    <row r="17" spans="3:15" x14ac:dyDescent="0.25"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</row>
  </sheetData>
  <mergeCells count="2">
    <mergeCell ref="C16:O17"/>
    <mergeCell ref="A1: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6"/>
  <sheetViews>
    <sheetView workbookViewId="0">
      <selection sqref="A1:G2"/>
    </sheetView>
  </sheetViews>
  <sheetFormatPr baseColWidth="10" defaultRowHeight="15" x14ac:dyDescent="0.25"/>
  <cols>
    <col min="1" max="3" width="14.85546875" customWidth="1"/>
    <col min="4" max="4" width="15.5703125" customWidth="1"/>
    <col min="5" max="5" width="13.28515625" customWidth="1"/>
  </cols>
  <sheetData>
    <row r="1" spans="1:7" x14ac:dyDescent="0.25">
      <c r="A1" s="23" t="s">
        <v>79</v>
      </c>
      <c r="B1" s="23"/>
      <c r="C1" s="23"/>
      <c r="D1" s="23"/>
      <c r="E1" s="23"/>
      <c r="F1" s="23"/>
      <c r="G1" s="23"/>
    </row>
    <row r="2" spans="1:7" ht="20.25" customHeight="1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0</v>
      </c>
      <c r="B3" s="11" t="s">
        <v>109</v>
      </c>
      <c r="C3" s="11" t="s">
        <v>110</v>
      </c>
      <c r="D3" s="11" t="s">
        <v>111</v>
      </c>
      <c r="E3" s="11" t="s">
        <v>112</v>
      </c>
    </row>
    <row r="4" spans="1:7" x14ac:dyDescent="0.25">
      <c r="A4" t="s">
        <v>23</v>
      </c>
      <c r="B4" s="1">
        <v>41771</v>
      </c>
      <c r="C4" s="1">
        <v>41772</v>
      </c>
      <c r="D4">
        <v>2</v>
      </c>
      <c r="E4" t="s">
        <v>26</v>
      </c>
    </row>
    <row r="5" spans="1:7" x14ac:dyDescent="0.25">
      <c r="A5" t="s">
        <v>24</v>
      </c>
      <c r="B5" s="1">
        <v>41803</v>
      </c>
      <c r="C5" s="1">
        <v>41805</v>
      </c>
      <c r="D5">
        <v>3</v>
      </c>
      <c r="E5" t="s">
        <v>26</v>
      </c>
    </row>
    <row r="6" spans="1:7" x14ac:dyDescent="0.25">
      <c r="A6" t="s">
        <v>25</v>
      </c>
      <c r="B6" s="1">
        <v>41865</v>
      </c>
      <c r="C6" s="1">
        <v>41866</v>
      </c>
      <c r="D6">
        <v>2</v>
      </c>
      <c r="E6" t="s">
        <v>26</v>
      </c>
    </row>
  </sheetData>
  <mergeCells count="1">
    <mergeCell ref="A1:G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21">
          <controlPr defaultSize="0" autoLine="0" r:id="rId4">
            <anchor moveWithCells="1">
              <from>
                <xdr:col>0</xdr:col>
                <xdr:colOff>19050</xdr:colOff>
                <xdr:row>9</xdr:row>
                <xdr:rowOff>19050</xdr:rowOff>
              </from>
              <to>
                <xdr:col>1</xdr:col>
                <xdr:colOff>552450</xdr:colOff>
                <xdr:row>10</xdr:row>
                <xdr:rowOff>171450</xdr:rowOff>
              </to>
            </anchor>
          </controlPr>
        </control>
      </mc:Choice>
      <mc:Fallback>
        <control shapeId="10241" r:id="rId3" name="CommandButton2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G8"/>
  <sheetViews>
    <sheetView workbookViewId="0">
      <selection activeCell="E8" sqref="E8"/>
    </sheetView>
  </sheetViews>
  <sheetFormatPr baseColWidth="10" defaultRowHeight="15" x14ac:dyDescent="0.25"/>
  <cols>
    <col min="2" max="2" width="11.85546875" bestFit="1" customWidth="1"/>
    <col min="3" max="3" width="11.5703125" bestFit="1" customWidth="1"/>
  </cols>
  <sheetData>
    <row r="1" spans="1:7" x14ac:dyDescent="0.25">
      <c r="A1" s="23" t="s">
        <v>115</v>
      </c>
      <c r="B1" s="23"/>
      <c r="C1" s="23"/>
      <c r="D1" s="23"/>
      <c r="E1" s="23"/>
      <c r="F1" s="23"/>
      <c r="G1" s="23"/>
    </row>
    <row r="2" spans="1:7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113</v>
      </c>
      <c r="B3" s="11" t="s">
        <v>77</v>
      </c>
      <c r="C3" s="11" t="s">
        <v>114</v>
      </c>
    </row>
    <row r="4" spans="1:7" ht="15.75" x14ac:dyDescent="0.25">
      <c r="A4" s="2" t="s">
        <v>18</v>
      </c>
      <c r="B4" s="3">
        <v>41777</v>
      </c>
      <c r="C4" s="4">
        <v>200</v>
      </c>
    </row>
    <row r="5" spans="1:7" ht="15.75" x14ac:dyDescent="0.25">
      <c r="A5" s="2" t="s">
        <v>19</v>
      </c>
      <c r="B5" s="3">
        <v>41810</v>
      </c>
      <c r="C5" s="4">
        <v>300</v>
      </c>
    </row>
    <row r="6" spans="1:7" ht="15.75" x14ac:dyDescent="0.25">
      <c r="A6" s="2" t="s">
        <v>20</v>
      </c>
      <c r="B6" s="3">
        <v>41881</v>
      </c>
      <c r="C6" s="4">
        <v>200</v>
      </c>
    </row>
    <row r="7" spans="1:7" ht="15.75" x14ac:dyDescent="0.25">
      <c r="A7" s="2" t="s">
        <v>21</v>
      </c>
      <c r="B7" s="3">
        <v>39519</v>
      </c>
      <c r="C7" s="4"/>
    </row>
    <row r="8" spans="1:7" ht="15.75" x14ac:dyDescent="0.25">
      <c r="A8" s="2" t="s">
        <v>22</v>
      </c>
      <c r="B8" s="3">
        <v>39885</v>
      </c>
      <c r="C8" s="4"/>
    </row>
  </sheetData>
  <mergeCells count="1">
    <mergeCell ref="A1:G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21">
          <controlPr defaultSize="0" autoLine="0" r:id="rId4">
            <anchor moveWithCells="1">
              <from>
                <xdr:col>1</xdr:col>
                <xdr:colOff>19050</xdr:colOff>
                <xdr:row>9</xdr:row>
                <xdr:rowOff>152400</xdr:rowOff>
              </from>
              <to>
                <xdr:col>2</xdr:col>
                <xdr:colOff>752475</xdr:colOff>
                <xdr:row>11</xdr:row>
                <xdr:rowOff>114300</xdr:rowOff>
              </to>
            </anchor>
          </controlPr>
        </control>
      </mc:Choice>
      <mc:Fallback>
        <control shapeId="11265" r:id="rId3" name="CommandButton2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8"/>
  <sheetViews>
    <sheetView workbookViewId="0">
      <selection activeCell="E15" sqref="E15"/>
    </sheetView>
  </sheetViews>
  <sheetFormatPr baseColWidth="10" defaultRowHeight="15" x14ac:dyDescent="0.25"/>
  <cols>
    <col min="1" max="3" width="14.7109375" customWidth="1"/>
    <col min="4" max="4" width="13.28515625" customWidth="1"/>
  </cols>
  <sheetData>
    <row r="1" spans="1:7" x14ac:dyDescent="0.25">
      <c r="A1" s="23" t="s">
        <v>116</v>
      </c>
      <c r="B1" s="23"/>
      <c r="C1" s="23"/>
      <c r="D1" s="23"/>
      <c r="E1" s="23"/>
      <c r="F1" s="23"/>
      <c r="G1" s="23"/>
    </row>
    <row r="2" spans="1:7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1</v>
      </c>
      <c r="B3" s="11" t="s">
        <v>96</v>
      </c>
      <c r="C3" s="11" t="s">
        <v>74</v>
      </c>
      <c r="D3" s="11" t="s">
        <v>63</v>
      </c>
    </row>
    <row r="4" spans="1:7" x14ac:dyDescent="0.25">
      <c r="A4" t="s">
        <v>27</v>
      </c>
      <c r="B4" t="s">
        <v>28</v>
      </c>
      <c r="C4" t="s">
        <v>87</v>
      </c>
    </row>
    <row r="5" spans="1:7" x14ac:dyDescent="0.25">
      <c r="A5" t="s">
        <v>29</v>
      </c>
      <c r="B5" t="s">
        <v>30</v>
      </c>
      <c r="C5" t="s">
        <v>92</v>
      </c>
    </row>
    <row r="6" spans="1:7" x14ac:dyDescent="0.25">
      <c r="A6" t="s">
        <v>31</v>
      </c>
      <c r="B6" t="s">
        <v>32</v>
      </c>
      <c r="C6" t="s">
        <v>92</v>
      </c>
    </row>
    <row r="7" spans="1:7" x14ac:dyDescent="0.25">
      <c r="A7" t="s">
        <v>34</v>
      </c>
      <c r="B7" t="s">
        <v>35</v>
      </c>
      <c r="C7" t="s">
        <v>87</v>
      </c>
    </row>
    <row r="8" spans="1:7" x14ac:dyDescent="0.25">
      <c r="A8" t="s">
        <v>93</v>
      </c>
      <c r="B8" t="s">
        <v>94</v>
      </c>
      <c r="C8" t="s">
        <v>95</v>
      </c>
    </row>
  </sheetData>
  <mergeCells count="1">
    <mergeCell ref="A1:G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6"/>
  <sheetViews>
    <sheetView workbookViewId="0">
      <selection sqref="A1:G2"/>
    </sheetView>
  </sheetViews>
  <sheetFormatPr baseColWidth="10" defaultRowHeight="15" x14ac:dyDescent="0.25"/>
  <sheetData>
    <row r="1" spans="1:7" x14ac:dyDescent="0.25">
      <c r="A1" s="23" t="s">
        <v>117</v>
      </c>
      <c r="B1" s="23"/>
      <c r="C1" s="23"/>
      <c r="D1" s="23"/>
      <c r="E1" s="23"/>
      <c r="F1" s="23"/>
      <c r="G1" s="23"/>
    </row>
    <row r="2" spans="1:7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42</v>
      </c>
      <c r="B3" s="11" t="s">
        <v>43</v>
      </c>
      <c r="C3" s="11" t="s">
        <v>44</v>
      </c>
    </row>
    <row r="4" spans="1:7" x14ac:dyDescent="0.25">
      <c r="A4">
        <v>1</v>
      </c>
      <c r="B4">
        <v>5</v>
      </c>
      <c r="C4">
        <v>3</v>
      </c>
    </row>
    <row r="5" spans="1:7" x14ac:dyDescent="0.25">
      <c r="A5">
        <v>2</v>
      </c>
      <c r="B5">
        <v>10</v>
      </c>
      <c r="C5">
        <v>4</v>
      </c>
    </row>
    <row r="6" spans="1:7" x14ac:dyDescent="0.25">
      <c r="A6">
        <v>3</v>
      </c>
      <c r="B6">
        <v>15</v>
      </c>
      <c r="C6">
        <v>10</v>
      </c>
    </row>
  </sheetData>
  <mergeCells count="1">
    <mergeCell ref="A1:G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5"/>
  <sheetViews>
    <sheetView workbookViewId="0">
      <selection activeCell="A3" sqref="A3"/>
    </sheetView>
  </sheetViews>
  <sheetFormatPr baseColWidth="10" defaultRowHeight="15" x14ac:dyDescent="0.25"/>
  <cols>
    <col min="1" max="1" width="14.42578125" customWidth="1"/>
  </cols>
  <sheetData>
    <row r="1" spans="1:7" x14ac:dyDescent="0.25">
      <c r="A1" s="23" t="s">
        <v>121</v>
      </c>
      <c r="B1" s="23"/>
      <c r="C1" s="23"/>
      <c r="D1" s="23"/>
      <c r="E1" s="23"/>
      <c r="F1" s="23"/>
      <c r="G1" s="23"/>
    </row>
    <row r="2" spans="1:7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45</v>
      </c>
      <c r="B3" s="11" t="s">
        <v>44</v>
      </c>
    </row>
    <row r="4" spans="1:7" x14ac:dyDescent="0.25">
      <c r="A4" s="5">
        <v>0</v>
      </c>
      <c r="B4" s="5">
        <v>100</v>
      </c>
    </row>
    <row r="5" spans="1:7" x14ac:dyDescent="0.25">
      <c r="A5" s="5" t="s">
        <v>46</v>
      </c>
      <c r="B5" s="5">
        <v>0</v>
      </c>
    </row>
  </sheetData>
  <mergeCells count="1">
    <mergeCell ref="A1:G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4"/>
  <sheetViews>
    <sheetView workbookViewId="0">
      <selection sqref="A1:M2"/>
    </sheetView>
  </sheetViews>
  <sheetFormatPr baseColWidth="10" defaultRowHeight="15" x14ac:dyDescent="0.25"/>
  <sheetData>
    <row r="1" spans="1:13" ht="15" customHeight="1" x14ac:dyDescent="0.25">
      <c r="A1" s="23" t="s">
        <v>118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ht="15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x14ac:dyDescent="0.25">
      <c r="B3" s="11" t="s">
        <v>51</v>
      </c>
      <c r="C3" s="11" t="s">
        <v>52</v>
      </c>
      <c r="D3" s="11" t="s">
        <v>53</v>
      </c>
      <c r="E3" s="11" t="s">
        <v>54</v>
      </c>
      <c r="F3" s="11" t="s">
        <v>55</v>
      </c>
      <c r="G3" s="11" t="s">
        <v>56</v>
      </c>
      <c r="H3" s="11" t="s">
        <v>57</v>
      </c>
      <c r="I3" s="11" t="s">
        <v>58</v>
      </c>
      <c r="J3" s="11" t="s">
        <v>59</v>
      </c>
      <c r="K3" s="11" t="s">
        <v>60</v>
      </c>
      <c r="L3" s="11" t="s">
        <v>61</v>
      </c>
      <c r="M3" s="11" t="s">
        <v>62</v>
      </c>
    </row>
    <row r="4" spans="1:13" x14ac:dyDescent="0.25">
      <c r="A4" t="str">
        <f>Employe!A4</f>
        <v>ALRO1</v>
      </c>
      <c r="B4">
        <v>1</v>
      </c>
      <c r="C4">
        <v>3</v>
      </c>
      <c r="D4">
        <v>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1</v>
      </c>
    </row>
    <row r="5" spans="1:13" x14ac:dyDescent="0.25">
      <c r="A5" t="str">
        <f>Employe!A5</f>
        <v>PAJA2</v>
      </c>
      <c r="B5">
        <v>0</v>
      </c>
      <c r="C5">
        <v>0</v>
      </c>
      <c r="D5">
        <v>0</v>
      </c>
      <c r="E5">
        <v>0</v>
      </c>
      <c r="F5">
        <v>1</v>
      </c>
      <c r="G5">
        <v>0</v>
      </c>
      <c r="H5">
        <v>3</v>
      </c>
      <c r="I5">
        <v>0</v>
      </c>
      <c r="J5">
        <v>0</v>
      </c>
      <c r="K5">
        <v>0</v>
      </c>
      <c r="L5">
        <v>1</v>
      </c>
      <c r="M5">
        <v>0</v>
      </c>
    </row>
    <row r="6" spans="1:13" x14ac:dyDescent="0.25">
      <c r="A6" t="str">
        <f>Employe!A6</f>
        <v>SODA3</v>
      </c>
      <c r="B6">
        <v>0</v>
      </c>
      <c r="C6">
        <v>1</v>
      </c>
      <c r="D6">
        <v>0</v>
      </c>
      <c r="E6">
        <v>0</v>
      </c>
      <c r="F6">
        <v>0</v>
      </c>
      <c r="G6">
        <v>0</v>
      </c>
      <c r="H6">
        <v>0</v>
      </c>
      <c r="I6">
        <v>2</v>
      </c>
      <c r="J6">
        <v>0</v>
      </c>
      <c r="K6">
        <v>0</v>
      </c>
      <c r="L6">
        <v>0</v>
      </c>
      <c r="M6">
        <v>0</v>
      </c>
    </row>
    <row r="7" spans="1:13" x14ac:dyDescent="0.25">
      <c r="A7" t="str">
        <f>Employe!A7</f>
        <v>JODA4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</row>
    <row r="8" spans="1:13" x14ac:dyDescent="0.25">
      <c r="A8" t="str">
        <f>Employe!A8</f>
        <v>PAHE5</v>
      </c>
      <c r="B8">
        <v>0</v>
      </c>
      <c r="C8">
        <v>2</v>
      </c>
      <c r="D8">
        <v>0</v>
      </c>
      <c r="E8">
        <v>0</v>
      </c>
      <c r="F8">
        <v>0</v>
      </c>
      <c r="G8">
        <v>1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</row>
    <row r="9" spans="1:13" x14ac:dyDescent="0.25">
      <c r="A9">
        <f>Employe!A9</f>
        <v>0</v>
      </c>
    </row>
    <row r="10" spans="1:13" x14ac:dyDescent="0.25">
      <c r="A10">
        <f>Employe!A10</f>
        <v>0</v>
      </c>
    </row>
    <row r="11" spans="1:13" x14ac:dyDescent="0.25">
      <c r="A11">
        <f>Employe!A11</f>
        <v>0</v>
      </c>
    </row>
    <row r="12" spans="1:13" x14ac:dyDescent="0.25">
      <c r="A12">
        <f>Employe!A12</f>
        <v>0</v>
      </c>
    </row>
    <row r="13" spans="1:13" x14ac:dyDescent="0.25">
      <c r="A13">
        <f>Employe!A13</f>
        <v>0</v>
      </c>
    </row>
    <row r="14" spans="1:13" x14ac:dyDescent="0.25">
      <c r="A14">
        <f>Employe!A14</f>
        <v>0</v>
      </c>
    </row>
  </sheetData>
  <mergeCells count="1">
    <mergeCell ref="A1:M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5"/>
  <sheetViews>
    <sheetView workbookViewId="0">
      <selection activeCell="D10" sqref="D10"/>
    </sheetView>
  </sheetViews>
  <sheetFormatPr baseColWidth="10" defaultRowHeight="15" x14ac:dyDescent="0.25"/>
  <cols>
    <col min="1" max="1" width="13.5703125" bestFit="1" customWidth="1"/>
    <col min="3" max="3" width="23.5703125" customWidth="1"/>
    <col min="4" max="4" width="15.140625" bestFit="1" customWidth="1"/>
  </cols>
  <sheetData>
    <row r="1" spans="1:13" x14ac:dyDescent="0.25">
      <c r="A1" s="23" t="s">
        <v>119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x14ac:dyDescent="0.25">
      <c r="A3" s="11" t="s">
        <v>76</v>
      </c>
      <c r="B3" s="11" t="s">
        <v>77</v>
      </c>
      <c r="C3" s="11" t="s">
        <v>64</v>
      </c>
      <c r="D3" s="11" t="s">
        <v>67</v>
      </c>
      <c r="E3" s="11" t="s">
        <v>65</v>
      </c>
    </row>
    <row r="4" spans="1:13" x14ac:dyDescent="0.25">
      <c r="A4" t="s">
        <v>2</v>
      </c>
      <c r="B4" s="1">
        <v>41897</v>
      </c>
      <c r="C4" t="s">
        <v>66</v>
      </c>
      <c r="D4" t="s">
        <v>68</v>
      </c>
      <c r="E4">
        <v>20</v>
      </c>
    </row>
    <row r="5" spans="1:13" x14ac:dyDescent="0.25">
      <c r="A5" t="s">
        <v>10</v>
      </c>
      <c r="B5" s="1">
        <v>41641</v>
      </c>
      <c r="C5" t="s">
        <v>69</v>
      </c>
      <c r="D5" t="s">
        <v>70</v>
      </c>
      <c r="E5">
        <v>60</v>
      </c>
    </row>
  </sheetData>
  <mergeCells count="1">
    <mergeCell ref="A1:M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5"/>
  <sheetViews>
    <sheetView workbookViewId="0">
      <selection activeCell="K26" sqref="K26"/>
    </sheetView>
  </sheetViews>
  <sheetFormatPr baseColWidth="10" defaultRowHeight="15" x14ac:dyDescent="0.25"/>
  <cols>
    <col min="1" max="1" width="15.140625" bestFit="1" customWidth="1"/>
    <col min="2" max="2" width="13.7109375" bestFit="1" customWidth="1"/>
  </cols>
  <sheetData>
    <row r="1" spans="1:7" x14ac:dyDescent="0.25">
      <c r="A1" s="23" t="s">
        <v>120</v>
      </c>
      <c r="B1" s="23"/>
      <c r="C1" s="23"/>
      <c r="D1" s="23"/>
      <c r="E1" s="23"/>
      <c r="F1" s="23"/>
      <c r="G1" s="23"/>
    </row>
    <row r="2" spans="1:7" x14ac:dyDescent="0.25">
      <c r="A2" s="23"/>
      <c r="B2" s="23"/>
      <c r="C2" s="23"/>
      <c r="D2" s="23"/>
      <c r="E2" s="23"/>
      <c r="F2" s="23"/>
      <c r="G2" s="23"/>
    </row>
    <row r="3" spans="1:7" x14ac:dyDescent="0.25">
      <c r="A3" s="11" t="s">
        <v>75</v>
      </c>
      <c r="B3" s="11" t="s">
        <v>76</v>
      </c>
      <c r="C3" s="11" t="s">
        <v>77</v>
      </c>
      <c r="D3" s="11" t="s">
        <v>115</v>
      </c>
      <c r="E3" s="11" t="s">
        <v>65</v>
      </c>
      <c r="F3" s="11" t="s">
        <v>78</v>
      </c>
    </row>
    <row r="4" spans="1:7" x14ac:dyDescent="0.25">
      <c r="A4" t="s">
        <v>14</v>
      </c>
      <c r="B4" t="s">
        <v>10</v>
      </c>
    </row>
    <row r="5" spans="1:7" x14ac:dyDescent="0.25">
      <c r="A5" t="s">
        <v>33</v>
      </c>
      <c r="B5" t="s">
        <v>13</v>
      </c>
    </row>
  </sheetData>
  <mergeCells count="1">
    <mergeCell ref="A1:G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Menu</vt:lpstr>
      <vt:lpstr>Masque</vt:lpstr>
      <vt:lpstr>Employe</vt:lpstr>
      <vt:lpstr>Formation</vt:lpstr>
      <vt:lpstr>Conges</vt:lpstr>
      <vt:lpstr>Session</vt:lpstr>
      <vt:lpstr>Emploi</vt:lpstr>
      <vt:lpstr>Prime Anciennete</vt:lpstr>
      <vt:lpstr>Prime Assiduite</vt:lpstr>
      <vt:lpstr>Présence</vt:lpstr>
      <vt:lpstr>Accident travail</vt:lpstr>
      <vt:lpstr>Suivi formation</vt:lpstr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Denat</dc:creator>
  <cp:lastModifiedBy>Lau</cp:lastModifiedBy>
  <dcterms:created xsi:type="dcterms:W3CDTF">2015-01-07T07:51:53Z</dcterms:created>
  <dcterms:modified xsi:type="dcterms:W3CDTF">2015-01-10T22:29:46Z</dcterms:modified>
</cp:coreProperties>
</file>