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63A1D596-E369-40B3-9D57-EFD67488FE5C}" xr6:coauthVersionLast="40" xr6:coauthVersionMax="40" xr10:uidLastSave="{00000000-0000-0000-0000-000000000000}"/>
  <bookViews>
    <workbookView xWindow="0" yWindow="0" windowWidth="24000" windowHeight="9525" tabRatio="738" xr2:uid="{00000000-000D-0000-FFFF-FFFF00000000}"/>
  </bookViews>
  <sheets>
    <sheet name="JANVIER" sheetId="2" r:id="rId1"/>
    <sheet name="FEVRIER" sheetId="5" r:id="rId2"/>
    <sheet name="MARS" sheetId="6" r:id="rId3"/>
    <sheet name="AVRIL" sheetId="7" r:id="rId4"/>
    <sheet name="MAI" sheetId="10" r:id="rId5"/>
    <sheet name="JUIN" sheetId="11" r:id="rId6"/>
    <sheet name="JUILLET" sheetId="12" r:id="rId7"/>
    <sheet name="AOUT" sheetId="13" r:id="rId8"/>
    <sheet name="SEPTEMBRE" sheetId="14" r:id="rId9"/>
    <sheet name="OCTOBRE" sheetId="15" r:id="rId10"/>
    <sheet name="NOVEMBRE" sheetId="16" r:id="rId11"/>
    <sheet name="DECEMBRE" sheetId="17" r:id="rId12"/>
    <sheet name="base prix alpha" sheetId="4" r:id="rId13"/>
    <sheet name="TABLEAU BORD ANNUEL" sheetId="18" r:id="rId14"/>
    <sheet name="CONSO CAFE" sheetId="19" r:id="rId15"/>
  </sheets>
  <definedNames>
    <definedName name="_xlnm._FilterDatabase" localSheetId="7" hidden="1">AOUT!$A$2:$G$500</definedName>
    <definedName name="_xlnm._FilterDatabase" localSheetId="3" hidden="1">AVRIL!$A$2:$G$500</definedName>
    <definedName name="_xlnm._FilterDatabase" localSheetId="12" hidden="1">'base prix alpha'!$A$2:$D$801</definedName>
    <definedName name="_xlnm._FilterDatabase" localSheetId="11" hidden="1">DECEMBRE!$A$2:$G$500</definedName>
    <definedName name="_xlnm._FilterDatabase" localSheetId="1" hidden="1">FEVRIER!$A$2:$G$501</definedName>
    <definedName name="_xlnm._FilterDatabase" localSheetId="0" hidden="1">JANVIER!$A$2:$G$500</definedName>
    <definedName name="_xlnm._FilterDatabase" localSheetId="6" hidden="1">JUILLET!$A$2:$G$500</definedName>
    <definedName name="_xlnm._FilterDatabase" localSheetId="5" hidden="1">JUIN!$A$2:$G$500</definedName>
    <definedName name="_xlnm._FilterDatabase" localSheetId="4" hidden="1">MAI!$A$2:$G$500</definedName>
    <definedName name="_xlnm._FilterDatabase" localSheetId="2" hidden="1">MARS!$A$2:$G$500</definedName>
    <definedName name="_xlnm._FilterDatabase" localSheetId="10" hidden="1">NOVEMBRE!$A$2:$G$500</definedName>
    <definedName name="_xlnm._FilterDatabase" localSheetId="9" hidden="1">OCTOBRE!$A$2:$G$500</definedName>
    <definedName name="_xlnm._FilterDatabase" localSheetId="8" hidden="1">SEPTEMBRE!$A$2:$G$500</definedName>
    <definedName name="Rayons">OFFSET(JANVIER!$I$3,,,COUNTA(JANVIER!$I$3:$I$22))</definedName>
  </definedName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0" i="5" l="1"/>
  <c r="K22" i="5"/>
  <c r="L32" i="5"/>
  <c r="K22" i="6"/>
  <c r="K22" i="7"/>
  <c r="K22" i="10"/>
  <c r="K22" i="11"/>
  <c r="K22" i="12"/>
  <c r="K22" i="13"/>
  <c r="K22" i="14"/>
  <c r="K22" i="15"/>
  <c r="K22" i="16"/>
  <c r="K22" i="17"/>
  <c r="K22" i="2"/>
  <c r="G5" i="2"/>
  <c r="G6" i="2"/>
  <c r="G7" i="2"/>
  <c r="G8" i="2"/>
  <c r="G9" i="2"/>
  <c r="G10" i="2"/>
  <c r="G3" i="2"/>
  <c r="G4" i="2"/>
  <c r="G501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K21" i="2"/>
  <c r="O22" i="2"/>
  <c r="K4" i="2"/>
  <c r="L4" i="2"/>
  <c r="G3" i="5"/>
  <c r="G4" i="5"/>
  <c r="G5" i="5"/>
  <c r="G6" i="5"/>
  <c r="G7" i="5"/>
  <c r="G8" i="5"/>
  <c r="G9" i="5"/>
  <c r="G10" i="5"/>
  <c r="G501" i="5"/>
  <c r="G3" i="6"/>
  <c r="G4" i="6"/>
  <c r="G5" i="6"/>
  <c r="G6" i="6"/>
  <c r="G7" i="6"/>
  <c r="G8" i="6"/>
  <c r="G9" i="6"/>
  <c r="G10" i="6"/>
  <c r="G501" i="6"/>
  <c r="G3" i="7"/>
  <c r="G4" i="7"/>
  <c r="G5" i="7"/>
  <c r="G6" i="7"/>
  <c r="G7" i="7"/>
  <c r="G8" i="7"/>
  <c r="G9" i="7"/>
  <c r="G10" i="7"/>
  <c r="G501" i="7"/>
  <c r="G3" i="10"/>
  <c r="G4" i="10"/>
  <c r="G5" i="10"/>
  <c r="G6" i="10"/>
  <c r="G7" i="10"/>
  <c r="G8" i="10"/>
  <c r="G9" i="10"/>
  <c r="G10" i="10"/>
  <c r="G501" i="10"/>
  <c r="G3" i="11"/>
  <c r="G4" i="11"/>
  <c r="G5" i="11"/>
  <c r="G6" i="11"/>
  <c r="G7" i="11"/>
  <c r="G8" i="11"/>
  <c r="G9" i="11"/>
  <c r="G10" i="11"/>
  <c r="G501" i="11"/>
  <c r="G3" i="12"/>
  <c r="G4" i="12"/>
  <c r="G5" i="12"/>
  <c r="G6" i="12"/>
  <c r="G7" i="12"/>
  <c r="G8" i="12"/>
  <c r="G9" i="12"/>
  <c r="G10" i="12"/>
  <c r="G501" i="12"/>
  <c r="G3" i="13"/>
  <c r="G4" i="13"/>
  <c r="G5" i="13"/>
  <c r="G6" i="13"/>
  <c r="G7" i="13"/>
  <c r="G8" i="13"/>
  <c r="G9" i="13"/>
  <c r="G10" i="13"/>
  <c r="G501" i="13"/>
  <c r="G3" i="14"/>
  <c r="G4" i="14"/>
  <c r="G5" i="14"/>
  <c r="G6" i="14"/>
  <c r="G7" i="14"/>
  <c r="G8" i="14"/>
  <c r="G9" i="14"/>
  <c r="G10" i="14"/>
  <c r="G501" i="14"/>
  <c r="G3" i="15"/>
  <c r="G4" i="15"/>
  <c r="G5" i="15"/>
  <c r="G6" i="15"/>
  <c r="G7" i="15"/>
  <c r="G8" i="15"/>
  <c r="G9" i="15"/>
  <c r="G10" i="15"/>
  <c r="G501" i="15"/>
  <c r="G3" i="16"/>
  <c r="G4" i="16"/>
  <c r="G5" i="16"/>
  <c r="G6" i="16"/>
  <c r="G7" i="16"/>
  <c r="G8" i="16"/>
  <c r="G9" i="16"/>
  <c r="G10" i="16"/>
  <c r="G501" i="16"/>
  <c r="G3" i="17"/>
  <c r="G4" i="17"/>
  <c r="G5" i="17"/>
  <c r="G6" i="17"/>
  <c r="G7" i="17"/>
  <c r="G8" i="17"/>
  <c r="G9" i="17"/>
  <c r="G10" i="17"/>
  <c r="G501" i="17"/>
  <c r="K4" i="5"/>
  <c r="L4" i="5"/>
  <c r="K5" i="5"/>
  <c r="L5" i="5"/>
  <c r="K6" i="5"/>
  <c r="L6" i="5"/>
  <c r="K7" i="5"/>
  <c r="L7" i="5"/>
  <c r="K8" i="5"/>
  <c r="L8" i="5"/>
  <c r="K9" i="5"/>
  <c r="L9" i="5"/>
  <c r="K10" i="5"/>
  <c r="L10" i="5"/>
  <c r="K11" i="5"/>
  <c r="L11" i="5"/>
  <c r="K12" i="5"/>
  <c r="L12" i="5"/>
  <c r="K13" i="5"/>
  <c r="L13" i="5"/>
  <c r="K14" i="5"/>
  <c r="L14" i="5"/>
  <c r="K15" i="5"/>
  <c r="L15" i="5"/>
  <c r="K16" i="5"/>
  <c r="L16" i="5"/>
  <c r="K17" i="5"/>
  <c r="L17" i="5"/>
  <c r="K18" i="5"/>
  <c r="L18" i="5"/>
  <c r="K19" i="5"/>
  <c r="L19" i="5"/>
  <c r="K20" i="5"/>
  <c r="L20" i="5"/>
  <c r="K21" i="5"/>
  <c r="L21" i="5"/>
  <c r="K4" i="6"/>
  <c r="L4" i="6"/>
  <c r="K5" i="6"/>
  <c r="L5" i="6"/>
  <c r="K6" i="6"/>
  <c r="L6" i="6"/>
  <c r="K7" i="6"/>
  <c r="L7" i="6"/>
  <c r="K8" i="6"/>
  <c r="L8" i="6"/>
  <c r="K9" i="6"/>
  <c r="L9" i="6"/>
  <c r="K10" i="6"/>
  <c r="L10" i="6"/>
  <c r="K11" i="6"/>
  <c r="L11" i="6"/>
  <c r="K12" i="6"/>
  <c r="L12" i="6"/>
  <c r="K13" i="6"/>
  <c r="L13" i="6"/>
  <c r="K14" i="6"/>
  <c r="L14" i="6"/>
  <c r="K15" i="6"/>
  <c r="L15" i="6"/>
  <c r="K16" i="6"/>
  <c r="L16" i="6"/>
  <c r="K17" i="6"/>
  <c r="L17" i="6"/>
  <c r="K18" i="6"/>
  <c r="L18" i="6"/>
  <c r="K19" i="6"/>
  <c r="L19" i="6"/>
  <c r="K20" i="6"/>
  <c r="L20" i="6"/>
  <c r="K21" i="6"/>
  <c r="L21" i="6"/>
  <c r="K4" i="7"/>
  <c r="L4" i="7"/>
  <c r="K5" i="7"/>
  <c r="L5" i="7"/>
  <c r="K6" i="7"/>
  <c r="L6" i="7"/>
  <c r="K7" i="7"/>
  <c r="L7" i="7"/>
  <c r="K8" i="7"/>
  <c r="L8" i="7"/>
  <c r="K9" i="7"/>
  <c r="L9" i="7"/>
  <c r="K10" i="7"/>
  <c r="L10" i="7"/>
  <c r="K11" i="7"/>
  <c r="L11" i="7"/>
  <c r="K12" i="7"/>
  <c r="L12" i="7"/>
  <c r="K13" i="7"/>
  <c r="L13" i="7"/>
  <c r="K14" i="7"/>
  <c r="L14" i="7"/>
  <c r="K15" i="7"/>
  <c r="L15" i="7"/>
  <c r="K16" i="7"/>
  <c r="L16" i="7"/>
  <c r="K17" i="7"/>
  <c r="L17" i="7"/>
  <c r="K18" i="7"/>
  <c r="L18" i="7"/>
  <c r="K19" i="7"/>
  <c r="L19" i="7"/>
  <c r="K20" i="7"/>
  <c r="L20" i="7"/>
  <c r="K21" i="7"/>
  <c r="L21" i="7"/>
  <c r="K4" i="10"/>
  <c r="L4" i="10"/>
  <c r="K5" i="10"/>
  <c r="L5" i="10"/>
  <c r="K6" i="10"/>
  <c r="L6" i="10"/>
  <c r="K7" i="10"/>
  <c r="L7" i="10"/>
  <c r="K8" i="10"/>
  <c r="L8" i="10"/>
  <c r="K9" i="10"/>
  <c r="L9" i="10"/>
  <c r="K10" i="10"/>
  <c r="L10" i="10"/>
  <c r="K11" i="10"/>
  <c r="L11" i="10"/>
  <c r="K12" i="10"/>
  <c r="L12" i="10"/>
  <c r="K13" i="10"/>
  <c r="L13" i="10"/>
  <c r="K14" i="10"/>
  <c r="L14" i="10"/>
  <c r="K15" i="10"/>
  <c r="L15" i="10"/>
  <c r="K16" i="10"/>
  <c r="L16" i="10"/>
  <c r="K17" i="10"/>
  <c r="L17" i="10"/>
  <c r="K18" i="10"/>
  <c r="L18" i="10"/>
  <c r="K19" i="10"/>
  <c r="L19" i="10"/>
  <c r="K20" i="10"/>
  <c r="L20" i="10"/>
  <c r="K21" i="10"/>
  <c r="L21" i="10"/>
  <c r="K4" i="11"/>
  <c r="L4" i="11"/>
  <c r="K5" i="11"/>
  <c r="L5" i="11"/>
  <c r="K6" i="11"/>
  <c r="L6" i="11"/>
  <c r="K7" i="11"/>
  <c r="L7" i="11"/>
  <c r="K8" i="11"/>
  <c r="L8" i="11"/>
  <c r="K9" i="11"/>
  <c r="L9" i="11"/>
  <c r="K10" i="11"/>
  <c r="L10" i="11"/>
  <c r="K11" i="11"/>
  <c r="L11" i="11"/>
  <c r="K12" i="11"/>
  <c r="L12" i="11"/>
  <c r="K13" i="11"/>
  <c r="L13" i="11"/>
  <c r="K14" i="11"/>
  <c r="L14" i="11"/>
  <c r="K15" i="11"/>
  <c r="L15" i="11"/>
  <c r="K16" i="11"/>
  <c r="L16" i="11"/>
  <c r="K17" i="11"/>
  <c r="L17" i="11"/>
  <c r="K18" i="11"/>
  <c r="L18" i="11"/>
  <c r="K19" i="11"/>
  <c r="L19" i="11"/>
  <c r="K20" i="11"/>
  <c r="L20" i="11"/>
  <c r="K21" i="11"/>
  <c r="L21" i="11"/>
  <c r="K4" i="12"/>
  <c r="L4" i="12"/>
  <c r="K5" i="12"/>
  <c r="L5" i="12"/>
  <c r="K6" i="12"/>
  <c r="L6" i="12"/>
  <c r="K7" i="12"/>
  <c r="L7" i="12"/>
  <c r="K8" i="12"/>
  <c r="L8" i="12"/>
  <c r="K9" i="12"/>
  <c r="L9" i="12"/>
  <c r="K10" i="12"/>
  <c r="L10" i="12"/>
  <c r="K11" i="12"/>
  <c r="L11" i="12"/>
  <c r="K12" i="12"/>
  <c r="L12" i="12"/>
  <c r="K13" i="12"/>
  <c r="L13" i="12"/>
  <c r="K14" i="12"/>
  <c r="L14" i="12"/>
  <c r="K15" i="12"/>
  <c r="L15" i="12"/>
  <c r="K16" i="12"/>
  <c r="L16" i="12"/>
  <c r="K17" i="12"/>
  <c r="L17" i="12"/>
  <c r="K18" i="12"/>
  <c r="L18" i="12"/>
  <c r="K19" i="12"/>
  <c r="L19" i="12"/>
  <c r="K20" i="12"/>
  <c r="L20" i="12"/>
  <c r="K21" i="12"/>
  <c r="L21" i="12"/>
  <c r="K4" i="13"/>
  <c r="L4" i="13"/>
  <c r="K5" i="13"/>
  <c r="L5" i="13"/>
  <c r="K6" i="13"/>
  <c r="L6" i="13"/>
  <c r="K7" i="13"/>
  <c r="L7" i="13"/>
  <c r="K8" i="13"/>
  <c r="L8" i="13"/>
  <c r="K9" i="13"/>
  <c r="L9" i="13"/>
  <c r="K10" i="13"/>
  <c r="L10" i="13"/>
  <c r="K11" i="13"/>
  <c r="L11" i="13"/>
  <c r="K12" i="13"/>
  <c r="L12" i="13"/>
  <c r="K13" i="13"/>
  <c r="L13" i="13"/>
  <c r="K14" i="13"/>
  <c r="L14" i="13"/>
  <c r="K15" i="13"/>
  <c r="L15" i="13"/>
  <c r="K16" i="13"/>
  <c r="L16" i="13"/>
  <c r="K17" i="13"/>
  <c r="L17" i="13"/>
  <c r="K18" i="13"/>
  <c r="L18" i="13"/>
  <c r="K19" i="13"/>
  <c r="L19" i="13"/>
  <c r="K20" i="13"/>
  <c r="L20" i="13"/>
  <c r="K21" i="13"/>
  <c r="L21" i="13"/>
  <c r="K4" i="14"/>
  <c r="L4" i="14"/>
  <c r="K5" i="14"/>
  <c r="L5" i="14"/>
  <c r="K6" i="14"/>
  <c r="L6" i="14"/>
  <c r="K7" i="14"/>
  <c r="L7" i="14"/>
  <c r="K8" i="14"/>
  <c r="L8" i="14"/>
  <c r="K9" i="14"/>
  <c r="L9" i="14"/>
  <c r="K10" i="14"/>
  <c r="L10" i="14"/>
  <c r="K11" i="14"/>
  <c r="L11" i="14"/>
  <c r="K12" i="14"/>
  <c r="L12" i="14"/>
  <c r="K13" i="14"/>
  <c r="L13" i="14"/>
  <c r="K14" i="14"/>
  <c r="L14" i="14"/>
  <c r="K15" i="14"/>
  <c r="L15" i="14"/>
  <c r="K16" i="14"/>
  <c r="L16" i="14"/>
  <c r="K17" i="14"/>
  <c r="L17" i="14"/>
  <c r="K18" i="14"/>
  <c r="L18" i="14"/>
  <c r="K19" i="14"/>
  <c r="L19" i="14"/>
  <c r="K20" i="14"/>
  <c r="L20" i="14"/>
  <c r="K21" i="14"/>
  <c r="L21" i="14"/>
  <c r="K4" i="15"/>
  <c r="L4" i="15"/>
  <c r="K5" i="15"/>
  <c r="L5" i="15"/>
  <c r="K6" i="15"/>
  <c r="L6" i="15"/>
  <c r="K7" i="15"/>
  <c r="L7" i="15"/>
  <c r="K8" i="15"/>
  <c r="L8" i="15"/>
  <c r="K9" i="15"/>
  <c r="L9" i="15"/>
  <c r="K10" i="15"/>
  <c r="L10" i="15"/>
  <c r="K11" i="15"/>
  <c r="L11" i="15"/>
  <c r="K12" i="15"/>
  <c r="L12" i="15"/>
  <c r="K13" i="15"/>
  <c r="L13" i="15"/>
  <c r="K14" i="15"/>
  <c r="L14" i="15"/>
  <c r="K15" i="15"/>
  <c r="L15" i="15"/>
  <c r="K16" i="15"/>
  <c r="L16" i="15"/>
  <c r="K17" i="15"/>
  <c r="L17" i="15"/>
  <c r="K18" i="15"/>
  <c r="L18" i="15"/>
  <c r="K19" i="15"/>
  <c r="L19" i="15"/>
  <c r="K20" i="15"/>
  <c r="L20" i="15"/>
  <c r="K21" i="15"/>
  <c r="L21" i="15"/>
  <c r="K4" i="16"/>
  <c r="L4" i="16"/>
  <c r="K5" i="16"/>
  <c r="L5" i="16"/>
  <c r="K6" i="16"/>
  <c r="L6" i="16"/>
  <c r="K7" i="16"/>
  <c r="L7" i="16"/>
  <c r="K8" i="16"/>
  <c r="L8" i="16"/>
  <c r="K9" i="16"/>
  <c r="L9" i="16"/>
  <c r="K10" i="16"/>
  <c r="L10" i="16"/>
  <c r="K11" i="16"/>
  <c r="L11" i="16"/>
  <c r="K12" i="16"/>
  <c r="L12" i="16"/>
  <c r="K13" i="16"/>
  <c r="L13" i="16"/>
  <c r="K14" i="16"/>
  <c r="L14" i="16"/>
  <c r="K15" i="16"/>
  <c r="L15" i="16"/>
  <c r="K16" i="16"/>
  <c r="L16" i="16"/>
  <c r="K17" i="16"/>
  <c r="L17" i="16"/>
  <c r="K18" i="16"/>
  <c r="L18" i="16"/>
  <c r="K19" i="16"/>
  <c r="L19" i="16"/>
  <c r="K20" i="16"/>
  <c r="L20" i="16"/>
  <c r="K21" i="16"/>
  <c r="L21" i="16"/>
  <c r="K4" i="17"/>
  <c r="L4" i="17"/>
  <c r="K5" i="17"/>
  <c r="L5" i="17"/>
  <c r="K6" i="17"/>
  <c r="L6" i="17"/>
  <c r="K7" i="17"/>
  <c r="L7" i="17"/>
  <c r="K8" i="17"/>
  <c r="L8" i="17"/>
  <c r="K9" i="17"/>
  <c r="L9" i="17"/>
  <c r="K10" i="17"/>
  <c r="L10" i="17"/>
  <c r="K11" i="17"/>
  <c r="L11" i="17"/>
  <c r="K12" i="17"/>
  <c r="L12" i="17"/>
  <c r="K13" i="17"/>
  <c r="L13" i="17"/>
  <c r="K14" i="17"/>
  <c r="L14" i="17"/>
  <c r="K15" i="17"/>
  <c r="L15" i="17"/>
  <c r="K16" i="17"/>
  <c r="L16" i="17"/>
  <c r="K17" i="17"/>
  <c r="L17" i="17"/>
  <c r="K18" i="17"/>
  <c r="L18" i="17"/>
  <c r="K19" i="17"/>
  <c r="L19" i="17"/>
  <c r="K20" i="17"/>
  <c r="L20" i="17"/>
  <c r="K21" i="17"/>
  <c r="L21" i="17"/>
  <c r="K5" i="2"/>
  <c r="L5" i="2"/>
  <c r="K6" i="2"/>
  <c r="L6" i="2"/>
  <c r="K7" i="2"/>
  <c r="L7" i="2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L21" i="2"/>
  <c r="K3" i="5"/>
  <c r="L3" i="5"/>
  <c r="K3" i="6"/>
  <c r="L3" i="6"/>
  <c r="K3" i="7"/>
  <c r="L3" i="7"/>
  <c r="K3" i="10"/>
  <c r="L3" i="10"/>
  <c r="K3" i="11"/>
  <c r="L3" i="11"/>
  <c r="K3" i="12"/>
  <c r="L3" i="12"/>
  <c r="K3" i="13"/>
  <c r="L3" i="13"/>
  <c r="K3" i="14"/>
  <c r="L3" i="14"/>
  <c r="K3" i="15"/>
  <c r="L3" i="15"/>
  <c r="K3" i="16"/>
  <c r="L3" i="16"/>
  <c r="K3" i="17"/>
  <c r="L3" i="17"/>
  <c r="K3" i="2"/>
  <c r="L3" i="2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  <c r="G416" i="10"/>
  <c r="G417" i="10"/>
  <c r="G418" i="10"/>
  <c r="G419" i="10"/>
  <c r="G420" i="10"/>
  <c r="G421" i="10"/>
  <c r="G422" i="10"/>
  <c r="G423" i="10"/>
  <c r="G424" i="10"/>
  <c r="G425" i="10"/>
  <c r="G426" i="10"/>
  <c r="G427" i="10"/>
  <c r="G428" i="10"/>
  <c r="G429" i="10"/>
  <c r="G430" i="10"/>
  <c r="G431" i="10"/>
  <c r="G432" i="10"/>
  <c r="G433" i="10"/>
  <c r="G434" i="10"/>
  <c r="G435" i="10"/>
  <c r="G436" i="10"/>
  <c r="G437" i="10"/>
  <c r="G438" i="10"/>
  <c r="G439" i="10"/>
  <c r="G440" i="10"/>
  <c r="G441" i="10"/>
  <c r="G442" i="10"/>
  <c r="G443" i="10"/>
  <c r="G444" i="10"/>
  <c r="G445" i="10"/>
  <c r="G446" i="10"/>
  <c r="G447" i="10"/>
  <c r="G448" i="10"/>
  <c r="G449" i="10"/>
  <c r="G450" i="10"/>
  <c r="G451" i="10"/>
  <c r="G452" i="10"/>
  <c r="G453" i="10"/>
  <c r="G454" i="10"/>
  <c r="G455" i="10"/>
  <c r="G456" i="10"/>
  <c r="G457" i="10"/>
  <c r="G458" i="10"/>
  <c r="G459" i="10"/>
  <c r="G460" i="10"/>
  <c r="G461" i="10"/>
  <c r="G462" i="10"/>
  <c r="G463" i="10"/>
  <c r="G464" i="10"/>
  <c r="G465" i="10"/>
  <c r="G466" i="10"/>
  <c r="G467" i="10"/>
  <c r="G468" i="10"/>
  <c r="G469" i="10"/>
  <c r="G470" i="10"/>
  <c r="G471" i="10"/>
  <c r="G472" i="10"/>
  <c r="G473" i="10"/>
  <c r="G474" i="10"/>
  <c r="G475" i="10"/>
  <c r="G476" i="10"/>
  <c r="G477" i="10"/>
  <c r="G478" i="10"/>
  <c r="G479" i="10"/>
  <c r="G480" i="10"/>
  <c r="G481" i="10"/>
  <c r="G482" i="10"/>
  <c r="G483" i="10"/>
  <c r="G484" i="10"/>
  <c r="G485" i="10"/>
  <c r="G486" i="10"/>
  <c r="G487" i="10"/>
  <c r="G488" i="10"/>
  <c r="G489" i="10"/>
  <c r="G490" i="10"/>
  <c r="G491" i="10"/>
  <c r="G492" i="10"/>
  <c r="G493" i="10"/>
  <c r="G494" i="10"/>
  <c r="G495" i="10"/>
  <c r="G496" i="10"/>
  <c r="G497" i="10"/>
  <c r="G498" i="10"/>
  <c r="G499" i="10"/>
  <c r="G500" i="10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37" i="17"/>
  <c r="G38" i="17"/>
  <c r="G39" i="17"/>
  <c r="G40" i="17"/>
  <c r="G41" i="17"/>
  <c r="G42" i="17"/>
  <c r="G43" i="17"/>
  <c r="G44" i="17"/>
  <c r="G45" i="17"/>
  <c r="G46" i="17"/>
  <c r="G47" i="17"/>
  <c r="G48" i="17"/>
  <c r="G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G62" i="17"/>
  <c r="G63" i="17"/>
  <c r="G64" i="17"/>
  <c r="G65" i="17"/>
  <c r="G66" i="17"/>
  <c r="G67" i="17"/>
  <c r="G68" i="17"/>
  <c r="G69" i="17"/>
  <c r="G70" i="17"/>
  <c r="G71" i="17"/>
  <c r="G72" i="17"/>
  <c r="G73" i="17"/>
  <c r="G74" i="17"/>
  <c r="G75" i="17"/>
  <c r="G76" i="17"/>
  <c r="G77" i="17"/>
  <c r="G78" i="17"/>
  <c r="G79" i="17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0" i="17"/>
  <c r="G111" i="17"/>
  <c r="G112" i="17"/>
  <c r="G113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G134" i="17"/>
  <c r="G135" i="17"/>
  <c r="G136" i="17"/>
  <c r="G137" i="17"/>
  <c r="G138" i="17"/>
  <c r="G139" i="17"/>
  <c r="G140" i="17"/>
  <c r="G141" i="17"/>
  <c r="G142" i="17"/>
  <c r="G143" i="17"/>
  <c r="G144" i="17"/>
  <c r="G145" i="17"/>
  <c r="G146" i="17"/>
  <c r="G147" i="17"/>
  <c r="G148" i="17"/>
  <c r="G149" i="17"/>
  <c r="G150" i="17"/>
  <c r="G151" i="17"/>
  <c r="G152" i="17"/>
  <c r="G153" i="17"/>
  <c r="G154" i="17"/>
  <c r="G155" i="17"/>
  <c r="G156" i="17"/>
  <c r="G157" i="17"/>
  <c r="G158" i="17"/>
  <c r="G159" i="17"/>
  <c r="G160" i="17"/>
  <c r="G161" i="17"/>
  <c r="G162" i="17"/>
  <c r="G163" i="17"/>
  <c r="G164" i="17"/>
  <c r="G165" i="17"/>
  <c r="G166" i="17"/>
  <c r="G167" i="17"/>
  <c r="G168" i="17"/>
  <c r="G169" i="17"/>
  <c r="G170" i="17"/>
  <c r="G171" i="17"/>
  <c r="G172" i="17"/>
  <c r="G173" i="17"/>
  <c r="G174" i="17"/>
  <c r="G175" i="17"/>
  <c r="G176" i="17"/>
  <c r="G177" i="17"/>
  <c r="G178" i="17"/>
  <c r="G179" i="17"/>
  <c r="G180" i="17"/>
  <c r="G181" i="17"/>
  <c r="G182" i="17"/>
  <c r="G183" i="17"/>
  <c r="G184" i="17"/>
  <c r="G185" i="17"/>
  <c r="G186" i="17"/>
  <c r="G187" i="17"/>
  <c r="G188" i="17"/>
  <c r="G189" i="17"/>
  <c r="G190" i="17"/>
  <c r="G191" i="17"/>
  <c r="G192" i="17"/>
  <c r="G193" i="17"/>
  <c r="G194" i="17"/>
  <c r="G195" i="17"/>
  <c r="G196" i="17"/>
  <c r="G197" i="17"/>
  <c r="G198" i="17"/>
  <c r="G199" i="17"/>
  <c r="G200" i="17"/>
  <c r="G201" i="17"/>
  <c r="G202" i="17"/>
  <c r="G203" i="17"/>
  <c r="G204" i="17"/>
  <c r="G205" i="17"/>
  <c r="G206" i="17"/>
  <c r="G207" i="17"/>
  <c r="G208" i="17"/>
  <c r="G209" i="17"/>
  <c r="G210" i="17"/>
  <c r="G211" i="17"/>
  <c r="G212" i="17"/>
  <c r="G213" i="17"/>
  <c r="G214" i="17"/>
  <c r="G215" i="17"/>
  <c r="G216" i="17"/>
  <c r="G217" i="17"/>
  <c r="G218" i="17"/>
  <c r="G219" i="17"/>
  <c r="G220" i="17"/>
  <c r="G221" i="17"/>
  <c r="G222" i="17"/>
  <c r="G223" i="17"/>
  <c r="G224" i="17"/>
  <c r="G225" i="17"/>
  <c r="G226" i="17"/>
  <c r="G227" i="17"/>
  <c r="G228" i="17"/>
  <c r="G229" i="17"/>
  <c r="G230" i="17"/>
  <c r="G231" i="17"/>
  <c r="G232" i="17"/>
  <c r="G233" i="17"/>
  <c r="G234" i="17"/>
  <c r="G235" i="17"/>
  <c r="G236" i="17"/>
  <c r="G237" i="17"/>
  <c r="G238" i="17"/>
  <c r="G239" i="17"/>
  <c r="G240" i="17"/>
  <c r="G241" i="17"/>
  <c r="G242" i="17"/>
  <c r="G243" i="17"/>
  <c r="G244" i="17"/>
  <c r="G245" i="17"/>
  <c r="G246" i="17"/>
  <c r="G247" i="17"/>
  <c r="G248" i="17"/>
  <c r="G249" i="17"/>
  <c r="G250" i="17"/>
  <c r="G251" i="17"/>
  <c r="G252" i="17"/>
  <c r="G253" i="17"/>
  <c r="G254" i="17"/>
  <c r="G255" i="17"/>
  <c r="G256" i="17"/>
  <c r="G257" i="17"/>
  <c r="G258" i="17"/>
  <c r="G259" i="17"/>
  <c r="G260" i="17"/>
  <c r="G261" i="17"/>
  <c r="G262" i="17"/>
  <c r="G263" i="17"/>
  <c r="G264" i="17"/>
  <c r="G265" i="17"/>
  <c r="G266" i="17"/>
  <c r="G267" i="17"/>
  <c r="G268" i="17"/>
  <c r="G269" i="17"/>
  <c r="G270" i="17"/>
  <c r="G271" i="17"/>
  <c r="G272" i="17"/>
  <c r="G273" i="17"/>
  <c r="G274" i="17"/>
  <c r="G275" i="17"/>
  <c r="G276" i="17"/>
  <c r="G277" i="17"/>
  <c r="G278" i="17"/>
  <c r="G279" i="17"/>
  <c r="G280" i="17"/>
  <c r="G281" i="17"/>
  <c r="G282" i="17"/>
  <c r="G283" i="17"/>
  <c r="G284" i="17"/>
  <c r="G285" i="17"/>
  <c r="G286" i="17"/>
  <c r="G287" i="17"/>
  <c r="G288" i="17"/>
  <c r="G289" i="17"/>
  <c r="G290" i="17"/>
  <c r="G291" i="17"/>
  <c r="G292" i="17"/>
  <c r="G293" i="17"/>
  <c r="G294" i="17"/>
  <c r="G295" i="17"/>
  <c r="G296" i="17"/>
  <c r="G297" i="17"/>
  <c r="G298" i="17"/>
  <c r="G299" i="17"/>
  <c r="G300" i="17"/>
  <c r="G301" i="17"/>
  <c r="G302" i="17"/>
  <c r="G303" i="17"/>
  <c r="G304" i="17"/>
  <c r="G305" i="17"/>
  <c r="G306" i="17"/>
  <c r="G307" i="17"/>
  <c r="G308" i="17"/>
  <c r="G309" i="17"/>
  <c r="G310" i="17"/>
  <c r="G311" i="17"/>
  <c r="G312" i="17"/>
  <c r="G313" i="17"/>
  <c r="G314" i="17"/>
  <c r="G315" i="17"/>
  <c r="G316" i="17"/>
  <c r="G317" i="17"/>
  <c r="G318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3" i="17"/>
  <c r="G334" i="17"/>
  <c r="G335" i="17"/>
  <c r="G336" i="17"/>
  <c r="G337" i="17"/>
  <c r="G338" i="17"/>
  <c r="G339" i="17"/>
  <c r="G340" i="17"/>
  <c r="G341" i="17"/>
  <c r="G342" i="17"/>
  <c r="G343" i="17"/>
  <c r="G344" i="17"/>
  <c r="G345" i="17"/>
  <c r="G346" i="17"/>
  <c r="G347" i="17"/>
  <c r="G348" i="17"/>
  <c r="G349" i="17"/>
  <c r="G350" i="17"/>
  <c r="G351" i="17"/>
  <c r="G352" i="17"/>
  <c r="G353" i="17"/>
  <c r="G354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69" i="17"/>
  <c r="G370" i="17"/>
  <c r="G371" i="17"/>
  <c r="G372" i="17"/>
  <c r="G373" i="17"/>
  <c r="G374" i="17"/>
  <c r="G375" i="17"/>
  <c r="G376" i="17"/>
  <c r="G377" i="17"/>
  <c r="G378" i="17"/>
  <c r="G379" i="17"/>
  <c r="G380" i="17"/>
  <c r="G381" i="17"/>
  <c r="G382" i="17"/>
  <c r="G383" i="17"/>
  <c r="G384" i="17"/>
  <c r="G385" i="17"/>
  <c r="G386" i="17"/>
  <c r="G387" i="17"/>
  <c r="G388" i="17"/>
  <c r="G389" i="17"/>
  <c r="G390" i="17"/>
  <c r="G391" i="17"/>
  <c r="G392" i="17"/>
  <c r="G393" i="17"/>
  <c r="G394" i="17"/>
  <c r="G395" i="17"/>
  <c r="G396" i="17"/>
  <c r="G397" i="17"/>
  <c r="G398" i="17"/>
  <c r="G399" i="17"/>
  <c r="G400" i="17"/>
  <c r="G401" i="17"/>
  <c r="G402" i="17"/>
  <c r="G403" i="17"/>
  <c r="G404" i="17"/>
  <c r="G405" i="17"/>
  <c r="G406" i="17"/>
  <c r="G407" i="17"/>
  <c r="G408" i="17"/>
  <c r="G409" i="17"/>
  <c r="G410" i="17"/>
  <c r="G411" i="17"/>
  <c r="G412" i="17"/>
  <c r="G413" i="17"/>
  <c r="G414" i="17"/>
  <c r="G415" i="17"/>
  <c r="G416" i="17"/>
  <c r="G417" i="17"/>
  <c r="G418" i="17"/>
  <c r="G419" i="17"/>
  <c r="G420" i="17"/>
  <c r="G421" i="17"/>
  <c r="G422" i="17"/>
  <c r="G423" i="17"/>
  <c r="G424" i="17"/>
  <c r="G425" i="17"/>
  <c r="G426" i="17"/>
  <c r="G427" i="17"/>
  <c r="G428" i="17"/>
  <c r="G429" i="17"/>
  <c r="G430" i="17"/>
  <c r="G431" i="17"/>
  <c r="G432" i="17"/>
  <c r="G433" i="17"/>
  <c r="G434" i="17"/>
  <c r="G435" i="17"/>
  <c r="G436" i="17"/>
  <c r="G437" i="17"/>
  <c r="G438" i="17"/>
  <c r="G439" i="17"/>
  <c r="G440" i="17"/>
  <c r="G441" i="17"/>
  <c r="G442" i="17"/>
  <c r="G443" i="17"/>
  <c r="G444" i="17"/>
  <c r="G445" i="17"/>
  <c r="G446" i="17"/>
  <c r="G447" i="17"/>
  <c r="G448" i="17"/>
  <c r="G449" i="17"/>
  <c r="G450" i="17"/>
  <c r="G451" i="17"/>
  <c r="G452" i="17"/>
  <c r="G453" i="17"/>
  <c r="G454" i="17"/>
  <c r="G455" i="17"/>
  <c r="G456" i="17"/>
  <c r="G457" i="17"/>
  <c r="G458" i="17"/>
  <c r="G459" i="17"/>
  <c r="G460" i="17"/>
  <c r="G461" i="17"/>
  <c r="G462" i="17"/>
  <c r="G463" i="17"/>
  <c r="G464" i="17"/>
  <c r="G465" i="17"/>
  <c r="G466" i="17"/>
  <c r="G467" i="17"/>
  <c r="G468" i="17"/>
  <c r="G469" i="17"/>
  <c r="G470" i="17"/>
  <c r="G471" i="17"/>
  <c r="G472" i="17"/>
  <c r="G473" i="17"/>
  <c r="G474" i="17"/>
  <c r="G475" i="17"/>
  <c r="G476" i="17"/>
  <c r="G477" i="17"/>
  <c r="G478" i="17"/>
  <c r="G479" i="17"/>
  <c r="G480" i="17"/>
  <c r="G481" i="17"/>
  <c r="G482" i="17"/>
  <c r="G483" i="17"/>
  <c r="G484" i="17"/>
  <c r="G485" i="17"/>
  <c r="G486" i="17"/>
  <c r="G487" i="17"/>
  <c r="G488" i="17"/>
  <c r="G489" i="17"/>
  <c r="G490" i="17"/>
  <c r="G491" i="17"/>
  <c r="G492" i="17"/>
  <c r="G493" i="17"/>
  <c r="G494" i="17"/>
  <c r="G495" i="17"/>
  <c r="G496" i="17"/>
  <c r="G497" i="17"/>
  <c r="G498" i="17"/>
  <c r="G499" i="17"/>
  <c r="G500" i="17"/>
  <c r="K61" i="17"/>
  <c r="Z5" i="18"/>
  <c r="AB5" i="18"/>
  <c r="K79" i="17"/>
  <c r="Z23" i="18"/>
  <c r="AB23" i="18"/>
  <c r="AC5" i="18"/>
  <c r="K62" i="17"/>
  <c r="Z6" i="18"/>
  <c r="AB6" i="18"/>
  <c r="AC6" i="18"/>
  <c r="K63" i="17"/>
  <c r="Z7" i="18"/>
  <c r="AB7" i="18"/>
  <c r="AC7" i="18"/>
  <c r="K64" i="17"/>
  <c r="Z8" i="18"/>
  <c r="AB8" i="18"/>
  <c r="AC8" i="18"/>
  <c r="K65" i="17"/>
  <c r="Z9" i="18"/>
  <c r="AB9" i="18"/>
  <c r="AC9" i="18"/>
  <c r="K66" i="17"/>
  <c r="Z10" i="18"/>
  <c r="AB10" i="18"/>
  <c r="AC10" i="18"/>
  <c r="K67" i="17"/>
  <c r="Z11" i="18"/>
  <c r="AB11" i="18"/>
  <c r="AC11" i="18"/>
  <c r="K68" i="17"/>
  <c r="Z12" i="18"/>
  <c r="AB12" i="18"/>
  <c r="AC12" i="18"/>
  <c r="K69" i="17"/>
  <c r="Z13" i="18"/>
  <c r="AB13" i="18"/>
  <c r="AC13" i="18"/>
  <c r="K70" i="17"/>
  <c r="Z14" i="18"/>
  <c r="AB14" i="18"/>
  <c r="AC14" i="18"/>
  <c r="K71" i="17"/>
  <c r="Z15" i="18"/>
  <c r="AB15" i="18"/>
  <c r="AC15" i="18"/>
  <c r="K72" i="17"/>
  <c r="Z16" i="18"/>
  <c r="AB16" i="18"/>
  <c r="AC16" i="18"/>
  <c r="K73" i="17"/>
  <c r="Z17" i="18"/>
  <c r="AB17" i="18"/>
  <c r="AC17" i="18"/>
  <c r="K74" i="17"/>
  <c r="Z18" i="18"/>
  <c r="AB18" i="18"/>
  <c r="AC18" i="18"/>
  <c r="K75" i="17"/>
  <c r="Z19" i="18"/>
  <c r="AB19" i="18"/>
  <c r="AC19" i="18"/>
  <c r="K76" i="17"/>
  <c r="Z20" i="18"/>
  <c r="AB20" i="18"/>
  <c r="AC20" i="18"/>
  <c r="K77" i="17"/>
  <c r="Z21" i="18"/>
  <c r="AB21" i="18"/>
  <c r="AC21" i="18"/>
  <c r="K78" i="17"/>
  <c r="Z22" i="18"/>
  <c r="AB22" i="18"/>
  <c r="AC22" i="18"/>
  <c r="K60" i="17"/>
  <c r="Z4" i="18"/>
  <c r="AB4" i="18"/>
  <c r="AC4" i="18"/>
  <c r="K80" i="17"/>
  <c r="L80" i="17"/>
  <c r="M47" i="17"/>
  <c r="M48" i="17"/>
  <c r="M46" i="17"/>
  <c r="D14" i="19"/>
  <c r="E14" i="19"/>
  <c r="I13" i="19"/>
  <c r="G13" i="19"/>
  <c r="D13" i="19"/>
  <c r="E13" i="19"/>
  <c r="D12" i="19"/>
  <c r="E12" i="19"/>
  <c r="D11" i="19"/>
  <c r="E11" i="19"/>
  <c r="D10" i="19"/>
  <c r="E10" i="19"/>
  <c r="D9" i="19"/>
  <c r="E9" i="19"/>
  <c r="D8" i="19"/>
  <c r="E8" i="19"/>
  <c r="D7" i="19"/>
  <c r="E7" i="19"/>
  <c r="D6" i="19"/>
  <c r="E6" i="19"/>
  <c r="D5" i="19"/>
  <c r="E5" i="19"/>
  <c r="E4" i="19"/>
  <c r="F502" i="5"/>
  <c r="F503" i="16"/>
  <c r="O65" i="16"/>
  <c r="M47" i="16"/>
  <c r="M46" i="16"/>
  <c r="M46" i="15"/>
  <c r="M48" i="14"/>
  <c r="M47" i="14"/>
  <c r="M49" i="14"/>
  <c r="M50" i="14"/>
  <c r="M51" i="14"/>
  <c r="M52" i="14"/>
  <c r="M53" i="14"/>
  <c r="M54" i="14"/>
  <c r="M46" i="14"/>
  <c r="K55" i="17"/>
  <c r="K55" i="16"/>
  <c r="K55" i="15"/>
  <c r="K55" i="14"/>
  <c r="K55" i="13"/>
  <c r="M46" i="12"/>
  <c r="M47" i="12"/>
  <c r="K55" i="12"/>
  <c r="M46" i="11"/>
  <c r="M47" i="11"/>
  <c r="M48" i="11"/>
  <c r="M49" i="11"/>
  <c r="L50" i="11"/>
  <c r="M50" i="11"/>
  <c r="L51" i="11"/>
  <c r="M51" i="11"/>
  <c r="L52" i="11"/>
  <c r="M52" i="11"/>
  <c r="K55" i="11"/>
  <c r="K55" i="10"/>
  <c r="M46" i="7"/>
  <c r="M47" i="7"/>
  <c r="M48" i="7"/>
  <c r="M49" i="7"/>
  <c r="M50" i="7"/>
  <c r="K55" i="7"/>
  <c r="M46" i="6"/>
  <c r="M47" i="6"/>
  <c r="M48" i="6"/>
  <c r="M49" i="6"/>
  <c r="M50" i="6"/>
  <c r="M51" i="6"/>
  <c r="M52" i="6"/>
  <c r="K55" i="6"/>
  <c r="M46" i="5"/>
  <c r="M47" i="5"/>
  <c r="M48" i="5"/>
  <c r="M49" i="5"/>
  <c r="M50" i="5"/>
  <c r="M51" i="5"/>
  <c r="M52" i="5"/>
  <c r="K55" i="5"/>
  <c r="M46" i="2"/>
  <c r="K55" i="2"/>
  <c r="L53" i="11"/>
  <c r="M53" i="11"/>
  <c r="L54" i="11"/>
  <c r="M54" i="11"/>
  <c r="M53" i="6"/>
  <c r="M54" i="6"/>
  <c r="L39" i="17"/>
  <c r="L39" i="16"/>
  <c r="L39" i="15"/>
  <c r="L39" i="14"/>
  <c r="L39" i="13"/>
  <c r="L39" i="12"/>
  <c r="L39" i="11"/>
  <c r="L39" i="10"/>
  <c r="L39" i="2"/>
  <c r="L39" i="7"/>
  <c r="L39" i="6"/>
  <c r="L39" i="5"/>
  <c r="G502" i="5"/>
  <c r="G503" i="16"/>
  <c r="L32" i="17"/>
  <c r="X24" i="18"/>
  <c r="L32" i="16"/>
  <c r="V24" i="18"/>
  <c r="L32" i="15"/>
  <c r="T24" i="18"/>
  <c r="L32" i="14"/>
  <c r="R24" i="18"/>
  <c r="L32" i="13"/>
  <c r="P24" i="18"/>
  <c r="L32" i="12"/>
  <c r="N24" i="18"/>
  <c r="L32" i="11"/>
  <c r="L24" i="18"/>
  <c r="L32" i="10"/>
  <c r="J24" i="18"/>
  <c r="L32" i="7"/>
  <c r="H24" i="18"/>
  <c r="L32" i="6"/>
  <c r="F24" i="18"/>
  <c r="D24" i="18"/>
  <c r="Y5" i="18"/>
  <c r="Y6" i="18"/>
  <c r="Y7" i="18"/>
  <c r="Y8" i="18"/>
  <c r="Y9" i="18"/>
  <c r="Y10" i="18"/>
  <c r="Y11" i="18"/>
  <c r="Y12" i="18"/>
  <c r="Y13" i="18"/>
  <c r="Y14" i="18"/>
  <c r="Y15" i="18"/>
  <c r="Y16" i="18"/>
  <c r="Y17" i="18"/>
  <c r="Y18" i="18"/>
  <c r="Y19" i="18"/>
  <c r="Y20" i="18"/>
  <c r="Y21" i="18"/>
  <c r="Y22" i="18"/>
  <c r="Y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4" i="18"/>
  <c r="W5" i="18"/>
  <c r="W6" i="18"/>
  <c r="W7" i="18"/>
  <c r="W8" i="18"/>
  <c r="W9" i="18"/>
  <c r="W10" i="18"/>
  <c r="W11" i="18"/>
  <c r="W12" i="18"/>
  <c r="W13" i="18"/>
  <c r="W14" i="18"/>
  <c r="W15" i="18"/>
  <c r="W16" i="18"/>
  <c r="W17" i="18"/>
  <c r="W18" i="18"/>
  <c r="W19" i="18"/>
  <c r="W20" i="18"/>
  <c r="W21" i="18"/>
  <c r="W22" i="18"/>
  <c r="W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4" i="18"/>
  <c r="U5" i="18"/>
  <c r="U6" i="18"/>
  <c r="U7" i="18"/>
  <c r="U8" i="18"/>
  <c r="U9" i="18"/>
  <c r="U10" i="18"/>
  <c r="U11" i="18"/>
  <c r="U12" i="18"/>
  <c r="U13" i="18"/>
  <c r="U14" i="18"/>
  <c r="U15" i="18"/>
  <c r="U16" i="18"/>
  <c r="U17" i="18"/>
  <c r="U18" i="18"/>
  <c r="U19" i="18"/>
  <c r="U20" i="18"/>
  <c r="U21" i="18"/>
  <c r="U22" i="18"/>
  <c r="U4" i="18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4" i="18"/>
  <c r="S5" i="18"/>
  <c r="S6" i="18"/>
  <c r="S7" i="18"/>
  <c r="S8" i="18"/>
  <c r="S9" i="18"/>
  <c r="S10" i="18"/>
  <c r="S11" i="18"/>
  <c r="S12" i="18"/>
  <c r="S13" i="18"/>
  <c r="S14" i="18"/>
  <c r="S15" i="18"/>
  <c r="S16" i="18"/>
  <c r="S17" i="18"/>
  <c r="S18" i="18"/>
  <c r="S19" i="18"/>
  <c r="S20" i="18"/>
  <c r="S21" i="18"/>
  <c r="S22" i="18"/>
  <c r="S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4" i="18"/>
  <c r="Q5" i="18"/>
  <c r="Q6" i="18"/>
  <c r="Q7" i="18"/>
  <c r="Q8" i="18"/>
  <c r="Q9" i="18"/>
  <c r="Q10" i="18"/>
  <c r="Q11" i="18"/>
  <c r="Q12" i="18"/>
  <c r="Q13" i="18"/>
  <c r="Q14" i="18"/>
  <c r="Q15" i="18"/>
  <c r="Q16" i="18"/>
  <c r="Q17" i="18"/>
  <c r="Q18" i="18"/>
  <c r="Q19" i="18"/>
  <c r="Q20" i="18"/>
  <c r="Q21" i="18"/>
  <c r="Q22" i="18"/>
  <c r="Q4" i="18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4" i="18"/>
  <c r="O5" i="18"/>
  <c r="O6" i="18"/>
  <c r="O7" i="18"/>
  <c r="O8" i="18"/>
  <c r="O9" i="18"/>
  <c r="O10" i="18"/>
  <c r="O11" i="18"/>
  <c r="O12" i="18"/>
  <c r="O13" i="18"/>
  <c r="O14" i="18"/>
  <c r="O15" i="18"/>
  <c r="O16" i="18"/>
  <c r="O17" i="18"/>
  <c r="O18" i="18"/>
  <c r="O19" i="18"/>
  <c r="O20" i="18"/>
  <c r="O21" i="18"/>
  <c r="O22" i="18"/>
  <c r="O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M22" i="18"/>
  <c r="M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4" i="18"/>
  <c r="K5" i="18"/>
  <c r="K6" i="18"/>
  <c r="K7" i="18"/>
  <c r="K8" i="18"/>
  <c r="K9" i="18"/>
  <c r="K10" i="18"/>
  <c r="K11" i="18"/>
  <c r="K12" i="18"/>
  <c r="K13" i="18"/>
  <c r="K14" i="18"/>
  <c r="K15" i="18"/>
  <c r="K16" i="18"/>
  <c r="K17" i="18"/>
  <c r="K18" i="18"/>
  <c r="K19" i="18"/>
  <c r="K20" i="18"/>
  <c r="K21" i="18"/>
  <c r="K22" i="18"/>
  <c r="K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4" i="18"/>
  <c r="I5" i="18"/>
  <c r="I6" i="18"/>
  <c r="I7" i="18"/>
  <c r="I8" i="18"/>
  <c r="I9" i="18"/>
  <c r="I10" i="18"/>
  <c r="I11" i="18"/>
  <c r="I12" i="18"/>
  <c r="I13" i="18"/>
  <c r="I14" i="18"/>
  <c r="I15" i="18"/>
  <c r="I16" i="18"/>
  <c r="I17" i="18"/>
  <c r="I18" i="18"/>
  <c r="I19" i="18"/>
  <c r="I20" i="18"/>
  <c r="I21" i="18"/>
  <c r="I22" i="18"/>
  <c r="I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4" i="18"/>
  <c r="G5" i="18"/>
  <c r="G6" i="18"/>
  <c r="G7" i="18"/>
  <c r="G8" i="18"/>
  <c r="G9" i="18"/>
  <c r="G10" i="18"/>
  <c r="G11" i="18"/>
  <c r="G12" i="18"/>
  <c r="G13" i="18"/>
  <c r="G14" i="18"/>
  <c r="G15" i="18"/>
  <c r="G16" i="18"/>
  <c r="G17" i="18"/>
  <c r="G18" i="18"/>
  <c r="G19" i="18"/>
  <c r="G20" i="18"/>
  <c r="G21" i="18"/>
  <c r="G22" i="18"/>
  <c r="G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4" i="18"/>
  <c r="K96" i="17"/>
  <c r="L96" i="17"/>
  <c r="K95" i="16"/>
  <c r="K95" i="17"/>
  <c r="L95" i="17"/>
  <c r="K94" i="15"/>
  <c r="K94" i="17"/>
  <c r="L94" i="17"/>
  <c r="K93" i="14"/>
  <c r="K93" i="17"/>
  <c r="L93" i="17"/>
  <c r="K92" i="13"/>
  <c r="K92" i="17"/>
  <c r="L92" i="17"/>
  <c r="K91" i="17"/>
  <c r="L91" i="17"/>
  <c r="K90" i="17"/>
  <c r="L90" i="17"/>
  <c r="K89" i="17"/>
  <c r="L89" i="17"/>
  <c r="K88" i="17"/>
  <c r="L88" i="17"/>
  <c r="K87" i="17"/>
  <c r="L87" i="17"/>
  <c r="K86" i="17"/>
  <c r="L86" i="17"/>
  <c r="K96" i="16"/>
  <c r="L96" i="16"/>
  <c r="L95" i="16"/>
  <c r="K94" i="16"/>
  <c r="L94" i="16"/>
  <c r="K93" i="16"/>
  <c r="L93" i="16"/>
  <c r="K92" i="16"/>
  <c r="L92" i="16"/>
  <c r="K91" i="16"/>
  <c r="L91" i="16"/>
  <c r="K90" i="16"/>
  <c r="L90" i="16"/>
  <c r="K89" i="16"/>
  <c r="L89" i="16"/>
  <c r="K88" i="16"/>
  <c r="L88" i="16"/>
  <c r="K87" i="16"/>
  <c r="L87" i="16"/>
  <c r="K86" i="16"/>
  <c r="L86" i="16"/>
  <c r="K96" i="15"/>
  <c r="L96" i="15"/>
  <c r="K95" i="15"/>
  <c r="L95" i="15"/>
  <c r="L94" i="15"/>
  <c r="K93" i="15"/>
  <c r="L93" i="15"/>
  <c r="K92" i="15"/>
  <c r="L92" i="15"/>
  <c r="K91" i="15"/>
  <c r="L91" i="15"/>
  <c r="K90" i="15"/>
  <c r="L90" i="15"/>
  <c r="K89" i="15"/>
  <c r="L89" i="15"/>
  <c r="K88" i="15"/>
  <c r="L88" i="15"/>
  <c r="K87" i="15"/>
  <c r="L87" i="15"/>
  <c r="K86" i="15"/>
  <c r="L86" i="15"/>
  <c r="K92" i="14"/>
  <c r="L92" i="14"/>
  <c r="K96" i="14"/>
  <c r="L96" i="14"/>
  <c r="K95" i="14"/>
  <c r="L95" i="14"/>
  <c r="K94" i="14"/>
  <c r="L94" i="14"/>
  <c r="L93" i="14"/>
  <c r="K91" i="14"/>
  <c r="L91" i="14"/>
  <c r="K90" i="14"/>
  <c r="L90" i="14"/>
  <c r="K89" i="14"/>
  <c r="L89" i="14"/>
  <c r="K88" i="14"/>
  <c r="L88" i="14"/>
  <c r="K87" i="14"/>
  <c r="L87" i="14"/>
  <c r="K86" i="14"/>
  <c r="L86" i="14"/>
  <c r="L92" i="13"/>
  <c r="K93" i="13"/>
  <c r="L93" i="13"/>
  <c r="K94" i="13"/>
  <c r="L94" i="13"/>
  <c r="K95" i="13"/>
  <c r="L95" i="13"/>
  <c r="K96" i="13"/>
  <c r="L96" i="13"/>
  <c r="K90" i="13"/>
  <c r="L90" i="13"/>
  <c r="K91" i="13"/>
  <c r="L91" i="13"/>
  <c r="K89" i="13"/>
  <c r="L89" i="13"/>
  <c r="K88" i="13"/>
  <c r="L88" i="13"/>
  <c r="K87" i="13"/>
  <c r="L87" i="13"/>
  <c r="K86" i="13"/>
  <c r="L86" i="13"/>
  <c r="K79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80" i="5"/>
  <c r="L80" i="5"/>
  <c r="L60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K79" i="6"/>
  <c r="K60" i="6"/>
  <c r="L60" i="6"/>
  <c r="K61" i="6"/>
  <c r="L61" i="6"/>
  <c r="K62" i="6"/>
  <c r="L62" i="6"/>
  <c r="K63" i="6"/>
  <c r="L63" i="6"/>
  <c r="K64" i="6"/>
  <c r="L64" i="6"/>
  <c r="K65" i="6"/>
  <c r="L65" i="6"/>
  <c r="K66" i="6"/>
  <c r="L66" i="6"/>
  <c r="K67" i="6"/>
  <c r="L67" i="6"/>
  <c r="K68" i="6"/>
  <c r="L68" i="6"/>
  <c r="K69" i="6"/>
  <c r="L69" i="6"/>
  <c r="K70" i="6"/>
  <c r="L70" i="6"/>
  <c r="K71" i="6"/>
  <c r="L71" i="6"/>
  <c r="K72" i="6"/>
  <c r="L72" i="6"/>
  <c r="K73" i="6"/>
  <c r="L73" i="6"/>
  <c r="K74" i="6"/>
  <c r="L74" i="6"/>
  <c r="K75" i="6"/>
  <c r="L75" i="6"/>
  <c r="K76" i="6"/>
  <c r="L76" i="6"/>
  <c r="K77" i="6"/>
  <c r="L77" i="6"/>
  <c r="K78" i="6"/>
  <c r="L78" i="6"/>
  <c r="K80" i="6"/>
  <c r="L80" i="6"/>
  <c r="K7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80" i="7"/>
  <c r="L80" i="7"/>
  <c r="K79" i="10"/>
  <c r="K60" i="10"/>
  <c r="L60" i="10"/>
  <c r="K61" i="10"/>
  <c r="L61" i="10"/>
  <c r="K62" i="10"/>
  <c r="L62" i="10"/>
  <c r="K63" i="10"/>
  <c r="L63" i="10"/>
  <c r="K64" i="10"/>
  <c r="L64" i="10"/>
  <c r="K65" i="10"/>
  <c r="L65" i="10"/>
  <c r="K66" i="10"/>
  <c r="L66" i="10"/>
  <c r="K67" i="10"/>
  <c r="L67" i="10"/>
  <c r="K68" i="10"/>
  <c r="L68" i="10"/>
  <c r="K69" i="10"/>
  <c r="L69" i="10"/>
  <c r="K70" i="10"/>
  <c r="L70" i="10"/>
  <c r="K71" i="10"/>
  <c r="L71" i="10"/>
  <c r="K72" i="10"/>
  <c r="L72" i="10"/>
  <c r="K73" i="10"/>
  <c r="L73" i="10"/>
  <c r="K74" i="10"/>
  <c r="L74" i="10"/>
  <c r="K75" i="10"/>
  <c r="L75" i="10"/>
  <c r="K76" i="10"/>
  <c r="L76" i="10"/>
  <c r="K77" i="10"/>
  <c r="L77" i="10"/>
  <c r="K78" i="10"/>
  <c r="L78" i="10"/>
  <c r="K80" i="10"/>
  <c r="L80" i="10"/>
  <c r="K7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80" i="11"/>
  <c r="L80" i="11"/>
  <c r="K79" i="12"/>
  <c r="K60" i="12"/>
  <c r="L60" i="12"/>
  <c r="K61" i="12"/>
  <c r="L61" i="12"/>
  <c r="K62" i="12"/>
  <c r="L62" i="12"/>
  <c r="K63" i="12"/>
  <c r="L63" i="12"/>
  <c r="K64" i="12"/>
  <c r="L64" i="12"/>
  <c r="K65" i="12"/>
  <c r="L65" i="12"/>
  <c r="K66" i="12"/>
  <c r="L66" i="12"/>
  <c r="K67" i="12"/>
  <c r="L67" i="12"/>
  <c r="K68" i="12"/>
  <c r="L68" i="12"/>
  <c r="K69" i="12"/>
  <c r="L69" i="12"/>
  <c r="K70" i="12"/>
  <c r="L70" i="12"/>
  <c r="K71" i="12"/>
  <c r="L71" i="12"/>
  <c r="K72" i="12"/>
  <c r="L72" i="12"/>
  <c r="K73" i="12"/>
  <c r="L73" i="12"/>
  <c r="K74" i="12"/>
  <c r="L74" i="12"/>
  <c r="K75" i="12"/>
  <c r="L75" i="12"/>
  <c r="K76" i="12"/>
  <c r="L76" i="12"/>
  <c r="K77" i="12"/>
  <c r="L77" i="12"/>
  <c r="K78" i="12"/>
  <c r="L78" i="12"/>
  <c r="K80" i="12"/>
  <c r="L80" i="12"/>
  <c r="K60" i="13"/>
  <c r="K79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80" i="13"/>
  <c r="L80" i="13"/>
  <c r="K79" i="14"/>
  <c r="K60" i="14"/>
  <c r="L60" i="14"/>
  <c r="K61" i="14"/>
  <c r="L61" i="14"/>
  <c r="K62" i="14"/>
  <c r="L62" i="14"/>
  <c r="K63" i="14"/>
  <c r="L63" i="14"/>
  <c r="K64" i="14"/>
  <c r="L64" i="14"/>
  <c r="K65" i="14"/>
  <c r="L65" i="14"/>
  <c r="K66" i="14"/>
  <c r="L66" i="14"/>
  <c r="K67" i="14"/>
  <c r="L67" i="14"/>
  <c r="K68" i="14"/>
  <c r="L68" i="14"/>
  <c r="K69" i="14"/>
  <c r="L69" i="14"/>
  <c r="K70" i="14"/>
  <c r="L70" i="14"/>
  <c r="K71" i="14"/>
  <c r="L71" i="14"/>
  <c r="K72" i="14"/>
  <c r="L72" i="14"/>
  <c r="K73" i="14"/>
  <c r="L73" i="14"/>
  <c r="K74" i="14"/>
  <c r="L74" i="14"/>
  <c r="K75" i="14"/>
  <c r="L75" i="14"/>
  <c r="K76" i="14"/>
  <c r="L76" i="14"/>
  <c r="K77" i="14"/>
  <c r="L77" i="14"/>
  <c r="K78" i="14"/>
  <c r="L78" i="14"/>
  <c r="K79" i="15"/>
  <c r="K60" i="15"/>
  <c r="L60" i="15"/>
  <c r="K61" i="15"/>
  <c r="L61" i="15"/>
  <c r="K62" i="15"/>
  <c r="L62" i="15"/>
  <c r="K63" i="15"/>
  <c r="L63" i="15"/>
  <c r="K64" i="15"/>
  <c r="L64" i="15"/>
  <c r="K65" i="15"/>
  <c r="L65" i="15"/>
  <c r="K66" i="15"/>
  <c r="L66" i="15"/>
  <c r="K67" i="15"/>
  <c r="L67" i="15"/>
  <c r="K68" i="15"/>
  <c r="L68" i="15"/>
  <c r="K69" i="15"/>
  <c r="L69" i="15"/>
  <c r="K70" i="15"/>
  <c r="L70" i="15"/>
  <c r="K71" i="15"/>
  <c r="L71" i="15"/>
  <c r="K72" i="15"/>
  <c r="L72" i="15"/>
  <c r="K73" i="15"/>
  <c r="L73" i="15"/>
  <c r="K74" i="15"/>
  <c r="L74" i="15"/>
  <c r="K75" i="15"/>
  <c r="L75" i="15"/>
  <c r="K76" i="15"/>
  <c r="L76" i="15"/>
  <c r="K77" i="15"/>
  <c r="L77" i="15"/>
  <c r="K78" i="15"/>
  <c r="L78" i="15"/>
  <c r="K80" i="15"/>
  <c r="L80" i="15"/>
  <c r="K79" i="16"/>
  <c r="K60" i="16"/>
  <c r="L60" i="16"/>
  <c r="K61" i="16"/>
  <c r="L61" i="16"/>
  <c r="K62" i="16"/>
  <c r="L62" i="16"/>
  <c r="K63" i="16"/>
  <c r="L63" i="16"/>
  <c r="K64" i="16"/>
  <c r="L64" i="16"/>
  <c r="K65" i="16"/>
  <c r="L65" i="16"/>
  <c r="K66" i="16"/>
  <c r="L66" i="16"/>
  <c r="K67" i="16"/>
  <c r="L67" i="16"/>
  <c r="K68" i="16"/>
  <c r="L68" i="16"/>
  <c r="K69" i="16"/>
  <c r="L69" i="16"/>
  <c r="K70" i="16"/>
  <c r="L70" i="16"/>
  <c r="K71" i="16"/>
  <c r="L71" i="16"/>
  <c r="K72" i="16"/>
  <c r="L72" i="16"/>
  <c r="K73" i="16"/>
  <c r="L73" i="16"/>
  <c r="K74" i="16"/>
  <c r="L74" i="16"/>
  <c r="K75" i="16"/>
  <c r="L75" i="16"/>
  <c r="K76" i="16"/>
  <c r="L76" i="16"/>
  <c r="K77" i="16"/>
  <c r="L77" i="16"/>
  <c r="K78" i="16"/>
  <c r="L78" i="16"/>
  <c r="K80" i="16"/>
  <c r="L80" i="16"/>
  <c r="K85" i="13"/>
  <c r="L85" i="13"/>
  <c r="K80" i="14"/>
  <c r="L80" i="14"/>
  <c r="K85" i="14"/>
  <c r="L85" i="14"/>
  <c r="K85" i="15"/>
  <c r="L85" i="15"/>
  <c r="K85" i="16"/>
  <c r="L85" i="16"/>
  <c r="K85" i="17"/>
  <c r="L85" i="17"/>
  <c r="B23" i="18"/>
  <c r="C4" i="18"/>
  <c r="C22" i="18"/>
  <c r="C21" i="18"/>
  <c r="C20" i="18"/>
  <c r="C19" i="18"/>
  <c r="C18" i="18"/>
  <c r="C17" i="18"/>
  <c r="C16" i="18"/>
  <c r="C15" i="18"/>
  <c r="C14" i="18"/>
  <c r="C13" i="18"/>
  <c r="C12" i="18"/>
  <c r="C11" i="18"/>
  <c r="C10" i="18"/>
  <c r="C9" i="18"/>
  <c r="C8" i="18"/>
  <c r="C7" i="18"/>
  <c r="C6" i="18"/>
  <c r="C5" i="18"/>
  <c r="L32" i="2"/>
  <c r="B24" i="18"/>
  <c r="L60" i="17"/>
  <c r="AA4" i="18"/>
  <c r="L78" i="17"/>
  <c r="AA22" i="18"/>
  <c r="L77" i="17"/>
  <c r="AA21" i="18"/>
  <c r="L76" i="17"/>
  <c r="AA20" i="18"/>
  <c r="L75" i="17"/>
  <c r="AA19" i="18"/>
  <c r="L74" i="17"/>
  <c r="AA18" i="18"/>
  <c r="L73" i="17"/>
  <c r="AA17" i="18"/>
  <c r="L72" i="17"/>
  <c r="AA16" i="18"/>
  <c r="L71" i="17"/>
  <c r="AA15" i="18"/>
  <c r="L70" i="17"/>
  <c r="AA14" i="18"/>
  <c r="L69" i="17"/>
  <c r="AA13" i="18"/>
  <c r="L68" i="17"/>
  <c r="AA12" i="18"/>
  <c r="L67" i="17"/>
  <c r="AA11" i="18"/>
  <c r="L66" i="17"/>
  <c r="AA10" i="18"/>
  <c r="L65" i="17"/>
  <c r="AA9" i="18"/>
  <c r="L64" i="17"/>
  <c r="AA8" i="18"/>
  <c r="L63" i="17"/>
  <c r="AA7" i="18"/>
  <c r="L62" i="17"/>
  <c r="AA6" i="18"/>
  <c r="L61" i="17"/>
  <c r="AA5" i="18"/>
  <c r="K23" i="2"/>
  <c r="L23" i="2"/>
  <c r="K23" i="17"/>
  <c r="L23" i="17"/>
  <c r="K23" i="16"/>
  <c r="L23" i="16"/>
  <c r="K23" i="15"/>
  <c r="L23" i="15"/>
  <c r="K23" i="14"/>
  <c r="L23" i="14"/>
  <c r="K23" i="13"/>
  <c r="L23" i="13"/>
  <c r="K23" i="12"/>
  <c r="L23" i="12"/>
  <c r="K23" i="11"/>
  <c r="L23" i="11"/>
  <c r="K23" i="10"/>
  <c r="L23" i="10"/>
  <c r="K23" i="7"/>
  <c r="L23" i="7"/>
  <c r="K23" i="6"/>
  <c r="L23" i="6"/>
  <c r="K23" i="5"/>
  <c r="L2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0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1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2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3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4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5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6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7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7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7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7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7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7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7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7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8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8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8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8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8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8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8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8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9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9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9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9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9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9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9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9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A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A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A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A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A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A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A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A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B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B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B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B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B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B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B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B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sharedStrings.xml><?xml version="1.0" encoding="utf-8"?>
<sst xmlns="http://schemas.openxmlformats.org/spreadsheetml/2006/main" count="3386" uniqueCount="817">
  <si>
    <t>RAYON</t>
  </si>
  <si>
    <t>PRODUIT</t>
  </si>
  <si>
    <t>PU</t>
  </si>
  <si>
    <t>NBR</t>
  </si>
  <si>
    <t>PTOTAL</t>
  </si>
  <si>
    <t>*MARQUE REPERE</t>
  </si>
  <si>
    <t>AU POIDS</t>
  </si>
  <si>
    <t>DATE</t>
  </si>
  <si>
    <t>&gt;&gt; BAZAR  </t>
  </si>
  <si>
    <t>&gt;&gt; BOUCHERIE TRAD  </t>
  </si>
  <si>
    <t>&gt;&gt; CHARCUTERIE  </t>
  </si>
  <si>
    <t>&gt;&gt; CHARCUTERIE TRAITEUR LS  </t>
  </si>
  <si>
    <t xml:space="preserve">ARMAGNAC POUYET  40  70CL          13.65   3 </t>
  </si>
  <si>
    <t xml:space="preserve">BOISSON AB VIN BIANCO 14,4  VO      3.72 </t>
  </si>
  <si>
    <t xml:space="preserve">VDP OC SAUVIGNON BLC VIEUX CAR      1.99 </t>
  </si>
  <si>
    <t xml:space="preserve">FOIE GRAS DE CANA MI CUIT 180GR    13.50 </t>
  </si>
  <si>
    <t xml:space="preserve">FUET EXTRA 170G                     1.75 </t>
  </si>
  <si>
    <t xml:space="preserve">DBLE CONCENTRE TOMATE TUBE 200      0.58 </t>
  </si>
  <si>
    <t xml:space="preserve">FERRERO ASSORT. PRESTIGE,166G       5.10 </t>
  </si>
  <si>
    <t xml:space="preserve">COPEAUX PARMIGIANO 28%MG 80G        1.79 </t>
  </si>
  <si>
    <t xml:space="preserve">JAMBON EXCELLENCE NATURE            3.42 </t>
  </si>
  <si>
    <t>&gt;&gt; EPICERIE</t>
  </si>
  <si>
    <t>&gt;&gt; LIQUIDES</t>
  </si>
  <si>
    <t xml:space="preserve">VDP PYRENEES ORIENTALES 75 CL       1.55 </t>
  </si>
  <si>
    <t>&gt;&gt; B.O.F</t>
  </si>
  <si>
    <t>&gt;&gt; FRUITS ET LEGUMES</t>
  </si>
  <si>
    <t xml:space="preserve">CELERI  BRANCHE                     0.77 </t>
  </si>
  <si>
    <t>&gt;&gt; SURGELES</t>
  </si>
  <si>
    <t xml:space="preserve">POIREAUX RONDEL.1KG MR              0.91 </t>
  </si>
  <si>
    <t xml:space="preserve">CREME DE CASSIS DE DIJON 15% 7      4.49 </t>
  </si>
  <si>
    <t xml:space="preserve">FUET CATALAN EXTRA 150G             1.82 </t>
  </si>
  <si>
    <t xml:space="preserve">P.H BLANC X 12 MIMOSA               1.99 </t>
  </si>
  <si>
    <t>recap par rayon</t>
  </si>
  <si>
    <t>&gt;&gt; FROMAGE COUPE</t>
  </si>
  <si>
    <t>&gt;&gt; DROGUERIE </t>
  </si>
  <si>
    <t>TOTAUX</t>
  </si>
  <si>
    <t>%</t>
  </si>
  <si>
    <t>&gt;&gt; VOLAILLE LS  </t>
  </si>
  <si>
    <t>&gt;&gt; PARFUMERIE  </t>
  </si>
  <si>
    <t>VERIF</t>
  </si>
  <si>
    <t>MAG</t>
  </si>
  <si>
    <t>T</t>
  </si>
  <si>
    <t>C</t>
  </si>
  <si>
    <t>PRIX</t>
  </si>
  <si>
    <t xml:space="preserve">DT.WHITE BOOSTER,E.DIAMANT,75ML     3.92   3 </t>
  </si>
  <si>
    <t xml:space="preserve">LITCHEES VRAC                       1.66   1 </t>
  </si>
  <si>
    <t xml:space="preserve">AIL                                 1.12   </t>
  </si>
  <si>
    <t xml:space="preserve">APERIFRAIS ST MORET ITALIENNE 7     1.58   </t>
  </si>
  <si>
    <t xml:space="preserve">BACON FUME COCHONOU 10TR 100G       1.50   </t>
  </si>
  <si>
    <t xml:space="preserve">BLOC CUVETTE DESODOR. LAVANDE X     1.47   </t>
  </si>
  <si>
    <t xml:space="preserve">BOUDIN BLANC MORILLES LS            3.03   </t>
  </si>
  <si>
    <t xml:space="preserve">C/BLAYE CH.COURJAUD SOUCHE R12   </t>
  </si>
  <si>
    <t xml:space="preserve">CANDIA GRANDLAIT FRAIS 1/2 ECRE     0.87   </t>
  </si>
  <si>
    <t xml:space="preserve">CANDIA GRANDLAIT FRAIS ENTIER B     0.99   </t>
  </si>
  <si>
    <t xml:space="preserve">CH ENCLOS BDX R15, 75CL   </t>
  </si>
  <si>
    <t xml:space="preserve">CLEMENTINE                          2.94   </t>
  </si>
  <si>
    <t xml:space="preserve">CONF MYRTILLE CHAUDRON 320G         1.99   </t>
  </si>
  <si>
    <t xml:space="preserve">CONFITURE DE FRAMBOISES 370G        1.82   </t>
  </si>
  <si>
    <t xml:space="preserve">CORNICHONS CROQVERT EXTRA FINS      1.82   </t>
  </si>
  <si>
    <t xml:space="preserve">DENTASTIX 4X7 STICKS 720G           6.52   </t>
  </si>
  <si>
    <t xml:space="preserve">ENDIVE                              2.59   </t>
  </si>
  <si>
    <t xml:space="preserve">ESSUIE TOUT X3=9 #.C.O+             1.84   </t>
  </si>
  <si>
    <t xml:space="preserve">FARCE AUX CEPES                     7.70   </t>
  </si>
  <si>
    <t xml:space="preserve">FIGUE LAYERS NUM 7 PAQUET 500G      2.40   </t>
  </si>
  <si>
    <t xml:space="preserve">FRUIT DE LA PASSION                 2.89   </t>
  </si>
  <si>
    <t xml:space="preserve">FUET NATURE 150G                    1.95   </t>
  </si>
  <si>
    <t xml:space="preserve">GELEE MADERE MAGGI 48G X SCHT       1.16   </t>
  </si>
  <si>
    <t xml:space="preserve">GRD RAVIOLI CHEVRE FINES HERBE      2.60   </t>
  </si>
  <si>
    <t xml:space="preserve">HLE OLIVE EXT.VIERGE BIO,75CL   </t>
  </si>
  <si>
    <t xml:space="preserve">INFUSION NUIT CALME MIELX25         2.16   </t>
  </si>
  <si>
    <t xml:space="preserve">JAMBON SERRANO CONSORCIO FE         2.15   </t>
  </si>
  <si>
    <t xml:space="preserve">KUB OR BOUILLON DEGRAISSE DESH      1.56   </t>
  </si>
  <si>
    <t xml:space="preserve">KUMQUAT                             1.60   </t>
  </si>
  <si>
    <t xml:space="preserve">MACHE BONDUELLE,210G                1.79   </t>
  </si>
  <si>
    <t xml:space="preserve">ORANGE SANGUINE                     1.89   </t>
  </si>
  <si>
    <t xml:space="preserve">OS PRESSES 14CM X2 PTIT AM          2.95   </t>
  </si>
  <si>
    <t xml:space="preserve">PATATE DOUCE                        1.30   </t>
  </si>
  <si>
    <t xml:space="preserve">PERSIL PLAT                         0.90   </t>
  </si>
  <si>
    <t xml:space="preserve">POIRE WILLIAMS                      1.48   </t>
  </si>
  <si>
    <t xml:space="preserve">POMME ARIANE                        2.40   </t>
  </si>
  <si>
    <t xml:space="preserve">POMME DE TERRE 2K5                  2.49   </t>
  </si>
  <si>
    <t xml:space="preserve">RECH.DISCREET LAVAND GLADE,1   </t>
  </si>
  <si>
    <t xml:space="preserve">ROQUEFORT SOCIETE CAVE SAV.AOP      2.06   </t>
  </si>
  <si>
    <t xml:space="preserve">SET DE TABLE 21428   </t>
  </si>
  <si>
    <t xml:space="preserve">TOMATE CERISE                       2.81   </t>
  </si>
  <si>
    <t>TRUITE FUMEE LANDVIKA 100G          1.99  </t>
  </si>
  <si>
    <t xml:space="preserve">VINAIGRE MENAGER POMME 1 L          1.80   </t>
  </si>
  <si>
    <t xml:space="preserve">50 SERVIETTES 33X33CM ARGE          1.50   </t>
  </si>
  <si>
    <t xml:space="preserve">ALUMINIUM ELEMBAL 50 M              2.88   </t>
  </si>
  <si>
    <t xml:space="preserve">COURGETTE RONDELLE KG N.JARDIN      0.77   </t>
  </si>
  <si>
    <t xml:space="preserve">EMMENTAL BLOC PF 250G CROISES       1.82   </t>
  </si>
  <si>
    <t xml:space="preserve">EMMENTAL RAPE 29%MG 325G            2.10   </t>
  </si>
  <si>
    <t xml:space="preserve">FLAGEOLETS VERTS EF 1/4X3  N/J      1.35   </t>
  </si>
  <si>
    <t xml:space="preserve">FRUITS ROUGES SURGELES 650G         3.04   </t>
  </si>
  <si>
    <t xml:space="preserve">JAMBON DE PARIS CHOIX DD 4 TRAN     1.59   </t>
  </si>
  <si>
    <t xml:space="preserve">JULIENNE DE LEGUMES 600G NJ         1.10   </t>
  </si>
  <si>
    <t xml:space="preserve">MACHE BARQ 150G NRT                 1.19   </t>
  </si>
  <si>
    <t xml:space="preserve">MAIS GRAINS 1/4X3 O.F  N/J          0.95   </t>
  </si>
  <si>
    <t xml:space="preserve">NETT MENAGER AIR FRAIS BLEU 1.      1.30   </t>
  </si>
  <si>
    <t xml:space="preserve">OEUFS PLEIN AIR OMEGA 3 X12         2.58   </t>
  </si>
  <si>
    <t xml:space="preserve">PAIN DE MIE NATURE 100% MI,500G     1.09   </t>
  </si>
  <si>
    <t xml:space="preserve">PETITS POIS EF 1 KG NJ MR           1.03   </t>
  </si>
  <si>
    <t xml:space="preserve">PULPE TOMATE DES 3X 1/2NJ   *       1.76   </t>
  </si>
  <si>
    <t xml:space="preserve">RIZ ROND SPECIAL RISOTTO (ARBO      1.39   </t>
  </si>
  <si>
    <t xml:space="preserve">SAC CONGEL ZIP GRAND X15 ELEMB      1.30   </t>
  </si>
  <si>
    <t xml:space="preserve">ST NICOLAS BOURGUEIL R14 CARAC      5.45   </t>
  </si>
  <si>
    <t xml:space="preserve">VIANDE GRISONS 10TR 80G ST.AZA      2.99   </t>
  </si>
  <si>
    <t xml:space="preserve">CREME FLEURETTE ENTIERE PACK 3     1.27   </t>
  </si>
  <si>
    <t xml:space="preserve">MOUTARDE FORTE BOCAL 440           0.64   </t>
  </si>
  <si>
    <t xml:space="preserve">PETIT BEURRE PCKET PTIT DELI        1.26   </t>
  </si>
  <si>
    <t>important: Bien rentrer le rayon en utilisant la liste de choix des cellules et NON la copie du ticket de caisse</t>
  </si>
  <si>
    <t xml:space="preserve">CAPSULES DECA X10 </t>
  </si>
  <si>
    <t xml:space="preserve">CAPSULES CAFE BRESIL X 10 </t>
  </si>
  <si>
    <t xml:space="preserve">MANDARINES ORTANIQUES 2KG           1.78 </t>
  </si>
  <si>
    <t xml:space="preserve">MAGRET/CND SECHE TRANCHE IGP90G     4.25 </t>
  </si>
  <si>
    <t xml:space="preserve">VDP OC SAUVIGNON BLC VIEUX CAR </t>
  </si>
  <si>
    <t xml:space="preserve">JAMBON SERRANO 6 TRANCHES SAINT     1.48 </t>
  </si>
  <si>
    <t xml:space="preserve">PAVE AU POIVRE ST AZAY 150G         1.80 </t>
  </si>
  <si>
    <t xml:space="preserve">JUS PRUNEAUX BJORG 75CL             2.66 </t>
  </si>
  <si>
    <t xml:space="preserve">JUS DE TOMATES JAFADEN      MR      1.39 </t>
  </si>
  <si>
    <t xml:space="preserve">PUR JUS D'ANANAS PET 1L             1.71 </t>
  </si>
  <si>
    <t xml:space="preserve">LAITUE                              0.89 </t>
  </si>
  <si>
    <t xml:space="preserve">PERSIL PLAT/FRISEE                  0.85 </t>
  </si>
  <si>
    <t xml:space="preserve">POMELOS ROUGE </t>
  </si>
  <si>
    <t xml:space="preserve">TOMATE ROMA ALLONGEE                2.25 </t>
  </si>
  <si>
    <t>&gt;&gt; BOUCHERIE</t>
  </si>
  <si>
    <t xml:space="preserve">ESCALOPE DINDE LE GAULOIS X2        3.87 </t>
  </si>
  <si>
    <t xml:space="preserve">V. BOVINE 1X STEAK*** A GRILLER     3.25 </t>
  </si>
  <si>
    <t>&gt;&gt;&gt;BON ACHAT REDUCT</t>
  </si>
  <si>
    <t>MOIS</t>
  </si>
  <si>
    <t>NBR JOURS</t>
  </si>
  <si>
    <t>NBR PERS</t>
  </si>
  <si>
    <t>DEP/PERS</t>
  </si>
  <si>
    <t>JANVIER</t>
  </si>
  <si>
    <t>CALCUL CHARGE ALIMENTAIRE/JOUR</t>
  </si>
  <si>
    <t>PREVISIONS BUDGETAIRES ALIMENTATION</t>
  </si>
  <si>
    <t xml:space="preserve">EDULCORANT 650 COMPRIMES ECO+ </t>
  </si>
  <si>
    <t xml:space="preserve">HV TF 1KG DELICE POTAGER            0.89 </t>
  </si>
  <si>
    <t xml:space="preserve">CHOU FLEUR 1KG DELICE POTAGER       0.91 </t>
  </si>
  <si>
    <t xml:space="preserve">MACHE  175G                         1.69 </t>
  </si>
  <si>
    <t xml:space="preserve">EPINARD BRANCHE 1 KG NJ             0.78 </t>
  </si>
  <si>
    <t xml:space="preserve">ESCALOPE PLET LE GAULOIS X1         1.75 </t>
  </si>
  <si>
    <t xml:space="preserve">VB 2 X BAVETTE ALOYAU***A GRILL     6.77 </t>
  </si>
  <si>
    <t xml:space="preserve">APSHP BLD CALIF,DESSANGE,200ML      3.87 </t>
  </si>
  <si>
    <t xml:space="preserve">SOIN PLATINE BLD,DESSANGE,125ML     7.71 </t>
  </si>
  <si>
    <t>CT</t>
  </si>
  <si>
    <t xml:space="preserve">SAFRAN 4 DOSES CLASSIQUES           3.42 </t>
  </si>
  <si>
    <t xml:space="preserve">TOMATE RONDE 67/77                  1.06 </t>
  </si>
  <si>
    <t>&gt;&gt; POISSONS</t>
  </si>
  <si>
    <t xml:space="preserve">COQUILLES ST JACQUES                7.55 </t>
  </si>
  <si>
    <t xml:space="preserve">FDT AP FLUIDE4.N BEIGE NU P        13.29 </t>
  </si>
  <si>
    <t xml:space="preserve">ACCORD PARFAIT SOIN CORRECT 4N      9.30 </t>
  </si>
  <si>
    <t xml:space="preserve">MIEL FLEURS FRANCE POT VERRE 50     5.50   1 </t>
  </si>
  <si>
    <t xml:space="preserve">CONFITURE DE CERISE NOIRE     </t>
  </si>
  <si>
    <t xml:space="preserve">HARICOT VERT EF 4/4 DELICES         0.84   1 </t>
  </si>
  <si>
    <t xml:space="preserve">SALSIFIS 1/2 N/JARDIN               0.90   1 </t>
  </si>
  <si>
    <t xml:space="preserve">LENTILLES PREPAREES  1/2            0.42   1 </t>
  </si>
  <si>
    <t xml:space="preserve">PAINS LAIT X10 PB 35                0.90   1 </t>
  </si>
  <si>
    <t xml:space="preserve">LEVURE BOULANGERE 6X50G TABLIE      0.73   1 </t>
  </si>
  <si>
    <t xml:space="preserve">SPECIALITE SSA POMME,4X100G         0.77   1 </t>
  </si>
  <si>
    <t xml:space="preserve">EAU LAQUEUILLE 6X1L                 1.45   1 </t>
  </si>
  <si>
    <t xml:space="preserve">LAIT 1ER PRIX     </t>
  </si>
  <si>
    <t xml:space="preserve">BEURRE SEL DE MER NOIRMOUTIER 1     1.00   1 </t>
  </si>
  <si>
    <t xml:space="preserve">POMELOS LOT DE3                     1.50   1 </t>
  </si>
  <si>
    <t xml:space="preserve">POIRE WILLIAM VERTE                 1.39   1 </t>
  </si>
  <si>
    <t xml:space="preserve">ENDIVE VRAC                         2.68   1 </t>
  </si>
  <si>
    <t xml:space="preserve">CITRON NT X4                        1.85   1 </t>
  </si>
  <si>
    <t xml:space="preserve">JAMBON SAVOI 90G 6TR NRT            2.49   1 </t>
  </si>
  <si>
    <t xml:space="preserve">CREVETTE CTE ROSE 60/80             5.54   1 </t>
  </si>
  <si>
    <t xml:space="preserve">BROCOLIS PRECUIT VAPEUR 1KG         2.59   1 </t>
  </si>
  <si>
    <t xml:space="preserve">SIROP AGAVE BIO DADDY 360G          2.85   1 </t>
  </si>
  <si>
    <t xml:space="preserve">PATE CROUTE PISTACHE CANARD P.B     5.57 </t>
  </si>
  <si>
    <t>BORDEAUX SUPERIEUR PROMO</t>
  </si>
  <si>
    <t>PATE A TARTINER 320G MIGUELGOR</t>
  </si>
  <si>
    <t>CREPES DE FROMENT NATURE 180G</t>
  </si>
  <si>
    <t xml:space="preserve">FRANCINE FARINE A PAIN 2.5KG        3.63   </t>
  </si>
  <si>
    <t xml:space="preserve">PAIN MIE EXT. MOELLEUX COMPL. 5     1.19   </t>
  </si>
  <si>
    <t xml:space="preserve">CEREALE MUESLI BJORG 375G BIO       1.90   </t>
  </si>
  <si>
    <t xml:space="preserve">PATE LANDAIS 180G                   3.20   </t>
  </si>
  <si>
    <t xml:space="preserve">RILLETTES 180G                      2.70   </t>
  </si>
  <si>
    <t xml:space="preserve">PATE AU PIMENT D'ESPELLETTE 180     2.39   </t>
  </si>
  <si>
    <t xml:space="preserve">HARICOTS ROUGES 1/2 NOTRE JARD      0.55   </t>
  </si>
  <si>
    <t xml:space="preserve">MON YAOURT MAISON ONCT.,8G          2.64   </t>
  </si>
  <si>
    <t xml:space="preserve">VDP OC SAUVIGNON BLC VIEUX CAR      1.99   </t>
  </si>
  <si>
    <t xml:space="preserve">VDP OC CAB-SAUVI RGE VX CARION      1.96   </t>
  </si>
  <si>
    <t xml:space="preserve">FAISSELLE 6% 4X100G   </t>
  </si>
  <si>
    <t xml:space="preserve">CROTTIN CAVEX2 TRIBALLAT 120 G      2.09   </t>
  </si>
  <si>
    <t xml:space="preserve">CARRE FRAIS 0%MG 8X25G   </t>
  </si>
  <si>
    <t xml:space="preserve">DELI'LIGHT Y.NATURE 0%MG X12        1.29   </t>
  </si>
  <si>
    <t xml:space="preserve">TETRA PACK LAIT ECREME 1L           1.00   </t>
  </si>
  <si>
    <t xml:space="preserve">MOZZARELLA GALBANI 125G             0.92   </t>
  </si>
  <si>
    <t xml:space="preserve">POIVRON VERT                        0.34   </t>
  </si>
  <si>
    <t xml:space="preserve">POMME FUJI                          1.06   </t>
  </si>
  <si>
    <t xml:space="preserve">TOMATES CERISES 250G                1.25   </t>
  </si>
  <si>
    <t xml:space="preserve">OIGNON 1KG + 20%GRATUIT             1.95   </t>
  </si>
  <si>
    <t xml:space="preserve">CHAMPIGNONS 500G                    1.35   </t>
  </si>
  <si>
    <t xml:space="preserve">JBON BAYON IGP D/R 9M 5/6 KG        1.09   </t>
  </si>
  <si>
    <t xml:space="preserve">4 PAVES SAUM/S/PEAU 500G P.OCE      7.16   </t>
  </si>
  <si>
    <t xml:space="preserve">DOS CABILLAUD FINDUS X4 - 440G      7.65   </t>
  </si>
  <si>
    <t xml:space="preserve">VIANDE HACHEE 5%MG 350G             3.85   </t>
  </si>
  <si>
    <t xml:space="preserve">JAMBON CUIT SUPERIEUR DD 2 TRAN     1.23   </t>
  </si>
  <si>
    <t xml:space="preserve">JAMBON CUIT SUPERIEUR DD 4 TRAN     2.09   </t>
  </si>
  <si>
    <t xml:space="preserve">P.H ROSE X 12 MIMOSA                1.99 </t>
  </si>
  <si>
    <t>   </t>
  </si>
  <si>
    <t xml:space="preserve">SOUPE POTIRON BACON ROYCO,69G       1.46   1 </t>
  </si>
  <si>
    <t xml:space="preserve">SOUPE INDIENNE INST.ROYCO 3X20      1.64   1 </t>
  </si>
  <si>
    <t xml:space="preserve">PAIN DE MIE EXTRA CPLT 500G         0.95   1 </t>
  </si>
  <si>
    <t xml:space="preserve">VINAIGRE BALSAM.MODENE,50CL     </t>
  </si>
  <si>
    <t xml:space="preserve">VDP OC SAUVIGNON BLC VIEUX CAR      1.99   3 </t>
  </si>
  <si>
    <t xml:space="preserve">EMMENTAL RAPE 500G LES CROISES      3.15   1 </t>
  </si>
  <si>
    <t xml:space="preserve">CROTTIN CHAVIGNOL L.CRU 2X60G       2.73   1 </t>
  </si>
  <si>
    <t xml:space="preserve">GEANT MACHE 200G CRUDETTES          2.00   1 </t>
  </si>
  <si>
    <t xml:space="preserve">SANGUINELLI 1 KG                    1.69   1 </t>
  </si>
  <si>
    <t xml:space="preserve">BOUDIN PIQUANT AU PIMENT DU PAY     2.06   1 </t>
  </si>
  <si>
    <t>&gt;&gt; TEXTILES</t>
  </si>
  <si>
    <t xml:space="preserve">SGAA DENTELLE    C H16 CW-05795 </t>
  </si>
  <si>
    <t xml:space="preserve">SG ARMAT  E17 KO18503 BLANC 95B    13.65 </t>
  </si>
  <si>
    <t xml:space="preserve">TANGA BIJO E17 KO18505 BLANC 38     6.93 </t>
  </si>
  <si>
    <t xml:space="preserve">SOUTIEN-GO H17 KO19003 B NOI 95    15.75 </t>
  </si>
  <si>
    <t xml:space="preserve">SLIP H17 KO19004 NOIR 38            8.05 </t>
  </si>
  <si>
    <t>TOTAL  </t>
  </si>
  <si>
    <t xml:space="preserve">CH CHADEUIL AOC BDX R15 75CL        3.48 </t>
  </si>
  <si>
    <t>&gt;&gt; PATISSERIE    </t>
  </si>
  <si>
    <t xml:space="preserve">100% MIE 7 CEREALES                 2.17   1 </t>
  </si>
  <si>
    <t xml:space="preserve">BEURRE TRADITION MOULE DOUX 500     3.89   1 </t>
  </si>
  <si>
    <t xml:space="preserve">KIWI X 10                           1.79   1 </t>
  </si>
  <si>
    <t>POIRES</t>
  </si>
  <si>
    <t xml:space="preserve">COURGETTE                           0.57   1 </t>
  </si>
  <si>
    <t xml:space="preserve">MACHE ST 200G NOTRE JARDIN          1.64   1 </t>
  </si>
  <si>
    <t xml:space="preserve">JAMBON CRU PERIGORD 4 TR 100G       2.75   1 </t>
  </si>
  <si>
    <t xml:space="preserve">JAMBON DE PARIS                     0.98   1 </t>
  </si>
  <si>
    <t xml:space="preserve">CHOUX BRUXELLES KG                  1.36   1 </t>
  </si>
  <si>
    <t xml:space="preserve">RAVIOLI PUR BOEUF 1/2 400G     </t>
  </si>
  <si>
    <t xml:space="preserve">POIS TF CAROTTES 1/2 N/JARDIN     </t>
  </si>
  <si>
    <t xml:space="preserve">NOUILLES AUX OEUFS 250G             1.19   1 </t>
  </si>
  <si>
    <t xml:space="preserve">CONCOMBRE PIECE                     0.85   1 </t>
  </si>
  <si>
    <t xml:space="preserve">PERSIL PLAT/FRISEE                  0.85   1 </t>
  </si>
  <si>
    <t xml:space="preserve">BOX  PDT PAF CHOUCROUTE 2.5KG       1.99   1 </t>
  </si>
  <si>
    <t xml:space="preserve">SAUCISSE CHOUCROUTE                 5.52   1 </t>
  </si>
  <si>
    <t xml:space="preserve">SAUCISSON A L'AIL FUME              1.51   1 </t>
  </si>
  <si>
    <t xml:space="preserve">P.H ROSE X 12 MIMOSA                1.99   3 </t>
  </si>
  <si>
    <t xml:space="preserve">RMS CREME VOLAILLE X 4              1.65   1 </t>
  </si>
  <si>
    <t>FEVRIER</t>
  </si>
  <si>
    <t xml:space="preserve">CH JANON 15 BORDEAUX RGE            3.30 </t>
  </si>
  <si>
    <t xml:space="preserve">BOISSON ARO A BASE VIN BIANCO       2.99 </t>
  </si>
  <si>
    <t xml:space="preserve">CREPE X8                            3.50 </t>
  </si>
  <si>
    <t xml:space="preserve">FLEUR DE SEL GUERANDAIS 250G        3.88 </t>
  </si>
  <si>
    <t xml:space="preserve">RICCADONNNA PROSECCO,75CL           5.95 </t>
  </si>
  <si>
    <t xml:space="preserve">LAIT MA REGION   ECR </t>
  </si>
  <si>
    <t xml:space="preserve">BANANE                              0.44 </t>
  </si>
  <si>
    <t xml:space="preserve">ENDIVE NORD SACHET 1KG              1.19 </t>
  </si>
  <si>
    <t xml:space="preserve">MANDARINE 2KG                       2.99 </t>
  </si>
  <si>
    <t xml:space="preserve">TAMPONS/EPONGE X3 MAMISON           1.19 </t>
  </si>
  <si>
    <t xml:space="preserve">CROQ GAUFRE SJ615612,MOULINE,1P    40.00 </t>
  </si>
  <si>
    <t xml:space="preserve">CREPIERE 25CM DECOR NUTELLA AR     14.90 </t>
  </si>
  <si>
    <t xml:space="preserve">36 CUBES BOIS XXL                   3.90 </t>
  </si>
  <si>
    <t>A DEDUIRE</t>
  </si>
  <si>
    <t xml:space="preserve">AIL VRAC                            1.33 </t>
  </si>
  <si>
    <t xml:space="preserve">ECHALOTTES KG                       0.98 </t>
  </si>
  <si>
    <t xml:space="preserve">SHP SEC AVOINE,ULRA DOUX,150ML      5.14 </t>
  </si>
  <si>
    <t xml:space="preserve">EMMENTAL RAPE 29%MG 325G            2.18 </t>
  </si>
  <si>
    <t xml:space="preserve">LE LANDAIS AFFINE                   1.98 </t>
  </si>
  <si>
    <t xml:space="preserve">BLEU DES BASQUES 3 KG               2.50 </t>
  </si>
  <si>
    <t xml:space="preserve">FROMAGE PYRENEES LAIT DE BREBIS     3.14 </t>
  </si>
  <si>
    <t xml:space="preserve">CAPSULES CAFE DECA X 10   </t>
  </si>
  <si>
    <t xml:space="preserve">TORTILLA BLE 320G TABLE DU MON      1.75   </t>
  </si>
  <si>
    <t xml:space="preserve">PUREE TOMATE FRAICHE 3X200 TUR      1.05   </t>
  </si>
  <si>
    <t xml:space="preserve">LAIT DE COCO ALLEGE SW 200ML        1.35   </t>
  </si>
  <si>
    <t xml:space="preserve">SPAGHETTI 500G CELLO DE CECCO       1.35   </t>
  </si>
  <si>
    <t>PENNE RIGATE N41 DE CECCO 500G   1,50</t>
  </si>
  <si>
    <t xml:space="preserve">PATES ORECCHIETTE N91 500G          1.42   </t>
  </si>
  <si>
    <t xml:space="preserve">PULPE  TOMATES 3X400G MUT           2.26   </t>
  </si>
  <si>
    <t xml:space="preserve">BDX BARON DE LESTAC RGE 12 75C   </t>
  </si>
  <si>
    <t xml:space="preserve">VDP OC MERLOT RGE VX CARION 75      1.96   </t>
  </si>
  <si>
    <t xml:space="preserve">REBLOCHON FRUITIER 240G             2.89   </t>
  </si>
  <si>
    <t xml:space="preserve">MEULE FRUITEE 35% 220G              2.06   </t>
  </si>
  <si>
    <t xml:space="preserve">LAIT ETXALDIA 1/2 ECREME 6X1L       5.90   </t>
  </si>
  <si>
    <t xml:space="preserve">POMELOS STAR RUBY                   0.75   </t>
  </si>
  <si>
    <t xml:space="preserve">CAROTTE                             0.24   </t>
  </si>
  <si>
    <t xml:space="preserve">MACHE 150G                          1.25   </t>
  </si>
  <si>
    <t xml:space="preserve">TOMATES CERISES 250G                1.15   </t>
  </si>
  <si>
    <t xml:space="preserve">CITRON  FILET 1KG X 14  ESP         1.95   </t>
  </si>
  <si>
    <t xml:space="preserve">ESCALOPE POULET LE GAULOIS X2       3.75   </t>
  </si>
  <si>
    <t xml:space="preserve">TRIO DE FLEURETTE 1KG               2.33   </t>
  </si>
  <si>
    <t xml:space="preserve">VIANDE BOVINE BOURGUIGNON**         6.57   </t>
  </si>
  <si>
    <t>LESSIVE XTRA TOTAL ECO 1  3,97</t>
  </si>
  <si>
    <t xml:space="preserve">OS PRESSES 14CM X2 PTIT AM   </t>
  </si>
  <si>
    <t xml:space="preserve">LARDONS NATURE HERTA 2X100G         1.85   </t>
  </si>
  <si>
    <t xml:space="preserve">RAVIOLES DU DAUPHINE 240G NRT       2.25   </t>
  </si>
  <si>
    <t>y</t>
  </si>
  <si>
    <t xml:space="preserve">PIZZA FRUIT DE MER 400G VOLPON      2.13 </t>
  </si>
  <si>
    <t xml:space="preserve">MIEL MONTAG CRX POT CART 500G       5.55   1 </t>
  </si>
  <si>
    <t xml:space="preserve">MATIN CROQUANT CHOCOLAT 200G        1.98   1 </t>
  </si>
  <si>
    <t xml:space="preserve">BISCUIT DE REGIME 156G              1.42   1 </t>
  </si>
  <si>
    <t xml:space="preserve">THE ANGLAIS TETLEY X50 SACHETS      2.58   1 </t>
  </si>
  <si>
    <t xml:space="preserve">EMMENTAL RAPE 200G LES CROISES      1.38   1 </t>
  </si>
  <si>
    <t xml:space="preserve">MACHE 2X150G                        1.90   1 </t>
  </si>
  <si>
    <t xml:space="preserve">TOMATES COCKTAIL 500G               1.99   1 </t>
  </si>
  <si>
    <t xml:space="preserve">CHOUX FLEURS KG                     1.25   1 </t>
  </si>
  <si>
    <t xml:space="preserve">NETT MENA SAV MARS 1.5L CLAIR       1.40   3 </t>
  </si>
  <si>
    <t xml:space="preserve">RECH NETTOY VITRES 750ML UNIVE      1.39   3 </t>
  </si>
  <si>
    <t xml:space="preserve">DENIVIT CREME DENTIFRICE            2.00   3 </t>
  </si>
  <si>
    <t xml:space="preserve">LING DEMAQ YEUX,ECO+,25P            0.69   3 </t>
  </si>
  <si>
    <t>x</t>
  </si>
  <si>
    <t xml:space="preserve">R.M.SOUP LEG.CHINOISE  3 SACH       1.59 </t>
  </si>
  <si>
    <t xml:space="preserve">SOUPE VIETNAMIENNE RMS X3           1.68 </t>
  </si>
  <si>
    <t xml:space="preserve">NOODLE POULET LUSTUCRU,60G+60G      0.89 </t>
  </si>
  <si>
    <t xml:space="preserve">NOODLE CURRY LUSTUCRU,60G+60GG      0.89 </t>
  </si>
  <si>
    <t xml:space="preserve">BUCHE CHEVRE SOIGN -25%SEL180G      2.09 </t>
  </si>
  <si>
    <t xml:space="preserve">JAMBON BAYONNE 9 MOIS               3.38 </t>
  </si>
  <si>
    <t xml:space="preserve">SAUCISSON A L'AIL                   2.40 </t>
  </si>
  <si>
    <t>X</t>
  </si>
  <si>
    <t>&gt;&gt; PAIN    </t>
  </si>
  <si>
    <t xml:space="preserve">MAYO ALLEG MAT GRASSES - 450ML      1.16 </t>
  </si>
  <si>
    <t xml:space="preserve">LA CROIX D'AUSTERAN RGE,75CL        3.69 </t>
  </si>
  <si>
    <t xml:space="preserve">ROQUEFORT TRANCHE 150G CROISE       1.75 </t>
  </si>
  <si>
    <t xml:space="preserve">TOMATE CERISE RONDE 250G ECO+       0.99 </t>
  </si>
  <si>
    <t xml:space="preserve">POMMES DAUPHINE FINDUS 200G         1.38 </t>
  </si>
  <si>
    <t xml:space="preserve">VB STEAK HACHE A CUIRE A COEUR      3.10 </t>
  </si>
  <si>
    <t>&gt;&gt; PAIN</t>
  </si>
  <si>
    <t xml:space="preserve">BAGUETTE ESTIVALE                   0.55 </t>
  </si>
  <si>
    <t xml:space="preserve">BANANE SCHT 5 FRUITS                1.25 </t>
  </si>
  <si>
    <t xml:space="preserve">CHORIZO FLAMENCO DOUX               1.93 </t>
  </si>
  <si>
    <t xml:space="preserve">PIZZA ROYALE 440G CANOUBIERS        2.22 </t>
  </si>
  <si>
    <t xml:space="preserve">PIZZA SAUMON FEU DE BOIS 420G       2.52 </t>
  </si>
  <si>
    <t xml:space="preserve">BAGUETTE CEREALES BIO               0.80 </t>
  </si>
  <si>
    <t xml:space="preserve">MOZZARELLA 125G CROISES </t>
  </si>
  <si>
    <t xml:space="preserve">MACHE 125 GR NJARDIN                1.30 </t>
  </si>
  <si>
    <t xml:space="preserve">TOMATES COCKTAIL 500G               1.99 </t>
  </si>
  <si>
    <t xml:space="preserve">CHAMPIGNON BQ 250 GR FRANCE         1.45 </t>
  </si>
  <si>
    <t xml:space="preserve">MADARINE 2 KG                       2.90 </t>
  </si>
  <si>
    <t xml:space="preserve">HARICOTS VERTS EXTRA FINS 1KG       1.05 </t>
  </si>
  <si>
    <t xml:space="preserve">COURGETTES RONDELLES,1KG            0.79 </t>
  </si>
  <si>
    <t xml:space="preserve">ROTI DE PORC FILET OU ECHINE        6.62 </t>
  </si>
  <si>
    <t xml:space="preserve">FILM ETIRABLE 30M ELEMBAL MR        1.14 </t>
  </si>
  <si>
    <t xml:space="preserve">SUCRE BLC POUDRE 1KG  ECO+          0.80   1 </t>
  </si>
  <si>
    <t xml:space="preserve">VERITABLE PETIT BEURRE 400G         1.59   1 </t>
  </si>
  <si>
    <t xml:space="preserve">RIESLING BLC COMAR 14               4.99   3 </t>
  </si>
  <si>
    <t xml:space="preserve">TOMATE ROMA ALLONGEE                0.85   1 </t>
  </si>
  <si>
    <t xml:space="preserve">BOX PDT NEUTRE 2.5KG                2.49   1 </t>
  </si>
  <si>
    <t xml:space="preserve">CHOUCROUTE AU RIESLING              1.73   1 </t>
  </si>
  <si>
    <t xml:space="preserve">SAUCISSE DE FRANCKFORT              2.62   1 </t>
  </si>
  <si>
    <t xml:space="preserve">CARRE DE COTE CUIT                  1.79   1 </t>
  </si>
  <si>
    <t xml:space="preserve">SAUCISSE DE MORTEAU                 1.56   1 </t>
  </si>
  <si>
    <t xml:space="preserve">ESCALOPE POULET X6 JAUNE NEUTR      6.62   1 </t>
  </si>
  <si>
    <t xml:space="preserve">HERBES PROVENCE DUCROS 120G         2.84   1 </t>
  </si>
  <si>
    <t xml:space="preserve">PATE CROUTE AUX MORILLES            3.83 </t>
  </si>
  <si>
    <t xml:space="preserve">SALADE TABOULE ORIENTAL 500G        0.82 </t>
  </si>
  <si>
    <t xml:space="preserve">POMMES DUCHESSE 750G POM'LISSE      1.61 </t>
  </si>
  <si>
    <t xml:space="preserve">LAIT DE MA REGION   ECREME BK 1 </t>
  </si>
  <si>
    <t xml:space="preserve">OIGNON BOULE FILET 1 KG 60:80       1.69 </t>
  </si>
  <si>
    <t xml:space="preserve">COLL X2 OPAQU H17 2PE NOIR/ 1/2 </t>
  </si>
  <si>
    <t xml:space="preserve">COUSCOUS MOYEN " COMPTOIR" KG       1.17 </t>
  </si>
  <si>
    <t xml:space="preserve">OLIVES VER DENOY BL 160G RUSTI      0.85 </t>
  </si>
  <si>
    <t xml:space="preserve">CUIS.PLET JNE X4 CERT.VOLAN.1K      3.99 </t>
  </si>
  <si>
    <t xml:space="preserve">COMTE AOC LAIT CRU 200/300G         3.14 </t>
  </si>
  <si>
    <t xml:space="preserve">TOMME DE BREBIS LOU PERAC 200G      2.97 </t>
  </si>
  <si>
    <t xml:space="preserve">RAISIN ROSE RED GLOBE               1.84 </t>
  </si>
  <si>
    <t xml:space="preserve">AMANDE DECORTIQUEE 500G SUN         7.19 </t>
  </si>
  <si>
    <t xml:space="preserve">CITRONS 1KG                         2.49 </t>
  </si>
  <si>
    <t xml:space="preserve">JAMBON CUIT </t>
  </si>
  <si>
    <t xml:space="preserve">CAROTTES RONDELLES,1KG              0.70 </t>
  </si>
  <si>
    <t xml:space="preserve">FRAMBOISES SURG.1KG  FRUISTAR       6.50 </t>
  </si>
  <si>
    <t xml:space="preserve">DUC 4 EPICES MOULUES DUCROS 37G     1.98 </t>
  </si>
  <si>
    <t xml:space="preserve">CAPSULES PUR COLOMBIE X 10 </t>
  </si>
  <si>
    <t xml:space="preserve">CAPSULES CAFE BRESIL X 10           2.58 </t>
  </si>
  <si>
    <t xml:space="preserve">PUREE FRTS POM/FRAM 4X100G          1.08 </t>
  </si>
  <si>
    <t xml:space="preserve">AVOCAT                              1.19 </t>
  </si>
  <si>
    <t xml:space="preserve">POMMES ARIANE                       1.61 </t>
  </si>
  <si>
    <t xml:space="preserve">GINGEMBRE                           0.41 </t>
  </si>
  <si>
    <t xml:space="preserve">COURGETTE FILET 1KG                 1.16 </t>
  </si>
  <si>
    <t xml:space="preserve">CREVETTE ROSE CUITE BIO             5.69 </t>
  </si>
  <si>
    <t>PAVE NATURE COCHONOU                2.73</t>
  </si>
  <si>
    <t>RECAP ANNEE EN COURS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</si>
  <si>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</si>
  <si>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</si>
  <si>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</si>
  <si>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</si>
  <si>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</si>
  <si>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</si>
  <si>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</si>
  <si>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</si>
  <si>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</si>
  <si>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</si>
  <si>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ORANGE NAVELATE                     3.03 </t>
  </si>
  <si>
    <t xml:space="preserve">  DENTASTIX 4X7 STICKS 720G           6.52   </t>
  </si>
  <si>
    <t xml:space="preserve">  OS PRESSES 14CM X2 PTIT AM   </t>
  </si>
  <si>
    <t xml:space="preserve">  SOCQ X3 VOILE RESISTANT             2.50   </t>
  </si>
  <si>
    <t xml:space="preserve">POIS CHICHES  1/2                   0.49 </t>
  </si>
  <si>
    <t xml:space="preserve">SCE WORCESTERSHIRE PERRIN 150ML     3.40 </t>
  </si>
  <si>
    <t xml:space="preserve">PIZZA SAVEUR KEBAB 400G             2.04 </t>
  </si>
  <si>
    <t xml:space="preserve">BAGUETTE BIO                        0.85 </t>
  </si>
  <si>
    <t xml:space="preserve">CASSOULET AU CANARD 4/4 840G        4.46 </t>
  </si>
  <si>
    <t xml:space="preserve">YAOURT ETUVE NATURE 0%,12X125G      1.29 </t>
  </si>
  <si>
    <t xml:space="preserve">BANANE FRANCAISE 5FRUITS X1         2.25 </t>
  </si>
  <si>
    <t xml:space="preserve">TALON JAMBON BLANC                  0.43 </t>
  </si>
  <si>
    <t xml:space="preserve">FROMAGE DE TETE                     2.64 </t>
  </si>
  <si>
    <t xml:space="preserve">TRADI NOISETTES                     0.90 </t>
  </si>
  <si>
    <t xml:space="preserve">PATE AU PIMENT D'ESPELETTE 180G     1.99 </t>
  </si>
  <si>
    <t xml:space="preserve">FROM.FRAIS NATURE 20% 8X100G        1.28 </t>
  </si>
  <si>
    <t xml:space="preserve">OIGNON JAUNE VRAC                   3.12 </t>
  </si>
  <si>
    <t xml:space="preserve">TOMATES COCKTAIL 500G               2.29 </t>
  </si>
  <si>
    <t xml:space="preserve">ROSETTE DE LYON                     3.15 </t>
  </si>
  <si>
    <t xml:space="preserve">BOUDIN LANDAIS                      1.67 </t>
  </si>
  <si>
    <t xml:space="preserve">FLEUR DE SEL DE GUERANDE 125G       2.53 </t>
  </si>
  <si>
    <t xml:space="preserve">COMTE BLOC 34%MG 250G               2.49 </t>
  </si>
  <si>
    <t xml:space="preserve">CHAMPIGNON BLANC PETIT              0.49 </t>
  </si>
  <si>
    <t xml:space="preserve">JUST AU FOUR CLASSIQUE 600GR        1.46 </t>
  </si>
  <si>
    <t xml:space="preserve">VB STEAK HACHE A CUIRE A COEUR      3.31 </t>
  </si>
  <si>
    <t xml:space="preserve">EUROPEMBAL SAC POUBELLE 30L </t>
  </si>
  <si>
    <t xml:space="preserve">CERNEAUX DE NOIX VRAC BIO           1.32   </t>
  </si>
  <si>
    <t xml:space="preserve">CORNICHONS CROQVERT FINS BOCAL     2.25   </t>
  </si>
  <si>
    <t xml:space="preserve">CHOCOL.NOIR 85% CACAO 100G TAB      0.94   </t>
  </si>
  <si>
    <t xml:space="preserve">MINI MONT D'OR AOP PIECE            5.98   </t>
  </si>
  <si>
    <t xml:space="preserve">AUBERGINE                           0.53   </t>
  </si>
  <si>
    <t xml:space="preserve">POIVRON CORNE BOEUF                 0.29   </t>
  </si>
  <si>
    <t xml:space="preserve">TOMATE ALLONGEE                     1.05   </t>
  </si>
  <si>
    <t xml:space="preserve">CHAMPIGNONS 250G                    1.75   </t>
  </si>
  <si>
    <t xml:space="preserve">PERLES VELOUTE/FONDUE SCHX 4        1.85   </t>
  </si>
  <si>
    <t xml:space="preserve">ESCAL.DINDE MILAN.X2 280G ENV       3.16   </t>
  </si>
  <si>
    <t xml:space="preserve">COQLT CERT JA STSEVER BQ1 550G      5.18   </t>
  </si>
  <si>
    <t xml:space="preserve">VIANDE BOVINE BAVETTE ALOY***       6.19   </t>
  </si>
  <si>
    <t xml:space="preserve">BAGUETTE CHALONS                    0.85   </t>
  </si>
  <si>
    <t xml:space="preserve">SOCQ X3 VOILE RESISTANT             2.50   </t>
  </si>
  <si>
    <t xml:space="preserve">JAMB SPECK 9T 100G                  2.29   </t>
  </si>
  <si>
    <t xml:space="preserve">BRESAOLA 7T 70G                     2.92   </t>
  </si>
  <si>
    <t xml:space="preserve">SOUPE MOULINEE 9 LEGUMES CIBOUL     1.40   1 </t>
  </si>
  <si>
    <t xml:space="preserve">HARICOTS ROUGES 4/4 500G            1.01   1 </t>
  </si>
  <si>
    <t xml:space="preserve">STE MAURE SOIGNON 200G              1.74   1 </t>
  </si>
  <si>
    <t xml:space="preserve">FROM.FRAIS NATURE 0% 8X100G         1.36   1 </t>
  </si>
  <si>
    <t xml:space="preserve">POIVRON ROUGE                       0.87   1 </t>
  </si>
  <si>
    <t xml:space="preserve">PATE VRISEE PUR BEURRE              0.75   1 </t>
  </si>
  <si>
    <t xml:space="preserve">VB BAVETTE ALOYAU *** A GRILLER     6.62   1 </t>
  </si>
  <si>
    <t xml:space="preserve">PRET A CUISINER 5% VRAC 500G        6.75   1 </t>
  </si>
  <si>
    <t xml:space="preserve">BAGUETTE MULTI CEREALES             0.90   1 </t>
  </si>
  <si>
    <t xml:space="preserve">LING DEPOUSS SOL SEC X 40 ECO+      1.92   3 </t>
  </si>
  <si>
    <t xml:space="preserve">LIQUIDE VAISSEL PX SENSIB,500ML     0.92   3 </t>
  </si>
  <si>
    <t xml:space="preserve">PIZZA SAUMON CREVETTE 400GRS        2.20 </t>
  </si>
  <si>
    <t>LAITUE                              0.89</t>
  </si>
  <si>
    <t>E</t>
  </si>
  <si>
    <t xml:space="preserve">PROGRAMMATEUR D'ARROSAGE           34.90   3 </t>
  </si>
  <si>
    <t xml:space="preserve">SELECTEUR 2 CIRCUITS               18.95   3 </t>
  </si>
  <si>
    <t xml:space="preserve">ENR MAX AA/LR6 FSB6 ECOPACK         6.20 </t>
  </si>
  <si>
    <t xml:space="preserve">MON YAOURT MAISON ONCT.,8G          2.66 </t>
  </si>
  <si>
    <t xml:space="preserve">DOS CABILLAUD FINDUS X4 - 440G      7.73   1 </t>
  </si>
  <si>
    <t xml:space="preserve">PAIN D'EPICE AU SON DE SEIGLE 3     1.66 </t>
  </si>
  <si>
    <t xml:space="preserve">SHP SEC CHVX NORM,TIMOTEI,245ML     5.24 </t>
  </si>
  <si>
    <t>VDP OC SAUVIGNON BLC VIEUX CAR      1.99</t>
  </si>
  <si>
    <t xml:space="preserve">PETITS PAINS GRIL.B.COMPL.225G </t>
  </si>
  <si>
    <t xml:space="preserve">FILET LIMANDE MEUNIERE              3.90 </t>
  </si>
  <si>
    <t xml:space="preserve">JAMBON CUIT                         2.09 </t>
  </si>
  <si>
    <t xml:space="preserve">POCKET N 13121 DEUILS DE MIEL       7.13 </t>
  </si>
  <si>
    <t xml:space="preserve">POCKET N 13531 MEMOIRE FANTOME      7.13 </t>
  </si>
  <si>
    <t xml:space="preserve">CREME DE CASSIS DE DIJON 15% 7      4.55 </t>
  </si>
  <si>
    <t xml:space="preserve">SANGRIA DON SIMON 1,5L PET 7        2.53 </t>
  </si>
  <si>
    <t>S</t>
  </si>
  <si>
    <t>ANTI MOUCHE</t>
  </si>
  <si>
    <t>DIABLE DETACH. GOUDRON &amp; CIRE 5     1.71</t>
  </si>
  <si>
    <t xml:space="preserve">CAPSULES DECA X10                   2.69   1 </t>
  </si>
  <si>
    <t xml:space="preserve">BEUR.500G DX CROISES MOUL/SULF      3.58   1 </t>
  </si>
  <si>
    <t xml:space="preserve">BATAVIA                             0.89   1 </t>
  </si>
  <si>
    <t xml:space="preserve">F.ANCHOIS ALL.H.OLIVE RDM 105G     </t>
  </si>
  <si>
    <t xml:space="preserve">TRUITE DE BRETAGNE 4TR 120G         3.90   1 </t>
  </si>
  <si>
    <t xml:space="preserve">SERV BLANCHES 1 PLI X200            0.79   3 </t>
  </si>
  <si>
    <t xml:space="preserve">IGP C.GASCOG ROSE 75C T.AUTAN </t>
  </si>
  <si>
    <t>CAPSULES CAFE BRESIL X 10           2.58</t>
  </si>
  <si>
    <t>ESPADRILLE LE PETIT BASQUE</t>
  </si>
  <si>
    <t>ENR LR44/A76 ALCALINE FSB4          4.90</t>
  </si>
  <si>
    <t>CAPSULES DECA X10                   2.69</t>
  </si>
  <si>
    <t>P.H ROSE X 12 MIMOSA                1.99</t>
  </si>
  <si>
    <t>CREME DE CASSIS DE DIJON 15% 7      4.55</t>
  </si>
  <si>
    <t xml:space="preserve">ESSUIE-TOUT BLANC MAXI ROULEAUX     1.95 </t>
  </si>
  <si>
    <t xml:space="preserve">BRANDADE DE MORUE 900G              5.62 </t>
  </si>
  <si>
    <t xml:space="preserve">IGP C.GASCOG ROSE 75C T.AUTAN       2.49 </t>
  </si>
  <si>
    <t xml:space="preserve">CITRON FILET DE 1KG                 2.99 </t>
  </si>
  <si>
    <t xml:space="preserve">LAITUE                              0.85   1 </t>
  </si>
  <si>
    <t xml:space="preserve">BAGUETTES ROMARIN OLIVE 125G        1.27 </t>
  </si>
  <si>
    <t xml:space="preserve">ESSUIE TOUT BLANC 3=6,3             2.68 </t>
  </si>
  <si>
    <t>RECAP MENSUELS</t>
  </si>
  <si>
    <t>TOTAL MOIS</t>
  </si>
  <si>
    <t>AOÛT</t>
  </si>
  <si>
    <t>DÉCEMBRE</t>
  </si>
  <si>
    <t>CALCUL CHARGE ALIM/JOUR/PERS</t>
  </si>
  <si>
    <t>TOT/POSTES</t>
  </si>
  <si>
    <t>RECAP ANNUEL</t>
  </si>
  <si>
    <t>TABLEAU BORD ANNUEL</t>
  </si>
  <si>
    <t>MOYENNE</t>
  </si>
  <si>
    <t>HP 364 NOIR XL                     24.99</t>
  </si>
  <si>
    <t xml:space="preserve">BLEU DES BASQUES 3 KG               2.03 </t>
  </si>
  <si>
    <t xml:space="preserve">CANTAL JEUNE 1/4 45%MG              2.44 </t>
  </si>
  <si>
    <t xml:space="preserve">BASKERIU P.BREBIS 50%MG 5KG         2.36 </t>
  </si>
  <si>
    <t xml:space="preserve">HARICOT VERT EF 4/4 DELICES         0.82 </t>
  </si>
  <si>
    <t xml:space="preserve">FROM FRAIS CALIN NATURE 0% 100      1.54 </t>
  </si>
  <si>
    <t xml:space="preserve">JAMBON DES PYRENNEES                5.00 </t>
  </si>
  <si>
    <t xml:space="preserve">FRAMBOISES SURGELES IQF 1 KG        5.35 </t>
  </si>
  <si>
    <t xml:space="preserve">MAGNUM CLASSIC,660ML                3.15 </t>
  </si>
  <si>
    <t xml:space="preserve">MAGNUM INTENSE DARK X4,296G         2.35 </t>
  </si>
  <si>
    <t xml:space="preserve">RIZ LG ETUV.CSS.RAP.10'KG COMP      1.30 </t>
  </si>
  <si>
    <t xml:space="preserve">HP 364 NOIR XL                     24.99 </t>
  </si>
  <si>
    <t xml:space="preserve">PROSECCO VILLA VERONI BL 75CL       6.46 </t>
  </si>
  <si>
    <t xml:space="preserve">KAIKOU PUR BREBIS 3KG - COUPE       2.33 </t>
  </si>
  <si>
    <t xml:space="preserve">BLEU DES BASQUES 3 KG               2.70 </t>
  </si>
  <si>
    <t xml:space="preserve">CANTAL JEUNE 1/4 45%MG              2.51 </t>
  </si>
  <si>
    <t xml:space="preserve">JAMBON DES PYRENNEES                2.90 </t>
  </si>
  <si>
    <t xml:space="preserve">MORTADELLE                          1.24 </t>
  </si>
  <si>
    <t xml:space="preserve">PATE CROUTE PISTACHE                3.55 </t>
  </si>
  <si>
    <t xml:space="preserve">DENTASTIX MULTIVARIETE STICK 4X     4.70 </t>
  </si>
  <si>
    <t xml:space="preserve">PATE CROUTE AUX MORILLES            1.83 </t>
  </si>
  <si>
    <t xml:space="preserve">EPINARD BRANCHE 1 KG NJ             0.88 </t>
  </si>
  <si>
    <t xml:space="preserve">PICS NOEUDS X30 </t>
  </si>
  <si>
    <t xml:space="preserve">SURGELE SECOURS                     2.35 </t>
  </si>
  <si>
    <t xml:space="preserve">GLACONS SACHET 2KG                  1.70 </t>
  </si>
  <si>
    <t xml:space="preserve">CAPSULES PUR COLOMBIE X 10          2.72   1 </t>
  </si>
  <si>
    <t xml:space="preserve">CAPSULES CAFE ETHIOPIE X 10     </t>
  </si>
  <si>
    <t xml:space="preserve">PIMENTS VRT GUINDILLAS BI 130G      2.88   1 </t>
  </si>
  <si>
    <t xml:space="preserve">GRESSIN ROMARIN ARTESANI 300G       1.81   1 </t>
  </si>
  <si>
    <t xml:space="preserve">DENTASTIX PETITS CHIENS,440G+3      4.70   3 </t>
  </si>
  <si>
    <t xml:space="preserve">PROSECCO VILLA VERONI BL 75CL     </t>
  </si>
  <si>
    <t xml:space="preserve">IGP COLO/SAUVI 75CL VIEUX CARI      2.50   3 </t>
  </si>
  <si>
    <t xml:space="preserve">WHISKY GLEN MORAY CLASSIC 70CL     19.90   3 </t>
  </si>
  <si>
    <t xml:space="preserve">WHISKY BUSHMILLS BLACK BUSH40D     19.90   3 </t>
  </si>
  <si>
    <t xml:space="preserve">FROMAGE FRAIS DELIS. 40%MG KG       1.71   1 </t>
  </si>
  <si>
    <t xml:space="preserve">OEUFS PYRENEES PL.AIR X12 MOYEN     2.56   1 </t>
  </si>
  <si>
    <t xml:space="preserve">FROMAGE BREBIS BRIQUE AGOUR         5.99   1 </t>
  </si>
  <si>
    <t xml:space="preserve">RADIS BOTTE                         0.75   1 </t>
  </si>
  <si>
    <t xml:space="preserve">CONCOMBRE                           0.79   1 </t>
  </si>
  <si>
    <t xml:space="preserve">AMANDES BLANCHIES 200G              3.59   1 </t>
  </si>
  <si>
    <t xml:space="preserve">COURGETTE                           0.56   1 </t>
  </si>
  <si>
    <t xml:space="preserve">MELANGE D'OLIVES COCKTAIL           1.78   1 </t>
  </si>
  <si>
    <t xml:space="preserve">TOMATE CERISE                       2.66   1 </t>
  </si>
  <si>
    <t xml:space="preserve">BABY CARROTS 250G FLORETTE          1.89   1 </t>
  </si>
  <si>
    <t xml:space="preserve">CIBOULETTE SCHT BOTTE 30GR          1.65   1 </t>
  </si>
  <si>
    <t xml:space="preserve">RAISIN RED GLOBE BIO BARQ 500G      2.57   1 </t>
  </si>
  <si>
    <t xml:space="preserve">JBON BAYON IGP D/R 9M 5/6 KG        5.04   1 </t>
  </si>
  <si>
    <t xml:space="preserve">OS PRESSES 14CM X2 PTIT AM     </t>
  </si>
  <si>
    <t xml:space="preserve">ESSUIE TOUT X3=9 #.C.O+             1.86   3 </t>
  </si>
  <si>
    <t xml:space="preserve">PH MIMOSA 24 ROULEAUX               3.96   3 </t>
  </si>
  <si>
    <t xml:space="preserve">BOL 14 CM FACETTE ASSORTIS     </t>
  </si>
  <si>
    <t xml:space="preserve">MELON                               1.60     </t>
  </si>
  <si>
    <t xml:space="preserve">FROM HOLLANDE TR.200G CROISES       1.38 </t>
  </si>
  <si>
    <t xml:space="preserve">PARMIGIANO REGGIANO PETALES BQ      2.07 </t>
  </si>
  <si>
    <t xml:space="preserve">RAISIN ROSE RED GLOBE               3.36 </t>
  </si>
  <si>
    <t xml:space="preserve">TALON DE JAMBON SEC                 2.30 </t>
  </si>
  <si>
    <t xml:space="preserve">PATE CROUTE PISTACHE                2.05 </t>
  </si>
  <si>
    <t xml:space="preserve">CHORIZO FLAMENCO DOUX               1.91 </t>
  </si>
  <si>
    <t xml:space="preserve">MERGUEZ BOEUF &amp; AGNEAU              3.43 </t>
  </si>
  <si>
    <t xml:space="preserve">CHIPOLATAS VRAC                     2.04 </t>
  </si>
  <si>
    <t xml:space="preserve">T MONT MARQUIS SEILLAN ROS 14      3.90 </t>
  </si>
  <si>
    <t xml:space="preserve">COCA COLA LIGHT 6X33CL BTES         2.39 </t>
  </si>
  <si>
    <t xml:space="preserve">DURACELL ULTRA POWER 9V X1          5.99 </t>
  </si>
  <si>
    <t xml:space="preserve">FAMOUS GROUSE 1L                   19.15 </t>
  </si>
  <si>
    <t xml:space="preserve">SAUCE BECHAMEL 500ML RUSTICA        1.10 </t>
  </si>
  <si>
    <t xml:space="preserve">FOND DE VOLAILLE DESHYDRATE 11      1.95 </t>
  </si>
  <si>
    <t xml:space="preserve">CHAMPIGNON BLANC PETIT              1.56 </t>
  </si>
  <si>
    <t xml:space="preserve">COURGETTE 1KG ECO+                  1.29 </t>
  </si>
  <si>
    <t xml:space="preserve">PATE CROUTE AUX MORILLES            3.59 </t>
  </si>
  <si>
    <t xml:space="preserve">SUPREME SOUFFLE VOL&amp;MO 4X120G       2.30 </t>
  </si>
  <si>
    <t xml:space="preserve">JAMBON SUP SC 6T VPF ECO+ </t>
  </si>
  <si>
    <t xml:space="preserve">SUPREME SOUFFLE BROCHET 4X120G      1.90 </t>
  </si>
  <si>
    <t>IGP C.GASCOG ROSE 75C T.AUTAN       2.49</t>
  </si>
  <si>
    <t>BLEU DES BASQUES 3 KG               2.77</t>
  </si>
  <si>
    <t>FROM.PYRENEES FERMIER LT.VACHE      1.13</t>
  </si>
  <si>
    <t>FROMAGE BRIQUE AGOUR                3.30</t>
  </si>
  <si>
    <t xml:space="preserve">CORNICHONS CROQVERT FINS BOCAL      2.30   1 </t>
  </si>
  <si>
    <t xml:space="preserve">HARICOTS V.EF 1/2 N/JARD            0.59   1 </t>
  </si>
  <si>
    <t xml:space="preserve">PULPE TOMATE DES 3X 1/2 NJARDI      1.79   1 </t>
  </si>
  <si>
    <t xml:space="preserve">THON ENT NAT ALB 1/4X2 PO           2.76   1 </t>
  </si>
  <si>
    <t xml:space="preserve">CAPRES SURFINE,60G     </t>
  </si>
  <si>
    <t xml:space="preserve">MOUTARDE FORTE BOCAL 440            0.61   1 </t>
  </si>
  <si>
    <t xml:space="preserve">BOUTEIL.1/2ECREM.1L DEL.1/2 PAL     0.80   1 </t>
  </si>
  <si>
    <t xml:space="preserve">POMELOS ROUGE                       0.75   1 </t>
  </si>
  <si>
    <t xml:space="preserve">COURGETTE                           1.47   1 </t>
  </si>
  <si>
    <t xml:space="preserve">PIMENT DOUX VRAC                    0.53   1 </t>
  </si>
  <si>
    <t xml:space="preserve">POIVRON ROUGE                       1.19   1 </t>
  </si>
  <si>
    <t xml:space="preserve">TOMATE RONDE 67/77                  2.28   1 </t>
  </si>
  <si>
    <t xml:space="preserve">TOMATE ROMA ALLONGEE                1.15   1 </t>
  </si>
  <si>
    <t xml:space="preserve">PDT NR GRENAILLE BL 1 KG ALLIX      1.50   1 </t>
  </si>
  <si>
    <t xml:space="preserve">OSSO BUCCO DINDE CERTIFIEE 800      4.28   1 </t>
  </si>
  <si>
    <t xml:space="preserve">ECHINE OU FILET C PORC X6           5.75   1 </t>
  </si>
  <si>
    <t xml:space="preserve">VB 5 X FAUX FILET *** A GRILLER     7.93   1 </t>
  </si>
  <si>
    <t xml:space="preserve">CONFITURE DE CERISES NOIRES 370     1.85   1 </t>
  </si>
  <si>
    <t xml:space="preserve">CAPSULES CAFE DECA X 10             2.67   1 </t>
  </si>
  <si>
    <t xml:space="preserve">PATE LANDAIS 10% DE FOIE GRAS 3     4.90   1 </t>
  </si>
  <si>
    <t xml:space="preserve">GRISSINI AU ROMARIN125G             1.30   1 </t>
  </si>
  <si>
    <t xml:space="preserve">LEVUR.CHIMIQUE S/GLUTEN 57G MZ      1.54   1 </t>
  </si>
  <si>
    <t xml:space="preserve">ST MONT MARQUIS SEILLAN ROS         3.95   3 </t>
  </si>
  <si>
    <t xml:space="preserve">BRIDELICE 20%MG 250G                1.58   1 </t>
  </si>
  <si>
    <t xml:space="preserve">FROMAGE FRAIS DELIS. 20%MG KG       1.42   1 </t>
  </si>
  <si>
    <t xml:space="preserve">FROMAGE BREBIS BRIQUE AGOUR         5.96   1 </t>
  </si>
  <si>
    <t xml:space="preserve">RADIS BOTTE                         0.95   1 </t>
  </si>
  <si>
    <t xml:space="preserve">MELON                               1.95   1 </t>
  </si>
  <si>
    <t xml:space="preserve">CAROTTE                             0.34   1 </t>
  </si>
  <si>
    <t xml:space="preserve">RAISIN RED GLOBE                    2.03   1 </t>
  </si>
  <si>
    <t xml:space="preserve">MELANGE D'OLIVES COCKTAIL           2.27   1 </t>
  </si>
  <si>
    <t xml:space="preserve">TOMATE CERISE                       2.51   1 </t>
  </si>
  <si>
    <t xml:space="preserve">CITRON VERT                         1.01   1 </t>
  </si>
  <si>
    <t xml:space="preserve">CHIFFONADE JAMBON SERRANO F.E       4.95   1 </t>
  </si>
  <si>
    <t xml:space="preserve">CHORIZO VELA DOUX EXTRA             3.11   1 </t>
  </si>
  <si>
    <t xml:space="preserve">GLACONS 2KG                         1.05   1 </t>
  </si>
  <si>
    <t xml:space="preserve">HARICOT VERT EF 1 KG NJ             1.14   1 </t>
  </si>
  <si>
    <t xml:space="preserve">CARTE D'OR VANILLE MADAGAS 1L       2.40   1 </t>
  </si>
  <si>
    <t xml:space="preserve">HARICOTS VERTS TF 1/2 N/JARDIN     </t>
  </si>
  <si>
    <t xml:space="preserve">MAYO ALLEG MAT GRASSES - 450ML      1.13   1 </t>
  </si>
  <si>
    <t xml:space="preserve">IGP C.GASCOG ROSE 75C T.AUTAN       2.49   3 </t>
  </si>
  <si>
    <t xml:space="preserve">BEUR.BRETAGNE MLE DOUX 250G CR     </t>
  </si>
  <si>
    <t xml:space="preserve">PYRENEES PL AIR X12 M               2.62   1 </t>
  </si>
  <si>
    <t xml:space="preserve">BANANES                             0.86   1 </t>
  </si>
  <si>
    <t xml:space="preserve">RAISIN BLANC ITALIA                 1.54   1 </t>
  </si>
  <si>
    <t xml:space="preserve">CAROTTE VRAC                        0.39   1 </t>
  </si>
  <si>
    <t xml:space="preserve">CHAMPIGNON BLANC PETIT              1.76   1 </t>
  </si>
  <si>
    <t xml:space="preserve">COURGETTE                           1.22   1 </t>
  </si>
  <si>
    <t xml:space="preserve">PDT AGATHA VRAC                     1.38   1 </t>
  </si>
  <si>
    <t xml:space="preserve">POIVRON ROUGE                       1.20   1 </t>
  </si>
  <si>
    <t xml:space="preserve">OIGNON BOULE FILET 1 KG 60:80       1.69   1 </t>
  </si>
  <si>
    <t xml:space="preserve">BASILIC BQ 20GR LAMPRIEN            1.55   1 </t>
  </si>
  <si>
    <t xml:space="preserve">CITRON FILET DE 1KG                 2.99   1 </t>
  </si>
  <si>
    <t xml:space="preserve">LE BON PARIS A L'ETOUFFEE 4TR       2.06   1 </t>
  </si>
  <si>
    <t xml:space="preserve">CREVETTE CTE ROSE 60/80             3.74   1 </t>
  </si>
  <si>
    <t xml:space="preserve">FILET DE SARDINE                    5.84   1 </t>
  </si>
  <si>
    <t xml:space="preserve">ESCALOPE POULET X6 JAUNE NEUTR      6.70   1 </t>
  </si>
  <si>
    <t xml:space="preserve">PORC EPAULE SAUTE &lt;F1&gt;              3.38   1 </t>
  </si>
  <si>
    <t xml:space="preserve">BLOC CUVETTE DESODOR. LAVANDE X     1.55   3 </t>
  </si>
  <si>
    <t xml:space="preserve">XTRA TOTAL ECOPACK 1.85L            4.95   3 </t>
  </si>
  <si>
    <t xml:space="preserve">LIQ VAISS.MAINS PX SENS A VERT      1.89   3 </t>
  </si>
  <si>
    <t xml:space="preserve">PASTILLES JAVEL X48 CLAIR           1.59   3 </t>
  </si>
  <si>
    <t xml:space="preserve">GEL WC JAVEL EUCALYPTUS,750ML       0.89   3 </t>
  </si>
  <si>
    <t xml:space="preserve">ADOU3X250ML HYPOALLER HYPERDOU      1.40   3 </t>
  </si>
  <si>
    <t xml:space="preserve">NETT MULTI-USAGE FRAIS,1,5L         1.30   3 </t>
  </si>
  <si>
    <t>SOUPE INDIENNE INST.ROYCO 3X20      1.64</t>
  </si>
  <si>
    <t>HARICOTS VERTS TF 1/2 N/JARDIN</t>
  </si>
  <si>
    <t>PIZZA ROYALE 440G CANOUBIERS        2.20</t>
  </si>
  <si>
    <t xml:space="preserve">HUILE VIERGE DE COLZA 75CL          3.15 </t>
  </si>
  <si>
    <t xml:space="preserve">HARICOTS VERTS TF 1/2 N/JARDIN      0.59 </t>
  </si>
  <si>
    <t xml:space="preserve">HUILE NOIX 50CL   MR                3.89 </t>
  </si>
  <si>
    <t xml:space="preserve">FROMAGE PYRENEES LAIT DE BREBIS     4.43 </t>
  </si>
  <si>
    <t xml:space="preserve">FROMAGE BRIQUE AGOUR                4.26 </t>
  </si>
  <si>
    <t xml:space="preserve">RAISIN BLANC ITALIA                 0.77 </t>
  </si>
  <si>
    <t xml:space="preserve">COURGETTE                           0.93 </t>
  </si>
  <si>
    <t xml:space="preserve">POIVRON ROUGE                       1.82 </t>
  </si>
  <si>
    <t xml:space="preserve">ENDIVE SACHET 5 ENDIVES NJ          2.39 </t>
  </si>
  <si>
    <t xml:space="preserve">CHIPOLATA BASQUE/PIMENT/ESPELET     4.05 </t>
  </si>
  <si>
    <t xml:space="preserve">SAC CONGEL ZIP MOYEN X20 ELEMB </t>
  </si>
  <si>
    <t xml:space="preserve">SAC CONGEL ZIP GRAND X15 ELEMB </t>
  </si>
  <si>
    <t xml:space="preserve">ESSUIE-TOUT MIMOSA BLANC X6         2.68 </t>
  </si>
  <si>
    <t xml:space="preserve">FARINE PAIN DE CAMPAGNE 1.5KG       1.99 </t>
  </si>
  <si>
    <t xml:space="preserve">MIEL FLEURS FRANCE POT CARTON 5     5.56 </t>
  </si>
  <si>
    <t xml:space="preserve">PREPA PAIN MULTICEREAL BIO KG       2.13 </t>
  </si>
  <si>
    <t xml:space="preserve">JB SIROP D'AGAVE BIO 50CL           6.14 </t>
  </si>
  <si>
    <t xml:space="preserve">HOLLYWOOD FRESH MENT.POLAIRE 5      2.27 </t>
  </si>
  <si>
    <t xml:space="preserve">HLE OLIVE EXT.VIERGE BIO 75CL       6.47 </t>
  </si>
  <si>
    <t xml:space="preserve">CITRON VERT                         0.78 </t>
  </si>
  <si>
    <t xml:space="preserve">JAMBON SUP SC 6T VPF ECO+           1.99 </t>
  </si>
  <si>
    <t xml:space="preserve">LE BON PARIS A L'ETOUFFEE 4TR       2.06 </t>
  </si>
  <si>
    <t xml:space="preserve">DISQUES A DEMAQUIL.X100 ECO+        0.35 </t>
  </si>
  <si>
    <t xml:space="preserve">BATONNETS OUATES,ECO+,200P </t>
  </si>
  <si>
    <t xml:space="preserve">HARICOTS VERTS TF 1/2 N/JARDIN </t>
  </si>
  <si>
    <t xml:space="preserve">FROMAGE BRIQUE AGOUR                4.74 </t>
  </si>
  <si>
    <t xml:space="preserve">PUR BREBIS DEMI SEC 6KG             5.04 </t>
  </si>
  <si>
    <t xml:space="preserve">RAISIN DANLAS                       1.15 </t>
  </si>
  <si>
    <t xml:space="preserve">POIVRON ROUGE                       1.67 </t>
  </si>
  <si>
    <t xml:space="preserve">TOMATE RONDE 67/77                  2.26 </t>
  </si>
  <si>
    <t xml:space="preserve">LE BON PARIS A L'ETOUFFEE 4TR       2.04 </t>
  </si>
  <si>
    <t xml:space="preserve">VB 2 X BAVETTE ALOYAU***A GRILL     6.12 </t>
  </si>
  <si>
    <t xml:space="preserve">CISEAUX SYM TRIQUES SENSOFT 16C     3.58 </t>
  </si>
  <si>
    <t xml:space="preserve">MINI CYCLAMEN POT DE 10             2.95 </t>
  </si>
  <si>
    <t>DP OC SAUVIGNON BLC VIEUX CAR</t>
  </si>
  <si>
    <t xml:space="preserve">CH ROSE MONTAURAN BDX RG17,75C </t>
  </si>
  <si>
    <t>PAINS SUEDOIS BL.COMPL225G SAC</t>
  </si>
  <si>
    <t>CHAMBRE A AIR 26X1,95/2,12          2.95</t>
  </si>
  <si>
    <t>CH ROSE MONTAURAN BDX RG17,75C</t>
  </si>
  <si>
    <t>POMME ROYAL GALA SCH 2KG X9 FR      2.99</t>
  </si>
  <si>
    <t>PIZZA ROYALE 400 GRS VOLPONNE       1.74</t>
  </si>
  <si>
    <t xml:space="preserve">DENTASTIX MULTIVARIETE STICK 4X     4.64 </t>
  </si>
  <si>
    <t xml:space="preserve">TASSIMO CAFE LONG CLASSIQUE 16      2.01 </t>
  </si>
  <si>
    <t xml:space="preserve">TASSIMO L OR CAFE LONG DELICAT      3.77 </t>
  </si>
  <si>
    <t xml:space="preserve">BANANES                             0.96 </t>
  </si>
  <si>
    <t xml:space="preserve">POIRES                              2.06 </t>
  </si>
  <si>
    <t xml:space="preserve">COURGETTE 1KG ECO+                  1.79 </t>
  </si>
  <si>
    <t xml:space="preserve">PIZZA CAMPAGNARDE 400G              2.46 </t>
  </si>
  <si>
    <t>HALTE GUEPE/FREL.FULGATOR500ML      7.70</t>
  </si>
  <si>
    <t xml:space="preserve">ENDIVE VRAC                         0.67 </t>
  </si>
  <si>
    <t xml:space="preserve">MB X3+1GTT H18 2057 CAPRI 35/41 </t>
  </si>
  <si>
    <t xml:space="preserve">DENT CHARBON,EMAIL DIAMANT,75ML     4.32 </t>
  </si>
  <si>
    <t xml:space="preserve">PAP HYG ROSE  X 9 RLX MIMOSA        2.74 </t>
  </si>
  <si>
    <t xml:space="preserve">PEIGNE QUEUE ANTISTATIQUE PRO       2.50 </t>
  </si>
  <si>
    <t xml:space="preserve">CH ROSE MONTAURAN BDX RG17,75C      3.25 </t>
  </si>
  <si>
    <t xml:space="preserve">JAMBON CUIT                         2.11 </t>
  </si>
  <si>
    <t xml:space="preserve">DURACELL PLUS POWER D X4            9.30 </t>
  </si>
  <si>
    <t xml:space="preserve">SAC CABAS GRAND MODELE MATTOTI      0.15 </t>
  </si>
  <si>
    <t xml:space="preserve">PAINS SUEDOIS BL.COMPL225G SAC </t>
  </si>
  <si>
    <t xml:space="preserve">FEUILLE DE CHENE BLONDE             0.89 </t>
  </si>
  <si>
    <t xml:space="preserve">BANANES                             1.64 </t>
  </si>
  <si>
    <t xml:space="preserve">FIGUES FRAICHES                     1.82 </t>
  </si>
  <si>
    <t xml:space="preserve">POIRE ROCHA                         2.22 </t>
  </si>
  <si>
    <t xml:space="preserve">FEUILLANTINE COMTOISE               4.91 </t>
  </si>
  <si>
    <t xml:space="preserve">OS PRESSES 14CM X2 PTIT AM          3.15 </t>
  </si>
  <si>
    <t>CH ROSE MONTAURAN BDX RG17,75C      3.25</t>
  </si>
  <si>
    <t>BOX BETTERAVE ENTIERE 2X500G        1.79</t>
  </si>
  <si>
    <t xml:space="preserve">PAINS SUEDOIS BL.COMPL225G SAC     </t>
  </si>
  <si>
    <t xml:space="preserve">TASSIMO L'OR ESPRESSO DECAFEIN      3.97   1 </t>
  </si>
  <si>
    <t xml:space="preserve">TASSIMO L OR CAFE LONG DELICAT     </t>
  </si>
  <si>
    <t xml:space="preserve">CH ROSE MONTAURAN BDX RG17,75C      3.25   3 </t>
  </si>
  <si>
    <t xml:space="preserve">FROMAGE BRIQUE AGOUR                2.72   1 </t>
  </si>
  <si>
    <t xml:space="preserve">PUR BREBIS DEMI SEC 6KG             4.47   1 </t>
  </si>
  <si>
    <t xml:space="preserve">ENDIVE VRAC                         2.55   1 </t>
  </si>
  <si>
    <t xml:space="preserve">PDT AGATHA VRAC                     2.27   1 </t>
  </si>
  <si>
    <t xml:space="preserve">POIVRON ROUGE                       0.65   1 </t>
  </si>
  <si>
    <t xml:space="preserve">TOMATE GRAPPE                       1.75   1 </t>
  </si>
  <si>
    <t xml:space="preserve">COURGETTE 1KG ECO+                  1.79   1 </t>
  </si>
  <si>
    <t xml:space="preserve">SALADE CELERI REMOULADE 300G     </t>
  </si>
  <si>
    <t xml:space="preserve">SALADE CAROTTE RAPEE 500G           0.79   1 </t>
  </si>
  <si>
    <t xml:space="preserve">JAMBON CUIT                         2.11   1 </t>
  </si>
  <si>
    <t xml:space="preserve">JAMBON SUP SC 6T VPF ECO+           1.99   1 </t>
  </si>
  <si>
    <t xml:space="preserve">FRAMBOISE KG                        5.72   1 </t>
  </si>
  <si>
    <t xml:space="preserve">SAUCE PROVENCALE PANZANI 600G </t>
  </si>
  <si>
    <t xml:space="preserve">COURMAYEUR,6X1L                     1.95 </t>
  </si>
  <si>
    <t xml:space="preserve">LAQUE CADONETT CHEVEUX NORMAUX      3.45 </t>
  </si>
  <si>
    <t xml:space="preserve">MIEL MONTAG CRX POT CART 500G       5.50   1 </t>
  </si>
  <si>
    <t xml:space="preserve">HERBE PROV.BARBECUE DUCROS100G      1.07   1 </t>
  </si>
  <si>
    <t xml:space="preserve">CORNICHONS CROQVERT FINS BOCAL      2.29   1 </t>
  </si>
  <si>
    <t xml:space="preserve">EDULCORANT 650 COMPRIMES ECO+     </t>
  </si>
  <si>
    <t xml:space="preserve">LAIT DE COCO ALLEGE SW 200ML     </t>
  </si>
  <si>
    <t xml:space="preserve">TASSIMO L'OR ESPRESSO DECAFEIN      3.90   1 </t>
  </si>
  <si>
    <t xml:space="preserve">TASSIMO L OR CAFE LONG DELICAT      3.79   1 </t>
  </si>
  <si>
    <t xml:space="preserve">LAIT UHT 1/2 ECREME LACTEL 1L       0.80   1 </t>
  </si>
  <si>
    <t xml:space="preserve">CREME LEGERE 15% 50CL               1.02   1 </t>
  </si>
  <si>
    <t xml:space="preserve">PARMIGIANO REGGIANO,60G             0.85   1 </t>
  </si>
  <si>
    <t xml:space="preserve">CLEMENTINE                          1.37   1 </t>
  </si>
  <si>
    <t xml:space="preserve">GINGEMBRE                           0.26   1 </t>
  </si>
  <si>
    <t xml:space="preserve">CAROTTE VRAC                        0.20   1 </t>
  </si>
  <si>
    <t xml:space="preserve">CHAMPIGNON BLANC PETIT              1.84   1 </t>
  </si>
  <si>
    <t xml:space="preserve">ENDIVE VRAC                         3.21   1 </t>
  </si>
  <si>
    <t xml:space="preserve">POIVRON ROUGE                       1.85   1 </t>
  </si>
  <si>
    <t xml:space="preserve">TOMATE GRAPPE                       1.02   1 </t>
  </si>
  <si>
    <t xml:space="preserve">COURGETTE 1KG ECO+                  1.89   1 </t>
  </si>
  <si>
    <t xml:space="preserve">JAMBON CUIT     </t>
  </si>
  <si>
    <t xml:space="preserve">BLANC DE POULET BROCHE CSN 4TR      2.45   1 </t>
  </si>
  <si>
    <t xml:space="preserve">PETITS POIS EF 1 KG NJ              1.16   1 </t>
  </si>
  <si>
    <t xml:space="preserve">MAGRET CANARD LR S/VIDE X1          6.28   1 </t>
  </si>
  <si>
    <t xml:space="preserve">MAGRET CANARD LR S/VIDE X1          6.14   1 </t>
  </si>
  <si>
    <t xml:space="preserve">MAGRET CANARD LR S/VIDE X1          6.48   1 </t>
  </si>
  <si>
    <t xml:space="preserve">MAGRET CANARD LR S/VIDE X1          6.51   1 </t>
  </si>
  <si>
    <t xml:space="preserve">EUROPEMBAL SAC POUBELLE 30L     </t>
  </si>
  <si>
    <t xml:space="preserve">SACS POUBELLE SDB 10LX30 ECO+     </t>
  </si>
  <si>
    <t xml:space="preserve">RECH NETTOY VITRES 750ML UNIVE      1.13   3 </t>
  </si>
  <si>
    <t xml:space="preserve">F PROVOST SH EXPERT REPARAT 750     4.40   3 </t>
  </si>
  <si>
    <t xml:space="preserve">MIEL FLEURS DE MONTAGNE 500G        5.50 </t>
  </si>
  <si>
    <t xml:space="preserve">QUENELLES NATURE BIO 4X80G          3.54 </t>
  </si>
  <si>
    <t xml:space="preserve">SUPREME SOUFFLE NATURE 4X120G </t>
  </si>
  <si>
    <t xml:space="preserve">SUPREME SOUFFLE EMMENTAL </t>
  </si>
  <si>
    <t>HARICOTS VERTS TF 1/2 N/JARDIN      0.58</t>
  </si>
  <si>
    <t>PAINS SUEDOIS BL.COMPL225G SAC      0.93</t>
  </si>
  <si>
    <t>TASSIMO L OR CAFE LONG DELICAT      3.79</t>
  </si>
  <si>
    <t>AVOCAT X3                           2.70</t>
  </si>
  <si>
    <t>TOMATE GRAPPE ORANGE                1.78</t>
  </si>
  <si>
    <t>ENDIVES 1KG                         1.49</t>
  </si>
  <si>
    <t>CLEMENTINE FILET 2 KG               1.70</t>
  </si>
  <si>
    <t>SALADE CELERI REMOULADE 500G        1.49</t>
  </si>
  <si>
    <t>JAMBON SUP SC 6T VPF ECO+           1.99</t>
  </si>
  <si>
    <t>HARICOT VERT EF 1 KG NJ             1.15</t>
  </si>
  <si>
    <t>SOCQUET E18 FOD8368 NOIR/ 37/41     6.40</t>
  </si>
  <si>
    <t>SOCQ X2 E18 LCF0054 ANTHR 38/41</t>
  </si>
  <si>
    <t xml:space="preserve">FARINE PAIN MULTI CEREALES 1.5K     2.00 </t>
  </si>
  <si>
    <t xml:space="preserve">HARICOTS VERTS TF 1/2 N/JARDIN      0.58 </t>
  </si>
  <si>
    <t xml:space="preserve">LAIT COCO SUZI WAN,200ML            1.14 </t>
  </si>
  <si>
    <t xml:space="preserve">TASSIMO L'OR ESPRESSO DECAFEIN      3.80 </t>
  </si>
  <si>
    <t xml:space="preserve">TASSIMO L OR CAFE LONG DELICAT      3.79 </t>
  </si>
  <si>
    <t xml:space="preserve">FAISSELLE 0% 4X100G                 1.53 </t>
  </si>
  <si>
    <t xml:space="preserve">CROTTIN CHEVRE RIANS X2 45%MG 1     2.14 </t>
  </si>
  <si>
    <t xml:space="preserve">CAMEMBERT MOULE MAIN 250G           2.49 </t>
  </si>
  <si>
    <t xml:space="preserve">COMTE EXT.VIEL/RESER.1/4MLE10K      3.82 </t>
  </si>
  <si>
    <t xml:space="preserve">FROMAGE PYRENEES LAIT DE BREBIS     4.77 </t>
  </si>
  <si>
    <t xml:space="preserve">FIGUES FRAICHES                     1.57 </t>
  </si>
  <si>
    <t xml:space="preserve">POIRE ROCHA                         1.78 </t>
  </si>
  <si>
    <t xml:space="preserve">GALETTES X4 SARRASIN 230G NRT       1.99 </t>
  </si>
  <si>
    <t xml:space="preserve">JBON BON PARIS ETOUFFE CSN 4TR </t>
  </si>
  <si>
    <t xml:space="preserve">BLANC DE POULET BROCHE CSN 4TR      2.45 </t>
  </si>
  <si>
    <t xml:space="preserve">VB 2 X BAVETTE ALOYAU***A GRILL     5.51 </t>
  </si>
  <si>
    <t xml:space="preserve">ESC.E/F DIND.X2 CERTI.VOL 220G      3.50 </t>
  </si>
  <si>
    <t>SAUCE PROVENCALE PANZANI 425G       0.88</t>
  </si>
  <si>
    <t>OLIVES VER DENOY BL 160G RUSTI      0.87</t>
  </si>
  <si>
    <t>TASSIMO L'OR ESPRESSO DECAFEIN      3.80</t>
  </si>
  <si>
    <t>TASSIMO L OR CAFE LONG DELICAT</t>
  </si>
  <si>
    <t>TOMATE RONDE 67/77                  1.95</t>
  </si>
  <si>
    <t>COURGETTE 1KG ECO+</t>
  </si>
  <si>
    <t>ENDIVE PDN SACHET 5 ENDIVES         1.99</t>
  </si>
  <si>
    <t>OS PRESSES 14CM X2 PTIT AM          3.15</t>
  </si>
  <si>
    <t>ESSUIE TOUT X3=9 #.C.O+             1.93</t>
  </si>
  <si>
    <t xml:space="preserve">BLEU DES BASQUES 3 KG               4.73   1 </t>
  </si>
  <si>
    <t xml:space="preserve">ISTARA OSSAU IRATY AOC 4,4K CP      4.94   1 </t>
  </si>
  <si>
    <t xml:space="preserve">COMTE EXT.VIEL/RESER.1/4MLE10K      6.54   1 </t>
  </si>
  <si>
    <t xml:space="preserve">CONCOMBRE PIECE                     0.99   1 </t>
  </si>
  <si>
    <t xml:space="preserve">CHAMPIGNON BLANC PETIT              1.41   1 </t>
  </si>
  <si>
    <t xml:space="preserve">CLEMENTINE FILET 2 KG               2.75   1 </t>
  </si>
  <si>
    <t xml:space="preserve">PATE CROUTE AUX MORILLES            3.40   1 </t>
  </si>
  <si>
    <t xml:space="preserve">CHOUX FLEURS KG                     1.24   1 </t>
  </si>
  <si>
    <t xml:space="preserve">LING DEPOUSS SOL SEC X 40 ECO+     </t>
  </si>
  <si>
    <t xml:space="preserve">SAC CABAS GRAND MODELE MATTOTI      0.15   3 </t>
  </si>
  <si>
    <t xml:space="preserve">HOLLYWOOD FRESH MENT.POLAIRE 5      2.27   3 </t>
  </si>
  <si>
    <t>CONSO CAFE</t>
  </si>
  <si>
    <t xml:space="preserve">PRIX </t>
  </si>
  <si>
    <t>TOT CAFE</t>
  </si>
  <si>
    <t xml:space="preserve">SAPIN 180 CM LUMINEUX ET PAILL     79.90 </t>
  </si>
  <si>
    <t xml:space="preserve">COURONNE DE PORTE ENNEIGEE          5.90 </t>
  </si>
  <si>
    <t xml:space="preserve">    PROJECTEUR HALOGENE 120W            3.99   3 </t>
  </si>
  <si>
    <t>&gt;&gt;&gt;&gt;TOTAL</t>
  </si>
  <si>
    <t>&gt;&gt; BAZAR</t>
  </si>
  <si>
    <t>&gt;&gt; BOUCHERIE TRAD</t>
  </si>
  <si>
    <t>&gt;&gt; CHARCUTERIE</t>
  </si>
  <si>
    <t>&gt;&gt; CHARCUTERIE TRAITEUR LS</t>
  </si>
  <si>
    <t>&gt;&gt; DROGUERIE</t>
  </si>
  <si>
    <t>&gt;&gt; PARFUMERIE</t>
  </si>
  <si>
    <t>&gt;&gt; VOLAILLE LS</t>
  </si>
  <si>
    <t>&gt;&gt; PATISSERIE</t>
  </si>
  <si>
    <t>&gt;&gt; BEAUTE SANTE</t>
  </si>
  <si>
    <t>&gt;&gt; SAURISSERIE</t>
  </si>
  <si>
    <t>&gt;&gt;&gt;&gt; 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</si>
</sst>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-* #,##0.00\ [$€-40C]_-;\-* #,##0.00\ [$€-40C]_-;_-* &quot;-&quot;??\ [$€-40C]_-;_-@_-"/>
    <numFmt numFmtId="167" formatCode="0.0%"/>
    <numFmt numFmtId="168" formatCode="#,##0.00\ &quot;€&quot;"/>
  </numFmts>
  <fonts count="25">
    <font>
      <sz val="12"/>
      <color theme="1"/>
      <name val="Calibri"/>
      <family val="2"/>
      <charset val="129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128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charset val="134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i/>
      <sz val="12"/>
      <color theme="1"/>
      <name val="Calibri"/>
      <family val="2"/>
      <scheme val="minor"/>
    </font>
    <font>
      <b/>
      <sz val="13"/>
      <color rgb="FF7E7E7E"/>
      <name val="Arial"/>
      <family val="2"/>
    </font>
    <font>
      <sz val="10"/>
      <color theme="1"/>
      <name val="Monospace"/>
    </font>
    <font>
      <b/>
      <sz val="10"/>
      <color theme="1"/>
      <name val="Monospace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color rgb="FF000000"/>
      <name val="Calibri"/>
      <family val="2"/>
      <charset val="134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charset val="129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theme="9" tint="-0.249977111117893"/>
      </left>
      <right/>
      <top style="double">
        <color theme="9" tint="-0.249977111117893"/>
      </top>
      <bottom/>
      <diagonal/>
    </border>
    <border>
      <left/>
      <right/>
      <top style="double">
        <color theme="9" tint="-0.249977111117893"/>
      </top>
      <bottom/>
      <diagonal/>
    </border>
    <border>
      <left/>
      <right style="double">
        <color theme="9" tint="-0.249977111117893"/>
      </right>
      <top style="double">
        <color theme="9" tint="-0.249977111117893"/>
      </top>
      <bottom/>
      <diagonal/>
    </border>
    <border>
      <left style="double">
        <color theme="9" tint="-0.249977111117893"/>
      </left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/>
      <top/>
      <bottom style="double">
        <color theme="9" tint="-0.249977111117893"/>
      </bottom>
      <diagonal/>
    </border>
    <border>
      <left/>
      <right/>
      <top/>
      <bottom style="double">
        <color theme="9" tint="-0.249977111117893"/>
      </bottom>
      <diagonal/>
    </border>
    <border>
      <left/>
      <right style="double">
        <color theme="9" tint="-0.249977111117893"/>
      </right>
      <top/>
      <bottom style="double">
        <color theme="9" tint="-0.249977111117893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double">
        <color theme="9" tint="-0.24994659260841701"/>
      </right>
      <top/>
      <bottom/>
      <diagonal/>
    </border>
  </borders>
  <cellStyleXfs count="980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165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250">
    <xf numFmtId="0" fontId="0" fillId="0" borderId="0" xfId="0"/>
    <xf numFmtId="0" fontId="6" fillId="0" borderId="0" xfId="0" applyFont="1"/>
    <xf numFmtId="14" fontId="0" fillId="0" borderId="0" xfId="0" applyNumberFormat="1"/>
    <xf numFmtId="164" fontId="0" fillId="0" borderId="0" xfId="25" applyFont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3" xfId="0" applyFill="1" applyBorder="1"/>
    <xf numFmtId="0" fontId="0" fillId="8" borderId="4" xfId="0" applyFill="1" applyBorder="1"/>
    <xf numFmtId="0" fontId="0" fillId="9" borderId="3" xfId="0" applyFill="1" applyBorder="1"/>
    <xf numFmtId="0" fontId="0" fillId="9" borderId="4" xfId="0" applyFill="1" applyBorder="1"/>
    <xf numFmtId="0" fontId="0" fillId="10" borderId="3" xfId="0" applyFill="1" applyBorder="1"/>
    <xf numFmtId="0" fontId="0" fillId="10" borderId="4" xfId="0" applyFill="1" applyBorder="1"/>
    <xf numFmtId="0" fontId="0" fillId="4" borderId="3" xfId="0" applyFill="1" applyBorder="1"/>
    <xf numFmtId="0" fontId="0" fillId="4" borderId="4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2" borderId="3" xfId="0" applyFill="1" applyBorder="1"/>
    <xf numFmtId="0" fontId="0" fillId="12" borderId="4" xfId="0" applyFill="1" applyBorder="1"/>
    <xf numFmtId="0" fontId="0" fillId="5" borderId="3" xfId="0" applyFill="1" applyBorder="1"/>
    <xf numFmtId="0" fontId="0" fillId="5" borderId="4" xfId="0" applyFill="1" applyBorder="1"/>
    <xf numFmtId="164" fontId="6" fillId="0" borderId="0" xfId="25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9" fillId="5" borderId="7" xfId="26" applyFont="1" applyFill="1" applyBorder="1" applyAlignment="1">
      <alignment horizontal="center" vertical="center"/>
    </xf>
    <xf numFmtId="9" fontId="9" fillId="5" borderId="8" xfId="26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0" fillId="4" borderId="10" xfId="0" applyFill="1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7" xfId="0" applyNumberFormat="1" applyBorder="1"/>
    <xf numFmtId="0" fontId="0" fillId="0" borderId="16" xfId="0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9" fontId="9" fillId="13" borderId="0" xfId="26" applyFont="1" applyFill="1" applyBorder="1" applyAlignment="1">
      <alignment horizontal="center" vertical="center"/>
    </xf>
    <xf numFmtId="164" fontId="6" fillId="13" borderId="0" xfId="25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164" fontId="0" fillId="0" borderId="0" xfId="25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15" fillId="0" borderId="0" xfId="0" applyNumberFormat="1" applyFont="1"/>
    <xf numFmtId="0" fontId="15" fillId="0" borderId="0" xfId="0" applyFont="1"/>
    <xf numFmtId="0" fontId="0" fillId="0" borderId="0" xfId="0" applyAlignment="1">
      <alignment horizontal="center"/>
    </xf>
    <xf numFmtId="14" fontId="0" fillId="0" borderId="0" xfId="0" applyNumberFormat="1" applyFont="1" applyFill="1" applyAlignment="1">
      <alignment horizontal="center"/>
    </xf>
    <xf numFmtId="164" fontId="4" fillId="0" borderId="0" xfId="25" applyFont="1" applyFill="1"/>
    <xf numFmtId="0" fontId="0" fillId="0" borderId="0" xfId="0" applyFont="1"/>
    <xf numFmtId="0" fontId="0" fillId="0" borderId="0" xfId="0" applyAlignment="1">
      <alignment horizontal="center"/>
    </xf>
    <xf numFmtId="0" fontId="6" fillId="14" borderId="5" xfId="0" applyFont="1" applyFill="1" applyBorder="1"/>
    <xf numFmtId="0" fontId="0" fillId="14" borderId="6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22" xfId="25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0" borderId="0" xfId="0" applyAlignment="1">
      <alignment horizontal="center"/>
    </xf>
    <xf numFmtId="0" fontId="16" fillId="0" borderId="0" xfId="0" applyFont="1"/>
    <xf numFmtId="0" fontId="6" fillId="0" borderId="0" xfId="0" applyFont="1" applyFill="1"/>
    <xf numFmtId="0" fontId="0" fillId="15" borderId="0" xfId="0" applyFill="1"/>
    <xf numFmtId="164" fontId="0" fillId="5" borderId="1" xfId="25" applyFont="1" applyFill="1" applyBorder="1"/>
    <xf numFmtId="164" fontId="0" fillId="6" borderId="3" xfId="25" applyFont="1" applyFill="1" applyBorder="1"/>
    <xf numFmtId="164" fontId="0" fillId="7" borderId="3" xfId="25" applyFont="1" applyFill="1" applyBorder="1"/>
    <xf numFmtId="164" fontId="0" fillId="8" borderId="3" xfId="25" applyFont="1" applyFill="1" applyBorder="1"/>
    <xf numFmtId="164" fontId="0" fillId="9" borderId="3" xfId="25" applyFont="1" applyFill="1" applyBorder="1"/>
    <xf numFmtId="164" fontId="0" fillId="10" borderId="3" xfId="25" applyFont="1" applyFill="1" applyBorder="1"/>
    <xf numFmtId="164" fontId="0" fillId="4" borderId="3" xfId="25" applyFont="1" applyFill="1" applyBorder="1"/>
    <xf numFmtId="164" fontId="0" fillId="11" borderId="3" xfId="25" applyFont="1" applyFill="1" applyBorder="1"/>
    <xf numFmtId="164" fontId="0" fillId="12" borderId="3" xfId="25" applyFont="1" applyFill="1" applyBorder="1"/>
    <xf numFmtId="164" fontId="0" fillId="5" borderId="3" xfId="25" applyFont="1" applyFill="1" applyBorder="1"/>
    <xf numFmtId="167" fontId="6" fillId="5" borderId="1" xfId="0" applyNumberFormat="1" applyFont="1" applyFill="1" applyBorder="1"/>
    <xf numFmtId="167" fontId="6" fillId="6" borderId="3" xfId="0" applyNumberFormat="1" applyFont="1" applyFill="1" applyBorder="1"/>
    <xf numFmtId="167" fontId="6" fillId="7" borderId="3" xfId="0" applyNumberFormat="1" applyFont="1" applyFill="1" applyBorder="1"/>
    <xf numFmtId="167" fontId="6" fillId="8" borderId="3" xfId="0" applyNumberFormat="1" applyFont="1" applyFill="1" applyBorder="1"/>
    <xf numFmtId="167" fontId="6" fillId="9" borderId="3" xfId="0" applyNumberFormat="1" applyFont="1" applyFill="1" applyBorder="1"/>
    <xf numFmtId="167" fontId="6" fillId="10" borderId="3" xfId="0" applyNumberFormat="1" applyFont="1" applyFill="1" applyBorder="1"/>
    <xf numFmtId="167" fontId="6" fillId="4" borderId="3" xfId="0" applyNumberFormat="1" applyFont="1" applyFill="1" applyBorder="1"/>
    <xf numFmtId="167" fontId="6" fillId="11" borderId="3" xfId="0" applyNumberFormat="1" applyFont="1" applyFill="1" applyBorder="1"/>
    <xf numFmtId="167" fontId="6" fillId="12" borderId="3" xfId="0" applyNumberFormat="1" applyFont="1" applyFill="1" applyBorder="1"/>
    <xf numFmtId="167" fontId="6" fillId="5" borderId="3" xfId="0" applyNumberFormat="1" applyFont="1" applyFill="1" applyBorder="1"/>
    <xf numFmtId="164" fontId="0" fillId="4" borderId="26" xfId="25" applyFont="1" applyFill="1" applyBorder="1"/>
    <xf numFmtId="164" fontId="0" fillId="4" borderId="8" xfId="25" applyFont="1" applyFill="1" applyBorder="1"/>
    <xf numFmtId="164" fontId="0" fillId="11" borderId="8" xfId="25" applyFont="1" applyFill="1" applyBorder="1"/>
    <xf numFmtId="167" fontId="6" fillId="4" borderId="26" xfId="0" applyNumberFormat="1" applyFont="1" applyFill="1" applyBorder="1"/>
    <xf numFmtId="0" fontId="14" fillId="0" borderId="0" xfId="0" applyFont="1"/>
    <xf numFmtId="164" fontId="14" fillId="0" borderId="0" xfId="0" applyNumberFormat="1" applyFont="1"/>
    <xf numFmtId="164" fontId="0" fillId="0" borderId="8" xfId="25" applyFont="1" applyBorder="1"/>
    <xf numFmtId="167" fontId="6" fillId="0" borderId="3" xfId="0" applyNumberFormat="1" applyFont="1" applyBorder="1"/>
    <xf numFmtId="164" fontId="6" fillId="15" borderId="27" xfId="25" applyFont="1" applyFill="1" applyBorder="1"/>
    <xf numFmtId="0" fontId="17" fillId="0" borderId="0" xfId="0" applyFont="1"/>
    <xf numFmtId="164" fontId="0" fillId="0" borderId="0" xfId="25" applyFont="1" applyFill="1" applyBorder="1"/>
    <xf numFmtId="0" fontId="10" fillId="16" borderId="0" xfId="0" applyFont="1" applyFill="1" applyBorder="1"/>
    <xf numFmtId="164" fontId="6" fillId="16" borderId="0" xfId="0" applyNumberFormat="1" applyFont="1" applyFill="1" applyBorder="1"/>
    <xf numFmtId="0" fontId="0" fillId="16" borderId="0" xfId="0" applyFill="1" applyBorder="1"/>
    <xf numFmtId="0" fontId="18" fillId="0" borderId="0" xfId="0" applyFont="1" applyFill="1"/>
    <xf numFmtId="14" fontId="6" fillId="0" borderId="0" xfId="0" applyNumberFormat="1" applyFont="1" applyFill="1"/>
    <xf numFmtId="14" fontId="6" fillId="0" borderId="0" xfId="0" applyNumberFormat="1" applyFont="1" applyFill="1" applyAlignment="1">
      <alignment horizontal="center"/>
    </xf>
    <xf numFmtId="164" fontId="6" fillId="0" borderId="0" xfId="25" applyFont="1" applyFill="1"/>
    <xf numFmtId="0" fontId="20" fillId="0" borderId="0" xfId="0" applyFont="1" applyFill="1"/>
    <xf numFmtId="164" fontId="0" fillId="0" borderId="0" xfId="0" applyNumberFormat="1" applyFill="1" applyBorder="1"/>
    <xf numFmtId="164" fontId="0" fillId="0" borderId="16" xfId="0" applyNumberFormat="1" applyBorder="1" applyAlignment="1">
      <alignment horizontal="center"/>
    </xf>
    <xf numFmtId="0" fontId="6" fillId="0" borderId="0" xfId="0" applyFont="1" applyAlignment="1"/>
    <xf numFmtId="0" fontId="0" fillId="5" borderId="28" xfId="0" applyFill="1" applyBorder="1"/>
    <xf numFmtId="0" fontId="0" fillId="6" borderId="29" xfId="0" applyFill="1" applyBorder="1"/>
    <xf numFmtId="0" fontId="0" fillId="7" borderId="29" xfId="0" applyFill="1" applyBorder="1"/>
    <xf numFmtId="0" fontId="0" fillId="8" borderId="29" xfId="0" applyFill="1" applyBorder="1"/>
    <xf numFmtId="0" fontId="0" fillId="9" borderId="29" xfId="0" applyFill="1" applyBorder="1"/>
    <xf numFmtId="0" fontId="0" fillId="10" borderId="29" xfId="0" applyFill="1" applyBorder="1"/>
    <xf numFmtId="0" fontId="0" fillId="4" borderId="29" xfId="0" applyFill="1" applyBorder="1"/>
    <xf numFmtId="0" fontId="0" fillId="11" borderId="29" xfId="0" applyFill="1" applyBorder="1"/>
    <xf numFmtId="0" fontId="0" fillId="12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6" fillId="14" borderId="31" xfId="0" applyFont="1" applyFill="1" applyBorder="1"/>
    <xf numFmtId="9" fontId="0" fillId="0" borderId="34" xfId="0" applyNumberFormat="1" applyBorder="1"/>
    <xf numFmtId="9" fontId="0" fillId="0" borderId="37" xfId="0" applyNumberFormat="1" applyBorder="1"/>
    <xf numFmtId="164" fontId="0" fillId="6" borderId="29" xfId="25" applyFont="1" applyFill="1" applyBorder="1"/>
    <xf numFmtId="164" fontId="0" fillId="7" borderId="29" xfId="25" applyFont="1" applyFill="1" applyBorder="1"/>
    <xf numFmtId="164" fontId="0" fillId="8" borderId="29" xfId="25" applyFont="1" applyFill="1" applyBorder="1"/>
    <xf numFmtId="164" fontId="0" fillId="9" borderId="29" xfId="25" applyFont="1" applyFill="1" applyBorder="1"/>
    <xf numFmtId="164" fontId="0" fillId="10" borderId="29" xfId="25" applyFont="1" applyFill="1" applyBorder="1"/>
    <xf numFmtId="164" fontId="0" fillId="4" borderId="29" xfId="25" applyFont="1" applyFill="1" applyBorder="1"/>
    <xf numFmtId="164" fontId="0" fillId="11" borderId="29" xfId="25" applyFont="1" applyFill="1" applyBorder="1"/>
    <xf numFmtId="164" fontId="0" fillId="12" borderId="29" xfId="25" applyFont="1" applyFill="1" applyBorder="1"/>
    <xf numFmtId="164" fontId="0" fillId="5" borderId="29" xfId="25" applyFont="1" applyFill="1" applyBorder="1"/>
    <xf numFmtId="164" fontId="0" fillId="4" borderId="30" xfId="25" applyFont="1" applyFill="1" applyBorder="1"/>
    <xf numFmtId="164" fontId="9" fillId="6" borderId="29" xfId="25" applyFont="1" applyFill="1" applyBorder="1"/>
    <xf numFmtId="164" fontId="9" fillId="7" borderId="29" xfId="25" applyFont="1" applyFill="1" applyBorder="1"/>
    <xf numFmtId="164" fontId="9" fillId="8" borderId="29" xfId="25" applyFont="1" applyFill="1" applyBorder="1"/>
    <xf numFmtId="164" fontId="9" fillId="9" borderId="29" xfId="25" applyFont="1" applyFill="1" applyBorder="1"/>
    <xf numFmtId="164" fontId="9" fillId="10" borderId="29" xfId="25" applyFont="1" applyFill="1" applyBorder="1"/>
    <xf numFmtId="164" fontId="9" fillId="4" borderId="29" xfId="25" applyFont="1" applyFill="1" applyBorder="1"/>
    <xf numFmtId="164" fontId="9" fillId="11" borderId="29" xfId="25" applyFont="1" applyFill="1" applyBorder="1"/>
    <xf numFmtId="164" fontId="9" fillId="12" borderId="29" xfId="25" applyFont="1" applyFill="1" applyBorder="1"/>
    <xf numFmtId="164" fontId="9" fillId="5" borderId="29" xfId="25" applyFont="1" applyFill="1" applyBorder="1"/>
    <xf numFmtId="164" fontId="9" fillId="4" borderId="30" xfId="25" applyFont="1" applyFill="1" applyBorder="1"/>
    <xf numFmtId="166" fontId="0" fillId="0" borderId="0" xfId="0" applyNumberFormat="1" applyFill="1"/>
    <xf numFmtId="0" fontId="16" fillId="0" borderId="0" xfId="0" applyFont="1" applyFill="1"/>
    <xf numFmtId="14" fontId="11" fillId="0" borderId="0" xfId="0" applyNumberFormat="1" applyFont="1" applyFill="1" applyAlignment="1">
      <alignment horizontal="center"/>
    </xf>
    <xf numFmtId="0" fontId="11" fillId="0" borderId="0" xfId="0" applyFont="1" applyFill="1"/>
    <xf numFmtId="164" fontId="11" fillId="0" borderId="0" xfId="25" applyFont="1" applyFill="1"/>
    <xf numFmtId="0" fontId="0" fillId="0" borderId="0" xfId="0" applyFont="1" applyFill="1" applyBorder="1"/>
    <xf numFmtId="2" fontId="0" fillId="0" borderId="0" xfId="835" applyNumberFormat="1" applyFont="1"/>
    <xf numFmtId="2" fontId="0" fillId="0" borderId="0" xfId="0" applyNumberFormat="1"/>
    <xf numFmtId="2" fontId="0" fillId="0" borderId="0" xfId="25" applyNumberFormat="1" applyFont="1"/>
    <xf numFmtId="164" fontId="2" fillId="0" borderId="0" xfId="25" applyFont="1" applyFill="1"/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9" fontId="9" fillId="5" borderId="9" xfId="26" applyFont="1" applyFill="1" applyBorder="1" applyAlignment="1">
      <alignment horizontal="center" vertical="center"/>
    </xf>
    <xf numFmtId="164" fontId="0" fillId="5" borderId="7" xfId="25" applyFont="1" applyFill="1" applyBorder="1"/>
    <xf numFmtId="164" fontId="0" fillId="5" borderId="8" xfId="25" applyFont="1" applyFill="1" applyBorder="1"/>
    <xf numFmtId="164" fontId="0" fillId="5" borderId="9" xfId="25" applyFont="1" applyFill="1" applyBorder="1"/>
    <xf numFmtId="167" fontId="6" fillId="5" borderId="7" xfId="0" applyNumberFormat="1" applyFont="1" applyFill="1" applyBorder="1"/>
    <xf numFmtId="167" fontId="6" fillId="5" borderId="8" xfId="0" applyNumberFormat="1" applyFont="1" applyFill="1" applyBorder="1"/>
    <xf numFmtId="167" fontId="6" fillId="5" borderId="9" xfId="0" applyNumberFormat="1" applyFont="1" applyFill="1" applyBorder="1"/>
    <xf numFmtId="164" fontId="0" fillId="5" borderId="27" xfId="25" applyFont="1" applyFill="1" applyBorder="1"/>
    <xf numFmtId="0" fontId="14" fillId="9" borderId="40" xfId="0" applyFont="1" applyFill="1" applyBorder="1"/>
    <xf numFmtId="0" fontId="14" fillId="9" borderId="41" xfId="0" applyFont="1" applyFill="1" applyBorder="1" applyAlignment="1">
      <alignment horizontal="center"/>
    </xf>
    <xf numFmtId="9" fontId="0" fillId="0" borderId="33" xfId="0" applyNumberFormat="1" applyBorder="1"/>
    <xf numFmtId="164" fontId="0" fillId="5" borderId="43" xfId="25" applyFont="1" applyFill="1" applyBorder="1"/>
    <xf numFmtId="164" fontId="9" fillId="5" borderId="43" xfId="25" applyFont="1" applyFill="1" applyBorder="1"/>
    <xf numFmtId="164" fontId="0" fillId="4" borderId="10" xfId="25" applyFont="1" applyFill="1" applyBorder="1"/>
    <xf numFmtId="9" fontId="0" fillId="0" borderId="36" xfId="0" applyNumberFormat="1" applyBorder="1"/>
    <xf numFmtId="9" fontId="0" fillId="0" borderId="44" xfId="0" applyNumberFormat="1" applyBorder="1"/>
    <xf numFmtId="0" fontId="0" fillId="5" borderId="7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  <xf numFmtId="0" fontId="0" fillId="9" borderId="8" xfId="0" applyFill="1" applyBorder="1"/>
    <xf numFmtId="0" fontId="0" fillId="10" borderId="8" xfId="0" applyFill="1" applyBorder="1"/>
    <xf numFmtId="0" fontId="0" fillId="4" borderId="8" xfId="0" applyFill="1" applyBorder="1"/>
    <xf numFmtId="0" fontId="0" fillId="11" borderId="8" xfId="0" applyFill="1" applyBorder="1"/>
    <xf numFmtId="0" fontId="0" fillId="12" borderId="8" xfId="0" applyFill="1" applyBorder="1"/>
    <xf numFmtId="0" fontId="0" fillId="5" borderId="8" xfId="0" applyFill="1" applyBorder="1"/>
    <xf numFmtId="0" fontId="0" fillId="4" borderId="9" xfId="0" applyFill="1" applyBorder="1"/>
    <xf numFmtId="168" fontId="0" fillId="0" borderId="0" xfId="0" applyNumberFormat="1" applyAlignment="1">
      <alignment vertical="center"/>
    </xf>
    <xf numFmtId="0" fontId="0" fillId="2" borderId="0" xfId="0" applyNumberFormat="1" applyFill="1" applyAlignment="1">
      <alignment vertical="center"/>
    </xf>
    <xf numFmtId="0" fontId="6" fillId="0" borderId="0" xfId="0" applyNumberFormat="1" applyFont="1" applyAlignment="1">
      <alignment vertical="center"/>
    </xf>
    <xf numFmtId="0" fontId="0" fillId="0" borderId="0" xfId="0" quotePrefix="1"/>
    <xf numFmtId="168" fontId="0" fillId="0" borderId="0" xfId="0" applyNumberFormat="1"/>
    <xf numFmtId="168" fontId="0" fillId="0" borderId="0" xfId="25" applyNumberFormat="1" applyFont="1"/>
    <xf numFmtId="168" fontId="21" fillId="5" borderId="7" xfId="25" applyNumberFormat="1" applyFont="1" applyFill="1" applyBorder="1" applyAlignment="1">
      <alignment horizontal="right" vertical="center"/>
    </xf>
    <xf numFmtId="168" fontId="21" fillId="5" borderId="8" xfId="25" applyNumberFormat="1" applyFont="1" applyFill="1" applyBorder="1" applyAlignment="1">
      <alignment horizontal="right" vertical="center"/>
    </xf>
    <xf numFmtId="168" fontId="21" fillId="5" borderId="38" xfId="25" applyNumberFormat="1" applyFont="1" applyFill="1" applyBorder="1" applyAlignment="1">
      <alignment horizontal="right" vertical="center"/>
    </xf>
    <xf numFmtId="168" fontId="21" fillId="5" borderId="27" xfId="25" applyNumberFormat="1" applyFont="1" applyFill="1" applyBorder="1" applyAlignment="1">
      <alignment horizontal="right" vertical="center"/>
    </xf>
    <xf numFmtId="168" fontId="22" fillId="5" borderId="7" xfId="25" applyNumberFormat="1" applyFont="1" applyFill="1" applyBorder="1" applyAlignment="1">
      <alignment horizontal="right" vertical="center"/>
    </xf>
    <xf numFmtId="168" fontId="22" fillId="5" borderId="8" xfId="25" applyNumberFormat="1" applyFont="1" applyFill="1" applyBorder="1" applyAlignment="1">
      <alignment horizontal="right" vertical="center"/>
    </xf>
    <xf numFmtId="168" fontId="22" fillId="5" borderId="38" xfId="25" applyNumberFormat="1" applyFont="1" applyFill="1" applyBorder="1" applyAlignment="1">
      <alignment horizontal="right" vertical="center"/>
    </xf>
    <xf numFmtId="168" fontId="22" fillId="5" borderId="27" xfId="25" applyNumberFormat="1" applyFont="1" applyFill="1" applyBorder="1" applyAlignment="1">
      <alignment horizontal="right" vertical="center"/>
    </xf>
    <xf numFmtId="168" fontId="1" fillId="0" borderId="0" xfId="0" applyNumberFormat="1" applyFont="1" applyAlignment="1">
      <alignment horizontal="right" vertical="center"/>
    </xf>
    <xf numFmtId="168" fontId="23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/>
    <xf numFmtId="0" fontId="6" fillId="0" borderId="0" xfId="0" applyNumberFormat="1" applyFont="1"/>
    <xf numFmtId="0" fontId="6" fillId="0" borderId="0" xfId="0" applyNumberFormat="1" applyFont="1" applyAlignment="1">
      <alignment horizontal="center"/>
    </xf>
    <xf numFmtId="0" fontId="10" fillId="0" borderId="0" xfId="0" applyNumberFormat="1" applyFont="1"/>
    <xf numFmtId="0" fontId="1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164" fontId="6" fillId="14" borderId="42" xfId="0" applyNumberFormat="1" applyFont="1" applyFill="1" applyBorder="1" applyAlignment="1">
      <alignment horizontal="center"/>
    </xf>
    <xf numFmtId="164" fontId="6" fillId="14" borderId="39" xfId="0" applyNumberFormat="1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6" fillId="4" borderId="33" xfId="0" applyFont="1" applyFill="1" applyBorder="1" applyAlignment="1">
      <alignment horizontal="center"/>
    </xf>
    <xf numFmtId="164" fontId="6" fillId="0" borderId="35" xfId="0" applyNumberFormat="1" applyFont="1" applyBorder="1" applyAlignment="1">
      <alignment vertical="center"/>
    </xf>
    <xf numFmtId="164" fontId="6" fillId="0" borderId="36" xfId="0" applyNumberFormat="1" applyFont="1" applyBorder="1" applyAlignment="1">
      <alignment vertical="center"/>
    </xf>
    <xf numFmtId="168" fontId="0" fillId="0" borderId="0" xfId="0" applyNumberFormat="1" applyFill="1" applyAlignment="1">
      <alignment vertical="center"/>
    </xf>
    <xf numFmtId="164" fontId="0" fillId="2" borderId="45" xfId="25" applyFont="1" applyFill="1" applyBorder="1"/>
    <xf numFmtId="0" fontId="0" fillId="2" borderId="45" xfId="0" applyFill="1" applyBorder="1"/>
    <xf numFmtId="164" fontId="0" fillId="2" borderId="45" xfId="0" applyNumberFormat="1" applyFill="1" applyBorder="1"/>
    <xf numFmtId="164" fontId="0" fillId="0" borderId="45" xfId="25" applyFont="1" applyBorder="1"/>
    <xf numFmtId="0" fontId="24" fillId="5" borderId="2" xfId="0" applyFont="1" applyFill="1" applyBorder="1"/>
    <xf numFmtId="0" fontId="24" fillId="6" borderId="4" xfId="0" applyFont="1" applyFill="1" applyBorder="1"/>
    <xf numFmtId="0" fontId="24" fillId="7" borderId="4" xfId="0" applyFont="1" applyFill="1" applyBorder="1"/>
    <xf numFmtId="0" fontId="24" fillId="8" borderId="4" xfId="0" applyFont="1" applyFill="1" applyBorder="1"/>
    <xf numFmtId="0" fontId="24" fillId="9" borderId="4" xfId="0" applyFont="1" applyFill="1" applyBorder="1"/>
    <xf numFmtId="0" fontId="24" fillId="10" borderId="4" xfId="0" applyFont="1" applyFill="1" applyBorder="1"/>
    <xf numFmtId="0" fontId="24" fillId="4" borderId="4" xfId="0" applyFont="1" applyFill="1" applyBorder="1"/>
    <xf numFmtId="0" fontId="24" fillId="11" borderId="4" xfId="0" applyFont="1" applyFill="1" applyBorder="1"/>
    <xf numFmtId="0" fontId="24" fillId="12" borderId="4" xfId="0" applyFont="1" applyFill="1" applyBorder="1"/>
    <xf numFmtId="0" fontId="24" fillId="5" borderId="4" xfId="0" applyFont="1" applyFill="1" applyBorder="1"/>
    <xf numFmtId="0" fontId="24" fillId="4" borderId="11" xfId="0" applyFont="1" applyFill="1" applyBorder="1"/>
    <xf numFmtId="0" fontId="0" fillId="5" borderId="1" xfId="0" applyFont="1" applyFill="1" applyBorder="1"/>
    <xf numFmtId="0" fontId="0" fillId="6" borderId="3" xfId="0" applyFont="1" applyFill="1" applyBorder="1"/>
    <xf numFmtId="0" fontId="0" fillId="7" borderId="3" xfId="0" applyFont="1" applyFill="1" applyBorder="1"/>
    <xf numFmtId="0" fontId="0" fillId="8" borderId="3" xfId="0" applyFont="1" applyFill="1" applyBorder="1"/>
    <xf numFmtId="0" fontId="0" fillId="9" borderId="3" xfId="0" applyFont="1" applyFill="1" applyBorder="1"/>
    <xf numFmtId="0" fontId="0" fillId="10" borderId="3" xfId="0" applyFont="1" applyFill="1" applyBorder="1"/>
    <xf numFmtId="0" fontId="0" fillId="4" borderId="3" xfId="0" applyFont="1" applyFill="1" applyBorder="1"/>
    <xf numFmtId="0" fontId="0" fillId="11" borderId="3" xfId="0" applyFont="1" applyFill="1" applyBorder="1"/>
    <xf numFmtId="0" fontId="0" fillId="12" borderId="3" xfId="0" applyFont="1" applyFill="1" applyBorder="1"/>
    <xf numFmtId="0" fontId="0" fillId="5" borderId="3" xfId="0" applyFont="1" applyFill="1" applyBorder="1"/>
    <xf numFmtId="0" fontId="0" fillId="4" borderId="10" xfId="0" applyFont="1" applyFill="1" applyBorder="1"/>
  </cellXfs>
  <cellStyles count="9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Milliers" xfId="835" builtinId="3"/>
    <cellStyle name="Monétaire" xfId="25" builtinId="4"/>
    <cellStyle name="Normal" xfId="0" builtinId="0"/>
    <cellStyle name="Pourcentage" xfId="26" builtinId="5"/>
  </cellStyles>
  <dxfs count="32"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A-4A0E-A41A-AA46721871B5}"/>
            </c:ext>
          </c:extLst>
        </c:ser>
        <c:ser>
          <c:idx val="1"/>
          <c:order val="1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MARS!$L$60:$L$78</c:f>
              <c:numCache>
                <c:formatCode>0.0%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A-4A0E-A41A-AA4672187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MARS!$K$3:$K$21</c:f>
              <c:numCache>
                <c:formatCode>#\ ##0.00\ "€"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C2-4784-A633-9E9D1E6A73E6}"/>
            </c:ext>
          </c:extLst>
        </c:ser>
        <c:ser>
          <c:idx val="1"/>
          <c:order val="1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MARS!$L$3:$L$21</c:f>
              <c:numCache>
                <c:formatCode>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C2-4784-A633-9E9D1E6A73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AVRIL!$K$3:$K$21</c:f>
              <c:numCache>
                <c:formatCode>#\ ##0.00\ "€"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B9-42D0-952B-DBFB5D076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34400824"/>
        <c:axId val="2128196328"/>
      </c:barChart>
      <c:catAx>
        <c:axId val="-21344008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8196328"/>
        <c:crosses val="autoZero"/>
        <c:auto val="1"/>
        <c:lblAlgn val="ctr"/>
        <c:lblOffset val="100"/>
        <c:noMultiLvlLbl val="0"/>
      </c:catAx>
      <c:valAx>
        <c:axId val="2128196328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-2134400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D0-463D-9433-3C05BCC6C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38882152"/>
        <c:axId val="-2138883368"/>
      </c:barChart>
      <c:catAx>
        <c:axId val="-2138882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138883368"/>
        <c:crosses val="autoZero"/>
        <c:auto val="1"/>
        <c:lblAlgn val="ctr"/>
        <c:lblOffset val="100"/>
        <c:noMultiLvlLbl val="0"/>
      </c:catAx>
      <c:valAx>
        <c:axId val="-2138883368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-2138882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232</xdr:row>
      <xdr:rowOff>0</xdr:rowOff>
    </xdr:from>
    <xdr:to>
      <xdr:col>15</xdr:col>
      <xdr:colOff>139700</xdr:colOff>
      <xdr:row>232</xdr:row>
      <xdr:rowOff>139700</xdr:rowOff>
    </xdr:to>
    <xdr:pic>
      <xdr:nvPicPr>
        <xdr:cNvPr id="1056" name="Picture 32" descr="RELEVEMENT EUROPEEN 2601116037 ID: FR35ZZZ418323 MOTIF: Box  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3484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233</xdr:row>
      <xdr:rowOff>0</xdr:rowOff>
    </xdr:from>
    <xdr:to>
      <xdr:col>15</xdr:col>
      <xdr:colOff>139700</xdr:colOff>
      <xdr:row>233</xdr:row>
      <xdr:rowOff>139700</xdr:rowOff>
    </xdr:to>
    <xdr:pic>
      <xdr:nvPicPr>
        <xdr:cNvPr id="1057" name="Picture 33" descr="ARTE X2477 26/01 LECLERC MAGASIN    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5516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304800</xdr:colOff>
      <xdr:row>235</xdr:row>
      <xdr:rowOff>101600</xdr:rowOff>
    </xdr:to>
    <xdr:sp macro="" textlink="">
      <xdr:nvSpPr>
        <xdr:cNvPr id="1058" name="AutoShape 34" descr="ARTE X1568 26/01 LECLERC MAGASIN    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4147800" y="4475480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63500</xdr:colOff>
      <xdr:row>57</xdr:row>
      <xdr:rowOff>69850</xdr:rowOff>
    </xdr:from>
    <xdr:to>
      <xdr:col>20</xdr:col>
      <xdr:colOff>584200</xdr:colOff>
      <xdr:row>87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25400</xdr:colOff>
      <xdr:row>0</xdr:row>
      <xdr:rowOff>22225</xdr:rowOff>
    </xdr:from>
    <xdr:to>
      <xdr:col>20</xdr:col>
      <xdr:colOff>609600</xdr:colOff>
      <xdr:row>30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0</xdr:row>
      <xdr:rowOff>0</xdr:rowOff>
    </xdr:from>
    <xdr:to>
      <xdr:col>26</xdr:col>
      <xdr:colOff>698500</xdr:colOff>
      <xdr:row>20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57</xdr:row>
      <xdr:rowOff>95250</xdr:rowOff>
    </xdr:from>
    <xdr:to>
      <xdr:col>28</xdr:col>
      <xdr:colOff>292100</xdr:colOff>
      <xdr:row>81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800000"/>
  </sheetPr>
  <dimension ref="A1:Q501"/>
  <sheetViews>
    <sheetView showZeros="0" tabSelected="1" workbookViewId="0">
      <pane ySplit="2" topLeftCell="A3" activePane="bottomLeft" state="frozen"/>
      <selection activeCell="K22" sqref="K22"/>
      <selection pane="bottomLeft" activeCell="A3" sqref="A3"/>
    </sheetView>
  </sheetViews>
  <sheetFormatPr baseColWidth="10" defaultRowHeight="15.75"/>
  <cols>
    <col min="1" max="1" width="11.25" customWidth="1"/>
    <col min="2" max="2" width="6.5" style="26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customWidth="1"/>
    <col min="14" max="14" width="5.875" customWidth="1"/>
    <col min="15" max="15" width="10.125" customWidth="1"/>
    <col min="16" max="16" width="10" customWidth="1"/>
    <col min="17" max="20" width="10.875" customWidth="1"/>
  </cols>
  <sheetData>
    <row r="1" spans="1:17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  <c r="Q1" s="195"/>
    </row>
    <row r="2" spans="1:17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7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197">
        <f>IF(ISERROR(SUMPRODUCT(($C$3:$C$499=I3)*($G$3:$G$499))),"",SUMPRODUCT(($C$3:$C$499=I3)*($G$3:$G$499)))</f>
        <v>0</v>
      </c>
      <c r="L3" s="27">
        <f>IF(ISERROR(K3/$K$22),0,K3/$K$22)</f>
        <v>0</v>
      </c>
      <c r="M3" s="45"/>
      <c r="P3" s="195"/>
    </row>
    <row r="4" spans="1:17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198">
        <f t="shared" ref="K4:K20" si="1">IF(ISERROR(SUMPRODUCT(($C$3:$C$499=I4)*($G$3:$G$499))),"",SUMPRODUCT(($C$3:$C$499=I4)*($G$3:$G$499)))</f>
        <v>0</v>
      </c>
      <c r="L4" s="28">
        <f>IF(ISERROR(K4/$K$22),0,K4/$K$22)</f>
        <v>0</v>
      </c>
      <c r="M4" s="45"/>
      <c r="P4" s="195"/>
    </row>
    <row r="5" spans="1:17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198">
        <f t="shared" si="1"/>
        <v>0</v>
      </c>
      <c r="L5" s="28">
        <f t="shared" ref="L5:L21" si="2">IF(ISERROR(K5/$K$22),0,K5/$K$22)</f>
        <v>0</v>
      </c>
      <c r="M5" s="45"/>
      <c r="P5" s="195"/>
    </row>
    <row r="6" spans="1:17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198">
        <f t="shared" si="1"/>
        <v>0</v>
      </c>
      <c r="L6" s="28">
        <f t="shared" si="2"/>
        <v>0</v>
      </c>
      <c r="M6" s="45"/>
      <c r="P6" s="195"/>
    </row>
    <row r="7" spans="1:17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198">
        <f t="shared" si="1"/>
        <v>0</v>
      </c>
      <c r="L7" s="28">
        <f t="shared" si="2"/>
        <v>0</v>
      </c>
      <c r="M7" s="45"/>
      <c r="P7" s="195"/>
    </row>
    <row r="8" spans="1:17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198">
        <f t="shared" si="1"/>
        <v>0</v>
      </c>
      <c r="L8" s="28">
        <f t="shared" si="2"/>
        <v>0</v>
      </c>
      <c r="M8" s="45"/>
      <c r="P8" s="195"/>
    </row>
    <row r="9" spans="1:17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198">
        <f t="shared" si="1"/>
        <v>0</v>
      </c>
      <c r="L9" s="28">
        <f t="shared" si="2"/>
        <v>0</v>
      </c>
      <c r="M9" s="45"/>
      <c r="P9" s="195"/>
    </row>
    <row r="10" spans="1:17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198">
        <f t="shared" si="1"/>
        <v>0</v>
      </c>
      <c r="L10" s="28">
        <f t="shared" si="2"/>
        <v>0</v>
      </c>
      <c r="M10" s="45"/>
      <c r="P10" s="195"/>
    </row>
    <row r="11" spans="1:17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198">
        <f t="shared" si="1"/>
        <v>0</v>
      </c>
      <c r="L11" s="28">
        <f t="shared" si="2"/>
        <v>0</v>
      </c>
      <c r="M11" s="45"/>
    </row>
    <row r="12" spans="1:17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198">
        <f t="shared" si="1"/>
        <v>0</v>
      </c>
      <c r="L12" s="28">
        <f t="shared" si="2"/>
        <v>0</v>
      </c>
      <c r="M12" s="45"/>
    </row>
    <row r="13" spans="1:17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198">
        <f t="shared" si="1"/>
        <v>0</v>
      </c>
      <c r="L13" s="28">
        <f t="shared" si="2"/>
        <v>0</v>
      </c>
      <c r="M13" s="45"/>
    </row>
    <row r="14" spans="1:17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198">
        <f t="shared" si="1"/>
        <v>0</v>
      </c>
      <c r="L14" s="28">
        <f t="shared" si="2"/>
        <v>0</v>
      </c>
      <c r="M14" s="45"/>
    </row>
    <row r="15" spans="1:17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198">
        <f t="shared" si="1"/>
        <v>0</v>
      </c>
      <c r="L15" s="28">
        <f t="shared" si="2"/>
        <v>0</v>
      </c>
      <c r="M15" s="45"/>
    </row>
    <row r="16" spans="1:17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198">
        <f t="shared" si="1"/>
        <v>0</v>
      </c>
      <c r="L16" s="28">
        <f t="shared" si="2"/>
        <v>0</v>
      </c>
      <c r="M16" s="45"/>
    </row>
    <row r="17" spans="1:15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198">
        <f t="shared" si="1"/>
        <v>0</v>
      </c>
      <c r="L17" s="28">
        <f t="shared" si="2"/>
        <v>0</v>
      </c>
      <c r="M17" s="45"/>
    </row>
    <row r="18" spans="1:15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198">
        <f t="shared" si="1"/>
        <v>0</v>
      </c>
      <c r="L18" s="28">
        <f t="shared" si="2"/>
        <v>0</v>
      </c>
      <c r="M18" s="45"/>
    </row>
    <row r="19" spans="1:15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198">
        <f t="shared" si="1"/>
        <v>0</v>
      </c>
      <c r="L19" s="28">
        <f t="shared" si="2"/>
        <v>0</v>
      </c>
      <c r="M19" s="46"/>
      <c r="O19" s="194"/>
    </row>
    <row r="20" spans="1:15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198">
        <f t="shared" si="1"/>
        <v>0</v>
      </c>
      <c r="L20" s="28">
        <f t="shared" si="2"/>
        <v>0</v>
      </c>
      <c r="M20" s="43"/>
    </row>
    <row r="21" spans="1:15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199">
        <f>IF(ISERROR(SUMPRODUCT(($C$3:$C$499=I21)*($G$3:$G$499))),"",SUMPRODUCT(($C$3:$C$499=I21)*($G$3:$G$499)))</f>
        <v>0</v>
      </c>
      <c r="L21" s="164">
        <f t="shared" si="2"/>
        <v>0</v>
      </c>
      <c r="M21" s="43"/>
    </row>
    <row r="22" spans="1:15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0">
        <f>IF(ISERROR(SUMIF($C$3:$C$500,"*"&amp;$I$22&amp;"*",$D$3:$D$500)),0,SUMIF($C$3:$C$500,"*"&amp;$I$22&amp;"*",$D$3:$D$500))</f>
        <v>0</v>
      </c>
      <c r="L22" s="25"/>
      <c r="M22" s="43"/>
      <c r="O22" s="194">
        <f>SUMPRODUCT(($C$3:$C$499=I22),($D$3:$D$499))</f>
        <v>0</v>
      </c>
    </row>
    <row r="23" spans="1:15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5">
        <f>IF(ISERROR(SUM(K3:K21)),"",SUM(K3:K21))</f>
        <v>0</v>
      </c>
      <c r="L23" s="205">
        <f>IF(ISERROR(K23-K22),"",K23-K22)</f>
        <v>0</v>
      </c>
      <c r="M23" s="43"/>
    </row>
    <row r="24" spans="1:15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5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5" ht="15" customHeight="1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5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5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5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5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5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5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133</v>
      </c>
      <c r="J32" s="41">
        <v>31</v>
      </c>
      <c r="K32" s="40">
        <v>2</v>
      </c>
      <c r="L32" s="39">
        <f>IF(K22="","",(K22-K55)/J32/K32)</f>
        <v>0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31</v>
      </c>
      <c r="K39" s="40">
        <v>2</v>
      </c>
      <c r="L39" s="39">
        <f>I39/J39/K39</f>
        <v>8.870967741935484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  <c r="M43" s="29"/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66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/>
      <c r="J46" s="30"/>
      <c r="K46" s="105"/>
      <c r="L46" s="30"/>
      <c r="M46" s="66">
        <f t="shared" ref="M46:M52" si="3">K46*L46</f>
        <v>0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/>
      <c r="J47" s="30"/>
      <c r="K47" s="105"/>
      <c r="L47" s="30"/>
      <c r="M47" s="66"/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66"/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66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66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67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67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66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66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0</v>
      </c>
      <c r="L55" s="31"/>
      <c r="M55" s="66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</row>
    <row r="59" spans="1:13">
      <c r="A59" s="2"/>
      <c r="B59" s="32"/>
      <c r="C59" s="29"/>
      <c r="E59" s="196"/>
      <c r="G59" s="196">
        <f t="shared" si="0"/>
        <v>0</v>
      </c>
    </row>
    <row r="60" spans="1:13">
      <c r="A60" s="2"/>
      <c r="B60" s="32"/>
      <c r="C60" s="29"/>
      <c r="E60" s="196"/>
      <c r="G60" s="196">
        <f t="shared" si="0"/>
        <v>0</v>
      </c>
    </row>
    <row r="61" spans="1:13">
      <c r="A61" s="2"/>
      <c r="B61" s="32"/>
      <c r="C61" s="29"/>
      <c r="E61" s="196"/>
      <c r="G61" s="196">
        <f t="shared" si="0"/>
        <v>0</v>
      </c>
    </row>
    <row r="62" spans="1:13">
      <c r="A62" s="2"/>
      <c r="B62" s="32"/>
      <c r="C62" s="29"/>
      <c r="E62" s="196"/>
      <c r="G62" s="196">
        <f t="shared" si="0"/>
        <v>0</v>
      </c>
    </row>
    <row r="63" spans="1:13">
      <c r="A63" s="2"/>
      <c r="B63" s="32"/>
      <c r="C63" s="29"/>
      <c r="E63" s="196"/>
      <c r="G63" s="196">
        <f t="shared" si="0"/>
        <v>0</v>
      </c>
    </row>
    <row r="64" spans="1:13">
      <c r="A64" s="2"/>
      <c r="B64" s="32"/>
      <c r="C64" s="29"/>
      <c r="E64" s="196"/>
      <c r="G64" s="196">
        <f t="shared" si="0"/>
        <v>0</v>
      </c>
    </row>
    <row r="65" spans="1:7">
      <c r="A65" s="2"/>
      <c r="B65" s="32"/>
      <c r="C65" s="29"/>
      <c r="E65" s="196"/>
      <c r="G65" s="196">
        <f t="shared" si="0"/>
        <v>0</v>
      </c>
    </row>
    <row r="66" spans="1:7">
      <c r="A66" s="2"/>
      <c r="B66" s="32"/>
      <c r="C66" s="29"/>
      <c r="E66" s="196"/>
      <c r="G66" s="196">
        <f t="shared" si="0"/>
        <v>0</v>
      </c>
    </row>
    <row r="67" spans="1:7">
      <c r="A67" s="2"/>
      <c r="B67" s="32"/>
      <c r="C67" s="29"/>
      <c r="E67" s="196"/>
      <c r="G67" s="196">
        <f t="shared" si="0"/>
        <v>0</v>
      </c>
    </row>
    <row r="68" spans="1:7">
      <c r="A68" s="2"/>
      <c r="B68" s="32"/>
      <c r="C68" s="29"/>
      <c r="E68" s="196"/>
      <c r="G68" s="196">
        <f t="shared" ref="G68:G131" si="4">IF($C68="&gt;&gt;&gt;&gt;TOTAL",0,E68*F68)</f>
        <v>0</v>
      </c>
    </row>
    <row r="69" spans="1:7">
      <c r="A69" s="2"/>
      <c r="B69" s="32"/>
      <c r="C69" s="29"/>
      <c r="E69" s="196"/>
      <c r="G69" s="196">
        <f t="shared" si="4"/>
        <v>0</v>
      </c>
    </row>
    <row r="70" spans="1:7">
      <c r="A70" s="2"/>
      <c r="B70" s="32"/>
      <c r="C70" s="29"/>
      <c r="E70" s="196"/>
      <c r="G70" s="196">
        <f t="shared" si="4"/>
        <v>0</v>
      </c>
    </row>
    <row r="71" spans="1:7">
      <c r="A71" s="2"/>
      <c r="B71" s="32"/>
      <c r="C71" s="29"/>
      <c r="E71" s="196"/>
      <c r="G71" s="196">
        <f t="shared" si="4"/>
        <v>0</v>
      </c>
    </row>
    <row r="72" spans="1:7">
      <c r="A72" s="2"/>
      <c r="B72" s="32"/>
      <c r="C72" s="29"/>
      <c r="E72" s="196"/>
      <c r="G72" s="196">
        <f t="shared" si="4"/>
        <v>0</v>
      </c>
    </row>
    <row r="73" spans="1:7">
      <c r="A73" s="2"/>
      <c r="B73" s="32"/>
      <c r="C73" s="29"/>
      <c r="E73" s="196"/>
      <c r="G73" s="196">
        <f t="shared" si="4"/>
        <v>0</v>
      </c>
    </row>
    <row r="74" spans="1:7">
      <c r="A74" s="2"/>
      <c r="B74" s="32"/>
      <c r="C74" s="29"/>
      <c r="E74" s="196"/>
      <c r="G74" s="196">
        <f t="shared" si="4"/>
        <v>0</v>
      </c>
    </row>
    <row r="75" spans="1:7">
      <c r="A75" s="2"/>
      <c r="B75" s="32"/>
      <c r="C75" s="29"/>
      <c r="E75" s="196"/>
      <c r="G75" s="196">
        <f t="shared" si="4"/>
        <v>0</v>
      </c>
    </row>
    <row r="76" spans="1:7">
      <c r="A76" s="2"/>
      <c r="B76" s="32"/>
      <c r="C76" s="29"/>
      <c r="E76" s="196"/>
      <c r="G76" s="196">
        <f t="shared" si="4"/>
        <v>0</v>
      </c>
    </row>
    <row r="77" spans="1:7">
      <c r="A77" s="2"/>
      <c r="B77" s="32"/>
      <c r="C77" s="29"/>
      <c r="E77" s="196"/>
      <c r="G77" s="196">
        <f t="shared" si="4"/>
        <v>0</v>
      </c>
    </row>
    <row r="78" spans="1:7">
      <c r="A78" s="2"/>
      <c r="B78" s="32"/>
      <c r="C78" s="29"/>
      <c r="E78" s="196"/>
      <c r="G78" s="196">
        <f t="shared" si="4"/>
        <v>0</v>
      </c>
    </row>
    <row r="79" spans="1:7">
      <c r="A79" s="2"/>
      <c r="B79" s="32"/>
      <c r="C79" s="29"/>
      <c r="E79" s="196"/>
      <c r="G79" s="196">
        <f t="shared" si="4"/>
        <v>0</v>
      </c>
    </row>
    <row r="80" spans="1:7">
      <c r="A80" s="2"/>
      <c r="B80" s="32"/>
      <c r="C80" s="29"/>
      <c r="E80" s="196"/>
      <c r="G80" s="196">
        <f t="shared" si="4"/>
        <v>0</v>
      </c>
    </row>
    <row r="81" spans="1:7">
      <c r="A81" s="2"/>
      <c r="B81" s="32"/>
      <c r="C81" s="29"/>
      <c r="E81" s="196"/>
      <c r="G81" s="196">
        <f t="shared" si="4"/>
        <v>0</v>
      </c>
    </row>
    <row r="82" spans="1:7">
      <c r="A82" s="2"/>
      <c r="B82" s="32"/>
      <c r="C82" s="29"/>
      <c r="E82" s="196"/>
      <c r="G82" s="196">
        <f t="shared" si="4"/>
        <v>0</v>
      </c>
    </row>
    <row r="83" spans="1:7">
      <c r="A83" s="2"/>
      <c r="B83" s="32"/>
      <c r="C83" s="29"/>
      <c r="E83" s="196"/>
      <c r="G83" s="196">
        <f t="shared" si="4"/>
        <v>0</v>
      </c>
    </row>
    <row r="84" spans="1:7">
      <c r="A84" s="2"/>
      <c r="B84" s="32"/>
      <c r="C84" s="29"/>
      <c r="E84" s="196"/>
      <c r="G84" s="196">
        <f t="shared" si="4"/>
        <v>0</v>
      </c>
    </row>
    <row r="85" spans="1:7">
      <c r="A85" s="2"/>
      <c r="B85" s="32"/>
      <c r="C85" s="29"/>
      <c r="E85" s="196"/>
      <c r="G85" s="196">
        <f t="shared" si="4"/>
        <v>0</v>
      </c>
    </row>
    <row r="86" spans="1:7">
      <c r="A86" s="2"/>
      <c r="B86" s="32"/>
      <c r="C86" s="29"/>
      <c r="E86" s="196"/>
      <c r="G86" s="196">
        <f t="shared" si="4"/>
        <v>0</v>
      </c>
    </row>
    <row r="87" spans="1:7">
      <c r="A87" s="2"/>
      <c r="B87" s="32"/>
      <c r="C87" s="29"/>
      <c r="E87" s="196"/>
      <c r="G87" s="196">
        <f t="shared" si="4"/>
        <v>0</v>
      </c>
    </row>
    <row r="88" spans="1:7">
      <c r="A88" s="2"/>
      <c r="B88" s="32"/>
      <c r="C88" s="29"/>
      <c r="E88" s="196"/>
      <c r="G88" s="196">
        <f t="shared" si="4"/>
        <v>0</v>
      </c>
    </row>
    <row r="89" spans="1:7">
      <c r="A89" s="2"/>
      <c r="B89" s="32"/>
      <c r="C89" s="29"/>
      <c r="E89" s="196"/>
      <c r="G89" s="196">
        <f t="shared" si="4"/>
        <v>0</v>
      </c>
    </row>
    <row r="90" spans="1:7">
      <c r="A90" s="2"/>
      <c r="B90" s="32"/>
      <c r="C90" s="29"/>
      <c r="E90" s="196"/>
      <c r="G90" s="196">
        <f t="shared" si="4"/>
        <v>0</v>
      </c>
    </row>
    <row r="91" spans="1:7">
      <c r="A91" s="2"/>
      <c r="B91" s="32"/>
      <c r="C91" s="29"/>
      <c r="E91" s="196"/>
      <c r="G91" s="196">
        <f t="shared" si="4"/>
        <v>0</v>
      </c>
    </row>
    <row r="92" spans="1:7">
      <c r="A92" s="2"/>
      <c r="B92" s="32"/>
      <c r="C92" s="29"/>
      <c r="E92" s="196"/>
      <c r="G92" s="196">
        <f t="shared" si="4"/>
        <v>0</v>
      </c>
    </row>
    <row r="93" spans="1:7">
      <c r="A93" s="2"/>
      <c r="B93" s="32"/>
      <c r="C93" s="29"/>
      <c r="E93" s="196"/>
      <c r="G93" s="196">
        <f t="shared" si="4"/>
        <v>0</v>
      </c>
    </row>
    <row r="94" spans="1:7">
      <c r="A94" s="2"/>
      <c r="B94" s="32"/>
      <c r="C94" s="29"/>
      <c r="E94" s="196"/>
      <c r="G94" s="196">
        <f t="shared" si="4"/>
        <v>0</v>
      </c>
    </row>
    <row r="95" spans="1:7">
      <c r="A95" s="2"/>
      <c r="B95" s="32"/>
      <c r="C95" s="29"/>
      <c r="E95" s="196"/>
      <c r="G95" s="196">
        <f t="shared" si="4"/>
        <v>0</v>
      </c>
    </row>
    <row r="96" spans="1:7">
      <c r="A96" s="2"/>
      <c r="B96" s="32"/>
      <c r="C96" s="29"/>
      <c r="E96" s="196"/>
      <c r="G96" s="196">
        <f t="shared" si="4"/>
        <v>0</v>
      </c>
    </row>
    <row r="97" spans="1:7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11">
      <c r="A113" s="2"/>
      <c r="B113" s="32"/>
      <c r="C113" s="29"/>
      <c r="E113" s="196"/>
      <c r="G113" s="196">
        <f t="shared" si="4"/>
        <v>0</v>
      </c>
    </row>
    <row r="114" spans="1:11">
      <c r="A114" s="2"/>
      <c r="B114" s="32"/>
      <c r="C114" s="29"/>
      <c r="E114" s="196"/>
      <c r="G114" s="196">
        <f t="shared" si="4"/>
        <v>0</v>
      </c>
    </row>
    <row r="115" spans="1:11">
      <c r="A115" s="2"/>
      <c r="B115" s="32"/>
      <c r="C115" s="29"/>
      <c r="E115" s="196"/>
      <c r="G115" s="196">
        <f t="shared" si="4"/>
        <v>0</v>
      </c>
    </row>
    <row r="116" spans="1:11">
      <c r="A116" s="2"/>
      <c r="B116" s="32"/>
      <c r="C116" s="29"/>
      <c r="E116" s="196"/>
      <c r="G116" s="196">
        <f t="shared" si="4"/>
        <v>0</v>
      </c>
    </row>
    <row r="117" spans="1:11">
      <c r="A117" s="2"/>
      <c r="B117" s="32"/>
      <c r="C117" s="29"/>
      <c r="E117" s="196"/>
      <c r="G117" s="196">
        <f t="shared" si="4"/>
        <v>0</v>
      </c>
    </row>
    <row r="118" spans="1:11">
      <c r="A118" s="2"/>
      <c r="B118" s="32"/>
      <c r="C118" s="29"/>
      <c r="E118" s="196"/>
      <c r="G118" s="196">
        <f t="shared" si="4"/>
        <v>0</v>
      </c>
    </row>
    <row r="119" spans="1:11">
      <c r="A119" s="2"/>
      <c r="B119" s="32"/>
      <c r="C119" s="29"/>
      <c r="E119" s="196"/>
      <c r="G119" s="196">
        <f t="shared" si="4"/>
        <v>0</v>
      </c>
    </row>
    <row r="120" spans="1:11">
      <c r="A120" s="2"/>
      <c r="B120" s="32"/>
      <c r="C120" s="29"/>
      <c r="E120" s="196"/>
      <c r="G120" s="196">
        <f t="shared" si="4"/>
        <v>0</v>
      </c>
    </row>
    <row r="121" spans="1:11">
      <c r="A121" s="2"/>
      <c r="B121" s="32"/>
      <c r="C121" s="29"/>
      <c r="E121" s="196"/>
      <c r="G121" s="196">
        <f t="shared" si="4"/>
        <v>0</v>
      </c>
      <c r="H121" s="51"/>
    </row>
    <row r="122" spans="1:11">
      <c r="A122" s="2"/>
      <c r="B122" s="32"/>
      <c r="C122" s="29"/>
      <c r="E122" s="196"/>
      <c r="G122" s="196">
        <f t="shared" si="4"/>
        <v>0</v>
      </c>
    </row>
    <row r="123" spans="1:11">
      <c r="A123" s="2"/>
      <c r="B123" s="32"/>
      <c r="C123" s="29"/>
      <c r="E123" s="196"/>
      <c r="G123" s="196">
        <f t="shared" si="4"/>
        <v>0</v>
      </c>
    </row>
    <row r="124" spans="1:11">
      <c r="A124" s="2"/>
      <c r="B124" s="32"/>
      <c r="C124" s="29"/>
      <c r="E124" s="196"/>
      <c r="G124" s="196">
        <f t="shared" si="4"/>
        <v>0</v>
      </c>
      <c r="K124" s="3"/>
    </row>
    <row r="125" spans="1:11">
      <c r="A125" s="2"/>
      <c r="B125" s="32"/>
      <c r="C125" s="29"/>
      <c r="E125" s="196"/>
      <c r="G125" s="196">
        <f t="shared" si="4"/>
        <v>0</v>
      </c>
      <c r="K125" s="3"/>
    </row>
    <row r="126" spans="1:11">
      <c r="A126" s="2"/>
      <c r="B126" s="32"/>
      <c r="C126" s="29"/>
      <c r="E126" s="196"/>
      <c r="G126" s="196">
        <f t="shared" si="4"/>
        <v>0</v>
      </c>
    </row>
    <row r="127" spans="1:11">
      <c r="A127" s="2"/>
      <c r="B127" s="32"/>
      <c r="C127" s="29"/>
      <c r="E127" s="196"/>
      <c r="G127" s="196">
        <f t="shared" si="4"/>
        <v>0</v>
      </c>
    </row>
    <row r="128" spans="1:11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5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5"/>
        <v>0</v>
      </c>
    </row>
    <row r="134" spans="1:7">
      <c r="A134" s="2"/>
      <c r="B134" s="32"/>
      <c r="C134" s="29"/>
      <c r="E134" s="196"/>
      <c r="G134" s="196">
        <f t="shared" si="5"/>
        <v>0</v>
      </c>
    </row>
    <row r="135" spans="1:7">
      <c r="A135" s="2"/>
      <c r="B135" s="32"/>
      <c r="C135" s="29"/>
      <c r="E135" s="196"/>
      <c r="G135" s="196">
        <f t="shared" si="5"/>
        <v>0</v>
      </c>
    </row>
    <row r="136" spans="1:7">
      <c r="A136" s="2"/>
      <c r="B136" s="32"/>
      <c r="C136" s="29"/>
      <c r="E136" s="196"/>
      <c r="G136" s="196">
        <f t="shared" si="5"/>
        <v>0</v>
      </c>
    </row>
    <row r="137" spans="1:7">
      <c r="A137" s="2"/>
      <c r="B137" s="32"/>
      <c r="C137" s="29"/>
      <c r="E137" s="196"/>
      <c r="G137" s="196">
        <f t="shared" si="5"/>
        <v>0</v>
      </c>
    </row>
    <row r="138" spans="1:7">
      <c r="A138" s="2"/>
      <c r="B138" s="32"/>
      <c r="C138" s="29"/>
      <c r="E138" s="196"/>
      <c r="G138" s="196">
        <f t="shared" si="5"/>
        <v>0</v>
      </c>
    </row>
    <row r="139" spans="1:7">
      <c r="A139" s="2"/>
      <c r="B139" s="32"/>
      <c r="C139" s="29"/>
      <c r="E139" s="196"/>
      <c r="G139" s="196">
        <f t="shared" si="5"/>
        <v>0</v>
      </c>
    </row>
    <row r="140" spans="1:7">
      <c r="A140" s="2"/>
      <c r="B140" s="32"/>
      <c r="C140" s="29"/>
      <c r="E140" s="196"/>
      <c r="G140" s="196">
        <f t="shared" si="5"/>
        <v>0</v>
      </c>
    </row>
    <row r="141" spans="1:7">
      <c r="A141" s="2"/>
      <c r="B141" s="32"/>
      <c r="C141" s="29"/>
      <c r="E141" s="196"/>
      <c r="G141" s="196">
        <f t="shared" si="5"/>
        <v>0</v>
      </c>
    </row>
    <row r="142" spans="1:7">
      <c r="A142" s="2"/>
      <c r="B142" s="32"/>
      <c r="C142" s="29"/>
      <c r="E142" s="196"/>
      <c r="G142" s="196">
        <f t="shared" si="5"/>
        <v>0</v>
      </c>
    </row>
    <row r="143" spans="1:7">
      <c r="A143" s="2"/>
      <c r="B143" s="32"/>
      <c r="C143" s="29"/>
      <c r="E143" s="196"/>
      <c r="G143" s="196">
        <f t="shared" si="5"/>
        <v>0</v>
      </c>
    </row>
    <row r="144" spans="1:7">
      <c r="A144" s="2"/>
      <c r="B144" s="32"/>
      <c r="C144" s="29"/>
      <c r="E144" s="196"/>
      <c r="G144" s="196">
        <f t="shared" si="5"/>
        <v>0</v>
      </c>
    </row>
    <row r="145" spans="1:7">
      <c r="A145" s="2"/>
      <c r="B145" s="32"/>
      <c r="C145" s="29"/>
      <c r="E145" s="196"/>
      <c r="G145" s="196">
        <f t="shared" si="5"/>
        <v>0</v>
      </c>
    </row>
    <row r="146" spans="1:7">
      <c r="A146" s="2"/>
      <c r="B146" s="32"/>
      <c r="C146" s="29"/>
      <c r="E146" s="196"/>
      <c r="G146" s="196">
        <f t="shared" si="5"/>
        <v>0</v>
      </c>
    </row>
    <row r="147" spans="1:7">
      <c r="A147" s="2"/>
      <c r="B147" s="32"/>
      <c r="C147" s="29"/>
      <c r="E147" s="196"/>
      <c r="G147" s="196">
        <f t="shared" si="5"/>
        <v>0</v>
      </c>
    </row>
    <row r="148" spans="1:7">
      <c r="A148" s="2"/>
      <c r="B148" s="32"/>
      <c r="C148" s="29"/>
      <c r="E148" s="196"/>
      <c r="G148" s="196">
        <f t="shared" si="5"/>
        <v>0</v>
      </c>
    </row>
    <row r="149" spans="1:7">
      <c r="A149" s="2"/>
      <c r="B149" s="32"/>
      <c r="C149" s="29"/>
      <c r="E149" s="196"/>
      <c r="G149" s="196">
        <f t="shared" si="5"/>
        <v>0</v>
      </c>
    </row>
    <row r="150" spans="1:7">
      <c r="A150" s="2"/>
      <c r="B150" s="32"/>
      <c r="C150" s="29"/>
      <c r="E150" s="196"/>
      <c r="G150" s="196">
        <f t="shared" si="5"/>
        <v>0</v>
      </c>
    </row>
    <row r="151" spans="1:7">
      <c r="A151" s="2"/>
      <c r="B151" s="32"/>
      <c r="C151" s="29"/>
      <c r="E151" s="196"/>
      <c r="G151" s="196">
        <f t="shared" si="5"/>
        <v>0</v>
      </c>
    </row>
    <row r="152" spans="1:7">
      <c r="A152" s="2"/>
      <c r="B152" s="32"/>
      <c r="C152" s="29"/>
      <c r="E152" s="196"/>
      <c r="G152" s="196">
        <f t="shared" si="5"/>
        <v>0</v>
      </c>
    </row>
    <row r="153" spans="1:7">
      <c r="A153" s="2"/>
      <c r="B153" s="32"/>
      <c r="C153" s="29"/>
      <c r="E153" s="196"/>
      <c r="G153" s="196">
        <f t="shared" si="5"/>
        <v>0</v>
      </c>
    </row>
    <row r="154" spans="1:7">
      <c r="A154" s="2"/>
      <c r="B154" s="32"/>
      <c r="C154" s="29"/>
      <c r="E154" s="196"/>
      <c r="G154" s="196">
        <f t="shared" si="5"/>
        <v>0</v>
      </c>
    </row>
    <row r="155" spans="1:7">
      <c r="A155" s="2"/>
      <c r="B155" s="32"/>
      <c r="C155" s="29"/>
      <c r="E155" s="196"/>
      <c r="G155" s="196">
        <f t="shared" si="5"/>
        <v>0</v>
      </c>
    </row>
    <row r="156" spans="1:7">
      <c r="A156" s="2"/>
      <c r="B156" s="32"/>
      <c r="C156" s="29"/>
      <c r="E156" s="196"/>
      <c r="G156" s="196">
        <f t="shared" si="5"/>
        <v>0</v>
      </c>
    </row>
    <row r="157" spans="1:7">
      <c r="A157" s="2"/>
      <c r="B157" s="32"/>
      <c r="C157" s="29"/>
      <c r="E157" s="196"/>
      <c r="G157" s="196">
        <f t="shared" si="5"/>
        <v>0</v>
      </c>
    </row>
    <row r="158" spans="1:7">
      <c r="A158" s="2"/>
      <c r="B158" s="32"/>
      <c r="C158" s="29"/>
      <c r="E158" s="196"/>
      <c r="G158" s="196">
        <f t="shared" si="5"/>
        <v>0</v>
      </c>
    </row>
    <row r="159" spans="1:7">
      <c r="A159" s="2"/>
      <c r="B159" s="32"/>
      <c r="C159" s="29"/>
      <c r="E159" s="196"/>
      <c r="G159" s="196">
        <f t="shared" si="5"/>
        <v>0</v>
      </c>
    </row>
    <row r="160" spans="1:7">
      <c r="A160" s="2"/>
      <c r="B160" s="32"/>
      <c r="C160" s="29"/>
      <c r="E160" s="196"/>
      <c r="G160" s="196">
        <f t="shared" si="5"/>
        <v>0</v>
      </c>
    </row>
    <row r="161" spans="1:7">
      <c r="A161" s="2"/>
      <c r="B161" s="32"/>
      <c r="C161" s="29"/>
      <c r="E161" s="196"/>
      <c r="G161" s="196">
        <f t="shared" si="5"/>
        <v>0</v>
      </c>
    </row>
    <row r="162" spans="1:7">
      <c r="A162" s="2"/>
      <c r="B162" s="32"/>
      <c r="C162" s="29"/>
      <c r="E162" s="196"/>
      <c r="G162" s="196">
        <f t="shared" si="5"/>
        <v>0</v>
      </c>
    </row>
    <row r="163" spans="1:7">
      <c r="A163" s="2"/>
      <c r="B163" s="32"/>
      <c r="C163" s="29"/>
      <c r="E163" s="196"/>
      <c r="G163" s="196">
        <f t="shared" si="5"/>
        <v>0</v>
      </c>
    </row>
    <row r="164" spans="1:7">
      <c r="A164" s="2"/>
      <c r="B164" s="32"/>
      <c r="C164" s="29"/>
      <c r="E164" s="196"/>
      <c r="G164" s="196">
        <f t="shared" si="5"/>
        <v>0</v>
      </c>
    </row>
    <row r="165" spans="1:7">
      <c r="A165" s="2"/>
      <c r="B165" s="32"/>
      <c r="C165" s="29"/>
      <c r="E165" s="196"/>
      <c r="G165" s="196">
        <f t="shared" si="5"/>
        <v>0</v>
      </c>
    </row>
    <row r="166" spans="1:7">
      <c r="A166" s="2"/>
      <c r="B166" s="32"/>
      <c r="C166" s="29"/>
      <c r="E166" s="196"/>
      <c r="G166" s="196">
        <f t="shared" si="5"/>
        <v>0</v>
      </c>
    </row>
    <row r="167" spans="1:7">
      <c r="A167" s="2"/>
      <c r="B167" s="32"/>
      <c r="C167" s="29"/>
      <c r="E167" s="196"/>
      <c r="G167" s="196">
        <f t="shared" si="5"/>
        <v>0</v>
      </c>
    </row>
    <row r="168" spans="1:7">
      <c r="A168" s="2"/>
      <c r="B168" s="32"/>
      <c r="C168" s="29"/>
      <c r="E168" s="196"/>
      <c r="G168" s="196">
        <f t="shared" si="5"/>
        <v>0</v>
      </c>
    </row>
    <row r="169" spans="1:7">
      <c r="A169" s="2"/>
      <c r="B169" s="32"/>
      <c r="C169" s="29"/>
      <c r="E169" s="196"/>
      <c r="G169" s="196">
        <f t="shared" si="5"/>
        <v>0</v>
      </c>
    </row>
    <row r="170" spans="1:7">
      <c r="A170" s="2"/>
      <c r="B170" s="32"/>
      <c r="C170" s="29"/>
      <c r="E170" s="196"/>
      <c r="G170" s="196">
        <f t="shared" si="5"/>
        <v>0</v>
      </c>
    </row>
    <row r="171" spans="1:7">
      <c r="A171" s="2"/>
      <c r="B171" s="32"/>
      <c r="C171" s="29"/>
      <c r="E171" s="196"/>
      <c r="G171" s="196">
        <f t="shared" si="5"/>
        <v>0</v>
      </c>
    </row>
    <row r="172" spans="1:7">
      <c r="A172" s="2"/>
      <c r="B172" s="32"/>
      <c r="C172" s="29"/>
      <c r="E172" s="196"/>
      <c r="G172" s="196">
        <f t="shared" si="5"/>
        <v>0</v>
      </c>
    </row>
    <row r="173" spans="1:7">
      <c r="A173" s="2"/>
      <c r="B173" s="32"/>
      <c r="C173" s="29"/>
      <c r="E173" s="196"/>
      <c r="G173" s="196">
        <f t="shared" si="5"/>
        <v>0</v>
      </c>
    </row>
    <row r="174" spans="1:7">
      <c r="A174" s="2"/>
      <c r="B174" s="32"/>
      <c r="C174" s="29"/>
      <c r="E174" s="196"/>
      <c r="G174" s="196">
        <f t="shared" si="5"/>
        <v>0</v>
      </c>
    </row>
    <row r="175" spans="1:7">
      <c r="A175" s="2"/>
      <c r="B175" s="32"/>
      <c r="C175" s="29"/>
      <c r="E175" s="196"/>
      <c r="G175" s="196">
        <f t="shared" si="5"/>
        <v>0</v>
      </c>
    </row>
    <row r="176" spans="1:7">
      <c r="A176" s="2"/>
      <c r="B176" s="32"/>
      <c r="C176" s="29"/>
      <c r="E176" s="196"/>
      <c r="G176" s="196">
        <f t="shared" si="5"/>
        <v>0</v>
      </c>
    </row>
    <row r="177" spans="1:7">
      <c r="A177" s="2"/>
      <c r="B177" s="32"/>
      <c r="C177" s="29"/>
      <c r="E177" s="196"/>
      <c r="G177" s="196">
        <f t="shared" si="5"/>
        <v>0</v>
      </c>
    </row>
    <row r="178" spans="1:7">
      <c r="A178" s="2"/>
      <c r="B178" s="32"/>
      <c r="C178" s="29"/>
      <c r="E178" s="196"/>
      <c r="G178" s="196">
        <f t="shared" si="5"/>
        <v>0</v>
      </c>
    </row>
    <row r="179" spans="1:7">
      <c r="A179" s="2"/>
      <c r="B179" s="32"/>
      <c r="C179" s="29"/>
      <c r="E179" s="196"/>
      <c r="G179" s="196">
        <f t="shared" si="5"/>
        <v>0</v>
      </c>
    </row>
    <row r="180" spans="1:7">
      <c r="A180" s="2"/>
      <c r="B180" s="32"/>
      <c r="C180" s="29"/>
      <c r="E180" s="196"/>
      <c r="G180" s="196">
        <f t="shared" si="5"/>
        <v>0</v>
      </c>
    </row>
    <row r="181" spans="1:7">
      <c r="A181" s="2"/>
      <c r="B181" s="32"/>
      <c r="C181" s="29"/>
      <c r="E181" s="196"/>
      <c r="G181" s="196">
        <f t="shared" si="5"/>
        <v>0</v>
      </c>
    </row>
    <row r="182" spans="1:7">
      <c r="A182" s="2"/>
      <c r="B182" s="32"/>
      <c r="C182" s="29"/>
      <c r="E182" s="196"/>
      <c r="G182" s="196">
        <f t="shared" si="5"/>
        <v>0</v>
      </c>
    </row>
    <row r="183" spans="1:7">
      <c r="A183" s="2"/>
      <c r="B183" s="32"/>
      <c r="C183" s="29"/>
      <c r="E183" s="196"/>
      <c r="G183" s="196">
        <f t="shared" si="5"/>
        <v>0</v>
      </c>
    </row>
    <row r="184" spans="1:7">
      <c r="A184" s="2"/>
      <c r="B184" s="32"/>
      <c r="C184" s="29"/>
      <c r="E184" s="196"/>
      <c r="G184" s="196">
        <f t="shared" si="5"/>
        <v>0</v>
      </c>
    </row>
    <row r="185" spans="1:7">
      <c r="A185" s="2"/>
      <c r="B185" s="32"/>
      <c r="C185" s="29"/>
      <c r="E185" s="196"/>
      <c r="G185" s="196">
        <f t="shared" si="5"/>
        <v>0</v>
      </c>
    </row>
    <row r="186" spans="1:7">
      <c r="A186" s="2"/>
      <c r="B186" s="32"/>
      <c r="C186" s="29"/>
      <c r="E186" s="196"/>
      <c r="G186" s="196">
        <f t="shared" si="5"/>
        <v>0</v>
      </c>
    </row>
    <row r="187" spans="1:7">
      <c r="A187" s="2"/>
      <c r="B187" s="32"/>
      <c r="C187" s="29"/>
      <c r="E187" s="196"/>
      <c r="G187" s="196">
        <f t="shared" si="5"/>
        <v>0</v>
      </c>
    </row>
    <row r="188" spans="1:7">
      <c r="A188" s="2"/>
      <c r="B188" s="32"/>
      <c r="C188" s="29"/>
      <c r="E188" s="196"/>
      <c r="G188" s="196">
        <f t="shared" si="5"/>
        <v>0</v>
      </c>
    </row>
    <row r="189" spans="1:7">
      <c r="A189" s="2"/>
      <c r="B189" s="32"/>
      <c r="C189" s="29"/>
      <c r="E189" s="196"/>
      <c r="G189" s="196">
        <f t="shared" si="5"/>
        <v>0</v>
      </c>
    </row>
    <row r="190" spans="1:7">
      <c r="A190" s="2"/>
      <c r="B190" s="32"/>
      <c r="C190" s="29"/>
      <c r="E190" s="196"/>
      <c r="G190" s="196">
        <f t="shared" si="5"/>
        <v>0</v>
      </c>
    </row>
    <row r="191" spans="1:7">
      <c r="A191" s="2"/>
      <c r="B191" s="32"/>
      <c r="C191" s="29"/>
      <c r="E191" s="196"/>
      <c r="G191" s="196">
        <f t="shared" si="5"/>
        <v>0</v>
      </c>
    </row>
    <row r="192" spans="1:7">
      <c r="A192" s="2"/>
      <c r="B192" s="32"/>
      <c r="C192" s="29"/>
      <c r="E192" s="196"/>
      <c r="G192" s="196">
        <f t="shared" si="5"/>
        <v>0</v>
      </c>
    </row>
    <row r="193" spans="1:7">
      <c r="A193" s="2"/>
      <c r="B193" s="32"/>
      <c r="C193" s="29"/>
      <c r="E193" s="196"/>
      <c r="G193" s="196">
        <f t="shared" si="5"/>
        <v>0</v>
      </c>
    </row>
    <row r="194" spans="1:7">
      <c r="A194" s="2"/>
      <c r="B194" s="32"/>
      <c r="C194" s="29"/>
      <c r="E194" s="196"/>
      <c r="G194" s="196">
        <f t="shared" si="5"/>
        <v>0</v>
      </c>
    </row>
    <row r="195" spans="1:7">
      <c r="A195" s="2"/>
      <c r="B195" s="32"/>
      <c r="C195" s="29"/>
      <c r="E195" s="196"/>
      <c r="G195" s="196">
        <f t="shared" si="5"/>
        <v>0</v>
      </c>
    </row>
    <row r="196" spans="1:7">
      <c r="A196" s="2"/>
      <c r="B196" s="32"/>
      <c r="C196" s="29"/>
      <c r="E196" s="196"/>
      <c r="G196" s="196">
        <f t="shared" ref="G196:G259" si="6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6"/>
        <v>0</v>
      </c>
    </row>
    <row r="198" spans="1:7">
      <c r="A198" s="2"/>
      <c r="B198" s="32"/>
      <c r="C198" s="29"/>
      <c r="E198" s="196"/>
      <c r="G198" s="196">
        <f t="shared" si="6"/>
        <v>0</v>
      </c>
    </row>
    <row r="199" spans="1:7">
      <c r="A199" s="2"/>
      <c r="B199" s="32"/>
      <c r="C199" s="29"/>
      <c r="E199" s="196"/>
      <c r="G199" s="196">
        <f t="shared" si="6"/>
        <v>0</v>
      </c>
    </row>
    <row r="200" spans="1:7">
      <c r="A200" s="2"/>
      <c r="B200" s="32"/>
      <c r="C200" s="29"/>
      <c r="E200" s="196"/>
      <c r="G200" s="196">
        <f t="shared" si="6"/>
        <v>0</v>
      </c>
    </row>
    <row r="201" spans="1:7">
      <c r="A201" s="2"/>
      <c r="B201" s="32"/>
      <c r="C201" s="29"/>
      <c r="E201" s="196"/>
      <c r="G201" s="196">
        <f t="shared" si="6"/>
        <v>0</v>
      </c>
    </row>
    <row r="202" spans="1:7">
      <c r="A202" s="2"/>
      <c r="B202" s="32"/>
      <c r="C202" s="29"/>
      <c r="E202" s="196"/>
      <c r="G202" s="196">
        <f t="shared" si="6"/>
        <v>0</v>
      </c>
    </row>
    <row r="203" spans="1:7">
      <c r="A203" s="2"/>
      <c r="B203" s="32"/>
      <c r="C203" s="29"/>
      <c r="E203" s="196"/>
      <c r="G203" s="196">
        <f t="shared" si="6"/>
        <v>0</v>
      </c>
    </row>
    <row r="204" spans="1:7">
      <c r="A204" s="2"/>
      <c r="B204" s="32"/>
      <c r="C204" s="29"/>
      <c r="E204" s="196"/>
      <c r="G204" s="196">
        <f t="shared" si="6"/>
        <v>0</v>
      </c>
    </row>
    <row r="205" spans="1:7">
      <c r="A205" s="2"/>
      <c r="B205" s="32"/>
      <c r="C205" s="29"/>
      <c r="E205" s="196"/>
      <c r="G205" s="196">
        <f t="shared" si="6"/>
        <v>0</v>
      </c>
    </row>
    <row r="206" spans="1:7">
      <c r="A206" s="2"/>
      <c r="B206" s="32"/>
      <c r="C206" s="29"/>
      <c r="E206" s="196"/>
      <c r="G206" s="196">
        <f t="shared" si="6"/>
        <v>0</v>
      </c>
    </row>
    <row r="207" spans="1:7">
      <c r="A207" s="2"/>
      <c r="B207" s="32"/>
      <c r="C207" s="29"/>
      <c r="E207" s="196"/>
      <c r="G207" s="196">
        <f t="shared" si="6"/>
        <v>0</v>
      </c>
    </row>
    <row r="208" spans="1:7">
      <c r="A208" s="2"/>
      <c r="B208" s="32"/>
      <c r="C208" s="29"/>
      <c r="E208" s="196"/>
      <c r="G208" s="196">
        <f t="shared" si="6"/>
        <v>0</v>
      </c>
    </row>
    <row r="209" spans="1:7">
      <c r="A209" s="2"/>
      <c r="B209" s="32"/>
      <c r="C209" s="29"/>
      <c r="E209" s="196"/>
      <c r="G209" s="196">
        <f t="shared" si="6"/>
        <v>0</v>
      </c>
    </row>
    <row r="210" spans="1:7">
      <c r="A210" s="2"/>
      <c r="B210" s="32"/>
      <c r="C210" s="29"/>
      <c r="E210" s="196"/>
      <c r="G210" s="196">
        <f t="shared" si="6"/>
        <v>0</v>
      </c>
    </row>
    <row r="211" spans="1:7">
      <c r="A211" s="2"/>
      <c r="B211" s="32"/>
      <c r="C211" s="29"/>
      <c r="E211" s="196"/>
      <c r="G211" s="196">
        <f t="shared" si="6"/>
        <v>0</v>
      </c>
    </row>
    <row r="212" spans="1:7">
      <c r="A212" s="2"/>
      <c r="B212" s="32"/>
      <c r="C212" s="29"/>
      <c r="E212" s="196"/>
      <c r="G212" s="196">
        <f t="shared" si="6"/>
        <v>0</v>
      </c>
    </row>
    <row r="213" spans="1:7">
      <c r="A213" s="2"/>
      <c r="B213" s="32"/>
      <c r="C213" s="29"/>
      <c r="E213" s="196"/>
      <c r="G213" s="196">
        <f t="shared" si="6"/>
        <v>0</v>
      </c>
    </row>
    <row r="214" spans="1:7">
      <c r="A214" s="2"/>
      <c r="B214" s="32"/>
      <c r="C214" s="29"/>
      <c r="E214" s="196"/>
      <c r="G214" s="196">
        <f t="shared" si="6"/>
        <v>0</v>
      </c>
    </row>
    <row r="215" spans="1:7">
      <c r="A215" s="2"/>
      <c r="B215" s="32"/>
      <c r="C215" s="29"/>
      <c r="E215" s="196"/>
      <c r="G215" s="196">
        <f t="shared" si="6"/>
        <v>0</v>
      </c>
    </row>
    <row r="216" spans="1:7">
      <c r="A216" s="2"/>
      <c r="B216" s="32"/>
      <c r="C216" s="29"/>
      <c r="E216" s="196"/>
      <c r="G216" s="196">
        <f t="shared" si="6"/>
        <v>0</v>
      </c>
    </row>
    <row r="217" spans="1:7">
      <c r="A217" s="2"/>
      <c r="B217" s="32"/>
      <c r="C217" s="29"/>
      <c r="E217" s="196"/>
      <c r="G217" s="196">
        <f t="shared" si="6"/>
        <v>0</v>
      </c>
    </row>
    <row r="218" spans="1:7">
      <c r="A218" s="2"/>
      <c r="B218" s="32"/>
      <c r="C218" s="29"/>
      <c r="E218" s="196"/>
      <c r="G218" s="196">
        <f t="shared" si="6"/>
        <v>0</v>
      </c>
    </row>
    <row r="219" spans="1:7">
      <c r="A219" s="2"/>
      <c r="B219" s="32"/>
      <c r="C219" s="29"/>
      <c r="E219" s="196"/>
      <c r="G219" s="196">
        <f t="shared" si="6"/>
        <v>0</v>
      </c>
    </row>
    <row r="220" spans="1:7">
      <c r="A220" s="2"/>
      <c r="B220" s="32"/>
      <c r="C220" s="29"/>
      <c r="E220" s="196"/>
      <c r="G220" s="196">
        <f t="shared" si="6"/>
        <v>0</v>
      </c>
    </row>
    <row r="221" spans="1:7">
      <c r="A221" s="2"/>
      <c r="B221" s="32"/>
      <c r="C221" s="29"/>
      <c r="E221" s="196"/>
      <c r="G221" s="196">
        <f t="shared" si="6"/>
        <v>0</v>
      </c>
    </row>
    <row r="222" spans="1:7">
      <c r="A222" s="2"/>
      <c r="B222" s="32"/>
      <c r="C222" s="29"/>
      <c r="E222" s="196"/>
      <c r="G222" s="196">
        <f t="shared" si="6"/>
        <v>0</v>
      </c>
    </row>
    <row r="223" spans="1:7">
      <c r="A223" s="2"/>
      <c r="B223" s="32"/>
      <c r="C223" s="29"/>
      <c r="E223" s="196"/>
      <c r="G223" s="196">
        <f t="shared" si="6"/>
        <v>0</v>
      </c>
    </row>
    <row r="224" spans="1:7">
      <c r="A224" s="2"/>
      <c r="B224" s="32"/>
      <c r="C224" s="29"/>
      <c r="E224" s="196"/>
      <c r="G224" s="196">
        <f t="shared" si="6"/>
        <v>0</v>
      </c>
    </row>
    <row r="225" spans="1:17">
      <c r="A225" s="2"/>
      <c r="B225" s="32"/>
      <c r="C225" s="29"/>
      <c r="E225" s="196"/>
      <c r="G225" s="196">
        <f t="shared" si="6"/>
        <v>0</v>
      </c>
    </row>
    <row r="226" spans="1:17">
      <c r="A226" s="2"/>
      <c r="B226" s="32"/>
      <c r="C226" s="29"/>
      <c r="E226" s="196"/>
      <c r="G226" s="196">
        <f t="shared" si="6"/>
        <v>0</v>
      </c>
    </row>
    <row r="227" spans="1:17">
      <c r="A227" s="2"/>
      <c r="B227" s="32"/>
      <c r="C227" s="29"/>
      <c r="E227" s="196"/>
      <c r="G227" s="196">
        <f t="shared" si="6"/>
        <v>0</v>
      </c>
    </row>
    <row r="228" spans="1:17">
      <c r="A228" s="2"/>
      <c r="B228" s="32"/>
      <c r="C228" s="29"/>
      <c r="E228" s="196"/>
      <c r="G228" s="196">
        <f t="shared" si="6"/>
        <v>0</v>
      </c>
    </row>
    <row r="229" spans="1:17">
      <c r="A229" s="2"/>
      <c r="B229" s="32"/>
      <c r="C229" s="29"/>
      <c r="E229" s="196"/>
      <c r="G229" s="196">
        <f t="shared" si="6"/>
        <v>0</v>
      </c>
    </row>
    <row r="230" spans="1:17">
      <c r="A230" s="2"/>
      <c r="B230" s="32"/>
      <c r="C230" s="29"/>
      <c r="E230" s="196"/>
      <c r="G230" s="196">
        <f t="shared" si="6"/>
        <v>0</v>
      </c>
    </row>
    <row r="231" spans="1:17">
      <c r="A231" s="2"/>
      <c r="B231" s="32"/>
      <c r="C231" s="29"/>
      <c r="E231" s="196"/>
      <c r="G231" s="196">
        <f t="shared" si="6"/>
        <v>0</v>
      </c>
    </row>
    <row r="232" spans="1:17" ht="16.5">
      <c r="A232" s="2"/>
      <c r="B232" s="32"/>
      <c r="C232" s="29"/>
      <c r="E232" s="196"/>
      <c r="G232" s="196">
        <f t="shared" si="6"/>
        <v>0</v>
      </c>
      <c r="O232" s="53"/>
      <c r="P232" s="54"/>
      <c r="Q232" s="54"/>
    </row>
    <row r="233" spans="1:17" ht="16.5">
      <c r="A233" s="2"/>
      <c r="B233" s="32"/>
      <c r="C233" s="29"/>
      <c r="E233" s="196"/>
      <c r="G233" s="196">
        <f t="shared" si="6"/>
        <v>0</v>
      </c>
      <c r="O233" s="53"/>
      <c r="P233" s="54"/>
      <c r="Q233" s="54"/>
    </row>
    <row r="234" spans="1:17" ht="16.5">
      <c r="A234" s="2"/>
      <c r="B234" s="32"/>
      <c r="C234" s="29"/>
      <c r="E234" s="196"/>
      <c r="G234" s="196">
        <f t="shared" si="6"/>
        <v>0</v>
      </c>
      <c r="O234" s="53"/>
      <c r="P234" s="54"/>
      <c r="Q234" s="54"/>
    </row>
    <row r="235" spans="1:17" ht="16.5">
      <c r="A235" s="2"/>
      <c r="B235" s="32"/>
      <c r="C235" s="29"/>
      <c r="E235" s="196"/>
      <c r="G235" s="196">
        <f t="shared" si="6"/>
        <v>0</v>
      </c>
      <c r="O235" s="53"/>
      <c r="P235" s="54"/>
      <c r="Q235" s="54"/>
    </row>
    <row r="236" spans="1:17">
      <c r="A236" s="2"/>
      <c r="B236" s="32"/>
      <c r="C236" s="29"/>
      <c r="E236" s="196"/>
      <c r="G236" s="196">
        <f t="shared" si="6"/>
        <v>0</v>
      </c>
    </row>
    <row r="237" spans="1:17">
      <c r="A237" s="2"/>
      <c r="B237" s="32"/>
      <c r="C237" s="29"/>
      <c r="E237" s="196"/>
      <c r="G237" s="196">
        <f t="shared" si="6"/>
        <v>0</v>
      </c>
    </row>
    <row r="238" spans="1:17">
      <c r="A238" s="2"/>
      <c r="B238" s="32"/>
      <c r="C238" s="29"/>
      <c r="E238" s="196"/>
      <c r="G238" s="196">
        <f t="shared" si="6"/>
        <v>0</v>
      </c>
    </row>
    <row r="239" spans="1:17">
      <c r="A239" s="2"/>
      <c r="B239" s="32"/>
      <c r="C239" s="29"/>
      <c r="E239" s="196"/>
      <c r="G239" s="196">
        <f t="shared" si="6"/>
        <v>0</v>
      </c>
      <c r="H239" t="s">
        <v>203</v>
      </c>
    </row>
    <row r="240" spans="1:17">
      <c r="A240" s="2"/>
      <c r="B240" s="32"/>
      <c r="C240" s="29"/>
      <c r="E240" s="196"/>
      <c r="G240" s="196">
        <f t="shared" si="6"/>
        <v>0</v>
      </c>
    </row>
    <row r="241" spans="1:7">
      <c r="A241" s="2"/>
      <c r="B241" s="32"/>
      <c r="C241" s="29"/>
      <c r="E241" s="196"/>
      <c r="G241" s="196">
        <f t="shared" si="6"/>
        <v>0</v>
      </c>
    </row>
    <row r="242" spans="1:7">
      <c r="A242" s="2"/>
      <c r="B242" s="32"/>
      <c r="C242" s="29"/>
      <c r="E242" s="196"/>
      <c r="G242" s="196">
        <f t="shared" si="6"/>
        <v>0</v>
      </c>
    </row>
    <row r="243" spans="1:7">
      <c r="A243" s="2"/>
      <c r="B243" s="32"/>
      <c r="C243" s="29"/>
      <c r="E243" s="196"/>
      <c r="G243" s="196">
        <f t="shared" si="6"/>
        <v>0</v>
      </c>
    </row>
    <row r="244" spans="1:7">
      <c r="A244" s="2"/>
      <c r="B244" s="32"/>
      <c r="C244" s="29"/>
      <c r="E244" s="196"/>
      <c r="G244" s="196">
        <f t="shared" si="6"/>
        <v>0</v>
      </c>
    </row>
    <row r="245" spans="1:7">
      <c r="A245" s="2"/>
      <c r="B245" s="32"/>
      <c r="C245" s="29"/>
      <c r="E245" s="196"/>
      <c r="G245" s="196">
        <f t="shared" si="6"/>
        <v>0</v>
      </c>
    </row>
    <row r="246" spans="1:7">
      <c r="A246" s="2"/>
      <c r="B246" s="32"/>
      <c r="C246" s="29"/>
      <c r="E246" s="196"/>
      <c r="G246" s="196">
        <f t="shared" si="6"/>
        <v>0</v>
      </c>
    </row>
    <row r="247" spans="1:7">
      <c r="A247" s="2"/>
      <c r="B247" s="32"/>
      <c r="C247" s="29"/>
      <c r="E247" s="196"/>
      <c r="G247" s="196">
        <f t="shared" si="6"/>
        <v>0</v>
      </c>
    </row>
    <row r="248" spans="1:7">
      <c r="A248" s="2"/>
      <c r="B248" s="32"/>
      <c r="C248" s="29"/>
      <c r="E248" s="196"/>
      <c r="G248" s="196">
        <f t="shared" si="6"/>
        <v>0</v>
      </c>
    </row>
    <row r="249" spans="1:7">
      <c r="A249" s="2"/>
      <c r="B249" s="32"/>
      <c r="C249" s="29"/>
      <c r="E249" s="196"/>
      <c r="G249" s="196">
        <f t="shared" si="6"/>
        <v>0</v>
      </c>
    </row>
    <row r="250" spans="1:7">
      <c r="A250" s="2"/>
      <c r="B250" s="32"/>
      <c r="C250" s="29"/>
      <c r="E250" s="196"/>
      <c r="G250" s="196">
        <f t="shared" si="6"/>
        <v>0</v>
      </c>
    </row>
    <row r="251" spans="1:7">
      <c r="A251" s="2"/>
      <c r="B251" s="32"/>
      <c r="C251" s="29"/>
      <c r="E251" s="196"/>
      <c r="G251" s="196">
        <f t="shared" si="6"/>
        <v>0</v>
      </c>
    </row>
    <row r="252" spans="1:7">
      <c r="A252" s="2"/>
      <c r="B252" s="32"/>
      <c r="C252" s="29"/>
      <c r="E252" s="196"/>
      <c r="G252" s="196">
        <f t="shared" si="6"/>
        <v>0</v>
      </c>
    </row>
    <row r="253" spans="1:7">
      <c r="A253" s="2"/>
      <c r="B253" s="32"/>
      <c r="C253" s="29"/>
      <c r="E253" s="196"/>
      <c r="G253" s="196">
        <f t="shared" si="6"/>
        <v>0</v>
      </c>
    </row>
    <row r="254" spans="1:7">
      <c r="A254" s="2"/>
      <c r="B254" s="32"/>
      <c r="C254" s="29"/>
      <c r="E254" s="196"/>
      <c r="G254" s="196">
        <f t="shared" si="6"/>
        <v>0</v>
      </c>
    </row>
    <row r="255" spans="1:7">
      <c r="A255" s="2"/>
      <c r="B255" s="32"/>
      <c r="C255" s="29"/>
      <c r="E255" s="196"/>
      <c r="G255" s="196">
        <f t="shared" si="6"/>
        <v>0</v>
      </c>
    </row>
    <row r="256" spans="1:7">
      <c r="A256" s="2"/>
      <c r="B256" s="32"/>
      <c r="C256" s="29"/>
      <c r="E256" s="196"/>
      <c r="G256" s="196">
        <f t="shared" si="6"/>
        <v>0</v>
      </c>
    </row>
    <row r="257" spans="1:7">
      <c r="A257" s="2"/>
      <c r="B257" s="32"/>
      <c r="C257" s="29"/>
      <c r="E257" s="196"/>
      <c r="G257" s="196">
        <f t="shared" si="6"/>
        <v>0</v>
      </c>
    </row>
    <row r="258" spans="1:7">
      <c r="A258" s="2"/>
      <c r="B258" s="32"/>
      <c r="C258" s="29"/>
      <c r="E258" s="196"/>
      <c r="G258" s="196">
        <f t="shared" si="6"/>
        <v>0</v>
      </c>
    </row>
    <row r="259" spans="1:7">
      <c r="A259" s="2"/>
      <c r="B259" s="32"/>
      <c r="C259" s="29"/>
      <c r="E259" s="196"/>
      <c r="G259" s="196">
        <f t="shared" si="6"/>
        <v>0</v>
      </c>
    </row>
    <row r="260" spans="1:7">
      <c r="A260" s="2"/>
      <c r="B260" s="32"/>
      <c r="C260" s="29"/>
      <c r="E260" s="196"/>
      <c r="G260" s="196">
        <f t="shared" ref="G260:G323" si="7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7"/>
        <v>0</v>
      </c>
    </row>
    <row r="262" spans="1:7">
      <c r="A262" s="2"/>
      <c r="B262" s="32"/>
      <c r="C262" s="29"/>
      <c r="E262" s="196"/>
      <c r="G262" s="196">
        <f t="shared" si="7"/>
        <v>0</v>
      </c>
    </row>
    <row r="263" spans="1:7">
      <c r="A263" s="2"/>
      <c r="B263" s="32"/>
      <c r="C263" s="29"/>
      <c r="E263" s="196"/>
      <c r="G263" s="196">
        <f t="shared" si="7"/>
        <v>0</v>
      </c>
    </row>
    <row r="264" spans="1:7">
      <c r="A264" s="2"/>
      <c r="B264" s="32"/>
      <c r="C264" s="29"/>
      <c r="E264" s="196"/>
      <c r="G264" s="196">
        <f t="shared" si="7"/>
        <v>0</v>
      </c>
    </row>
    <row r="265" spans="1:7">
      <c r="A265" s="2"/>
      <c r="B265" s="32"/>
      <c r="C265" s="29"/>
      <c r="E265" s="196"/>
      <c r="G265" s="196">
        <f t="shared" si="7"/>
        <v>0</v>
      </c>
    </row>
    <row r="266" spans="1:7">
      <c r="A266" s="2"/>
      <c r="B266" s="32"/>
      <c r="C266" s="29"/>
      <c r="E266" s="196"/>
      <c r="G266" s="196">
        <f t="shared" si="7"/>
        <v>0</v>
      </c>
    </row>
    <row r="267" spans="1:7">
      <c r="A267" s="2"/>
      <c r="B267" s="32"/>
      <c r="C267" s="29"/>
      <c r="E267" s="196"/>
      <c r="G267" s="196">
        <f t="shared" si="7"/>
        <v>0</v>
      </c>
    </row>
    <row r="268" spans="1:7">
      <c r="A268" s="2"/>
      <c r="B268" s="32"/>
      <c r="C268" s="29"/>
      <c r="E268" s="196"/>
      <c r="G268" s="196">
        <f t="shared" si="7"/>
        <v>0</v>
      </c>
    </row>
    <row r="269" spans="1:7">
      <c r="A269" s="2"/>
      <c r="B269" s="32"/>
      <c r="C269" s="29"/>
      <c r="E269" s="196"/>
      <c r="G269" s="196">
        <f t="shared" si="7"/>
        <v>0</v>
      </c>
    </row>
    <row r="270" spans="1:7">
      <c r="A270" s="2"/>
      <c r="B270" s="32"/>
      <c r="C270" s="29"/>
      <c r="E270" s="196"/>
      <c r="G270" s="196">
        <f t="shared" si="7"/>
        <v>0</v>
      </c>
    </row>
    <row r="271" spans="1:7">
      <c r="A271" s="2"/>
      <c r="B271" s="32"/>
      <c r="C271" s="29"/>
      <c r="E271" s="196"/>
      <c r="G271" s="196">
        <f t="shared" si="7"/>
        <v>0</v>
      </c>
    </row>
    <row r="272" spans="1:7">
      <c r="A272" s="2"/>
      <c r="B272" s="32"/>
      <c r="C272" s="29"/>
      <c r="E272" s="196"/>
      <c r="G272" s="196">
        <f t="shared" si="7"/>
        <v>0</v>
      </c>
    </row>
    <row r="273" spans="1:7">
      <c r="A273" s="2"/>
      <c r="B273" s="32"/>
      <c r="C273" s="29"/>
      <c r="E273" s="196"/>
      <c r="G273" s="196">
        <f t="shared" si="7"/>
        <v>0</v>
      </c>
    </row>
    <row r="274" spans="1:7">
      <c r="A274" s="2"/>
      <c r="B274" s="32"/>
      <c r="C274" s="29"/>
      <c r="E274" s="196"/>
      <c r="G274" s="196">
        <f t="shared" si="7"/>
        <v>0</v>
      </c>
    </row>
    <row r="275" spans="1:7">
      <c r="A275" s="2"/>
      <c r="B275" s="32"/>
      <c r="C275" s="29"/>
      <c r="E275" s="196"/>
      <c r="G275" s="196">
        <f t="shared" si="7"/>
        <v>0</v>
      </c>
    </row>
    <row r="276" spans="1:7">
      <c r="A276" s="2"/>
      <c r="B276" s="32"/>
      <c r="C276" s="29"/>
      <c r="E276" s="196"/>
      <c r="G276" s="196">
        <f t="shared" si="7"/>
        <v>0</v>
      </c>
    </row>
    <row r="277" spans="1:7">
      <c r="A277" s="2"/>
      <c r="B277" s="32"/>
      <c r="C277" s="29"/>
      <c r="E277" s="196"/>
      <c r="G277" s="196">
        <f t="shared" si="7"/>
        <v>0</v>
      </c>
    </row>
    <row r="278" spans="1:7">
      <c r="A278" s="2"/>
      <c r="B278" s="32"/>
      <c r="C278" s="29"/>
      <c r="E278" s="196"/>
      <c r="G278" s="196">
        <f t="shared" si="7"/>
        <v>0</v>
      </c>
    </row>
    <row r="279" spans="1:7">
      <c r="A279" s="2"/>
      <c r="B279" s="32"/>
      <c r="C279" s="29"/>
      <c r="E279" s="196"/>
      <c r="G279" s="196">
        <f t="shared" si="7"/>
        <v>0</v>
      </c>
    </row>
    <row r="280" spans="1:7">
      <c r="A280" s="2"/>
      <c r="B280" s="32"/>
      <c r="C280" s="29"/>
      <c r="E280" s="196"/>
      <c r="G280" s="196">
        <f t="shared" si="7"/>
        <v>0</v>
      </c>
    </row>
    <row r="281" spans="1:7">
      <c r="A281" s="2"/>
      <c r="B281" s="32"/>
      <c r="C281" s="29"/>
      <c r="E281" s="196"/>
      <c r="G281" s="196">
        <f t="shared" si="7"/>
        <v>0</v>
      </c>
    </row>
    <row r="282" spans="1:7">
      <c r="A282" s="2"/>
      <c r="B282" s="32"/>
      <c r="C282" s="29"/>
      <c r="E282" s="196"/>
      <c r="G282" s="196">
        <f t="shared" si="7"/>
        <v>0</v>
      </c>
    </row>
    <row r="283" spans="1:7">
      <c r="A283" s="2"/>
      <c r="B283" s="32"/>
      <c r="C283" s="29"/>
      <c r="E283" s="196"/>
      <c r="G283" s="196">
        <f t="shared" si="7"/>
        <v>0</v>
      </c>
    </row>
    <row r="284" spans="1:7">
      <c r="A284" s="2"/>
      <c r="B284" s="32"/>
      <c r="C284" s="29"/>
      <c r="E284" s="196"/>
      <c r="G284" s="196">
        <f t="shared" si="7"/>
        <v>0</v>
      </c>
    </row>
    <row r="285" spans="1:7">
      <c r="A285" s="2"/>
      <c r="B285" s="32"/>
      <c r="C285" s="29"/>
      <c r="E285" s="196"/>
      <c r="G285" s="196">
        <f t="shared" si="7"/>
        <v>0</v>
      </c>
    </row>
    <row r="286" spans="1:7">
      <c r="A286" s="2"/>
      <c r="B286" s="32"/>
      <c r="C286" s="29"/>
      <c r="E286" s="196"/>
      <c r="G286" s="196">
        <f t="shared" si="7"/>
        <v>0</v>
      </c>
    </row>
    <row r="287" spans="1:7">
      <c r="A287" s="2"/>
      <c r="B287" s="32"/>
      <c r="C287" s="29"/>
      <c r="E287" s="196"/>
      <c r="G287" s="196">
        <f t="shared" si="7"/>
        <v>0</v>
      </c>
    </row>
    <row r="288" spans="1:7">
      <c r="A288" s="2"/>
      <c r="B288" s="32"/>
      <c r="C288" s="29"/>
      <c r="E288" s="196"/>
      <c r="G288" s="196">
        <f t="shared" si="7"/>
        <v>0</v>
      </c>
    </row>
    <row r="289" spans="1:7">
      <c r="A289" s="2"/>
      <c r="B289" s="32"/>
      <c r="C289" s="29"/>
      <c r="E289" s="196"/>
      <c r="G289" s="196">
        <f t="shared" si="7"/>
        <v>0</v>
      </c>
    </row>
    <row r="290" spans="1:7">
      <c r="A290" s="2"/>
      <c r="B290" s="32"/>
      <c r="C290" s="29"/>
      <c r="E290" s="196"/>
      <c r="G290" s="196">
        <f t="shared" si="7"/>
        <v>0</v>
      </c>
    </row>
    <row r="291" spans="1:7">
      <c r="A291" s="2"/>
      <c r="B291" s="32"/>
      <c r="C291" s="29"/>
      <c r="E291" s="196"/>
      <c r="G291" s="196">
        <f t="shared" si="7"/>
        <v>0</v>
      </c>
    </row>
    <row r="292" spans="1:7">
      <c r="A292" s="2"/>
      <c r="B292" s="32"/>
      <c r="C292" s="29"/>
      <c r="E292" s="196"/>
      <c r="G292" s="196">
        <f t="shared" si="7"/>
        <v>0</v>
      </c>
    </row>
    <row r="293" spans="1:7">
      <c r="A293" s="2"/>
      <c r="B293" s="32"/>
      <c r="C293" s="29"/>
      <c r="E293" s="196"/>
      <c r="G293" s="196">
        <f t="shared" si="7"/>
        <v>0</v>
      </c>
    </row>
    <row r="294" spans="1:7">
      <c r="A294" s="2"/>
      <c r="B294" s="32"/>
      <c r="C294" s="29"/>
      <c r="E294" s="196"/>
      <c r="G294" s="196">
        <f t="shared" si="7"/>
        <v>0</v>
      </c>
    </row>
    <row r="295" spans="1:7">
      <c r="A295" s="2"/>
      <c r="B295" s="32"/>
      <c r="C295" s="29"/>
      <c r="E295" s="196"/>
      <c r="G295" s="196">
        <f t="shared" si="7"/>
        <v>0</v>
      </c>
    </row>
    <row r="296" spans="1:7">
      <c r="A296" s="2"/>
      <c r="B296" s="32"/>
      <c r="C296" s="29"/>
      <c r="E296" s="196"/>
      <c r="G296" s="196">
        <f t="shared" si="7"/>
        <v>0</v>
      </c>
    </row>
    <row r="297" spans="1:7">
      <c r="A297" s="2"/>
      <c r="B297" s="32"/>
      <c r="C297" s="29"/>
      <c r="E297" s="196"/>
      <c r="G297" s="196">
        <f t="shared" si="7"/>
        <v>0</v>
      </c>
    </row>
    <row r="298" spans="1:7">
      <c r="A298" s="2"/>
      <c r="B298" s="32"/>
      <c r="C298" s="29"/>
      <c r="E298" s="196"/>
      <c r="G298" s="196">
        <f t="shared" si="7"/>
        <v>0</v>
      </c>
    </row>
    <row r="299" spans="1:7">
      <c r="A299" s="2"/>
      <c r="B299" s="32"/>
      <c r="C299" s="29"/>
      <c r="E299" s="196"/>
      <c r="G299" s="196">
        <f t="shared" si="7"/>
        <v>0</v>
      </c>
    </row>
    <row r="300" spans="1:7">
      <c r="A300" s="2"/>
      <c r="B300" s="32"/>
      <c r="C300" s="29"/>
      <c r="E300" s="196"/>
      <c r="G300" s="196">
        <f t="shared" si="7"/>
        <v>0</v>
      </c>
    </row>
    <row r="301" spans="1:7">
      <c r="A301" s="2"/>
      <c r="B301" s="32"/>
      <c r="C301" s="29"/>
      <c r="E301" s="196"/>
      <c r="G301" s="196">
        <f t="shared" si="7"/>
        <v>0</v>
      </c>
    </row>
    <row r="302" spans="1:7">
      <c r="A302" s="2"/>
      <c r="B302" s="32"/>
      <c r="C302" s="29"/>
      <c r="E302" s="196"/>
      <c r="G302" s="196">
        <f t="shared" si="7"/>
        <v>0</v>
      </c>
    </row>
    <row r="303" spans="1:7">
      <c r="A303" s="2"/>
      <c r="B303" s="32"/>
      <c r="C303" s="29"/>
      <c r="E303" s="196"/>
      <c r="G303" s="196">
        <f t="shared" si="7"/>
        <v>0</v>
      </c>
    </row>
    <row r="304" spans="1:7">
      <c r="A304" s="2"/>
      <c r="B304" s="32"/>
      <c r="C304" s="29"/>
      <c r="E304" s="196"/>
      <c r="G304" s="196">
        <f t="shared" si="7"/>
        <v>0</v>
      </c>
    </row>
    <row r="305" spans="1:7">
      <c r="A305" s="2"/>
      <c r="B305" s="32"/>
      <c r="C305" s="29"/>
      <c r="E305" s="196"/>
      <c r="G305" s="196">
        <f t="shared" si="7"/>
        <v>0</v>
      </c>
    </row>
    <row r="306" spans="1:7">
      <c r="A306" s="2"/>
      <c r="B306" s="32"/>
      <c r="C306" s="29"/>
      <c r="E306" s="196"/>
      <c r="G306" s="196">
        <f t="shared" si="7"/>
        <v>0</v>
      </c>
    </row>
    <row r="307" spans="1:7">
      <c r="A307" s="2"/>
      <c r="B307" s="32"/>
      <c r="C307" s="29"/>
      <c r="E307" s="196"/>
      <c r="G307" s="196">
        <f t="shared" si="7"/>
        <v>0</v>
      </c>
    </row>
    <row r="308" spans="1:7">
      <c r="A308" s="2"/>
      <c r="B308" s="32"/>
      <c r="C308" s="29"/>
      <c r="E308" s="196"/>
      <c r="G308" s="196">
        <f t="shared" si="7"/>
        <v>0</v>
      </c>
    </row>
    <row r="309" spans="1:7">
      <c r="A309" s="2"/>
      <c r="B309" s="32"/>
      <c r="C309" s="29"/>
      <c r="E309" s="196"/>
      <c r="G309" s="196">
        <f t="shared" si="7"/>
        <v>0</v>
      </c>
    </row>
    <row r="310" spans="1:7">
      <c r="A310" s="2"/>
      <c r="B310" s="32"/>
      <c r="C310" s="29"/>
      <c r="E310" s="196"/>
      <c r="G310" s="196">
        <f t="shared" si="7"/>
        <v>0</v>
      </c>
    </row>
    <row r="311" spans="1:7">
      <c r="A311" s="2"/>
      <c r="B311" s="32"/>
      <c r="C311" s="29"/>
      <c r="E311" s="196"/>
      <c r="G311" s="196">
        <f t="shared" si="7"/>
        <v>0</v>
      </c>
    </row>
    <row r="312" spans="1:7">
      <c r="A312" s="2"/>
      <c r="B312" s="32"/>
      <c r="C312" s="29"/>
      <c r="E312" s="196"/>
      <c r="G312" s="196">
        <f t="shared" si="7"/>
        <v>0</v>
      </c>
    </row>
    <row r="313" spans="1:7">
      <c r="A313" s="2"/>
      <c r="B313" s="32"/>
      <c r="C313" s="29"/>
      <c r="E313" s="196"/>
      <c r="G313" s="196">
        <f t="shared" si="7"/>
        <v>0</v>
      </c>
    </row>
    <row r="314" spans="1:7">
      <c r="A314" s="2"/>
      <c r="B314" s="32"/>
      <c r="C314" s="29"/>
      <c r="E314" s="196"/>
      <c r="G314" s="196">
        <f t="shared" si="7"/>
        <v>0</v>
      </c>
    </row>
    <row r="315" spans="1:7">
      <c r="A315" s="2"/>
      <c r="B315" s="32"/>
      <c r="C315" s="29"/>
      <c r="E315" s="196"/>
      <c r="G315" s="196">
        <f t="shared" si="7"/>
        <v>0</v>
      </c>
    </row>
    <row r="316" spans="1:7">
      <c r="A316" s="2"/>
      <c r="B316" s="32"/>
      <c r="C316" s="29"/>
      <c r="E316" s="196"/>
      <c r="G316" s="196">
        <f t="shared" si="7"/>
        <v>0</v>
      </c>
    </row>
    <row r="317" spans="1:7">
      <c r="A317" s="2"/>
      <c r="B317" s="32"/>
      <c r="C317" s="29"/>
      <c r="E317" s="196"/>
      <c r="G317" s="196">
        <f t="shared" si="7"/>
        <v>0</v>
      </c>
    </row>
    <row r="318" spans="1:7">
      <c r="A318" s="2"/>
      <c r="B318" s="32"/>
      <c r="C318" s="29"/>
      <c r="E318" s="196"/>
      <c r="G318" s="196">
        <f t="shared" si="7"/>
        <v>0</v>
      </c>
    </row>
    <row r="319" spans="1:7">
      <c r="A319" s="2"/>
      <c r="B319" s="32"/>
      <c r="C319" s="29"/>
      <c r="E319" s="196"/>
      <c r="G319" s="196">
        <f t="shared" si="7"/>
        <v>0</v>
      </c>
    </row>
    <row r="320" spans="1:7">
      <c r="A320" s="2"/>
      <c r="B320" s="32"/>
      <c r="C320" s="29"/>
      <c r="E320" s="196"/>
      <c r="G320" s="196">
        <f t="shared" si="7"/>
        <v>0</v>
      </c>
    </row>
    <row r="321" spans="1:7">
      <c r="A321" s="2"/>
      <c r="B321" s="32"/>
      <c r="C321" s="29"/>
      <c r="E321" s="196"/>
      <c r="G321" s="196">
        <f t="shared" si="7"/>
        <v>0</v>
      </c>
    </row>
    <row r="322" spans="1:7">
      <c r="A322" s="2"/>
      <c r="B322" s="32"/>
      <c r="C322" s="29"/>
      <c r="E322" s="196"/>
      <c r="G322" s="196">
        <f t="shared" si="7"/>
        <v>0</v>
      </c>
    </row>
    <row r="323" spans="1:7">
      <c r="A323" s="2"/>
      <c r="B323" s="32"/>
      <c r="C323" s="29"/>
      <c r="E323" s="196"/>
      <c r="G323" s="196">
        <f t="shared" si="7"/>
        <v>0</v>
      </c>
    </row>
    <row r="324" spans="1:7">
      <c r="A324" s="2"/>
      <c r="B324" s="32"/>
      <c r="C324" s="29"/>
      <c r="E324" s="196"/>
      <c r="G324" s="196">
        <f t="shared" ref="G324:G387" si="8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8"/>
        <v>0</v>
      </c>
    </row>
    <row r="326" spans="1:7">
      <c r="A326" s="2"/>
      <c r="B326" s="32"/>
      <c r="C326" s="29"/>
      <c r="E326" s="196"/>
      <c r="G326" s="196">
        <f t="shared" si="8"/>
        <v>0</v>
      </c>
    </row>
    <row r="327" spans="1:7">
      <c r="A327" s="2"/>
      <c r="B327" s="32"/>
      <c r="C327" s="29"/>
      <c r="E327" s="196"/>
      <c r="G327" s="196">
        <f t="shared" si="8"/>
        <v>0</v>
      </c>
    </row>
    <row r="328" spans="1:7">
      <c r="A328" s="2"/>
      <c r="B328" s="32"/>
      <c r="C328" s="29"/>
      <c r="E328" s="196"/>
      <c r="G328" s="196">
        <f t="shared" si="8"/>
        <v>0</v>
      </c>
    </row>
    <row r="329" spans="1:7">
      <c r="A329" s="2"/>
      <c r="B329" s="32"/>
      <c r="C329" s="29"/>
      <c r="E329" s="196"/>
      <c r="G329" s="196">
        <f t="shared" si="8"/>
        <v>0</v>
      </c>
    </row>
    <row r="330" spans="1:7">
      <c r="A330" s="2"/>
      <c r="B330" s="32"/>
      <c r="C330" s="29"/>
      <c r="E330" s="196"/>
      <c r="G330" s="196">
        <f t="shared" si="8"/>
        <v>0</v>
      </c>
    </row>
    <row r="331" spans="1:7">
      <c r="A331" s="2"/>
      <c r="B331" s="32"/>
      <c r="C331" s="29"/>
      <c r="E331" s="196"/>
      <c r="G331" s="196">
        <f t="shared" si="8"/>
        <v>0</v>
      </c>
    </row>
    <row r="332" spans="1:7">
      <c r="A332" s="2"/>
      <c r="B332" s="32"/>
      <c r="C332" s="29"/>
      <c r="E332" s="196"/>
      <c r="G332" s="196">
        <f t="shared" si="8"/>
        <v>0</v>
      </c>
    </row>
    <row r="333" spans="1:7">
      <c r="A333" s="2"/>
      <c r="B333" s="32"/>
      <c r="C333" s="29"/>
      <c r="E333" s="196"/>
      <c r="G333" s="196">
        <f t="shared" si="8"/>
        <v>0</v>
      </c>
    </row>
    <row r="334" spans="1:7">
      <c r="A334" s="2"/>
      <c r="B334" s="32"/>
      <c r="C334" s="29"/>
      <c r="E334" s="196"/>
      <c r="G334" s="196">
        <f t="shared" si="8"/>
        <v>0</v>
      </c>
    </row>
    <row r="335" spans="1:7">
      <c r="A335" s="2"/>
      <c r="B335" s="32"/>
      <c r="C335" s="29"/>
      <c r="E335" s="196"/>
      <c r="G335" s="196">
        <f t="shared" si="8"/>
        <v>0</v>
      </c>
    </row>
    <row r="336" spans="1:7">
      <c r="A336" s="2"/>
      <c r="B336" s="32"/>
      <c r="C336" s="29"/>
      <c r="E336" s="196"/>
      <c r="G336" s="196">
        <f t="shared" si="8"/>
        <v>0</v>
      </c>
    </row>
    <row r="337" spans="1:7">
      <c r="A337" s="2"/>
      <c r="B337" s="32"/>
      <c r="C337" s="29"/>
      <c r="E337" s="196"/>
      <c r="G337" s="196">
        <f t="shared" si="8"/>
        <v>0</v>
      </c>
    </row>
    <row r="338" spans="1:7">
      <c r="A338" s="2"/>
      <c r="B338" s="32"/>
      <c r="C338" s="29"/>
      <c r="E338" s="196"/>
      <c r="G338" s="196">
        <f t="shared" si="8"/>
        <v>0</v>
      </c>
    </row>
    <row r="339" spans="1:7">
      <c r="A339" s="2"/>
      <c r="B339" s="32"/>
      <c r="C339" s="29"/>
      <c r="E339" s="196"/>
      <c r="G339" s="196">
        <f t="shared" si="8"/>
        <v>0</v>
      </c>
    </row>
    <row r="340" spans="1:7">
      <c r="A340" s="2"/>
      <c r="B340" s="32"/>
      <c r="C340" s="29"/>
      <c r="E340" s="196"/>
      <c r="G340" s="196">
        <f t="shared" si="8"/>
        <v>0</v>
      </c>
    </row>
    <row r="341" spans="1:7">
      <c r="A341" s="2"/>
      <c r="B341" s="32"/>
      <c r="C341" s="29"/>
      <c r="E341" s="196"/>
      <c r="G341" s="196">
        <f t="shared" si="8"/>
        <v>0</v>
      </c>
    </row>
    <row r="342" spans="1:7">
      <c r="A342" s="2"/>
      <c r="B342" s="32"/>
      <c r="C342" s="29"/>
      <c r="E342" s="196"/>
      <c r="G342" s="196">
        <f t="shared" si="8"/>
        <v>0</v>
      </c>
    </row>
    <row r="343" spans="1:7">
      <c r="A343" s="2"/>
      <c r="B343" s="32"/>
      <c r="C343" s="29"/>
      <c r="E343" s="196"/>
      <c r="G343" s="196">
        <f t="shared" si="8"/>
        <v>0</v>
      </c>
    </row>
    <row r="344" spans="1:7">
      <c r="A344" s="2"/>
      <c r="B344" s="32"/>
      <c r="C344" s="29"/>
      <c r="E344" s="196"/>
      <c r="G344" s="196">
        <f t="shared" si="8"/>
        <v>0</v>
      </c>
    </row>
    <row r="345" spans="1:7">
      <c r="A345" s="2"/>
      <c r="B345" s="32"/>
      <c r="C345" s="29"/>
      <c r="E345" s="196"/>
      <c r="G345" s="196">
        <f t="shared" si="8"/>
        <v>0</v>
      </c>
    </row>
    <row r="346" spans="1:7">
      <c r="A346" s="2"/>
      <c r="B346" s="32"/>
      <c r="C346" s="29"/>
      <c r="E346" s="196"/>
      <c r="G346" s="196">
        <f t="shared" si="8"/>
        <v>0</v>
      </c>
    </row>
    <row r="347" spans="1:7">
      <c r="A347" s="2"/>
      <c r="B347" s="32"/>
      <c r="C347" s="29"/>
      <c r="E347" s="196"/>
      <c r="G347" s="196">
        <f t="shared" si="8"/>
        <v>0</v>
      </c>
    </row>
    <row r="348" spans="1:7">
      <c r="A348" s="2"/>
      <c r="B348" s="32"/>
      <c r="C348" s="29"/>
      <c r="E348" s="196"/>
      <c r="G348" s="196">
        <f t="shared" si="8"/>
        <v>0</v>
      </c>
    </row>
    <row r="349" spans="1:7">
      <c r="A349" s="2"/>
      <c r="B349" s="32"/>
      <c r="C349" s="29"/>
      <c r="E349" s="196"/>
      <c r="G349" s="196">
        <f t="shared" si="8"/>
        <v>0</v>
      </c>
    </row>
    <row r="350" spans="1:7">
      <c r="A350" s="2"/>
      <c r="B350" s="32"/>
      <c r="C350" s="29"/>
      <c r="E350" s="196"/>
      <c r="G350" s="196">
        <f t="shared" si="8"/>
        <v>0</v>
      </c>
    </row>
    <row r="351" spans="1:7">
      <c r="A351" s="2"/>
      <c r="B351" s="32"/>
      <c r="C351" s="29"/>
      <c r="E351" s="196"/>
      <c r="G351" s="196">
        <f t="shared" si="8"/>
        <v>0</v>
      </c>
    </row>
    <row r="352" spans="1:7">
      <c r="A352" s="2"/>
      <c r="B352" s="32"/>
      <c r="C352" s="29"/>
      <c r="E352" s="196"/>
      <c r="G352" s="196">
        <f t="shared" si="8"/>
        <v>0</v>
      </c>
    </row>
    <row r="353" spans="1:7">
      <c r="A353" s="2"/>
      <c r="B353" s="32"/>
      <c r="C353" s="29"/>
      <c r="E353" s="196"/>
      <c r="G353" s="196">
        <f t="shared" si="8"/>
        <v>0</v>
      </c>
    </row>
    <row r="354" spans="1:7">
      <c r="A354" s="2"/>
      <c r="B354" s="32"/>
      <c r="C354" s="29"/>
      <c r="E354" s="196"/>
      <c r="G354" s="196">
        <f t="shared" si="8"/>
        <v>0</v>
      </c>
    </row>
    <row r="355" spans="1:7">
      <c r="A355" s="2"/>
      <c r="B355" s="32"/>
      <c r="C355" s="29"/>
      <c r="E355" s="196"/>
      <c r="G355" s="196">
        <f t="shared" si="8"/>
        <v>0</v>
      </c>
    </row>
    <row r="356" spans="1:7">
      <c r="A356" s="2"/>
      <c r="B356" s="32"/>
      <c r="C356" s="29"/>
      <c r="E356" s="196"/>
      <c r="G356" s="196">
        <f t="shared" si="8"/>
        <v>0</v>
      </c>
    </row>
    <row r="357" spans="1:7">
      <c r="A357" s="2"/>
      <c r="B357" s="32"/>
      <c r="C357" s="29"/>
      <c r="E357" s="196"/>
      <c r="G357" s="196">
        <f t="shared" si="8"/>
        <v>0</v>
      </c>
    </row>
    <row r="358" spans="1:7">
      <c r="A358" s="2"/>
      <c r="B358" s="32"/>
      <c r="C358" s="29"/>
      <c r="E358" s="196"/>
      <c r="G358" s="196">
        <f t="shared" si="8"/>
        <v>0</v>
      </c>
    </row>
    <row r="359" spans="1:7">
      <c r="A359" s="2"/>
      <c r="B359" s="32"/>
      <c r="C359" s="29"/>
      <c r="E359" s="196"/>
      <c r="G359" s="196">
        <f t="shared" si="8"/>
        <v>0</v>
      </c>
    </row>
    <row r="360" spans="1:7">
      <c r="A360" s="2"/>
      <c r="B360" s="32"/>
      <c r="C360" s="29"/>
      <c r="E360" s="196"/>
      <c r="G360" s="196">
        <f t="shared" si="8"/>
        <v>0</v>
      </c>
    </row>
    <row r="361" spans="1:7">
      <c r="A361" s="2"/>
      <c r="B361" s="32"/>
      <c r="C361" s="29"/>
      <c r="E361" s="196"/>
      <c r="G361" s="196">
        <f t="shared" si="8"/>
        <v>0</v>
      </c>
    </row>
    <row r="362" spans="1:7">
      <c r="A362" s="2"/>
      <c r="B362" s="32"/>
      <c r="C362" s="29"/>
      <c r="E362" s="196"/>
      <c r="G362" s="196">
        <f t="shared" si="8"/>
        <v>0</v>
      </c>
    </row>
    <row r="363" spans="1:7">
      <c r="A363" s="2"/>
      <c r="B363" s="32"/>
      <c r="C363" s="29"/>
      <c r="E363" s="196"/>
      <c r="G363" s="196">
        <f t="shared" si="8"/>
        <v>0</v>
      </c>
    </row>
    <row r="364" spans="1:7">
      <c r="A364" s="2"/>
      <c r="B364" s="32"/>
      <c r="C364" s="29"/>
      <c r="E364" s="196"/>
      <c r="G364" s="196">
        <f t="shared" si="8"/>
        <v>0</v>
      </c>
    </row>
    <row r="365" spans="1:7">
      <c r="A365" s="2"/>
      <c r="B365" s="32"/>
      <c r="C365" s="29"/>
      <c r="E365" s="196"/>
      <c r="G365" s="196">
        <f t="shared" si="8"/>
        <v>0</v>
      </c>
    </row>
    <row r="366" spans="1:7">
      <c r="A366" s="2"/>
      <c r="B366" s="32"/>
      <c r="C366" s="29"/>
      <c r="E366" s="196"/>
      <c r="G366" s="196">
        <f t="shared" si="8"/>
        <v>0</v>
      </c>
    </row>
    <row r="367" spans="1:7">
      <c r="A367" s="2"/>
      <c r="B367" s="32"/>
      <c r="C367" s="29"/>
      <c r="E367" s="196"/>
      <c r="G367" s="196">
        <f t="shared" si="8"/>
        <v>0</v>
      </c>
    </row>
    <row r="368" spans="1:7">
      <c r="A368" s="2"/>
      <c r="B368" s="32"/>
      <c r="C368" s="29"/>
      <c r="E368" s="196"/>
      <c r="G368" s="196">
        <f t="shared" si="8"/>
        <v>0</v>
      </c>
    </row>
    <row r="369" spans="1:7">
      <c r="A369" s="2"/>
      <c r="B369" s="32"/>
      <c r="C369" s="29"/>
      <c r="E369" s="196"/>
      <c r="G369" s="196">
        <f t="shared" si="8"/>
        <v>0</v>
      </c>
    </row>
    <row r="370" spans="1:7">
      <c r="A370" s="2"/>
      <c r="B370" s="32"/>
      <c r="C370" s="29"/>
      <c r="E370" s="196"/>
      <c r="G370" s="196">
        <f t="shared" si="8"/>
        <v>0</v>
      </c>
    </row>
    <row r="371" spans="1:7">
      <c r="A371" s="2"/>
      <c r="B371" s="32"/>
      <c r="C371" s="29"/>
      <c r="E371" s="196"/>
      <c r="G371" s="196">
        <f t="shared" si="8"/>
        <v>0</v>
      </c>
    </row>
    <row r="372" spans="1:7">
      <c r="A372" s="2"/>
      <c r="B372" s="32"/>
      <c r="C372" s="29"/>
      <c r="E372" s="196"/>
      <c r="G372" s="196">
        <f t="shared" si="8"/>
        <v>0</v>
      </c>
    </row>
    <row r="373" spans="1:7">
      <c r="A373" s="2"/>
      <c r="B373" s="32"/>
      <c r="C373" s="29"/>
      <c r="E373" s="196"/>
      <c r="G373" s="196">
        <f t="shared" si="8"/>
        <v>0</v>
      </c>
    </row>
    <row r="374" spans="1:7">
      <c r="A374" s="2"/>
      <c r="B374" s="32"/>
      <c r="C374" s="29"/>
      <c r="E374" s="196"/>
      <c r="G374" s="196">
        <f t="shared" si="8"/>
        <v>0</v>
      </c>
    </row>
    <row r="375" spans="1:7">
      <c r="A375" s="2"/>
      <c r="B375" s="32"/>
      <c r="C375" s="29"/>
      <c r="E375" s="196"/>
      <c r="G375" s="196">
        <f t="shared" si="8"/>
        <v>0</v>
      </c>
    </row>
    <row r="376" spans="1:7">
      <c r="A376" s="2"/>
      <c r="B376" s="32"/>
      <c r="C376" s="29"/>
      <c r="E376" s="196"/>
      <c r="G376" s="196">
        <f t="shared" si="8"/>
        <v>0</v>
      </c>
    </row>
    <row r="377" spans="1:7">
      <c r="A377" s="2"/>
      <c r="B377" s="32"/>
      <c r="C377" s="29"/>
      <c r="E377" s="196"/>
      <c r="G377" s="196">
        <f t="shared" si="8"/>
        <v>0</v>
      </c>
    </row>
    <row r="378" spans="1:7">
      <c r="A378" s="2"/>
      <c r="B378" s="32"/>
      <c r="C378" s="29"/>
      <c r="E378" s="196"/>
      <c r="G378" s="196">
        <f t="shared" si="8"/>
        <v>0</v>
      </c>
    </row>
    <row r="379" spans="1:7">
      <c r="A379" s="2"/>
      <c r="B379" s="32"/>
      <c r="C379" s="29"/>
      <c r="E379" s="196"/>
      <c r="G379" s="196">
        <f t="shared" si="8"/>
        <v>0</v>
      </c>
    </row>
    <row r="380" spans="1:7">
      <c r="A380" s="2"/>
      <c r="B380" s="32"/>
      <c r="C380" s="29"/>
      <c r="E380" s="196"/>
      <c r="G380" s="196">
        <f t="shared" si="8"/>
        <v>0</v>
      </c>
    </row>
    <row r="381" spans="1:7">
      <c r="A381" s="2"/>
      <c r="B381" s="32"/>
      <c r="C381" s="29"/>
      <c r="E381" s="196"/>
      <c r="G381" s="196">
        <f t="shared" si="8"/>
        <v>0</v>
      </c>
    </row>
    <row r="382" spans="1:7">
      <c r="A382" s="2"/>
      <c r="B382" s="32"/>
      <c r="C382" s="29"/>
      <c r="E382" s="196"/>
      <c r="G382" s="196">
        <f t="shared" si="8"/>
        <v>0</v>
      </c>
    </row>
    <row r="383" spans="1:7">
      <c r="A383" s="2"/>
      <c r="B383" s="32"/>
      <c r="C383" s="29"/>
      <c r="E383" s="196"/>
      <c r="G383" s="196">
        <f t="shared" si="8"/>
        <v>0</v>
      </c>
    </row>
    <row r="384" spans="1:7">
      <c r="A384" s="2"/>
      <c r="B384" s="32"/>
      <c r="C384" s="29"/>
      <c r="E384" s="196"/>
      <c r="G384" s="196">
        <f t="shared" si="8"/>
        <v>0</v>
      </c>
    </row>
    <row r="385" spans="1:7">
      <c r="A385" s="2"/>
      <c r="B385" s="32"/>
      <c r="C385" s="29"/>
      <c r="E385" s="196"/>
      <c r="G385" s="196">
        <f t="shared" si="8"/>
        <v>0</v>
      </c>
    </row>
    <row r="386" spans="1:7">
      <c r="A386" s="2"/>
      <c r="B386" s="32"/>
      <c r="C386" s="29"/>
      <c r="E386" s="196"/>
      <c r="G386" s="196">
        <f t="shared" si="8"/>
        <v>0</v>
      </c>
    </row>
    <row r="387" spans="1:7">
      <c r="A387" s="2"/>
      <c r="B387" s="32"/>
      <c r="C387" s="29"/>
      <c r="E387" s="196"/>
      <c r="G387" s="196">
        <f t="shared" si="8"/>
        <v>0</v>
      </c>
    </row>
    <row r="388" spans="1:7">
      <c r="A388" s="2"/>
      <c r="B388" s="32"/>
      <c r="C388" s="29"/>
      <c r="E388" s="196"/>
      <c r="G388" s="196">
        <f t="shared" ref="G388:G451" si="9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9"/>
        <v>0</v>
      </c>
    </row>
    <row r="390" spans="1:7">
      <c r="A390" s="2"/>
      <c r="B390" s="32"/>
      <c r="C390" s="29"/>
      <c r="E390" s="196"/>
      <c r="G390" s="196">
        <f t="shared" si="9"/>
        <v>0</v>
      </c>
    </row>
    <row r="391" spans="1:7">
      <c r="A391" s="2"/>
      <c r="B391" s="32"/>
      <c r="C391" s="29"/>
      <c r="E391" s="196"/>
      <c r="G391" s="196">
        <f t="shared" si="9"/>
        <v>0</v>
      </c>
    </row>
    <row r="392" spans="1:7">
      <c r="A392" s="2"/>
      <c r="B392" s="32"/>
      <c r="C392" s="29"/>
      <c r="E392" s="196"/>
      <c r="G392" s="196">
        <f t="shared" si="9"/>
        <v>0</v>
      </c>
    </row>
    <row r="393" spans="1:7">
      <c r="A393" s="2"/>
      <c r="B393" s="32"/>
      <c r="C393" s="29"/>
      <c r="E393" s="196"/>
      <c r="G393" s="196">
        <f t="shared" si="9"/>
        <v>0</v>
      </c>
    </row>
    <row r="394" spans="1:7">
      <c r="A394" s="2"/>
      <c r="B394" s="32"/>
      <c r="C394" s="29"/>
      <c r="E394" s="196"/>
      <c r="G394" s="196">
        <f t="shared" si="9"/>
        <v>0</v>
      </c>
    </row>
    <row r="395" spans="1:7">
      <c r="A395" s="2"/>
      <c r="B395" s="32"/>
      <c r="C395" s="29"/>
      <c r="E395" s="196"/>
      <c r="G395" s="196">
        <f t="shared" si="9"/>
        <v>0</v>
      </c>
    </row>
    <row r="396" spans="1:7">
      <c r="A396" s="2"/>
      <c r="B396" s="32"/>
      <c r="C396" s="29"/>
      <c r="E396" s="196"/>
      <c r="G396" s="196">
        <f t="shared" si="9"/>
        <v>0</v>
      </c>
    </row>
    <row r="397" spans="1:7">
      <c r="A397" s="2"/>
      <c r="B397" s="32"/>
      <c r="C397" s="29"/>
      <c r="E397" s="196"/>
      <c r="G397" s="196">
        <f t="shared" si="9"/>
        <v>0</v>
      </c>
    </row>
    <row r="398" spans="1:7">
      <c r="A398" s="2"/>
      <c r="B398" s="32"/>
      <c r="C398" s="29"/>
      <c r="E398" s="196"/>
      <c r="G398" s="196">
        <f t="shared" si="9"/>
        <v>0</v>
      </c>
    </row>
    <row r="399" spans="1:7">
      <c r="A399" s="2"/>
      <c r="B399" s="32"/>
      <c r="C399" s="29"/>
      <c r="E399" s="196"/>
      <c r="G399" s="196">
        <f t="shared" si="9"/>
        <v>0</v>
      </c>
    </row>
    <row r="400" spans="1:7">
      <c r="A400" s="2"/>
      <c r="B400" s="32"/>
      <c r="C400" s="29"/>
      <c r="E400" s="196"/>
      <c r="G400" s="196">
        <f t="shared" si="9"/>
        <v>0</v>
      </c>
    </row>
    <row r="401" spans="1:7">
      <c r="A401" s="2"/>
      <c r="B401" s="32"/>
      <c r="C401" s="29"/>
      <c r="E401" s="196"/>
      <c r="G401" s="196">
        <f t="shared" si="9"/>
        <v>0</v>
      </c>
    </row>
    <row r="402" spans="1:7">
      <c r="A402" s="2"/>
      <c r="B402" s="32"/>
      <c r="C402" s="29"/>
      <c r="E402" s="196"/>
      <c r="G402" s="196">
        <f t="shared" si="9"/>
        <v>0</v>
      </c>
    </row>
    <row r="403" spans="1:7">
      <c r="A403" s="2"/>
      <c r="B403" s="32"/>
      <c r="C403" s="29"/>
      <c r="E403" s="196"/>
      <c r="G403" s="196">
        <f t="shared" si="9"/>
        <v>0</v>
      </c>
    </row>
    <row r="404" spans="1:7">
      <c r="A404" s="2"/>
      <c r="B404" s="32"/>
      <c r="C404" s="29"/>
      <c r="E404" s="196"/>
      <c r="G404" s="196">
        <f t="shared" si="9"/>
        <v>0</v>
      </c>
    </row>
    <row r="405" spans="1:7">
      <c r="A405" s="2"/>
      <c r="B405" s="32"/>
      <c r="C405" s="29"/>
      <c r="E405" s="196"/>
      <c r="G405" s="196">
        <f t="shared" si="9"/>
        <v>0</v>
      </c>
    </row>
    <row r="406" spans="1:7">
      <c r="A406" s="2"/>
      <c r="B406" s="32"/>
      <c r="C406" s="29"/>
      <c r="E406" s="196"/>
      <c r="G406" s="196">
        <f t="shared" si="9"/>
        <v>0</v>
      </c>
    </row>
    <row r="407" spans="1:7">
      <c r="A407" s="2"/>
      <c r="B407" s="32"/>
      <c r="C407" s="29"/>
      <c r="E407" s="196"/>
      <c r="G407" s="196">
        <f t="shared" si="9"/>
        <v>0</v>
      </c>
    </row>
    <row r="408" spans="1:7">
      <c r="A408" s="2"/>
      <c r="B408" s="32"/>
      <c r="C408" s="29"/>
      <c r="E408" s="196"/>
      <c r="G408" s="196">
        <f t="shared" si="9"/>
        <v>0</v>
      </c>
    </row>
    <row r="409" spans="1:7">
      <c r="A409" s="2"/>
      <c r="B409" s="32"/>
      <c r="C409" s="29"/>
      <c r="E409" s="196"/>
      <c r="G409" s="196">
        <f t="shared" si="9"/>
        <v>0</v>
      </c>
    </row>
    <row r="410" spans="1:7">
      <c r="A410" s="2"/>
      <c r="B410" s="32"/>
      <c r="C410" s="29"/>
      <c r="E410" s="196"/>
      <c r="G410" s="196">
        <f t="shared" si="9"/>
        <v>0</v>
      </c>
    </row>
    <row r="411" spans="1:7">
      <c r="A411" s="2"/>
      <c r="B411" s="32"/>
      <c r="C411" s="29"/>
      <c r="E411" s="196"/>
      <c r="G411" s="196">
        <f t="shared" si="9"/>
        <v>0</v>
      </c>
    </row>
    <row r="412" spans="1:7">
      <c r="A412" s="2"/>
      <c r="B412" s="32"/>
      <c r="C412" s="29"/>
      <c r="E412" s="196"/>
      <c r="G412" s="196">
        <f t="shared" si="9"/>
        <v>0</v>
      </c>
    </row>
    <row r="413" spans="1:7">
      <c r="A413" s="2"/>
      <c r="B413" s="32"/>
      <c r="C413" s="29"/>
      <c r="E413" s="196"/>
      <c r="G413" s="196">
        <f t="shared" si="9"/>
        <v>0</v>
      </c>
    </row>
    <row r="414" spans="1:7">
      <c r="A414" s="2"/>
      <c r="B414" s="32"/>
      <c r="C414" s="29"/>
      <c r="E414" s="196"/>
      <c r="G414" s="196">
        <f t="shared" si="9"/>
        <v>0</v>
      </c>
    </row>
    <row r="415" spans="1:7">
      <c r="A415" s="2"/>
      <c r="B415" s="32"/>
      <c r="C415" s="29"/>
      <c r="E415" s="196"/>
      <c r="G415" s="196">
        <f t="shared" si="9"/>
        <v>0</v>
      </c>
    </row>
    <row r="416" spans="1:7">
      <c r="A416" s="2"/>
      <c r="B416" s="32"/>
      <c r="C416" s="29"/>
      <c r="E416" s="196"/>
      <c r="G416" s="196">
        <f t="shared" si="9"/>
        <v>0</v>
      </c>
    </row>
    <row r="417" spans="1:7">
      <c r="A417" s="2"/>
      <c r="B417" s="32"/>
      <c r="C417" s="29"/>
      <c r="E417" s="196"/>
      <c r="G417" s="196">
        <f t="shared" si="9"/>
        <v>0</v>
      </c>
    </row>
    <row r="418" spans="1:7">
      <c r="A418" s="2"/>
      <c r="B418" s="32"/>
      <c r="C418" s="29"/>
      <c r="E418" s="196"/>
      <c r="G418" s="196">
        <f t="shared" si="9"/>
        <v>0</v>
      </c>
    </row>
    <row r="419" spans="1:7">
      <c r="A419" s="2"/>
      <c r="B419" s="32"/>
      <c r="C419" s="29"/>
      <c r="E419" s="196"/>
      <c r="G419" s="196">
        <f t="shared" si="9"/>
        <v>0</v>
      </c>
    </row>
    <row r="420" spans="1:7">
      <c r="A420" s="2"/>
      <c r="B420" s="32"/>
      <c r="C420" s="29"/>
      <c r="E420" s="196"/>
      <c r="G420" s="196">
        <f t="shared" si="9"/>
        <v>0</v>
      </c>
    </row>
    <row r="421" spans="1:7">
      <c r="A421" s="2"/>
      <c r="B421" s="32"/>
      <c r="C421" s="29"/>
      <c r="E421" s="196"/>
      <c r="G421" s="196">
        <f t="shared" si="9"/>
        <v>0</v>
      </c>
    </row>
    <row r="422" spans="1:7">
      <c r="A422" s="2"/>
      <c r="B422" s="32"/>
      <c r="C422" s="29"/>
      <c r="E422" s="196"/>
      <c r="G422" s="196">
        <f t="shared" si="9"/>
        <v>0</v>
      </c>
    </row>
    <row r="423" spans="1:7">
      <c r="A423" s="2"/>
      <c r="B423" s="32"/>
      <c r="C423" s="29"/>
      <c r="E423" s="196"/>
      <c r="G423" s="196">
        <f t="shared" si="9"/>
        <v>0</v>
      </c>
    </row>
    <row r="424" spans="1:7">
      <c r="A424" s="2"/>
      <c r="B424" s="32"/>
      <c r="C424" s="29"/>
      <c r="E424" s="196"/>
      <c r="G424" s="196">
        <f t="shared" si="9"/>
        <v>0</v>
      </c>
    </row>
    <row r="425" spans="1:7">
      <c r="A425" s="2"/>
      <c r="B425" s="32"/>
      <c r="C425" s="29"/>
      <c r="E425" s="196"/>
      <c r="G425" s="196">
        <f t="shared" si="9"/>
        <v>0</v>
      </c>
    </row>
    <row r="426" spans="1:7">
      <c r="A426" s="2"/>
      <c r="B426" s="32"/>
      <c r="C426" s="29"/>
      <c r="E426" s="196"/>
      <c r="G426" s="196">
        <f t="shared" si="9"/>
        <v>0</v>
      </c>
    </row>
    <row r="427" spans="1:7">
      <c r="A427" s="2"/>
      <c r="B427" s="32"/>
      <c r="C427" s="29"/>
      <c r="E427" s="196"/>
      <c r="G427" s="196">
        <f t="shared" si="9"/>
        <v>0</v>
      </c>
    </row>
    <row r="428" spans="1:7">
      <c r="A428" s="2"/>
      <c r="B428" s="32"/>
      <c r="C428" s="29"/>
      <c r="E428" s="196"/>
      <c r="G428" s="196">
        <f t="shared" si="9"/>
        <v>0</v>
      </c>
    </row>
    <row r="429" spans="1:7">
      <c r="A429" s="2"/>
      <c r="B429" s="32"/>
      <c r="C429" s="29"/>
      <c r="E429" s="196"/>
      <c r="G429" s="196">
        <f t="shared" si="9"/>
        <v>0</v>
      </c>
    </row>
    <row r="430" spans="1:7">
      <c r="A430" s="2"/>
      <c r="B430" s="32"/>
      <c r="C430" s="29"/>
      <c r="E430" s="196"/>
      <c r="G430" s="196">
        <f t="shared" si="9"/>
        <v>0</v>
      </c>
    </row>
    <row r="431" spans="1:7">
      <c r="A431" s="2"/>
      <c r="B431" s="32"/>
      <c r="C431" s="29"/>
      <c r="E431" s="196"/>
      <c r="G431" s="196">
        <f t="shared" si="9"/>
        <v>0</v>
      </c>
    </row>
    <row r="432" spans="1:7">
      <c r="A432" s="2"/>
      <c r="B432" s="32"/>
      <c r="C432" s="29"/>
      <c r="E432" s="196"/>
      <c r="G432" s="196">
        <f t="shared" si="9"/>
        <v>0</v>
      </c>
    </row>
    <row r="433" spans="1:7">
      <c r="A433" s="2"/>
      <c r="B433" s="32"/>
      <c r="C433" s="29"/>
      <c r="E433" s="196"/>
      <c r="G433" s="196">
        <f t="shared" si="9"/>
        <v>0</v>
      </c>
    </row>
    <row r="434" spans="1:7">
      <c r="A434" s="2"/>
      <c r="B434" s="32"/>
      <c r="C434" s="29"/>
      <c r="E434" s="196"/>
      <c r="G434" s="196">
        <f t="shared" si="9"/>
        <v>0</v>
      </c>
    </row>
    <row r="435" spans="1:7">
      <c r="A435" s="2"/>
      <c r="B435" s="32"/>
      <c r="C435" s="29"/>
      <c r="E435" s="196"/>
      <c r="G435" s="196">
        <f t="shared" si="9"/>
        <v>0</v>
      </c>
    </row>
    <row r="436" spans="1:7">
      <c r="A436" s="2"/>
      <c r="B436" s="32"/>
      <c r="C436" s="29"/>
      <c r="E436" s="196"/>
      <c r="G436" s="196">
        <f t="shared" si="9"/>
        <v>0</v>
      </c>
    </row>
    <row r="437" spans="1:7">
      <c r="A437" s="2"/>
      <c r="B437" s="32"/>
      <c r="C437" s="29"/>
      <c r="E437" s="196"/>
      <c r="G437" s="196">
        <f t="shared" si="9"/>
        <v>0</v>
      </c>
    </row>
    <row r="438" spans="1:7">
      <c r="A438" s="2"/>
      <c r="B438" s="32"/>
      <c r="C438" s="29"/>
      <c r="E438" s="196"/>
      <c r="G438" s="196">
        <f t="shared" si="9"/>
        <v>0</v>
      </c>
    </row>
    <row r="439" spans="1:7">
      <c r="A439" s="2"/>
      <c r="B439" s="32"/>
      <c r="C439" s="29"/>
      <c r="E439" s="196"/>
      <c r="G439" s="196">
        <f t="shared" si="9"/>
        <v>0</v>
      </c>
    </row>
    <row r="440" spans="1:7">
      <c r="A440" s="2"/>
      <c r="B440" s="32"/>
      <c r="C440" s="29"/>
      <c r="E440" s="196"/>
      <c r="G440" s="196">
        <f t="shared" si="9"/>
        <v>0</v>
      </c>
    </row>
    <row r="441" spans="1:7">
      <c r="A441" s="2"/>
      <c r="B441" s="32"/>
      <c r="C441" s="29"/>
      <c r="E441" s="196"/>
      <c r="G441" s="196">
        <f t="shared" si="9"/>
        <v>0</v>
      </c>
    </row>
    <row r="442" spans="1:7">
      <c r="A442" s="2"/>
      <c r="B442" s="32"/>
      <c r="C442" s="29"/>
      <c r="E442" s="196"/>
      <c r="G442" s="196">
        <f t="shared" si="9"/>
        <v>0</v>
      </c>
    </row>
    <row r="443" spans="1:7">
      <c r="A443" s="2"/>
      <c r="B443" s="32"/>
      <c r="C443" s="29"/>
      <c r="E443" s="196"/>
      <c r="G443" s="196">
        <f t="shared" si="9"/>
        <v>0</v>
      </c>
    </row>
    <row r="444" spans="1:7">
      <c r="A444" s="2"/>
      <c r="B444" s="32"/>
      <c r="C444" s="29"/>
      <c r="E444" s="196"/>
      <c r="G444" s="196">
        <f t="shared" si="9"/>
        <v>0</v>
      </c>
    </row>
    <row r="445" spans="1:7">
      <c r="A445" s="2"/>
      <c r="B445" s="32"/>
      <c r="C445" s="29"/>
      <c r="E445" s="196"/>
      <c r="G445" s="196">
        <f t="shared" si="9"/>
        <v>0</v>
      </c>
    </row>
    <row r="446" spans="1:7">
      <c r="A446" s="2"/>
      <c r="B446" s="32"/>
      <c r="C446" s="29"/>
      <c r="E446" s="196"/>
      <c r="G446" s="196">
        <f t="shared" si="9"/>
        <v>0</v>
      </c>
    </row>
    <row r="447" spans="1:7">
      <c r="A447" s="2"/>
      <c r="B447" s="32"/>
      <c r="C447" s="29"/>
      <c r="E447" s="196"/>
      <c r="G447" s="196">
        <f t="shared" si="9"/>
        <v>0</v>
      </c>
    </row>
    <row r="448" spans="1:7">
      <c r="A448" s="2"/>
      <c r="B448" s="32"/>
      <c r="C448" s="29"/>
      <c r="E448" s="196"/>
      <c r="G448" s="196">
        <f t="shared" si="9"/>
        <v>0</v>
      </c>
    </row>
    <row r="449" spans="1:7">
      <c r="A449" s="2"/>
      <c r="B449" s="32"/>
      <c r="C449" s="29"/>
      <c r="E449" s="196"/>
      <c r="G449" s="196">
        <f t="shared" si="9"/>
        <v>0</v>
      </c>
    </row>
    <row r="450" spans="1:7">
      <c r="A450" s="2"/>
      <c r="B450" s="32"/>
      <c r="C450" s="29"/>
      <c r="E450" s="196"/>
      <c r="G450" s="196">
        <f t="shared" si="9"/>
        <v>0</v>
      </c>
    </row>
    <row r="451" spans="1:7">
      <c r="A451" s="2"/>
      <c r="B451" s="32"/>
      <c r="C451" s="29"/>
      <c r="E451" s="196"/>
      <c r="G451" s="196">
        <f t="shared" si="9"/>
        <v>0</v>
      </c>
    </row>
    <row r="452" spans="1:7">
      <c r="A452" s="2"/>
      <c r="B452" s="32"/>
      <c r="C452" s="29"/>
      <c r="E452" s="196"/>
      <c r="G452" s="196">
        <f t="shared" ref="G452:G500" si="10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0"/>
        <v>0</v>
      </c>
    </row>
    <row r="454" spans="1:7">
      <c r="A454" s="2"/>
      <c r="B454" s="32"/>
      <c r="C454" s="29"/>
      <c r="E454" s="196"/>
      <c r="G454" s="196">
        <f t="shared" si="10"/>
        <v>0</v>
      </c>
    </row>
    <row r="455" spans="1:7">
      <c r="A455" s="2"/>
      <c r="B455" s="32"/>
      <c r="C455" s="29"/>
      <c r="E455" s="196"/>
      <c r="G455" s="196">
        <f t="shared" si="10"/>
        <v>0</v>
      </c>
    </row>
    <row r="456" spans="1:7">
      <c r="A456" s="2"/>
      <c r="B456" s="32"/>
      <c r="C456" s="29"/>
      <c r="E456" s="196"/>
      <c r="G456" s="196">
        <f t="shared" si="10"/>
        <v>0</v>
      </c>
    </row>
    <row r="457" spans="1:7">
      <c r="A457" s="2"/>
      <c r="B457" s="32"/>
      <c r="C457" s="29"/>
      <c r="E457" s="196"/>
      <c r="G457" s="196">
        <f t="shared" si="10"/>
        <v>0</v>
      </c>
    </row>
    <row r="458" spans="1:7">
      <c r="A458" s="2"/>
      <c r="B458" s="32"/>
      <c r="C458" s="29"/>
      <c r="E458" s="196"/>
      <c r="G458" s="196">
        <f t="shared" si="10"/>
        <v>0</v>
      </c>
    </row>
    <row r="459" spans="1:7">
      <c r="A459" s="2"/>
      <c r="B459" s="32"/>
      <c r="C459" s="29"/>
      <c r="E459" s="196"/>
      <c r="G459" s="196">
        <f t="shared" si="10"/>
        <v>0</v>
      </c>
    </row>
    <row r="460" spans="1:7">
      <c r="A460" s="2"/>
      <c r="B460" s="32"/>
      <c r="C460" s="29"/>
      <c r="E460" s="196"/>
      <c r="G460" s="196">
        <f t="shared" si="10"/>
        <v>0</v>
      </c>
    </row>
    <row r="461" spans="1:7">
      <c r="A461" s="2"/>
      <c r="B461" s="32"/>
      <c r="C461" s="29"/>
      <c r="E461" s="196"/>
      <c r="G461" s="196">
        <f t="shared" si="10"/>
        <v>0</v>
      </c>
    </row>
    <row r="462" spans="1:7">
      <c r="A462" s="2"/>
      <c r="B462" s="32"/>
      <c r="C462" s="29"/>
      <c r="E462" s="196"/>
      <c r="G462" s="196">
        <f t="shared" si="10"/>
        <v>0</v>
      </c>
    </row>
    <row r="463" spans="1:7">
      <c r="A463" s="2"/>
      <c r="B463" s="32"/>
      <c r="C463" s="29"/>
      <c r="E463" s="196"/>
      <c r="G463" s="196">
        <f t="shared" si="10"/>
        <v>0</v>
      </c>
    </row>
    <row r="464" spans="1:7">
      <c r="A464" s="2"/>
      <c r="B464" s="32"/>
      <c r="C464" s="29"/>
      <c r="E464" s="196"/>
      <c r="G464" s="196">
        <f t="shared" si="10"/>
        <v>0</v>
      </c>
    </row>
    <row r="465" spans="1:7">
      <c r="A465" s="2"/>
      <c r="B465" s="32"/>
      <c r="C465" s="29"/>
      <c r="E465" s="196"/>
      <c r="G465" s="196">
        <f t="shared" si="10"/>
        <v>0</v>
      </c>
    </row>
    <row r="466" spans="1:7">
      <c r="A466" s="2"/>
      <c r="B466" s="32"/>
      <c r="C466" s="29"/>
      <c r="E466" s="196"/>
      <c r="G466" s="196">
        <f t="shared" si="10"/>
        <v>0</v>
      </c>
    </row>
    <row r="467" spans="1:7">
      <c r="A467" s="2"/>
      <c r="B467" s="32"/>
      <c r="C467" s="29"/>
      <c r="E467" s="196"/>
      <c r="G467" s="196">
        <f t="shared" si="10"/>
        <v>0</v>
      </c>
    </row>
    <row r="468" spans="1:7">
      <c r="A468" s="2"/>
      <c r="B468" s="32"/>
      <c r="C468" s="29"/>
      <c r="E468" s="196"/>
      <c r="G468" s="196">
        <f t="shared" si="10"/>
        <v>0</v>
      </c>
    </row>
    <row r="469" spans="1:7">
      <c r="A469" s="2"/>
      <c r="B469" s="32"/>
      <c r="C469" s="29"/>
      <c r="E469" s="196"/>
      <c r="G469" s="196">
        <f t="shared" si="10"/>
        <v>0</v>
      </c>
    </row>
    <row r="470" spans="1:7">
      <c r="A470" s="2"/>
      <c r="B470" s="32"/>
      <c r="C470" s="29"/>
      <c r="E470" s="196"/>
      <c r="G470" s="196">
        <f t="shared" si="10"/>
        <v>0</v>
      </c>
    </row>
    <row r="471" spans="1:7">
      <c r="A471" s="2"/>
      <c r="B471" s="32"/>
      <c r="C471" s="29"/>
      <c r="E471" s="196"/>
      <c r="G471" s="196">
        <f t="shared" si="10"/>
        <v>0</v>
      </c>
    </row>
    <row r="472" spans="1:7">
      <c r="A472" s="2"/>
      <c r="B472" s="32"/>
      <c r="C472" s="29"/>
      <c r="E472" s="196"/>
      <c r="G472" s="196">
        <f t="shared" si="10"/>
        <v>0</v>
      </c>
    </row>
    <row r="473" spans="1:7">
      <c r="A473" s="2"/>
      <c r="B473" s="32"/>
      <c r="C473" s="29"/>
      <c r="E473" s="196"/>
      <c r="G473" s="196">
        <f t="shared" si="10"/>
        <v>0</v>
      </c>
    </row>
    <row r="474" spans="1:7">
      <c r="A474" s="2"/>
      <c r="B474" s="32"/>
      <c r="C474" s="29"/>
      <c r="E474" s="196"/>
      <c r="G474" s="196">
        <f t="shared" si="10"/>
        <v>0</v>
      </c>
    </row>
    <row r="475" spans="1:7">
      <c r="G475" s="196">
        <f t="shared" si="10"/>
        <v>0</v>
      </c>
    </row>
    <row r="476" spans="1:7">
      <c r="G476" s="196">
        <f t="shared" si="10"/>
        <v>0</v>
      </c>
    </row>
    <row r="477" spans="1:7">
      <c r="G477" s="196">
        <f t="shared" si="10"/>
        <v>0</v>
      </c>
    </row>
    <row r="478" spans="1:7">
      <c r="G478" s="196">
        <f t="shared" si="10"/>
        <v>0</v>
      </c>
    </row>
    <row r="479" spans="1:7">
      <c r="G479" s="196">
        <f t="shared" si="10"/>
        <v>0</v>
      </c>
    </row>
    <row r="480" spans="1:7">
      <c r="G480" s="196">
        <f t="shared" si="10"/>
        <v>0</v>
      </c>
    </row>
    <row r="481" spans="7:7">
      <c r="G481" s="196">
        <f t="shared" si="10"/>
        <v>0</v>
      </c>
    </row>
    <row r="482" spans="7:7">
      <c r="G482" s="196">
        <f t="shared" si="10"/>
        <v>0</v>
      </c>
    </row>
    <row r="483" spans="7:7">
      <c r="G483" s="196">
        <f t="shared" si="10"/>
        <v>0</v>
      </c>
    </row>
    <row r="484" spans="7:7">
      <c r="G484" s="196">
        <f t="shared" si="10"/>
        <v>0</v>
      </c>
    </row>
    <row r="485" spans="7:7">
      <c r="G485" s="196">
        <f t="shared" si="10"/>
        <v>0</v>
      </c>
    </row>
    <row r="486" spans="7:7">
      <c r="G486" s="196">
        <f t="shared" si="10"/>
        <v>0</v>
      </c>
    </row>
    <row r="487" spans="7:7">
      <c r="G487" s="196">
        <f t="shared" si="10"/>
        <v>0</v>
      </c>
    </row>
    <row r="488" spans="7:7">
      <c r="G488" s="196">
        <f t="shared" si="10"/>
        <v>0</v>
      </c>
    </row>
    <row r="489" spans="7:7">
      <c r="G489" s="196">
        <f t="shared" si="10"/>
        <v>0</v>
      </c>
    </row>
    <row r="490" spans="7:7">
      <c r="G490" s="196">
        <f t="shared" si="10"/>
        <v>0</v>
      </c>
    </row>
    <row r="491" spans="7:7">
      <c r="G491" s="196">
        <f t="shared" si="10"/>
        <v>0</v>
      </c>
    </row>
    <row r="492" spans="7:7">
      <c r="G492" s="196">
        <f t="shared" si="10"/>
        <v>0</v>
      </c>
    </row>
    <row r="493" spans="7:7">
      <c r="G493" s="196">
        <f t="shared" si="10"/>
        <v>0</v>
      </c>
    </row>
    <row r="494" spans="7:7">
      <c r="G494" s="196">
        <f t="shared" si="10"/>
        <v>0</v>
      </c>
    </row>
    <row r="495" spans="7:7">
      <c r="G495" s="196">
        <f t="shared" si="10"/>
        <v>0</v>
      </c>
    </row>
    <row r="496" spans="7:7">
      <c r="G496" s="196">
        <f t="shared" si="10"/>
        <v>0</v>
      </c>
    </row>
    <row r="497" spans="6:7">
      <c r="G497" s="196">
        <f t="shared" si="10"/>
        <v>0</v>
      </c>
    </row>
    <row r="498" spans="6:7">
      <c r="G498" s="196">
        <f t="shared" si="10"/>
        <v>0</v>
      </c>
    </row>
    <row r="499" spans="6:7">
      <c r="G499" s="196">
        <f t="shared" si="10"/>
        <v>0</v>
      </c>
    </row>
    <row r="500" spans="6:7">
      <c r="G500" s="196">
        <f t="shared" si="10"/>
        <v>0</v>
      </c>
    </row>
    <row r="501" spans="6:7">
      <c r="F501" s="162"/>
      <c r="G501" s="195">
        <f>SUBTOTAL(9,G3:G500)</f>
        <v>0</v>
      </c>
    </row>
  </sheetData>
  <autoFilter ref="A2:G500" xr:uid="{00000000-0009-0000-0000-000000000000}"/>
  <mergeCells count="3">
    <mergeCell ref="I26:L28"/>
    <mergeCell ref="I29:L29"/>
    <mergeCell ref="I36:L36"/>
  </mergeCells>
  <conditionalFormatting sqref="A3:G500">
    <cfRule type="expression" dxfId="31" priority="6">
      <formula>IF($C3="&gt;&gt;&gt;&gt;TOTAL",ROW(),"")</formula>
    </cfRule>
  </conditionalFormatting>
  <dataValidations count="1">
    <dataValidation type="list" allowBlank="1" showInputMessage="1" showErrorMessage="1" sqref="I124 I46:I52 C3:C500" xr:uid="{00000000-0002-0000-00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M502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42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242</v>
      </c>
      <c r="J32" s="41">
        <v>28</v>
      </c>
      <c r="K32" s="40">
        <v>2</v>
      </c>
      <c r="L32" s="39">
        <f>IF(K22="","",(K22-K55)/J32/K32)</f>
        <v>-1.9335714285714285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28</v>
      </c>
      <c r="K39" s="40">
        <v>2</v>
      </c>
      <c r="L39" s="39">
        <f>I39/J39/K39</f>
        <v>9.8214285714285712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 t="s">
        <v>214</v>
      </c>
      <c r="J46" s="30" t="s">
        <v>215</v>
      </c>
      <c r="K46" s="105">
        <v>4.5</v>
      </c>
      <c r="L46" s="30">
        <v>2</v>
      </c>
      <c r="M46" s="225">
        <f t="shared" ref="M46:M52" si="3">K46*L46</f>
        <v>9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 t="s">
        <v>214</v>
      </c>
      <c r="J47" s="30" t="s">
        <v>216</v>
      </c>
      <c r="K47" s="105">
        <v>13.65</v>
      </c>
      <c r="L47" s="30">
        <v>1</v>
      </c>
      <c r="M47" s="225">
        <f t="shared" si="3"/>
        <v>13.65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 t="s">
        <v>214</v>
      </c>
      <c r="J48" s="30" t="s">
        <v>217</v>
      </c>
      <c r="K48" s="105">
        <v>6.93</v>
      </c>
      <c r="L48" s="30">
        <v>1</v>
      </c>
      <c r="M48" s="225">
        <f t="shared" si="3"/>
        <v>6.93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 t="s">
        <v>214</v>
      </c>
      <c r="J49" s="30" t="s">
        <v>218</v>
      </c>
      <c r="K49" s="105">
        <v>15.75</v>
      </c>
      <c r="L49" s="30">
        <v>1</v>
      </c>
      <c r="M49" s="225">
        <f t="shared" si="3"/>
        <v>15.75</v>
      </c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 t="s">
        <v>214</v>
      </c>
      <c r="J50" s="30" t="s">
        <v>219</v>
      </c>
      <c r="K50" s="105">
        <v>8.0500000000000007</v>
      </c>
      <c r="L50" s="30">
        <v>1</v>
      </c>
      <c r="M50" s="225">
        <f t="shared" si="3"/>
        <v>8.0500000000000007</v>
      </c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 t="s">
        <v>8</v>
      </c>
      <c r="J51" s="30" t="s">
        <v>253</v>
      </c>
      <c r="K51" s="105">
        <v>40</v>
      </c>
      <c r="L51" s="30">
        <v>1</v>
      </c>
      <c r="M51" s="224">
        <f t="shared" si="3"/>
        <v>40</v>
      </c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 t="s">
        <v>8</v>
      </c>
      <c r="J52" s="30" t="s">
        <v>254</v>
      </c>
      <c r="K52" s="105">
        <v>14.9</v>
      </c>
      <c r="L52" s="30">
        <v>1</v>
      </c>
      <c r="M52" s="224">
        <f t="shared" si="3"/>
        <v>14.9</v>
      </c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108.28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</f>
        <v>0</v>
      </c>
      <c r="L61" s="86" t="e">
        <f t="shared" ref="L61:L78" si="4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</f>
        <v>0</v>
      </c>
      <c r="L62" s="87" t="e">
        <f t="shared" si="4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</f>
        <v>0</v>
      </c>
      <c r="L63" s="88" t="e">
        <f t="shared" si="4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</f>
        <v>0</v>
      </c>
      <c r="L64" s="89" t="e">
        <f t="shared" si="4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</f>
        <v>0</v>
      </c>
      <c r="L65" s="90" t="e">
        <f t="shared" si="4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</f>
        <v>0</v>
      </c>
      <c r="L66" s="91" t="e">
        <f t="shared" si="4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</f>
        <v>0</v>
      </c>
      <c r="L67" s="92" t="e">
        <f t="shared" si="4"/>
        <v>#DIV/0!</v>
      </c>
      <c r="M67" s="74"/>
    </row>
    <row r="68" spans="1:13">
      <c r="A68" s="2"/>
      <c r="B68" s="32"/>
      <c r="C68" s="29"/>
      <c r="E68" s="196"/>
      <c r="G68" s="196">
        <f t="shared" ref="G68:G131" si="5">IF($C68="&gt;&gt;&gt;&gt;TOTAL",0,E68*F68)</f>
        <v>0</v>
      </c>
      <c r="H68" s="74"/>
      <c r="I68" s="21" t="s">
        <v>25</v>
      </c>
      <c r="J68" s="22"/>
      <c r="K68" s="83">
        <f>JANVIER!K11+FEVRIER!K11</f>
        <v>0</v>
      </c>
      <c r="L68" s="93" t="e">
        <f t="shared" si="4"/>
        <v>#DIV/0!</v>
      </c>
      <c r="M68" s="74"/>
    </row>
    <row r="69" spans="1:13">
      <c r="A69" s="2"/>
      <c r="B69" s="32"/>
      <c r="C69" s="29"/>
      <c r="E69" s="196"/>
      <c r="G69" s="196">
        <f t="shared" si="5"/>
        <v>0</v>
      </c>
      <c r="H69" s="74"/>
      <c r="I69" s="23" t="s">
        <v>22</v>
      </c>
      <c r="J69" s="24"/>
      <c r="K69" s="84">
        <f>JANVIER!K12+FEVRIER!K12</f>
        <v>0</v>
      </c>
      <c r="L69" s="94" t="e">
        <f t="shared" si="4"/>
        <v>#DIV/0!</v>
      </c>
      <c r="M69" s="74"/>
    </row>
    <row r="70" spans="1:13">
      <c r="A70" s="2"/>
      <c r="B70" s="32"/>
      <c r="C70" s="29"/>
      <c r="E70" s="196"/>
      <c r="G70" s="196">
        <f t="shared" si="5"/>
        <v>0</v>
      </c>
      <c r="H70" s="74"/>
      <c r="I70" s="7" t="s">
        <v>38</v>
      </c>
      <c r="J70" s="8"/>
      <c r="K70" s="76">
        <f>JANVIER!K13+FEVRIER!K13</f>
        <v>0</v>
      </c>
      <c r="L70" s="86" t="e">
        <f t="shared" si="4"/>
        <v>#DIV/0!</v>
      </c>
      <c r="M70" s="74"/>
    </row>
    <row r="71" spans="1:13">
      <c r="A71" s="2"/>
      <c r="B71" s="32"/>
      <c r="C71" s="29"/>
      <c r="E71" s="196"/>
      <c r="G71" s="196">
        <f t="shared" si="5"/>
        <v>0</v>
      </c>
      <c r="H71" s="74"/>
      <c r="I71" s="9" t="s">
        <v>27</v>
      </c>
      <c r="J71" s="10"/>
      <c r="K71" s="77">
        <f>JANVIER!K14+FEVRIER!K14</f>
        <v>0</v>
      </c>
      <c r="L71" s="87" t="e">
        <f t="shared" si="4"/>
        <v>#DIV/0!</v>
      </c>
      <c r="M71" s="74"/>
    </row>
    <row r="72" spans="1:13">
      <c r="A72" s="2"/>
      <c r="B72" s="32"/>
      <c r="C72" s="29"/>
      <c r="E72" s="196"/>
      <c r="G72" s="196">
        <f t="shared" si="5"/>
        <v>0</v>
      </c>
      <c r="H72" s="74"/>
      <c r="I72" s="11" t="s">
        <v>37</v>
      </c>
      <c r="J72" s="12"/>
      <c r="K72" s="78">
        <f>JANVIER!K15+FEVRIER!K15</f>
        <v>0</v>
      </c>
      <c r="L72" s="88" t="e">
        <f t="shared" si="4"/>
        <v>#DIV/0!</v>
      </c>
      <c r="M72" s="74"/>
    </row>
    <row r="73" spans="1:13">
      <c r="A73" s="2"/>
      <c r="B73" s="32"/>
      <c r="C73" s="29"/>
      <c r="E73" s="196"/>
      <c r="G73" s="196">
        <f t="shared" si="5"/>
        <v>0</v>
      </c>
      <c r="H73" s="74"/>
      <c r="I73" s="13" t="s">
        <v>125</v>
      </c>
      <c r="J73" s="14"/>
      <c r="K73" s="79">
        <f>JANVIER!K16+FEVRIER!K16</f>
        <v>0</v>
      </c>
      <c r="L73" s="89" t="e">
        <f t="shared" si="4"/>
        <v>#DIV/0!</v>
      </c>
      <c r="M73" s="74"/>
    </row>
    <row r="74" spans="1:13">
      <c r="A74" s="2"/>
      <c r="B74" s="32"/>
      <c r="C74" s="29"/>
      <c r="E74" s="196"/>
      <c r="G74" s="196">
        <f t="shared" si="5"/>
        <v>0</v>
      </c>
      <c r="H74" s="74"/>
      <c r="I74" s="15" t="s">
        <v>148</v>
      </c>
      <c r="J74" s="16"/>
      <c r="K74" s="80">
        <f>JANVIER!K17+FEVRIER!K17</f>
        <v>0</v>
      </c>
      <c r="L74" s="90" t="e">
        <f t="shared" si="4"/>
        <v>#DIV/0!</v>
      </c>
      <c r="M74" s="74"/>
    </row>
    <row r="75" spans="1:13">
      <c r="A75" s="2"/>
      <c r="B75" s="32"/>
      <c r="C75" s="29"/>
      <c r="E75" s="196"/>
      <c r="G75" s="196">
        <f t="shared" si="5"/>
        <v>0</v>
      </c>
      <c r="H75" s="74"/>
      <c r="I75" s="17" t="s">
        <v>214</v>
      </c>
      <c r="J75" s="18"/>
      <c r="K75" s="96">
        <f>JANVIER!K18+FEVRIER!K18</f>
        <v>0</v>
      </c>
      <c r="L75" s="91" t="e">
        <f t="shared" si="4"/>
        <v>#DIV/0!</v>
      </c>
      <c r="M75" s="74"/>
    </row>
    <row r="76" spans="1:13">
      <c r="A76" s="2"/>
      <c r="B76" s="32"/>
      <c r="C76" s="29"/>
      <c r="E76" s="196"/>
      <c r="G76" s="196">
        <f t="shared" si="5"/>
        <v>0</v>
      </c>
      <c r="H76" s="74"/>
      <c r="I76" s="19" t="s">
        <v>222</v>
      </c>
      <c r="J76" s="20"/>
      <c r="K76" s="97">
        <f>JANVIER!K19+FEVRIER!K19</f>
        <v>0</v>
      </c>
      <c r="L76" s="92" t="e">
        <f t="shared" si="4"/>
        <v>#DIV/0!</v>
      </c>
      <c r="M76" s="74"/>
    </row>
    <row r="77" spans="1:13">
      <c r="A77" s="2"/>
      <c r="B77" s="32"/>
      <c r="C77" s="29"/>
      <c r="E77" s="196"/>
      <c r="G77" s="196">
        <f t="shared" si="5"/>
        <v>0</v>
      </c>
      <c r="H77" s="74"/>
      <c r="I77" s="21" t="s">
        <v>312</v>
      </c>
      <c r="J77" s="22"/>
      <c r="K77" s="101">
        <f>JANVIER!K20+FEVRIER!K20</f>
        <v>0</v>
      </c>
      <c r="L77" s="102" t="e">
        <f t="shared" si="4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5"/>
        <v>0</v>
      </c>
      <c r="H78" s="74"/>
      <c r="I78" s="33" t="s">
        <v>128</v>
      </c>
      <c r="J78" s="34"/>
      <c r="K78" s="95">
        <f>JANVIER!K21+FEVRIER!K21</f>
        <v>0</v>
      </c>
      <c r="L78" s="98" t="e">
        <f t="shared" si="4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5"/>
        <v>0</v>
      </c>
      <c r="H79" s="74"/>
      <c r="I79" s="60" t="s">
        <v>220</v>
      </c>
      <c r="J79" s="61"/>
      <c r="K79" s="103">
        <f>JANVIER!K22+FEVRIER!K22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5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5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5"/>
        <v>0</v>
      </c>
    </row>
    <row r="83" spans="1:13">
      <c r="A83" s="2"/>
      <c r="B83" s="32"/>
      <c r="C83" s="29"/>
      <c r="E83" s="196"/>
      <c r="G83" s="196">
        <f t="shared" si="5"/>
        <v>0</v>
      </c>
    </row>
    <row r="84" spans="1:13">
      <c r="A84" s="2"/>
      <c r="B84" s="32"/>
      <c r="C84" s="29"/>
      <c r="E84" s="196"/>
      <c r="G84" s="196">
        <f t="shared" si="5"/>
        <v>0</v>
      </c>
    </row>
    <row r="85" spans="1:13">
      <c r="A85" s="2"/>
      <c r="B85" s="32"/>
      <c r="C85" s="29"/>
      <c r="E85" s="196"/>
      <c r="G85" s="196">
        <f t="shared" si="5"/>
        <v>0</v>
      </c>
    </row>
    <row r="86" spans="1:13">
      <c r="A86" s="2"/>
      <c r="B86" s="32"/>
      <c r="C86" s="29"/>
      <c r="E86" s="196"/>
      <c r="G86" s="196">
        <f t="shared" si="5"/>
        <v>0</v>
      </c>
    </row>
    <row r="87" spans="1:13">
      <c r="A87" s="2"/>
      <c r="B87" s="32"/>
      <c r="C87" s="29"/>
      <c r="E87" s="196"/>
      <c r="G87" s="196">
        <f t="shared" si="5"/>
        <v>0</v>
      </c>
    </row>
    <row r="88" spans="1:13">
      <c r="A88" s="2"/>
      <c r="B88" s="32"/>
      <c r="C88" s="29"/>
      <c r="E88" s="196"/>
      <c r="G88" s="196">
        <f t="shared" si="5"/>
        <v>0</v>
      </c>
    </row>
    <row r="89" spans="1:13">
      <c r="A89" s="2"/>
      <c r="B89" s="32"/>
      <c r="C89" s="29"/>
      <c r="E89" s="196"/>
      <c r="G89" s="196">
        <f t="shared" si="5"/>
        <v>0</v>
      </c>
    </row>
    <row r="90" spans="1:13">
      <c r="A90" s="2"/>
      <c r="B90" s="32"/>
      <c r="C90" s="29"/>
      <c r="E90" s="196"/>
      <c r="G90" s="196">
        <f t="shared" si="5"/>
        <v>0</v>
      </c>
    </row>
    <row r="91" spans="1:13">
      <c r="A91" s="2"/>
      <c r="B91" s="32"/>
      <c r="C91" s="29"/>
      <c r="E91" s="196"/>
      <c r="G91" s="196">
        <f t="shared" si="5"/>
        <v>0</v>
      </c>
    </row>
    <row r="92" spans="1:13">
      <c r="A92" s="2"/>
      <c r="B92" s="32"/>
      <c r="C92" s="29"/>
      <c r="E92" s="196"/>
      <c r="G92" s="196">
        <f t="shared" si="5"/>
        <v>0</v>
      </c>
    </row>
    <row r="93" spans="1:13">
      <c r="A93" s="2"/>
      <c r="B93" s="32"/>
      <c r="C93" s="29"/>
      <c r="E93" s="196"/>
      <c r="G93" s="196">
        <f t="shared" si="5"/>
        <v>0</v>
      </c>
    </row>
    <row r="94" spans="1:13">
      <c r="A94" s="2"/>
      <c r="B94" s="32"/>
      <c r="C94" s="29"/>
      <c r="E94" s="196"/>
      <c r="G94" s="196">
        <f t="shared" si="5"/>
        <v>0</v>
      </c>
    </row>
    <row r="95" spans="1:13">
      <c r="A95" s="2"/>
      <c r="B95" s="32"/>
      <c r="C95" s="29"/>
      <c r="E95" s="196"/>
      <c r="G95" s="196">
        <f t="shared" si="5"/>
        <v>0</v>
      </c>
    </row>
    <row r="96" spans="1:13">
      <c r="A96" s="2"/>
      <c r="B96" s="32"/>
      <c r="C96" s="29"/>
      <c r="E96" s="196"/>
      <c r="G96" s="196">
        <f t="shared" si="5"/>
        <v>0</v>
      </c>
    </row>
    <row r="97" spans="1:7">
      <c r="A97" s="2"/>
      <c r="B97" s="32"/>
      <c r="C97" s="29"/>
      <c r="E97" s="196"/>
      <c r="G97" s="196">
        <f t="shared" si="5"/>
        <v>0</v>
      </c>
    </row>
    <row r="98" spans="1:7">
      <c r="A98" s="2"/>
      <c r="B98" s="32"/>
      <c r="C98" s="29"/>
      <c r="E98" s="196"/>
      <c r="G98" s="196">
        <f t="shared" si="5"/>
        <v>0</v>
      </c>
    </row>
    <row r="99" spans="1:7">
      <c r="A99" s="2"/>
      <c r="B99" s="32"/>
      <c r="C99" s="29"/>
      <c r="E99" s="196"/>
      <c r="G99" s="196">
        <f t="shared" si="5"/>
        <v>0</v>
      </c>
    </row>
    <row r="100" spans="1:7">
      <c r="A100" s="2"/>
      <c r="B100" s="32"/>
      <c r="C100" s="29"/>
      <c r="E100" s="196"/>
      <c r="G100" s="196">
        <f t="shared" si="5"/>
        <v>0</v>
      </c>
    </row>
    <row r="101" spans="1:7">
      <c r="A101" s="2"/>
      <c r="B101" s="32"/>
      <c r="C101" s="29"/>
      <c r="E101" s="196"/>
      <c r="G101" s="196">
        <f t="shared" si="5"/>
        <v>0</v>
      </c>
    </row>
    <row r="102" spans="1:7">
      <c r="A102" s="2"/>
      <c r="B102" s="32"/>
      <c r="C102" s="29"/>
      <c r="E102" s="196"/>
      <c r="G102" s="196">
        <f t="shared" si="5"/>
        <v>0</v>
      </c>
    </row>
    <row r="103" spans="1:7">
      <c r="A103" s="2"/>
      <c r="B103" s="32"/>
      <c r="C103" s="29"/>
      <c r="E103" s="196"/>
      <c r="G103" s="196">
        <f t="shared" si="5"/>
        <v>0</v>
      </c>
    </row>
    <row r="104" spans="1:7">
      <c r="A104" s="2"/>
      <c r="B104" s="32"/>
      <c r="C104" s="29"/>
      <c r="E104" s="196"/>
      <c r="G104" s="196">
        <f t="shared" si="5"/>
        <v>0</v>
      </c>
    </row>
    <row r="105" spans="1:7">
      <c r="A105" s="2"/>
      <c r="B105" s="32"/>
      <c r="C105" s="29"/>
      <c r="E105" s="196"/>
      <c r="G105" s="196">
        <f t="shared" si="5"/>
        <v>0</v>
      </c>
    </row>
    <row r="106" spans="1:7">
      <c r="A106" s="2"/>
      <c r="B106" s="32"/>
      <c r="C106" s="29"/>
      <c r="E106" s="196"/>
      <c r="G106" s="196">
        <f t="shared" si="5"/>
        <v>0</v>
      </c>
    </row>
    <row r="107" spans="1:7">
      <c r="A107" s="2"/>
      <c r="B107" s="32"/>
      <c r="C107" s="29"/>
      <c r="E107" s="196"/>
      <c r="G107" s="196">
        <f t="shared" si="5"/>
        <v>0</v>
      </c>
    </row>
    <row r="108" spans="1:7">
      <c r="A108" s="2"/>
      <c r="B108" s="32"/>
      <c r="C108" s="29"/>
      <c r="E108" s="196"/>
      <c r="G108" s="196">
        <f t="shared" si="5"/>
        <v>0</v>
      </c>
    </row>
    <row r="109" spans="1:7">
      <c r="A109" s="2"/>
      <c r="B109" s="32"/>
      <c r="C109" s="29"/>
      <c r="E109" s="196"/>
      <c r="G109" s="196">
        <f t="shared" si="5"/>
        <v>0</v>
      </c>
    </row>
    <row r="110" spans="1:7">
      <c r="A110" s="2"/>
      <c r="B110" s="32"/>
      <c r="C110" s="29"/>
      <c r="E110" s="196"/>
      <c r="G110" s="196">
        <f t="shared" si="5"/>
        <v>0</v>
      </c>
    </row>
    <row r="111" spans="1:7">
      <c r="A111" s="2"/>
      <c r="B111" s="32"/>
      <c r="C111" s="29"/>
      <c r="E111" s="196"/>
      <c r="G111" s="196">
        <f t="shared" si="5"/>
        <v>0</v>
      </c>
    </row>
    <row r="112" spans="1:7">
      <c r="A112" s="2"/>
      <c r="B112" s="32"/>
      <c r="C112" s="29"/>
      <c r="E112" s="196"/>
      <c r="G112" s="196">
        <f t="shared" si="5"/>
        <v>0</v>
      </c>
    </row>
    <row r="113" spans="1:7">
      <c r="A113" s="2"/>
      <c r="B113" s="32"/>
      <c r="C113" s="29"/>
      <c r="E113" s="196"/>
      <c r="G113" s="196">
        <f t="shared" si="5"/>
        <v>0</v>
      </c>
    </row>
    <row r="114" spans="1:7">
      <c r="A114" s="2"/>
      <c r="B114" s="32"/>
      <c r="C114" s="29"/>
      <c r="E114" s="196"/>
      <c r="G114" s="196">
        <f t="shared" si="5"/>
        <v>0</v>
      </c>
    </row>
    <row r="115" spans="1:7">
      <c r="A115" s="2"/>
      <c r="B115" s="32"/>
      <c r="C115" s="29"/>
      <c r="E115" s="196"/>
      <c r="G115" s="196">
        <f t="shared" si="5"/>
        <v>0</v>
      </c>
    </row>
    <row r="116" spans="1:7">
      <c r="A116" s="2"/>
      <c r="B116" s="32"/>
      <c r="C116" s="29"/>
      <c r="E116" s="196"/>
      <c r="G116" s="196">
        <f t="shared" si="5"/>
        <v>0</v>
      </c>
    </row>
    <row r="117" spans="1:7">
      <c r="A117" s="2"/>
      <c r="B117" s="32"/>
      <c r="C117" s="29"/>
      <c r="E117" s="196"/>
      <c r="G117" s="196">
        <f t="shared" si="5"/>
        <v>0</v>
      </c>
    </row>
    <row r="118" spans="1:7">
      <c r="A118" s="2"/>
      <c r="B118" s="32"/>
      <c r="C118" s="29"/>
      <c r="E118" s="196"/>
      <c r="G118" s="196">
        <f t="shared" si="5"/>
        <v>0</v>
      </c>
    </row>
    <row r="119" spans="1:7">
      <c r="A119" s="2"/>
      <c r="B119" s="32"/>
      <c r="C119" s="29"/>
      <c r="E119" s="196"/>
      <c r="G119" s="196">
        <f t="shared" si="5"/>
        <v>0</v>
      </c>
    </row>
    <row r="120" spans="1:7">
      <c r="A120" s="2"/>
      <c r="B120" s="32"/>
      <c r="C120" s="29"/>
      <c r="E120" s="196"/>
      <c r="G120" s="196">
        <f t="shared" si="5"/>
        <v>0</v>
      </c>
    </row>
    <row r="121" spans="1:7">
      <c r="A121" s="2"/>
      <c r="B121" s="32"/>
      <c r="C121" s="29"/>
      <c r="E121" s="196"/>
      <c r="G121" s="196">
        <f t="shared" si="5"/>
        <v>0</v>
      </c>
    </row>
    <row r="122" spans="1:7">
      <c r="A122" s="2"/>
      <c r="B122" s="32"/>
      <c r="C122" s="29"/>
      <c r="E122" s="196"/>
      <c r="G122" s="196">
        <f t="shared" si="5"/>
        <v>0</v>
      </c>
    </row>
    <row r="123" spans="1:7">
      <c r="A123" s="2"/>
      <c r="B123" s="32"/>
      <c r="C123" s="29"/>
      <c r="E123" s="196"/>
      <c r="G123" s="196">
        <f t="shared" si="5"/>
        <v>0</v>
      </c>
    </row>
    <row r="124" spans="1:7">
      <c r="A124" s="2"/>
      <c r="B124" s="32"/>
      <c r="C124" s="29"/>
      <c r="E124" s="196"/>
      <c r="G124" s="196">
        <f t="shared" si="5"/>
        <v>0</v>
      </c>
    </row>
    <row r="125" spans="1:7">
      <c r="A125" s="2"/>
      <c r="B125" s="32"/>
      <c r="C125" s="29"/>
      <c r="E125" s="196"/>
      <c r="G125" s="196">
        <f t="shared" si="5"/>
        <v>0</v>
      </c>
    </row>
    <row r="126" spans="1:7">
      <c r="A126" s="2"/>
      <c r="B126" s="32"/>
      <c r="C126" s="29"/>
      <c r="E126" s="196"/>
      <c r="G126" s="196">
        <f t="shared" si="5"/>
        <v>0</v>
      </c>
    </row>
    <row r="127" spans="1:7">
      <c r="A127" s="2"/>
      <c r="B127" s="32"/>
      <c r="C127" s="29"/>
      <c r="E127" s="196"/>
      <c r="G127" s="196">
        <f t="shared" si="5"/>
        <v>0</v>
      </c>
    </row>
    <row r="128" spans="1:7">
      <c r="A128" s="2"/>
      <c r="B128" s="32"/>
      <c r="C128" s="29"/>
      <c r="E128" s="196"/>
      <c r="G128" s="196">
        <f t="shared" si="5"/>
        <v>0</v>
      </c>
    </row>
    <row r="129" spans="1:7">
      <c r="A129" s="2"/>
      <c r="B129" s="32"/>
      <c r="C129" s="29"/>
      <c r="E129" s="196"/>
      <c r="G129" s="196">
        <f t="shared" si="5"/>
        <v>0</v>
      </c>
    </row>
    <row r="130" spans="1:7">
      <c r="A130" s="2"/>
      <c r="B130" s="32"/>
      <c r="C130" s="29"/>
      <c r="E130" s="196"/>
      <c r="G130" s="196">
        <f t="shared" si="5"/>
        <v>0</v>
      </c>
    </row>
    <row r="131" spans="1:7">
      <c r="A131" s="2"/>
      <c r="B131" s="32"/>
      <c r="C131" s="29"/>
      <c r="E131" s="196"/>
      <c r="G131" s="196">
        <f t="shared" si="5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8">
      <c r="A225" s="2"/>
      <c r="B225" s="32"/>
      <c r="C225" s="29"/>
      <c r="E225" s="196"/>
      <c r="G225" s="196">
        <f t="shared" si="7"/>
        <v>0</v>
      </c>
      <c r="H225" t="s">
        <v>311</v>
      </c>
    </row>
    <row r="226" spans="1:8">
      <c r="A226" s="2"/>
      <c r="B226" s="32"/>
      <c r="C226" s="29"/>
      <c r="E226" s="196"/>
      <c r="G226" s="196">
        <f t="shared" si="7"/>
        <v>0</v>
      </c>
    </row>
    <row r="227" spans="1:8">
      <c r="A227" s="2"/>
      <c r="B227" s="32"/>
      <c r="C227" s="29"/>
      <c r="E227" s="196"/>
      <c r="G227" s="196">
        <f t="shared" si="7"/>
        <v>0</v>
      </c>
    </row>
    <row r="228" spans="1:8">
      <c r="A228" s="2"/>
      <c r="B228" s="32"/>
      <c r="C228" s="29"/>
      <c r="E228" s="196"/>
      <c r="G228" s="196">
        <f t="shared" si="7"/>
        <v>0</v>
      </c>
    </row>
    <row r="229" spans="1:8">
      <c r="A229" s="2"/>
      <c r="B229" s="32"/>
      <c r="C229" s="29"/>
      <c r="E229" s="196"/>
      <c r="G229" s="196">
        <f t="shared" si="7"/>
        <v>0</v>
      </c>
    </row>
    <row r="230" spans="1:8">
      <c r="A230" s="2"/>
      <c r="B230" s="32"/>
      <c r="C230" s="29"/>
      <c r="E230" s="196"/>
      <c r="G230" s="196">
        <f t="shared" si="7"/>
        <v>0</v>
      </c>
    </row>
    <row r="231" spans="1:8">
      <c r="A231" s="2"/>
      <c r="B231" s="32"/>
      <c r="C231" s="29"/>
      <c r="E231" s="196"/>
      <c r="G231" s="196">
        <f t="shared" si="7"/>
        <v>0</v>
      </c>
    </row>
    <row r="232" spans="1:8">
      <c r="A232" s="2"/>
      <c r="B232" s="32"/>
      <c r="C232" s="29"/>
      <c r="E232" s="196"/>
      <c r="G232" s="196">
        <f t="shared" si="7"/>
        <v>0</v>
      </c>
    </row>
    <row r="233" spans="1:8">
      <c r="A233" s="2"/>
      <c r="B233" s="32"/>
      <c r="C233" s="29"/>
      <c r="E233" s="196"/>
      <c r="G233" s="196">
        <f t="shared" si="7"/>
        <v>0</v>
      </c>
    </row>
    <row r="234" spans="1:8">
      <c r="A234" s="2"/>
      <c r="B234" s="32"/>
      <c r="C234" s="29"/>
      <c r="E234" s="196"/>
      <c r="G234" s="196">
        <f t="shared" si="7"/>
        <v>0</v>
      </c>
    </row>
    <row r="235" spans="1:8">
      <c r="A235" s="2"/>
      <c r="B235" s="32"/>
      <c r="C235" s="29"/>
      <c r="E235" s="196"/>
      <c r="G235" s="196">
        <f t="shared" si="7"/>
        <v>0</v>
      </c>
    </row>
    <row r="236" spans="1:8">
      <c r="A236" s="2"/>
      <c r="B236" s="32"/>
      <c r="C236" s="29"/>
      <c r="E236" s="196"/>
      <c r="G236" s="196">
        <f t="shared" si="7"/>
        <v>0</v>
      </c>
    </row>
    <row r="237" spans="1:8">
      <c r="A237" s="2"/>
      <c r="B237" s="32"/>
      <c r="C237" s="29"/>
      <c r="E237" s="196"/>
      <c r="G237" s="196">
        <f t="shared" si="7"/>
        <v>0</v>
      </c>
    </row>
    <row r="238" spans="1:8">
      <c r="A238" s="2"/>
      <c r="B238" s="32"/>
      <c r="C238" s="29"/>
      <c r="E238" s="196"/>
      <c r="G238" s="196">
        <f t="shared" si="7"/>
        <v>0</v>
      </c>
    </row>
    <row r="239" spans="1:8">
      <c r="A239" s="2"/>
      <c r="B239" s="32"/>
      <c r="C239" s="29"/>
      <c r="E239" s="196"/>
      <c r="G239" s="196">
        <f t="shared" si="7"/>
        <v>0</v>
      </c>
    </row>
    <row r="240" spans="1:8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G501" s="196">
        <f>SUBTOTAL(9,G3:G500)</f>
        <v>0</v>
      </c>
    </row>
    <row r="502" spans="2:7">
      <c r="F502" s="162">
        <f>SUBTOTAL(9,F22:F241)</f>
        <v>0</v>
      </c>
      <c r="G502" s="195">
        <f>SUBTOTAL(9,G22:G241)</f>
        <v>0</v>
      </c>
    </row>
  </sheetData>
  <autoFilter ref="A2:G501" xr:uid="{00000000-0009-0000-0000-000001000000}"/>
  <mergeCells count="4">
    <mergeCell ref="I26:L28"/>
    <mergeCell ref="I29:L29"/>
    <mergeCell ref="I36:L36"/>
    <mergeCell ref="H58:M58"/>
  </mergeCells>
  <conditionalFormatting sqref="A3:G500">
    <cfRule type="expression" dxfId="30" priority="3">
      <formula>IF($C3="&gt;&gt;&gt;&gt;TOTAL",ROW(),"")</formula>
    </cfRule>
  </conditionalFormatting>
  <dataValidations count="1">
    <dataValidation type="list" allowBlank="1" showInputMessage="1" showErrorMessage="1" sqref="I46:I52 C3:C501" xr:uid="{00000000-0002-0000-01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6600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55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D6" s="223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D8" s="223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374</v>
      </c>
      <c r="J32" s="41">
        <v>31</v>
      </c>
      <c r="K32" s="40">
        <v>2</v>
      </c>
      <c r="L32" s="39">
        <f>IF(K22="","",(K22-K55)/J32/K32)</f>
        <v>-0.3285483870967742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4" t="s">
        <v>135</v>
      </c>
      <c r="J36" s="214"/>
      <c r="K36" s="214"/>
      <c r="L36" s="214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600</v>
      </c>
      <c r="J39" s="40">
        <v>31</v>
      </c>
      <c r="K39" s="40">
        <v>2</v>
      </c>
      <c r="L39" s="39">
        <f>I39/J39/K39</f>
        <v>9.67741935483871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 t="s">
        <v>214</v>
      </c>
      <c r="J46" s="30" t="s">
        <v>387</v>
      </c>
      <c r="K46" s="105">
        <v>2.5</v>
      </c>
      <c r="L46" s="30">
        <v>1</v>
      </c>
      <c r="M46" s="225">
        <f>K46*L46</f>
        <v>2.5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 t="s">
        <v>214</v>
      </c>
      <c r="J47" s="30" t="s">
        <v>387</v>
      </c>
      <c r="K47" s="105">
        <v>2.5</v>
      </c>
      <c r="L47" s="30">
        <v>1</v>
      </c>
      <c r="M47" s="225">
        <f t="shared" ref="M47:M54" si="3">K47*L47</f>
        <v>2.5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 t="s">
        <v>21</v>
      </c>
      <c r="J48" s="30" t="s">
        <v>385</v>
      </c>
      <c r="K48" s="105">
        <v>6.52</v>
      </c>
      <c r="L48" s="30">
        <v>1</v>
      </c>
      <c r="M48" s="225">
        <f t="shared" si="3"/>
        <v>6.52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 t="s">
        <v>8</v>
      </c>
      <c r="J49" s="30" t="s">
        <v>386</v>
      </c>
      <c r="K49" s="105">
        <v>2.95</v>
      </c>
      <c r="L49" s="30">
        <v>3</v>
      </c>
      <c r="M49" s="225">
        <f t="shared" si="3"/>
        <v>8.8500000000000014</v>
      </c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>
        <f t="shared" si="3"/>
        <v>0</v>
      </c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>
        <f t="shared" si="3"/>
        <v>0</v>
      </c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>
        <f t="shared" si="3"/>
        <v>0</v>
      </c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>
        <f t="shared" si="3"/>
        <v>0</v>
      </c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>
        <f t="shared" si="3"/>
        <v>0</v>
      </c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20.37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JANVIER!K4+FEVRIER!K4+K4</f>
        <v>0</v>
      </c>
      <c r="L61" s="86" t="e">
        <f t="shared" ref="L61:L78" si="4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JANVIER!K5+FEVRIER!K5+K5</f>
        <v>0</v>
      </c>
      <c r="L62" s="87" t="e">
        <f t="shared" si="4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JANVIER!K6+FEVRIER!K6+K6</f>
        <v>0</v>
      </c>
      <c r="L63" s="88" t="e">
        <f t="shared" si="4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JANVIER!K7+FEVRIER!K7+K7</f>
        <v>0</v>
      </c>
      <c r="L64" s="89" t="e">
        <f t="shared" si="4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JANVIER!K8+FEVRIER!K8+K8</f>
        <v>0</v>
      </c>
      <c r="L65" s="90" t="e">
        <f t="shared" si="4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JANVIER!K9+FEVRIER!K9+K9</f>
        <v>0</v>
      </c>
      <c r="L66" s="91" t="e">
        <f t="shared" si="4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JANVIER!K10+FEVRIER!K10+K10</f>
        <v>0</v>
      </c>
      <c r="L67" s="92" t="e">
        <f t="shared" si="4"/>
        <v>#DIV/0!</v>
      </c>
      <c r="M67" s="74"/>
    </row>
    <row r="68" spans="1:13">
      <c r="A68" s="2"/>
      <c r="B68" s="32"/>
      <c r="C68" s="29"/>
      <c r="E68" s="196"/>
      <c r="G68" s="196">
        <f t="shared" ref="G68:G131" si="5">IF($C68="&gt;&gt;&gt;&gt;TOTAL",0,E68*F68)</f>
        <v>0</v>
      </c>
      <c r="H68" s="74"/>
      <c r="I68" s="21" t="s">
        <v>25</v>
      </c>
      <c r="J68" s="22"/>
      <c r="K68" s="83">
        <f>JANVIER!K11+FEVRIER!K11+K11</f>
        <v>0</v>
      </c>
      <c r="L68" s="93" t="e">
        <f t="shared" si="4"/>
        <v>#DIV/0!</v>
      </c>
      <c r="M68" s="74"/>
    </row>
    <row r="69" spans="1:13">
      <c r="A69" s="2"/>
      <c r="B69" s="32"/>
      <c r="C69" s="29"/>
      <c r="E69" s="196"/>
      <c r="G69" s="196">
        <f t="shared" si="5"/>
        <v>0</v>
      </c>
      <c r="H69" s="74"/>
      <c r="I69" s="23" t="s">
        <v>22</v>
      </c>
      <c r="J69" s="24"/>
      <c r="K69" s="84">
        <f>JANVIER!K12+FEVRIER!K12+K12</f>
        <v>0</v>
      </c>
      <c r="L69" s="94" t="e">
        <f t="shared" si="4"/>
        <v>#DIV/0!</v>
      </c>
      <c r="M69" s="74"/>
    </row>
    <row r="70" spans="1:13">
      <c r="A70" s="2"/>
      <c r="B70" s="32"/>
      <c r="C70" s="29"/>
      <c r="E70" s="196"/>
      <c r="G70" s="196">
        <f t="shared" si="5"/>
        <v>0</v>
      </c>
      <c r="H70" s="74"/>
      <c r="I70" s="7" t="s">
        <v>38</v>
      </c>
      <c r="J70" s="8"/>
      <c r="K70" s="76">
        <f>JANVIER!K13+FEVRIER!K13+K13</f>
        <v>0</v>
      </c>
      <c r="L70" s="86" t="e">
        <f t="shared" si="4"/>
        <v>#DIV/0!</v>
      </c>
      <c r="M70" s="74"/>
    </row>
    <row r="71" spans="1:13">
      <c r="A71" s="2"/>
      <c r="B71" s="32"/>
      <c r="C71" s="29"/>
      <c r="E71" s="196"/>
      <c r="G71" s="196">
        <f t="shared" si="5"/>
        <v>0</v>
      </c>
      <c r="H71" s="74"/>
      <c r="I71" s="9" t="s">
        <v>27</v>
      </c>
      <c r="J71" s="10"/>
      <c r="K71" s="77">
        <f>JANVIER!K14+FEVRIER!K14+K14</f>
        <v>0</v>
      </c>
      <c r="L71" s="87" t="e">
        <f t="shared" si="4"/>
        <v>#DIV/0!</v>
      </c>
      <c r="M71" s="74"/>
    </row>
    <row r="72" spans="1:13">
      <c r="A72" s="2"/>
      <c r="B72" s="32"/>
      <c r="C72" s="29"/>
      <c r="E72" s="196"/>
      <c r="G72" s="196">
        <f t="shared" si="5"/>
        <v>0</v>
      </c>
      <c r="H72" s="74"/>
      <c r="I72" s="11" t="s">
        <v>37</v>
      </c>
      <c r="J72" s="12"/>
      <c r="K72" s="78">
        <f>JANVIER!K15+FEVRIER!K15+K15</f>
        <v>0</v>
      </c>
      <c r="L72" s="88" t="e">
        <f t="shared" si="4"/>
        <v>#DIV/0!</v>
      </c>
      <c r="M72" s="74"/>
    </row>
    <row r="73" spans="1:13">
      <c r="A73" s="2"/>
      <c r="B73" s="32"/>
      <c r="C73" s="29"/>
      <c r="E73" s="196"/>
      <c r="G73" s="196">
        <f t="shared" si="5"/>
        <v>0</v>
      </c>
      <c r="H73" s="74"/>
      <c r="I73" s="13" t="s">
        <v>125</v>
      </c>
      <c r="J73" s="14"/>
      <c r="K73" s="79">
        <f>JANVIER!K16+FEVRIER!K16+K16</f>
        <v>0</v>
      </c>
      <c r="L73" s="89" t="e">
        <f t="shared" si="4"/>
        <v>#DIV/0!</v>
      </c>
      <c r="M73" s="74"/>
    </row>
    <row r="74" spans="1:13">
      <c r="A74" s="2"/>
      <c r="B74" s="32"/>
      <c r="C74" s="29"/>
      <c r="E74" s="196"/>
      <c r="G74" s="196">
        <f t="shared" si="5"/>
        <v>0</v>
      </c>
      <c r="H74" s="74"/>
      <c r="I74" s="15" t="s">
        <v>148</v>
      </c>
      <c r="J74" s="16"/>
      <c r="K74" s="80">
        <f>JANVIER!K17+FEVRIER!K17+K17</f>
        <v>0</v>
      </c>
      <c r="L74" s="90" t="e">
        <f t="shared" si="4"/>
        <v>#DIV/0!</v>
      </c>
      <c r="M74" s="74"/>
    </row>
    <row r="75" spans="1:13">
      <c r="A75" s="2"/>
      <c r="B75" s="32"/>
      <c r="C75" s="29"/>
      <c r="E75" s="196"/>
      <c r="G75" s="196">
        <f t="shared" si="5"/>
        <v>0</v>
      </c>
      <c r="H75" s="74"/>
      <c r="I75" s="17" t="s">
        <v>214</v>
      </c>
      <c r="J75" s="18"/>
      <c r="K75" s="96">
        <f>JANVIER!K18+FEVRIER!K18+K18</f>
        <v>0</v>
      </c>
      <c r="L75" s="91" t="e">
        <f t="shared" si="4"/>
        <v>#DIV/0!</v>
      </c>
      <c r="M75" s="74"/>
    </row>
    <row r="76" spans="1:13">
      <c r="A76" s="2"/>
      <c r="B76" s="32"/>
      <c r="C76" s="29"/>
      <c r="E76" s="196"/>
      <c r="G76" s="196">
        <f t="shared" si="5"/>
        <v>0</v>
      </c>
      <c r="H76" s="74"/>
      <c r="I76" s="19" t="s">
        <v>222</v>
      </c>
      <c r="J76" s="20"/>
      <c r="K76" s="97">
        <f>JANVIER!K19+FEVRIER!K19+K19</f>
        <v>0</v>
      </c>
      <c r="L76" s="92" t="e">
        <f t="shared" si="4"/>
        <v>#DIV/0!</v>
      </c>
      <c r="M76" s="74"/>
    </row>
    <row r="77" spans="1:13">
      <c r="A77" s="2"/>
      <c r="B77" s="32"/>
      <c r="C77" s="29"/>
      <c r="E77" s="196"/>
      <c r="G77" s="196">
        <f t="shared" si="5"/>
        <v>0</v>
      </c>
      <c r="H77" s="74"/>
      <c r="I77" s="21" t="s">
        <v>312</v>
      </c>
      <c r="J77" s="22"/>
      <c r="K77" s="101">
        <f>JANVIER!K20+FEVRIER!K20+K20</f>
        <v>0</v>
      </c>
      <c r="L77" s="102" t="e">
        <f t="shared" si="4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5"/>
        <v>0</v>
      </c>
      <c r="H78" s="74"/>
      <c r="I78" s="33" t="s">
        <v>128</v>
      </c>
      <c r="J78" s="34"/>
      <c r="K78" s="95">
        <f>JANVIER!K21+FEVRIER!K21+K21</f>
        <v>0</v>
      </c>
      <c r="L78" s="98" t="e">
        <f t="shared" si="4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5"/>
        <v>0</v>
      </c>
      <c r="H79" s="74"/>
      <c r="I79" s="60" t="s">
        <v>220</v>
      </c>
      <c r="J79" s="61"/>
      <c r="K79" s="103">
        <f>JANVIER!K22+FEVRIER!K22+K22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5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5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5"/>
        <v>0</v>
      </c>
    </row>
    <row r="83" spans="1:13">
      <c r="A83" s="2"/>
      <c r="B83" s="32"/>
      <c r="C83" s="29"/>
      <c r="E83" s="196"/>
      <c r="G83" s="196">
        <f t="shared" si="5"/>
        <v>0</v>
      </c>
    </row>
    <row r="84" spans="1:13">
      <c r="A84" s="2"/>
      <c r="B84" s="32"/>
      <c r="C84" s="29"/>
      <c r="E84" s="196"/>
      <c r="G84" s="196">
        <f t="shared" si="5"/>
        <v>0</v>
      </c>
    </row>
    <row r="85" spans="1:13">
      <c r="A85" s="2"/>
      <c r="B85" s="32"/>
      <c r="C85" s="29"/>
      <c r="E85" s="196"/>
      <c r="G85" s="196">
        <f t="shared" si="5"/>
        <v>0</v>
      </c>
    </row>
    <row r="86" spans="1:13">
      <c r="A86" s="2"/>
      <c r="B86" s="32"/>
      <c r="C86" s="29"/>
      <c r="E86" s="196"/>
      <c r="G86" s="196">
        <f t="shared" si="5"/>
        <v>0</v>
      </c>
    </row>
    <row r="87" spans="1:13">
      <c r="A87" s="2"/>
      <c r="B87" s="32"/>
      <c r="C87" s="29"/>
      <c r="E87" s="196"/>
      <c r="G87" s="196">
        <f t="shared" si="5"/>
        <v>0</v>
      </c>
    </row>
    <row r="88" spans="1:13">
      <c r="A88" s="2"/>
      <c r="B88" s="32"/>
      <c r="C88" s="29"/>
      <c r="E88" s="196"/>
      <c r="G88" s="196">
        <f t="shared" si="5"/>
        <v>0</v>
      </c>
    </row>
    <row r="89" spans="1:13">
      <c r="A89" s="2"/>
      <c r="B89" s="32"/>
      <c r="C89" s="29"/>
      <c r="E89" s="196"/>
      <c r="G89" s="196">
        <f t="shared" si="5"/>
        <v>0</v>
      </c>
    </row>
    <row r="90" spans="1:13">
      <c r="A90" s="2"/>
      <c r="B90" s="32"/>
      <c r="C90" s="29"/>
      <c r="E90" s="196"/>
      <c r="G90" s="196">
        <f t="shared" si="5"/>
        <v>0</v>
      </c>
    </row>
    <row r="91" spans="1:13">
      <c r="A91" s="2"/>
      <c r="B91" s="32"/>
      <c r="C91" s="29"/>
      <c r="E91" s="196"/>
      <c r="G91" s="196">
        <f t="shared" si="5"/>
        <v>0</v>
      </c>
    </row>
    <row r="92" spans="1:13">
      <c r="A92" s="2"/>
      <c r="B92" s="32"/>
      <c r="C92" s="29"/>
      <c r="E92" s="196"/>
      <c r="G92" s="196">
        <f t="shared" si="5"/>
        <v>0</v>
      </c>
    </row>
    <row r="93" spans="1:13">
      <c r="A93" s="2"/>
      <c r="B93" s="32"/>
      <c r="C93" s="29"/>
      <c r="E93" s="196"/>
      <c r="G93" s="196">
        <f t="shared" si="5"/>
        <v>0</v>
      </c>
    </row>
    <row r="94" spans="1:13">
      <c r="A94" s="2"/>
      <c r="B94" s="32"/>
      <c r="C94" s="29"/>
      <c r="E94" s="196"/>
      <c r="G94" s="196">
        <f t="shared" si="5"/>
        <v>0</v>
      </c>
    </row>
    <row r="95" spans="1:13">
      <c r="A95" s="2"/>
      <c r="B95" s="32"/>
      <c r="C95" s="29"/>
      <c r="E95" s="196"/>
      <c r="G95" s="196">
        <f t="shared" si="5"/>
        <v>0</v>
      </c>
    </row>
    <row r="96" spans="1:13">
      <c r="A96" s="2"/>
      <c r="B96" s="32"/>
      <c r="C96" s="29"/>
      <c r="E96" s="196"/>
      <c r="G96" s="196">
        <f t="shared" si="5"/>
        <v>0</v>
      </c>
    </row>
    <row r="97" spans="1:7">
      <c r="A97" s="2"/>
      <c r="B97" s="32"/>
      <c r="C97" s="29"/>
      <c r="E97" s="196"/>
      <c r="G97" s="196">
        <f t="shared" si="5"/>
        <v>0</v>
      </c>
    </row>
    <row r="98" spans="1:7">
      <c r="A98" s="2"/>
      <c r="B98" s="32"/>
      <c r="C98" s="29"/>
      <c r="E98" s="196"/>
      <c r="G98" s="196">
        <f t="shared" si="5"/>
        <v>0</v>
      </c>
    </row>
    <row r="99" spans="1:7">
      <c r="A99" s="2"/>
      <c r="B99" s="32"/>
      <c r="C99" s="29"/>
      <c r="E99" s="196"/>
      <c r="G99" s="196">
        <f t="shared" si="5"/>
        <v>0</v>
      </c>
    </row>
    <row r="100" spans="1:7">
      <c r="A100" s="2"/>
      <c r="B100" s="32"/>
      <c r="C100" s="29"/>
      <c r="E100" s="196"/>
      <c r="G100" s="196">
        <f t="shared" si="5"/>
        <v>0</v>
      </c>
    </row>
    <row r="101" spans="1:7">
      <c r="A101" s="2"/>
      <c r="B101" s="32"/>
      <c r="C101" s="29"/>
      <c r="E101" s="196"/>
      <c r="G101" s="196">
        <f t="shared" si="5"/>
        <v>0</v>
      </c>
    </row>
    <row r="102" spans="1:7">
      <c r="A102" s="2"/>
      <c r="B102" s="32"/>
      <c r="C102" s="29"/>
      <c r="E102" s="196"/>
      <c r="G102" s="196">
        <f t="shared" si="5"/>
        <v>0</v>
      </c>
    </row>
    <row r="103" spans="1:7">
      <c r="A103" s="2"/>
      <c r="B103" s="32"/>
      <c r="C103" s="29"/>
      <c r="E103" s="196"/>
      <c r="G103" s="196">
        <f t="shared" si="5"/>
        <v>0</v>
      </c>
    </row>
    <row r="104" spans="1:7">
      <c r="A104" s="2"/>
      <c r="B104" s="32"/>
      <c r="C104" s="29"/>
      <c r="E104" s="196"/>
      <c r="G104" s="196">
        <f t="shared" si="5"/>
        <v>0</v>
      </c>
    </row>
    <row r="105" spans="1:7">
      <c r="A105" s="2"/>
      <c r="B105" s="32"/>
      <c r="C105" s="29"/>
      <c r="E105" s="196"/>
      <c r="G105" s="196">
        <f t="shared" si="5"/>
        <v>0</v>
      </c>
    </row>
    <row r="106" spans="1:7">
      <c r="A106" s="2"/>
      <c r="B106" s="32"/>
      <c r="C106" s="29"/>
      <c r="E106" s="196"/>
      <c r="G106" s="196">
        <f t="shared" si="5"/>
        <v>0</v>
      </c>
    </row>
    <row r="107" spans="1:7">
      <c r="A107" s="2"/>
      <c r="B107" s="32"/>
      <c r="C107" s="29"/>
      <c r="E107" s="196"/>
      <c r="G107" s="196">
        <f t="shared" si="5"/>
        <v>0</v>
      </c>
    </row>
    <row r="108" spans="1:7">
      <c r="A108" s="2"/>
      <c r="B108" s="32"/>
      <c r="C108" s="29"/>
      <c r="E108" s="196"/>
      <c r="G108" s="196">
        <f t="shared" si="5"/>
        <v>0</v>
      </c>
    </row>
    <row r="109" spans="1:7">
      <c r="A109" s="2"/>
      <c r="B109" s="32"/>
      <c r="C109" s="29"/>
      <c r="E109" s="196"/>
      <c r="G109" s="196">
        <f t="shared" si="5"/>
        <v>0</v>
      </c>
    </row>
    <row r="110" spans="1:7">
      <c r="A110" s="2"/>
      <c r="B110" s="32"/>
      <c r="C110" s="29"/>
      <c r="E110" s="196"/>
      <c r="G110" s="196">
        <f t="shared" si="5"/>
        <v>0</v>
      </c>
    </row>
    <row r="111" spans="1:7">
      <c r="A111" s="2"/>
      <c r="B111" s="32"/>
      <c r="C111" s="29"/>
      <c r="E111" s="196"/>
      <c r="G111" s="196">
        <f t="shared" si="5"/>
        <v>0</v>
      </c>
    </row>
    <row r="112" spans="1:7">
      <c r="A112" s="2"/>
      <c r="B112" s="32"/>
      <c r="C112" s="29"/>
      <c r="E112" s="196"/>
      <c r="G112" s="196">
        <f t="shared" si="5"/>
        <v>0</v>
      </c>
    </row>
    <row r="113" spans="1:7">
      <c r="A113" s="2"/>
      <c r="B113" s="32"/>
      <c r="C113" s="29"/>
      <c r="E113" s="196"/>
      <c r="G113" s="196">
        <f t="shared" si="5"/>
        <v>0</v>
      </c>
    </row>
    <row r="114" spans="1:7">
      <c r="A114" s="2"/>
      <c r="B114" s="32"/>
      <c r="C114" s="29"/>
      <c r="E114" s="196"/>
      <c r="G114" s="196">
        <f t="shared" si="5"/>
        <v>0</v>
      </c>
    </row>
    <row r="115" spans="1:7">
      <c r="A115" s="2"/>
      <c r="B115" s="32"/>
      <c r="C115" s="29"/>
      <c r="E115" s="196"/>
      <c r="G115" s="196">
        <f t="shared" si="5"/>
        <v>0</v>
      </c>
    </row>
    <row r="116" spans="1:7">
      <c r="A116" s="2"/>
      <c r="B116" s="32"/>
      <c r="C116" s="29"/>
      <c r="E116" s="196"/>
      <c r="G116" s="196">
        <f t="shared" si="5"/>
        <v>0</v>
      </c>
    </row>
    <row r="117" spans="1:7">
      <c r="A117" s="2"/>
      <c r="B117" s="32"/>
      <c r="C117" s="29"/>
      <c r="E117" s="196"/>
      <c r="G117" s="196">
        <f t="shared" si="5"/>
        <v>0</v>
      </c>
    </row>
    <row r="118" spans="1:7">
      <c r="A118" s="2"/>
      <c r="B118" s="32"/>
      <c r="C118" s="29"/>
      <c r="E118" s="196"/>
      <c r="G118" s="196">
        <f t="shared" si="5"/>
        <v>0</v>
      </c>
    </row>
    <row r="119" spans="1:7">
      <c r="A119" s="2"/>
      <c r="B119" s="32"/>
      <c r="C119" s="29"/>
      <c r="E119" s="196"/>
      <c r="G119" s="196">
        <f t="shared" si="5"/>
        <v>0</v>
      </c>
    </row>
    <row r="120" spans="1:7">
      <c r="A120" s="2"/>
      <c r="B120" s="32"/>
      <c r="C120" s="29"/>
      <c r="E120" s="196"/>
      <c r="G120" s="196">
        <f t="shared" si="5"/>
        <v>0</v>
      </c>
    </row>
    <row r="121" spans="1:7">
      <c r="A121" s="2"/>
      <c r="B121" s="32"/>
      <c r="C121" s="29"/>
      <c r="E121" s="196"/>
      <c r="G121" s="196">
        <f t="shared" si="5"/>
        <v>0</v>
      </c>
    </row>
    <row r="122" spans="1:7">
      <c r="A122" s="2"/>
      <c r="B122" s="32"/>
      <c r="C122" s="29"/>
      <c r="E122" s="196"/>
      <c r="G122" s="196">
        <f t="shared" si="5"/>
        <v>0</v>
      </c>
    </row>
    <row r="123" spans="1:7">
      <c r="A123" s="2"/>
      <c r="B123" s="32"/>
      <c r="C123" s="29"/>
      <c r="E123" s="196"/>
      <c r="G123" s="196">
        <f t="shared" si="5"/>
        <v>0</v>
      </c>
    </row>
    <row r="124" spans="1:7">
      <c r="A124" s="2"/>
      <c r="B124" s="32"/>
      <c r="C124" s="29"/>
      <c r="E124" s="196"/>
      <c r="G124" s="196">
        <f t="shared" si="5"/>
        <v>0</v>
      </c>
    </row>
    <row r="125" spans="1:7">
      <c r="A125" s="2"/>
      <c r="B125" s="32"/>
      <c r="C125" s="29"/>
      <c r="E125" s="196"/>
      <c r="G125" s="196">
        <f t="shared" si="5"/>
        <v>0</v>
      </c>
    </row>
    <row r="126" spans="1:7">
      <c r="A126" s="2"/>
      <c r="B126" s="32"/>
      <c r="C126" s="29"/>
      <c r="E126" s="196"/>
      <c r="G126" s="196">
        <f t="shared" si="5"/>
        <v>0</v>
      </c>
    </row>
    <row r="127" spans="1:7">
      <c r="A127" s="2"/>
      <c r="B127" s="32"/>
      <c r="C127" s="29"/>
      <c r="E127" s="196"/>
      <c r="G127" s="196">
        <f t="shared" si="5"/>
        <v>0</v>
      </c>
    </row>
    <row r="128" spans="1:7">
      <c r="A128" s="2"/>
      <c r="B128" s="32"/>
      <c r="C128" s="29"/>
      <c r="E128" s="196"/>
      <c r="G128" s="196">
        <f t="shared" si="5"/>
        <v>0</v>
      </c>
    </row>
    <row r="129" spans="1:7">
      <c r="A129" s="2"/>
      <c r="B129" s="32"/>
      <c r="C129" s="29"/>
      <c r="E129" s="196"/>
      <c r="G129" s="196">
        <f t="shared" si="5"/>
        <v>0</v>
      </c>
    </row>
    <row r="130" spans="1:7">
      <c r="A130" s="2"/>
      <c r="B130" s="32"/>
      <c r="C130" s="29"/>
      <c r="E130" s="196"/>
      <c r="G130" s="196">
        <f t="shared" si="5"/>
        <v>0</v>
      </c>
    </row>
    <row r="131" spans="1:7">
      <c r="A131" s="2"/>
      <c r="B131" s="32"/>
      <c r="C131" s="29"/>
      <c r="E131" s="196"/>
      <c r="G131" s="196">
        <f t="shared" si="5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11">
      <c r="A193" s="2"/>
      <c r="B193" s="32"/>
      <c r="C193" s="29"/>
      <c r="E193" s="196"/>
      <c r="G193" s="196">
        <f t="shared" si="6"/>
        <v>0</v>
      </c>
    </row>
    <row r="194" spans="1:11">
      <c r="A194" s="2"/>
      <c r="B194" s="32"/>
      <c r="C194" s="29"/>
      <c r="E194" s="196"/>
      <c r="G194" s="196">
        <f t="shared" si="6"/>
        <v>0</v>
      </c>
      <c r="J194" s="215"/>
      <c r="K194" s="215"/>
    </row>
    <row r="195" spans="1:11">
      <c r="A195" s="2"/>
      <c r="B195" s="32"/>
      <c r="C195" s="29"/>
      <c r="E195" s="196"/>
      <c r="G195" s="196">
        <f t="shared" si="6"/>
        <v>0</v>
      </c>
    </row>
    <row r="196" spans="1:11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11">
      <c r="A197" s="2"/>
      <c r="B197" s="32"/>
      <c r="C197" s="29"/>
      <c r="E197" s="196"/>
      <c r="G197" s="196">
        <f t="shared" si="7"/>
        <v>0</v>
      </c>
    </row>
    <row r="198" spans="1:11">
      <c r="A198" s="2"/>
      <c r="B198" s="32"/>
      <c r="C198" s="29"/>
      <c r="E198" s="196"/>
      <c r="G198" s="196">
        <f t="shared" si="7"/>
        <v>0</v>
      </c>
    </row>
    <row r="199" spans="1:11">
      <c r="A199" s="2"/>
      <c r="B199" s="32"/>
      <c r="C199" s="29"/>
      <c r="E199" s="196"/>
      <c r="G199" s="196">
        <f t="shared" si="7"/>
        <v>0</v>
      </c>
    </row>
    <row r="200" spans="1:11">
      <c r="A200" s="2"/>
      <c r="B200" s="32"/>
      <c r="C200" s="29"/>
      <c r="E200" s="196"/>
      <c r="G200" s="196">
        <f t="shared" si="7"/>
        <v>0</v>
      </c>
    </row>
    <row r="201" spans="1:11">
      <c r="A201" s="2"/>
      <c r="B201" s="32"/>
      <c r="C201" s="29"/>
      <c r="E201" s="196"/>
      <c r="G201" s="196">
        <f t="shared" si="7"/>
        <v>0</v>
      </c>
    </row>
    <row r="202" spans="1:11">
      <c r="A202" s="2"/>
      <c r="B202" s="32"/>
      <c r="C202" s="29"/>
      <c r="E202" s="196"/>
      <c r="G202" s="196">
        <f t="shared" si="7"/>
        <v>0</v>
      </c>
    </row>
    <row r="203" spans="1:11">
      <c r="A203" s="2"/>
      <c r="B203" s="32"/>
      <c r="C203" s="29"/>
      <c r="E203" s="196"/>
      <c r="G203" s="196">
        <f t="shared" si="7"/>
        <v>0</v>
      </c>
    </row>
    <row r="204" spans="1:11">
      <c r="A204" s="2"/>
      <c r="B204" s="32"/>
      <c r="C204" s="29"/>
      <c r="E204" s="196"/>
      <c r="G204" s="196">
        <f t="shared" si="7"/>
        <v>0</v>
      </c>
    </row>
    <row r="205" spans="1:11">
      <c r="A205" s="2"/>
      <c r="B205" s="32"/>
      <c r="C205" s="29"/>
      <c r="E205" s="196"/>
      <c r="G205" s="196">
        <f t="shared" si="7"/>
        <v>0</v>
      </c>
    </row>
    <row r="206" spans="1:11">
      <c r="A206" s="2"/>
      <c r="B206" s="32"/>
      <c r="C206" s="29"/>
      <c r="E206" s="196"/>
      <c r="G206" s="196">
        <f t="shared" si="7"/>
        <v>0</v>
      </c>
    </row>
    <row r="207" spans="1:11">
      <c r="A207" s="2"/>
      <c r="B207" s="32"/>
      <c r="C207" s="29"/>
      <c r="E207" s="196"/>
      <c r="G207" s="196">
        <f t="shared" si="7"/>
        <v>0</v>
      </c>
    </row>
    <row r="208" spans="1:11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C475" s="29"/>
      <c r="G475" s="196">
        <f t="shared" si="11"/>
        <v>0</v>
      </c>
    </row>
    <row r="476" spans="1:7">
      <c r="B476" s="163"/>
      <c r="C476" s="29"/>
      <c r="G476" s="196">
        <f t="shared" si="11"/>
        <v>0</v>
      </c>
    </row>
    <row r="477" spans="1:7">
      <c r="B477" s="163"/>
      <c r="C477" s="29"/>
      <c r="G477" s="196">
        <f t="shared" si="11"/>
        <v>0</v>
      </c>
    </row>
    <row r="478" spans="1:7">
      <c r="B478" s="163"/>
      <c r="C478" s="29"/>
      <c r="G478" s="196">
        <f t="shared" si="11"/>
        <v>0</v>
      </c>
    </row>
    <row r="479" spans="1:7">
      <c r="B479" s="163"/>
      <c r="C479" s="29"/>
      <c r="G479" s="196">
        <f t="shared" si="11"/>
        <v>0</v>
      </c>
    </row>
    <row r="480" spans="1:7">
      <c r="B480" s="163"/>
      <c r="C480" s="29"/>
      <c r="G480" s="196">
        <f t="shared" si="11"/>
        <v>0</v>
      </c>
    </row>
    <row r="481" spans="2:7">
      <c r="B481" s="163"/>
      <c r="C481" s="29"/>
      <c r="G481" s="196">
        <f t="shared" si="11"/>
        <v>0</v>
      </c>
    </row>
    <row r="482" spans="2:7">
      <c r="B482" s="163"/>
      <c r="C482" s="29"/>
      <c r="G482" s="196">
        <f t="shared" si="11"/>
        <v>0</v>
      </c>
    </row>
    <row r="483" spans="2:7">
      <c r="B483" s="163"/>
      <c r="C483" s="29"/>
      <c r="G483" s="196">
        <f t="shared" si="11"/>
        <v>0</v>
      </c>
    </row>
    <row r="484" spans="2:7">
      <c r="B484" s="163"/>
      <c r="C484" s="29"/>
      <c r="G484" s="196">
        <f t="shared" si="11"/>
        <v>0</v>
      </c>
    </row>
    <row r="485" spans="2:7">
      <c r="B485" s="163"/>
      <c r="C485" s="29"/>
      <c r="G485" s="196">
        <f t="shared" si="11"/>
        <v>0</v>
      </c>
    </row>
    <row r="486" spans="2:7">
      <c r="B486" s="163"/>
      <c r="C486" s="29"/>
      <c r="G486" s="196">
        <f t="shared" si="11"/>
        <v>0</v>
      </c>
    </row>
    <row r="487" spans="2:7">
      <c r="B487" s="163"/>
      <c r="C487" s="29"/>
      <c r="G487" s="196">
        <f t="shared" si="11"/>
        <v>0</v>
      </c>
    </row>
    <row r="488" spans="2:7">
      <c r="B488" s="163"/>
      <c r="C488" s="29"/>
      <c r="G488" s="196">
        <f t="shared" si="11"/>
        <v>0</v>
      </c>
    </row>
    <row r="489" spans="2:7">
      <c r="B489" s="163"/>
      <c r="C489" s="29"/>
      <c r="G489" s="196">
        <f t="shared" si="11"/>
        <v>0</v>
      </c>
    </row>
    <row r="490" spans="2:7">
      <c r="B490" s="163"/>
      <c r="C490" s="29"/>
      <c r="G490" s="196">
        <f t="shared" si="11"/>
        <v>0</v>
      </c>
    </row>
    <row r="491" spans="2:7">
      <c r="B491" s="163"/>
      <c r="C491" s="29"/>
      <c r="G491" s="196">
        <f t="shared" si="11"/>
        <v>0</v>
      </c>
    </row>
    <row r="492" spans="2:7">
      <c r="B492" s="163"/>
      <c r="C492" s="29"/>
      <c r="G492" s="196">
        <f t="shared" si="11"/>
        <v>0</v>
      </c>
    </row>
    <row r="493" spans="2:7">
      <c r="B493" s="163"/>
      <c r="C493" s="29"/>
      <c r="G493" s="196">
        <f t="shared" si="11"/>
        <v>0</v>
      </c>
    </row>
    <row r="494" spans="2:7">
      <c r="B494" s="163"/>
      <c r="C494" s="29"/>
      <c r="G494" s="196">
        <f t="shared" si="11"/>
        <v>0</v>
      </c>
    </row>
    <row r="495" spans="2:7">
      <c r="B495" s="163"/>
      <c r="C495" s="29"/>
      <c r="G495" s="196">
        <f t="shared" si="11"/>
        <v>0</v>
      </c>
    </row>
    <row r="496" spans="2:7">
      <c r="B496" s="163"/>
      <c r="C496" s="29"/>
      <c r="G496" s="196">
        <f t="shared" si="11"/>
        <v>0</v>
      </c>
    </row>
    <row r="497" spans="2:7">
      <c r="B497" s="163"/>
      <c r="C497" s="29"/>
      <c r="G497" s="196">
        <f t="shared" si="11"/>
        <v>0</v>
      </c>
    </row>
    <row r="498" spans="2:7">
      <c r="B498" s="163"/>
      <c r="C498" s="29"/>
      <c r="G498" s="196">
        <f t="shared" si="11"/>
        <v>0</v>
      </c>
    </row>
    <row r="499" spans="2:7">
      <c r="B499" s="163"/>
      <c r="C499" s="29"/>
      <c r="G499" s="196">
        <f t="shared" si="11"/>
        <v>0</v>
      </c>
    </row>
    <row r="500" spans="2:7">
      <c r="B500" s="163"/>
      <c r="C500" s="29"/>
      <c r="G500" s="196">
        <f t="shared" si="11"/>
        <v>0</v>
      </c>
    </row>
    <row r="501" spans="2:7">
      <c r="F501" s="162"/>
      <c r="G501" s="195">
        <f>SUBTOTAL(9,G3:G500)</f>
        <v>0</v>
      </c>
    </row>
  </sheetData>
  <autoFilter ref="A2:G500" xr:uid="{00000000-0009-0000-0000-000002000000}"/>
  <mergeCells count="5">
    <mergeCell ref="I26:L28"/>
    <mergeCell ref="I29:L29"/>
    <mergeCell ref="I36:L36"/>
    <mergeCell ref="H58:M58"/>
    <mergeCell ref="J194:K194"/>
  </mergeCells>
  <conditionalFormatting sqref="A3:G500">
    <cfRule type="expression" dxfId="29" priority="1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2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59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375</v>
      </c>
      <c r="J32" s="41">
        <v>30</v>
      </c>
      <c r="K32" s="40">
        <v>2</v>
      </c>
      <c r="L32" s="39">
        <f>IF(K22="","",(K22-K55)/J32/K32)</f>
        <v>-1.0008333333333332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500</v>
      </c>
      <c r="J39" s="40">
        <v>30</v>
      </c>
      <c r="K39" s="40">
        <v>2</v>
      </c>
      <c r="L39" s="39">
        <f>I39/J39/K39</f>
        <v>8.3333333333333339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 t="s">
        <v>8</v>
      </c>
      <c r="J46" s="30" t="s">
        <v>440</v>
      </c>
      <c r="K46" s="105">
        <v>34.9</v>
      </c>
      <c r="L46" s="30">
        <v>1</v>
      </c>
      <c r="M46" s="225">
        <f>K46*L46</f>
        <v>34.9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 t="s">
        <v>8</v>
      </c>
      <c r="J47" s="30" t="s">
        <v>441</v>
      </c>
      <c r="K47" s="105">
        <v>18.95</v>
      </c>
      <c r="L47" s="30">
        <v>1</v>
      </c>
      <c r="M47" s="225">
        <f>K47*L47</f>
        <v>18.95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 t="s">
        <v>8</v>
      </c>
      <c r="J48" s="30" t="s">
        <v>442</v>
      </c>
      <c r="K48" s="105">
        <v>6.2</v>
      </c>
      <c r="L48" s="30">
        <v>1</v>
      </c>
      <c r="M48" s="225">
        <f>K48*L48</f>
        <v>6.2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>
        <f>K49*L49</f>
        <v>0</v>
      </c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>
        <f>K50*L50</f>
        <v>0</v>
      </c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60.05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JANVIER!K4+FEVRIER!K4+MARS!K4+K4</f>
        <v>0</v>
      </c>
      <c r="L61" s="86" t="e">
        <f t="shared" ref="L61:L78" si="3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JANVIER!K5+FEVRIER!K5+MARS!K5+K5</f>
        <v>0</v>
      </c>
      <c r="L62" s="87" t="e">
        <f t="shared" si="3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JANVIER!K6+FEVRIER!K6+MARS!K6+K6</f>
        <v>0</v>
      </c>
      <c r="L63" s="88" t="e">
        <f t="shared" si="3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JANVIER!K7+FEVRIER!K7+MARS!K7+K7</f>
        <v>0</v>
      </c>
      <c r="L64" s="89" t="e">
        <f t="shared" si="3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JANVIER!K8+FEVRIER!K8+MARS!K8+K8</f>
        <v>0</v>
      </c>
      <c r="L65" s="90" t="e">
        <f t="shared" si="3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JANVIER!K9+FEVRIER!K9+MARS!K9+K9</f>
        <v>0</v>
      </c>
      <c r="L66" s="91" t="e">
        <f t="shared" si="3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JANVIER!K10+FEVRIER!K10+MARS!K10+K10</f>
        <v>0</v>
      </c>
      <c r="L67" s="92" t="e">
        <f t="shared" si="3"/>
        <v>#DIV/0!</v>
      </c>
      <c r="M67" s="74"/>
    </row>
    <row r="68" spans="1:13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83">
        <f>JANVIER!K11+FEVRIER!K11+MARS!K11+K11</f>
        <v>0</v>
      </c>
      <c r="L68" s="93" t="e">
        <f t="shared" si="3"/>
        <v>#DIV/0!</v>
      </c>
      <c r="M68" s="74"/>
    </row>
    <row r="69" spans="1:13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84">
        <f>JANVIER!K12+FEVRIER!K12+MARS!K12+K12</f>
        <v>0</v>
      </c>
      <c r="L69" s="94" t="e">
        <f t="shared" si="3"/>
        <v>#DIV/0!</v>
      </c>
      <c r="M69" s="74"/>
    </row>
    <row r="70" spans="1:13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6">
        <f>JANVIER!K13+FEVRIER!K13+MARS!K13+K13</f>
        <v>0</v>
      </c>
      <c r="L70" s="86" t="e">
        <f t="shared" si="3"/>
        <v>#DIV/0!</v>
      </c>
      <c r="M70" s="74"/>
    </row>
    <row r="71" spans="1:13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7">
        <f>JANVIER!K14+FEVRIER!K14+MARS!K14+K14</f>
        <v>0</v>
      </c>
      <c r="L71" s="87" t="e">
        <f t="shared" si="3"/>
        <v>#DIV/0!</v>
      </c>
      <c r="M71" s="74"/>
    </row>
    <row r="72" spans="1:13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8">
        <f>JANVIER!K15+FEVRIER!K15+MARS!K15+K15</f>
        <v>0</v>
      </c>
      <c r="L72" s="88" t="e">
        <f t="shared" si="3"/>
        <v>#DIV/0!</v>
      </c>
      <c r="M72" s="74"/>
    </row>
    <row r="73" spans="1:13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9">
        <f>JANVIER!K16+FEVRIER!K16+MARS!K16+K16</f>
        <v>0</v>
      </c>
      <c r="L73" s="89" t="e">
        <f t="shared" si="3"/>
        <v>#DIV/0!</v>
      </c>
      <c r="M73" s="74"/>
    </row>
    <row r="74" spans="1:13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80">
        <f>JANVIER!K17+FEVRIER!K17+MARS!K17+K17</f>
        <v>0</v>
      </c>
      <c r="L74" s="90" t="e">
        <f t="shared" si="3"/>
        <v>#DIV/0!</v>
      </c>
      <c r="M74" s="74"/>
    </row>
    <row r="75" spans="1:13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96">
        <f>JANVIER!K18+FEVRIER!K18+MARS!K18+K18</f>
        <v>0</v>
      </c>
      <c r="L75" s="91" t="e">
        <f t="shared" si="3"/>
        <v>#DIV/0!</v>
      </c>
      <c r="M75" s="74"/>
    </row>
    <row r="76" spans="1:13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97">
        <f>JANVIER!K19+FEVRIER!K19+MARS!K19+K19</f>
        <v>0</v>
      </c>
      <c r="L76" s="92" t="e">
        <f t="shared" si="3"/>
        <v>#DIV/0!</v>
      </c>
      <c r="M76" s="74"/>
    </row>
    <row r="77" spans="1:13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101">
        <f>JANVIER!K20+FEVRIER!K20+MARS!K20+K20</f>
        <v>0</v>
      </c>
      <c r="L77" s="102" t="e">
        <f t="shared" si="3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95">
        <f>JANVIER!K21+FEVRIER!K21+MARS!K21+K21</f>
        <v>0</v>
      </c>
      <c r="L78" s="98" t="e">
        <f t="shared" si="3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>
      <c r="A83" s="2"/>
      <c r="B83" s="32"/>
      <c r="C83" s="29"/>
      <c r="E83" s="196"/>
      <c r="G83" s="196">
        <f t="shared" si="4"/>
        <v>0</v>
      </c>
    </row>
    <row r="84" spans="1:13">
      <c r="A84" s="2"/>
      <c r="B84" s="32"/>
      <c r="C84" s="29"/>
      <c r="E84" s="196"/>
      <c r="G84" s="196">
        <f t="shared" si="4"/>
        <v>0</v>
      </c>
    </row>
    <row r="85" spans="1:13">
      <c r="A85" s="2"/>
      <c r="B85" s="32"/>
      <c r="C85" s="29"/>
      <c r="E85" s="196"/>
      <c r="G85" s="196">
        <f t="shared" si="4"/>
        <v>0</v>
      </c>
    </row>
    <row r="86" spans="1:13">
      <c r="A86" s="2"/>
      <c r="B86" s="32"/>
      <c r="C86" s="29"/>
      <c r="E86" s="196"/>
      <c r="G86" s="196">
        <f t="shared" si="4"/>
        <v>0</v>
      </c>
    </row>
    <row r="87" spans="1:13">
      <c r="A87" s="2"/>
      <c r="B87" s="32"/>
      <c r="C87" s="29"/>
      <c r="E87" s="196"/>
      <c r="G87" s="196">
        <f t="shared" si="4"/>
        <v>0</v>
      </c>
    </row>
    <row r="88" spans="1:13">
      <c r="A88" s="2"/>
      <c r="B88" s="32"/>
      <c r="C88" s="29"/>
      <c r="E88" s="196"/>
      <c r="G88" s="196">
        <f t="shared" si="4"/>
        <v>0</v>
      </c>
    </row>
    <row r="89" spans="1:13">
      <c r="A89" s="2"/>
      <c r="B89" s="32"/>
      <c r="C89" s="29"/>
      <c r="E89" s="196"/>
      <c r="G89" s="196">
        <f t="shared" si="4"/>
        <v>0</v>
      </c>
    </row>
    <row r="90" spans="1:13">
      <c r="A90" s="2"/>
      <c r="B90" s="32"/>
      <c r="C90" s="29"/>
      <c r="E90" s="196"/>
      <c r="G90" s="196">
        <f t="shared" si="4"/>
        <v>0</v>
      </c>
    </row>
    <row r="91" spans="1:13">
      <c r="A91" s="2"/>
      <c r="B91" s="32"/>
      <c r="C91" s="29"/>
      <c r="E91" s="196"/>
      <c r="G91" s="196">
        <f t="shared" si="4"/>
        <v>0</v>
      </c>
    </row>
    <row r="92" spans="1:13">
      <c r="A92" s="2"/>
      <c r="B92" s="32"/>
      <c r="C92" s="29"/>
      <c r="E92" s="196"/>
      <c r="G92" s="196">
        <f t="shared" si="4"/>
        <v>0</v>
      </c>
    </row>
    <row r="93" spans="1:13">
      <c r="A93" s="2"/>
      <c r="B93" s="32"/>
      <c r="C93" s="29"/>
      <c r="E93" s="196"/>
      <c r="G93" s="196">
        <f t="shared" si="4"/>
        <v>0</v>
      </c>
    </row>
    <row r="94" spans="1:13">
      <c r="A94" s="2"/>
      <c r="B94" s="32"/>
      <c r="C94" s="29"/>
      <c r="E94" s="196"/>
      <c r="G94" s="196">
        <f t="shared" si="4"/>
        <v>0</v>
      </c>
    </row>
    <row r="95" spans="1:13">
      <c r="A95" s="2"/>
      <c r="B95" s="32"/>
      <c r="C95" s="29"/>
      <c r="E95" s="196"/>
      <c r="G95" s="196">
        <f t="shared" si="4"/>
        <v>0</v>
      </c>
    </row>
    <row r="96" spans="1:13">
      <c r="A96" s="2"/>
      <c r="B96" s="32"/>
      <c r="C96" s="29"/>
      <c r="E96" s="196"/>
      <c r="G96" s="196">
        <f t="shared" si="4"/>
        <v>0</v>
      </c>
    </row>
    <row r="97" spans="1:7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5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5"/>
        <v>0</v>
      </c>
    </row>
    <row r="134" spans="1:7">
      <c r="A134" s="2"/>
      <c r="B134" s="32"/>
      <c r="C134" s="29"/>
      <c r="E134" s="196"/>
      <c r="G134" s="196">
        <f t="shared" si="5"/>
        <v>0</v>
      </c>
    </row>
    <row r="135" spans="1:7">
      <c r="A135" s="2"/>
      <c r="B135" s="32"/>
      <c r="C135" s="29"/>
      <c r="E135" s="196"/>
      <c r="G135" s="196">
        <f t="shared" si="5"/>
        <v>0</v>
      </c>
    </row>
    <row r="136" spans="1:7">
      <c r="A136" s="2"/>
      <c r="B136" s="32"/>
      <c r="C136" s="29"/>
      <c r="E136" s="196"/>
      <c r="G136" s="196">
        <f t="shared" si="5"/>
        <v>0</v>
      </c>
    </row>
    <row r="137" spans="1:7">
      <c r="A137" s="2"/>
      <c r="B137" s="32"/>
      <c r="C137" s="29"/>
      <c r="E137" s="196"/>
      <c r="G137" s="196">
        <f t="shared" si="5"/>
        <v>0</v>
      </c>
    </row>
    <row r="138" spans="1:7">
      <c r="A138" s="2"/>
      <c r="B138" s="32"/>
      <c r="C138" s="29"/>
      <c r="E138" s="196"/>
      <c r="G138" s="196">
        <f t="shared" si="5"/>
        <v>0</v>
      </c>
    </row>
    <row r="139" spans="1:7">
      <c r="A139" s="2"/>
      <c r="B139" s="32"/>
      <c r="C139" s="29"/>
      <c r="E139" s="196"/>
      <c r="G139" s="196">
        <f t="shared" si="5"/>
        <v>0</v>
      </c>
    </row>
    <row r="140" spans="1:7">
      <c r="A140" s="2"/>
      <c r="B140" s="32"/>
      <c r="C140" s="29"/>
      <c r="E140" s="196"/>
      <c r="G140" s="196">
        <f t="shared" si="5"/>
        <v>0</v>
      </c>
    </row>
    <row r="141" spans="1:7">
      <c r="A141" s="2"/>
      <c r="B141" s="32"/>
      <c r="C141" s="29"/>
      <c r="E141" s="196"/>
      <c r="G141" s="196">
        <f t="shared" si="5"/>
        <v>0</v>
      </c>
    </row>
    <row r="142" spans="1:7">
      <c r="A142" s="2"/>
      <c r="B142" s="32"/>
      <c r="C142" s="29"/>
      <c r="E142" s="196"/>
      <c r="G142" s="196">
        <f t="shared" si="5"/>
        <v>0</v>
      </c>
    </row>
    <row r="143" spans="1:7">
      <c r="A143" s="2"/>
      <c r="B143" s="32"/>
      <c r="C143" s="29"/>
      <c r="E143" s="196"/>
      <c r="G143" s="196">
        <f t="shared" si="5"/>
        <v>0</v>
      </c>
    </row>
    <row r="144" spans="1:7">
      <c r="A144" s="2"/>
      <c r="B144" s="32"/>
      <c r="C144" s="29"/>
      <c r="E144" s="196"/>
      <c r="G144" s="196">
        <f t="shared" si="5"/>
        <v>0</v>
      </c>
    </row>
    <row r="145" spans="1:7">
      <c r="A145" s="2"/>
      <c r="B145" s="32"/>
      <c r="C145" s="29"/>
      <c r="E145" s="196"/>
      <c r="G145" s="196">
        <f t="shared" si="5"/>
        <v>0</v>
      </c>
    </row>
    <row r="146" spans="1:7">
      <c r="A146" s="2"/>
      <c r="B146" s="32"/>
      <c r="C146" s="29"/>
      <c r="E146" s="196"/>
      <c r="G146" s="196">
        <f t="shared" si="5"/>
        <v>0</v>
      </c>
    </row>
    <row r="147" spans="1:7">
      <c r="A147" s="2"/>
      <c r="B147" s="32"/>
      <c r="C147" s="29"/>
      <c r="E147" s="196"/>
      <c r="G147" s="196">
        <f t="shared" si="5"/>
        <v>0</v>
      </c>
    </row>
    <row r="148" spans="1:7">
      <c r="A148" s="2"/>
      <c r="B148" s="32"/>
      <c r="C148" s="29"/>
      <c r="E148" s="196"/>
      <c r="G148" s="196">
        <f t="shared" si="5"/>
        <v>0</v>
      </c>
    </row>
    <row r="149" spans="1:7">
      <c r="A149" s="2"/>
      <c r="B149" s="32"/>
      <c r="C149" s="29"/>
      <c r="E149" s="196"/>
      <c r="G149" s="196">
        <f t="shared" si="5"/>
        <v>0</v>
      </c>
    </row>
    <row r="150" spans="1:7">
      <c r="A150" s="2"/>
      <c r="B150" s="32"/>
      <c r="C150" s="29"/>
      <c r="E150" s="196"/>
      <c r="G150" s="196">
        <f t="shared" si="5"/>
        <v>0</v>
      </c>
    </row>
    <row r="151" spans="1:7">
      <c r="A151" s="2"/>
      <c r="B151" s="32"/>
      <c r="C151" s="29"/>
      <c r="E151" s="196"/>
      <c r="G151" s="196">
        <f t="shared" si="5"/>
        <v>0</v>
      </c>
    </row>
    <row r="152" spans="1:7">
      <c r="A152" s="2"/>
      <c r="B152" s="32"/>
      <c r="C152" s="29"/>
      <c r="E152" s="196"/>
      <c r="G152" s="196">
        <f t="shared" si="5"/>
        <v>0</v>
      </c>
    </row>
    <row r="153" spans="1:7">
      <c r="A153" s="2"/>
      <c r="B153" s="32"/>
      <c r="C153" s="29"/>
      <c r="E153" s="196"/>
      <c r="G153" s="196">
        <f t="shared" si="5"/>
        <v>0</v>
      </c>
    </row>
    <row r="154" spans="1:7">
      <c r="A154" s="2"/>
      <c r="B154" s="32"/>
      <c r="C154" s="29"/>
      <c r="E154" s="196"/>
      <c r="G154" s="196">
        <f t="shared" si="5"/>
        <v>0</v>
      </c>
    </row>
    <row r="155" spans="1:7">
      <c r="A155" s="2"/>
      <c r="B155" s="32"/>
      <c r="C155" s="29"/>
      <c r="E155" s="196"/>
      <c r="G155" s="196">
        <f t="shared" si="5"/>
        <v>0</v>
      </c>
    </row>
    <row r="156" spans="1:7">
      <c r="A156" s="2"/>
      <c r="B156" s="32"/>
      <c r="C156" s="29"/>
      <c r="E156" s="196"/>
      <c r="G156" s="196">
        <f t="shared" si="5"/>
        <v>0</v>
      </c>
    </row>
    <row r="157" spans="1:7">
      <c r="A157" s="2"/>
      <c r="B157" s="32"/>
      <c r="C157" s="29"/>
      <c r="E157" s="196"/>
      <c r="G157" s="196">
        <f t="shared" si="5"/>
        <v>0</v>
      </c>
    </row>
    <row r="158" spans="1:7">
      <c r="A158" s="2"/>
      <c r="B158" s="32"/>
      <c r="C158" s="29"/>
      <c r="E158" s="196"/>
      <c r="G158" s="196">
        <f t="shared" si="5"/>
        <v>0</v>
      </c>
    </row>
    <row r="159" spans="1:7">
      <c r="A159" s="2"/>
      <c r="B159" s="32"/>
      <c r="C159" s="29"/>
      <c r="E159" s="196"/>
      <c r="G159" s="196">
        <f t="shared" si="5"/>
        <v>0</v>
      </c>
    </row>
    <row r="160" spans="1:7">
      <c r="A160" s="2"/>
      <c r="B160" s="32"/>
      <c r="C160" s="29"/>
      <c r="E160" s="196"/>
      <c r="G160" s="196">
        <f t="shared" si="5"/>
        <v>0</v>
      </c>
    </row>
    <row r="161" spans="1:8">
      <c r="A161" s="2"/>
      <c r="B161" s="32"/>
      <c r="C161" s="29"/>
      <c r="E161" s="196"/>
      <c r="G161" s="196">
        <f t="shared" si="5"/>
        <v>0</v>
      </c>
    </row>
    <row r="162" spans="1:8">
      <c r="A162" s="2"/>
      <c r="B162" s="32"/>
      <c r="C162" s="29"/>
      <c r="E162" s="196"/>
      <c r="G162" s="196">
        <f t="shared" si="5"/>
        <v>0</v>
      </c>
    </row>
    <row r="163" spans="1:8">
      <c r="A163" s="2"/>
      <c r="B163" s="32"/>
      <c r="C163" s="29"/>
      <c r="E163" s="196"/>
      <c r="G163" s="196">
        <f t="shared" si="5"/>
        <v>0</v>
      </c>
    </row>
    <row r="164" spans="1:8">
      <c r="A164" s="2"/>
      <c r="B164" s="32"/>
      <c r="C164" s="29"/>
      <c r="E164" s="196"/>
      <c r="G164" s="196">
        <f t="shared" si="5"/>
        <v>0</v>
      </c>
    </row>
    <row r="165" spans="1:8">
      <c r="A165" s="2"/>
      <c r="B165" s="32"/>
      <c r="C165" s="29"/>
      <c r="E165" s="196"/>
      <c r="G165" s="196">
        <f t="shared" si="5"/>
        <v>0</v>
      </c>
      <c r="H165" t="s">
        <v>42</v>
      </c>
    </row>
    <row r="166" spans="1:8">
      <c r="A166" s="2"/>
      <c r="B166" s="32"/>
      <c r="C166" s="29"/>
      <c r="E166" s="196"/>
      <c r="G166" s="196">
        <f t="shared" si="5"/>
        <v>0</v>
      </c>
    </row>
    <row r="167" spans="1:8">
      <c r="A167" s="2"/>
      <c r="B167" s="32"/>
      <c r="C167" s="29"/>
      <c r="E167" s="196"/>
      <c r="G167" s="196">
        <f t="shared" si="5"/>
        <v>0</v>
      </c>
      <c r="H167" t="s">
        <v>42</v>
      </c>
    </row>
    <row r="168" spans="1:8">
      <c r="A168" s="2"/>
      <c r="B168" s="32"/>
      <c r="C168" s="29"/>
      <c r="E168" s="196"/>
      <c r="G168" s="196">
        <f t="shared" si="5"/>
        <v>0</v>
      </c>
    </row>
    <row r="169" spans="1:8">
      <c r="A169" s="2"/>
      <c r="B169" s="32"/>
      <c r="C169" s="29"/>
      <c r="E169" s="196"/>
      <c r="G169" s="196">
        <f t="shared" si="5"/>
        <v>0</v>
      </c>
    </row>
    <row r="170" spans="1:8">
      <c r="A170" s="2"/>
      <c r="B170" s="32"/>
      <c r="C170" s="29"/>
      <c r="E170" s="196"/>
      <c r="G170" s="196">
        <f t="shared" si="5"/>
        <v>0</v>
      </c>
    </row>
    <row r="171" spans="1:8">
      <c r="A171" s="2"/>
      <c r="B171" s="32"/>
      <c r="C171" s="29"/>
      <c r="E171" s="196"/>
      <c r="G171" s="196">
        <f t="shared" si="5"/>
        <v>0</v>
      </c>
      <c r="H171" t="s">
        <v>42</v>
      </c>
    </row>
    <row r="172" spans="1:8">
      <c r="A172" s="2"/>
      <c r="B172" s="32"/>
      <c r="C172" s="29"/>
      <c r="E172" s="196"/>
      <c r="G172" s="196">
        <f t="shared" si="5"/>
        <v>0</v>
      </c>
    </row>
    <row r="173" spans="1:8">
      <c r="A173" s="2"/>
      <c r="B173" s="32"/>
      <c r="C173" s="29"/>
      <c r="E173" s="196"/>
      <c r="G173" s="196">
        <f t="shared" si="5"/>
        <v>0</v>
      </c>
    </row>
    <row r="174" spans="1:8">
      <c r="A174" s="2"/>
      <c r="B174" s="32"/>
      <c r="C174" s="29"/>
      <c r="E174" s="196"/>
      <c r="G174" s="196">
        <f t="shared" si="5"/>
        <v>0</v>
      </c>
    </row>
    <row r="175" spans="1:8">
      <c r="A175" s="2"/>
      <c r="B175" s="32"/>
      <c r="C175" s="29"/>
      <c r="E175" s="196"/>
      <c r="G175" s="196">
        <f t="shared" si="5"/>
        <v>0</v>
      </c>
      <c r="H175" t="s">
        <v>439</v>
      </c>
    </row>
    <row r="176" spans="1:8">
      <c r="A176" s="2"/>
      <c r="B176" s="32"/>
      <c r="C176" s="29"/>
      <c r="E176" s="196"/>
      <c r="G176" s="196">
        <f t="shared" si="5"/>
        <v>0</v>
      </c>
    </row>
    <row r="177" spans="1:7">
      <c r="A177" s="2"/>
      <c r="B177" s="32"/>
      <c r="C177" s="29"/>
      <c r="E177" s="196"/>
      <c r="G177" s="196">
        <f t="shared" si="5"/>
        <v>0</v>
      </c>
    </row>
    <row r="178" spans="1:7">
      <c r="A178" s="2"/>
      <c r="B178" s="32"/>
      <c r="C178" s="29"/>
      <c r="E178" s="196"/>
      <c r="G178" s="196">
        <f t="shared" si="5"/>
        <v>0</v>
      </c>
    </row>
    <row r="179" spans="1:7">
      <c r="A179" s="2"/>
      <c r="B179" s="32"/>
      <c r="C179" s="29"/>
      <c r="E179" s="196"/>
      <c r="G179" s="196">
        <f t="shared" si="5"/>
        <v>0</v>
      </c>
    </row>
    <row r="180" spans="1:7">
      <c r="A180" s="2"/>
      <c r="B180" s="32"/>
      <c r="C180" s="29"/>
      <c r="E180" s="196"/>
      <c r="G180" s="196">
        <f t="shared" si="5"/>
        <v>0</v>
      </c>
    </row>
    <row r="181" spans="1:7">
      <c r="A181" s="2"/>
      <c r="B181" s="32"/>
      <c r="C181" s="29"/>
      <c r="E181" s="196"/>
      <c r="G181" s="196">
        <f t="shared" si="5"/>
        <v>0</v>
      </c>
    </row>
    <row r="182" spans="1:7">
      <c r="A182" s="2"/>
      <c r="B182" s="32"/>
      <c r="C182" s="29"/>
      <c r="E182" s="196"/>
      <c r="G182" s="196">
        <f t="shared" si="5"/>
        <v>0</v>
      </c>
    </row>
    <row r="183" spans="1:7">
      <c r="A183" s="2"/>
      <c r="B183" s="32"/>
      <c r="C183" s="29"/>
      <c r="E183" s="196"/>
      <c r="G183" s="196">
        <f t="shared" si="5"/>
        <v>0</v>
      </c>
    </row>
    <row r="184" spans="1:7">
      <c r="A184" s="2"/>
      <c r="B184" s="32"/>
      <c r="C184" s="29"/>
      <c r="E184" s="196"/>
      <c r="G184" s="196">
        <f t="shared" si="5"/>
        <v>0</v>
      </c>
    </row>
    <row r="185" spans="1:7">
      <c r="A185" s="2"/>
      <c r="B185" s="32"/>
      <c r="C185" s="29"/>
      <c r="E185" s="196"/>
      <c r="G185" s="196">
        <f t="shared" si="5"/>
        <v>0</v>
      </c>
    </row>
    <row r="186" spans="1:7">
      <c r="A186" s="2"/>
      <c r="B186" s="32"/>
      <c r="C186" s="29"/>
      <c r="E186" s="196"/>
      <c r="G186" s="196">
        <f t="shared" si="5"/>
        <v>0</v>
      </c>
    </row>
    <row r="187" spans="1:7">
      <c r="A187" s="2"/>
      <c r="B187" s="32"/>
      <c r="C187" s="29"/>
      <c r="E187" s="196"/>
      <c r="G187" s="196">
        <f t="shared" si="5"/>
        <v>0</v>
      </c>
    </row>
    <row r="188" spans="1:7">
      <c r="A188" s="2"/>
      <c r="B188" s="32"/>
      <c r="C188" s="29"/>
      <c r="E188" s="196"/>
      <c r="G188" s="196">
        <f t="shared" si="5"/>
        <v>0</v>
      </c>
    </row>
    <row r="189" spans="1:7">
      <c r="A189" s="2"/>
      <c r="B189" s="32"/>
      <c r="C189" s="29"/>
      <c r="E189" s="196"/>
      <c r="G189" s="196">
        <f t="shared" si="5"/>
        <v>0</v>
      </c>
    </row>
    <row r="190" spans="1:7">
      <c r="A190" s="2"/>
      <c r="B190" s="32"/>
      <c r="C190" s="29"/>
      <c r="E190" s="196"/>
      <c r="G190" s="196">
        <f t="shared" si="5"/>
        <v>0</v>
      </c>
    </row>
    <row r="191" spans="1:7">
      <c r="A191" s="2"/>
      <c r="B191" s="32"/>
      <c r="C191" s="29"/>
      <c r="E191" s="196"/>
      <c r="G191" s="196">
        <f t="shared" si="5"/>
        <v>0</v>
      </c>
    </row>
    <row r="192" spans="1:7">
      <c r="A192" s="2"/>
      <c r="B192" s="32"/>
      <c r="C192" s="29"/>
      <c r="E192" s="196"/>
      <c r="G192" s="196">
        <f t="shared" si="5"/>
        <v>0</v>
      </c>
    </row>
    <row r="193" spans="1:7">
      <c r="A193" s="2"/>
      <c r="B193" s="32"/>
      <c r="C193" s="29"/>
      <c r="E193" s="196"/>
      <c r="G193" s="196">
        <f t="shared" si="5"/>
        <v>0</v>
      </c>
    </row>
    <row r="194" spans="1:7">
      <c r="A194" s="2"/>
      <c r="B194" s="32"/>
      <c r="C194" s="29"/>
      <c r="E194" s="196"/>
      <c r="G194" s="196">
        <f t="shared" si="5"/>
        <v>0</v>
      </c>
    </row>
    <row r="195" spans="1:7">
      <c r="A195" s="2"/>
      <c r="B195" s="32"/>
      <c r="C195" s="29"/>
      <c r="E195" s="196"/>
      <c r="G195" s="196">
        <f t="shared" si="5"/>
        <v>0</v>
      </c>
    </row>
    <row r="196" spans="1:7">
      <c r="A196" s="2"/>
      <c r="B196" s="32"/>
      <c r="C196" s="29"/>
      <c r="E196" s="196"/>
      <c r="G196" s="196">
        <f t="shared" ref="G196:G259" si="6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6"/>
        <v>0</v>
      </c>
    </row>
    <row r="198" spans="1:7">
      <c r="A198" s="2"/>
      <c r="B198" s="32"/>
      <c r="C198" s="29"/>
      <c r="E198" s="196"/>
      <c r="G198" s="196">
        <f t="shared" si="6"/>
        <v>0</v>
      </c>
    </row>
    <row r="199" spans="1:7">
      <c r="A199" s="2"/>
      <c r="B199" s="32"/>
      <c r="C199" s="29"/>
      <c r="E199" s="196"/>
      <c r="G199" s="196">
        <f t="shared" si="6"/>
        <v>0</v>
      </c>
    </row>
    <row r="200" spans="1:7">
      <c r="A200" s="2"/>
      <c r="B200" s="32"/>
      <c r="C200" s="29"/>
      <c r="E200" s="196"/>
      <c r="G200" s="196">
        <f t="shared" si="6"/>
        <v>0</v>
      </c>
    </row>
    <row r="201" spans="1:7">
      <c r="A201" s="2"/>
      <c r="B201" s="32"/>
      <c r="C201" s="29"/>
      <c r="E201" s="196"/>
      <c r="G201" s="196">
        <f t="shared" si="6"/>
        <v>0</v>
      </c>
    </row>
    <row r="202" spans="1:7">
      <c r="A202" s="2"/>
      <c r="B202" s="32"/>
      <c r="C202" s="29"/>
      <c r="E202" s="196"/>
      <c r="G202" s="196">
        <f t="shared" si="6"/>
        <v>0</v>
      </c>
    </row>
    <row r="203" spans="1:7">
      <c r="A203" s="2"/>
      <c r="B203" s="32"/>
      <c r="C203" s="29"/>
      <c r="E203" s="196"/>
      <c r="G203" s="196">
        <f t="shared" si="6"/>
        <v>0</v>
      </c>
    </row>
    <row r="204" spans="1:7">
      <c r="A204" s="2"/>
      <c r="B204" s="32"/>
      <c r="C204" s="29"/>
      <c r="E204" s="196"/>
      <c r="G204" s="196">
        <f t="shared" si="6"/>
        <v>0</v>
      </c>
    </row>
    <row r="205" spans="1:7">
      <c r="A205" s="2"/>
      <c r="B205" s="32"/>
      <c r="C205" s="29"/>
      <c r="E205" s="196"/>
      <c r="G205" s="196">
        <f t="shared" si="6"/>
        <v>0</v>
      </c>
    </row>
    <row r="206" spans="1:7">
      <c r="A206" s="2"/>
      <c r="B206" s="32"/>
      <c r="C206" s="29"/>
      <c r="E206" s="196"/>
      <c r="G206" s="196">
        <f t="shared" si="6"/>
        <v>0</v>
      </c>
    </row>
    <row r="207" spans="1:7">
      <c r="A207" s="2"/>
      <c r="B207" s="32"/>
      <c r="C207" s="29"/>
      <c r="E207" s="196"/>
      <c r="G207" s="196">
        <f t="shared" si="6"/>
        <v>0</v>
      </c>
    </row>
    <row r="208" spans="1:7">
      <c r="A208" s="2"/>
      <c r="B208" s="32"/>
      <c r="C208" s="29"/>
      <c r="E208" s="196"/>
      <c r="G208" s="196">
        <f t="shared" si="6"/>
        <v>0</v>
      </c>
    </row>
    <row r="209" spans="1:7">
      <c r="A209" s="2"/>
      <c r="B209" s="32"/>
      <c r="C209" s="29"/>
      <c r="E209" s="196"/>
      <c r="G209" s="196">
        <f t="shared" si="6"/>
        <v>0</v>
      </c>
    </row>
    <row r="210" spans="1:7">
      <c r="A210" s="2"/>
      <c r="B210" s="32"/>
      <c r="C210" s="29"/>
      <c r="E210" s="196"/>
      <c r="G210" s="196">
        <f t="shared" si="6"/>
        <v>0</v>
      </c>
    </row>
    <row r="211" spans="1:7">
      <c r="A211" s="2"/>
      <c r="B211" s="32"/>
      <c r="C211" s="29"/>
      <c r="E211" s="196"/>
      <c r="G211" s="196">
        <f t="shared" si="6"/>
        <v>0</v>
      </c>
    </row>
    <row r="212" spans="1:7">
      <c r="A212" s="2"/>
      <c r="B212" s="32"/>
      <c r="C212" s="29"/>
      <c r="E212" s="196"/>
      <c r="G212" s="196">
        <f t="shared" si="6"/>
        <v>0</v>
      </c>
    </row>
    <row r="213" spans="1:7">
      <c r="A213" s="2"/>
      <c r="B213" s="32"/>
      <c r="C213" s="29"/>
      <c r="E213" s="196"/>
      <c r="G213" s="196">
        <f t="shared" si="6"/>
        <v>0</v>
      </c>
    </row>
    <row r="214" spans="1:7">
      <c r="A214" s="2"/>
      <c r="B214" s="32"/>
      <c r="C214" s="29"/>
      <c r="E214" s="196"/>
      <c r="G214" s="196">
        <f t="shared" si="6"/>
        <v>0</v>
      </c>
    </row>
    <row r="215" spans="1:7">
      <c r="A215" s="2"/>
      <c r="B215" s="32"/>
      <c r="C215" s="29"/>
      <c r="E215" s="196"/>
      <c r="G215" s="196">
        <f t="shared" si="6"/>
        <v>0</v>
      </c>
    </row>
    <row r="216" spans="1:7">
      <c r="A216" s="2"/>
      <c r="B216" s="32"/>
      <c r="C216" s="29"/>
      <c r="E216" s="196"/>
      <c r="G216" s="196">
        <f t="shared" si="6"/>
        <v>0</v>
      </c>
    </row>
    <row r="217" spans="1:7">
      <c r="A217" s="2"/>
      <c r="B217" s="32"/>
      <c r="C217" s="29"/>
      <c r="E217" s="196"/>
      <c r="G217" s="196">
        <f t="shared" si="6"/>
        <v>0</v>
      </c>
    </row>
    <row r="218" spans="1:7">
      <c r="A218" s="2"/>
      <c r="B218" s="32"/>
      <c r="C218" s="29"/>
      <c r="E218" s="196"/>
      <c r="G218" s="196">
        <f t="shared" si="6"/>
        <v>0</v>
      </c>
    </row>
    <row r="219" spans="1:7">
      <c r="A219" s="2"/>
      <c r="B219" s="32"/>
      <c r="C219" s="29"/>
      <c r="E219" s="196"/>
      <c r="G219" s="196">
        <f t="shared" si="6"/>
        <v>0</v>
      </c>
    </row>
    <row r="220" spans="1:7">
      <c r="A220" s="2"/>
      <c r="B220" s="32"/>
      <c r="C220" s="29"/>
      <c r="E220" s="196"/>
      <c r="G220" s="196">
        <f t="shared" si="6"/>
        <v>0</v>
      </c>
    </row>
    <row r="221" spans="1:7">
      <c r="A221" s="2"/>
      <c r="B221" s="32"/>
      <c r="C221" s="29"/>
      <c r="E221" s="196"/>
      <c r="G221" s="196">
        <f t="shared" si="6"/>
        <v>0</v>
      </c>
    </row>
    <row r="222" spans="1:7">
      <c r="A222" s="2"/>
      <c r="B222" s="32"/>
      <c r="C222" s="29"/>
      <c r="E222" s="196"/>
      <c r="G222" s="196">
        <f t="shared" si="6"/>
        <v>0</v>
      </c>
    </row>
    <row r="223" spans="1:7">
      <c r="A223" s="2"/>
      <c r="B223" s="32"/>
      <c r="C223" s="29"/>
      <c r="E223" s="196"/>
      <c r="G223" s="196">
        <f t="shared" si="6"/>
        <v>0</v>
      </c>
    </row>
    <row r="224" spans="1:7">
      <c r="A224" s="2"/>
      <c r="B224" s="32"/>
      <c r="C224" s="29"/>
      <c r="E224" s="196"/>
      <c r="G224" s="196">
        <f t="shared" si="6"/>
        <v>0</v>
      </c>
    </row>
    <row r="225" spans="1:7">
      <c r="A225" s="2"/>
      <c r="B225" s="32"/>
      <c r="C225" s="29"/>
      <c r="E225" s="196"/>
      <c r="G225" s="196">
        <f t="shared" si="6"/>
        <v>0</v>
      </c>
    </row>
    <row r="226" spans="1:7">
      <c r="A226" s="2"/>
      <c r="B226" s="32"/>
      <c r="C226" s="29"/>
      <c r="E226" s="196"/>
      <c r="G226" s="196">
        <f t="shared" si="6"/>
        <v>0</v>
      </c>
    </row>
    <row r="227" spans="1:7">
      <c r="A227" s="2"/>
      <c r="B227" s="32"/>
      <c r="C227" s="29"/>
      <c r="E227" s="196"/>
      <c r="G227" s="196">
        <f t="shared" si="6"/>
        <v>0</v>
      </c>
    </row>
    <row r="228" spans="1:7">
      <c r="A228" s="2"/>
      <c r="B228" s="32"/>
      <c r="C228" s="29"/>
      <c r="E228" s="196"/>
      <c r="G228" s="196">
        <f t="shared" si="6"/>
        <v>0</v>
      </c>
    </row>
    <row r="229" spans="1:7">
      <c r="A229" s="2"/>
      <c r="B229" s="32"/>
      <c r="C229" s="29"/>
      <c r="E229" s="196"/>
      <c r="G229" s="196">
        <f t="shared" si="6"/>
        <v>0</v>
      </c>
    </row>
    <row r="230" spans="1:7">
      <c r="A230" s="2"/>
      <c r="B230" s="32"/>
      <c r="C230" s="29"/>
      <c r="E230" s="196"/>
      <c r="G230" s="196">
        <f t="shared" si="6"/>
        <v>0</v>
      </c>
    </row>
    <row r="231" spans="1:7">
      <c r="A231" s="2"/>
      <c r="B231" s="32"/>
      <c r="C231" s="29"/>
      <c r="E231" s="196"/>
      <c r="G231" s="196">
        <f t="shared" si="6"/>
        <v>0</v>
      </c>
    </row>
    <row r="232" spans="1:7">
      <c r="A232" s="2"/>
      <c r="B232" s="32"/>
      <c r="C232" s="29"/>
      <c r="E232" s="196"/>
      <c r="G232" s="196">
        <f t="shared" si="6"/>
        <v>0</v>
      </c>
    </row>
    <row r="233" spans="1:7">
      <c r="A233" s="2"/>
      <c r="B233" s="32"/>
      <c r="C233" s="29"/>
      <c r="E233" s="196"/>
      <c r="G233" s="196">
        <f t="shared" si="6"/>
        <v>0</v>
      </c>
    </row>
    <row r="234" spans="1:7">
      <c r="A234" s="2"/>
      <c r="B234" s="32"/>
      <c r="C234" s="29"/>
      <c r="E234" s="196"/>
      <c r="G234" s="196">
        <f t="shared" si="6"/>
        <v>0</v>
      </c>
    </row>
    <row r="235" spans="1:7">
      <c r="A235" s="2"/>
      <c r="B235" s="32"/>
      <c r="C235" s="29"/>
      <c r="E235" s="196"/>
      <c r="G235" s="196">
        <f t="shared" si="6"/>
        <v>0</v>
      </c>
    </row>
    <row r="236" spans="1:7">
      <c r="A236" s="2"/>
      <c r="B236" s="32"/>
      <c r="C236" s="29"/>
      <c r="E236" s="196"/>
      <c r="G236" s="196">
        <f t="shared" si="6"/>
        <v>0</v>
      </c>
    </row>
    <row r="237" spans="1:7">
      <c r="A237" s="2"/>
      <c r="B237" s="32"/>
      <c r="C237" s="29"/>
      <c r="E237" s="196"/>
      <c r="G237" s="196">
        <f t="shared" si="6"/>
        <v>0</v>
      </c>
    </row>
    <row r="238" spans="1:7">
      <c r="A238" s="2"/>
      <c r="B238" s="32"/>
      <c r="C238" s="29"/>
      <c r="E238" s="196"/>
      <c r="G238" s="196">
        <f t="shared" si="6"/>
        <v>0</v>
      </c>
    </row>
    <row r="239" spans="1:7">
      <c r="A239" s="2"/>
      <c r="B239" s="32"/>
      <c r="C239" s="29"/>
      <c r="E239" s="196"/>
      <c r="G239" s="196">
        <f t="shared" si="6"/>
        <v>0</v>
      </c>
    </row>
    <row r="240" spans="1:7">
      <c r="A240" s="2"/>
      <c r="B240" s="32"/>
      <c r="C240" s="29"/>
      <c r="E240" s="196"/>
      <c r="G240" s="196">
        <f t="shared" si="6"/>
        <v>0</v>
      </c>
    </row>
    <row r="241" spans="1:7">
      <c r="A241" s="2"/>
      <c r="B241" s="32"/>
      <c r="C241" s="29"/>
      <c r="E241" s="196"/>
      <c r="G241" s="196">
        <f t="shared" si="6"/>
        <v>0</v>
      </c>
    </row>
    <row r="242" spans="1:7">
      <c r="A242" s="2"/>
      <c r="B242" s="32"/>
      <c r="C242" s="29"/>
      <c r="E242" s="196"/>
      <c r="G242" s="196">
        <f t="shared" si="6"/>
        <v>0</v>
      </c>
    </row>
    <row r="243" spans="1:7">
      <c r="A243" s="2"/>
      <c r="B243" s="32"/>
      <c r="C243" s="29"/>
      <c r="E243" s="196"/>
      <c r="G243" s="196">
        <f t="shared" si="6"/>
        <v>0</v>
      </c>
    </row>
    <row r="244" spans="1:7">
      <c r="A244" s="2"/>
      <c r="B244" s="32"/>
      <c r="C244" s="29"/>
      <c r="E244" s="196"/>
      <c r="G244" s="196">
        <f t="shared" si="6"/>
        <v>0</v>
      </c>
    </row>
    <row r="245" spans="1:7">
      <c r="A245" s="2"/>
      <c r="B245" s="32"/>
      <c r="C245" s="29"/>
      <c r="E245" s="196"/>
      <c r="G245" s="196">
        <f t="shared" si="6"/>
        <v>0</v>
      </c>
    </row>
    <row r="246" spans="1:7">
      <c r="A246" s="2"/>
      <c r="B246" s="32"/>
      <c r="C246" s="29"/>
      <c r="E246" s="196"/>
      <c r="G246" s="196">
        <f t="shared" si="6"/>
        <v>0</v>
      </c>
    </row>
    <row r="247" spans="1:7">
      <c r="A247" s="2"/>
      <c r="B247" s="32"/>
      <c r="C247" s="29"/>
      <c r="E247" s="196"/>
      <c r="G247" s="196">
        <f t="shared" si="6"/>
        <v>0</v>
      </c>
    </row>
    <row r="248" spans="1:7">
      <c r="A248" s="2"/>
      <c r="B248" s="32"/>
      <c r="C248" s="29"/>
      <c r="E248" s="196"/>
      <c r="G248" s="196">
        <f t="shared" si="6"/>
        <v>0</v>
      </c>
    </row>
    <row r="249" spans="1:7">
      <c r="A249" s="2"/>
      <c r="B249" s="32"/>
      <c r="C249" s="29"/>
      <c r="E249" s="196"/>
      <c r="G249" s="196">
        <f t="shared" si="6"/>
        <v>0</v>
      </c>
    </row>
    <row r="250" spans="1:7">
      <c r="A250" s="2"/>
      <c r="B250" s="32"/>
      <c r="C250" s="29"/>
      <c r="E250" s="196"/>
      <c r="G250" s="196">
        <f t="shared" si="6"/>
        <v>0</v>
      </c>
    </row>
    <row r="251" spans="1:7">
      <c r="A251" s="2"/>
      <c r="B251" s="32"/>
      <c r="C251" s="29"/>
      <c r="E251" s="196"/>
      <c r="G251" s="196">
        <f t="shared" si="6"/>
        <v>0</v>
      </c>
    </row>
    <row r="252" spans="1:7">
      <c r="A252" s="2"/>
      <c r="B252" s="32"/>
      <c r="C252" s="29"/>
      <c r="E252" s="196"/>
      <c r="G252" s="196">
        <f t="shared" si="6"/>
        <v>0</v>
      </c>
    </row>
    <row r="253" spans="1:7">
      <c r="A253" s="2"/>
      <c r="B253" s="32"/>
      <c r="C253" s="29"/>
      <c r="E253" s="196"/>
      <c r="G253" s="196">
        <f t="shared" si="6"/>
        <v>0</v>
      </c>
    </row>
    <row r="254" spans="1:7">
      <c r="A254" s="2"/>
      <c r="B254" s="32"/>
      <c r="C254" s="29"/>
      <c r="E254" s="196"/>
      <c r="G254" s="196">
        <f t="shared" si="6"/>
        <v>0</v>
      </c>
    </row>
    <row r="255" spans="1:7">
      <c r="A255" s="2"/>
      <c r="B255" s="32"/>
      <c r="C255" s="29"/>
      <c r="E255" s="196"/>
      <c r="G255" s="196">
        <f t="shared" si="6"/>
        <v>0</v>
      </c>
    </row>
    <row r="256" spans="1:7">
      <c r="A256" s="2"/>
      <c r="B256" s="32"/>
      <c r="C256" s="29"/>
      <c r="E256" s="196"/>
      <c r="G256" s="196">
        <f t="shared" si="6"/>
        <v>0</v>
      </c>
    </row>
    <row r="257" spans="1:7">
      <c r="A257" s="2"/>
      <c r="B257" s="32"/>
      <c r="C257" s="29"/>
      <c r="E257" s="196"/>
      <c r="G257" s="196">
        <f t="shared" si="6"/>
        <v>0</v>
      </c>
    </row>
    <row r="258" spans="1:7">
      <c r="A258" s="2"/>
      <c r="B258" s="32"/>
      <c r="C258" s="29"/>
      <c r="E258" s="196"/>
      <c r="G258" s="196">
        <f t="shared" si="6"/>
        <v>0</v>
      </c>
    </row>
    <row r="259" spans="1:7">
      <c r="A259" s="2"/>
      <c r="B259" s="32"/>
      <c r="C259" s="29"/>
      <c r="E259" s="196"/>
      <c r="G259" s="196">
        <f t="shared" si="6"/>
        <v>0</v>
      </c>
    </row>
    <row r="260" spans="1:7">
      <c r="A260" s="2"/>
      <c r="B260" s="32"/>
      <c r="C260" s="29"/>
      <c r="E260" s="196"/>
      <c r="G260" s="196">
        <f t="shared" ref="G260:G323" si="7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7"/>
        <v>0</v>
      </c>
    </row>
    <row r="262" spans="1:7">
      <c r="A262" s="2"/>
      <c r="B262" s="32"/>
      <c r="C262" s="29"/>
      <c r="E262" s="196"/>
      <c r="G262" s="196">
        <f t="shared" si="7"/>
        <v>0</v>
      </c>
    </row>
    <row r="263" spans="1:7">
      <c r="A263" s="2"/>
      <c r="B263" s="32"/>
      <c r="C263" s="29"/>
      <c r="E263" s="196"/>
      <c r="G263" s="196">
        <f t="shared" si="7"/>
        <v>0</v>
      </c>
    </row>
    <row r="264" spans="1:7">
      <c r="A264" s="2"/>
      <c r="B264" s="32"/>
      <c r="C264" s="29"/>
      <c r="E264" s="196"/>
      <c r="G264" s="196">
        <f t="shared" si="7"/>
        <v>0</v>
      </c>
    </row>
    <row r="265" spans="1:7">
      <c r="A265" s="2"/>
      <c r="B265" s="32"/>
      <c r="C265" s="29"/>
      <c r="E265" s="196"/>
      <c r="G265" s="196">
        <f t="shared" si="7"/>
        <v>0</v>
      </c>
    </row>
    <row r="266" spans="1:7">
      <c r="A266" s="2"/>
      <c r="B266" s="32"/>
      <c r="C266" s="29"/>
      <c r="E266" s="196"/>
      <c r="G266" s="196">
        <f t="shared" si="7"/>
        <v>0</v>
      </c>
    </row>
    <row r="267" spans="1:7">
      <c r="A267" s="2"/>
      <c r="B267" s="32"/>
      <c r="C267" s="29"/>
      <c r="E267" s="196"/>
      <c r="G267" s="196">
        <f t="shared" si="7"/>
        <v>0</v>
      </c>
    </row>
    <row r="268" spans="1:7">
      <c r="A268" s="2"/>
      <c r="B268" s="32"/>
      <c r="C268" s="29"/>
      <c r="E268" s="196"/>
      <c r="G268" s="196">
        <f t="shared" si="7"/>
        <v>0</v>
      </c>
    </row>
    <row r="269" spans="1:7">
      <c r="A269" s="2"/>
      <c r="B269" s="32"/>
      <c r="C269" s="29"/>
      <c r="E269" s="196"/>
      <c r="G269" s="196">
        <f t="shared" si="7"/>
        <v>0</v>
      </c>
    </row>
    <row r="270" spans="1:7">
      <c r="A270" s="2"/>
      <c r="B270" s="32"/>
      <c r="C270" s="29"/>
      <c r="E270" s="196"/>
      <c r="G270" s="196">
        <f t="shared" si="7"/>
        <v>0</v>
      </c>
    </row>
    <row r="271" spans="1:7">
      <c r="A271" s="2"/>
      <c r="B271" s="32"/>
      <c r="C271" s="29"/>
      <c r="E271" s="196"/>
      <c r="G271" s="196">
        <f t="shared" si="7"/>
        <v>0</v>
      </c>
    </row>
    <row r="272" spans="1:7">
      <c r="A272" s="2"/>
      <c r="B272" s="32"/>
      <c r="C272" s="29"/>
      <c r="E272" s="196"/>
      <c r="G272" s="196">
        <f t="shared" si="7"/>
        <v>0</v>
      </c>
    </row>
    <row r="273" spans="1:7">
      <c r="A273" s="2"/>
      <c r="B273" s="32"/>
      <c r="C273" s="29"/>
      <c r="E273" s="196"/>
      <c r="G273" s="196">
        <f t="shared" si="7"/>
        <v>0</v>
      </c>
    </row>
    <row r="274" spans="1:7">
      <c r="A274" s="2"/>
      <c r="B274" s="32"/>
      <c r="C274" s="29"/>
      <c r="E274" s="196"/>
      <c r="G274" s="196">
        <f t="shared" si="7"/>
        <v>0</v>
      </c>
    </row>
    <row r="275" spans="1:7">
      <c r="A275" s="2"/>
      <c r="B275" s="32"/>
      <c r="C275" s="29"/>
      <c r="E275" s="196"/>
      <c r="G275" s="196">
        <f t="shared" si="7"/>
        <v>0</v>
      </c>
    </row>
    <row r="276" spans="1:7">
      <c r="A276" s="2"/>
      <c r="B276" s="32"/>
      <c r="C276" s="29"/>
      <c r="E276" s="196"/>
      <c r="G276" s="196">
        <f t="shared" si="7"/>
        <v>0</v>
      </c>
    </row>
    <row r="277" spans="1:7">
      <c r="A277" s="2"/>
      <c r="B277" s="32"/>
      <c r="C277" s="29"/>
      <c r="E277" s="196"/>
      <c r="G277" s="196">
        <f t="shared" si="7"/>
        <v>0</v>
      </c>
    </row>
    <row r="278" spans="1:7">
      <c r="A278" s="2"/>
      <c r="B278" s="32"/>
      <c r="C278" s="29"/>
      <c r="E278" s="196"/>
      <c r="G278" s="196">
        <f t="shared" si="7"/>
        <v>0</v>
      </c>
    </row>
    <row r="279" spans="1:7">
      <c r="A279" s="2"/>
      <c r="B279" s="32"/>
      <c r="C279" s="29"/>
      <c r="E279" s="196"/>
      <c r="G279" s="196">
        <f t="shared" si="7"/>
        <v>0</v>
      </c>
    </row>
    <row r="280" spans="1:7">
      <c r="A280" s="2"/>
      <c r="B280" s="32"/>
      <c r="C280" s="29"/>
      <c r="E280" s="196"/>
      <c r="G280" s="196">
        <f t="shared" si="7"/>
        <v>0</v>
      </c>
    </row>
    <row r="281" spans="1:7">
      <c r="A281" s="2"/>
      <c r="B281" s="32"/>
      <c r="C281" s="29"/>
      <c r="E281" s="196"/>
      <c r="G281" s="196">
        <f t="shared" si="7"/>
        <v>0</v>
      </c>
    </row>
    <row r="282" spans="1:7">
      <c r="A282" s="2"/>
      <c r="B282" s="32"/>
      <c r="C282" s="29"/>
      <c r="E282" s="196"/>
      <c r="G282" s="196">
        <f t="shared" si="7"/>
        <v>0</v>
      </c>
    </row>
    <row r="283" spans="1:7">
      <c r="A283" s="2"/>
      <c r="B283" s="32"/>
      <c r="C283" s="29"/>
      <c r="E283" s="196"/>
      <c r="G283" s="196">
        <f t="shared" si="7"/>
        <v>0</v>
      </c>
    </row>
    <row r="284" spans="1:7">
      <c r="A284" s="2"/>
      <c r="B284" s="32"/>
      <c r="C284" s="29"/>
      <c r="E284" s="196"/>
      <c r="G284" s="196">
        <f t="shared" si="7"/>
        <v>0</v>
      </c>
    </row>
    <row r="285" spans="1:7">
      <c r="A285" s="2"/>
      <c r="B285" s="32"/>
      <c r="C285" s="29"/>
      <c r="E285" s="196"/>
      <c r="G285" s="196">
        <f t="shared" si="7"/>
        <v>0</v>
      </c>
    </row>
    <row r="286" spans="1:7">
      <c r="A286" s="2"/>
      <c r="B286" s="32"/>
      <c r="C286" s="29"/>
      <c r="E286" s="196"/>
      <c r="G286" s="196">
        <f t="shared" si="7"/>
        <v>0</v>
      </c>
    </row>
    <row r="287" spans="1:7">
      <c r="A287" s="2"/>
      <c r="B287" s="32"/>
      <c r="C287" s="29"/>
      <c r="E287" s="196"/>
      <c r="G287" s="196">
        <f t="shared" si="7"/>
        <v>0</v>
      </c>
    </row>
    <row r="288" spans="1:7">
      <c r="A288" s="2"/>
      <c r="B288" s="32"/>
      <c r="C288" s="29"/>
      <c r="E288" s="196"/>
      <c r="G288" s="196">
        <f t="shared" si="7"/>
        <v>0</v>
      </c>
    </row>
    <row r="289" spans="1:7">
      <c r="A289" s="2"/>
      <c r="B289" s="32"/>
      <c r="C289" s="29"/>
      <c r="E289" s="196"/>
      <c r="G289" s="196">
        <f t="shared" si="7"/>
        <v>0</v>
      </c>
    </row>
    <row r="290" spans="1:7">
      <c r="A290" s="2"/>
      <c r="B290" s="32"/>
      <c r="C290" s="29"/>
      <c r="E290" s="196"/>
      <c r="G290" s="196">
        <f t="shared" si="7"/>
        <v>0</v>
      </c>
    </row>
    <row r="291" spans="1:7">
      <c r="A291" s="2"/>
      <c r="B291" s="32"/>
      <c r="C291" s="29"/>
      <c r="E291" s="196"/>
      <c r="G291" s="196">
        <f t="shared" si="7"/>
        <v>0</v>
      </c>
    </row>
    <row r="292" spans="1:7">
      <c r="A292" s="2"/>
      <c r="B292" s="32"/>
      <c r="C292" s="29"/>
      <c r="E292" s="196"/>
      <c r="G292" s="196">
        <f t="shared" si="7"/>
        <v>0</v>
      </c>
    </row>
    <row r="293" spans="1:7">
      <c r="A293" s="2"/>
      <c r="B293" s="32"/>
      <c r="C293" s="29"/>
      <c r="E293" s="196"/>
      <c r="G293" s="196">
        <f t="shared" si="7"/>
        <v>0</v>
      </c>
    </row>
    <row r="294" spans="1:7">
      <c r="A294" s="2"/>
      <c r="B294" s="32"/>
      <c r="C294" s="29"/>
      <c r="E294" s="196"/>
      <c r="G294" s="196">
        <f t="shared" si="7"/>
        <v>0</v>
      </c>
    </row>
    <row r="295" spans="1:7">
      <c r="A295" s="2"/>
      <c r="B295" s="32"/>
      <c r="C295" s="29"/>
      <c r="E295" s="196"/>
      <c r="G295" s="196">
        <f t="shared" si="7"/>
        <v>0</v>
      </c>
    </row>
    <row r="296" spans="1:7">
      <c r="A296" s="2"/>
      <c r="B296" s="32"/>
      <c r="C296" s="29"/>
      <c r="E296" s="196"/>
      <c r="G296" s="196">
        <f t="shared" si="7"/>
        <v>0</v>
      </c>
    </row>
    <row r="297" spans="1:7">
      <c r="A297" s="2"/>
      <c r="B297" s="32"/>
      <c r="C297" s="29"/>
      <c r="E297" s="196"/>
      <c r="G297" s="196">
        <f t="shared" si="7"/>
        <v>0</v>
      </c>
    </row>
    <row r="298" spans="1:7">
      <c r="A298" s="2"/>
      <c r="B298" s="32"/>
      <c r="C298" s="29"/>
      <c r="E298" s="196"/>
      <c r="G298" s="196">
        <f t="shared" si="7"/>
        <v>0</v>
      </c>
    </row>
    <row r="299" spans="1:7">
      <c r="A299" s="2"/>
      <c r="B299" s="32"/>
      <c r="C299" s="29"/>
      <c r="E299" s="196"/>
      <c r="G299" s="196">
        <f t="shared" si="7"/>
        <v>0</v>
      </c>
    </row>
    <row r="300" spans="1:7">
      <c r="A300" s="2"/>
      <c r="B300" s="32"/>
      <c r="C300" s="29"/>
      <c r="E300" s="196"/>
      <c r="G300" s="196">
        <f t="shared" si="7"/>
        <v>0</v>
      </c>
    </row>
    <row r="301" spans="1:7">
      <c r="A301" s="2"/>
      <c r="B301" s="32"/>
      <c r="C301" s="29"/>
      <c r="E301" s="196"/>
      <c r="G301" s="196">
        <f t="shared" si="7"/>
        <v>0</v>
      </c>
    </row>
    <row r="302" spans="1:7">
      <c r="A302" s="2"/>
      <c r="B302" s="32"/>
      <c r="C302" s="29"/>
      <c r="E302" s="196"/>
      <c r="G302" s="196">
        <f t="shared" si="7"/>
        <v>0</v>
      </c>
    </row>
    <row r="303" spans="1:7">
      <c r="A303" s="2"/>
      <c r="B303" s="32"/>
      <c r="C303" s="29"/>
      <c r="E303" s="196"/>
      <c r="G303" s="196">
        <f t="shared" si="7"/>
        <v>0</v>
      </c>
    </row>
    <row r="304" spans="1:7">
      <c r="A304" s="2"/>
      <c r="B304" s="32"/>
      <c r="C304" s="29"/>
      <c r="E304" s="196"/>
      <c r="G304" s="196">
        <f t="shared" si="7"/>
        <v>0</v>
      </c>
    </row>
    <row r="305" spans="1:7">
      <c r="A305" s="2"/>
      <c r="B305" s="32"/>
      <c r="C305" s="29"/>
      <c r="E305" s="196"/>
      <c r="G305" s="196">
        <f t="shared" si="7"/>
        <v>0</v>
      </c>
    </row>
    <row r="306" spans="1:7">
      <c r="A306" s="2"/>
      <c r="B306" s="32"/>
      <c r="C306" s="29"/>
      <c r="E306" s="196"/>
      <c r="G306" s="196">
        <f t="shared" si="7"/>
        <v>0</v>
      </c>
    </row>
    <row r="307" spans="1:7">
      <c r="A307" s="2"/>
      <c r="B307" s="32"/>
      <c r="C307" s="29"/>
      <c r="E307" s="196"/>
      <c r="G307" s="196">
        <f t="shared" si="7"/>
        <v>0</v>
      </c>
    </row>
    <row r="308" spans="1:7">
      <c r="A308" s="2"/>
      <c r="B308" s="32"/>
      <c r="C308" s="29"/>
      <c r="E308" s="196"/>
      <c r="G308" s="196">
        <f t="shared" si="7"/>
        <v>0</v>
      </c>
    </row>
    <row r="309" spans="1:7">
      <c r="A309" s="2"/>
      <c r="B309" s="32"/>
      <c r="C309" s="29"/>
      <c r="E309" s="196"/>
      <c r="G309" s="196">
        <f t="shared" si="7"/>
        <v>0</v>
      </c>
    </row>
    <row r="310" spans="1:7">
      <c r="A310" s="2"/>
      <c r="B310" s="32"/>
      <c r="C310" s="29"/>
      <c r="E310" s="196"/>
      <c r="G310" s="196">
        <f t="shared" si="7"/>
        <v>0</v>
      </c>
    </row>
    <row r="311" spans="1:7">
      <c r="A311" s="2"/>
      <c r="B311" s="32"/>
      <c r="C311" s="29"/>
      <c r="E311" s="196"/>
      <c r="G311" s="196">
        <f t="shared" si="7"/>
        <v>0</v>
      </c>
    </row>
    <row r="312" spans="1:7">
      <c r="A312" s="2"/>
      <c r="B312" s="32"/>
      <c r="C312" s="29"/>
      <c r="E312" s="196"/>
      <c r="G312" s="196">
        <f t="shared" si="7"/>
        <v>0</v>
      </c>
    </row>
    <row r="313" spans="1:7">
      <c r="A313" s="2"/>
      <c r="B313" s="32"/>
      <c r="C313" s="29"/>
      <c r="E313" s="196"/>
      <c r="G313" s="196">
        <f t="shared" si="7"/>
        <v>0</v>
      </c>
    </row>
    <row r="314" spans="1:7">
      <c r="A314" s="2"/>
      <c r="B314" s="32"/>
      <c r="C314" s="29"/>
      <c r="E314" s="196"/>
      <c r="G314" s="196">
        <f t="shared" si="7"/>
        <v>0</v>
      </c>
    </row>
    <row r="315" spans="1:7">
      <c r="A315" s="2"/>
      <c r="B315" s="32"/>
      <c r="C315" s="29"/>
      <c r="E315" s="196"/>
      <c r="G315" s="196">
        <f t="shared" si="7"/>
        <v>0</v>
      </c>
    </row>
    <row r="316" spans="1:7">
      <c r="A316" s="2"/>
      <c r="B316" s="32"/>
      <c r="C316" s="29"/>
      <c r="E316" s="196"/>
      <c r="G316" s="196">
        <f t="shared" si="7"/>
        <v>0</v>
      </c>
    </row>
    <row r="317" spans="1:7">
      <c r="A317" s="2"/>
      <c r="B317" s="32"/>
      <c r="C317" s="29"/>
      <c r="E317" s="196"/>
      <c r="G317" s="196">
        <f t="shared" si="7"/>
        <v>0</v>
      </c>
    </row>
    <row r="318" spans="1:7">
      <c r="A318" s="2"/>
      <c r="B318" s="32"/>
      <c r="C318" s="29"/>
      <c r="E318" s="196"/>
      <c r="G318" s="196">
        <f t="shared" si="7"/>
        <v>0</v>
      </c>
    </row>
    <row r="319" spans="1:7">
      <c r="A319" s="2"/>
      <c r="B319" s="32"/>
      <c r="C319" s="29"/>
      <c r="E319" s="196"/>
      <c r="G319" s="196">
        <f t="shared" si="7"/>
        <v>0</v>
      </c>
    </row>
    <row r="320" spans="1:7">
      <c r="A320" s="2"/>
      <c r="B320" s="32"/>
      <c r="C320" s="29"/>
      <c r="E320" s="196"/>
      <c r="G320" s="196">
        <f t="shared" si="7"/>
        <v>0</v>
      </c>
    </row>
    <row r="321" spans="1:7">
      <c r="A321" s="2"/>
      <c r="B321" s="32"/>
      <c r="C321" s="29"/>
      <c r="E321" s="196"/>
      <c r="G321" s="196">
        <f t="shared" si="7"/>
        <v>0</v>
      </c>
    </row>
    <row r="322" spans="1:7">
      <c r="A322" s="2"/>
      <c r="B322" s="32"/>
      <c r="C322" s="29"/>
      <c r="E322" s="196"/>
      <c r="G322" s="196">
        <f t="shared" si="7"/>
        <v>0</v>
      </c>
    </row>
    <row r="323" spans="1:7">
      <c r="A323" s="2"/>
      <c r="B323" s="32"/>
      <c r="C323" s="29"/>
      <c r="E323" s="196"/>
      <c r="G323" s="196">
        <f t="shared" si="7"/>
        <v>0</v>
      </c>
    </row>
    <row r="324" spans="1:7">
      <c r="A324" s="2"/>
      <c r="B324" s="32"/>
      <c r="C324" s="29"/>
      <c r="E324" s="196"/>
      <c r="G324" s="196">
        <f t="shared" ref="G324:G387" si="8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8"/>
        <v>0</v>
      </c>
    </row>
    <row r="326" spans="1:7">
      <c r="A326" s="2"/>
      <c r="B326" s="32"/>
      <c r="C326" s="29"/>
      <c r="E326" s="196"/>
      <c r="G326" s="196">
        <f t="shared" si="8"/>
        <v>0</v>
      </c>
    </row>
    <row r="327" spans="1:7">
      <c r="A327" s="2"/>
      <c r="B327" s="32"/>
      <c r="C327" s="29"/>
      <c r="E327" s="196"/>
      <c r="G327" s="196">
        <f t="shared" si="8"/>
        <v>0</v>
      </c>
    </row>
    <row r="328" spans="1:7">
      <c r="A328" s="2"/>
      <c r="B328" s="32"/>
      <c r="C328" s="29"/>
      <c r="E328" s="196"/>
      <c r="G328" s="196">
        <f t="shared" si="8"/>
        <v>0</v>
      </c>
    </row>
    <row r="329" spans="1:7">
      <c r="A329" s="2"/>
      <c r="B329" s="32"/>
      <c r="C329" s="29"/>
      <c r="E329" s="196"/>
      <c r="G329" s="196">
        <f t="shared" si="8"/>
        <v>0</v>
      </c>
    </row>
    <row r="330" spans="1:7">
      <c r="A330" s="2"/>
      <c r="B330" s="32"/>
      <c r="C330" s="29"/>
      <c r="E330" s="196"/>
      <c r="G330" s="196">
        <f t="shared" si="8"/>
        <v>0</v>
      </c>
    </row>
    <row r="331" spans="1:7">
      <c r="A331" s="2"/>
      <c r="B331" s="32"/>
      <c r="C331" s="29"/>
      <c r="E331" s="196"/>
      <c r="G331" s="196">
        <f t="shared" si="8"/>
        <v>0</v>
      </c>
    </row>
    <row r="332" spans="1:7">
      <c r="A332" s="2"/>
      <c r="B332" s="32"/>
      <c r="C332" s="29"/>
      <c r="E332" s="196"/>
      <c r="G332" s="196">
        <f t="shared" si="8"/>
        <v>0</v>
      </c>
    </row>
    <row r="333" spans="1:7">
      <c r="A333" s="2"/>
      <c r="B333" s="32"/>
      <c r="C333" s="29"/>
      <c r="E333" s="196"/>
      <c r="G333" s="196">
        <f t="shared" si="8"/>
        <v>0</v>
      </c>
    </row>
    <row r="334" spans="1:7">
      <c r="A334" s="2"/>
      <c r="B334" s="32"/>
      <c r="C334" s="29"/>
      <c r="E334" s="196"/>
      <c r="G334" s="196">
        <f t="shared" si="8"/>
        <v>0</v>
      </c>
    </row>
    <row r="335" spans="1:7">
      <c r="A335" s="2"/>
      <c r="B335" s="32"/>
      <c r="C335" s="29"/>
      <c r="E335" s="196"/>
      <c r="G335" s="196">
        <f t="shared" si="8"/>
        <v>0</v>
      </c>
    </row>
    <row r="336" spans="1:7">
      <c r="A336" s="2"/>
      <c r="B336" s="32"/>
      <c r="C336" s="29"/>
      <c r="E336" s="196"/>
      <c r="G336" s="196">
        <f t="shared" si="8"/>
        <v>0</v>
      </c>
    </row>
    <row r="337" spans="1:7">
      <c r="A337" s="2"/>
      <c r="B337" s="32"/>
      <c r="C337" s="29"/>
      <c r="E337" s="196"/>
      <c r="G337" s="196">
        <f t="shared" si="8"/>
        <v>0</v>
      </c>
    </row>
    <row r="338" spans="1:7">
      <c r="A338" s="2"/>
      <c r="B338" s="32"/>
      <c r="C338" s="29"/>
      <c r="E338" s="196"/>
      <c r="G338" s="196">
        <f t="shared" si="8"/>
        <v>0</v>
      </c>
    </row>
    <row r="339" spans="1:7">
      <c r="A339" s="2"/>
      <c r="B339" s="32"/>
      <c r="C339" s="29"/>
      <c r="E339" s="196"/>
      <c r="G339" s="196">
        <f t="shared" si="8"/>
        <v>0</v>
      </c>
    </row>
    <row r="340" spans="1:7">
      <c r="A340" s="2"/>
      <c r="B340" s="32"/>
      <c r="C340" s="29"/>
      <c r="E340" s="196"/>
      <c r="G340" s="196">
        <f t="shared" si="8"/>
        <v>0</v>
      </c>
    </row>
    <row r="341" spans="1:7">
      <c r="A341" s="2"/>
      <c r="B341" s="32"/>
      <c r="C341" s="29"/>
      <c r="E341" s="196"/>
      <c r="G341" s="196">
        <f t="shared" si="8"/>
        <v>0</v>
      </c>
    </row>
    <row r="342" spans="1:7">
      <c r="A342" s="2"/>
      <c r="B342" s="32"/>
      <c r="C342" s="29"/>
      <c r="E342" s="196"/>
      <c r="G342" s="196">
        <f t="shared" si="8"/>
        <v>0</v>
      </c>
    </row>
    <row r="343" spans="1:7">
      <c r="A343" s="2"/>
      <c r="B343" s="32"/>
      <c r="C343" s="29"/>
      <c r="E343" s="196"/>
      <c r="G343" s="196">
        <f t="shared" si="8"/>
        <v>0</v>
      </c>
    </row>
    <row r="344" spans="1:7">
      <c r="A344" s="2"/>
      <c r="B344" s="32"/>
      <c r="C344" s="29"/>
      <c r="E344" s="196"/>
      <c r="G344" s="196">
        <f t="shared" si="8"/>
        <v>0</v>
      </c>
    </row>
    <row r="345" spans="1:7">
      <c r="A345" s="2"/>
      <c r="B345" s="32"/>
      <c r="C345" s="29"/>
      <c r="E345" s="196"/>
      <c r="G345" s="196">
        <f t="shared" si="8"/>
        <v>0</v>
      </c>
    </row>
    <row r="346" spans="1:7">
      <c r="A346" s="2"/>
      <c r="B346" s="32"/>
      <c r="C346" s="29"/>
      <c r="E346" s="196"/>
      <c r="G346" s="196">
        <f t="shared" si="8"/>
        <v>0</v>
      </c>
    </row>
    <row r="347" spans="1:7">
      <c r="A347" s="2"/>
      <c r="B347" s="32"/>
      <c r="C347" s="29"/>
      <c r="E347" s="196"/>
      <c r="G347" s="196">
        <f t="shared" si="8"/>
        <v>0</v>
      </c>
    </row>
    <row r="348" spans="1:7">
      <c r="A348" s="2"/>
      <c r="B348" s="32"/>
      <c r="C348" s="29"/>
      <c r="E348" s="196"/>
      <c r="G348" s="196">
        <f t="shared" si="8"/>
        <v>0</v>
      </c>
    </row>
    <row r="349" spans="1:7">
      <c r="A349" s="2"/>
      <c r="B349" s="32"/>
      <c r="C349" s="29"/>
      <c r="E349" s="196"/>
      <c r="G349" s="196">
        <f t="shared" si="8"/>
        <v>0</v>
      </c>
    </row>
    <row r="350" spans="1:7">
      <c r="A350" s="2"/>
      <c r="B350" s="32"/>
      <c r="C350" s="29"/>
      <c r="E350" s="196"/>
      <c r="G350" s="196">
        <f t="shared" si="8"/>
        <v>0</v>
      </c>
    </row>
    <row r="351" spans="1:7">
      <c r="A351" s="2"/>
      <c r="B351" s="32"/>
      <c r="C351" s="29"/>
      <c r="E351" s="196"/>
      <c r="G351" s="196">
        <f t="shared" si="8"/>
        <v>0</v>
      </c>
    </row>
    <row r="352" spans="1:7">
      <c r="A352" s="2"/>
      <c r="B352" s="32"/>
      <c r="C352" s="29"/>
      <c r="E352" s="196"/>
      <c r="G352" s="196">
        <f t="shared" si="8"/>
        <v>0</v>
      </c>
    </row>
    <row r="353" spans="1:7">
      <c r="A353" s="2"/>
      <c r="B353" s="32"/>
      <c r="C353" s="29"/>
      <c r="E353" s="196"/>
      <c r="G353" s="196">
        <f t="shared" si="8"/>
        <v>0</v>
      </c>
    </row>
    <row r="354" spans="1:7">
      <c r="A354" s="2"/>
      <c r="B354" s="32"/>
      <c r="C354" s="29"/>
      <c r="E354" s="196"/>
      <c r="G354" s="196">
        <f t="shared" si="8"/>
        <v>0</v>
      </c>
    </row>
    <row r="355" spans="1:7">
      <c r="A355" s="2"/>
      <c r="B355" s="32"/>
      <c r="C355" s="29"/>
      <c r="E355" s="196"/>
      <c r="G355" s="196">
        <f t="shared" si="8"/>
        <v>0</v>
      </c>
    </row>
    <row r="356" spans="1:7">
      <c r="A356" s="2"/>
      <c r="B356" s="32"/>
      <c r="C356" s="29"/>
      <c r="E356" s="196"/>
      <c r="G356" s="196">
        <f t="shared" si="8"/>
        <v>0</v>
      </c>
    </row>
    <row r="357" spans="1:7">
      <c r="A357" s="2"/>
      <c r="B357" s="32"/>
      <c r="C357" s="29"/>
      <c r="E357" s="196"/>
      <c r="G357" s="196">
        <f t="shared" si="8"/>
        <v>0</v>
      </c>
    </row>
    <row r="358" spans="1:7">
      <c r="A358" s="2"/>
      <c r="B358" s="32"/>
      <c r="C358" s="29"/>
      <c r="E358" s="196"/>
      <c r="G358" s="196">
        <f t="shared" si="8"/>
        <v>0</v>
      </c>
    </row>
    <row r="359" spans="1:7">
      <c r="A359" s="2"/>
      <c r="B359" s="32"/>
      <c r="C359" s="29"/>
      <c r="E359" s="196"/>
      <c r="G359" s="196">
        <f t="shared" si="8"/>
        <v>0</v>
      </c>
    </row>
    <row r="360" spans="1:7">
      <c r="A360" s="2"/>
      <c r="B360" s="32"/>
      <c r="C360" s="29"/>
      <c r="E360" s="196"/>
      <c r="G360" s="196">
        <f t="shared" si="8"/>
        <v>0</v>
      </c>
    </row>
    <row r="361" spans="1:7">
      <c r="A361" s="2"/>
      <c r="B361" s="32"/>
      <c r="C361" s="29"/>
      <c r="E361" s="196"/>
      <c r="G361" s="196">
        <f t="shared" si="8"/>
        <v>0</v>
      </c>
    </row>
    <row r="362" spans="1:7">
      <c r="A362" s="2"/>
      <c r="B362" s="32"/>
      <c r="C362" s="29"/>
      <c r="E362" s="196"/>
      <c r="G362" s="196">
        <f t="shared" si="8"/>
        <v>0</v>
      </c>
    </row>
    <row r="363" spans="1:7">
      <c r="A363" s="2"/>
      <c r="B363" s="32"/>
      <c r="C363" s="29"/>
      <c r="E363" s="196"/>
      <c r="G363" s="196">
        <f t="shared" si="8"/>
        <v>0</v>
      </c>
    </row>
    <row r="364" spans="1:7">
      <c r="A364" s="2"/>
      <c r="B364" s="32"/>
      <c r="C364" s="29"/>
      <c r="E364" s="196"/>
      <c r="G364" s="196">
        <f t="shared" si="8"/>
        <v>0</v>
      </c>
    </row>
    <row r="365" spans="1:7">
      <c r="A365" s="2"/>
      <c r="B365" s="32"/>
      <c r="C365" s="29"/>
      <c r="E365" s="196"/>
      <c r="G365" s="196">
        <f t="shared" si="8"/>
        <v>0</v>
      </c>
    </row>
    <row r="366" spans="1:7">
      <c r="A366" s="2"/>
      <c r="B366" s="32"/>
      <c r="C366" s="29"/>
      <c r="E366" s="196"/>
      <c r="G366" s="196">
        <f t="shared" si="8"/>
        <v>0</v>
      </c>
    </row>
    <row r="367" spans="1:7">
      <c r="A367" s="2"/>
      <c r="B367" s="32"/>
      <c r="C367" s="29"/>
      <c r="E367" s="196"/>
      <c r="G367" s="196">
        <f t="shared" si="8"/>
        <v>0</v>
      </c>
    </row>
    <row r="368" spans="1:7">
      <c r="A368" s="2"/>
      <c r="B368" s="32"/>
      <c r="C368" s="29"/>
      <c r="E368" s="196"/>
      <c r="G368" s="196">
        <f t="shared" si="8"/>
        <v>0</v>
      </c>
    </row>
    <row r="369" spans="1:7">
      <c r="A369" s="2"/>
      <c r="B369" s="32"/>
      <c r="C369" s="29"/>
      <c r="E369" s="196"/>
      <c r="G369" s="196">
        <f t="shared" si="8"/>
        <v>0</v>
      </c>
    </row>
    <row r="370" spans="1:7">
      <c r="A370" s="2"/>
      <c r="B370" s="32"/>
      <c r="C370" s="29"/>
      <c r="E370" s="196"/>
      <c r="G370" s="196">
        <f t="shared" si="8"/>
        <v>0</v>
      </c>
    </row>
    <row r="371" spans="1:7">
      <c r="A371" s="2"/>
      <c r="B371" s="32"/>
      <c r="C371" s="29"/>
      <c r="E371" s="196"/>
      <c r="G371" s="196">
        <f t="shared" si="8"/>
        <v>0</v>
      </c>
    </row>
    <row r="372" spans="1:7">
      <c r="A372" s="2"/>
      <c r="B372" s="32"/>
      <c r="C372" s="29"/>
      <c r="E372" s="196"/>
      <c r="G372" s="196">
        <f t="shared" si="8"/>
        <v>0</v>
      </c>
    </row>
    <row r="373" spans="1:7">
      <c r="A373" s="2"/>
      <c r="B373" s="32"/>
      <c r="C373" s="29"/>
      <c r="E373" s="196"/>
      <c r="G373" s="196">
        <f t="shared" si="8"/>
        <v>0</v>
      </c>
    </row>
    <row r="374" spans="1:7">
      <c r="A374" s="2"/>
      <c r="B374" s="32"/>
      <c r="C374" s="29"/>
      <c r="E374" s="196"/>
      <c r="G374" s="196">
        <f t="shared" si="8"/>
        <v>0</v>
      </c>
    </row>
    <row r="375" spans="1:7">
      <c r="A375" s="2"/>
      <c r="B375" s="32"/>
      <c r="C375" s="29"/>
      <c r="E375" s="196"/>
      <c r="G375" s="196">
        <f t="shared" si="8"/>
        <v>0</v>
      </c>
    </row>
    <row r="376" spans="1:7">
      <c r="A376" s="2"/>
      <c r="B376" s="32"/>
      <c r="C376" s="29"/>
      <c r="E376" s="196"/>
      <c r="G376" s="196">
        <f t="shared" si="8"/>
        <v>0</v>
      </c>
    </row>
    <row r="377" spans="1:7">
      <c r="A377" s="2"/>
      <c r="B377" s="32"/>
      <c r="C377" s="29"/>
      <c r="E377" s="196"/>
      <c r="G377" s="196">
        <f t="shared" si="8"/>
        <v>0</v>
      </c>
    </row>
    <row r="378" spans="1:7">
      <c r="A378" s="2"/>
      <c r="B378" s="32"/>
      <c r="C378" s="29"/>
      <c r="E378" s="196"/>
      <c r="G378" s="196">
        <f t="shared" si="8"/>
        <v>0</v>
      </c>
    </row>
    <row r="379" spans="1:7">
      <c r="A379" s="2"/>
      <c r="B379" s="32"/>
      <c r="C379" s="29"/>
      <c r="E379" s="196"/>
      <c r="G379" s="196">
        <f t="shared" si="8"/>
        <v>0</v>
      </c>
    </row>
    <row r="380" spans="1:7">
      <c r="A380" s="2"/>
      <c r="B380" s="32"/>
      <c r="C380" s="29"/>
      <c r="E380" s="196"/>
      <c r="G380" s="196">
        <f t="shared" si="8"/>
        <v>0</v>
      </c>
    </row>
    <row r="381" spans="1:7">
      <c r="A381" s="2"/>
      <c r="B381" s="32"/>
      <c r="C381" s="29"/>
      <c r="E381" s="196"/>
      <c r="G381" s="196">
        <f t="shared" si="8"/>
        <v>0</v>
      </c>
    </row>
    <row r="382" spans="1:7">
      <c r="A382" s="2"/>
      <c r="B382" s="32"/>
      <c r="C382" s="29"/>
      <c r="E382" s="196"/>
      <c r="G382" s="196">
        <f t="shared" si="8"/>
        <v>0</v>
      </c>
    </row>
    <row r="383" spans="1:7">
      <c r="A383" s="2"/>
      <c r="B383" s="32"/>
      <c r="C383" s="29"/>
      <c r="E383" s="196"/>
      <c r="G383" s="196">
        <f t="shared" si="8"/>
        <v>0</v>
      </c>
    </row>
    <row r="384" spans="1:7">
      <c r="A384" s="2"/>
      <c r="B384" s="32"/>
      <c r="C384" s="29"/>
      <c r="E384" s="196"/>
      <c r="G384" s="196">
        <f t="shared" si="8"/>
        <v>0</v>
      </c>
    </row>
    <row r="385" spans="1:7">
      <c r="A385" s="2"/>
      <c r="B385" s="32"/>
      <c r="C385" s="29"/>
      <c r="E385" s="196"/>
      <c r="G385" s="196">
        <f t="shared" si="8"/>
        <v>0</v>
      </c>
    </row>
    <row r="386" spans="1:7">
      <c r="A386" s="2"/>
      <c r="B386" s="32"/>
      <c r="C386" s="29"/>
      <c r="E386" s="196"/>
      <c r="G386" s="196">
        <f t="shared" si="8"/>
        <v>0</v>
      </c>
    </row>
    <row r="387" spans="1:7">
      <c r="A387" s="2"/>
      <c r="B387" s="32"/>
      <c r="C387" s="29"/>
      <c r="E387" s="196"/>
      <c r="G387" s="196">
        <f t="shared" si="8"/>
        <v>0</v>
      </c>
    </row>
    <row r="388" spans="1:7">
      <c r="A388" s="2"/>
      <c r="B388" s="32"/>
      <c r="C388" s="29"/>
      <c r="E388" s="196"/>
      <c r="G388" s="196">
        <f t="shared" ref="G388:G451" si="9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9"/>
        <v>0</v>
      </c>
    </row>
    <row r="390" spans="1:7">
      <c r="A390" s="2"/>
      <c r="B390" s="32"/>
      <c r="C390" s="29"/>
      <c r="E390" s="196"/>
      <c r="G390" s="196">
        <f t="shared" si="9"/>
        <v>0</v>
      </c>
    </row>
    <row r="391" spans="1:7">
      <c r="A391" s="2"/>
      <c r="B391" s="32"/>
      <c r="C391" s="29"/>
      <c r="E391" s="196"/>
      <c r="G391" s="196">
        <f t="shared" si="9"/>
        <v>0</v>
      </c>
    </row>
    <row r="392" spans="1:7">
      <c r="A392" s="2"/>
      <c r="B392" s="32"/>
      <c r="C392" s="29"/>
      <c r="E392" s="196"/>
      <c r="G392" s="196">
        <f t="shared" si="9"/>
        <v>0</v>
      </c>
    </row>
    <row r="393" spans="1:7">
      <c r="A393" s="2"/>
      <c r="B393" s="32"/>
      <c r="C393" s="29"/>
      <c r="E393" s="196"/>
      <c r="G393" s="196">
        <f t="shared" si="9"/>
        <v>0</v>
      </c>
    </row>
    <row r="394" spans="1:7">
      <c r="A394" s="2"/>
      <c r="B394" s="32"/>
      <c r="C394" s="29"/>
      <c r="E394" s="196"/>
      <c r="G394" s="196">
        <f t="shared" si="9"/>
        <v>0</v>
      </c>
    </row>
    <row r="395" spans="1:7">
      <c r="A395" s="2"/>
      <c r="B395" s="32"/>
      <c r="C395" s="29"/>
      <c r="E395" s="196"/>
      <c r="G395" s="196">
        <f t="shared" si="9"/>
        <v>0</v>
      </c>
    </row>
    <row r="396" spans="1:7">
      <c r="A396" s="2"/>
      <c r="B396" s="32"/>
      <c r="C396" s="29"/>
      <c r="E396" s="196"/>
      <c r="G396" s="196">
        <f t="shared" si="9"/>
        <v>0</v>
      </c>
    </row>
    <row r="397" spans="1:7">
      <c r="A397" s="2"/>
      <c r="B397" s="32"/>
      <c r="C397" s="29"/>
      <c r="E397" s="196"/>
      <c r="G397" s="196">
        <f t="shared" si="9"/>
        <v>0</v>
      </c>
    </row>
    <row r="398" spans="1:7">
      <c r="A398" s="2"/>
      <c r="B398" s="32"/>
      <c r="C398" s="29"/>
      <c r="E398" s="196"/>
      <c r="G398" s="196">
        <f t="shared" si="9"/>
        <v>0</v>
      </c>
    </row>
    <row r="399" spans="1:7">
      <c r="A399" s="2"/>
      <c r="B399" s="32"/>
      <c r="C399" s="29"/>
      <c r="E399" s="196"/>
      <c r="G399" s="196">
        <f t="shared" si="9"/>
        <v>0</v>
      </c>
    </row>
    <row r="400" spans="1:7">
      <c r="A400" s="2"/>
      <c r="B400" s="32"/>
      <c r="C400" s="29"/>
      <c r="E400" s="196"/>
      <c r="G400" s="196">
        <f t="shared" si="9"/>
        <v>0</v>
      </c>
    </row>
    <row r="401" spans="1:7">
      <c r="A401" s="2"/>
      <c r="B401" s="32"/>
      <c r="C401" s="29"/>
      <c r="E401" s="196"/>
      <c r="G401" s="196">
        <f t="shared" si="9"/>
        <v>0</v>
      </c>
    </row>
    <row r="402" spans="1:7">
      <c r="A402" s="2"/>
      <c r="B402" s="32"/>
      <c r="C402" s="29"/>
      <c r="E402" s="196"/>
      <c r="G402" s="196">
        <f t="shared" si="9"/>
        <v>0</v>
      </c>
    </row>
    <row r="403" spans="1:7">
      <c r="A403" s="2"/>
      <c r="B403" s="32"/>
      <c r="C403" s="29"/>
      <c r="E403" s="196"/>
      <c r="G403" s="196">
        <f t="shared" si="9"/>
        <v>0</v>
      </c>
    </row>
    <row r="404" spans="1:7">
      <c r="A404" s="2"/>
      <c r="B404" s="32"/>
      <c r="C404" s="29"/>
      <c r="E404" s="196"/>
      <c r="G404" s="196">
        <f t="shared" si="9"/>
        <v>0</v>
      </c>
    </row>
    <row r="405" spans="1:7">
      <c r="A405" s="2"/>
      <c r="B405" s="32"/>
      <c r="C405" s="29"/>
      <c r="E405" s="196"/>
      <c r="G405" s="196">
        <f t="shared" si="9"/>
        <v>0</v>
      </c>
    </row>
    <row r="406" spans="1:7">
      <c r="A406" s="2"/>
      <c r="B406" s="32"/>
      <c r="C406" s="29"/>
      <c r="E406" s="196"/>
      <c r="G406" s="196">
        <f t="shared" si="9"/>
        <v>0</v>
      </c>
    </row>
    <row r="407" spans="1:7">
      <c r="A407" s="2"/>
      <c r="B407" s="32"/>
      <c r="C407" s="29"/>
      <c r="E407" s="196"/>
      <c r="G407" s="196">
        <f t="shared" si="9"/>
        <v>0</v>
      </c>
    </row>
    <row r="408" spans="1:7">
      <c r="A408" s="2"/>
      <c r="B408" s="32"/>
      <c r="C408" s="29"/>
      <c r="E408" s="196"/>
      <c r="G408" s="196">
        <f t="shared" si="9"/>
        <v>0</v>
      </c>
    </row>
    <row r="409" spans="1:7">
      <c r="A409" s="2"/>
      <c r="B409" s="32"/>
      <c r="C409" s="29"/>
      <c r="E409" s="196"/>
      <c r="G409" s="196">
        <f t="shared" si="9"/>
        <v>0</v>
      </c>
    </row>
    <row r="410" spans="1:7">
      <c r="A410" s="2"/>
      <c r="B410" s="32"/>
      <c r="C410" s="29"/>
      <c r="E410" s="196"/>
      <c r="G410" s="196">
        <f t="shared" si="9"/>
        <v>0</v>
      </c>
    </row>
    <row r="411" spans="1:7">
      <c r="A411" s="2"/>
      <c r="B411" s="32"/>
      <c r="C411" s="29"/>
      <c r="E411" s="196"/>
      <c r="G411" s="196">
        <f t="shared" si="9"/>
        <v>0</v>
      </c>
    </row>
    <row r="412" spans="1:7">
      <c r="A412" s="2"/>
      <c r="B412" s="32"/>
      <c r="C412" s="29"/>
      <c r="E412" s="196"/>
      <c r="G412" s="196">
        <f t="shared" si="9"/>
        <v>0</v>
      </c>
    </row>
    <row r="413" spans="1:7">
      <c r="A413" s="2"/>
      <c r="B413" s="32"/>
      <c r="C413" s="29"/>
      <c r="E413" s="196"/>
      <c r="G413" s="196">
        <f t="shared" si="9"/>
        <v>0</v>
      </c>
    </row>
    <row r="414" spans="1:7">
      <c r="A414" s="2"/>
      <c r="B414" s="32"/>
      <c r="C414" s="29"/>
      <c r="E414" s="196"/>
      <c r="G414" s="196">
        <f t="shared" si="9"/>
        <v>0</v>
      </c>
    </row>
    <row r="415" spans="1:7">
      <c r="A415" s="2"/>
      <c r="B415" s="32"/>
      <c r="C415" s="29"/>
      <c r="E415" s="196"/>
      <c r="G415" s="196">
        <f t="shared" si="9"/>
        <v>0</v>
      </c>
    </row>
    <row r="416" spans="1:7">
      <c r="A416" s="2"/>
      <c r="B416" s="32"/>
      <c r="C416" s="29"/>
      <c r="E416" s="196"/>
      <c r="G416" s="196">
        <f t="shared" si="9"/>
        <v>0</v>
      </c>
    </row>
    <row r="417" spans="1:7">
      <c r="A417" s="2"/>
      <c r="B417" s="32"/>
      <c r="C417" s="29"/>
      <c r="E417" s="196"/>
      <c r="G417" s="196">
        <f t="shared" si="9"/>
        <v>0</v>
      </c>
    </row>
    <row r="418" spans="1:7">
      <c r="A418" s="2"/>
      <c r="B418" s="32"/>
      <c r="C418" s="29"/>
      <c r="E418" s="196"/>
      <c r="G418" s="196">
        <f t="shared" si="9"/>
        <v>0</v>
      </c>
    </row>
    <row r="419" spans="1:7">
      <c r="A419" s="2"/>
      <c r="B419" s="32"/>
      <c r="C419" s="29"/>
      <c r="E419" s="196"/>
      <c r="G419" s="196">
        <f t="shared" si="9"/>
        <v>0</v>
      </c>
    </row>
    <row r="420" spans="1:7">
      <c r="A420" s="2"/>
      <c r="B420" s="32"/>
      <c r="C420" s="29"/>
      <c r="E420" s="196"/>
      <c r="G420" s="196">
        <f t="shared" si="9"/>
        <v>0</v>
      </c>
    </row>
    <row r="421" spans="1:7">
      <c r="A421" s="2"/>
      <c r="B421" s="32"/>
      <c r="C421" s="29"/>
      <c r="E421" s="196"/>
      <c r="G421" s="196">
        <f t="shared" si="9"/>
        <v>0</v>
      </c>
    </row>
    <row r="422" spans="1:7">
      <c r="A422" s="2"/>
      <c r="B422" s="32"/>
      <c r="C422" s="29"/>
      <c r="E422" s="196"/>
      <c r="G422" s="196">
        <f t="shared" si="9"/>
        <v>0</v>
      </c>
    </row>
    <row r="423" spans="1:7">
      <c r="A423" s="2"/>
      <c r="B423" s="32"/>
      <c r="C423" s="29"/>
      <c r="E423" s="196"/>
      <c r="G423" s="196">
        <f t="shared" si="9"/>
        <v>0</v>
      </c>
    </row>
    <row r="424" spans="1:7">
      <c r="A424" s="2"/>
      <c r="B424" s="32"/>
      <c r="C424" s="29"/>
      <c r="E424" s="196"/>
      <c r="G424" s="196">
        <f t="shared" si="9"/>
        <v>0</v>
      </c>
    </row>
    <row r="425" spans="1:7">
      <c r="A425" s="2"/>
      <c r="B425" s="32"/>
      <c r="C425" s="29"/>
      <c r="E425" s="196"/>
      <c r="G425" s="196">
        <f t="shared" si="9"/>
        <v>0</v>
      </c>
    </row>
    <row r="426" spans="1:7">
      <c r="A426" s="2"/>
      <c r="B426" s="32"/>
      <c r="C426" s="29"/>
      <c r="E426" s="196"/>
      <c r="G426" s="196">
        <f t="shared" si="9"/>
        <v>0</v>
      </c>
    </row>
    <row r="427" spans="1:7">
      <c r="A427" s="2"/>
      <c r="B427" s="32"/>
      <c r="C427" s="29"/>
      <c r="E427" s="196"/>
      <c r="G427" s="196">
        <f t="shared" si="9"/>
        <v>0</v>
      </c>
    </row>
    <row r="428" spans="1:7">
      <c r="A428" s="2"/>
      <c r="B428" s="32"/>
      <c r="C428" s="29"/>
      <c r="E428" s="196"/>
      <c r="G428" s="196">
        <f t="shared" si="9"/>
        <v>0</v>
      </c>
    </row>
    <row r="429" spans="1:7">
      <c r="A429" s="2"/>
      <c r="B429" s="32"/>
      <c r="C429" s="29"/>
      <c r="E429" s="196"/>
      <c r="G429" s="196">
        <f t="shared" si="9"/>
        <v>0</v>
      </c>
    </row>
    <row r="430" spans="1:7">
      <c r="A430" s="2"/>
      <c r="B430" s="32"/>
      <c r="C430" s="29"/>
      <c r="E430" s="196"/>
      <c r="G430" s="196">
        <f t="shared" si="9"/>
        <v>0</v>
      </c>
    </row>
    <row r="431" spans="1:7">
      <c r="A431" s="2"/>
      <c r="B431" s="32"/>
      <c r="C431" s="29"/>
      <c r="E431" s="196"/>
      <c r="G431" s="196">
        <f t="shared" si="9"/>
        <v>0</v>
      </c>
    </row>
    <row r="432" spans="1:7">
      <c r="A432" s="2"/>
      <c r="B432" s="32"/>
      <c r="C432" s="29"/>
      <c r="E432" s="196"/>
      <c r="G432" s="196">
        <f t="shared" si="9"/>
        <v>0</v>
      </c>
    </row>
    <row r="433" spans="1:7">
      <c r="A433" s="2"/>
      <c r="B433" s="32"/>
      <c r="C433" s="29"/>
      <c r="E433" s="196"/>
      <c r="G433" s="196">
        <f t="shared" si="9"/>
        <v>0</v>
      </c>
    </row>
    <row r="434" spans="1:7">
      <c r="A434" s="2"/>
      <c r="B434" s="32"/>
      <c r="C434" s="29"/>
      <c r="E434" s="196"/>
      <c r="G434" s="196">
        <f t="shared" si="9"/>
        <v>0</v>
      </c>
    </row>
    <row r="435" spans="1:7">
      <c r="A435" s="2"/>
      <c r="B435" s="32"/>
      <c r="C435" s="29"/>
      <c r="E435" s="196"/>
      <c r="G435" s="196">
        <f t="shared" si="9"/>
        <v>0</v>
      </c>
    </row>
    <row r="436" spans="1:7">
      <c r="A436" s="2"/>
      <c r="B436" s="32"/>
      <c r="C436" s="29"/>
      <c r="E436" s="196"/>
      <c r="G436" s="196">
        <f t="shared" si="9"/>
        <v>0</v>
      </c>
    </row>
    <row r="437" spans="1:7">
      <c r="A437" s="2"/>
      <c r="B437" s="32"/>
      <c r="C437" s="29"/>
      <c r="E437" s="196"/>
      <c r="G437" s="196">
        <f t="shared" si="9"/>
        <v>0</v>
      </c>
    </row>
    <row r="438" spans="1:7">
      <c r="A438" s="2"/>
      <c r="B438" s="32"/>
      <c r="C438" s="29"/>
      <c r="E438" s="196"/>
      <c r="G438" s="196">
        <f t="shared" si="9"/>
        <v>0</v>
      </c>
    </row>
    <row r="439" spans="1:7">
      <c r="A439" s="2"/>
      <c r="B439" s="32"/>
      <c r="C439" s="29"/>
      <c r="E439" s="196"/>
      <c r="G439" s="196">
        <f t="shared" si="9"/>
        <v>0</v>
      </c>
    </row>
    <row r="440" spans="1:7">
      <c r="A440" s="2"/>
      <c r="B440" s="32"/>
      <c r="C440" s="29"/>
      <c r="E440" s="196"/>
      <c r="G440" s="196">
        <f t="shared" si="9"/>
        <v>0</v>
      </c>
    </row>
    <row r="441" spans="1:7">
      <c r="A441" s="2"/>
      <c r="B441" s="32"/>
      <c r="C441" s="29"/>
      <c r="E441" s="196"/>
      <c r="G441" s="196">
        <f t="shared" si="9"/>
        <v>0</v>
      </c>
    </row>
    <row r="442" spans="1:7">
      <c r="A442" s="2"/>
      <c r="B442" s="32"/>
      <c r="C442" s="29"/>
      <c r="E442" s="196"/>
      <c r="G442" s="196">
        <f t="shared" si="9"/>
        <v>0</v>
      </c>
    </row>
    <row r="443" spans="1:7">
      <c r="A443" s="2"/>
      <c r="B443" s="32"/>
      <c r="C443" s="29"/>
      <c r="E443" s="196"/>
      <c r="G443" s="196">
        <f t="shared" si="9"/>
        <v>0</v>
      </c>
    </row>
    <row r="444" spans="1:7">
      <c r="A444" s="2"/>
      <c r="B444" s="32"/>
      <c r="C444" s="29"/>
      <c r="E444" s="196"/>
      <c r="G444" s="196">
        <f t="shared" si="9"/>
        <v>0</v>
      </c>
    </row>
    <row r="445" spans="1:7">
      <c r="A445" s="2"/>
      <c r="B445" s="32"/>
      <c r="C445" s="29"/>
      <c r="E445" s="196"/>
      <c r="G445" s="196">
        <f t="shared" si="9"/>
        <v>0</v>
      </c>
    </row>
    <row r="446" spans="1:7">
      <c r="A446" s="2"/>
      <c r="B446" s="32"/>
      <c r="C446" s="29"/>
      <c r="E446" s="196"/>
      <c r="G446" s="196">
        <f t="shared" si="9"/>
        <v>0</v>
      </c>
    </row>
    <row r="447" spans="1:7">
      <c r="A447" s="2"/>
      <c r="B447" s="32"/>
      <c r="C447" s="29"/>
      <c r="E447" s="196"/>
      <c r="G447" s="196">
        <f t="shared" si="9"/>
        <v>0</v>
      </c>
    </row>
    <row r="448" spans="1:7">
      <c r="A448" s="2"/>
      <c r="B448" s="32"/>
      <c r="C448" s="29"/>
      <c r="E448" s="196"/>
      <c r="G448" s="196">
        <f t="shared" si="9"/>
        <v>0</v>
      </c>
    </row>
    <row r="449" spans="1:7">
      <c r="A449" s="2"/>
      <c r="B449" s="32"/>
      <c r="C449" s="29"/>
      <c r="E449" s="196"/>
      <c r="G449" s="196">
        <f t="shared" si="9"/>
        <v>0</v>
      </c>
    </row>
    <row r="450" spans="1:7">
      <c r="A450" s="2"/>
      <c r="B450" s="32"/>
      <c r="C450" s="29"/>
      <c r="E450" s="196"/>
      <c r="G450" s="196">
        <f t="shared" si="9"/>
        <v>0</v>
      </c>
    </row>
    <row r="451" spans="1:7">
      <c r="A451" s="2"/>
      <c r="B451" s="32"/>
      <c r="C451" s="29"/>
      <c r="E451" s="196"/>
      <c r="G451" s="196">
        <f t="shared" si="9"/>
        <v>0</v>
      </c>
    </row>
    <row r="452" spans="1:7">
      <c r="A452" s="2"/>
      <c r="B452" s="32"/>
      <c r="C452" s="29"/>
      <c r="E452" s="196"/>
      <c r="G452" s="196">
        <f t="shared" ref="G452:G500" si="10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0"/>
        <v>0</v>
      </c>
    </row>
    <row r="454" spans="1:7">
      <c r="A454" s="2"/>
      <c r="B454" s="32"/>
      <c r="C454" s="29"/>
      <c r="E454" s="196"/>
      <c r="G454" s="196">
        <f t="shared" si="10"/>
        <v>0</v>
      </c>
    </row>
    <row r="455" spans="1:7">
      <c r="A455" s="2"/>
      <c r="B455" s="32"/>
      <c r="C455" s="29"/>
      <c r="E455" s="196"/>
      <c r="G455" s="196">
        <f t="shared" si="10"/>
        <v>0</v>
      </c>
    </row>
    <row r="456" spans="1:7">
      <c r="A456" s="2"/>
      <c r="B456" s="32"/>
      <c r="C456" s="29"/>
      <c r="E456" s="196"/>
      <c r="G456" s="196">
        <f t="shared" si="10"/>
        <v>0</v>
      </c>
    </row>
    <row r="457" spans="1:7">
      <c r="A457" s="2"/>
      <c r="B457" s="32"/>
      <c r="C457" s="29"/>
      <c r="E457" s="196"/>
      <c r="G457" s="196">
        <f t="shared" si="10"/>
        <v>0</v>
      </c>
    </row>
    <row r="458" spans="1:7">
      <c r="A458" s="2"/>
      <c r="B458" s="32"/>
      <c r="C458" s="29"/>
      <c r="E458" s="196"/>
      <c r="G458" s="196">
        <f t="shared" si="10"/>
        <v>0</v>
      </c>
    </row>
    <row r="459" spans="1:7">
      <c r="A459" s="2"/>
      <c r="B459" s="32"/>
      <c r="C459" s="29"/>
      <c r="E459" s="196"/>
      <c r="G459" s="196">
        <f t="shared" si="10"/>
        <v>0</v>
      </c>
    </row>
    <row r="460" spans="1:7">
      <c r="A460" s="2"/>
      <c r="B460" s="32"/>
      <c r="C460" s="29"/>
      <c r="E460" s="196"/>
      <c r="G460" s="196">
        <f t="shared" si="10"/>
        <v>0</v>
      </c>
    </row>
    <row r="461" spans="1:7">
      <c r="A461" s="2"/>
      <c r="B461" s="32"/>
      <c r="C461" s="29"/>
      <c r="E461" s="196"/>
      <c r="G461" s="196">
        <f t="shared" si="10"/>
        <v>0</v>
      </c>
    </row>
    <row r="462" spans="1:7">
      <c r="A462" s="2"/>
      <c r="B462" s="32"/>
      <c r="C462" s="29"/>
      <c r="E462" s="196"/>
      <c r="G462" s="196">
        <f t="shared" si="10"/>
        <v>0</v>
      </c>
    </row>
    <row r="463" spans="1:7">
      <c r="A463" s="2"/>
      <c r="B463" s="32"/>
      <c r="C463" s="29"/>
      <c r="E463" s="196"/>
      <c r="G463" s="196">
        <f t="shared" si="10"/>
        <v>0</v>
      </c>
    </row>
    <row r="464" spans="1:7">
      <c r="A464" s="2"/>
      <c r="B464" s="32"/>
      <c r="C464" s="29"/>
      <c r="E464" s="196"/>
      <c r="G464" s="196">
        <f t="shared" si="10"/>
        <v>0</v>
      </c>
    </row>
    <row r="465" spans="1:7">
      <c r="A465" s="2"/>
      <c r="B465" s="32"/>
      <c r="C465" s="29"/>
      <c r="E465" s="196"/>
      <c r="G465" s="196">
        <f t="shared" si="10"/>
        <v>0</v>
      </c>
    </row>
    <row r="466" spans="1:7">
      <c r="A466" s="2"/>
      <c r="B466" s="32"/>
      <c r="C466" s="29"/>
      <c r="E466" s="196"/>
      <c r="G466" s="196">
        <f t="shared" si="10"/>
        <v>0</v>
      </c>
    </row>
    <row r="467" spans="1:7">
      <c r="A467" s="2"/>
      <c r="B467" s="32"/>
      <c r="C467" s="29"/>
      <c r="E467" s="196"/>
      <c r="G467" s="196">
        <f t="shared" si="10"/>
        <v>0</v>
      </c>
    </row>
    <row r="468" spans="1:7">
      <c r="A468" s="2"/>
      <c r="B468" s="32"/>
      <c r="C468" s="29"/>
      <c r="E468" s="196"/>
      <c r="G468" s="196">
        <f t="shared" si="10"/>
        <v>0</v>
      </c>
    </row>
    <row r="469" spans="1:7">
      <c r="A469" s="2"/>
      <c r="B469" s="32"/>
      <c r="C469" s="29"/>
      <c r="E469" s="196"/>
      <c r="G469" s="196">
        <f t="shared" si="10"/>
        <v>0</v>
      </c>
    </row>
    <row r="470" spans="1:7">
      <c r="A470" s="2"/>
      <c r="B470" s="32"/>
      <c r="C470" s="29"/>
      <c r="E470" s="196"/>
      <c r="G470" s="196">
        <f t="shared" si="10"/>
        <v>0</v>
      </c>
    </row>
    <row r="471" spans="1:7">
      <c r="A471" s="2"/>
      <c r="B471" s="32"/>
      <c r="C471" s="29"/>
      <c r="E471" s="196"/>
      <c r="G471" s="196">
        <f t="shared" si="10"/>
        <v>0</v>
      </c>
    </row>
    <row r="472" spans="1:7">
      <c r="A472" s="2"/>
      <c r="B472" s="32"/>
      <c r="C472" s="29"/>
      <c r="E472" s="196"/>
      <c r="G472" s="196">
        <f t="shared" si="10"/>
        <v>0</v>
      </c>
    </row>
    <row r="473" spans="1:7">
      <c r="A473" s="2"/>
      <c r="B473" s="32"/>
      <c r="C473" s="29"/>
      <c r="E473" s="196"/>
      <c r="G473" s="196">
        <f t="shared" si="10"/>
        <v>0</v>
      </c>
    </row>
    <row r="474" spans="1:7">
      <c r="A474" s="2"/>
      <c r="B474" s="32"/>
      <c r="C474" s="29"/>
      <c r="E474" s="196"/>
      <c r="G474" s="196">
        <f t="shared" si="10"/>
        <v>0</v>
      </c>
    </row>
    <row r="475" spans="1:7">
      <c r="B475" s="163"/>
      <c r="G475" s="196">
        <f t="shared" si="10"/>
        <v>0</v>
      </c>
    </row>
    <row r="476" spans="1:7">
      <c r="B476" s="163"/>
      <c r="G476" s="196">
        <f t="shared" si="10"/>
        <v>0</v>
      </c>
    </row>
    <row r="477" spans="1:7">
      <c r="B477" s="163"/>
      <c r="G477" s="196">
        <f t="shared" si="10"/>
        <v>0</v>
      </c>
    </row>
    <row r="478" spans="1:7">
      <c r="B478" s="163"/>
      <c r="G478" s="196">
        <f t="shared" si="10"/>
        <v>0</v>
      </c>
    </row>
    <row r="479" spans="1:7">
      <c r="B479" s="163"/>
      <c r="G479" s="196">
        <f t="shared" si="10"/>
        <v>0</v>
      </c>
    </row>
    <row r="480" spans="1:7">
      <c r="B480" s="163"/>
      <c r="G480" s="196">
        <f t="shared" si="10"/>
        <v>0</v>
      </c>
    </row>
    <row r="481" spans="2:7">
      <c r="B481" s="163"/>
      <c r="G481" s="196">
        <f t="shared" si="10"/>
        <v>0</v>
      </c>
    </row>
    <row r="482" spans="2:7">
      <c r="B482" s="163"/>
      <c r="G482" s="196">
        <f t="shared" si="10"/>
        <v>0</v>
      </c>
    </row>
    <row r="483" spans="2:7">
      <c r="B483" s="163"/>
      <c r="G483" s="196">
        <f t="shared" si="10"/>
        <v>0</v>
      </c>
    </row>
    <row r="484" spans="2:7">
      <c r="B484" s="163"/>
      <c r="G484" s="196">
        <f t="shared" si="10"/>
        <v>0</v>
      </c>
    </row>
    <row r="485" spans="2:7">
      <c r="B485" s="163"/>
      <c r="G485" s="196">
        <f t="shared" si="10"/>
        <v>0</v>
      </c>
    </row>
    <row r="486" spans="2:7">
      <c r="B486" s="163"/>
      <c r="G486" s="196">
        <f t="shared" si="10"/>
        <v>0</v>
      </c>
    </row>
    <row r="487" spans="2:7">
      <c r="B487" s="163"/>
      <c r="G487" s="196">
        <f t="shared" si="10"/>
        <v>0</v>
      </c>
    </row>
    <row r="488" spans="2:7">
      <c r="B488" s="163"/>
      <c r="G488" s="196">
        <f t="shared" si="10"/>
        <v>0</v>
      </c>
    </row>
    <row r="489" spans="2:7">
      <c r="B489" s="163"/>
      <c r="G489" s="196">
        <f t="shared" si="10"/>
        <v>0</v>
      </c>
    </row>
    <row r="490" spans="2:7">
      <c r="B490" s="163"/>
      <c r="G490" s="196">
        <f t="shared" si="10"/>
        <v>0</v>
      </c>
    </row>
    <row r="491" spans="2:7">
      <c r="B491" s="163"/>
      <c r="G491" s="196">
        <f t="shared" si="10"/>
        <v>0</v>
      </c>
    </row>
    <row r="492" spans="2:7">
      <c r="B492" s="163"/>
      <c r="G492" s="196">
        <f t="shared" si="10"/>
        <v>0</v>
      </c>
    </row>
    <row r="493" spans="2:7">
      <c r="B493" s="163"/>
      <c r="G493" s="196">
        <f t="shared" si="10"/>
        <v>0</v>
      </c>
    </row>
    <row r="494" spans="2:7">
      <c r="B494" s="163"/>
      <c r="G494" s="196">
        <f t="shared" si="10"/>
        <v>0</v>
      </c>
    </row>
    <row r="495" spans="2:7">
      <c r="B495" s="163"/>
      <c r="G495" s="196">
        <f t="shared" si="10"/>
        <v>0</v>
      </c>
    </row>
    <row r="496" spans="2:7">
      <c r="B496" s="163"/>
      <c r="G496" s="196">
        <f t="shared" si="10"/>
        <v>0</v>
      </c>
    </row>
    <row r="497" spans="2:7">
      <c r="B497" s="163"/>
      <c r="G497" s="196">
        <f t="shared" si="10"/>
        <v>0</v>
      </c>
    </row>
    <row r="498" spans="2:7">
      <c r="B498" s="163"/>
      <c r="G498" s="196">
        <f t="shared" si="10"/>
        <v>0</v>
      </c>
    </row>
    <row r="499" spans="2:7">
      <c r="B499" s="163"/>
      <c r="G499" s="196">
        <f t="shared" si="10"/>
        <v>0</v>
      </c>
    </row>
    <row r="500" spans="2:7">
      <c r="B500" s="163"/>
      <c r="G500" s="196">
        <f t="shared" si="10"/>
        <v>0</v>
      </c>
    </row>
    <row r="501" spans="2:7">
      <c r="F501" s="158"/>
      <c r="G501" s="195">
        <f>SUBTOTAL(9,G3:G500)</f>
        <v>0</v>
      </c>
    </row>
  </sheetData>
  <autoFilter ref="A2:G500" xr:uid="{00000000-0009-0000-0000-000003000000}"/>
  <mergeCells count="4">
    <mergeCell ref="I26:L28"/>
    <mergeCell ref="I29:L29"/>
    <mergeCell ref="I36:L36"/>
    <mergeCell ref="H58:M58"/>
  </mergeCells>
  <phoneticPr fontId="19" type="noConversion"/>
  <conditionalFormatting sqref="A3:G500">
    <cfRule type="expression" dxfId="26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3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CCFFCC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376</v>
      </c>
      <c r="J32" s="41">
        <v>30</v>
      </c>
      <c r="K32" s="40">
        <v>2</v>
      </c>
      <c r="L32" s="39">
        <f>IF(K22="","",(K22-K55)/J32/K32)</f>
        <v>0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500</v>
      </c>
      <c r="J39" s="40">
        <v>31</v>
      </c>
      <c r="K39" s="40">
        <v>2</v>
      </c>
      <c r="L39" s="39">
        <f>I39/J39/K39</f>
        <v>8.064516129032258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/>
      <c r="J46" s="30"/>
      <c r="K46" s="105"/>
      <c r="L46" s="30"/>
      <c r="M46" s="225"/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/>
      <c r="J47" s="30"/>
      <c r="K47" s="105"/>
      <c r="L47" s="30"/>
      <c r="M47" s="225"/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225"/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0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JANVIER!K4+FEVRIER!K4+MARS!K4+AVRIL!K4+K4</f>
        <v>0</v>
      </c>
      <c r="L61" s="86" t="e">
        <f t="shared" ref="L61:L78" si="3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JANVIER!K5+FEVRIER!K5+MARS!K5+AVRIL!K5+K5</f>
        <v>0</v>
      </c>
      <c r="L62" s="87" t="e">
        <f t="shared" si="3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JANVIER!K6+FEVRIER!K6+MARS!K6+AVRIL!K6+K6</f>
        <v>0</v>
      </c>
      <c r="L63" s="88" t="e">
        <f t="shared" si="3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JANVIER!K7+FEVRIER!K7+MARS!K7+AVRIL!K7+K7</f>
        <v>0</v>
      </c>
      <c r="L64" s="89" t="e">
        <f t="shared" si="3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JANVIER!K8+FEVRIER!K8+MARS!K8+AVRIL!K8+K8</f>
        <v>0</v>
      </c>
      <c r="L65" s="90" t="e">
        <f t="shared" si="3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JANVIER!K9+FEVRIER!K9+MARS!K9+AVRIL!K9+K9</f>
        <v>0</v>
      </c>
      <c r="L66" s="91" t="e">
        <f t="shared" si="3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JANVIER!K10+FEVRIER!K10+MARS!K10+AVRIL!K10+K10</f>
        <v>0</v>
      </c>
      <c r="L67" s="92" t="e">
        <f t="shared" si="3"/>
        <v>#DIV/0!</v>
      </c>
      <c r="M67" s="74"/>
    </row>
    <row r="68" spans="1:13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83">
        <f>JANVIER!K11+FEVRIER!K11+MARS!K11+AVRIL!K11+K11</f>
        <v>0</v>
      </c>
      <c r="L68" s="93" t="e">
        <f t="shared" si="3"/>
        <v>#DIV/0!</v>
      </c>
      <c r="M68" s="74"/>
    </row>
    <row r="69" spans="1:13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84">
        <f>JANVIER!K12+FEVRIER!K12+MARS!K12+AVRIL!K12+K12</f>
        <v>0</v>
      </c>
      <c r="L69" s="94" t="e">
        <f t="shared" si="3"/>
        <v>#DIV/0!</v>
      </c>
      <c r="M69" s="74"/>
    </row>
    <row r="70" spans="1:13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6">
        <f>JANVIER!K13+FEVRIER!K13+MARS!K13+AVRIL!K13+K13</f>
        <v>0</v>
      </c>
      <c r="L70" s="86" t="e">
        <f t="shared" si="3"/>
        <v>#DIV/0!</v>
      </c>
      <c r="M70" s="74"/>
    </row>
    <row r="71" spans="1:13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7">
        <f>JANVIER!K14+FEVRIER!K14+MARS!K14+AVRIL!K14+K14</f>
        <v>0</v>
      </c>
      <c r="L71" s="87" t="e">
        <f t="shared" si="3"/>
        <v>#DIV/0!</v>
      </c>
      <c r="M71" s="74"/>
    </row>
    <row r="72" spans="1:13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8">
        <f>JANVIER!K15+FEVRIER!K15+MARS!K15+AVRIL!K15+K15</f>
        <v>0</v>
      </c>
      <c r="L72" s="88" t="e">
        <f t="shared" si="3"/>
        <v>#DIV/0!</v>
      </c>
      <c r="M72" s="74"/>
    </row>
    <row r="73" spans="1:13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9">
        <f>JANVIER!K16+FEVRIER!K16+MARS!K16+AVRIL!K16+K16</f>
        <v>0</v>
      </c>
      <c r="L73" s="89" t="e">
        <f t="shared" si="3"/>
        <v>#DIV/0!</v>
      </c>
      <c r="M73" s="74"/>
    </row>
    <row r="74" spans="1:13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80">
        <f>JANVIER!K17+FEVRIER!K17+MARS!K17+AVRIL!K17+K17</f>
        <v>0</v>
      </c>
      <c r="L74" s="90" t="e">
        <f t="shared" si="3"/>
        <v>#DIV/0!</v>
      </c>
      <c r="M74" s="74"/>
    </row>
    <row r="75" spans="1:13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96">
        <f>JANVIER!K18+FEVRIER!K18+MARS!K18+AVRIL!K18+K18</f>
        <v>0</v>
      </c>
      <c r="L75" s="91" t="e">
        <f t="shared" si="3"/>
        <v>#DIV/0!</v>
      </c>
      <c r="M75" s="74"/>
    </row>
    <row r="76" spans="1:13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97">
        <f>JANVIER!K19+FEVRIER!K19+MARS!K19+AVRIL!K19+K19</f>
        <v>0</v>
      </c>
      <c r="L76" s="92" t="e">
        <f t="shared" si="3"/>
        <v>#DIV/0!</v>
      </c>
      <c r="M76" s="74"/>
    </row>
    <row r="77" spans="1:13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101">
        <f>JANVIER!K20+FEVRIER!K20+MARS!K20+AVRIL!K20+K20</f>
        <v>0</v>
      </c>
      <c r="L77" s="102" t="e">
        <f t="shared" si="3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95">
        <f>JANVIER!K21+FEVRIER!K21+MARS!K21+AVRIL!K21+K21</f>
        <v>0</v>
      </c>
      <c r="L78" s="98" t="e">
        <f t="shared" si="3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JANVIER!K22+FEVRIER!K22+MARS!K22+K22+AVRIL!K22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>
      <c r="A83" s="2"/>
      <c r="B83" s="32"/>
      <c r="C83" s="29"/>
      <c r="E83" s="196"/>
      <c r="G83" s="196">
        <f t="shared" si="4"/>
        <v>0</v>
      </c>
    </row>
    <row r="84" spans="1:13">
      <c r="A84" s="2"/>
      <c r="B84" s="32"/>
      <c r="C84" s="29"/>
      <c r="E84" s="196"/>
      <c r="G84" s="196">
        <f t="shared" si="4"/>
        <v>0</v>
      </c>
    </row>
    <row r="85" spans="1:13">
      <c r="A85" s="2"/>
      <c r="B85" s="32"/>
      <c r="C85" s="29"/>
      <c r="E85" s="196"/>
      <c r="G85" s="196">
        <f t="shared" si="4"/>
        <v>0</v>
      </c>
    </row>
    <row r="86" spans="1:13">
      <c r="A86" s="2"/>
      <c r="B86" s="32"/>
      <c r="C86" s="29"/>
      <c r="E86" s="196"/>
      <c r="G86" s="196">
        <f t="shared" si="4"/>
        <v>0</v>
      </c>
    </row>
    <row r="87" spans="1:13">
      <c r="A87" s="2"/>
      <c r="B87" s="32"/>
      <c r="C87" s="29"/>
      <c r="E87" s="196"/>
      <c r="G87" s="196">
        <f t="shared" si="4"/>
        <v>0</v>
      </c>
    </row>
    <row r="88" spans="1:13">
      <c r="A88" s="2"/>
      <c r="B88" s="32"/>
      <c r="C88" s="29"/>
      <c r="E88" s="196"/>
      <c r="G88" s="196">
        <f t="shared" si="4"/>
        <v>0</v>
      </c>
    </row>
    <row r="89" spans="1:13">
      <c r="A89" s="2"/>
      <c r="B89" s="32"/>
      <c r="C89" s="29"/>
      <c r="E89" s="196"/>
      <c r="G89" s="196">
        <f t="shared" si="4"/>
        <v>0</v>
      </c>
    </row>
    <row r="90" spans="1:13">
      <c r="A90" s="2"/>
      <c r="B90" s="32"/>
      <c r="C90" s="29"/>
      <c r="E90" s="196"/>
      <c r="G90" s="196">
        <f t="shared" si="4"/>
        <v>0</v>
      </c>
    </row>
    <row r="91" spans="1:13">
      <c r="A91" s="2"/>
      <c r="B91" s="32"/>
      <c r="C91" s="29"/>
      <c r="E91" s="196"/>
      <c r="G91" s="196">
        <f t="shared" si="4"/>
        <v>0</v>
      </c>
    </row>
    <row r="92" spans="1:13">
      <c r="A92" s="2"/>
      <c r="B92" s="32"/>
      <c r="C92" s="29"/>
      <c r="E92" s="196"/>
      <c r="G92" s="196">
        <f t="shared" si="4"/>
        <v>0</v>
      </c>
    </row>
    <row r="93" spans="1:13">
      <c r="A93" s="2"/>
      <c r="B93" s="32"/>
      <c r="C93" s="29"/>
      <c r="E93" s="196"/>
      <c r="G93" s="196">
        <f t="shared" si="4"/>
        <v>0</v>
      </c>
    </row>
    <row r="94" spans="1:13">
      <c r="A94" s="2"/>
      <c r="B94" s="32"/>
      <c r="C94" s="29"/>
      <c r="E94" s="196"/>
      <c r="G94" s="196">
        <f t="shared" si="4"/>
        <v>0</v>
      </c>
    </row>
    <row r="95" spans="1:13">
      <c r="A95" s="2"/>
      <c r="B95" s="32"/>
      <c r="C95" s="29"/>
      <c r="E95" s="196"/>
      <c r="G95" s="196">
        <f t="shared" si="4"/>
        <v>0</v>
      </c>
    </row>
    <row r="96" spans="1:13">
      <c r="A96" s="2"/>
      <c r="B96" s="32"/>
      <c r="C96" s="29"/>
      <c r="E96" s="196"/>
      <c r="G96" s="196">
        <f t="shared" si="4"/>
        <v>0</v>
      </c>
    </row>
    <row r="97" spans="1:7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5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5"/>
        <v>0</v>
      </c>
    </row>
    <row r="134" spans="1:7">
      <c r="A134" s="2"/>
      <c r="B134" s="32"/>
      <c r="C134" s="29"/>
      <c r="E134" s="196"/>
      <c r="G134" s="196">
        <f t="shared" si="5"/>
        <v>0</v>
      </c>
    </row>
    <row r="135" spans="1:7">
      <c r="A135" s="2"/>
      <c r="B135" s="32"/>
      <c r="C135" s="29"/>
      <c r="E135" s="196"/>
      <c r="G135" s="196">
        <f t="shared" si="5"/>
        <v>0</v>
      </c>
    </row>
    <row r="136" spans="1:7">
      <c r="A136" s="2"/>
      <c r="B136" s="32"/>
      <c r="C136" s="29"/>
      <c r="E136" s="196"/>
      <c r="G136" s="196">
        <f t="shared" si="5"/>
        <v>0</v>
      </c>
    </row>
    <row r="137" spans="1:7">
      <c r="A137" s="2"/>
      <c r="B137" s="32"/>
      <c r="C137" s="29"/>
      <c r="E137" s="196"/>
      <c r="G137" s="196">
        <f t="shared" si="5"/>
        <v>0</v>
      </c>
    </row>
    <row r="138" spans="1:7">
      <c r="A138" s="2"/>
      <c r="B138" s="32"/>
      <c r="C138" s="29"/>
      <c r="E138" s="196"/>
      <c r="G138" s="196">
        <f t="shared" si="5"/>
        <v>0</v>
      </c>
    </row>
    <row r="139" spans="1:7">
      <c r="A139" s="2"/>
      <c r="B139" s="32"/>
      <c r="C139" s="29"/>
      <c r="E139" s="196"/>
      <c r="G139" s="196">
        <f t="shared" si="5"/>
        <v>0</v>
      </c>
    </row>
    <row r="140" spans="1:7">
      <c r="A140" s="2"/>
      <c r="B140" s="32"/>
      <c r="C140" s="29"/>
      <c r="E140" s="196"/>
      <c r="G140" s="196">
        <f t="shared" si="5"/>
        <v>0</v>
      </c>
    </row>
    <row r="141" spans="1:7">
      <c r="A141" s="2"/>
      <c r="B141" s="32"/>
      <c r="C141" s="29"/>
      <c r="E141" s="196"/>
      <c r="G141" s="196">
        <f t="shared" si="5"/>
        <v>0</v>
      </c>
    </row>
    <row r="142" spans="1:7">
      <c r="A142" s="2"/>
      <c r="B142" s="32"/>
      <c r="C142" s="29"/>
      <c r="E142" s="196"/>
      <c r="G142" s="196">
        <f t="shared" si="5"/>
        <v>0</v>
      </c>
    </row>
    <row r="143" spans="1:7">
      <c r="A143" s="2"/>
      <c r="B143" s="32"/>
      <c r="C143" s="29"/>
      <c r="E143" s="196"/>
      <c r="G143" s="196">
        <f t="shared" si="5"/>
        <v>0</v>
      </c>
    </row>
    <row r="144" spans="1:7">
      <c r="A144" s="2"/>
      <c r="B144" s="32"/>
      <c r="C144" s="29"/>
      <c r="E144" s="196"/>
      <c r="G144" s="196">
        <f t="shared" si="5"/>
        <v>0</v>
      </c>
    </row>
    <row r="145" spans="1:7">
      <c r="A145" s="2"/>
      <c r="B145" s="32"/>
      <c r="C145" s="29"/>
      <c r="E145" s="196"/>
      <c r="G145" s="196">
        <f t="shared" si="5"/>
        <v>0</v>
      </c>
    </row>
    <row r="146" spans="1:7">
      <c r="A146" s="2"/>
      <c r="B146" s="32"/>
      <c r="C146" s="29"/>
      <c r="E146" s="196"/>
      <c r="G146" s="196">
        <f t="shared" si="5"/>
        <v>0</v>
      </c>
    </row>
    <row r="147" spans="1:7">
      <c r="A147" s="2"/>
      <c r="B147" s="32"/>
      <c r="C147" s="29"/>
      <c r="E147" s="196"/>
      <c r="G147" s="196">
        <f t="shared" si="5"/>
        <v>0</v>
      </c>
    </row>
    <row r="148" spans="1:7">
      <c r="A148" s="2"/>
      <c r="B148" s="32"/>
      <c r="C148" s="29"/>
      <c r="E148" s="196"/>
      <c r="G148" s="196">
        <f t="shared" si="5"/>
        <v>0</v>
      </c>
    </row>
    <row r="149" spans="1:7">
      <c r="A149" s="2"/>
      <c r="B149" s="32"/>
      <c r="C149" s="29"/>
      <c r="E149" s="196"/>
      <c r="G149" s="196">
        <f t="shared" si="5"/>
        <v>0</v>
      </c>
    </row>
    <row r="150" spans="1:7">
      <c r="A150" s="2"/>
      <c r="B150" s="32"/>
      <c r="C150" s="29"/>
      <c r="E150" s="196"/>
      <c r="G150" s="196">
        <f t="shared" si="5"/>
        <v>0</v>
      </c>
    </row>
    <row r="151" spans="1:7">
      <c r="A151" s="2"/>
      <c r="B151" s="32"/>
      <c r="C151" s="29"/>
      <c r="E151" s="196"/>
      <c r="G151" s="196">
        <f t="shared" si="5"/>
        <v>0</v>
      </c>
    </row>
    <row r="152" spans="1:7">
      <c r="A152" s="2"/>
      <c r="B152" s="32"/>
      <c r="C152" s="29"/>
      <c r="E152" s="196"/>
      <c r="G152" s="196">
        <f t="shared" si="5"/>
        <v>0</v>
      </c>
    </row>
    <row r="153" spans="1:7">
      <c r="A153" s="2"/>
      <c r="B153" s="32"/>
      <c r="C153" s="29"/>
      <c r="E153" s="196"/>
      <c r="G153" s="196">
        <f t="shared" si="5"/>
        <v>0</v>
      </c>
    </row>
    <row r="154" spans="1:7">
      <c r="A154" s="2"/>
      <c r="B154" s="32"/>
      <c r="C154" s="29"/>
      <c r="E154" s="196"/>
      <c r="G154" s="196">
        <f t="shared" si="5"/>
        <v>0</v>
      </c>
    </row>
    <row r="155" spans="1:7">
      <c r="A155" s="2"/>
      <c r="B155" s="32"/>
      <c r="C155" s="29"/>
      <c r="E155" s="196"/>
      <c r="G155" s="196">
        <f t="shared" si="5"/>
        <v>0</v>
      </c>
    </row>
    <row r="156" spans="1:7">
      <c r="A156" s="2"/>
      <c r="B156" s="32"/>
      <c r="C156" s="29"/>
      <c r="E156" s="196"/>
      <c r="G156" s="196">
        <f t="shared" si="5"/>
        <v>0</v>
      </c>
    </row>
    <row r="157" spans="1:7">
      <c r="A157" s="2"/>
      <c r="B157" s="32"/>
      <c r="C157" s="29"/>
      <c r="E157" s="196"/>
      <c r="G157" s="196">
        <f t="shared" si="5"/>
        <v>0</v>
      </c>
    </row>
    <row r="158" spans="1:7">
      <c r="A158" s="2"/>
      <c r="B158" s="32"/>
      <c r="C158" s="29"/>
      <c r="E158" s="196"/>
      <c r="G158" s="196">
        <f t="shared" si="5"/>
        <v>0</v>
      </c>
    </row>
    <row r="159" spans="1:7">
      <c r="A159" s="2"/>
      <c r="B159" s="32"/>
      <c r="C159" s="29"/>
      <c r="E159" s="196"/>
      <c r="G159" s="196">
        <f t="shared" si="5"/>
        <v>0</v>
      </c>
    </row>
    <row r="160" spans="1:7">
      <c r="A160" s="2"/>
      <c r="B160" s="32"/>
      <c r="C160" s="29"/>
      <c r="E160" s="196"/>
      <c r="G160" s="196">
        <f t="shared" si="5"/>
        <v>0</v>
      </c>
    </row>
    <row r="161" spans="1:7">
      <c r="A161" s="2"/>
      <c r="B161" s="32"/>
      <c r="C161" s="29"/>
      <c r="E161" s="196"/>
      <c r="G161" s="196">
        <f t="shared" si="5"/>
        <v>0</v>
      </c>
    </row>
    <row r="162" spans="1:7">
      <c r="A162" s="2"/>
      <c r="B162" s="32"/>
      <c r="C162" s="29"/>
      <c r="E162" s="196"/>
      <c r="G162" s="196">
        <f t="shared" si="5"/>
        <v>0</v>
      </c>
    </row>
    <row r="163" spans="1:7">
      <c r="A163" s="2"/>
      <c r="B163" s="32"/>
      <c r="C163" s="29"/>
      <c r="E163" s="196"/>
      <c r="G163" s="196">
        <f t="shared" si="5"/>
        <v>0</v>
      </c>
    </row>
    <row r="164" spans="1:7">
      <c r="A164" s="2"/>
      <c r="B164" s="32"/>
      <c r="C164" s="29"/>
      <c r="E164" s="196"/>
      <c r="G164" s="196">
        <f t="shared" si="5"/>
        <v>0</v>
      </c>
    </row>
    <row r="165" spans="1:7">
      <c r="A165" s="2"/>
      <c r="B165" s="32"/>
      <c r="C165" s="29"/>
      <c r="E165" s="196"/>
      <c r="G165" s="196">
        <f t="shared" si="5"/>
        <v>0</v>
      </c>
    </row>
    <row r="166" spans="1:7">
      <c r="A166" s="2"/>
      <c r="B166" s="32"/>
      <c r="C166" s="29"/>
      <c r="E166" s="196"/>
      <c r="G166" s="196">
        <f t="shared" si="5"/>
        <v>0</v>
      </c>
    </row>
    <row r="167" spans="1:7">
      <c r="A167" s="2"/>
      <c r="B167" s="32"/>
      <c r="C167" s="29"/>
      <c r="E167" s="196"/>
      <c r="G167" s="196">
        <f t="shared" si="5"/>
        <v>0</v>
      </c>
    </row>
    <row r="168" spans="1:7">
      <c r="A168" s="2"/>
      <c r="B168" s="32"/>
      <c r="C168" s="29"/>
      <c r="E168" s="196"/>
      <c r="G168" s="196">
        <f t="shared" si="5"/>
        <v>0</v>
      </c>
    </row>
    <row r="169" spans="1:7">
      <c r="A169" s="2"/>
      <c r="B169" s="32"/>
      <c r="C169" s="29"/>
      <c r="E169" s="196"/>
      <c r="G169" s="196">
        <f t="shared" si="5"/>
        <v>0</v>
      </c>
    </row>
    <row r="170" spans="1:7">
      <c r="A170" s="2"/>
      <c r="B170" s="32"/>
      <c r="C170" s="29"/>
      <c r="E170" s="196"/>
      <c r="G170" s="196">
        <f t="shared" si="5"/>
        <v>0</v>
      </c>
    </row>
    <row r="171" spans="1:7">
      <c r="A171" s="2"/>
      <c r="B171" s="32"/>
      <c r="C171" s="29"/>
      <c r="E171" s="196"/>
      <c r="G171" s="196">
        <f t="shared" si="5"/>
        <v>0</v>
      </c>
    </row>
    <row r="172" spans="1:7">
      <c r="A172" s="2"/>
      <c r="B172" s="32"/>
      <c r="C172" s="29"/>
      <c r="E172" s="196"/>
      <c r="G172" s="196">
        <f t="shared" si="5"/>
        <v>0</v>
      </c>
    </row>
    <row r="173" spans="1:7">
      <c r="A173" s="2"/>
      <c r="B173" s="32"/>
      <c r="C173" s="29"/>
      <c r="E173" s="196"/>
      <c r="G173" s="196">
        <f t="shared" si="5"/>
        <v>0</v>
      </c>
    </row>
    <row r="174" spans="1:7">
      <c r="A174" s="2"/>
      <c r="B174" s="32"/>
      <c r="C174" s="29"/>
      <c r="E174" s="196"/>
      <c r="G174" s="196">
        <f t="shared" si="5"/>
        <v>0</v>
      </c>
    </row>
    <row r="175" spans="1:7">
      <c r="A175" s="2"/>
      <c r="B175" s="32"/>
      <c r="C175" s="29"/>
      <c r="E175" s="196"/>
      <c r="G175" s="196">
        <f t="shared" si="5"/>
        <v>0</v>
      </c>
    </row>
    <row r="176" spans="1:7">
      <c r="A176" s="2"/>
      <c r="B176" s="32"/>
      <c r="C176" s="29"/>
      <c r="E176" s="196"/>
      <c r="G176" s="196">
        <f t="shared" si="5"/>
        <v>0</v>
      </c>
    </row>
    <row r="177" spans="1:7">
      <c r="A177" s="2"/>
      <c r="B177" s="32"/>
      <c r="C177" s="29"/>
      <c r="E177" s="196"/>
      <c r="G177" s="196">
        <f t="shared" si="5"/>
        <v>0</v>
      </c>
    </row>
    <row r="178" spans="1:7">
      <c r="A178" s="2"/>
      <c r="B178" s="32"/>
      <c r="C178" s="29"/>
      <c r="E178" s="196"/>
      <c r="G178" s="196">
        <f t="shared" si="5"/>
        <v>0</v>
      </c>
    </row>
    <row r="179" spans="1:7">
      <c r="A179" s="2"/>
      <c r="B179" s="32"/>
      <c r="C179" s="29"/>
      <c r="E179" s="196"/>
      <c r="G179" s="196">
        <f t="shared" si="5"/>
        <v>0</v>
      </c>
    </row>
    <row r="180" spans="1:7">
      <c r="A180" s="2"/>
      <c r="B180" s="32"/>
      <c r="C180" s="29"/>
      <c r="E180" s="196"/>
      <c r="G180" s="196">
        <f t="shared" si="5"/>
        <v>0</v>
      </c>
    </row>
    <row r="181" spans="1:7">
      <c r="A181" s="2"/>
      <c r="B181" s="32"/>
      <c r="C181" s="29"/>
      <c r="E181" s="196"/>
      <c r="G181" s="196">
        <f t="shared" si="5"/>
        <v>0</v>
      </c>
    </row>
    <row r="182" spans="1:7">
      <c r="A182" s="2"/>
      <c r="B182" s="32"/>
      <c r="C182" s="29"/>
      <c r="E182" s="196"/>
      <c r="G182" s="196">
        <f t="shared" si="5"/>
        <v>0</v>
      </c>
    </row>
    <row r="183" spans="1:7">
      <c r="A183" s="2"/>
      <c r="B183" s="32"/>
      <c r="C183" s="29"/>
      <c r="E183" s="196"/>
      <c r="G183" s="196">
        <f t="shared" si="5"/>
        <v>0</v>
      </c>
    </row>
    <row r="184" spans="1:7">
      <c r="A184" s="2"/>
      <c r="B184" s="32"/>
      <c r="C184" s="29"/>
      <c r="E184" s="196"/>
      <c r="G184" s="196">
        <f t="shared" si="5"/>
        <v>0</v>
      </c>
    </row>
    <row r="185" spans="1:7">
      <c r="A185" s="2"/>
      <c r="B185" s="32"/>
      <c r="C185" s="29"/>
      <c r="E185" s="196"/>
      <c r="G185" s="196">
        <f t="shared" si="5"/>
        <v>0</v>
      </c>
    </row>
    <row r="186" spans="1:7">
      <c r="A186" s="2"/>
      <c r="B186" s="32"/>
      <c r="C186" s="29"/>
      <c r="E186" s="196"/>
      <c r="G186" s="196">
        <f t="shared" si="5"/>
        <v>0</v>
      </c>
    </row>
    <row r="187" spans="1:7">
      <c r="A187" s="2"/>
      <c r="B187" s="32"/>
      <c r="C187" s="29"/>
      <c r="E187" s="196"/>
      <c r="G187" s="196">
        <f t="shared" si="5"/>
        <v>0</v>
      </c>
    </row>
    <row r="188" spans="1:7">
      <c r="A188" s="2"/>
      <c r="B188" s="32"/>
      <c r="C188" s="29"/>
      <c r="E188" s="196"/>
      <c r="G188" s="196">
        <f t="shared" si="5"/>
        <v>0</v>
      </c>
    </row>
    <row r="189" spans="1:7">
      <c r="A189" s="2"/>
      <c r="B189" s="32"/>
      <c r="C189" s="29"/>
      <c r="E189" s="196"/>
      <c r="G189" s="196">
        <f t="shared" si="5"/>
        <v>0</v>
      </c>
    </row>
    <row r="190" spans="1:7">
      <c r="A190" s="2"/>
      <c r="B190" s="32"/>
      <c r="C190" s="29"/>
      <c r="E190" s="196"/>
      <c r="G190" s="196">
        <f t="shared" si="5"/>
        <v>0</v>
      </c>
    </row>
    <row r="191" spans="1:7">
      <c r="A191" s="2"/>
      <c r="B191" s="32"/>
      <c r="C191" s="29"/>
      <c r="E191" s="196"/>
      <c r="G191" s="196">
        <f t="shared" si="5"/>
        <v>0</v>
      </c>
    </row>
    <row r="192" spans="1:7">
      <c r="A192" s="2"/>
      <c r="B192" s="32"/>
      <c r="C192" s="29"/>
      <c r="E192" s="196"/>
      <c r="G192" s="196">
        <f t="shared" si="5"/>
        <v>0</v>
      </c>
    </row>
    <row r="193" spans="1:7">
      <c r="A193" s="2"/>
      <c r="B193" s="32"/>
      <c r="C193" s="29"/>
      <c r="E193" s="196"/>
      <c r="G193" s="196">
        <f t="shared" si="5"/>
        <v>0</v>
      </c>
    </row>
    <row r="194" spans="1:7">
      <c r="A194" s="2"/>
      <c r="B194" s="32"/>
      <c r="C194" s="29"/>
      <c r="E194" s="196"/>
      <c r="G194" s="196">
        <f t="shared" si="5"/>
        <v>0</v>
      </c>
    </row>
    <row r="195" spans="1:7">
      <c r="A195" s="2"/>
      <c r="B195" s="32"/>
      <c r="C195" s="29"/>
      <c r="E195" s="196"/>
      <c r="G195" s="196">
        <f t="shared" si="5"/>
        <v>0</v>
      </c>
    </row>
    <row r="196" spans="1:7">
      <c r="A196" s="2"/>
      <c r="B196" s="32"/>
      <c r="C196" s="29"/>
      <c r="E196" s="196"/>
      <c r="G196" s="196">
        <f t="shared" ref="G196:G259" si="6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6"/>
        <v>0</v>
      </c>
    </row>
    <row r="198" spans="1:7">
      <c r="A198" s="2"/>
      <c r="B198" s="32"/>
      <c r="C198" s="29"/>
      <c r="E198" s="196"/>
      <c r="G198" s="196">
        <f t="shared" si="6"/>
        <v>0</v>
      </c>
    </row>
    <row r="199" spans="1:7">
      <c r="A199" s="2"/>
      <c r="B199" s="32"/>
      <c r="C199" s="29"/>
      <c r="E199" s="196"/>
      <c r="G199" s="196">
        <f t="shared" si="6"/>
        <v>0</v>
      </c>
    </row>
    <row r="200" spans="1:7">
      <c r="A200" s="2"/>
      <c r="B200" s="32"/>
      <c r="C200" s="29"/>
      <c r="E200" s="196"/>
      <c r="G200" s="196">
        <f t="shared" si="6"/>
        <v>0</v>
      </c>
    </row>
    <row r="201" spans="1:7">
      <c r="A201" s="2"/>
      <c r="B201" s="32"/>
      <c r="C201" s="29"/>
      <c r="E201" s="196"/>
      <c r="G201" s="196">
        <f t="shared" si="6"/>
        <v>0</v>
      </c>
    </row>
    <row r="202" spans="1:7">
      <c r="A202" s="2"/>
      <c r="B202" s="32"/>
      <c r="C202" s="29"/>
      <c r="E202" s="196"/>
      <c r="G202" s="196">
        <f t="shared" si="6"/>
        <v>0</v>
      </c>
    </row>
    <row r="203" spans="1:7">
      <c r="A203" s="2"/>
      <c r="B203" s="32"/>
      <c r="C203" s="29"/>
      <c r="E203" s="196"/>
      <c r="G203" s="196">
        <f t="shared" si="6"/>
        <v>0</v>
      </c>
    </row>
    <row r="204" spans="1:7">
      <c r="A204" s="2"/>
      <c r="B204" s="32"/>
      <c r="C204" s="29"/>
      <c r="E204" s="196"/>
      <c r="G204" s="196">
        <f t="shared" si="6"/>
        <v>0</v>
      </c>
    </row>
    <row r="205" spans="1:7">
      <c r="A205" s="2"/>
      <c r="B205" s="32"/>
      <c r="C205" s="29"/>
      <c r="E205" s="196"/>
      <c r="G205" s="196">
        <f t="shared" si="6"/>
        <v>0</v>
      </c>
    </row>
    <row r="206" spans="1:7">
      <c r="A206" s="2"/>
      <c r="B206" s="32"/>
      <c r="C206" s="29"/>
      <c r="E206" s="196"/>
      <c r="G206" s="196">
        <f t="shared" si="6"/>
        <v>0</v>
      </c>
    </row>
    <row r="207" spans="1:7">
      <c r="A207" s="2"/>
      <c r="B207" s="32"/>
      <c r="C207" s="29"/>
      <c r="E207" s="196"/>
      <c r="G207" s="196">
        <f t="shared" si="6"/>
        <v>0</v>
      </c>
    </row>
    <row r="208" spans="1:7">
      <c r="A208" s="2"/>
      <c r="B208" s="32"/>
      <c r="C208" s="29"/>
      <c r="E208" s="196"/>
      <c r="G208" s="196">
        <f t="shared" si="6"/>
        <v>0</v>
      </c>
    </row>
    <row r="209" spans="1:7">
      <c r="A209" s="2"/>
      <c r="B209" s="32"/>
      <c r="C209" s="29"/>
      <c r="E209" s="196"/>
      <c r="G209" s="196">
        <f t="shared" si="6"/>
        <v>0</v>
      </c>
    </row>
    <row r="210" spans="1:7">
      <c r="A210" s="2"/>
      <c r="B210" s="32"/>
      <c r="C210" s="29"/>
      <c r="E210" s="196"/>
      <c r="G210" s="196">
        <f t="shared" si="6"/>
        <v>0</v>
      </c>
    </row>
    <row r="211" spans="1:7">
      <c r="A211" s="2"/>
      <c r="B211" s="32"/>
      <c r="C211" s="29"/>
      <c r="E211" s="196"/>
      <c r="G211" s="196">
        <f t="shared" si="6"/>
        <v>0</v>
      </c>
    </row>
    <row r="212" spans="1:7">
      <c r="A212" s="2"/>
      <c r="B212" s="32"/>
      <c r="C212" s="29"/>
      <c r="E212" s="196"/>
      <c r="G212" s="196">
        <f t="shared" si="6"/>
        <v>0</v>
      </c>
    </row>
    <row r="213" spans="1:7">
      <c r="A213" s="2"/>
      <c r="B213" s="32"/>
      <c r="C213" s="29"/>
      <c r="E213" s="196"/>
      <c r="G213" s="196">
        <f t="shared" si="6"/>
        <v>0</v>
      </c>
    </row>
    <row r="214" spans="1:7">
      <c r="A214" s="2"/>
      <c r="B214" s="32"/>
      <c r="C214" s="29"/>
      <c r="E214" s="196"/>
      <c r="G214" s="196">
        <f t="shared" si="6"/>
        <v>0</v>
      </c>
    </row>
    <row r="215" spans="1:7">
      <c r="A215" s="2"/>
      <c r="B215" s="32"/>
      <c r="C215" s="29"/>
      <c r="E215" s="196"/>
      <c r="G215" s="196">
        <f t="shared" si="6"/>
        <v>0</v>
      </c>
    </row>
    <row r="216" spans="1:7">
      <c r="A216" s="2"/>
      <c r="B216" s="32"/>
      <c r="C216" s="29"/>
      <c r="E216" s="196"/>
      <c r="G216" s="196">
        <f t="shared" si="6"/>
        <v>0</v>
      </c>
    </row>
    <row r="217" spans="1:7">
      <c r="A217" s="2"/>
      <c r="B217" s="32"/>
      <c r="C217" s="29"/>
      <c r="E217" s="196"/>
      <c r="G217" s="196">
        <f t="shared" si="6"/>
        <v>0</v>
      </c>
    </row>
    <row r="218" spans="1:7">
      <c r="A218" s="2"/>
      <c r="B218" s="32"/>
      <c r="C218" s="29"/>
      <c r="E218" s="196"/>
      <c r="G218" s="196">
        <f t="shared" si="6"/>
        <v>0</v>
      </c>
    </row>
    <row r="219" spans="1:7">
      <c r="A219" s="2"/>
      <c r="B219" s="32"/>
      <c r="C219" s="29"/>
      <c r="E219" s="196"/>
      <c r="G219" s="196">
        <f t="shared" si="6"/>
        <v>0</v>
      </c>
    </row>
    <row r="220" spans="1:7">
      <c r="A220" s="2"/>
      <c r="B220" s="32"/>
      <c r="C220" s="29"/>
      <c r="E220" s="196"/>
      <c r="G220" s="196">
        <f t="shared" si="6"/>
        <v>0</v>
      </c>
    </row>
    <row r="221" spans="1:7">
      <c r="A221" s="2"/>
      <c r="B221" s="32"/>
      <c r="C221" s="29"/>
      <c r="E221" s="196"/>
      <c r="G221" s="196">
        <f t="shared" si="6"/>
        <v>0</v>
      </c>
    </row>
    <row r="222" spans="1:7">
      <c r="A222" s="2"/>
      <c r="B222" s="32"/>
      <c r="C222" s="29"/>
      <c r="E222" s="196"/>
      <c r="G222" s="196">
        <f t="shared" si="6"/>
        <v>0</v>
      </c>
    </row>
    <row r="223" spans="1:7">
      <c r="A223" s="2"/>
      <c r="B223" s="32"/>
      <c r="C223" s="29"/>
      <c r="E223" s="196"/>
      <c r="G223" s="196">
        <f t="shared" si="6"/>
        <v>0</v>
      </c>
    </row>
    <row r="224" spans="1:7">
      <c r="A224" s="2"/>
      <c r="B224" s="32"/>
      <c r="C224" s="29"/>
      <c r="E224" s="196"/>
      <c r="G224" s="196">
        <f t="shared" si="6"/>
        <v>0</v>
      </c>
    </row>
    <row r="225" spans="1:7">
      <c r="A225" s="2"/>
      <c r="B225" s="32"/>
      <c r="C225" s="29"/>
      <c r="E225" s="196"/>
      <c r="G225" s="196">
        <f t="shared" si="6"/>
        <v>0</v>
      </c>
    </row>
    <row r="226" spans="1:7">
      <c r="A226" s="2"/>
      <c r="B226" s="32"/>
      <c r="C226" s="29"/>
      <c r="E226" s="196"/>
      <c r="G226" s="196">
        <f t="shared" si="6"/>
        <v>0</v>
      </c>
    </row>
    <row r="227" spans="1:7">
      <c r="A227" s="2"/>
      <c r="B227" s="32"/>
      <c r="C227" s="29"/>
      <c r="E227" s="196"/>
      <c r="G227" s="196">
        <f t="shared" si="6"/>
        <v>0</v>
      </c>
    </row>
    <row r="228" spans="1:7">
      <c r="A228" s="2"/>
      <c r="B228" s="32"/>
      <c r="C228" s="29"/>
      <c r="E228" s="196"/>
      <c r="G228" s="196">
        <f t="shared" si="6"/>
        <v>0</v>
      </c>
    </row>
    <row r="229" spans="1:7">
      <c r="A229" s="2"/>
      <c r="B229" s="32"/>
      <c r="C229" s="29"/>
      <c r="E229" s="196"/>
      <c r="G229" s="196">
        <f t="shared" si="6"/>
        <v>0</v>
      </c>
    </row>
    <row r="230" spans="1:7">
      <c r="A230" s="2"/>
      <c r="B230" s="32"/>
      <c r="C230" s="29"/>
      <c r="E230" s="196"/>
      <c r="G230" s="196">
        <f t="shared" si="6"/>
        <v>0</v>
      </c>
    </row>
    <row r="231" spans="1:7">
      <c r="A231" s="2"/>
      <c r="B231" s="32"/>
      <c r="C231" s="29"/>
      <c r="E231" s="196"/>
      <c r="G231" s="196">
        <f t="shared" si="6"/>
        <v>0</v>
      </c>
    </row>
    <row r="232" spans="1:7">
      <c r="A232" s="2"/>
      <c r="B232" s="32"/>
      <c r="C232" s="29"/>
      <c r="E232" s="196"/>
      <c r="G232" s="196">
        <f t="shared" si="6"/>
        <v>0</v>
      </c>
    </row>
    <row r="233" spans="1:7">
      <c r="A233" s="2"/>
      <c r="B233" s="32"/>
      <c r="C233" s="29"/>
      <c r="E233" s="196"/>
      <c r="G233" s="196">
        <f t="shared" si="6"/>
        <v>0</v>
      </c>
    </row>
    <row r="234" spans="1:7">
      <c r="A234" s="2"/>
      <c r="B234" s="32"/>
      <c r="C234" s="29"/>
      <c r="E234" s="196"/>
      <c r="G234" s="196">
        <f t="shared" si="6"/>
        <v>0</v>
      </c>
    </row>
    <row r="235" spans="1:7">
      <c r="A235" s="2"/>
      <c r="B235" s="32"/>
      <c r="C235" s="29"/>
      <c r="E235" s="196"/>
      <c r="G235" s="196">
        <f t="shared" si="6"/>
        <v>0</v>
      </c>
    </row>
    <row r="236" spans="1:7">
      <c r="A236" s="2"/>
      <c r="B236" s="32"/>
      <c r="C236" s="29"/>
      <c r="E236" s="196"/>
      <c r="G236" s="196">
        <f t="shared" si="6"/>
        <v>0</v>
      </c>
    </row>
    <row r="237" spans="1:7">
      <c r="A237" s="2"/>
      <c r="B237" s="32"/>
      <c r="C237" s="29"/>
      <c r="E237" s="196"/>
      <c r="G237" s="196">
        <f t="shared" si="6"/>
        <v>0</v>
      </c>
    </row>
    <row r="238" spans="1:7">
      <c r="A238" s="2"/>
      <c r="B238" s="32"/>
      <c r="C238" s="29"/>
      <c r="E238" s="196"/>
      <c r="G238" s="196">
        <f t="shared" si="6"/>
        <v>0</v>
      </c>
    </row>
    <row r="239" spans="1:7">
      <c r="A239" s="2"/>
      <c r="B239" s="32"/>
      <c r="C239" s="29"/>
      <c r="E239" s="196"/>
      <c r="G239" s="196">
        <f t="shared" si="6"/>
        <v>0</v>
      </c>
    </row>
    <row r="240" spans="1:7">
      <c r="A240" s="2"/>
      <c r="B240" s="32"/>
      <c r="C240" s="29"/>
      <c r="E240" s="196"/>
      <c r="G240" s="196">
        <f t="shared" si="6"/>
        <v>0</v>
      </c>
    </row>
    <row r="241" spans="1:7">
      <c r="A241" s="2"/>
      <c r="B241" s="32"/>
      <c r="C241" s="29"/>
      <c r="E241" s="196"/>
      <c r="G241" s="196">
        <f t="shared" si="6"/>
        <v>0</v>
      </c>
    </row>
    <row r="242" spans="1:7">
      <c r="A242" s="2"/>
      <c r="B242" s="32"/>
      <c r="C242" s="29"/>
      <c r="E242" s="196"/>
      <c r="G242" s="196">
        <f t="shared" si="6"/>
        <v>0</v>
      </c>
    </row>
    <row r="243" spans="1:7">
      <c r="A243" s="2"/>
      <c r="B243" s="32"/>
      <c r="C243" s="29"/>
      <c r="E243" s="196"/>
      <c r="G243" s="196">
        <f t="shared" si="6"/>
        <v>0</v>
      </c>
    </row>
    <row r="244" spans="1:7">
      <c r="A244" s="2"/>
      <c r="B244" s="32"/>
      <c r="C244" s="29"/>
      <c r="E244" s="196"/>
      <c r="G244" s="196">
        <f t="shared" si="6"/>
        <v>0</v>
      </c>
    </row>
    <row r="245" spans="1:7">
      <c r="A245" s="2"/>
      <c r="B245" s="32"/>
      <c r="C245" s="29"/>
      <c r="E245" s="196"/>
      <c r="G245" s="196">
        <f t="shared" si="6"/>
        <v>0</v>
      </c>
    </row>
    <row r="246" spans="1:7">
      <c r="A246" s="2"/>
      <c r="B246" s="32"/>
      <c r="C246" s="29"/>
      <c r="E246" s="196"/>
      <c r="G246" s="196">
        <f t="shared" si="6"/>
        <v>0</v>
      </c>
    </row>
    <row r="247" spans="1:7">
      <c r="A247" s="2"/>
      <c r="B247" s="32"/>
      <c r="C247" s="29"/>
      <c r="E247" s="196"/>
      <c r="G247" s="196">
        <f t="shared" si="6"/>
        <v>0</v>
      </c>
    </row>
    <row r="248" spans="1:7">
      <c r="A248" s="2"/>
      <c r="B248" s="32"/>
      <c r="C248" s="29"/>
      <c r="E248" s="196"/>
      <c r="G248" s="196">
        <f t="shared" si="6"/>
        <v>0</v>
      </c>
    </row>
    <row r="249" spans="1:7">
      <c r="A249" s="2"/>
      <c r="B249" s="32"/>
      <c r="C249" s="29"/>
      <c r="E249" s="196"/>
      <c r="G249" s="196">
        <f t="shared" si="6"/>
        <v>0</v>
      </c>
    </row>
    <row r="250" spans="1:7">
      <c r="A250" s="2"/>
      <c r="B250" s="32"/>
      <c r="C250" s="29"/>
      <c r="E250" s="196"/>
      <c r="G250" s="196">
        <f t="shared" si="6"/>
        <v>0</v>
      </c>
    </row>
    <row r="251" spans="1:7">
      <c r="A251" s="2"/>
      <c r="B251" s="32"/>
      <c r="C251" s="29"/>
      <c r="E251" s="196"/>
      <c r="G251" s="196">
        <f t="shared" si="6"/>
        <v>0</v>
      </c>
    </row>
    <row r="252" spans="1:7">
      <c r="A252" s="2"/>
      <c r="B252" s="32"/>
      <c r="C252" s="29"/>
      <c r="E252" s="196"/>
      <c r="G252" s="196">
        <f t="shared" si="6"/>
        <v>0</v>
      </c>
    </row>
    <row r="253" spans="1:7">
      <c r="A253" s="2"/>
      <c r="B253" s="32"/>
      <c r="C253" s="29"/>
      <c r="E253" s="196"/>
      <c r="G253" s="196">
        <f t="shared" si="6"/>
        <v>0</v>
      </c>
    </row>
    <row r="254" spans="1:7">
      <c r="A254" s="2"/>
      <c r="B254" s="32"/>
      <c r="C254" s="29"/>
      <c r="E254" s="196"/>
      <c r="G254" s="196">
        <f t="shared" si="6"/>
        <v>0</v>
      </c>
    </row>
    <row r="255" spans="1:7">
      <c r="A255" s="2"/>
      <c r="B255" s="32"/>
      <c r="C255" s="29"/>
      <c r="E255" s="196"/>
      <c r="G255" s="196">
        <f t="shared" si="6"/>
        <v>0</v>
      </c>
    </row>
    <row r="256" spans="1:7">
      <c r="A256" s="2"/>
      <c r="B256" s="32"/>
      <c r="C256" s="29"/>
      <c r="E256" s="196"/>
      <c r="G256" s="196">
        <f t="shared" si="6"/>
        <v>0</v>
      </c>
    </row>
    <row r="257" spans="1:7">
      <c r="A257" s="2"/>
      <c r="B257" s="32"/>
      <c r="C257" s="29"/>
      <c r="E257" s="196"/>
      <c r="G257" s="196">
        <f t="shared" si="6"/>
        <v>0</v>
      </c>
    </row>
    <row r="258" spans="1:7">
      <c r="A258" s="2"/>
      <c r="B258" s="32"/>
      <c r="C258" s="29"/>
      <c r="E258" s="196"/>
      <c r="G258" s="196">
        <f t="shared" si="6"/>
        <v>0</v>
      </c>
    </row>
    <row r="259" spans="1:7">
      <c r="A259" s="2"/>
      <c r="B259" s="32"/>
      <c r="C259" s="29"/>
      <c r="E259" s="196"/>
      <c r="G259" s="196">
        <f t="shared" si="6"/>
        <v>0</v>
      </c>
    </row>
    <row r="260" spans="1:7">
      <c r="A260" s="2"/>
      <c r="B260" s="32"/>
      <c r="C260" s="29"/>
      <c r="E260" s="196"/>
      <c r="G260" s="196">
        <f t="shared" ref="G260:G323" si="7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7"/>
        <v>0</v>
      </c>
    </row>
    <row r="262" spans="1:7">
      <c r="A262" s="2"/>
      <c r="B262" s="32"/>
      <c r="C262" s="29"/>
      <c r="E262" s="196"/>
      <c r="G262" s="196">
        <f t="shared" si="7"/>
        <v>0</v>
      </c>
    </row>
    <row r="263" spans="1:7">
      <c r="A263" s="2"/>
      <c r="B263" s="32"/>
      <c r="C263" s="29"/>
      <c r="E263" s="196"/>
      <c r="G263" s="196">
        <f t="shared" si="7"/>
        <v>0</v>
      </c>
    </row>
    <row r="264" spans="1:7">
      <c r="A264" s="2"/>
      <c r="B264" s="32"/>
      <c r="C264" s="29"/>
      <c r="E264" s="196"/>
      <c r="G264" s="196">
        <f t="shared" si="7"/>
        <v>0</v>
      </c>
    </row>
    <row r="265" spans="1:7">
      <c r="A265" s="2"/>
      <c r="B265" s="32"/>
      <c r="C265" s="29"/>
      <c r="E265" s="196"/>
      <c r="G265" s="196">
        <f t="shared" si="7"/>
        <v>0</v>
      </c>
    </row>
    <row r="266" spans="1:7">
      <c r="A266" s="2"/>
      <c r="B266" s="32"/>
      <c r="C266" s="29"/>
      <c r="E266" s="196"/>
      <c r="G266" s="196">
        <f t="shared" si="7"/>
        <v>0</v>
      </c>
    </row>
    <row r="267" spans="1:7">
      <c r="A267" s="2"/>
      <c r="B267" s="32"/>
      <c r="C267" s="29"/>
      <c r="E267" s="196"/>
      <c r="G267" s="196">
        <f t="shared" si="7"/>
        <v>0</v>
      </c>
    </row>
    <row r="268" spans="1:7">
      <c r="A268" s="2"/>
      <c r="B268" s="32"/>
      <c r="C268" s="29"/>
      <c r="E268" s="196"/>
      <c r="G268" s="196">
        <f t="shared" si="7"/>
        <v>0</v>
      </c>
    </row>
    <row r="269" spans="1:7">
      <c r="A269" s="2"/>
      <c r="B269" s="32"/>
      <c r="C269" s="29"/>
      <c r="E269" s="196"/>
      <c r="G269" s="196">
        <f t="shared" si="7"/>
        <v>0</v>
      </c>
    </row>
    <row r="270" spans="1:7">
      <c r="A270" s="2"/>
      <c r="B270" s="32"/>
      <c r="C270" s="29"/>
      <c r="E270" s="196"/>
      <c r="G270" s="196">
        <f t="shared" si="7"/>
        <v>0</v>
      </c>
    </row>
    <row r="271" spans="1:7">
      <c r="A271" s="2"/>
      <c r="B271" s="32"/>
      <c r="C271" s="29"/>
      <c r="E271" s="196"/>
      <c r="G271" s="196">
        <f t="shared" si="7"/>
        <v>0</v>
      </c>
    </row>
    <row r="272" spans="1:7">
      <c r="A272" s="2"/>
      <c r="B272" s="32"/>
      <c r="C272" s="29"/>
      <c r="E272" s="196"/>
      <c r="G272" s="196">
        <f t="shared" si="7"/>
        <v>0</v>
      </c>
    </row>
    <row r="273" spans="1:7">
      <c r="A273" s="2"/>
      <c r="B273" s="32"/>
      <c r="C273" s="29"/>
      <c r="E273" s="196"/>
      <c r="G273" s="196">
        <f t="shared" si="7"/>
        <v>0</v>
      </c>
    </row>
    <row r="274" spans="1:7">
      <c r="A274" s="2"/>
      <c r="B274" s="32"/>
      <c r="C274" s="29"/>
      <c r="E274" s="196"/>
      <c r="G274" s="196">
        <f t="shared" si="7"/>
        <v>0</v>
      </c>
    </row>
    <row r="275" spans="1:7">
      <c r="A275" s="2"/>
      <c r="B275" s="32"/>
      <c r="C275" s="29"/>
      <c r="E275" s="196"/>
      <c r="G275" s="196">
        <f t="shared" si="7"/>
        <v>0</v>
      </c>
    </row>
    <row r="276" spans="1:7">
      <c r="A276" s="2"/>
      <c r="B276" s="32"/>
      <c r="C276" s="29"/>
      <c r="E276" s="196"/>
      <c r="G276" s="196">
        <f t="shared" si="7"/>
        <v>0</v>
      </c>
    </row>
    <row r="277" spans="1:7">
      <c r="A277" s="2"/>
      <c r="B277" s="32"/>
      <c r="C277" s="29"/>
      <c r="E277" s="196"/>
      <c r="G277" s="196">
        <f t="shared" si="7"/>
        <v>0</v>
      </c>
    </row>
    <row r="278" spans="1:7">
      <c r="A278" s="2"/>
      <c r="B278" s="32"/>
      <c r="C278" s="29"/>
      <c r="E278" s="196"/>
      <c r="G278" s="196">
        <f t="shared" si="7"/>
        <v>0</v>
      </c>
    </row>
    <row r="279" spans="1:7">
      <c r="A279" s="2"/>
      <c r="B279" s="32"/>
      <c r="C279" s="29"/>
      <c r="E279" s="196"/>
      <c r="G279" s="196">
        <f t="shared" si="7"/>
        <v>0</v>
      </c>
    </row>
    <row r="280" spans="1:7">
      <c r="A280" s="2"/>
      <c r="B280" s="32"/>
      <c r="C280" s="29"/>
      <c r="E280" s="196"/>
      <c r="G280" s="196">
        <f t="shared" si="7"/>
        <v>0</v>
      </c>
    </row>
    <row r="281" spans="1:7">
      <c r="A281" s="2"/>
      <c r="B281" s="32"/>
      <c r="C281" s="29"/>
      <c r="E281" s="196"/>
      <c r="G281" s="196">
        <f t="shared" si="7"/>
        <v>0</v>
      </c>
    </row>
    <row r="282" spans="1:7">
      <c r="A282" s="2"/>
      <c r="B282" s="32"/>
      <c r="C282" s="29"/>
      <c r="E282" s="196"/>
      <c r="G282" s="196">
        <f t="shared" si="7"/>
        <v>0</v>
      </c>
    </row>
    <row r="283" spans="1:7">
      <c r="A283" s="2"/>
      <c r="B283" s="32"/>
      <c r="C283" s="29"/>
      <c r="E283" s="196"/>
      <c r="G283" s="196">
        <f t="shared" si="7"/>
        <v>0</v>
      </c>
    </row>
    <row r="284" spans="1:7">
      <c r="A284" s="2"/>
      <c r="B284" s="32"/>
      <c r="C284" s="29"/>
      <c r="E284" s="196"/>
      <c r="G284" s="196">
        <f t="shared" si="7"/>
        <v>0</v>
      </c>
    </row>
    <row r="285" spans="1:7">
      <c r="A285" s="2"/>
      <c r="B285" s="32"/>
      <c r="C285" s="29"/>
      <c r="E285" s="196"/>
      <c r="G285" s="196">
        <f t="shared" si="7"/>
        <v>0</v>
      </c>
    </row>
    <row r="286" spans="1:7">
      <c r="A286" s="2"/>
      <c r="B286" s="32"/>
      <c r="C286" s="29"/>
      <c r="E286" s="196"/>
      <c r="G286" s="196">
        <f t="shared" si="7"/>
        <v>0</v>
      </c>
    </row>
    <row r="287" spans="1:7">
      <c r="A287" s="2"/>
      <c r="B287" s="32"/>
      <c r="C287" s="29"/>
      <c r="E287" s="196"/>
      <c r="G287" s="196">
        <f t="shared" si="7"/>
        <v>0</v>
      </c>
    </row>
    <row r="288" spans="1:7">
      <c r="A288" s="2"/>
      <c r="B288" s="32"/>
      <c r="C288" s="29"/>
      <c r="E288" s="196"/>
      <c r="G288" s="196">
        <f t="shared" si="7"/>
        <v>0</v>
      </c>
    </row>
    <row r="289" spans="1:7">
      <c r="A289" s="2"/>
      <c r="B289" s="32"/>
      <c r="C289" s="29"/>
      <c r="E289" s="196"/>
      <c r="G289" s="196">
        <f t="shared" si="7"/>
        <v>0</v>
      </c>
    </row>
    <row r="290" spans="1:7">
      <c r="A290" s="2"/>
      <c r="B290" s="32"/>
      <c r="C290" s="29"/>
      <c r="E290" s="196"/>
      <c r="G290" s="196">
        <f t="shared" si="7"/>
        <v>0</v>
      </c>
    </row>
    <row r="291" spans="1:7">
      <c r="A291" s="2"/>
      <c r="B291" s="32"/>
      <c r="C291" s="29"/>
      <c r="E291" s="196"/>
      <c r="G291" s="196">
        <f t="shared" si="7"/>
        <v>0</v>
      </c>
    </row>
    <row r="292" spans="1:7">
      <c r="A292" s="2"/>
      <c r="B292" s="32"/>
      <c r="C292" s="29"/>
      <c r="E292" s="196"/>
      <c r="G292" s="196">
        <f t="shared" si="7"/>
        <v>0</v>
      </c>
    </row>
    <row r="293" spans="1:7">
      <c r="A293" s="2"/>
      <c r="B293" s="32"/>
      <c r="C293" s="29"/>
      <c r="E293" s="196"/>
      <c r="G293" s="196">
        <f t="shared" si="7"/>
        <v>0</v>
      </c>
    </row>
    <row r="294" spans="1:7">
      <c r="A294" s="2"/>
      <c r="B294" s="32"/>
      <c r="C294" s="29"/>
      <c r="E294" s="196"/>
      <c r="G294" s="196">
        <f t="shared" si="7"/>
        <v>0</v>
      </c>
    </row>
    <row r="295" spans="1:7">
      <c r="A295" s="2"/>
      <c r="B295" s="32"/>
      <c r="C295" s="29"/>
      <c r="E295" s="196"/>
      <c r="G295" s="196">
        <f t="shared" si="7"/>
        <v>0</v>
      </c>
    </row>
    <row r="296" spans="1:7">
      <c r="A296" s="2"/>
      <c r="B296" s="32"/>
      <c r="C296" s="29"/>
      <c r="E296" s="196"/>
      <c r="G296" s="196">
        <f t="shared" si="7"/>
        <v>0</v>
      </c>
    </row>
    <row r="297" spans="1:7">
      <c r="A297" s="2"/>
      <c r="B297" s="32"/>
      <c r="C297" s="29"/>
      <c r="E297" s="196"/>
      <c r="G297" s="196">
        <f t="shared" si="7"/>
        <v>0</v>
      </c>
    </row>
    <row r="298" spans="1:7">
      <c r="A298" s="2"/>
      <c r="B298" s="32"/>
      <c r="C298" s="29"/>
      <c r="E298" s="196"/>
      <c r="G298" s="196">
        <f t="shared" si="7"/>
        <v>0</v>
      </c>
    </row>
    <row r="299" spans="1:7">
      <c r="A299" s="2"/>
      <c r="B299" s="32"/>
      <c r="C299" s="29"/>
      <c r="E299" s="196"/>
      <c r="G299" s="196">
        <f t="shared" si="7"/>
        <v>0</v>
      </c>
    </row>
    <row r="300" spans="1:7">
      <c r="A300" s="2"/>
      <c r="B300" s="32"/>
      <c r="C300" s="29"/>
      <c r="E300" s="196"/>
      <c r="G300" s="196">
        <f t="shared" si="7"/>
        <v>0</v>
      </c>
    </row>
    <row r="301" spans="1:7">
      <c r="A301" s="2"/>
      <c r="B301" s="32"/>
      <c r="C301" s="29"/>
      <c r="E301" s="196"/>
      <c r="G301" s="196">
        <f t="shared" si="7"/>
        <v>0</v>
      </c>
    </row>
    <row r="302" spans="1:7">
      <c r="A302" s="2"/>
      <c r="B302" s="32"/>
      <c r="C302" s="29"/>
      <c r="E302" s="196"/>
      <c r="G302" s="196">
        <f t="shared" si="7"/>
        <v>0</v>
      </c>
    </row>
    <row r="303" spans="1:7">
      <c r="A303" s="2"/>
      <c r="B303" s="32"/>
      <c r="C303" s="29"/>
      <c r="E303" s="196"/>
      <c r="G303" s="196">
        <f t="shared" si="7"/>
        <v>0</v>
      </c>
    </row>
    <row r="304" spans="1:7">
      <c r="A304" s="2"/>
      <c r="B304" s="32"/>
      <c r="C304" s="29"/>
      <c r="E304" s="196"/>
      <c r="G304" s="196">
        <f t="shared" si="7"/>
        <v>0</v>
      </c>
    </row>
    <row r="305" spans="1:7">
      <c r="A305" s="2"/>
      <c r="B305" s="32"/>
      <c r="C305" s="29"/>
      <c r="E305" s="196"/>
      <c r="G305" s="196">
        <f t="shared" si="7"/>
        <v>0</v>
      </c>
    </row>
    <row r="306" spans="1:7">
      <c r="A306" s="2"/>
      <c r="B306" s="32"/>
      <c r="C306" s="29"/>
      <c r="E306" s="196"/>
      <c r="G306" s="196">
        <f t="shared" si="7"/>
        <v>0</v>
      </c>
    </row>
    <row r="307" spans="1:7">
      <c r="A307" s="2"/>
      <c r="B307" s="32"/>
      <c r="C307" s="29"/>
      <c r="E307" s="196"/>
      <c r="G307" s="196">
        <f t="shared" si="7"/>
        <v>0</v>
      </c>
    </row>
    <row r="308" spans="1:7">
      <c r="A308" s="2"/>
      <c r="B308" s="32"/>
      <c r="C308" s="29"/>
      <c r="E308" s="196"/>
      <c r="G308" s="196">
        <f t="shared" si="7"/>
        <v>0</v>
      </c>
    </row>
    <row r="309" spans="1:7">
      <c r="A309" s="2"/>
      <c r="B309" s="32"/>
      <c r="C309" s="29"/>
      <c r="E309" s="196"/>
      <c r="G309" s="196">
        <f t="shared" si="7"/>
        <v>0</v>
      </c>
    </row>
    <row r="310" spans="1:7">
      <c r="A310" s="2"/>
      <c r="B310" s="32"/>
      <c r="C310" s="29"/>
      <c r="E310" s="196"/>
      <c r="G310" s="196">
        <f t="shared" si="7"/>
        <v>0</v>
      </c>
    </row>
    <row r="311" spans="1:7">
      <c r="A311" s="2"/>
      <c r="B311" s="32"/>
      <c r="C311" s="29"/>
      <c r="E311" s="196"/>
      <c r="G311" s="196">
        <f t="shared" si="7"/>
        <v>0</v>
      </c>
    </row>
    <row r="312" spans="1:7">
      <c r="A312" s="2"/>
      <c r="B312" s="32"/>
      <c r="C312" s="29"/>
      <c r="E312" s="196"/>
      <c r="G312" s="196">
        <f t="shared" si="7"/>
        <v>0</v>
      </c>
    </row>
    <row r="313" spans="1:7">
      <c r="A313" s="2"/>
      <c r="B313" s="32"/>
      <c r="C313" s="29"/>
      <c r="E313" s="196"/>
      <c r="G313" s="196">
        <f t="shared" si="7"/>
        <v>0</v>
      </c>
    </row>
    <row r="314" spans="1:7">
      <c r="A314" s="2"/>
      <c r="B314" s="32"/>
      <c r="C314" s="29"/>
      <c r="E314" s="196"/>
      <c r="G314" s="196">
        <f t="shared" si="7"/>
        <v>0</v>
      </c>
    </row>
    <row r="315" spans="1:7">
      <c r="A315" s="2"/>
      <c r="B315" s="32"/>
      <c r="C315" s="29"/>
      <c r="E315" s="196"/>
      <c r="G315" s="196">
        <f t="shared" si="7"/>
        <v>0</v>
      </c>
    </row>
    <row r="316" spans="1:7">
      <c r="A316" s="2"/>
      <c r="B316" s="32"/>
      <c r="C316" s="29"/>
      <c r="E316" s="196"/>
      <c r="G316" s="196">
        <f t="shared" si="7"/>
        <v>0</v>
      </c>
    </row>
    <row r="317" spans="1:7">
      <c r="A317" s="2"/>
      <c r="B317" s="32"/>
      <c r="C317" s="29"/>
      <c r="E317" s="196"/>
      <c r="G317" s="196">
        <f t="shared" si="7"/>
        <v>0</v>
      </c>
    </row>
    <row r="318" spans="1:7">
      <c r="A318" s="2"/>
      <c r="B318" s="32"/>
      <c r="C318" s="29"/>
      <c r="E318" s="196"/>
      <c r="G318" s="196">
        <f t="shared" si="7"/>
        <v>0</v>
      </c>
    </row>
    <row r="319" spans="1:7">
      <c r="A319" s="2"/>
      <c r="B319" s="32"/>
      <c r="C319" s="29"/>
      <c r="E319" s="196"/>
      <c r="G319" s="196">
        <f t="shared" si="7"/>
        <v>0</v>
      </c>
    </row>
    <row r="320" spans="1:7">
      <c r="A320" s="2"/>
      <c r="B320" s="32"/>
      <c r="C320" s="29"/>
      <c r="E320" s="196"/>
      <c r="G320" s="196">
        <f t="shared" si="7"/>
        <v>0</v>
      </c>
    </row>
    <row r="321" spans="1:7">
      <c r="A321" s="2"/>
      <c r="B321" s="32"/>
      <c r="C321" s="29"/>
      <c r="E321" s="196"/>
      <c r="G321" s="196">
        <f t="shared" si="7"/>
        <v>0</v>
      </c>
    </row>
    <row r="322" spans="1:7">
      <c r="A322" s="2"/>
      <c r="B322" s="32"/>
      <c r="C322" s="29"/>
      <c r="E322" s="196"/>
      <c r="G322" s="196">
        <f t="shared" si="7"/>
        <v>0</v>
      </c>
    </row>
    <row r="323" spans="1:7">
      <c r="A323" s="2"/>
      <c r="B323" s="32"/>
      <c r="C323" s="29"/>
      <c r="E323" s="196"/>
      <c r="G323" s="196">
        <f t="shared" si="7"/>
        <v>0</v>
      </c>
    </row>
    <row r="324" spans="1:7">
      <c r="A324" s="2"/>
      <c r="B324" s="32"/>
      <c r="C324" s="29"/>
      <c r="E324" s="196"/>
      <c r="G324" s="196">
        <f t="shared" ref="G324:G387" si="8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8"/>
        <v>0</v>
      </c>
    </row>
    <row r="326" spans="1:7">
      <c r="A326" s="2"/>
      <c r="B326" s="32"/>
      <c r="C326" s="29"/>
      <c r="E326" s="196"/>
      <c r="G326" s="196">
        <f t="shared" si="8"/>
        <v>0</v>
      </c>
    </row>
    <row r="327" spans="1:7">
      <c r="A327" s="2"/>
      <c r="B327" s="32"/>
      <c r="C327" s="29"/>
      <c r="E327" s="196"/>
      <c r="G327" s="196">
        <f t="shared" si="8"/>
        <v>0</v>
      </c>
    </row>
    <row r="328" spans="1:7">
      <c r="A328" s="2"/>
      <c r="B328" s="32"/>
      <c r="C328" s="29"/>
      <c r="E328" s="196"/>
      <c r="G328" s="196">
        <f t="shared" si="8"/>
        <v>0</v>
      </c>
    </row>
    <row r="329" spans="1:7">
      <c r="A329" s="2"/>
      <c r="B329" s="32"/>
      <c r="C329" s="29"/>
      <c r="E329" s="196"/>
      <c r="G329" s="196">
        <f t="shared" si="8"/>
        <v>0</v>
      </c>
    </row>
    <row r="330" spans="1:7">
      <c r="A330" s="2"/>
      <c r="B330" s="32"/>
      <c r="C330" s="29"/>
      <c r="E330" s="196"/>
      <c r="G330" s="196">
        <f t="shared" si="8"/>
        <v>0</v>
      </c>
    </row>
    <row r="331" spans="1:7">
      <c r="A331" s="2"/>
      <c r="B331" s="32"/>
      <c r="C331" s="29"/>
      <c r="E331" s="196"/>
      <c r="G331" s="196">
        <f t="shared" si="8"/>
        <v>0</v>
      </c>
    </row>
    <row r="332" spans="1:7">
      <c r="A332" s="2"/>
      <c r="B332" s="32"/>
      <c r="C332" s="29"/>
      <c r="E332" s="196"/>
      <c r="G332" s="196">
        <f t="shared" si="8"/>
        <v>0</v>
      </c>
    </row>
    <row r="333" spans="1:7">
      <c r="A333" s="2"/>
      <c r="B333" s="32"/>
      <c r="C333" s="29"/>
      <c r="E333" s="196"/>
      <c r="G333" s="196">
        <f t="shared" si="8"/>
        <v>0</v>
      </c>
    </row>
    <row r="334" spans="1:7">
      <c r="A334" s="2"/>
      <c r="B334" s="32"/>
      <c r="C334" s="29"/>
      <c r="E334" s="196"/>
      <c r="G334" s="196">
        <f t="shared" si="8"/>
        <v>0</v>
      </c>
    </row>
    <row r="335" spans="1:7">
      <c r="A335" s="2"/>
      <c r="B335" s="32"/>
      <c r="C335" s="29"/>
      <c r="E335" s="196"/>
      <c r="G335" s="196">
        <f t="shared" si="8"/>
        <v>0</v>
      </c>
    </row>
    <row r="336" spans="1:7">
      <c r="A336" s="2"/>
      <c r="B336" s="32"/>
      <c r="C336" s="29"/>
      <c r="E336" s="196"/>
      <c r="G336" s="196">
        <f t="shared" si="8"/>
        <v>0</v>
      </c>
    </row>
    <row r="337" spans="1:7">
      <c r="A337" s="2"/>
      <c r="B337" s="32"/>
      <c r="C337" s="29"/>
      <c r="E337" s="196"/>
      <c r="G337" s="196">
        <f t="shared" si="8"/>
        <v>0</v>
      </c>
    </row>
    <row r="338" spans="1:7">
      <c r="A338" s="2"/>
      <c r="B338" s="32"/>
      <c r="C338" s="29"/>
      <c r="E338" s="196"/>
      <c r="G338" s="196">
        <f t="shared" si="8"/>
        <v>0</v>
      </c>
    </row>
    <row r="339" spans="1:7">
      <c r="A339" s="2"/>
      <c r="B339" s="32"/>
      <c r="C339" s="29"/>
      <c r="E339" s="196"/>
      <c r="G339" s="196">
        <f t="shared" si="8"/>
        <v>0</v>
      </c>
    </row>
    <row r="340" spans="1:7">
      <c r="A340" s="2"/>
      <c r="B340" s="32"/>
      <c r="C340" s="29"/>
      <c r="E340" s="196"/>
      <c r="G340" s="196">
        <f t="shared" si="8"/>
        <v>0</v>
      </c>
    </row>
    <row r="341" spans="1:7">
      <c r="A341" s="2"/>
      <c r="B341" s="32"/>
      <c r="C341" s="29"/>
      <c r="E341" s="196"/>
      <c r="G341" s="196">
        <f t="shared" si="8"/>
        <v>0</v>
      </c>
    </row>
    <row r="342" spans="1:7">
      <c r="A342" s="2"/>
      <c r="B342" s="32"/>
      <c r="C342" s="29"/>
      <c r="E342" s="196"/>
      <c r="G342" s="196">
        <f t="shared" si="8"/>
        <v>0</v>
      </c>
    </row>
    <row r="343" spans="1:7">
      <c r="A343" s="2"/>
      <c r="B343" s="32"/>
      <c r="C343" s="29"/>
      <c r="E343" s="196"/>
      <c r="G343" s="196">
        <f t="shared" si="8"/>
        <v>0</v>
      </c>
    </row>
    <row r="344" spans="1:7">
      <c r="A344" s="2"/>
      <c r="B344" s="32"/>
      <c r="C344" s="29"/>
      <c r="E344" s="196"/>
      <c r="G344" s="196">
        <f t="shared" si="8"/>
        <v>0</v>
      </c>
    </row>
    <row r="345" spans="1:7">
      <c r="A345" s="2"/>
      <c r="B345" s="32"/>
      <c r="C345" s="29"/>
      <c r="E345" s="196"/>
      <c r="G345" s="196">
        <f t="shared" si="8"/>
        <v>0</v>
      </c>
    </row>
    <row r="346" spans="1:7">
      <c r="A346" s="2"/>
      <c r="B346" s="32"/>
      <c r="C346" s="29"/>
      <c r="E346" s="196"/>
      <c r="G346" s="196">
        <f t="shared" si="8"/>
        <v>0</v>
      </c>
    </row>
    <row r="347" spans="1:7">
      <c r="A347" s="2"/>
      <c r="B347" s="32"/>
      <c r="C347" s="29"/>
      <c r="E347" s="196"/>
      <c r="G347" s="196">
        <f t="shared" si="8"/>
        <v>0</v>
      </c>
    </row>
    <row r="348" spans="1:7">
      <c r="A348" s="2"/>
      <c r="B348" s="32"/>
      <c r="C348" s="29"/>
      <c r="E348" s="196"/>
      <c r="G348" s="196">
        <f t="shared" si="8"/>
        <v>0</v>
      </c>
    </row>
    <row r="349" spans="1:7">
      <c r="A349" s="2"/>
      <c r="B349" s="32"/>
      <c r="C349" s="29"/>
      <c r="E349" s="196"/>
      <c r="G349" s="196">
        <f t="shared" si="8"/>
        <v>0</v>
      </c>
    </row>
    <row r="350" spans="1:7">
      <c r="A350" s="2"/>
      <c r="B350" s="32"/>
      <c r="C350" s="29"/>
      <c r="E350" s="196"/>
      <c r="G350" s="196">
        <f t="shared" si="8"/>
        <v>0</v>
      </c>
    </row>
    <row r="351" spans="1:7">
      <c r="A351" s="2"/>
      <c r="B351" s="32"/>
      <c r="C351" s="29"/>
      <c r="E351" s="196"/>
      <c r="G351" s="196">
        <f t="shared" si="8"/>
        <v>0</v>
      </c>
    </row>
    <row r="352" spans="1:7">
      <c r="A352" s="2"/>
      <c r="B352" s="32"/>
      <c r="C352" s="29"/>
      <c r="E352" s="196"/>
      <c r="G352" s="196">
        <f t="shared" si="8"/>
        <v>0</v>
      </c>
    </row>
    <row r="353" spans="1:7">
      <c r="A353" s="2"/>
      <c r="B353" s="32"/>
      <c r="C353" s="29"/>
      <c r="E353" s="196"/>
      <c r="G353" s="196">
        <f t="shared" si="8"/>
        <v>0</v>
      </c>
    </row>
    <row r="354" spans="1:7">
      <c r="A354" s="2"/>
      <c r="B354" s="32"/>
      <c r="C354" s="29"/>
      <c r="E354" s="196"/>
      <c r="G354" s="196">
        <f t="shared" si="8"/>
        <v>0</v>
      </c>
    </row>
    <row r="355" spans="1:7">
      <c r="A355" s="2"/>
      <c r="B355" s="32"/>
      <c r="C355" s="29"/>
      <c r="E355" s="196"/>
      <c r="G355" s="196">
        <f t="shared" si="8"/>
        <v>0</v>
      </c>
    </row>
    <row r="356" spans="1:7">
      <c r="A356" s="2"/>
      <c r="B356" s="32"/>
      <c r="C356" s="29"/>
      <c r="E356" s="196"/>
      <c r="G356" s="196">
        <f t="shared" si="8"/>
        <v>0</v>
      </c>
    </row>
    <row r="357" spans="1:7">
      <c r="A357" s="2"/>
      <c r="B357" s="32"/>
      <c r="C357" s="29"/>
      <c r="E357" s="196"/>
      <c r="G357" s="196">
        <f t="shared" si="8"/>
        <v>0</v>
      </c>
    </row>
    <row r="358" spans="1:7">
      <c r="A358" s="2"/>
      <c r="B358" s="32"/>
      <c r="C358" s="29"/>
      <c r="E358" s="196"/>
      <c r="G358" s="196">
        <f t="shared" si="8"/>
        <v>0</v>
      </c>
    </row>
    <row r="359" spans="1:7">
      <c r="A359" s="2"/>
      <c r="B359" s="32"/>
      <c r="C359" s="29"/>
      <c r="E359" s="196"/>
      <c r="G359" s="196">
        <f t="shared" si="8"/>
        <v>0</v>
      </c>
    </row>
    <row r="360" spans="1:7">
      <c r="A360" s="2"/>
      <c r="B360" s="32"/>
      <c r="C360" s="29"/>
      <c r="E360" s="196"/>
      <c r="G360" s="196">
        <f t="shared" si="8"/>
        <v>0</v>
      </c>
    </row>
    <row r="361" spans="1:7">
      <c r="A361" s="2"/>
      <c r="B361" s="32"/>
      <c r="C361" s="29"/>
      <c r="E361" s="196"/>
      <c r="G361" s="196">
        <f t="shared" si="8"/>
        <v>0</v>
      </c>
    </row>
    <row r="362" spans="1:7">
      <c r="A362" s="2"/>
      <c r="B362" s="32"/>
      <c r="C362" s="29"/>
      <c r="E362" s="196"/>
      <c r="G362" s="196">
        <f t="shared" si="8"/>
        <v>0</v>
      </c>
    </row>
    <row r="363" spans="1:7">
      <c r="A363" s="2"/>
      <c r="B363" s="32"/>
      <c r="C363" s="29"/>
      <c r="E363" s="196"/>
      <c r="G363" s="196">
        <f t="shared" si="8"/>
        <v>0</v>
      </c>
    </row>
    <row r="364" spans="1:7">
      <c r="A364" s="2"/>
      <c r="B364" s="32"/>
      <c r="C364" s="29"/>
      <c r="E364" s="196"/>
      <c r="G364" s="196">
        <f t="shared" si="8"/>
        <v>0</v>
      </c>
    </row>
    <row r="365" spans="1:7">
      <c r="A365" s="2"/>
      <c r="B365" s="32"/>
      <c r="C365" s="29"/>
      <c r="E365" s="196"/>
      <c r="G365" s="196">
        <f t="shared" si="8"/>
        <v>0</v>
      </c>
    </row>
    <row r="366" spans="1:7">
      <c r="A366" s="2"/>
      <c r="B366" s="32"/>
      <c r="C366" s="29"/>
      <c r="E366" s="196"/>
      <c r="G366" s="196">
        <f t="shared" si="8"/>
        <v>0</v>
      </c>
    </row>
    <row r="367" spans="1:7">
      <c r="A367" s="2"/>
      <c r="B367" s="32"/>
      <c r="C367" s="29"/>
      <c r="E367" s="196"/>
      <c r="G367" s="196">
        <f t="shared" si="8"/>
        <v>0</v>
      </c>
    </row>
    <row r="368" spans="1:7">
      <c r="A368" s="2"/>
      <c r="B368" s="32"/>
      <c r="C368" s="29"/>
      <c r="E368" s="196"/>
      <c r="G368" s="196">
        <f t="shared" si="8"/>
        <v>0</v>
      </c>
    </row>
    <row r="369" spans="1:7">
      <c r="A369" s="2"/>
      <c r="B369" s="32"/>
      <c r="C369" s="29"/>
      <c r="E369" s="196"/>
      <c r="G369" s="196">
        <f t="shared" si="8"/>
        <v>0</v>
      </c>
    </row>
    <row r="370" spans="1:7">
      <c r="A370" s="2"/>
      <c r="B370" s="32"/>
      <c r="C370" s="29"/>
      <c r="E370" s="196"/>
      <c r="G370" s="196">
        <f t="shared" si="8"/>
        <v>0</v>
      </c>
    </row>
    <row r="371" spans="1:7">
      <c r="A371" s="2"/>
      <c r="B371" s="32"/>
      <c r="C371" s="29"/>
      <c r="E371" s="196"/>
      <c r="G371" s="196">
        <f t="shared" si="8"/>
        <v>0</v>
      </c>
    </row>
    <row r="372" spans="1:7">
      <c r="A372" s="2"/>
      <c r="B372" s="32"/>
      <c r="C372" s="29"/>
      <c r="E372" s="196"/>
      <c r="G372" s="196">
        <f t="shared" si="8"/>
        <v>0</v>
      </c>
    </row>
    <row r="373" spans="1:7">
      <c r="A373" s="2"/>
      <c r="B373" s="32"/>
      <c r="C373" s="29"/>
      <c r="E373" s="196"/>
      <c r="G373" s="196">
        <f t="shared" si="8"/>
        <v>0</v>
      </c>
    </row>
    <row r="374" spans="1:7">
      <c r="A374" s="2"/>
      <c r="B374" s="32"/>
      <c r="C374" s="29"/>
      <c r="E374" s="196"/>
      <c r="G374" s="196">
        <f t="shared" si="8"/>
        <v>0</v>
      </c>
    </row>
    <row r="375" spans="1:7">
      <c r="A375" s="2"/>
      <c r="B375" s="32"/>
      <c r="C375" s="29"/>
      <c r="E375" s="196"/>
      <c r="G375" s="196">
        <f t="shared" si="8"/>
        <v>0</v>
      </c>
    </row>
    <row r="376" spans="1:7">
      <c r="A376" s="2"/>
      <c r="B376" s="32"/>
      <c r="C376" s="29"/>
      <c r="E376" s="196"/>
      <c r="G376" s="196">
        <f t="shared" si="8"/>
        <v>0</v>
      </c>
    </row>
    <row r="377" spans="1:7">
      <c r="A377" s="2"/>
      <c r="B377" s="32"/>
      <c r="C377" s="29"/>
      <c r="E377" s="196"/>
      <c r="G377" s="196">
        <f t="shared" si="8"/>
        <v>0</v>
      </c>
    </row>
    <row r="378" spans="1:7">
      <c r="A378" s="2"/>
      <c r="B378" s="32"/>
      <c r="C378" s="29"/>
      <c r="E378" s="196"/>
      <c r="G378" s="196">
        <f t="shared" si="8"/>
        <v>0</v>
      </c>
    </row>
    <row r="379" spans="1:7">
      <c r="A379" s="2"/>
      <c r="B379" s="32"/>
      <c r="C379" s="29"/>
      <c r="E379" s="196"/>
      <c r="G379" s="196">
        <f t="shared" si="8"/>
        <v>0</v>
      </c>
    </row>
    <row r="380" spans="1:7">
      <c r="A380" s="2"/>
      <c r="B380" s="32"/>
      <c r="C380" s="29"/>
      <c r="E380" s="196"/>
      <c r="G380" s="196">
        <f t="shared" si="8"/>
        <v>0</v>
      </c>
    </row>
    <row r="381" spans="1:7">
      <c r="A381" s="2"/>
      <c r="B381" s="32"/>
      <c r="C381" s="29"/>
      <c r="E381" s="196"/>
      <c r="G381" s="196">
        <f t="shared" si="8"/>
        <v>0</v>
      </c>
    </row>
    <row r="382" spans="1:7">
      <c r="A382" s="2"/>
      <c r="B382" s="32"/>
      <c r="C382" s="29"/>
      <c r="E382" s="196"/>
      <c r="G382" s="196">
        <f t="shared" si="8"/>
        <v>0</v>
      </c>
    </row>
    <row r="383" spans="1:7">
      <c r="A383" s="2"/>
      <c r="B383" s="32"/>
      <c r="C383" s="29"/>
      <c r="E383" s="196"/>
      <c r="G383" s="196">
        <f t="shared" si="8"/>
        <v>0</v>
      </c>
    </row>
    <row r="384" spans="1:7">
      <c r="A384" s="2"/>
      <c r="B384" s="32"/>
      <c r="C384" s="29"/>
      <c r="E384" s="196"/>
      <c r="G384" s="196">
        <f t="shared" si="8"/>
        <v>0</v>
      </c>
    </row>
    <row r="385" spans="1:7">
      <c r="A385" s="2"/>
      <c r="B385" s="32"/>
      <c r="C385" s="29"/>
      <c r="E385" s="196"/>
      <c r="G385" s="196">
        <f t="shared" si="8"/>
        <v>0</v>
      </c>
    </row>
    <row r="386" spans="1:7">
      <c r="A386" s="2"/>
      <c r="B386" s="32"/>
      <c r="C386" s="29"/>
      <c r="E386" s="196"/>
      <c r="G386" s="196">
        <f t="shared" si="8"/>
        <v>0</v>
      </c>
    </row>
    <row r="387" spans="1:7">
      <c r="A387" s="2"/>
      <c r="B387" s="32"/>
      <c r="C387" s="29"/>
      <c r="E387" s="196"/>
      <c r="G387" s="196">
        <f t="shared" si="8"/>
        <v>0</v>
      </c>
    </row>
    <row r="388" spans="1:7">
      <c r="A388" s="2"/>
      <c r="B388" s="32"/>
      <c r="C388" s="29"/>
      <c r="E388" s="196"/>
      <c r="G388" s="196">
        <f t="shared" ref="G388:G451" si="9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9"/>
        <v>0</v>
      </c>
    </row>
    <row r="390" spans="1:7">
      <c r="A390" s="2"/>
      <c r="B390" s="32"/>
      <c r="C390" s="29"/>
      <c r="E390" s="196"/>
      <c r="G390" s="196">
        <f t="shared" si="9"/>
        <v>0</v>
      </c>
    </row>
    <row r="391" spans="1:7">
      <c r="A391" s="2"/>
      <c r="B391" s="32"/>
      <c r="C391" s="29"/>
      <c r="E391" s="196"/>
      <c r="G391" s="196">
        <f t="shared" si="9"/>
        <v>0</v>
      </c>
    </row>
    <row r="392" spans="1:7">
      <c r="A392" s="2"/>
      <c r="B392" s="32"/>
      <c r="C392" s="29"/>
      <c r="E392" s="196"/>
      <c r="G392" s="196">
        <f t="shared" si="9"/>
        <v>0</v>
      </c>
    </row>
    <row r="393" spans="1:7">
      <c r="A393" s="2"/>
      <c r="B393" s="32"/>
      <c r="C393" s="29"/>
      <c r="E393" s="196"/>
      <c r="G393" s="196">
        <f t="shared" si="9"/>
        <v>0</v>
      </c>
    </row>
    <row r="394" spans="1:7">
      <c r="A394" s="2"/>
      <c r="B394" s="32"/>
      <c r="C394" s="29"/>
      <c r="E394" s="196"/>
      <c r="G394" s="196">
        <f t="shared" si="9"/>
        <v>0</v>
      </c>
    </row>
    <row r="395" spans="1:7">
      <c r="A395" s="2"/>
      <c r="B395" s="32"/>
      <c r="C395" s="29"/>
      <c r="E395" s="196"/>
      <c r="G395" s="196">
        <f t="shared" si="9"/>
        <v>0</v>
      </c>
    </row>
    <row r="396" spans="1:7">
      <c r="A396" s="2"/>
      <c r="B396" s="32"/>
      <c r="C396" s="29"/>
      <c r="E396" s="196"/>
      <c r="G396" s="196">
        <f t="shared" si="9"/>
        <v>0</v>
      </c>
    </row>
    <row r="397" spans="1:7">
      <c r="A397" s="2"/>
      <c r="B397" s="32"/>
      <c r="C397" s="29"/>
      <c r="E397" s="196"/>
      <c r="G397" s="196">
        <f t="shared" si="9"/>
        <v>0</v>
      </c>
    </row>
    <row r="398" spans="1:7">
      <c r="A398" s="2"/>
      <c r="B398" s="32"/>
      <c r="C398" s="29"/>
      <c r="E398" s="196"/>
      <c r="G398" s="196">
        <f t="shared" si="9"/>
        <v>0</v>
      </c>
    </row>
    <row r="399" spans="1:7">
      <c r="A399" s="2"/>
      <c r="B399" s="32"/>
      <c r="C399" s="29"/>
      <c r="E399" s="196"/>
      <c r="G399" s="196">
        <f t="shared" si="9"/>
        <v>0</v>
      </c>
    </row>
    <row r="400" spans="1:7">
      <c r="A400" s="2"/>
      <c r="B400" s="32"/>
      <c r="C400" s="29"/>
      <c r="E400" s="196"/>
      <c r="G400" s="196">
        <f t="shared" si="9"/>
        <v>0</v>
      </c>
    </row>
    <row r="401" spans="1:7">
      <c r="A401" s="2"/>
      <c r="B401" s="32"/>
      <c r="C401" s="29"/>
      <c r="E401" s="196"/>
      <c r="G401" s="196">
        <f t="shared" si="9"/>
        <v>0</v>
      </c>
    </row>
    <row r="402" spans="1:7">
      <c r="A402" s="2"/>
      <c r="B402" s="32"/>
      <c r="C402" s="29"/>
      <c r="E402" s="196"/>
      <c r="G402" s="196">
        <f t="shared" si="9"/>
        <v>0</v>
      </c>
    </row>
    <row r="403" spans="1:7">
      <c r="A403" s="2"/>
      <c r="B403" s="32"/>
      <c r="C403" s="29"/>
      <c r="E403" s="196"/>
      <c r="G403" s="196">
        <f t="shared" si="9"/>
        <v>0</v>
      </c>
    </row>
    <row r="404" spans="1:7">
      <c r="A404" s="2"/>
      <c r="B404" s="32"/>
      <c r="C404" s="29"/>
      <c r="E404" s="196"/>
      <c r="G404" s="196">
        <f t="shared" si="9"/>
        <v>0</v>
      </c>
    </row>
    <row r="405" spans="1:7">
      <c r="A405" s="2"/>
      <c r="B405" s="32"/>
      <c r="C405" s="29"/>
      <c r="E405" s="196"/>
      <c r="G405" s="196">
        <f t="shared" si="9"/>
        <v>0</v>
      </c>
    </row>
    <row r="406" spans="1:7">
      <c r="A406" s="2"/>
      <c r="B406" s="32"/>
      <c r="C406" s="29"/>
      <c r="E406" s="196"/>
      <c r="G406" s="196">
        <f t="shared" si="9"/>
        <v>0</v>
      </c>
    </row>
    <row r="407" spans="1:7">
      <c r="A407" s="2"/>
      <c r="B407" s="32"/>
      <c r="C407" s="29"/>
      <c r="E407" s="196"/>
      <c r="G407" s="196">
        <f t="shared" si="9"/>
        <v>0</v>
      </c>
    </row>
    <row r="408" spans="1:7">
      <c r="A408" s="2"/>
      <c r="B408" s="32"/>
      <c r="C408" s="29"/>
      <c r="E408" s="196"/>
      <c r="G408" s="196">
        <f t="shared" si="9"/>
        <v>0</v>
      </c>
    </row>
    <row r="409" spans="1:7">
      <c r="A409" s="2"/>
      <c r="B409" s="32"/>
      <c r="C409" s="29"/>
      <c r="E409" s="196"/>
      <c r="G409" s="196">
        <f t="shared" si="9"/>
        <v>0</v>
      </c>
    </row>
    <row r="410" spans="1:7">
      <c r="A410" s="2"/>
      <c r="B410" s="32"/>
      <c r="C410" s="29"/>
      <c r="E410" s="196"/>
      <c r="G410" s="196">
        <f t="shared" si="9"/>
        <v>0</v>
      </c>
    </row>
    <row r="411" spans="1:7">
      <c r="A411" s="2"/>
      <c r="B411" s="32"/>
      <c r="C411" s="29"/>
      <c r="E411" s="196"/>
      <c r="G411" s="196">
        <f t="shared" si="9"/>
        <v>0</v>
      </c>
    </row>
    <row r="412" spans="1:7">
      <c r="A412" s="2"/>
      <c r="B412" s="32"/>
      <c r="C412" s="29"/>
      <c r="E412" s="196"/>
      <c r="G412" s="196">
        <f t="shared" si="9"/>
        <v>0</v>
      </c>
    </row>
    <row r="413" spans="1:7">
      <c r="A413" s="2"/>
      <c r="B413" s="32"/>
      <c r="C413" s="29"/>
      <c r="E413" s="196"/>
      <c r="G413" s="196">
        <f t="shared" si="9"/>
        <v>0</v>
      </c>
    </row>
    <row r="414" spans="1:7">
      <c r="A414" s="2"/>
      <c r="B414" s="32"/>
      <c r="C414" s="29"/>
      <c r="E414" s="196"/>
      <c r="G414" s="196">
        <f t="shared" si="9"/>
        <v>0</v>
      </c>
    </row>
    <row r="415" spans="1:7">
      <c r="A415" s="2"/>
      <c r="B415" s="32"/>
      <c r="C415" s="29"/>
      <c r="E415" s="196"/>
      <c r="G415" s="196">
        <f t="shared" si="9"/>
        <v>0</v>
      </c>
    </row>
    <row r="416" spans="1:7">
      <c r="A416" s="2"/>
      <c r="B416" s="32"/>
      <c r="C416" s="29"/>
      <c r="E416" s="196"/>
      <c r="G416" s="196">
        <f t="shared" si="9"/>
        <v>0</v>
      </c>
    </row>
    <row r="417" spans="1:7">
      <c r="A417" s="2"/>
      <c r="B417" s="32"/>
      <c r="C417" s="29"/>
      <c r="E417" s="196"/>
      <c r="G417" s="196">
        <f t="shared" si="9"/>
        <v>0</v>
      </c>
    </row>
    <row r="418" spans="1:7">
      <c r="A418" s="2"/>
      <c r="B418" s="32"/>
      <c r="C418" s="29"/>
      <c r="E418" s="196"/>
      <c r="G418" s="196">
        <f t="shared" si="9"/>
        <v>0</v>
      </c>
    </row>
    <row r="419" spans="1:7">
      <c r="A419" s="2"/>
      <c r="B419" s="32"/>
      <c r="C419" s="29"/>
      <c r="E419" s="196"/>
      <c r="G419" s="196">
        <f t="shared" si="9"/>
        <v>0</v>
      </c>
    </row>
    <row r="420" spans="1:7">
      <c r="A420" s="2"/>
      <c r="B420" s="32"/>
      <c r="C420" s="29"/>
      <c r="E420" s="196"/>
      <c r="G420" s="196">
        <f t="shared" si="9"/>
        <v>0</v>
      </c>
    </row>
    <row r="421" spans="1:7">
      <c r="A421" s="2"/>
      <c r="B421" s="32"/>
      <c r="C421" s="29"/>
      <c r="E421" s="196"/>
      <c r="G421" s="196">
        <f t="shared" si="9"/>
        <v>0</v>
      </c>
    </row>
    <row r="422" spans="1:7">
      <c r="A422" s="2"/>
      <c r="B422" s="32"/>
      <c r="C422" s="29"/>
      <c r="E422" s="196"/>
      <c r="G422" s="196">
        <f t="shared" si="9"/>
        <v>0</v>
      </c>
    </row>
    <row r="423" spans="1:7">
      <c r="A423" s="2"/>
      <c r="B423" s="32"/>
      <c r="C423" s="29"/>
      <c r="E423" s="196"/>
      <c r="G423" s="196">
        <f t="shared" si="9"/>
        <v>0</v>
      </c>
    </row>
    <row r="424" spans="1:7">
      <c r="A424" s="2"/>
      <c r="B424" s="32"/>
      <c r="C424" s="29"/>
      <c r="E424" s="196"/>
      <c r="G424" s="196">
        <f t="shared" si="9"/>
        <v>0</v>
      </c>
    </row>
    <row r="425" spans="1:7">
      <c r="A425" s="2"/>
      <c r="B425" s="32"/>
      <c r="C425" s="29"/>
      <c r="E425" s="196"/>
      <c r="G425" s="196">
        <f t="shared" si="9"/>
        <v>0</v>
      </c>
    </row>
    <row r="426" spans="1:7">
      <c r="A426" s="2"/>
      <c r="B426" s="32"/>
      <c r="C426" s="29"/>
      <c r="E426" s="196"/>
      <c r="G426" s="196">
        <f t="shared" si="9"/>
        <v>0</v>
      </c>
    </row>
    <row r="427" spans="1:7">
      <c r="A427" s="2"/>
      <c r="B427" s="32"/>
      <c r="C427" s="29"/>
      <c r="E427" s="196"/>
      <c r="G427" s="196">
        <f t="shared" si="9"/>
        <v>0</v>
      </c>
    </row>
    <row r="428" spans="1:7">
      <c r="A428" s="2"/>
      <c r="B428" s="32"/>
      <c r="C428" s="29"/>
      <c r="E428" s="196"/>
      <c r="G428" s="196">
        <f t="shared" si="9"/>
        <v>0</v>
      </c>
    </row>
    <row r="429" spans="1:7">
      <c r="A429" s="2"/>
      <c r="B429" s="32"/>
      <c r="C429" s="29"/>
      <c r="E429" s="196"/>
      <c r="G429" s="196">
        <f t="shared" si="9"/>
        <v>0</v>
      </c>
    </row>
    <row r="430" spans="1:7">
      <c r="A430" s="2"/>
      <c r="B430" s="32"/>
      <c r="C430" s="29"/>
      <c r="E430" s="196"/>
      <c r="G430" s="196">
        <f t="shared" si="9"/>
        <v>0</v>
      </c>
    </row>
    <row r="431" spans="1:7">
      <c r="A431" s="2"/>
      <c r="B431" s="32"/>
      <c r="C431" s="29"/>
      <c r="E431" s="196"/>
      <c r="G431" s="196">
        <f t="shared" si="9"/>
        <v>0</v>
      </c>
    </row>
    <row r="432" spans="1:7">
      <c r="A432" s="2"/>
      <c r="B432" s="32"/>
      <c r="C432" s="29"/>
      <c r="E432" s="196"/>
      <c r="G432" s="196">
        <f t="shared" si="9"/>
        <v>0</v>
      </c>
    </row>
    <row r="433" spans="1:7">
      <c r="A433" s="2"/>
      <c r="B433" s="32"/>
      <c r="C433" s="29"/>
      <c r="E433" s="196"/>
      <c r="G433" s="196">
        <f t="shared" si="9"/>
        <v>0</v>
      </c>
    </row>
    <row r="434" spans="1:7">
      <c r="A434" s="2"/>
      <c r="B434" s="32"/>
      <c r="C434" s="29"/>
      <c r="E434" s="196"/>
      <c r="G434" s="196">
        <f t="shared" si="9"/>
        <v>0</v>
      </c>
    </row>
    <row r="435" spans="1:7">
      <c r="A435" s="2"/>
      <c r="B435" s="32"/>
      <c r="C435" s="29"/>
      <c r="E435" s="196"/>
      <c r="G435" s="196">
        <f t="shared" si="9"/>
        <v>0</v>
      </c>
    </row>
    <row r="436" spans="1:7">
      <c r="A436" s="2"/>
      <c r="B436" s="32"/>
      <c r="C436" s="29"/>
      <c r="E436" s="196"/>
      <c r="G436" s="196">
        <f t="shared" si="9"/>
        <v>0</v>
      </c>
    </row>
    <row r="437" spans="1:7">
      <c r="A437" s="2"/>
      <c r="B437" s="32"/>
      <c r="C437" s="29"/>
      <c r="E437" s="196"/>
      <c r="G437" s="196">
        <f t="shared" si="9"/>
        <v>0</v>
      </c>
    </row>
    <row r="438" spans="1:7">
      <c r="A438" s="2"/>
      <c r="B438" s="32"/>
      <c r="C438" s="29"/>
      <c r="E438" s="196"/>
      <c r="G438" s="196">
        <f t="shared" si="9"/>
        <v>0</v>
      </c>
    </row>
    <row r="439" spans="1:7">
      <c r="A439" s="2"/>
      <c r="B439" s="32"/>
      <c r="C439" s="29"/>
      <c r="E439" s="196"/>
      <c r="G439" s="196">
        <f t="shared" si="9"/>
        <v>0</v>
      </c>
    </row>
    <row r="440" spans="1:7">
      <c r="A440" s="2"/>
      <c r="B440" s="32"/>
      <c r="C440" s="29"/>
      <c r="E440" s="196"/>
      <c r="G440" s="196">
        <f t="shared" si="9"/>
        <v>0</v>
      </c>
    </row>
    <row r="441" spans="1:7">
      <c r="A441" s="2"/>
      <c r="B441" s="32"/>
      <c r="C441" s="29"/>
      <c r="E441" s="196"/>
      <c r="G441" s="196">
        <f t="shared" si="9"/>
        <v>0</v>
      </c>
    </row>
    <row r="442" spans="1:7">
      <c r="A442" s="2"/>
      <c r="B442" s="32"/>
      <c r="C442" s="29"/>
      <c r="E442" s="196"/>
      <c r="G442" s="196">
        <f t="shared" si="9"/>
        <v>0</v>
      </c>
    </row>
    <row r="443" spans="1:7">
      <c r="A443" s="2"/>
      <c r="B443" s="32"/>
      <c r="C443" s="29"/>
      <c r="E443" s="196"/>
      <c r="G443" s="196">
        <f t="shared" si="9"/>
        <v>0</v>
      </c>
    </row>
    <row r="444" spans="1:7">
      <c r="A444" s="2"/>
      <c r="B444" s="32"/>
      <c r="C444" s="29"/>
      <c r="E444" s="196"/>
      <c r="G444" s="196">
        <f t="shared" si="9"/>
        <v>0</v>
      </c>
    </row>
    <row r="445" spans="1:7">
      <c r="A445" s="2"/>
      <c r="B445" s="32"/>
      <c r="C445" s="29"/>
      <c r="E445" s="196"/>
      <c r="G445" s="196">
        <f t="shared" si="9"/>
        <v>0</v>
      </c>
    </row>
    <row r="446" spans="1:7">
      <c r="A446" s="2"/>
      <c r="B446" s="32"/>
      <c r="C446" s="29"/>
      <c r="E446" s="196"/>
      <c r="G446" s="196">
        <f t="shared" si="9"/>
        <v>0</v>
      </c>
    </row>
    <row r="447" spans="1:7">
      <c r="A447" s="2"/>
      <c r="B447" s="32"/>
      <c r="C447" s="29"/>
      <c r="E447" s="196"/>
      <c r="G447" s="196">
        <f t="shared" si="9"/>
        <v>0</v>
      </c>
    </row>
    <row r="448" spans="1:7">
      <c r="A448" s="2"/>
      <c r="B448" s="32"/>
      <c r="C448" s="29"/>
      <c r="E448" s="196"/>
      <c r="G448" s="196">
        <f t="shared" si="9"/>
        <v>0</v>
      </c>
    </row>
    <row r="449" spans="1:7">
      <c r="A449" s="2"/>
      <c r="B449" s="32"/>
      <c r="C449" s="29"/>
      <c r="E449" s="196"/>
      <c r="G449" s="196">
        <f t="shared" si="9"/>
        <v>0</v>
      </c>
    </row>
    <row r="450" spans="1:7">
      <c r="A450" s="2"/>
      <c r="B450" s="32"/>
      <c r="C450" s="29"/>
      <c r="E450" s="196"/>
      <c r="G450" s="196">
        <f t="shared" si="9"/>
        <v>0</v>
      </c>
    </row>
    <row r="451" spans="1:7">
      <c r="A451" s="2"/>
      <c r="B451" s="32"/>
      <c r="C451" s="29"/>
      <c r="E451" s="196"/>
      <c r="G451" s="196">
        <f t="shared" si="9"/>
        <v>0</v>
      </c>
    </row>
    <row r="452" spans="1:7">
      <c r="A452" s="2"/>
      <c r="B452" s="32"/>
      <c r="C452" s="29"/>
      <c r="E452" s="196"/>
      <c r="G452" s="196">
        <f t="shared" ref="G452:G500" si="10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0"/>
        <v>0</v>
      </c>
    </row>
    <row r="454" spans="1:7">
      <c r="A454" s="2"/>
      <c r="B454" s="32"/>
      <c r="C454" s="29"/>
      <c r="E454" s="196"/>
      <c r="G454" s="196">
        <f t="shared" si="10"/>
        <v>0</v>
      </c>
    </row>
    <row r="455" spans="1:7">
      <c r="A455" s="2"/>
      <c r="B455" s="32"/>
      <c r="C455" s="29"/>
      <c r="E455" s="196"/>
      <c r="G455" s="196">
        <f t="shared" si="10"/>
        <v>0</v>
      </c>
    </row>
    <row r="456" spans="1:7">
      <c r="A456" s="2"/>
      <c r="B456" s="32"/>
      <c r="C456" s="29"/>
      <c r="E456" s="196"/>
      <c r="G456" s="196">
        <f t="shared" si="10"/>
        <v>0</v>
      </c>
    </row>
    <row r="457" spans="1:7">
      <c r="A457" s="2"/>
      <c r="B457" s="32"/>
      <c r="C457" s="29"/>
      <c r="E457" s="196"/>
      <c r="G457" s="196">
        <f t="shared" si="10"/>
        <v>0</v>
      </c>
    </row>
    <row r="458" spans="1:7">
      <c r="A458" s="2"/>
      <c r="B458" s="32"/>
      <c r="C458" s="29"/>
      <c r="E458" s="196"/>
      <c r="G458" s="196">
        <f t="shared" si="10"/>
        <v>0</v>
      </c>
    </row>
    <row r="459" spans="1:7">
      <c r="A459" s="2"/>
      <c r="B459" s="32"/>
      <c r="C459" s="29"/>
      <c r="E459" s="196"/>
      <c r="G459" s="196">
        <f t="shared" si="10"/>
        <v>0</v>
      </c>
    </row>
    <row r="460" spans="1:7">
      <c r="A460" s="2"/>
      <c r="B460" s="32"/>
      <c r="C460" s="29"/>
      <c r="E460" s="196"/>
      <c r="G460" s="196">
        <f t="shared" si="10"/>
        <v>0</v>
      </c>
    </row>
    <row r="461" spans="1:7">
      <c r="A461" s="2"/>
      <c r="B461" s="32"/>
      <c r="C461" s="29"/>
      <c r="E461" s="196"/>
      <c r="G461" s="196">
        <f t="shared" si="10"/>
        <v>0</v>
      </c>
    </row>
    <row r="462" spans="1:7">
      <c r="A462" s="2"/>
      <c r="B462" s="32"/>
      <c r="C462" s="29"/>
      <c r="E462" s="196"/>
      <c r="G462" s="196">
        <f t="shared" si="10"/>
        <v>0</v>
      </c>
    </row>
    <row r="463" spans="1:7">
      <c r="A463" s="2"/>
      <c r="B463" s="32"/>
      <c r="C463" s="29"/>
      <c r="E463" s="196"/>
      <c r="G463" s="196">
        <f t="shared" si="10"/>
        <v>0</v>
      </c>
    </row>
    <row r="464" spans="1:7">
      <c r="A464" s="2"/>
      <c r="B464" s="32"/>
      <c r="C464" s="29"/>
      <c r="E464" s="196"/>
      <c r="G464" s="196">
        <f t="shared" si="10"/>
        <v>0</v>
      </c>
    </row>
    <row r="465" spans="1:7">
      <c r="A465" s="2"/>
      <c r="B465" s="32"/>
      <c r="C465" s="29"/>
      <c r="E465" s="196"/>
      <c r="G465" s="196">
        <f t="shared" si="10"/>
        <v>0</v>
      </c>
    </row>
    <row r="466" spans="1:7">
      <c r="A466" s="2"/>
      <c r="B466" s="32"/>
      <c r="C466" s="29"/>
      <c r="E466" s="196"/>
      <c r="G466" s="196">
        <f t="shared" si="10"/>
        <v>0</v>
      </c>
    </row>
    <row r="467" spans="1:7">
      <c r="A467" s="2"/>
      <c r="B467" s="32"/>
      <c r="C467" s="29"/>
      <c r="E467" s="196"/>
      <c r="G467" s="196">
        <f t="shared" si="10"/>
        <v>0</v>
      </c>
    </row>
    <row r="468" spans="1:7">
      <c r="A468" s="2"/>
      <c r="B468" s="32"/>
      <c r="C468" s="29"/>
      <c r="E468" s="196"/>
      <c r="G468" s="196">
        <f t="shared" si="10"/>
        <v>0</v>
      </c>
    </row>
    <row r="469" spans="1:7">
      <c r="A469" s="2"/>
      <c r="B469" s="32"/>
      <c r="C469" s="29"/>
      <c r="E469" s="196"/>
      <c r="G469" s="196">
        <f t="shared" si="10"/>
        <v>0</v>
      </c>
    </row>
    <row r="470" spans="1:7">
      <c r="A470" s="2"/>
      <c r="B470" s="32"/>
      <c r="C470" s="29"/>
      <c r="E470" s="196"/>
      <c r="G470" s="196">
        <f t="shared" si="10"/>
        <v>0</v>
      </c>
    </row>
    <row r="471" spans="1:7">
      <c r="A471" s="2"/>
      <c r="B471" s="32"/>
      <c r="C471" s="29"/>
      <c r="E471" s="196"/>
      <c r="G471" s="196">
        <f t="shared" si="10"/>
        <v>0</v>
      </c>
    </row>
    <row r="472" spans="1:7">
      <c r="A472" s="2"/>
      <c r="B472" s="32"/>
      <c r="C472" s="29"/>
      <c r="E472" s="196"/>
      <c r="G472" s="196">
        <f t="shared" si="10"/>
        <v>0</v>
      </c>
    </row>
    <row r="473" spans="1:7">
      <c r="A473" s="2"/>
      <c r="B473" s="32"/>
      <c r="C473" s="29"/>
      <c r="E473" s="196"/>
      <c r="G473" s="196">
        <f t="shared" si="10"/>
        <v>0</v>
      </c>
    </row>
    <row r="474" spans="1:7">
      <c r="A474" s="2"/>
      <c r="B474" s="32"/>
      <c r="C474" s="29"/>
      <c r="E474" s="196"/>
      <c r="G474" s="196">
        <f t="shared" si="10"/>
        <v>0</v>
      </c>
    </row>
    <row r="475" spans="1:7">
      <c r="B475" s="163"/>
      <c r="G475" s="196">
        <f t="shared" si="10"/>
        <v>0</v>
      </c>
    </row>
    <row r="476" spans="1:7">
      <c r="B476" s="163"/>
      <c r="G476" s="196">
        <f t="shared" si="10"/>
        <v>0</v>
      </c>
    </row>
    <row r="477" spans="1:7">
      <c r="B477" s="163"/>
      <c r="G477" s="196">
        <f t="shared" si="10"/>
        <v>0</v>
      </c>
    </row>
    <row r="478" spans="1:7">
      <c r="B478" s="163"/>
      <c r="G478" s="196">
        <f t="shared" si="10"/>
        <v>0</v>
      </c>
    </row>
    <row r="479" spans="1:7">
      <c r="B479" s="163"/>
      <c r="G479" s="196">
        <f t="shared" si="10"/>
        <v>0</v>
      </c>
    </row>
    <row r="480" spans="1:7">
      <c r="B480" s="163"/>
      <c r="G480" s="196">
        <f t="shared" si="10"/>
        <v>0</v>
      </c>
    </row>
    <row r="481" spans="2:7">
      <c r="B481" s="163"/>
      <c r="G481" s="196">
        <f t="shared" si="10"/>
        <v>0</v>
      </c>
    </row>
    <row r="482" spans="2:7">
      <c r="B482" s="163"/>
      <c r="G482" s="196">
        <f t="shared" si="10"/>
        <v>0</v>
      </c>
    </row>
    <row r="483" spans="2:7">
      <c r="B483" s="163"/>
      <c r="G483" s="196">
        <f t="shared" si="10"/>
        <v>0</v>
      </c>
    </row>
    <row r="484" spans="2:7">
      <c r="B484" s="163"/>
      <c r="G484" s="196">
        <f t="shared" si="10"/>
        <v>0</v>
      </c>
    </row>
    <row r="485" spans="2:7">
      <c r="B485" s="163"/>
      <c r="G485" s="196">
        <f t="shared" si="10"/>
        <v>0</v>
      </c>
    </row>
    <row r="486" spans="2:7">
      <c r="B486" s="163"/>
      <c r="G486" s="196">
        <f t="shared" si="10"/>
        <v>0</v>
      </c>
    </row>
    <row r="487" spans="2:7">
      <c r="B487" s="163"/>
      <c r="G487" s="196">
        <f t="shared" si="10"/>
        <v>0</v>
      </c>
    </row>
    <row r="488" spans="2:7">
      <c r="B488" s="163"/>
      <c r="G488" s="196">
        <f t="shared" si="10"/>
        <v>0</v>
      </c>
    </row>
    <row r="489" spans="2:7">
      <c r="B489" s="163"/>
      <c r="G489" s="196">
        <f t="shared" si="10"/>
        <v>0</v>
      </c>
    </row>
    <row r="490" spans="2:7">
      <c r="B490" s="163"/>
      <c r="G490" s="196">
        <f t="shared" si="10"/>
        <v>0</v>
      </c>
    </row>
    <row r="491" spans="2:7">
      <c r="B491" s="163"/>
      <c r="G491" s="196">
        <f t="shared" si="10"/>
        <v>0</v>
      </c>
    </row>
    <row r="492" spans="2:7">
      <c r="B492" s="163"/>
      <c r="G492" s="196">
        <f t="shared" si="10"/>
        <v>0</v>
      </c>
    </row>
    <row r="493" spans="2:7">
      <c r="B493" s="163"/>
      <c r="G493" s="196">
        <f t="shared" si="10"/>
        <v>0</v>
      </c>
    </row>
    <row r="494" spans="2:7">
      <c r="B494" s="163"/>
      <c r="G494" s="196">
        <f t="shared" si="10"/>
        <v>0</v>
      </c>
    </row>
    <row r="495" spans="2:7">
      <c r="B495" s="163"/>
      <c r="G495" s="196">
        <f t="shared" si="10"/>
        <v>0</v>
      </c>
    </row>
    <row r="496" spans="2:7">
      <c r="B496" s="163"/>
      <c r="G496" s="196">
        <f t="shared" si="10"/>
        <v>0</v>
      </c>
    </row>
    <row r="497" spans="2:7">
      <c r="B497" s="163"/>
      <c r="G497" s="196">
        <f t="shared" si="10"/>
        <v>0</v>
      </c>
    </row>
    <row r="498" spans="2:7">
      <c r="B498" s="163"/>
      <c r="G498" s="196">
        <f t="shared" si="10"/>
        <v>0</v>
      </c>
    </row>
    <row r="499" spans="2:7">
      <c r="B499" s="163"/>
      <c r="G499" s="196">
        <f t="shared" si="10"/>
        <v>0</v>
      </c>
    </row>
    <row r="500" spans="2:7">
      <c r="B500" s="163"/>
      <c r="G500" s="196">
        <f t="shared" si="10"/>
        <v>0</v>
      </c>
    </row>
    <row r="501" spans="2:7">
      <c r="F501" s="158"/>
      <c r="G501" s="195">
        <f>SUBTOTAL(9,G3:G500)</f>
        <v>0</v>
      </c>
    </row>
  </sheetData>
  <autoFilter ref="A2:G500" xr:uid="{00000000-0009-0000-0000-000004000000}"/>
  <mergeCells count="4">
    <mergeCell ref="I26:L28"/>
    <mergeCell ref="I29:L29"/>
    <mergeCell ref="I36:L36"/>
    <mergeCell ref="H58:M58"/>
  </mergeCells>
  <conditionalFormatting sqref="A3:G500">
    <cfRule type="expression" dxfId="23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4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8000"/>
  </sheetPr>
  <dimension ref="A1:T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377</v>
      </c>
      <c r="J32" s="41">
        <v>30</v>
      </c>
      <c r="K32" s="40">
        <v>2</v>
      </c>
      <c r="L32" s="39">
        <f>IF(K22="","",(K22-K55)/J32/K32)</f>
        <v>-0.33883333333333338</v>
      </c>
      <c r="M32" s="43"/>
    </row>
    <row r="33" spans="1:20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20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20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20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20" ht="16.5" thickBot="1">
      <c r="A37" s="2"/>
      <c r="B37" s="32"/>
      <c r="C37" s="29"/>
      <c r="E37" s="196"/>
      <c r="G37" s="196">
        <f t="shared" si="0"/>
        <v>0</v>
      </c>
      <c r="H37" s="43"/>
      <c r="M37" s="43"/>
      <c r="N37" s="110"/>
      <c r="O37" s="111"/>
      <c r="P37" s="73"/>
      <c r="Q37" s="73"/>
      <c r="R37" s="112"/>
      <c r="S37" s="113"/>
      <c r="T37" s="112"/>
    </row>
    <row r="38" spans="1:20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  <c r="N38" s="47"/>
      <c r="O38" s="48"/>
      <c r="P38" s="29"/>
      <c r="Q38" s="29"/>
      <c r="R38" s="49"/>
      <c r="S38" s="109"/>
      <c r="T38" s="49"/>
    </row>
    <row r="39" spans="1:20" ht="16.5" thickBot="1">
      <c r="A39" s="2"/>
      <c r="B39" s="32"/>
      <c r="C39" s="29"/>
      <c r="E39" s="196"/>
      <c r="G39" s="196">
        <f t="shared" si="0"/>
        <v>0</v>
      </c>
      <c r="H39" s="43"/>
      <c r="I39" s="38">
        <v>500</v>
      </c>
      <c r="J39" s="40">
        <v>30</v>
      </c>
      <c r="K39" s="40">
        <v>2</v>
      </c>
      <c r="L39" s="39">
        <f>I39/J39/K39</f>
        <v>8.3333333333333339</v>
      </c>
      <c r="M39" s="43"/>
      <c r="N39" s="47"/>
      <c r="O39" s="48"/>
      <c r="P39" s="29"/>
      <c r="Q39" s="29"/>
      <c r="R39" s="49"/>
      <c r="S39" s="109"/>
      <c r="T39" s="49"/>
    </row>
    <row r="40" spans="1:20" ht="16.5" thickTop="1">
      <c r="A40" s="2"/>
      <c r="B40" s="32"/>
      <c r="C40" s="29"/>
      <c r="E40" s="196"/>
      <c r="G40" s="196">
        <f t="shared" si="0"/>
        <v>0</v>
      </c>
      <c r="H40" s="43"/>
      <c r="M40" s="43"/>
      <c r="N40" s="47"/>
      <c r="O40" s="48"/>
      <c r="P40" s="29"/>
      <c r="Q40" s="29"/>
      <c r="R40" s="49"/>
      <c r="S40" s="109"/>
      <c r="T40" s="49"/>
    </row>
    <row r="41" spans="1:20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  <c r="N41" s="110"/>
      <c r="O41" s="111"/>
      <c r="P41" s="73"/>
      <c r="Q41" s="73"/>
      <c r="R41" s="112"/>
      <c r="S41" s="113"/>
      <c r="T41" s="112"/>
    </row>
    <row r="42" spans="1:20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20" ht="16.5" thickBot="1">
      <c r="A43" s="2"/>
      <c r="B43" s="32"/>
      <c r="C43" s="29"/>
      <c r="E43" s="196"/>
      <c r="G43" s="196">
        <f t="shared" si="0"/>
        <v>0</v>
      </c>
    </row>
    <row r="44" spans="1:20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20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20">
      <c r="A46" s="2"/>
      <c r="B46" s="32"/>
      <c r="C46" s="29"/>
      <c r="E46" s="196"/>
      <c r="G46" s="196">
        <f t="shared" si="0"/>
        <v>0</v>
      </c>
      <c r="H46" s="65"/>
      <c r="J46" t="s">
        <v>451</v>
      </c>
      <c r="K46" s="49">
        <v>7.13</v>
      </c>
      <c r="L46" s="109">
        <v>1</v>
      </c>
      <c r="M46" s="226">
        <f>L46*K46</f>
        <v>7.13</v>
      </c>
    </row>
    <row r="47" spans="1:20">
      <c r="A47" s="2"/>
      <c r="B47" s="32"/>
      <c r="C47" s="29"/>
      <c r="E47" s="196"/>
      <c r="G47" s="196">
        <f t="shared" si="0"/>
        <v>0</v>
      </c>
      <c r="H47" s="65"/>
      <c r="J47" t="s">
        <v>452</v>
      </c>
      <c r="K47" s="49">
        <v>7.13</v>
      </c>
      <c r="L47" s="109">
        <v>1</v>
      </c>
      <c r="M47" s="226">
        <f t="shared" ref="M47:M54" si="3">L47*K47</f>
        <v>7.13</v>
      </c>
    </row>
    <row r="48" spans="1:20">
      <c r="A48" s="2"/>
      <c r="B48" s="32"/>
      <c r="C48" s="29"/>
      <c r="E48" s="196"/>
      <c r="G48" s="196">
        <f t="shared" si="0"/>
        <v>0</v>
      </c>
      <c r="H48" s="65"/>
      <c r="I48" s="30"/>
      <c r="J48" s="29" t="s">
        <v>456</v>
      </c>
      <c r="K48" s="49">
        <v>4.3600000000000003</v>
      </c>
      <c r="L48" s="29">
        <v>1</v>
      </c>
      <c r="M48" s="226">
        <f t="shared" si="3"/>
        <v>4.3600000000000003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72" t="s">
        <v>457</v>
      </c>
      <c r="K49" s="49">
        <v>1.71</v>
      </c>
      <c r="L49" s="29">
        <v>1</v>
      </c>
      <c r="M49" s="226">
        <f t="shared" si="3"/>
        <v>1.71</v>
      </c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114">
        <f>J50*K50</f>
        <v>0</v>
      </c>
      <c r="M50" s="226">
        <f t="shared" si="3"/>
        <v>0</v>
      </c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114">
        <f>J51*K51</f>
        <v>0</v>
      </c>
      <c r="M51" s="226">
        <f t="shared" si="3"/>
        <v>0</v>
      </c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114">
        <f>J52*K52</f>
        <v>0</v>
      </c>
      <c r="M52" s="226">
        <f t="shared" si="3"/>
        <v>0</v>
      </c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114">
        <f>J53*K53</f>
        <v>0</v>
      </c>
      <c r="M53" s="226">
        <f t="shared" si="3"/>
        <v>0</v>
      </c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114">
        <f>J54*K54</f>
        <v>0</v>
      </c>
      <c r="M54" s="226">
        <f t="shared" si="3"/>
        <v>0</v>
      </c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20.330000000000002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JANVIER!K4+FEVRIER!K4+MARS!K4+AVRIL!K4+MAI!K4+K4</f>
        <v>0</v>
      </c>
      <c r="L61" s="86" t="e">
        <f t="shared" ref="L61:L78" si="4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JANVIER!K5+FEVRIER!K5+MARS!K5+AVRIL!K5+MAI!K5+K5</f>
        <v>0</v>
      </c>
      <c r="L62" s="87" t="e">
        <f t="shared" si="4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JANVIER!K6+FEVRIER!K6+MARS!K6+AVRIL!K6+MAI!K6+K6</f>
        <v>0</v>
      </c>
      <c r="L63" s="88" t="e">
        <f t="shared" si="4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JANVIER!K7+FEVRIER!K7+MARS!K7+AVRIL!K7+MAI!K7+K7</f>
        <v>0</v>
      </c>
      <c r="L64" s="89" t="e">
        <f t="shared" si="4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JANVIER!K8+FEVRIER!K8+MARS!K8+AVRIL!K8+MAI!K8+K8</f>
        <v>0</v>
      </c>
      <c r="L65" s="90" t="e">
        <f t="shared" si="4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JANVIER!K9+FEVRIER!K9+MARS!K9+AVRIL!K9+MAI!K9+K9</f>
        <v>0</v>
      </c>
      <c r="L66" s="91" t="e">
        <f t="shared" si="4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JANVIER!K10+FEVRIER!K10+MARS!K10+AVRIL!K10+MAI!K10+K10</f>
        <v>0</v>
      </c>
      <c r="L67" s="92" t="e">
        <f t="shared" si="4"/>
        <v>#DIV/0!</v>
      </c>
      <c r="M67" s="74"/>
    </row>
    <row r="68" spans="1:13">
      <c r="A68" s="2"/>
      <c r="B68" s="32"/>
      <c r="C68" s="29"/>
      <c r="E68" s="196"/>
      <c r="G68" s="196">
        <f t="shared" ref="G68:G131" si="5">IF($C68="&gt;&gt;&gt;&gt;TOTAL",0,E68*F68)</f>
        <v>0</v>
      </c>
      <c r="H68" s="74"/>
      <c r="I68" s="21" t="s">
        <v>25</v>
      </c>
      <c r="J68" s="22"/>
      <c r="K68" s="83">
        <f>JANVIER!K11+FEVRIER!K11+MARS!K11+AVRIL!K11+MAI!K11+K11</f>
        <v>0</v>
      </c>
      <c r="L68" s="93" t="e">
        <f t="shared" si="4"/>
        <v>#DIV/0!</v>
      </c>
      <c r="M68" s="74"/>
    </row>
    <row r="69" spans="1:13">
      <c r="A69" s="2"/>
      <c r="B69" s="32"/>
      <c r="C69" s="29"/>
      <c r="E69" s="196"/>
      <c r="G69" s="196">
        <f t="shared" si="5"/>
        <v>0</v>
      </c>
      <c r="H69" s="74"/>
      <c r="I69" s="23" t="s">
        <v>22</v>
      </c>
      <c r="J69" s="24"/>
      <c r="K69" s="84">
        <f>JANVIER!K12+FEVRIER!K12+MARS!K12+AVRIL!K12+MAI!K12+K12</f>
        <v>0</v>
      </c>
      <c r="L69" s="94" t="e">
        <f t="shared" si="4"/>
        <v>#DIV/0!</v>
      </c>
      <c r="M69" s="74"/>
    </row>
    <row r="70" spans="1:13">
      <c r="A70" s="2"/>
      <c r="B70" s="32"/>
      <c r="C70" s="29"/>
      <c r="E70" s="196"/>
      <c r="G70" s="196">
        <f t="shared" si="5"/>
        <v>0</v>
      </c>
      <c r="H70" s="74"/>
      <c r="I70" s="7" t="s">
        <v>38</v>
      </c>
      <c r="J70" s="8"/>
      <c r="K70" s="76">
        <f>JANVIER!K13+FEVRIER!K13+MARS!K13+AVRIL!K13+MAI!K13+K13</f>
        <v>0</v>
      </c>
      <c r="L70" s="86" t="e">
        <f t="shared" si="4"/>
        <v>#DIV/0!</v>
      </c>
      <c r="M70" s="74"/>
    </row>
    <row r="71" spans="1:13">
      <c r="A71" s="2"/>
      <c r="B71" s="32"/>
      <c r="C71" s="29"/>
      <c r="E71" s="196"/>
      <c r="G71" s="196">
        <f t="shared" si="5"/>
        <v>0</v>
      </c>
      <c r="H71" s="74"/>
      <c r="I71" s="9" t="s">
        <v>27</v>
      </c>
      <c r="J71" s="10"/>
      <c r="K71" s="77">
        <f>JANVIER!K14+FEVRIER!K14+MARS!K14+AVRIL!K14+MAI!K14+K14</f>
        <v>0</v>
      </c>
      <c r="L71" s="87" t="e">
        <f t="shared" si="4"/>
        <v>#DIV/0!</v>
      </c>
      <c r="M71" s="74"/>
    </row>
    <row r="72" spans="1:13">
      <c r="A72" s="2"/>
      <c r="B72" s="32"/>
      <c r="C72" s="29"/>
      <c r="E72" s="196"/>
      <c r="G72" s="196">
        <f t="shared" si="5"/>
        <v>0</v>
      </c>
      <c r="H72" s="74"/>
      <c r="I72" s="11" t="s">
        <v>37</v>
      </c>
      <c r="J72" s="12"/>
      <c r="K72" s="78">
        <f>JANVIER!K15+FEVRIER!K15+MARS!K15+AVRIL!K15+MAI!K15+K15</f>
        <v>0</v>
      </c>
      <c r="L72" s="88" t="e">
        <f t="shared" si="4"/>
        <v>#DIV/0!</v>
      </c>
      <c r="M72" s="74"/>
    </row>
    <row r="73" spans="1:13">
      <c r="A73" s="2"/>
      <c r="B73" s="32"/>
      <c r="C73" s="29"/>
      <c r="E73" s="196"/>
      <c r="G73" s="196">
        <f t="shared" si="5"/>
        <v>0</v>
      </c>
      <c r="H73" s="74"/>
      <c r="I73" s="13" t="s">
        <v>125</v>
      </c>
      <c r="J73" s="14"/>
      <c r="K73" s="79">
        <f>JANVIER!K16+FEVRIER!K16+MARS!K16+AVRIL!K16+MAI!K16+K16</f>
        <v>0</v>
      </c>
      <c r="L73" s="89" t="e">
        <f t="shared" si="4"/>
        <v>#DIV/0!</v>
      </c>
      <c r="M73" s="74"/>
    </row>
    <row r="74" spans="1:13">
      <c r="A74" s="2"/>
      <c r="B74" s="32"/>
      <c r="C74" s="29"/>
      <c r="E74" s="196"/>
      <c r="G74" s="196">
        <f t="shared" si="5"/>
        <v>0</v>
      </c>
      <c r="H74" s="74"/>
      <c r="I74" s="15" t="s">
        <v>148</v>
      </c>
      <c r="J74" s="16"/>
      <c r="K74" s="80">
        <f>JANVIER!K17+FEVRIER!K17+MARS!K17+AVRIL!K17+MAI!K17+K17</f>
        <v>0</v>
      </c>
      <c r="L74" s="90" t="e">
        <f t="shared" si="4"/>
        <v>#DIV/0!</v>
      </c>
      <c r="M74" s="74"/>
    </row>
    <row r="75" spans="1:13">
      <c r="A75" s="2"/>
      <c r="B75" s="32"/>
      <c r="C75" s="29"/>
      <c r="E75" s="196"/>
      <c r="G75" s="196">
        <f t="shared" si="5"/>
        <v>0</v>
      </c>
      <c r="H75" s="74"/>
      <c r="I75" s="17" t="s">
        <v>214</v>
      </c>
      <c r="J75" s="18"/>
      <c r="K75" s="96">
        <f>JANVIER!K18+FEVRIER!K18+MARS!K18+AVRIL!K18+MAI!K18+K18</f>
        <v>0</v>
      </c>
      <c r="L75" s="91" t="e">
        <f t="shared" si="4"/>
        <v>#DIV/0!</v>
      </c>
      <c r="M75" s="74"/>
    </row>
    <row r="76" spans="1:13">
      <c r="A76" s="2"/>
      <c r="B76" s="32"/>
      <c r="C76" s="29"/>
      <c r="E76" s="196"/>
      <c r="G76" s="196">
        <f t="shared" si="5"/>
        <v>0</v>
      </c>
      <c r="H76" s="74"/>
      <c r="I76" s="19" t="s">
        <v>222</v>
      </c>
      <c r="J76" s="20"/>
      <c r="K76" s="97">
        <f>JANVIER!K19+FEVRIER!K19+MARS!K19+AVRIL!K19+MAI!K19+K19</f>
        <v>0</v>
      </c>
      <c r="L76" s="92" t="e">
        <f t="shared" si="4"/>
        <v>#DIV/0!</v>
      </c>
      <c r="M76" s="74"/>
    </row>
    <row r="77" spans="1:13">
      <c r="A77" s="2"/>
      <c r="B77" s="32"/>
      <c r="C77" s="29"/>
      <c r="E77" s="196"/>
      <c r="G77" s="196">
        <f t="shared" si="5"/>
        <v>0</v>
      </c>
      <c r="H77" s="74"/>
      <c r="I77" s="21" t="s">
        <v>312</v>
      </c>
      <c r="J77" s="22"/>
      <c r="K77" s="101">
        <f>JANVIER!K20+FEVRIER!K20+MARS!K20+AVRIL!K20+MAI!K20+K20</f>
        <v>0</v>
      </c>
      <c r="L77" s="102" t="e">
        <f t="shared" si="4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5"/>
        <v>0</v>
      </c>
      <c r="H78" s="74"/>
      <c r="I78" s="33" t="s">
        <v>128</v>
      </c>
      <c r="J78" s="34"/>
      <c r="K78" s="95">
        <f>JANVIER!K21+FEVRIER!K21+MARS!K21+AVRIL!K21+MAI!K21+K21</f>
        <v>0</v>
      </c>
      <c r="L78" s="98" t="e">
        <f t="shared" si="4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5"/>
        <v>0</v>
      </c>
      <c r="H79" s="74"/>
      <c r="I79" s="60" t="s">
        <v>220</v>
      </c>
      <c r="J79" s="61"/>
      <c r="K79" s="103">
        <f>JANVIER!K22+FEVRIER!K22+MARS!K22+AVRIL!K22+MAI!K22+K22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5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5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5"/>
        <v>0</v>
      </c>
    </row>
    <row r="83" spans="1:13">
      <c r="A83" s="2"/>
      <c r="B83" s="32"/>
      <c r="C83" s="29"/>
      <c r="E83" s="196"/>
      <c r="G83" s="196">
        <f t="shared" si="5"/>
        <v>0</v>
      </c>
    </row>
    <row r="84" spans="1:13">
      <c r="A84" s="2"/>
      <c r="B84" s="32"/>
      <c r="C84" s="29"/>
      <c r="E84" s="196"/>
      <c r="G84" s="196">
        <f t="shared" si="5"/>
        <v>0</v>
      </c>
    </row>
    <row r="85" spans="1:13">
      <c r="A85" s="2"/>
      <c r="B85" s="32"/>
      <c r="C85" s="29"/>
      <c r="E85" s="196"/>
      <c r="G85" s="196">
        <f t="shared" si="5"/>
        <v>0</v>
      </c>
    </row>
    <row r="86" spans="1:13">
      <c r="A86" s="2"/>
      <c r="B86" s="32"/>
      <c r="C86" s="29"/>
      <c r="E86" s="196"/>
      <c r="G86" s="196">
        <f t="shared" si="5"/>
        <v>0</v>
      </c>
    </row>
    <row r="87" spans="1:13">
      <c r="A87" s="2"/>
      <c r="B87" s="32"/>
      <c r="C87" s="29"/>
      <c r="E87" s="196"/>
      <c r="G87" s="196">
        <f t="shared" si="5"/>
        <v>0</v>
      </c>
    </row>
    <row r="88" spans="1:13">
      <c r="A88" s="2"/>
      <c r="B88" s="32"/>
      <c r="C88" s="29"/>
      <c r="E88" s="196"/>
      <c r="G88" s="196">
        <f t="shared" si="5"/>
        <v>0</v>
      </c>
    </row>
    <row r="89" spans="1:13">
      <c r="A89" s="2"/>
      <c r="B89" s="32"/>
      <c r="C89" s="29"/>
      <c r="E89" s="196"/>
      <c r="G89" s="196">
        <f t="shared" si="5"/>
        <v>0</v>
      </c>
    </row>
    <row r="90" spans="1:13">
      <c r="A90" s="2"/>
      <c r="B90" s="32"/>
      <c r="C90" s="29"/>
      <c r="E90" s="196"/>
      <c r="G90" s="196">
        <f t="shared" si="5"/>
        <v>0</v>
      </c>
    </row>
    <row r="91" spans="1:13">
      <c r="A91" s="2"/>
      <c r="B91" s="32"/>
      <c r="C91" s="29"/>
      <c r="E91" s="196"/>
      <c r="G91" s="196">
        <f t="shared" si="5"/>
        <v>0</v>
      </c>
    </row>
    <row r="92" spans="1:13">
      <c r="A92" s="2"/>
      <c r="B92" s="32"/>
      <c r="C92" s="29"/>
      <c r="E92" s="196"/>
      <c r="G92" s="196">
        <f t="shared" si="5"/>
        <v>0</v>
      </c>
    </row>
    <row r="93" spans="1:13">
      <c r="A93" s="2"/>
      <c r="B93" s="32"/>
      <c r="C93" s="29"/>
      <c r="E93" s="196"/>
      <c r="G93" s="196">
        <f t="shared" si="5"/>
        <v>0</v>
      </c>
    </row>
    <row r="94" spans="1:13">
      <c r="A94" s="2"/>
      <c r="B94" s="32"/>
      <c r="C94" s="29"/>
      <c r="E94" s="196"/>
      <c r="G94" s="196">
        <f t="shared" si="5"/>
        <v>0</v>
      </c>
    </row>
    <row r="95" spans="1:13">
      <c r="A95" s="2"/>
      <c r="B95" s="32"/>
      <c r="C95" s="29"/>
      <c r="E95" s="196"/>
      <c r="G95" s="196">
        <f t="shared" si="5"/>
        <v>0</v>
      </c>
    </row>
    <row r="96" spans="1:13">
      <c r="A96" s="2"/>
      <c r="B96" s="32"/>
      <c r="C96" s="29"/>
      <c r="E96" s="196"/>
      <c r="G96" s="196">
        <f t="shared" si="5"/>
        <v>0</v>
      </c>
    </row>
    <row r="97" spans="1:7">
      <c r="A97" s="2"/>
      <c r="B97" s="32"/>
      <c r="C97" s="29"/>
      <c r="E97" s="196"/>
      <c r="G97" s="196">
        <f t="shared" si="5"/>
        <v>0</v>
      </c>
    </row>
    <row r="98" spans="1:7">
      <c r="A98" s="2"/>
      <c r="B98" s="32"/>
      <c r="C98" s="29"/>
      <c r="E98" s="196"/>
      <c r="G98" s="196">
        <f t="shared" si="5"/>
        <v>0</v>
      </c>
    </row>
    <row r="99" spans="1:7">
      <c r="A99" s="2"/>
      <c r="B99" s="32"/>
      <c r="C99" s="29"/>
      <c r="E99" s="196"/>
      <c r="G99" s="196">
        <f t="shared" si="5"/>
        <v>0</v>
      </c>
    </row>
    <row r="100" spans="1:7">
      <c r="A100" s="2"/>
      <c r="B100" s="32"/>
      <c r="C100" s="29"/>
      <c r="E100" s="196"/>
      <c r="G100" s="196">
        <f t="shared" si="5"/>
        <v>0</v>
      </c>
    </row>
    <row r="101" spans="1:7">
      <c r="A101" s="2"/>
      <c r="B101" s="32"/>
      <c r="C101" s="29"/>
      <c r="E101" s="196"/>
      <c r="G101" s="196">
        <f t="shared" si="5"/>
        <v>0</v>
      </c>
    </row>
    <row r="102" spans="1:7">
      <c r="A102" s="2"/>
      <c r="B102" s="32"/>
      <c r="C102" s="29"/>
      <c r="E102" s="196"/>
      <c r="G102" s="196">
        <f t="shared" si="5"/>
        <v>0</v>
      </c>
    </row>
    <row r="103" spans="1:7">
      <c r="A103" s="2"/>
      <c r="B103" s="32"/>
      <c r="C103" s="29"/>
      <c r="E103" s="196"/>
      <c r="G103" s="196">
        <f t="shared" si="5"/>
        <v>0</v>
      </c>
    </row>
    <row r="104" spans="1:7">
      <c r="A104" s="2"/>
      <c r="B104" s="32"/>
      <c r="C104" s="29"/>
      <c r="E104" s="196"/>
      <c r="G104" s="196">
        <f t="shared" si="5"/>
        <v>0</v>
      </c>
    </row>
    <row r="105" spans="1:7">
      <c r="A105" s="2"/>
      <c r="B105" s="32"/>
      <c r="C105" s="29"/>
      <c r="E105" s="196"/>
      <c r="G105" s="196">
        <f t="shared" si="5"/>
        <v>0</v>
      </c>
    </row>
    <row r="106" spans="1:7">
      <c r="A106" s="2"/>
      <c r="B106" s="32"/>
      <c r="C106" s="29"/>
      <c r="E106" s="196"/>
      <c r="G106" s="196">
        <f t="shared" si="5"/>
        <v>0</v>
      </c>
    </row>
    <row r="107" spans="1:7">
      <c r="A107" s="2"/>
      <c r="B107" s="32"/>
      <c r="C107" s="29"/>
      <c r="E107" s="196"/>
      <c r="G107" s="196">
        <f t="shared" si="5"/>
        <v>0</v>
      </c>
    </row>
    <row r="108" spans="1:7">
      <c r="A108" s="2"/>
      <c r="B108" s="32"/>
      <c r="C108" s="29"/>
      <c r="E108" s="196"/>
      <c r="G108" s="196">
        <f t="shared" si="5"/>
        <v>0</v>
      </c>
    </row>
    <row r="109" spans="1:7">
      <c r="A109" s="2"/>
      <c r="B109" s="32"/>
      <c r="C109" s="29"/>
      <c r="E109" s="196"/>
      <c r="G109" s="196">
        <f t="shared" si="5"/>
        <v>0</v>
      </c>
    </row>
    <row r="110" spans="1:7">
      <c r="A110" s="2"/>
      <c r="B110" s="32"/>
      <c r="C110" s="29"/>
      <c r="E110" s="196"/>
      <c r="G110" s="196">
        <f t="shared" si="5"/>
        <v>0</v>
      </c>
    </row>
    <row r="111" spans="1:7">
      <c r="A111" s="2"/>
      <c r="B111" s="32"/>
      <c r="C111" s="29"/>
      <c r="E111" s="196"/>
      <c r="G111" s="196">
        <f t="shared" si="5"/>
        <v>0</v>
      </c>
    </row>
    <row r="112" spans="1:7">
      <c r="A112" s="2"/>
      <c r="B112" s="32"/>
      <c r="C112" s="29"/>
      <c r="E112" s="196"/>
      <c r="G112" s="196">
        <f t="shared" si="5"/>
        <v>0</v>
      </c>
    </row>
    <row r="113" spans="1:7">
      <c r="A113" s="2"/>
      <c r="B113" s="32"/>
      <c r="C113" s="29"/>
      <c r="E113" s="196"/>
      <c r="G113" s="196">
        <f t="shared" si="5"/>
        <v>0</v>
      </c>
    </row>
    <row r="114" spans="1:7">
      <c r="A114" s="2"/>
      <c r="B114" s="32"/>
      <c r="C114" s="29"/>
      <c r="E114" s="196"/>
      <c r="G114" s="196">
        <f t="shared" si="5"/>
        <v>0</v>
      </c>
    </row>
    <row r="115" spans="1:7">
      <c r="A115" s="2"/>
      <c r="B115" s="32"/>
      <c r="C115" s="29"/>
      <c r="E115" s="196"/>
      <c r="G115" s="196">
        <f t="shared" si="5"/>
        <v>0</v>
      </c>
    </row>
    <row r="116" spans="1:7">
      <c r="A116" s="2"/>
      <c r="B116" s="32"/>
      <c r="C116" s="29"/>
      <c r="E116" s="196"/>
      <c r="G116" s="196">
        <f t="shared" si="5"/>
        <v>0</v>
      </c>
    </row>
    <row r="117" spans="1:7">
      <c r="A117" s="2"/>
      <c r="B117" s="32"/>
      <c r="C117" s="29"/>
      <c r="E117" s="196"/>
      <c r="G117" s="196">
        <f t="shared" si="5"/>
        <v>0</v>
      </c>
    </row>
    <row r="118" spans="1:7">
      <c r="A118" s="2"/>
      <c r="B118" s="32"/>
      <c r="C118" s="29"/>
      <c r="E118" s="196"/>
      <c r="G118" s="196">
        <f t="shared" si="5"/>
        <v>0</v>
      </c>
    </row>
    <row r="119" spans="1:7">
      <c r="A119" s="2"/>
      <c r="B119" s="32"/>
      <c r="C119" s="29"/>
      <c r="E119" s="196"/>
      <c r="G119" s="196">
        <f t="shared" si="5"/>
        <v>0</v>
      </c>
    </row>
    <row r="120" spans="1:7">
      <c r="A120" s="2"/>
      <c r="B120" s="32"/>
      <c r="C120" s="29"/>
      <c r="E120" s="196"/>
      <c r="G120" s="196">
        <f t="shared" si="5"/>
        <v>0</v>
      </c>
    </row>
    <row r="121" spans="1:7">
      <c r="A121" s="2"/>
      <c r="B121" s="32"/>
      <c r="C121" s="29"/>
      <c r="E121" s="196"/>
      <c r="G121" s="196">
        <f t="shared" si="5"/>
        <v>0</v>
      </c>
    </row>
    <row r="122" spans="1:7">
      <c r="A122" s="2"/>
      <c r="B122" s="32"/>
      <c r="C122" s="29"/>
      <c r="E122" s="196"/>
      <c r="G122" s="196">
        <f t="shared" si="5"/>
        <v>0</v>
      </c>
    </row>
    <row r="123" spans="1:7">
      <c r="A123" s="2"/>
      <c r="B123" s="32"/>
      <c r="C123" s="29"/>
      <c r="E123" s="196"/>
      <c r="G123" s="196">
        <f t="shared" si="5"/>
        <v>0</v>
      </c>
    </row>
    <row r="124" spans="1:7">
      <c r="A124" s="2"/>
      <c r="B124" s="32"/>
      <c r="C124" s="29"/>
      <c r="E124" s="196"/>
      <c r="G124" s="196">
        <f t="shared" si="5"/>
        <v>0</v>
      </c>
    </row>
    <row r="125" spans="1:7">
      <c r="A125" s="2"/>
      <c r="B125" s="32"/>
      <c r="C125" s="29"/>
      <c r="E125" s="196"/>
      <c r="G125" s="196">
        <f t="shared" si="5"/>
        <v>0</v>
      </c>
    </row>
    <row r="126" spans="1:7">
      <c r="A126" s="2"/>
      <c r="B126" s="32"/>
      <c r="C126" s="29"/>
      <c r="E126" s="196"/>
      <c r="G126" s="196">
        <f t="shared" si="5"/>
        <v>0</v>
      </c>
    </row>
    <row r="127" spans="1:7">
      <c r="A127" s="2"/>
      <c r="B127" s="32"/>
      <c r="C127" s="29"/>
      <c r="E127" s="196"/>
      <c r="G127" s="196">
        <f t="shared" si="5"/>
        <v>0</v>
      </c>
    </row>
    <row r="128" spans="1:7">
      <c r="A128" s="2"/>
      <c r="B128" s="32"/>
      <c r="C128" s="29"/>
      <c r="E128" s="196"/>
      <c r="G128" s="196">
        <f t="shared" si="5"/>
        <v>0</v>
      </c>
    </row>
    <row r="129" spans="1:7">
      <c r="A129" s="2"/>
      <c r="B129" s="32"/>
      <c r="C129" s="29"/>
      <c r="E129" s="196"/>
      <c r="G129" s="196">
        <f t="shared" si="5"/>
        <v>0</v>
      </c>
    </row>
    <row r="130" spans="1:7">
      <c r="A130" s="2"/>
      <c r="B130" s="32"/>
      <c r="C130" s="29"/>
      <c r="E130" s="196"/>
      <c r="G130" s="196">
        <f t="shared" si="5"/>
        <v>0</v>
      </c>
    </row>
    <row r="131" spans="1:7">
      <c r="A131" s="2"/>
      <c r="B131" s="32"/>
      <c r="C131" s="29"/>
      <c r="E131" s="196"/>
      <c r="G131" s="196">
        <f t="shared" si="5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D501" s="223"/>
      <c r="F501" s="158"/>
      <c r="G501" s="195">
        <f>SUBTOTAL(9,G3:G500)</f>
        <v>0</v>
      </c>
    </row>
  </sheetData>
  <autoFilter ref="A2:G500" xr:uid="{00000000-0009-0000-0000-000005000000}"/>
  <mergeCells count="4">
    <mergeCell ref="I26:L28"/>
    <mergeCell ref="I29:L29"/>
    <mergeCell ref="I36:L36"/>
    <mergeCell ref="H58:M58"/>
  </mergeCells>
  <conditionalFormatting sqref="A3:G500">
    <cfRule type="expression" dxfId="20" priority="3">
      <formula>IF($C3="&gt;&gt;&gt;&gt;TOTAL",ROW(),"")</formula>
    </cfRule>
  </conditionalFormatting>
  <dataValidations count="1">
    <dataValidation type="list" allowBlank="1" showInputMessage="1" showErrorMessage="1" sqref="I48:I52 P37:P41 C3:C500" xr:uid="{00000000-0002-0000-05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3366FF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378</v>
      </c>
      <c r="J32" s="41">
        <v>31</v>
      </c>
      <c r="K32" s="40">
        <v>2</v>
      </c>
      <c r="L32" s="39">
        <f>IF(K22="","",(K22-K55)/J32/K32)</f>
        <v>-0.31129032258064515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600</v>
      </c>
      <c r="J39" s="40">
        <v>31</v>
      </c>
      <c r="K39" s="40">
        <v>2</v>
      </c>
      <c r="L39" s="39">
        <f>I39/J39/K39</f>
        <v>9.67741935483871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29" t="s">
        <v>8</v>
      </c>
      <c r="J46" s="72" t="s">
        <v>466</v>
      </c>
      <c r="K46" s="49">
        <v>7.2</v>
      </c>
      <c r="L46" s="29">
        <v>2</v>
      </c>
      <c r="M46" s="224">
        <f>K46*L46</f>
        <v>14.4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29" t="s">
        <v>8</v>
      </c>
      <c r="J47" s="72" t="s">
        <v>467</v>
      </c>
      <c r="K47" s="49">
        <v>4.9000000000000004</v>
      </c>
      <c r="L47" s="29">
        <v>1</v>
      </c>
      <c r="M47" s="224">
        <f>K47*L47</f>
        <v>4.9000000000000004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225"/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19.3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JANVIER!K3+FEVRIER!K3+MARS!K3+AVRIL!K3+MAI!K3+JUIN!K3+K3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JANVIER!K4+FEVRIER!K4+MARS!K4+AVRIL!K4+MAI!K4+JUIN!K4+K4</f>
        <v>0</v>
      </c>
      <c r="L61" s="86" t="e">
        <f t="shared" ref="L61:L78" si="3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JANVIER!K5+FEVRIER!K5+MARS!K5+AVRIL!K5+MAI!K5+JUIN!K5+K5</f>
        <v>0</v>
      </c>
      <c r="L62" s="87" t="e">
        <f t="shared" si="3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JANVIER!K6+FEVRIER!K6+MARS!K6+AVRIL!K6+MAI!K6+JUIN!K6+K6</f>
        <v>0</v>
      </c>
      <c r="L63" s="88" t="e">
        <f t="shared" si="3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JANVIER!K7+FEVRIER!K7+MARS!K7+AVRIL!K7+MAI!K7+JUIN!K7+K7</f>
        <v>0</v>
      </c>
      <c r="L64" s="89" t="e">
        <f t="shared" si="3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JANVIER!K8+FEVRIER!K8+MARS!K8+AVRIL!K8+MAI!K8+JUIN!K8+K8</f>
        <v>0</v>
      </c>
      <c r="L65" s="90" t="e">
        <f t="shared" si="3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JANVIER!K9+FEVRIER!K9+MARS!K9+AVRIL!K9+MAI!K9+JUIN!K9+K9</f>
        <v>0</v>
      </c>
      <c r="L66" s="91" t="e">
        <f t="shared" si="3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JANVIER!K10+FEVRIER!K10+MARS!K10+AVRIL!K10+MAI!K10+JUIN!K10+K10</f>
        <v>0</v>
      </c>
      <c r="L67" s="92" t="e">
        <f t="shared" si="3"/>
        <v>#DIV/0!</v>
      </c>
      <c r="M67" s="74"/>
    </row>
    <row r="68" spans="1:13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83">
        <f>JANVIER!K11+FEVRIER!K11+MARS!K11+AVRIL!K11+MAI!K11+JUIN!K11+K11</f>
        <v>0</v>
      </c>
      <c r="L68" s="93" t="e">
        <f t="shared" si="3"/>
        <v>#DIV/0!</v>
      </c>
      <c r="M68" s="74"/>
    </row>
    <row r="69" spans="1:13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84">
        <f>JANVIER!K12+FEVRIER!K12+MARS!K12+AVRIL!K12+MAI!K12+JUIN!K12+K12</f>
        <v>0</v>
      </c>
      <c r="L69" s="94" t="e">
        <f t="shared" si="3"/>
        <v>#DIV/0!</v>
      </c>
      <c r="M69" s="74"/>
    </row>
    <row r="70" spans="1:13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6">
        <f>JANVIER!K13+FEVRIER!K13+MARS!K13+AVRIL!K13+MAI!K13+JUIN!K13+K13</f>
        <v>0</v>
      </c>
      <c r="L70" s="86" t="e">
        <f t="shared" si="3"/>
        <v>#DIV/0!</v>
      </c>
      <c r="M70" s="74"/>
    </row>
    <row r="71" spans="1:13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7">
        <f>JANVIER!K14+FEVRIER!K14+MARS!K14+AVRIL!K14+MAI!K14+JUIN!K14+K14</f>
        <v>0</v>
      </c>
      <c r="L71" s="87" t="e">
        <f t="shared" si="3"/>
        <v>#DIV/0!</v>
      </c>
      <c r="M71" s="74"/>
    </row>
    <row r="72" spans="1:13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8">
        <f>JANVIER!K15+FEVRIER!K15+MARS!K15+AVRIL!K15+MAI!K15+JUIN!K15+K15</f>
        <v>0</v>
      </c>
      <c r="L72" s="88" t="e">
        <f t="shared" si="3"/>
        <v>#DIV/0!</v>
      </c>
      <c r="M72" s="74"/>
    </row>
    <row r="73" spans="1:13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9">
        <f>JANVIER!K16+FEVRIER!K16+MARS!K16+AVRIL!K16+MAI!K16+JUIN!K16+K16</f>
        <v>0</v>
      </c>
      <c r="L73" s="89" t="e">
        <f t="shared" si="3"/>
        <v>#DIV/0!</v>
      </c>
      <c r="M73" s="74"/>
    </row>
    <row r="74" spans="1:13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80">
        <f>JANVIER!K17+FEVRIER!K17+MARS!K17+AVRIL!K17+MAI!K17+JUIN!K17+K17</f>
        <v>0</v>
      </c>
      <c r="L74" s="90" t="e">
        <f t="shared" si="3"/>
        <v>#DIV/0!</v>
      </c>
      <c r="M74" s="74"/>
    </row>
    <row r="75" spans="1:13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96">
        <f>JANVIER!K18+FEVRIER!K18+MARS!K18+AVRIL!K18+MAI!K18+JUIN!K18+K18</f>
        <v>0</v>
      </c>
      <c r="L75" s="91" t="e">
        <f t="shared" si="3"/>
        <v>#DIV/0!</v>
      </c>
      <c r="M75" s="74"/>
    </row>
    <row r="76" spans="1:13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97">
        <f>JANVIER!K19+FEVRIER!K19+MARS!K19+AVRIL!K19+MAI!K19+JUIN!K19+K19</f>
        <v>0</v>
      </c>
      <c r="L76" s="92" t="e">
        <f t="shared" si="3"/>
        <v>#DIV/0!</v>
      </c>
      <c r="M76" s="74"/>
    </row>
    <row r="77" spans="1:13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101">
        <f>JANVIER!K20+FEVRIER!K20+MARS!K20+AVRIL!K20+MAI!K20+JUIN!K20+K20</f>
        <v>0</v>
      </c>
      <c r="L77" s="102" t="e">
        <f t="shared" si="3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95">
        <f>JANVIER!K21+FEVRIER!K21+MARS!K21+AVRIL!K21+MAI!K21+JUIN!K21+K21</f>
        <v>0</v>
      </c>
      <c r="L78" s="98" t="e">
        <f t="shared" si="3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JANVIER!K22+FEVRIER!K22+MARS!K22+K22+AVRIL!K22+MAI!K22+JUIN!K22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>
      <c r="A83" s="2"/>
      <c r="B83" s="32"/>
      <c r="C83" s="29"/>
      <c r="E83" s="196"/>
      <c r="G83" s="196">
        <f t="shared" si="4"/>
        <v>0</v>
      </c>
    </row>
    <row r="84" spans="1:13">
      <c r="A84" s="2"/>
      <c r="B84" s="32"/>
      <c r="C84" s="29"/>
      <c r="E84" s="196"/>
      <c r="G84" s="196">
        <f t="shared" si="4"/>
        <v>0</v>
      </c>
    </row>
    <row r="85" spans="1:13">
      <c r="A85" s="2"/>
      <c r="B85" s="32"/>
      <c r="C85" s="29"/>
      <c r="E85" s="196"/>
      <c r="G85" s="196">
        <f t="shared" si="4"/>
        <v>0</v>
      </c>
    </row>
    <row r="86" spans="1:13">
      <c r="A86" s="2"/>
      <c r="B86" s="32"/>
      <c r="C86" s="29"/>
      <c r="E86" s="196"/>
      <c r="G86" s="196">
        <f t="shared" si="4"/>
        <v>0</v>
      </c>
    </row>
    <row r="87" spans="1:13">
      <c r="A87" s="2"/>
      <c r="B87" s="32"/>
      <c r="C87" s="29"/>
      <c r="E87" s="196"/>
      <c r="G87" s="196">
        <f t="shared" si="4"/>
        <v>0</v>
      </c>
    </row>
    <row r="88" spans="1:13">
      <c r="A88" s="2"/>
      <c r="B88" s="32"/>
      <c r="C88" s="29"/>
      <c r="E88" s="196"/>
      <c r="G88" s="196">
        <f t="shared" si="4"/>
        <v>0</v>
      </c>
    </row>
    <row r="89" spans="1:13">
      <c r="A89" s="2"/>
      <c r="B89" s="32"/>
      <c r="C89" s="29"/>
      <c r="E89" s="196"/>
      <c r="G89" s="196">
        <f t="shared" si="4"/>
        <v>0</v>
      </c>
    </row>
    <row r="90" spans="1:13">
      <c r="A90" s="2"/>
      <c r="B90" s="32"/>
      <c r="C90" s="29"/>
      <c r="E90" s="196"/>
      <c r="G90" s="196">
        <f t="shared" si="4"/>
        <v>0</v>
      </c>
    </row>
    <row r="91" spans="1:13">
      <c r="A91" s="2"/>
      <c r="B91" s="32"/>
      <c r="C91" s="29"/>
      <c r="E91" s="196"/>
      <c r="G91" s="196">
        <f t="shared" si="4"/>
        <v>0</v>
      </c>
    </row>
    <row r="92" spans="1:13">
      <c r="A92" s="2"/>
      <c r="B92" s="32"/>
      <c r="C92" s="29"/>
      <c r="E92" s="196"/>
      <c r="G92" s="196">
        <f t="shared" si="4"/>
        <v>0</v>
      </c>
    </row>
    <row r="93" spans="1:13">
      <c r="A93" s="2"/>
      <c r="B93" s="32"/>
      <c r="C93" s="29"/>
      <c r="E93" s="196"/>
      <c r="G93" s="196">
        <f t="shared" si="4"/>
        <v>0</v>
      </c>
    </row>
    <row r="94" spans="1:13">
      <c r="A94" s="2"/>
      <c r="B94" s="32"/>
      <c r="C94" s="29"/>
      <c r="E94" s="196"/>
      <c r="G94" s="196">
        <f t="shared" si="4"/>
        <v>0</v>
      </c>
    </row>
    <row r="95" spans="1:13">
      <c r="A95" s="2"/>
      <c r="B95" s="32"/>
      <c r="C95" s="29"/>
      <c r="E95" s="196"/>
      <c r="G95" s="196">
        <f t="shared" si="4"/>
        <v>0</v>
      </c>
    </row>
    <row r="96" spans="1:13">
      <c r="A96" s="2"/>
      <c r="B96" s="32"/>
      <c r="C96" s="29"/>
      <c r="E96" s="196"/>
      <c r="G96" s="196">
        <f t="shared" si="4"/>
        <v>0</v>
      </c>
    </row>
    <row r="97" spans="1:7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5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5"/>
        <v>0</v>
      </c>
    </row>
    <row r="134" spans="1:7">
      <c r="A134" s="2"/>
      <c r="B134" s="32"/>
      <c r="C134" s="29"/>
      <c r="E134" s="196"/>
      <c r="G134" s="196">
        <f t="shared" si="5"/>
        <v>0</v>
      </c>
    </row>
    <row r="135" spans="1:7">
      <c r="A135" s="2"/>
      <c r="B135" s="32"/>
      <c r="C135" s="29"/>
      <c r="E135" s="196"/>
      <c r="G135" s="196">
        <f t="shared" si="5"/>
        <v>0</v>
      </c>
    </row>
    <row r="136" spans="1:7">
      <c r="A136" s="2"/>
      <c r="B136" s="32"/>
      <c r="C136" s="29"/>
      <c r="E136" s="196"/>
      <c r="G136" s="196">
        <f t="shared" si="5"/>
        <v>0</v>
      </c>
    </row>
    <row r="137" spans="1:7">
      <c r="A137" s="2"/>
      <c r="B137" s="32"/>
      <c r="C137" s="29"/>
      <c r="E137" s="196"/>
      <c r="G137" s="196">
        <f t="shared" si="5"/>
        <v>0</v>
      </c>
    </row>
    <row r="138" spans="1:7">
      <c r="A138" s="2"/>
      <c r="B138" s="32"/>
      <c r="C138" s="29"/>
      <c r="E138" s="196"/>
      <c r="G138" s="196">
        <f t="shared" si="5"/>
        <v>0</v>
      </c>
    </row>
    <row r="139" spans="1:7">
      <c r="A139" s="2"/>
      <c r="B139" s="32"/>
      <c r="C139" s="29"/>
      <c r="E139" s="196"/>
      <c r="G139" s="196">
        <f t="shared" si="5"/>
        <v>0</v>
      </c>
    </row>
    <row r="140" spans="1:7">
      <c r="A140" s="2"/>
      <c r="B140" s="32"/>
      <c r="C140" s="29"/>
      <c r="E140" s="196"/>
      <c r="G140" s="196">
        <f t="shared" si="5"/>
        <v>0</v>
      </c>
    </row>
    <row r="141" spans="1:7">
      <c r="A141" s="2"/>
      <c r="B141" s="32"/>
      <c r="C141" s="29"/>
      <c r="E141" s="196"/>
      <c r="G141" s="196">
        <f t="shared" si="5"/>
        <v>0</v>
      </c>
    </row>
    <row r="142" spans="1:7">
      <c r="A142" s="2"/>
      <c r="B142" s="32"/>
      <c r="C142" s="29"/>
      <c r="E142" s="196"/>
      <c r="G142" s="196">
        <f t="shared" si="5"/>
        <v>0</v>
      </c>
    </row>
    <row r="143" spans="1:7">
      <c r="A143" s="2"/>
      <c r="B143" s="32"/>
      <c r="C143" s="29"/>
      <c r="E143" s="196"/>
      <c r="G143" s="196">
        <f t="shared" si="5"/>
        <v>0</v>
      </c>
    </row>
    <row r="144" spans="1:7">
      <c r="A144" s="2"/>
      <c r="B144" s="32"/>
      <c r="C144" s="29"/>
      <c r="E144" s="196"/>
      <c r="G144" s="196">
        <f t="shared" si="5"/>
        <v>0</v>
      </c>
    </row>
    <row r="145" spans="1:7">
      <c r="A145" s="2"/>
      <c r="B145" s="32"/>
      <c r="C145" s="29"/>
      <c r="E145" s="196"/>
      <c r="G145" s="196">
        <f t="shared" si="5"/>
        <v>0</v>
      </c>
    </row>
    <row r="146" spans="1:7">
      <c r="A146" s="2"/>
      <c r="B146" s="32"/>
      <c r="C146" s="29"/>
      <c r="E146" s="196"/>
      <c r="G146" s="196">
        <f t="shared" si="5"/>
        <v>0</v>
      </c>
    </row>
    <row r="147" spans="1:7">
      <c r="A147" s="2"/>
      <c r="B147" s="32"/>
      <c r="C147" s="29"/>
      <c r="E147" s="196"/>
      <c r="G147" s="196">
        <f t="shared" si="5"/>
        <v>0</v>
      </c>
    </row>
    <row r="148" spans="1:7">
      <c r="A148" s="2"/>
      <c r="B148" s="32"/>
      <c r="C148" s="29"/>
      <c r="E148" s="196"/>
      <c r="G148" s="196">
        <f t="shared" si="5"/>
        <v>0</v>
      </c>
    </row>
    <row r="149" spans="1:7">
      <c r="A149" s="2"/>
      <c r="B149" s="32"/>
      <c r="C149" s="29"/>
      <c r="E149" s="196"/>
      <c r="G149" s="196">
        <f t="shared" si="5"/>
        <v>0</v>
      </c>
    </row>
    <row r="150" spans="1:7">
      <c r="A150" s="2"/>
      <c r="B150" s="32"/>
      <c r="C150" s="29"/>
      <c r="E150" s="196"/>
      <c r="G150" s="196">
        <f t="shared" si="5"/>
        <v>0</v>
      </c>
    </row>
    <row r="151" spans="1:7">
      <c r="A151" s="2"/>
      <c r="B151" s="32"/>
      <c r="C151" s="29"/>
      <c r="E151" s="196"/>
      <c r="G151" s="196">
        <f t="shared" si="5"/>
        <v>0</v>
      </c>
    </row>
    <row r="152" spans="1:7">
      <c r="A152" s="2"/>
      <c r="B152" s="32"/>
      <c r="C152" s="29"/>
      <c r="E152" s="196"/>
      <c r="G152" s="196">
        <f t="shared" si="5"/>
        <v>0</v>
      </c>
    </row>
    <row r="153" spans="1:7">
      <c r="A153" s="2"/>
      <c r="B153" s="32"/>
      <c r="C153" s="29"/>
      <c r="E153" s="196"/>
      <c r="G153" s="196">
        <f t="shared" si="5"/>
        <v>0</v>
      </c>
    </row>
    <row r="154" spans="1:7">
      <c r="A154" s="2"/>
      <c r="B154" s="32"/>
      <c r="C154" s="29"/>
      <c r="E154" s="196"/>
      <c r="G154" s="196">
        <f t="shared" si="5"/>
        <v>0</v>
      </c>
    </row>
    <row r="155" spans="1:7">
      <c r="A155" s="2"/>
      <c r="B155" s="32"/>
      <c r="C155" s="29"/>
      <c r="E155" s="196"/>
      <c r="G155" s="196">
        <f t="shared" si="5"/>
        <v>0</v>
      </c>
    </row>
    <row r="156" spans="1:7">
      <c r="A156" s="2"/>
      <c r="B156" s="32"/>
      <c r="C156" s="29"/>
      <c r="E156" s="196"/>
      <c r="G156" s="196">
        <f t="shared" si="5"/>
        <v>0</v>
      </c>
    </row>
    <row r="157" spans="1:7">
      <c r="A157" s="2"/>
      <c r="B157" s="32"/>
      <c r="C157" s="29"/>
      <c r="E157" s="196"/>
      <c r="G157" s="196">
        <f t="shared" si="5"/>
        <v>0</v>
      </c>
    </row>
    <row r="158" spans="1:7">
      <c r="A158" s="2"/>
      <c r="B158" s="32"/>
      <c r="C158" s="29"/>
      <c r="E158" s="196"/>
      <c r="G158" s="196">
        <f t="shared" si="5"/>
        <v>0</v>
      </c>
    </row>
    <row r="159" spans="1:7">
      <c r="A159" s="2"/>
      <c r="B159" s="32"/>
      <c r="C159" s="29"/>
      <c r="E159" s="196"/>
      <c r="G159" s="196">
        <f t="shared" si="5"/>
        <v>0</v>
      </c>
    </row>
    <row r="160" spans="1:7">
      <c r="A160" s="2"/>
      <c r="B160" s="32"/>
      <c r="C160" s="29"/>
      <c r="E160" s="196"/>
      <c r="G160" s="196">
        <f t="shared" si="5"/>
        <v>0</v>
      </c>
    </row>
    <row r="161" spans="1:7">
      <c r="A161" s="2"/>
      <c r="B161" s="32"/>
      <c r="C161" s="29"/>
      <c r="E161" s="196"/>
      <c r="G161" s="196">
        <f t="shared" si="5"/>
        <v>0</v>
      </c>
    </row>
    <row r="162" spans="1:7">
      <c r="A162" s="2"/>
      <c r="B162" s="32"/>
      <c r="C162" s="29"/>
      <c r="E162" s="196"/>
      <c r="G162" s="196">
        <f t="shared" si="5"/>
        <v>0</v>
      </c>
    </row>
    <row r="163" spans="1:7">
      <c r="A163" s="2"/>
      <c r="B163" s="32"/>
      <c r="C163" s="29"/>
      <c r="E163" s="196"/>
      <c r="G163" s="196">
        <f t="shared" si="5"/>
        <v>0</v>
      </c>
    </row>
    <row r="164" spans="1:7">
      <c r="A164" s="2"/>
      <c r="B164" s="32"/>
      <c r="C164" s="29"/>
      <c r="E164" s="196"/>
      <c r="G164" s="196">
        <f t="shared" si="5"/>
        <v>0</v>
      </c>
    </row>
    <row r="165" spans="1:7">
      <c r="A165" s="2"/>
      <c r="B165" s="32"/>
      <c r="C165" s="29"/>
      <c r="E165" s="196"/>
      <c r="G165" s="196">
        <f t="shared" si="5"/>
        <v>0</v>
      </c>
    </row>
    <row r="166" spans="1:7">
      <c r="A166" s="2"/>
      <c r="B166" s="32"/>
      <c r="C166" s="29"/>
      <c r="E166" s="196"/>
      <c r="G166" s="196">
        <f t="shared" si="5"/>
        <v>0</v>
      </c>
    </row>
    <row r="167" spans="1:7">
      <c r="A167" s="2"/>
      <c r="B167" s="32"/>
      <c r="C167" s="29"/>
      <c r="E167" s="196"/>
      <c r="G167" s="196">
        <f t="shared" si="5"/>
        <v>0</v>
      </c>
    </row>
    <row r="168" spans="1:7">
      <c r="A168" s="2"/>
      <c r="B168" s="32"/>
      <c r="C168" s="29"/>
      <c r="E168" s="196"/>
      <c r="G168" s="196">
        <f t="shared" si="5"/>
        <v>0</v>
      </c>
    </row>
    <row r="169" spans="1:7">
      <c r="A169" s="2"/>
      <c r="B169" s="32"/>
      <c r="C169" s="29"/>
      <c r="E169" s="196"/>
      <c r="G169" s="196">
        <f t="shared" si="5"/>
        <v>0</v>
      </c>
    </row>
    <row r="170" spans="1:7">
      <c r="A170" s="2"/>
      <c r="B170" s="32"/>
      <c r="C170" s="29"/>
      <c r="E170" s="196"/>
      <c r="G170" s="196">
        <f t="shared" si="5"/>
        <v>0</v>
      </c>
    </row>
    <row r="171" spans="1:7">
      <c r="A171" s="2"/>
      <c r="B171" s="32"/>
      <c r="C171" s="29"/>
      <c r="E171" s="196"/>
      <c r="G171" s="196">
        <f t="shared" si="5"/>
        <v>0</v>
      </c>
    </row>
    <row r="172" spans="1:7">
      <c r="A172" s="2"/>
      <c r="B172" s="32"/>
      <c r="C172" s="29"/>
      <c r="E172" s="196"/>
      <c r="G172" s="196">
        <f t="shared" si="5"/>
        <v>0</v>
      </c>
    </row>
    <row r="173" spans="1:7">
      <c r="A173" s="2"/>
      <c r="B173" s="32"/>
      <c r="C173" s="29"/>
      <c r="E173" s="196"/>
      <c r="G173" s="196">
        <f t="shared" si="5"/>
        <v>0</v>
      </c>
    </row>
    <row r="174" spans="1:7">
      <c r="A174" s="2"/>
      <c r="B174" s="32"/>
      <c r="C174" s="29"/>
      <c r="E174" s="196"/>
      <c r="G174" s="196">
        <f t="shared" si="5"/>
        <v>0</v>
      </c>
    </row>
    <row r="175" spans="1:7">
      <c r="A175" s="2"/>
      <c r="B175" s="32"/>
      <c r="C175" s="29"/>
      <c r="E175" s="196"/>
      <c r="G175" s="196">
        <f t="shared" si="5"/>
        <v>0</v>
      </c>
    </row>
    <row r="176" spans="1:7">
      <c r="A176" s="2"/>
      <c r="B176" s="32"/>
      <c r="C176" s="29"/>
      <c r="E176" s="196"/>
      <c r="G176" s="196">
        <f t="shared" si="5"/>
        <v>0</v>
      </c>
    </row>
    <row r="177" spans="1:7">
      <c r="A177" s="2"/>
      <c r="B177" s="32"/>
      <c r="C177" s="29"/>
      <c r="E177" s="196"/>
      <c r="G177" s="196">
        <f t="shared" si="5"/>
        <v>0</v>
      </c>
    </row>
    <row r="178" spans="1:7">
      <c r="A178" s="2"/>
      <c r="B178" s="32"/>
      <c r="C178" s="29"/>
      <c r="E178" s="196"/>
      <c r="G178" s="196">
        <f t="shared" si="5"/>
        <v>0</v>
      </c>
    </row>
    <row r="179" spans="1:7">
      <c r="A179" s="2"/>
      <c r="B179" s="32"/>
      <c r="C179" s="29"/>
      <c r="E179" s="196"/>
      <c r="G179" s="196">
        <f t="shared" si="5"/>
        <v>0</v>
      </c>
    </row>
    <row r="180" spans="1:7">
      <c r="A180" s="2"/>
      <c r="B180" s="32"/>
      <c r="C180" s="29"/>
      <c r="E180" s="196"/>
      <c r="G180" s="196">
        <f t="shared" si="5"/>
        <v>0</v>
      </c>
    </row>
    <row r="181" spans="1:7">
      <c r="A181" s="2"/>
      <c r="B181" s="32"/>
      <c r="C181" s="29"/>
      <c r="E181" s="196"/>
      <c r="G181" s="196">
        <f t="shared" si="5"/>
        <v>0</v>
      </c>
    </row>
    <row r="182" spans="1:7">
      <c r="A182" s="2"/>
      <c r="B182" s="32"/>
      <c r="C182" s="29"/>
      <c r="E182" s="196"/>
      <c r="G182" s="196">
        <f t="shared" si="5"/>
        <v>0</v>
      </c>
    </row>
    <row r="183" spans="1:7">
      <c r="A183" s="2"/>
      <c r="B183" s="32"/>
      <c r="C183" s="29"/>
      <c r="E183" s="196"/>
      <c r="G183" s="196">
        <f t="shared" si="5"/>
        <v>0</v>
      </c>
    </row>
    <row r="184" spans="1:7">
      <c r="A184" s="2"/>
      <c r="B184" s="32"/>
      <c r="C184" s="29"/>
      <c r="E184" s="196"/>
      <c r="G184" s="196">
        <f t="shared" si="5"/>
        <v>0</v>
      </c>
    </row>
    <row r="185" spans="1:7">
      <c r="A185" s="2"/>
      <c r="B185" s="32"/>
      <c r="C185" s="29"/>
      <c r="E185" s="196"/>
      <c r="G185" s="196">
        <f t="shared" si="5"/>
        <v>0</v>
      </c>
    </row>
    <row r="186" spans="1:7">
      <c r="A186" s="2"/>
      <c r="B186" s="32"/>
      <c r="C186" s="29"/>
      <c r="E186" s="196"/>
      <c r="G186" s="196">
        <f t="shared" si="5"/>
        <v>0</v>
      </c>
    </row>
    <row r="187" spans="1:7">
      <c r="A187" s="2"/>
      <c r="B187" s="32"/>
      <c r="C187" s="29"/>
      <c r="E187" s="196"/>
      <c r="G187" s="196">
        <f t="shared" si="5"/>
        <v>0</v>
      </c>
    </row>
    <row r="188" spans="1:7">
      <c r="A188" s="2"/>
      <c r="B188" s="32"/>
      <c r="C188" s="29"/>
      <c r="E188" s="196"/>
      <c r="G188" s="196">
        <f t="shared" si="5"/>
        <v>0</v>
      </c>
    </row>
    <row r="189" spans="1:7">
      <c r="A189" s="2"/>
      <c r="B189" s="32"/>
      <c r="C189" s="29"/>
      <c r="E189" s="196"/>
      <c r="G189" s="196">
        <f t="shared" si="5"/>
        <v>0</v>
      </c>
    </row>
    <row r="190" spans="1:7">
      <c r="A190" s="2"/>
      <c r="B190" s="32"/>
      <c r="C190" s="29"/>
      <c r="E190" s="196"/>
      <c r="G190" s="196">
        <f t="shared" si="5"/>
        <v>0</v>
      </c>
    </row>
    <row r="191" spans="1:7">
      <c r="A191" s="2"/>
      <c r="B191" s="32"/>
      <c r="C191" s="29"/>
      <c r="E191" s="196"/>
      <c r="G191" s="196">
        <f t="shared" si="5"/>
        <v>0</v>
      </c>
    </row>
    <row r="192" spans="1:7">
      <c r="A192" s="2"/>
      <c r="B192" s="32"/>
      <c r="C192" s="29"/>
      <c r="E192" s="196"/>
      <c r="G192" s="196">
        <f t="shared" si="5"/>
        <v>0</v>
      </c>
    </row>
    <row r="193" spans="1:7">
      <c r="A193" s="2"/>
      <c r="B193" s="32"/>
      <c r="C193" s="29"/>
      <c r="E193" s="196"/>
      <c r="G193" s="196">
        <f t="shared" si="5"/>
        <v>0</v>
      </c>
    </row>
    <row r="194" spans="1:7">
      <c r="A194" s="2"/>
      <c r="B194" s="32"/>
      <c r="C194" s="29"/>
      <c r="E194" s="196"/>
      <c r="G194" s="196">
        <f t="shared" si="5"/>
        <v>0</v>
      </c>
    </row>
    <row r="195" spans="1:7">
      <c r="A195" s="2"/>
      <c r="B195" s="32"/>
      <c r="C195" s="29"/>
      <c r="E195" s="196"/>
      <c r="G195" s="196">
        <f t="shared" si="5"/>
        <v>0</v>
      </c>
    </row>
    <row r="196" spans="1:7">
      <c r="A196" s="2"/>
      <c r="B196" s="32"/>
      <c r="C196" s="29"/>
      <c r="E196" s="196"/>
      <c r="G196" s="196">
        <f t="shared" ref="G196:G259" si="6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6"/>
        <v>0</v>
      </c>
    </row>
    <row r="198" spans="1:7">
      <c r="A198" s="2"/>
      <c r="B198" s="32"/>
      <c r="C198" s="29"/>
      <c r="E198" s="196"/>
      <c r="G198" s="196">
        <f t="shared" si="6"/>
        <v>0</v>
      </c>
    </row>
    <row r="199" spans="1:7">
      <c r="A199" s="2"/>
      <c r="B199" s="32"/>
      <c r="C199" s="29"/>
      <c r="E199" s="196"/>
      <c r="G199" s="196">
        <f t="shared" si="6"/>
        <v>0</v>
      </c>
    </row>
    <row r="200" spans="1:7">
      <c r="A200" s="2"/>
      <c r="B200" s="32"/>
      <c r="C200" s="29"/>
      <c r="E200" s="196"/>
      <c r="G200" s="196">
        <f t="shared" si="6"/>
        <v>0</v>
      </c>
    </row>
    <row r="201" spans="1:7">
      <c r="A201" s="2"/>
      <c r="B201" s="32"/>
      <c r="C201" s="29"/>
      <c r="E201" s="196"/>
      <c r="G201" s="196">
        <f t="shared" si="6"/>
        <v>0</v>
      </c>
    </row>
    <row r="202" spans="1:7">
      <c r="A202" s="2"/>
      <c r="B202" s="32"/>
      <c r="C202" s="29"/>
      <c r="E202" s="196"/>
      <c r="G202" s="196">
        <f t="shared" si="6"/>
        <v>0</v>
      </c>
    </row>
    <row r="203" spans="1:7">
      <c r="A203" s="2"/>
      <c r="B203" s="32"/>
      <c r="C203" s="29"/>
      <c r="E203" s="196"/>
      <c r="G203" s="196">
        <f t="shared" si="6"/>
        <v>0</v>
      </c>
    </row>
    <row r="204" spans="1:7">
      <c r="A204" s="2"/>
      <c r="B204" s="32"/>
      <c r="C204" s="29"/>
      <c r="E204" s="196"/>
      <c r="G204" s="196">
        <f t="shared" si="6"/>
        <v>0</v>
      </c>
    </row>
    <row r="205" spans="1:7">
      <c r="A205" s="2"/>
      <c r="B205" s="32"/>
      <c r="C205" s="29"/>
      <c r="E205" s="196"/>
      <c r="G205" s="196">
        <f t="shared" si="6"/>
        <v>0</v>
      </c>
    </row>
    <row r="206" spans="1:7">
      <c r="A206" s="2"/>
      <c r="B206" s="32"/>
      <c r="C206" s="29"/>
      <c r="E206" s="196"/>
      <c r="G206" s="196">
        <f t="shared" si="6"/>
        <v>0</v>
      </c>
    </row>
    <row r="207" spans="1:7">
      <c r="A207" s="2"/>
      <c r="B207" s="32"/>
      <c r="C207" s="29"/>
      <c r="E207" s="196"/>
      <c r="G207" s="196">
        <f t="shared" si="6"/>
        <v>0</v>
      </c>
    </row>
    <row r="208" spans="1:7">
      <c r="A208" s="2"/>
      <c r="B208" s="32"/>
      <c r="C208" s="29"/>
      <c r="E208" s="196"/>
      <c r="G208" s="196">
        <f t="shared" si="6"/>
        <v>0</v>
      </c>
    </row>
    <row r="209" spans="1:7">
      <c r="A209" s="2"/>
      <c r="B209" s="32"/>
      <c r="C209" s="29"/>
      <c r="E209" s="196"/>
      <c r="G209" s="196">
        <f t="shared" si="6"/>
        <v>0</v>
      </c>
    </row>
    <row r="210" spans="1:7">
      <c r="A210" s="2"/>
      <c r="B210" s="32"/>
      <c r="C210" s="29"/>
      <c r="E210" s="196"/>
      <c r="G210" s="196">
        <f t="shared" si="6"/>
        <v>0</v>
      </c>
    </row>
    <row r="211" spans="1:7">
      <c r="A211" s="2"/>
      <c r="B211" s="32"/>
      <c r="C211" s="29"/>
      <c r="E211" s="196"/>
      <c r="G211" s="196">
        <f t="shared" si="6"/>
        <v>0</v>
      </c>
    </row>
    <row r="212" spans="1:7">
      <c r="A212" s="2"/>
      <c r="B212" s="32"/>
      <c r="C212" s="29"/>
      <c r="E212" s="196"/>
      <c r="G212" s="196">
        <f t="shared" si="6"/>
        <v>0</v>
      </c>
    </row>
    <row r="213" spans="1:7">
      <c r="A213" s="2"/>
      <c r="B213" s="32"/>
      <c r="C213" s="29"/>
      <c r="E213" s="196"/>
      <c r="G213" s="196">
        <f t="shared" si="6"/>
        <v>0</v>
      </c>
    </row>
    <row r="214" spans="1:7">
      <c r="A214" s="2"/>
      <c r="B214" s="32"/>
      <c r="C214" s="29"/>
      <c r="E214" s="196"/>
      <c r="G214" s="196">
        <f t="shared" si="6"/>
        <v>0</v>
      </c>
    </row>
    <row r="215" spans="1:7">
      <c r="A215" s="2"/>
      <c r="B215" s="32"/>
      <c r="C215" s="29"/>
      <c r="E215" s="196"/>
      <c r="G215" s="196">
        <f t="shared" si="6"/>
        <v>0</v>
      </c>
    </row>
    <row r="216" spans="1:7">
      <c r="A216" s="2"/>
      <c r="B216" s="32"/>
      <c r="C216" s="29"/>
      <c r="E216" s="196"/>
      <c r="G216" s="196">
        <f t="shared" si="6"/>
        <v>0</v>
      </c>
    </row>
    <row r="217" spans="1:7">
      <c r="A217" s="2"/>
      <c r="B217" s="32"/>
      <c r="C217" s="29"/>
      <c r="E217" s="196"/>
      <c r="G217" s="196">
        <f t="shared" si="6"/>
        <v>0</v>
      </c>
    </row>
    <row r="218" spans="1:7">
      <c r="A218" s="2"/>
      <c r="B218" s="32"/>
      <c r="C218" s="29"/>
      <c r="E218" s="196"/>
      <c r="G218" s="196">
        <f t="shared" si="6"/>
        <v>0</v>
      </c>
    </row>
    <row r="219" spans="1:7">
      <c r="A219" s="2"/>
      <c r="B219" s="32"/>
      <c r="C219" s="29"/>
      <c r="E219" s="196"/>
      <c r="G219" s="196">
        <f t="shared" si="6"/>
        <v>0</v>
      </c>
    </row>
    <row r="220" spans="1:7">
      <c r="A220" s="2"/>
      <c r="B220" s="32"/>
      <c r="C220" s="29"/>
      <c r="E220" s="196"/>
      <c r="G220" s="196">
        <f t="shared" si="6"/>
        <v>0</v>
      </c>
    </row>
    <row r="221" spans="1:7">
      <c r="A221" s="2"/>
      <c r="B221" s="32"/>
      <c r="C221" s="29"/>
      <c r="E221" s="196"/>
      <c r="G221" s="196">
        <f t="shared" si="6"/>
        <v>0</v>
      </c>
    </row>
    <row r="222" spans="1:7">
      <c r="A222" s="2"/>
      <c r="B222" s="32"/>
      <c r="C222" s="29"/>
      <c r="E222" s="196"/>
      <c r="G222" s="196">
        <f t="shared" si="6"/>
        <v>0</v>
      </c>
    </row>
    <row r="223" spans="1:7">
      <c r="A223" s="2"/>
      <c r="B223" s="32"/>
      <c r="C223" s="29"/>
      <c r="E223" s="196"/>
      <c r="G223" s="196">
        <f t="shared" si="6"/>
        <v>0</v>
      </c>
    </row>
    <row r="224" spans="1:7">
      <c r="A224" s="2"/>
      <c r="B224" s="32"/>
      <c r="C224" s="29"/>
      <c r="E224" s="196"/>
      <c r="G224" s="196">
        <f t="shared" si="6"/>
        <v>0</v>
      </c>
    </row>
    <row r="225" spans="1:7">
      <c r="A225" s="2"/>
      <c r="B225" s="32"/>
      <c r="C225" s="29"/>
      <c r="E225" s="196"/>
      <c r="G225" s="196">
        <f t="shared" si="6"/>
        <v>0</v>
      </c>
    </row>
    <row r="226" spans="1:7">
      <c r="A226" s="2"/>
      <c r="B226" s="32"/>
      <c r="C226" s="29"/>
      <c r="E226" s="196"/>
      <c r="G226" s="196">
        <f t="shared" si="6"/>
        <v>0</v>
      </c>
    </row>
    <row r="227" spans="1:7">
      <c r="A227" s="2"/>
      <c r="B227" s="32"/>
      <c r="C227" s="29"/>
      <c r="E227" s="196"/>
      <c r="G227" s="196">
        <f t="shared" si="6"/>
        <v>0</v>
      </c>
    </row>
    <row r="228" spans="1:7">
      <c r="A228" s="2"/>
      <c r="B228" s="32"/>
      <c r="C228" s="29"/>
      <c r="E228" s="196"/>
      <c r="G228" s="196">
        <f t="shared" si="6"/>
        <v>0</v>
      </c>
    </row>
    <row r="229" spans="1:7">
      <c r="A229" s="2"/>
      <c r="B229" s="32"/>
      <c r="C229" s="29"/>
      <c r="E229" s="196"/>
      <c r="G229" s="196">
        <f t="shared" si="6"/>
        <v>0</v>
      </c>
    </row>
    <row r="230" spans="1:7">
      <c r="A230" s="2"/>
      <c r="B230" s="32"/>
      <c r="C230" s="29"/>
      <c r="E230" s="196"/>
      <c r="G230" s="196">
        <f t="shared" si="6"/>
        <v>0</v>
      </c>
    </row>
    <row r="231" spans="1:7">
      <c r="A231" s="2"/>
      <c r="B231" s="32"/>
      <c r="C231" s="29"/>
      <c r="E231" s="196"/>
      <c r="G231" s="196">
        <f t="shared" si="6"/>
        <v>0</v>
      </c>
    </row>
    <row r="232" spans="1:7">
      <c r="A232" s="2"/>
      <c r="B232" s="32"/>
      <c r="C232" s="29"/>
      <c r="E232" s="196"/>
      <c r="G232" s="196">
        <f t="shared" si="6"/>
        <v>0</v>
      </c>
    </row>
    <row r="233" spans="1:7">
      <c r="A233" s="2"/>
      <c r="B233" s="32"/>
      <c r="C233" s="29"/>
      <c r="E233" s="196"/>
      <c r="G233" s="196">
        <f t="shared" si="6"/>
        <v>0</v>
      </c>
    </row>
    <row r="234" spans="1:7">
      <c r="A234" s="2"/>
      <c r="B234" s="32"/>
      <c r="C234" s="29"/>
      <c r="E234" s="196"/>
      <c r="G234" s="196">
        <f t="shared" si="6"/>
        <v>0</v>
      </c>
    </row>
    <row r="235" spans="1:7">
      <c r="A235" s="2"/>
      <c r="B235" s="32"/>
      <c r="C235" s="29"/>
      <c r="E235" s="196"/>
      <c r="G235" s="196">
        <f t="shared" si="6"/>
        <v>0</v>
      </c>
    </row>
    <row r="236" spans="1:7">
      <c r="A236" s="2"/>
      <c r="B236" s="32"/>
      <c r="C236" s="29"/>
      <c r="E236" s="196"/>
      <c r="G236" s="196">
        <f t="shared" si="6"/>
        <v>0</v>
      </c>
    </row>
    <row r="237" spans="1:7">
      <c r="A237" s="2"/>
      <c r="B237" s="32"/>
      <c r="C237" s="29"/>
      <c r="E237" s="196"/>
      <c r="G237" s="196">
        <f t="shared" si="6"/>
        <v>0</v>
      </c>
    </row>
    <row r="238" spans="1:7">
      <c r="A238" s="2"/>
      <c r="B238" s="32"/>
      <c r="C238" s="29"/>
      <c r="E238" s="196"/>
      <c r="G238" s="196">
        <f t="shared" si="6"/>
        <v>0</v>
      </c>
    </row>
    <row r="239" spans="1:7">
      <c r="A239" s="2"/>
      <c r="B239" s="32"/>
      <c r="C239" s="29"/>
      <c r="E239" s="196"/>
      <c r="G239" s="196">
        <f t="shared" si="6"/>
        <v>0</v>
      </c>
    </row>
    <row r="240" spans="1:7">
      <c r="A240" s="2"/>
      <c r="B240" s="32"/>
      <c r="C240" s="29"/>
      <c r="E240" s="196"/>
      <c r="G240" s="196">
        <f t="shared" si="6"/>
        <v>0</v>
      </c>
    </row>
    <row r="241" spans="1:7">
      <c r="A241" s="2"/>
      <c r="B241" s="32"/>
      <c r="C241" s="29"/>
      <c r="E241" s="196"/>
      <c r="G241" s="196">
        <f t="shared" si="6"/>
        <v>0</v>
      </c>
    </row>
    <row r="242" spans="1:7">
      <c r="A242" s="2"/>
      <c r="B242" s="32"/>
      <c r="C242" s="29"/>
      <c r="E242" s="196"/>
      <c r="G242" s="196">
        <f t="shared" si="6"/>
        <v>0</v>
      </c>
    </row>
    <row r="243" spans="1:7">
      <c r="A243" s="2"/>
      <c r="B243" s="32"/>
      <c r="C243" s="29"/>
      <c r="E243" s="196"/>
      <c r="G243" s="196">
        <f t="shared" si="6"/>
        <v>0</v>
      </c>
    </row>
    <row r="244" spans="1:7">
      <c r="A244" s="2"/>
      <c r="B244" s="32"/>
      <c r="C244" s="29"/>
      <c r="E244" s="196"/>
      <c r="G244" s="196">
        <f t="shared" si="6"/>
        <v>0</v>
      </c>
    </row>
    <row r="245" spans="1:7">
      <c r="A245" s="2"/>
      <c r="B245" s="32"/>
      <c r="C245" s="29"/>
      <c r="E245" s="196"/>
      <c r="G245" s="196">
        <f t="shared" si="6"/>
        <v>0</v>
      </c>
    </row>
    <row r="246" spans="1:7">
      <c r="A246" s="2"/>
      <c r="B246" s="32"/>
      <c r="C246" s="29"/>
      <c r="E246" s="196"/>
      <c r="G246" s="196">
        <f t="shared" si="6"/>
        <v>0</v>
      </c>
    </row>
    <row r="247" spans="1:7">
      <c r="A247" s="2"/>
      <c r="B247" s="32"/>
      <c r="C247" s="29"/>
      <c r="E247" s="196"/>
      <c r="G247" s="196">
        <f t="shared" si="6"/>
        <v>0</v>
      </c>
    </row>
    <row r="248" spans="1:7">
      <c r="A248" s="2"/>
      <c r="B248" s="32"/>
      <c r="C248" s="29"/>
      <c r="E248" s="196"/>
      <c r="G248" s="196">
        <f t="shared" si="6"/>
        <v>0</v>
      </c>
    </row>
    <row r="249" spans="1:7">
      <c r="A249" s="2"/>
      <c r="B249" s="32"/>
      <c r="C249" s="29"/>
      <c r="E249" s="196"/>
      <c r="G249" s="196">
        <f t="shared" si="6"/>
        <v>0</v>
      </c>
    </row>
    <row r="250" spans="1:7">
      <c r="A250" s="2"/>
      <c r="B250" s="32"/>
      <c r="C250" s="29"/>
      <c r="E250" s="196"/>
      <c r="G250" s="196">
        <f t="shared" si="6"/>
        <v>0</v>
      </c>
    </row>
    <row r="251" spans="1:7">
      <c r="A251" s="2"/>
      <c r="B251" s="32"/>
      <c r="C251" s="29"/>
      <c r="E251" s="196"/>
      <c r="G251" s="196">
        <f t="shared" si="6"/>
        <v>0</v>
      </c>
    </row>
    <row r="252" spans="1:7">
      <c r="A252" s="2"/>
      <c r="B252" s="32"/>
      <c r="C252" s="29"/>
      <c r="E252" s="196"/>
      <c r="G252" s="196">
        <f t="shared" si="6"/>
        <v>0</v>
      </c>
    </row>
    <row r="253" spans="1:7">
      <c r="A253" s="2"/>
      <c r="B253" s="32"/>
      <c r="C253" s="29"/>
      <c r="E253" s="196"/>
      <c r="G253" s="196">
        <f t="shared" si="6"/>
        <v>0</v>
      </c>
    </row>
    <row r="254" spans="1:7">
      <c r="A254" s="2"/>
      <c r="B254" s="32"/>
      <c r="C254" s="29"/>
      <c r="E254" s="196"/>
      <c r="G254" s="196">
        <f t="shared" si="6"/>
        <v>0</v>
      </c>
    </row>
    <row r="255" spans="1:7">
      <c r="A255" s="2"/>
      <c r="B255" s="32"/>
      <c r="C255" s="29"/>
      <c r="E255" s="196"/>
      <c r="G255" s="196">
        <f t="shared" si="6"/>
        <v>0</v>
      </c>
    </row>
    <row r="256" spans="1:7">
      <c r="A256" s="2"/>
      <c r="B256" s="32"/>
      <c r="C256" s="29"/>
      <c r="E256" s="196"/>
      <c r="G256" s="196">
        <f t="shared" si="6"/>
        <v>0</v>
      </c>
    </row>
    <row r="257" spans="1:7">
      <c r="A257" s="2"/>
      <c r="B257" s="32"/>
      <c r="C257" s="29"/>
      <c r="E257" s="196"/>
      <c r="G257" s="196">
        <f t="shared" si="6"/>
        <v>0</v>
      </c>
    </row>
    <row r="258" spans="1:7">
      <c r="A258" s="2"/>
      <c r="B258" s="32"/>
      <c r="C258" s="29"/>
      <c r="E258" s="196"/>
      <c r="G258" s="196">
        <f t="shared" si="6"/>
        <v>0</v>
      </c>
    </row>
    <row r="259" spans="1:7">
      <c r="A259" s="2"/>
      <c r="B259" s="32"/>
      <c r="C259" s="29"/>
      <c r="E259" s="196"/>
      <c r="G259" s="196">
        <f t="shared" si="6"/>
        <v>0</v>
      </c>
    </row>
    <row r="260" spans="1:7">
      <c r="A260" s="2"/>
      <c r="B260" s="32"/>
      <c r="C260" s="29"/>
      <c r="E260" s="196"/>
      <c r="G260" s="196">
        <f t="shared" ref="G260:G323" si="7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7"/>
        <v>0</v>
      </c>
    </row>
    <row r="262" spans="1:7">
      <c r="A262" s="2"/>
      <c r="B262" s="32"/>
      <c r="C262" s="29"/>
      <c r="E262" s="196"/>
      <c r="G262" s="196">
        <f t="shared" si="7"/>
        <v>0</v>
      </c>
    </row>
    <row r="263" spans="1:7">
      <c r="A263" s="2"/>
      <c r="B263" s="32"/>
      <c r="C263" s="29"/>
      <c r="E263" s="196"/>
      <c r="G263" s="196">
        <f t="shared" si="7"/>
        <v>0</v>
      </c>
    </row>
    <row r="264" spans="1:7">
      <c r="A264" s="2"/>
      <c r="B264" s="32"/>
      <c r="C264" s="29"/>
      <c r="E264" s="196"/>
      <c r="G264" s="196">
        <f t="shared" si="7"/>
        <v>0</v>
      </c>
    </row>
    <row r="265" spans="1:7">
      <c r="A265" s="2"/>
      <c r="B265" s="32"/>
      <c r="C265" s="29"/>
      <c r="E265" s="196"/>
      <c r="G265" s="196">
        <f t="shared" si="7"/>
        <v>0</v>
      </c>
    </row>
    <row r="266" spans="1:7">
      <c r="A266" s="2"/>
      <c r="B266" s="32"/>
      <c r="C266" s="29"/>
      <c r="E266" s="196"/>
      <c r="G266" s="196">
        <f t="shared" si="7"/>
        <v>0</v>
      </c>
    </row>
    <row r="267" spans="1:7">
      <c r="A267" s="2"/>
      <c r="B267" s="32"/>
      <c r="C267" s="29"/>
      <c r="E267" s="196"/>
      <c r="G267" s="196">
        <f t="shared" si="7"/>
        <v>0</v>
      </c>
    </row>
    <row r="268" spans="1:7">
      <c r="A268" s="2"/>
      <c r="B268" s="32"/>
      <c r="C268" s="29"/>
      <c r="E268" s="196"/>
      <c r="G268" s="196">
        <f t="shared" si="7"/>
        <v>0</v>
      </c>
    </row>
    <row r="269" spans="1:7">
      <c r="A269" s="2"/>
      <c r="B269" s="32"/>
      <c r="C269" s="29"/>
      <c r="E269" s="196"/>
      <c r="G269" s="196">
        <f t="shared" si="7"/>
        <v>0</v>
      </c>
    </row>
    <row r="270" spans="1:7">
      <c r="A270" s="2"/>
      <c r="B270" s="32"/>
      <c r="C270" s="29"/>
      <c r="E270" s="196"/>
      <c r="G270" s="196">
        <f t="shared" si="7"/>
        <v>0</v>
      </c>
    </row>
    <row r="271" spans="1:7">
      <c r="A271" s="2"/>
      <c r="B271" s="32"/>
      <c r="C271" s="29"/>
      <c r="E271" s="196"/>
      <c r="G271" s="196">
        <f t="shared" si="7"/>
        <v>0</v>
      </c>
    </row>
    <row r="272" spans="1:7">
      <c r="A272" s="2"/>
      <c r="B272" s="32"/>
      <c r="C272" s="29"/>
      <c r="E272" s="196"/>
      <c r="G272" s="196">
        <f t="shared" si="7"/>
        <v>0</v>
      </c>
    </row>
    <row r="273" spans="1:7">
      <c r="A273" s="2"/>
      <c r="B273" s="32"/>
      <c r="C273" s="29"/>
      <c r="E273" s="196"/>
      <c r="G273" s="196">
        <f t="shared" si="7"/>
        <v>0</v>
      </c>
    </row>
    <row r="274" spans="1:7">
      <c r="A274" s="2"/>
      <c r="B274" s="32"/>
      <c r="C274" s="29"/>
      <c r="E274" s="196"/>
      <c r="G274" s="196">
        <f t="shared" si="7"/>
        <v>0</v>
      </c>
    </row>
    <row r="275" spans="1:7">
      <c r="A275" s="2"/>
      <c r="B275" s="32"/>
      <c r="C275" s="29"/>
      <c r="E275" s="196"/>
      <c r="G275" s="196">
        <f t="shared" si="7"/>
        <v>0</v>
      </c>
    </row>
    <row r="276" spans="1:7">
      <c r="A276" s="2"/>
      <c r="B276" s="32"/>
      <c r="C276" s="29"/>
      <c r="E276" s="196"/>
      <c r="G276" s="196">
        <f t="shared" si="7"/>
        <v>0</v>
      </c>
    </row>
    <row r="277" spans="1:7">
      <c r="A277" s="2"/>
      <c r="B277" s="32"/>
      <c r="C277" s="29"/>
      <c r="E277" s="196"/>
      <c r="G277" s="196">
        <f t="shared" si="7"/>
        <v>0</v>
      </c>
    </row>
    <row r="278" spans="1:7">
      <c r="A278" s="2"/>
      <c r="B278" s="32"/>
      <c r="C278" s="29"/>
      <c r="E278" s="196"/>
      <c r="G278" s="196">
        <f t="shared" si="7"/>
        <v>0</v>
      </c>
    </row>
    <row r="279" spans="1:7">
      <c r="A279" s="2"/>
      <c r="B279" s="32"/>
      <c r="C279" s="29"/>
      <c r="E279" s="196"/>
      <c r="G279" s="196">
        <f t="shared" si="7"/>
        <v>0</v>
      </c>
    </row>
    <row r="280" spans="1:7">
      <c r="A280" s="2"/>
      <c r="B280" s="32"/>
      <c r="C280" s="29"/>
      <c r="E280" s="196"/>
      <c r="G280" s="196">
        <f t="shared" si="7"/>
        <v>0</v>
      </c>
    </row>
    <row r="281" spans="1:7">
      <c r="A281" s="2"/>
      <c r="B281" s="32"/>
      <c r="C281" s="29"/>
      <c r="E281" s="196"/>
      <c r="G281" s="196">
        <f t="shared" si="7"/>
        <v>0</v>
      </c>
    </row>
    <row r="282" spans="1:7">
      <c r="A282" s="2"/>
      <c r="B282" s="32"/>
      <c r="C282" s="29"/>
      <c r="E282" s="196"/>
      <c r="G282" s="196">
        <f t="shared" si="7"/>
        <v>0</v>
      </c>
    </row>
    <row r="283" spans="1:7">
      <c r="A283" s="2"/>
      <c r="B283" s="32"/>
      <c r="C283" s="29"/>
      <c r="E283" s="196"/>
      <c r="G283" s="196">
        <f t="shared" si="7"/>
        <v>0</v>
      </c>
    </row>
    <row r="284" spans="1:7">
      <c r="A284" s="2"/>
      <c r="B284" s="32"/>
      <c r="C284" s="29"/>
      <c r="E284" s="196"/>
      <c r="G284" s="196">
        <f t="shared" si="7"/>
        <v>0</v>
      </c>
    </row>
    <row r="285" spans="1:7">
      <c r="A285" s="2"/>
      <c r="B285" s="32"/>
      <c r="C285" s="29"/>
      <c r="E285" s="196"/>
      <c r="G285" s="196">
        <f t="shared" si="7"/>
        <v>0</v>
      </c>
    </row>
    <row r="286" spans="1:7">
      <c r="A286" s="2"/>
      <c r="B286" s="32"/>
      <c r="C286" s="29"/>
      <c r="E286" s="196"/>
      <c r="G286" s="196">
        <f t="shared" si="7"/>
        <v>0</v>
      </c>
    </row>
    <row r="287" spans="1:7">
      <c r="A287" s="2"/>
      <c r="B287" s="32"/>
      <c r="C287" s="29"/>
      <c r="E287" s="196"/>
      <c r="G287" s="196">
        <f t="shared" si="7"/>
        <v>0</v>
      </c>
    </row>
    <row r="288" spans="1:7">
      <c r="A288" s="2"/>
      <c r="B288" s="32"/>
      <c r="C288" s="29"/>
      <c r="E288" s="196"/>
      <c r="G288" s="196">
        <f t="shared" si="7"/>
        <v>0</v>
      </c>
    </row>
    <row r="289" spans="1:7">
      <c r="A289" s="2"/>
      <c r="B289" s="32"/>
      <c r="C289" s="29"/>
      <c r="E289" s="196"/>
      <c r="G289" s="196">
        <f t="shared" si="7"/>
        <v>0</v>
      </c>
    </row>
    <row r="290" spans="1:7">
      <c r="A290" s="2"/>
      <c r="B290" s="32"/>
      <c r="C290" s="29"/>
      <c r="E290" s="196"/>
      <c r="G290" s="196">
        <f t="shared" si="7"/>
        <v>0</v>
      </c>
    </row>
    <row r="291" spans="1:7">
      <c r="A291" s="2"/>
      <c r="B291" s="32"/>
      <c r="C291" s="29"/>
      <c r="E291" s="196"/>
      <c r="G291" s="196">
        <f t="shared" si="7"/>
        <v>0</v>
      </c>
    </row>
    <row r="292" spans="1:7">
      <c r="A292" s="2"/>
      <c r="B292" s="32"/>
      <c r="C292" s="29"/>
      <c r="E292" s="196"/>
      <c r="G292" s="196">
        <f t="shared" si="7"/>
        <v>0</v>
      </c>
    </row>
    <row r="293" spans="1:7">
      <c r="A293" s="2"/>
      <c r="B293" s="32"/>
      <c r="C293" s="29"/>
      <c r="E293" s="196"/>
      <c r="G293" s="196">
        <f t="shared" si="7"/>
        <v>0</v>
      </c>
    </row>
    <row r="294" spans="1:7">
      <c r="A294" s="2"/>
      <c r="B294" s="32"/>
      <c r="C294" s="29"/>
      <c r="E294" s="196"/>
      <c r="G294" s="196">
        <f t="shared" si="7"/>
        <v>0</v>
      </c>
    </row>
    <row r="295" spans="1:7">
      <c r="A295" s="2"/>
      <c r="B295" s="32"/>
      <c r="C295" s="29"/>
      <c r="E295" s="196"/>
      <c r="G295" s="196">
        <f t="shared" si="7"/>
        <v>0</v>
      </c>
    </row>
    <row r="296" spans="1:7">
      <c r="A296" s="2"/>
      <c r="B296" s="32"/>
      <c r="C296" s="29"/>
      <c r="E296" s="196"/>
      <c r="G296" s="196">
        <f t="shared" si="7"/>
        <v>0</v>
      </c>
    </row>
    <row r="297" spans="1:7">
      <c r="A297" s="2"/>
      <c r="B297" s="32"/>
      <c r="C297" s="29"/>
      <c r="E297" s="196"/>
      <c r="G297" s="196">
        <f t="shared" si="7"/>
        <v>0</v>
      </c>
    </row>
    <row r="298" spans="1:7">
      <c r="A298" s="2"/>
      <c r="B298" s="32"/>
      <c r="C298" s="29"/>
      <c r="E298" s="196"/>
      <c r="G298" s="196">
        <f t="shared" si="7"/>
        <v>0</v>
      </c>
    </row>
    <row r="299" spans="1:7">
      <c r="A299" s="2"/>
      <c r="B299" s="32"/>
      <c r="C299" s="29"/>
      <c r="E299" s="196"/>
      <c r="G299" s="196">
        <f t="shared" si="7"/>
        <v>0</v>
      </c>
    </row>
    <row r="300" spans="1:7">
      <c r="A300" s="2"/>
      <c r="B300" s="32"/>
      <c r="C300" s="29"/>
      <c r="E300" s="196"/>
      <c r="G300" s="196">
        <f t="shared" si="7"/>
        <v>0</v>
      </c>
    </row>
    <row r="301" spans="1:7">
      <c r="A301" s="2"/>
      <c r="B301" s="32"/>
      <c r="C301" s="29"/>
      <c r="E301" s="196"/>
      <c r="G301" s="196">
        <f t="shared" si="7"/>
        <v>0</v>
      </c>
    </row>
    <row r="302" spans="1:7">
      <c r="A302" s="2"/>
      <c r="B302" s="32"/>
      <c r="C302" s="29"/>
      <c r="E302" s="196"/>
      <c r="G302" s="196">
        <f t="shared" si="7"/>
        <v>0</v>
      </c>
    </row>
    <row r="303" spans="1:7">
      <c r="A303" s="2"/>
      <c r="B303" s="32"/>
      <c r="C303" s="29"/>
      <c r="E303" s="196"/>
      <c r="G303" s="196">
        <f t="shared" si="7"/>
        <v>0</v>
      </c>
    </row>
    <row r="304" spans="1:7">
      <c r="A304" s="2"/>
      <c r="B304" s="32"/>
      <c r="C304" s="29"/>
      <c r="E304" s="196"/>
      <c r="G304" s="196">
        <f t="shared" si="7"/>
        <v>0</v>
      </c>
    </row>
    <row r="305" spans="1:7">
      <c r="A305" s="2"/>
      <c r="B305" s="32"/>
      <c r="C305" s="29"/>
      <c r="E305" s="196"/>
      <c r="G305" s="196">
        <f t="shared" si="7"/>
        <v>0</v>
      </c>
    </row>
    <row r="306" spans="1:7">
      <c r="A306" s="2"/>
      <c r="B306" s="32"/>
      <c r="C306" s="29"/>
      <c r="E306" s="196"/>
      <c r="G306" s="196">
        <f t="shared" si="7"/>
        <v>0</v>
      </c>
    </row>
    <row r="307" spans="1:7">
      <c r="A307" s="2"/>
      <c r="B307" s="32"/>
      <c r="C307" s="29"/>
      <c r="E307" s="196"/>
      <c r="G307" s="196">
        <f t="shared" si="7"/>
        <v>0</v>
      </c>
    </row>
    <row r="308" spans="1:7">
      <c r="A308" s="2"/>
      <c r="B308" s="32"/>
      <c r="C308" s="29"/>
      <c r="E308" s="196"/>
      <c r="G308" s="196">
        <f t="shared" si="7"/>
        <v>0</v>
      </c>
    </row>
    <row r="309" spans="1:7">
      <c r="A309" s="2"/>
      <c r="B309" s="32"/>
      <c r="C309" s="29"/>
      <c r="E309" s="196"/>
      <c r="G309" s="196">
        <f t="shared" si="7"/>
        <v>0</v>
      </c>
    </row>
    <row r="310" spans="1:7">
      <c r="A310" s="2"/>
      <c r="B310" s="32"/>
      <c r="C310" s="29"/>
      <c r="E310" s="196"/>
      <c r="G310" s="196">
        <f t="shared" si="7"/>
        <v>0</v>
      </c>
    </row>
    <row r="311" spans="1:7">
      <c r="A311" s="2"/>
      <c r="B311" s="32"/>
      <c r="C311" s="29"/>
      <c r="E311" s="196"/>
      <c r="G311" s="196">
        <f t="shared" si="7"/>
        <v>0</v>
      </c>
    </row>
    <row r="312" spans="1:7">
      <c r="A312" s="2"/>
      <c r="B312" s="32"/>
      <c r="C312" s="29"/>
      <c r="E312" s="196"/>
      <c r="G312" s="196">
        <f t="shared" si="7"/>
        <v>0</v>
      </c>
    </row>
    <row r="313" spans="1:7">
      <c r="A313" s="2"/>
      <c r="B313" s="32"/>
      <c r="C313" s="29"/>
      <c r="E313" s="196"/>
      <c r="G313" s="196">
        <f t="shared" si="7"/>
        <v>0</v>
      </c>
    </row>
    <row r="314" spans="1:7">
      <c r="A314" s="2"/>
      <c r="B314" s="32"/>
      <c r="C314" s="29"/>
      <c r="E314" s="196"/>
      <c r="G314" s="196">
        <f t="shared" si="7"/>
        <v>0</v>
      </c>
    </row>
    <row r="315" spans="1:7">
      <c r="A315" s="2"/>
      <c r="B315" s="32"/>
      <c r="C315" s="29"/>
      <c r="E315" s="196"/>
      <c r="G315" s="196">
        <f t="shared" si="7"/>
        <v>0</v>
      </c>
    </row>
    <row r="316" spans="1:7">
      <c r="A316" s="2"/>
      <c r="B316" s="32"/>
      <c r="C316" s="29"/>
      <c r="E316" s="196"/>
      <c r="G316" s="196">
        <f t="shared" si="7"/>
        <v>0</v>
      </c>
    </row>
    <row r="317" spans="1:7">
      <c r="A317" s="2"/>
      <c r="B317" s="32"/>
      <c r="C317" s="29"/>
      <c r="E317" s="196"/>
      <c r="G317" s="196">
        <f t="shared" si="7"/>
        <v>0</v>
      </c>
    </row>
    <row r="318" spans="1:7">
      <c r="A318" s="2"/>
      <c r="B318" s="32"/>
      <c r="C318" s="29"/>
      <c r="E318" s="196"/>
      <c r="G318" s="196">
        <f t="shared" si="7"/>
        <v>0</v>
      </c>
    </row>
    <row r="319" spans="1:7">
      <c r="A319" s="2"/>
      <c r="B319" s="32"/>
      <c r="C319" s="29"/>
      <c r="E319" s="196"/>
      <c r="G319" s="196">
        <f t="shared" si="7"/>
        <v>0</v>
      </c>
    </row>
    <row r="320" spans="1:7">
      <c r="A320" s="2"/>
      <c r="B320" s="32"/>
      <c r="C320" s="29"/>
      <c r="E320" s="196"/>
      <c r="G320" s="196">
        <f t="shared" si="7"/>
        <v>0</v>
      </c>
    </row>
    <row r="321" spans="1:7">
      <c r="A321" s="2"/>
      <c r="B321" s="32"/>
      <c r="C321" s="29"/>
      <c r="E321" s="196"/>
      <c r="G321" s="196">
        <f t="shared" si="7"/>
        <v>0</v>
      </c>
    </row>
    <row r="322" spans="1:7">
      <c r="A322" s="2"/>
      <c r="B322" s="32"/>
      <c r="C322" s="29"/>
      <c r="E322" s="196"/>
      <c r="G322" s="196">
        <f t="shared" si="7"/>
        <v>0</v>
      </c>
    </row>
    <row r="323" spans="1:7">
      <c r="A323" s="2"/>
      <c r="B323" s="32"/>
      <c r="C323" s="29"/>
      <c r="E323" s="196"/>
      <c r="G323" s="196">
        <f t="shared" si="7"/>
        <v>0</v>
      </c>
    </row>
    <row r="324" spans="1:7">
      <c r="A324" s="2"/>
      <c r="B324" s="32"/>
      <c r="C324" s="29"/>
      <c r="E324" s="196"/>
      <c r="G324" s="196">
        <f t="shared" ref="G324:G387" si="8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8"/>
        <v>0</v>
      </c>
    </row>
    <row r="326" spans="1:7">
      <c r="A326" s="2"/>
      <c r="B326" s="32"/>
      <c r="C326" s="29"/>
      <c r="E326" s="196"/>
      <c r="G326" s="196">
        <f t="shared" si="8"/>
        <v>0</v>
      </c>
    </row>
    <row r="327" spans="1:7">
      <c r="A327" s="2"/>
      <c r="B327" s="32"/>
      <c r="C327" s="29"/>
      <c r="E327" s="196"/>
      <c r="G327" s="196">
        <f t="shared" si="8"/>
        <v>0</v>
      </c>
    </row>
    <row r="328" spans="1:7">
      <c r="A328" s="2"/>
      <c r="B328" s="32"/>
      <c r="C328" s="29"/>
      <c r="E328" s="196"/>
      <c r="G328" s="196">
        <f t="shared" si="8"/>
        <v>0</v>
      </c>
    </row>
    <row r="329" spans="1:7">
      <c r="A329" s="2"/>
      <c r="B329" s="32"/>
      <c r="C329" s="29"/>
      <c r="E329" s="196"/>
      <c r="G329" s="196">
        <f t="shared" si="8"/>
        <v>0</v>
      </c>
    </row>
    <row r="330" spans="1:7">
      <c r="A330" s="2"/>
      <c r="B330" s="32"/>
      <c r="C330" s="29"/>
      <c r="E330" s="196"/>
      <c r="G330" s="196">
        <f t="shared" si="8"/>
        <v>0</v>
      </c>
    </row>
    <row r="331" spans="1:7">
      <c r="A331" s="2"/>
      <c r="B331" s="32"/>
      <c r="C331" s="29"/>
      <c r="E331" s="196"/>
      <c r="G331" s="196">
        <f t="shared" si="8"/>
        <v>0</v>
      </c>
    </row>
    <row r="332" spans="1:7">
      <c r="A332" s="2"/>
      <c r="B332" s="32"/>
      <c r="C332" s="29"/>
      <c r="E332" s="196"/>
      <c r="G332" s="196">
        <f t="shared" si="8"/>
        <v>0</v>
      </c>
    </row>
    <row r="333" spans="1:7">
      <c r="A333" s="2"/>
      <c r="B333" s="32"/>
      <c r="C333" s="29"/>
      <c r="E333" s="196"/>
      <c r="G333" s="196">
        <f t="shared" si="8"/>
        <v>0</v>
      </c>
    </row>
    <row r="334" spans="1:7">
      <c r="A334" s="2"/>
      <c r="B334" s="32"/>
      <c r="C334" s="29"/>
      <c r="E334" s="196"/>
      <c r="G334" s="196">
        <f t="shared" si="8"/>
        <v>0</v>
      </c>
    </row>
    <row r="335" spans="1:7">
      <c r="A335" s="2"/>
      <c r="B335" s="32"/>
      <c r="C335" s="29"/>
      <c r="E335" s="196"/>
      <c r="G335" s="196">
        <f t="shared" si="8"/>
        <v>0</v>
      </c>
    </row>
    <row r="336" spans="1:7">
      <c r="A336" s="2"/>
      <c r="B336" s="32"/>
      <c r="C336" s="29"/>
      <c r="E336" s="196"/>
      <c r="G336" s="196">
        <f t="shared" si="8"/>
        <v>0</v>
      </c>
    </row>
    <row r="337" spans="1:7">
      <c r="A337" s="2"/>
      <c r="B337" s="32"/>
      <c r="C337" s="29"/>
      <c r="E337" s="196"/>
      <c r="G337" s="196">
        <f t="shared" si="8"/>
        <v>0</v>
      </c>
    </row>
    <row r="338" spans="1:7">
      <c r="A338" s="2"/>
      <c r="B338" s="32"/>
      <c r="C338" s="29"/>
      <c r="E338" s="196"/>
      <c r="G338" s="196">
        <f t="shared" si="8"/>
        <v>0</v>
      </c>
    </row>
    <row r="339" spans="1:7">
      <c r="A339" s="2"/>
      <c r="B339" s="32"/>
      <c r="C339" s="29"/>
      <c r="E339" s="196"/>
      <c r="G339" s="196">
        <f t="shared" si="8"/>
        <v>0</v>
      </c>
    </row>
    <row r="340" spans="1:7">
      <c r="A340" s="2"/>
      <c r="B340" s="32"/>
      <c r="C340" s="29"/>
      <c r="E340" s="196"/>
      <c r="G340" s="196">
        <f t="shared" si="8"/>
        <v>0</v>
      </c>
    </row>
    <row r="341" spans="1:7">
      <c r="A341" s="2"/>
      <c r="B341" s="32"/>
      <c r="C341" s="29"/>
      <c r="E341" s="196"/>
      <c r="G341" s="196">
        <f t="shared" si="8"/>
        <v>0</v>
      </c>
    </row>
    <row r="342" spans="1:7">
      <c r="A342" s="2"/>
      <c r="B342" s="32"/>
      <c r="C342" s="29"/>
      <c r="E342" s="196"/>
      <c r="G342" s="196">
        <f t="shared" si="8"/>
        <v>0</v>
      </c>
    </row>
    <row r="343" spans="1:7">
      <c r="A343" s="2"/>
      <c r="B343" s="32"/>
      <c r="C343" s="29"/>
      <c r="E343" s="196"/>
      <c r="G343" s="196">
        <f t="shared" si="8"/>
        <v>0</v>
      </c>
    </row>
    <row r="344" spans="1:7">
      <c r="A344" s="2"/>
      <c r="B344" s="32"/>
      <c r="C344" s="29"/>
      <c r="E344" s="196"/>
      <c r="G344" s="196">
        <f t="shared" si="8"/>
        <v>0</v>
      </c>
    </row>
    <row r="345" spans="1:7">
      <c r="A345" s="2"/>
      <c r="B345" s="32"/>
      <c r="C345" s="29"/>
      <c r="E345" s="196"/>
      <c r="G345" s="196">
        <f t="shared" si="8"/>
        <v>0</v>
      </c>
    </row>
    <row r="346" spans="1:7">
      <c r="A346" s="2"/>
      <c r="B346" s="32"/>
      <c r="C346" s="29"/>
      <c r="E346" s="196"/>
      <c r="G346" s="196">
        <f t="shared" si="8"/>
        <v>0</v>
      </c>
    </row>
    <row r="347" spans="1:7">
      <c r="A347" s="2"/>
      <c r="B347" s="32"/>
      <c r="C347" s="29"/>
      <c r="E347" s="196"/>
      <c r="G347" s="196">
        <f t="shared" si="8"/>
        <v>0</v>
      </c>
    </row>
    <row r="348" spans="1:7">
      <c r="A348" s="2"/>
      <c r="B348" s="32"/>
      <c r="C348" s="29"/>
      <c r="E348" s="196"/>
      <c r="G348" s="196">
        <f t="shared" si="8"/>
        <v>0</v>
      </c>
    </row>
    <row r="349" spans="1:7">
      <c r="A349" s="2"/>
      <c r="B349" s="32"/>
      <c r="C349" s="29"/>
      <c r="E349" s="196"/>
      <c r="G349" s="196">
        <f t="shared" si="8"/>
        <v>0</v>
      </c>
    </row>
    <row r="350" spans="1:7">
      <c r="A350" s="2"/>
      <c r="B350" s="32"/>
      <c r="C350" s="29"/>
      <c r="E350" s="196"/>
      <c r="G350" s="196">
        <f t="shared" si="8"/>
        <v>0</v>
      </c>
    </row>
    <row r="351" spans="1:7">
      <c r="A351" s="2"/>
      <c r="B351" s="32"/>
      <c r="C351" s="29"/>
      <c r="E351" s="196"/>
      <c r="G351" s="196">
        <f t="shared" si="8"/>
        <v>0</v>
      </c>
    </row>
    <row r="352" spans="1:7">
      <c r="A352" s="2"/>
      <c r="B352" s="32"/>
      <c r="C352" s="29"/>
      <c r="E352" s="196"/>
      <c r="G352" s="196">
        <f t="shared" si="8"/>
        <v>0</v>
      </c>
    </row>
    <row r="353" spans="1:7">
      <c r="A353" s="2"/>
      <c r="B353" s="32"/>
      <c r="C353" s="29"/>
      <c r="E353" s="196"/>
      <c r="G353" s="196">
        <f t="shared" si="8"/>
        <v>0</v>
      </c>
    </row>
    <row r="354" spans="1:7">
      <c r="A354" s="2"/>
      <c r="B354" s="32"/>
      <c r="C354" s="29"/>
      <c r="E354" s="196"/>
      <c r="G354" s="196">
        <f t="shared" si="8"/>
        <v>0</v>
      </c>
    </row>
    <row r="355" spans="1:7">
      <c r="A355" s="2"/>
      <c r="B355" s="32"/>
      <c r="C355" s="29"/>
      <c r="E355" s="196"/>
      <c r="G355" s="196">
        <f t="shared" si="8"/>
        <v>0</v>
      </c>
    </row>
    <row r="356" spans="1:7">
      <c r="A356" s="2"/>
      <c r="B356" s="32"/>
      <c r="C356" s="29"/>
      <c r="E356" s="196"/>
      <c r="G356" s="196">
        <f t="shared" si="8"/>
        <v>0</v>
      </c>
    </row>
    <row r="357" spans="1:7">
      <c r="A357" s="2"/>
      <c r="B357" s="32"/>
      <c r="C357" s="29"/>
      <c r="E357" s="196"/>
      <c r="G357" s="196">
        <f t="shared" si="8"/>
        <v>0</v>
      </c>
    </row>
    <row r="358" spans="1:7">
      <c r="A358" s="2"/>
      <c r="B358" s="32"/>
      <c r="C358" s="29"/>
      <c r="E358" s="196"/>
      <c r="G358" s="196">
        <f t="shared" si="8"/>
        <v>0</v>
      </c>
    </row>
    <row r="359" spans="1:7">
      <c r="A359" s="2"/>
      <c r="B359" s="32"/>
      <c r="C359" s="29"/>
      <c r="E359" s="196"/>
      <c r="G359" s="196">
        <f t="shared" si="8"/>
        <v>0</v>
      </c>
    </row>
    <row r="360" spans="1:7">
      <c r="A360" s="2"/>
      <c r="B360" s="32"/>
      <c r="C360" s="29"/>
      <c r="E360" s="196"/>
      <c r="G360" s="196">
        <f t="shared" si="8"/>
        <v>0</v>
      </c>
    </row>
    <row r="361" spans="1:7">
      <c r="A361" s="2"/>
      <c r="B361" s="32"/>
      <c r="C361" s="29"/>
      <c r="E361" s="196"/>
      <c r="G361" s="196">
        <f t="shared" si="8"/>
        <v>0</v>
      </c>
    </row>
    <row r="362" spans="1:7">
      <c r="A362" s="2"/>
      <c r="B362" s="32"/>
      <c r="C362" s="29"/>
      <c r="E362" s="196"/>
      <c r="G362" s="196">
        <f t="shared" si="8"/>
        <v>0</v>
      </c>
    </row>
    <row r="363" spans="1:7">
      <c r="A363" s="2"/>
      <c r="B363" s="32"/>
      <c r="C363" s="29"/>
      <c r="E363" s="196"/>
      <c r="G363" s="196">
        <f t="shared" si="8"/>
        <v>0</v>
      </c>
    </row>
    <row r="364" spans="1:7">
      <c r="A364" s="2"/>
      <c r="B364" s="32"/>
      <c r="C364" s="29"/>
      <c r="E364" s="196"/>
      <c r="G364" s="196">
        <f t="shared" si="8"/>
        <v>0</v>
      </c>
    </row>
    <row r="365" spans="1:7">
      <c r="A365" s="2"/>
      <c r="B365" s="32"/>
      <c r="C365" s="29"/>
      <c r="E365" s="196"/>
      <c r="G365" s="196">
        <f t="shared" si="8"/>
        <v>0</v>
      </c>
    </row>
    <row r="366" spans="1:7">
      <c r="A366" s="2"/>
      <c r="B366" s="32"/>
      <c r="C366" s="29"/>
      <c r="E366" s="196"/>
      <c r="G366" s="196">
        <f t="shared" si="8"/>
        <v>0</v>
      </c>
    </row>
    <row r="367" spans="1:7">
      <c r="A367" s="2"/>
      <c r="B367" s="32"/>
      <c r="C367" s="29"/>
      <c r="E367" s="196"/>
      <c r="G367" s="196">
        <f t="shared" si="8"/>
        <v>0</v>
      </c>
    </row>
    <row r="368" spans="1:7">
      <c r="A368" s="2"/>
      <c r="B368" s="32"/>
      <c r="C368" s="29"/>
      <c r="E368" s="196"/>
      <c r="G368" s="196">
        <f t="shared" si="8"/>
        <v>0</v>
      </c>
    </row>
    <row r="369" spans="1:7">
      <c r="A369" s="2"/>
      <c r="B369" s="32"/>
      <c r="C369" s="29"/>
      <c r="E369" s="196"/>
      <c r="G369" s="196">
        <f t="shared" si="8"/>
        <v>0</v>
      </c>
    </row>
    <row r="370" spans="1:7">
      <c r="A370" s="2"/>
      <c r="B370" s="32"/>
      <c r="C370" s="29"/>
      <c r="E370" s="196"/>
      <c r="G370" s="196">
        <f t="shared" si="8"/>
        <v>0</v>
      </c>
    </row>
    <row r="371" spans="1:7">
      <c r="A371" s="2"/>
      <c r="B371" s="32"/>
      <c r="C371" s="29"/>
      <c r="E371" s="196"/>
      <c r="G371" s="196">
        <f t="shared" si="8"/>
        <v>0</v>
      </c>
    </row>
    <row r="372" spans="1:7">
      <c r="A372" s="2"/>
      <c r="B372" s="32"/>
      <c r="C372" s="29"/>
      <c r="E372" s="196"/>
      <c r="G372" s="196">
        <f t="shared" si="8"/>
        <v>0</v>
      </c>
    </row>
    <row r="373" spans="1:7">
      <c r="A373" s="2"/>
      <c r="B373" s="32"/>
      <c r="C373" s="29"/>
      <c r="E373" s="196"/>
      <c r="G373" s="196">
        <f t="shared" si="8"/>
        <v>0</v>
      </c>
    </row>
    <row r="374" spans="1:7">
      <c r="A374" s="2"/>
      <c r="B374" s="32"/>
      <c r="C374" s="29"/>
      <c r="E374" s="196"/>
      <c r="G374" s="196">
        <f t="shared" si="8"/>
        <v>0</v>
      </c>
    </row>
    <row r="375" spans="1:7">
      <c r="A375" s="2"/>
      <c r="B375" s="32"/>
      <c r="C375" s="29"/>
      <c r="E375" s="196"/>
      <c r="G375" s="196">
        <f t="shared" si="8"/>
        <v>0</v>
      </c>
    </row>
    <row r="376" spans="1:7">
      <c r="A376" s="2"/>
      <c r="B376" s="32"/>
      <c r="C376" s="29"/>
      <c r="E376" s="196"/>
      <c r="G376" s="196">
        <f t="shared" si="8"/>
        <v>0</v>
      </c>
    </row>
    <row r="377" spans="1:7">
      <c r="A377" s="2"/>
      <c r="B377" s="32"/>
      <c r="C377" s="29"/>
      <c r="E377" s="196"/>
      <c r="G377" s="196">
        <f t="shared" si="8"/>
        <v>0</v>
      </c>
    </row>
    <row r="378" spans="1:7">
      <c r="A378" s="2"/>
      <c r="B378" s="32"/>
      <c r="C378" s="29"/>
      <c r="E378" s="196"/>
      <c r="G378" s="196">
        <f t="shared" si="8"/>
        <v>0</v>
      </c>
    </row>
    <row r="379" spans="1:7">
      <c r="A379" s="2"/>
      <c r="B379" s="32"/>
      <c r="C379" s="29"/>
      <c r="E379" s="196"/>
      <c r="G379" s="196">
        <f t="shared" si="8"/>
        <v>0</v>
      </c>
    </row>
    <row r="380" spans="1:7">
      <c r="A380" s="2"/>
      <c r="B380" s="32"/>
      <c r="C380" s="29"/>
      <c r="E380" s="196"/>
      <c r="G380" s="196">
        <f t="shared" si="8"/>
        <v>0</v>
      </c>
    </row>
    <row r="381" spans="1:7">
      <c r="A381" s="2"/>
      <c r="B381" s="32"/>
      <c r="C381" s="29"/>
      <c r="E381" s="196"/>
      <c r="G381" s="196">
        <f t="shared" si="8"/>
        <v>0</v>
      </c>
    </row>
    <row r="382" spans="1:7">
      <c r="A382" s="2"/>
      <c r="B382" s="32"/>
      <c r="C382" s="29"/>
      <c r="E382" s="196"/>
      <c r="G382" s="196">
        <f t="shared" si="8"/>
        <v>0</v>
      </c>
    </row>
    <row r="383" spans="1:7">
      <c r="A383" s="2"/>
      <c r="B383" s="32"/>
      <c r="C383" s="29"/>
      <c r="E383" s="196"/>
      <c r="G383" s="196">
        <f t="shared" si="8"/>
        <v>0</v>
      </c>
    </row>
    <row r="384" spans="1:7">
      <c r="A384" s="2"/>
      <c r="B384" s="32"/>
      <c r="C384" s="29"/>
      <c r="E384" s="196"/>
      <c r="G384" s="196">
        <f t="shared" si="8"/>
        <v>0</v>
      </c>
    </row>
    <row r="385" spans="1:7">
      <c r="A385" s="2"/>
      <c r="B385" s="32"/>
      <c r="C385" s="29"/>
      <c r="E385" s="196"/>
      <c r="G385" s="196">
        <f t="shared" si="8"/>
        <v>0</v>
      </c>
    </row>
    <row r="386" spans="1:7">
      <c r="A386" s="2"/>
      <c r="B386" s="32"/>
      <c r="C386" s="29"/>
      <c r="E386" s="196"/>
      <c r="G386" s="196">
        <f t="shared" si="8"/>
        <v>0</v>
      </c>
    </row>
    <row r="387" spans="1:7">
      <c r="A387" s="2"/>
      <c r="B387" s="32"/>
      <c r="C387" s="29"/>
      <c r="E387" s="196"/>
      <c r="G387" s="196">
        <f t="shared" si="8"/>
        <v>0</v>
      </c>
    </row>
    <row r="388" spans="1:7">
      <c r="A388" s="2"/>
      <c r="B388" s="32"/>
      <c r="C388" s="29"/>
      <c r="E388" s="196"/>
      <c r="G388" s="196">
        <f t="shared" ref="G388:G451" si="9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9"/>
        <v>0</v>
      </c>
    </row>
    <row r="390" spans="1:7">
      <c r="A390" s="2"/>
      <c r="B390" s="32"/>
      <c r="C390" s="29"/>
      <c r="E390" s="196"/>
      <c r="G390" s="196">
        <f t="shared" si="9"/>
        <v>0</v>
      </c>
    </row>
    <row r="391" spans="1:7">
      <c r="A391" s="2"/>
      <c r="B391" s="32"/>
      <c r="C391" s="29"/>
      <c r="E391" s="196"/>
      <c r="G391" s="196">
        <f t="shared" si="9"/>
        <v>0</v>
      </c>
    </row>
    <row r="392" spans="1:7">
      <c r="A392" s="2"/>
      <c r="B392" s="32"/>
      <c r="C392" s="29"/>
      <c r="E392" s="196"/>
      <c r="G392" s="196">
        <f t="shared" si="9"/>
        <v>0</v>
      </c>
    </row>
    <row r="393" spans="1:7">
      <c r="A393" s="2"/>
      <c r="B393" s="32"/>
      <c r="C393" s="29"/>
      <c r="E393" s="196"/>
      <c r="G393" s="196">
        <f t="shared" si="9"/>
        <v>0</v>
      </c>
    </row>
    <row r="394" spans="1:7">
      <c r="A394" s="2"/>
      <c r="B394" s="32"/>
      <c r="C394" s="29"/>
      <c r="E394" s="196"/>
      <c r="G394" s="196">
        <f t="shared" si="9"/>
        <v>0</v>
      </c>
    </row>
    <row r="395" spans="1:7">
      <c r="A395" s="2"/>
      <c r="B395" s="32"/>
      <c r="C395" s="29"/>
      <c r="E395" s="196"/>
      <c r="G395" s="196">
        <f t="shared" si="9"/>
        <v>0</v>
      </c>
    </row>
    <row r="396" spans="1:7">
      <c r="A396" s="2"/>
      <c r="B396" s="32"/>
      <c r="C396" s="29"/>
      <c r="E396" s="196"/>
      <c r="G396" s="196">
        <f t="shared" si="9"/>
        <v>0</v>
      </c>
    </row>
    <row r="397" spans="1:7">
      <c r="A397" s="2"/>
      <c r="B397" s="32"/>
      <c r="C397" s="29"/>
      <c r="E397" s="196"/>
      <c r="G397" s="196">
        <f t="shared" si="9"/>
        <v>0</v>
      </c>
    </row>
    <row r="398" spans="1:7">
      <c r="A398" s="2"/>
      <c r="B398" s="32"/>
      <c r="C398" s="29"/>
      <c r="E398" s="196"/>
      <c r="G398" s="196">
        <f t="shared" si="9"/>
        <v>0</v>
      </c>
    </row>
    <row r="399" spans="1:7">
      <c r="A399" s="2"/>
      <c r="B399" s="32"/>
      <c r="C399" s="29"/>
      <c r="E399" s="196"/>
      <c r="G399" s="196">
        <f t="shared" si="9"/>
        <v>0</v>
      </c>
    </row>
    <row r="400" spans="1:7">
      <c r="A400" s="2"/>
      <c r="B400" s="32"/>
      <c r="C400" s="29"/>
      <c r="E400" s="196"/>
      <c r="G400" s="196">
        <f t="shared" si="9"/>
        <v>0</v>
      </c>
    </row>
    <row r="401" spans="1:7">
      <c r="A401" s="2"/>
      <c r="B401" s="32"/>
      <c r="C401" s="29"/>
      <c r="E401" s="196"/>
      <c r="G401" s="196">
        <f t="shared" si="9"/>
        <v>0</v>
      </c>
    </row>
    <row r="402" spans="1:7">
      <c r="A402" s="2"/>
      <c r="B402" s="32"/>
      <c r="C402" s="29"/>
      <c r="E402" s="196"/>
      <c r="G402" s="196">
        <f t="shared" si="9"/>
        <v>0</v>
      </c>
    </row>
    <row r="403" spans="1:7">
      <c r="A403" s="2"/>
      <c r="B403" s="32"/>
      <c r="C403" s="29"/>
      <c r="E403" s="196"/>
      <c r="G403" s="196">
        <f t="shared" si="9"/>
        <v>0</v>
      </c>
    </row>
    <row r="404" spans="1:7">
      <c r="A404" s="2"/>
      <c r="B404" s="32"/>
      <c r="C404" s="29"/>
      <c r="E404" s="196"/>
      <c r="G404" s="196">
        <f t="shared" si="9"/>
        <v>0</v>
      </c>
    </row>
    <row r="405" spans="1:7">
      <c r="A405" s="2"/>
      <c r="B405" s="32"/>
      <c r="C405" s="29"/>
      <c r="E405" s="196"/>
      <c r="G405" s="196">
        <f t="shared" si="9"/>
        <v>0</v>
      </c>
    </row>
    <row r="406" spans="1:7">
      <c r="A406" s="2"/>
      <c r="B406" s="32"/>
      <c r="C406" s="29"/>
      <c r="E406" s="196"/>
      <c r="G406" s="196">
        <f t="shared" si="9"/>
        <v>0</v>
      </c>
    </row>
    <row r="407" spans="1:7">
      <c r="A407" s="2"/>
      <c r="B407" s="32"/>
      <c r="C407" s="29"/>
      <c r="E407" s="196"/>
      <c r="G407" s="196">
        <f t="shared" si="9"/>
        <v>0</v>
      </c>
    </row>
    <row r="408" spans="1:7">
      <c r="A408" s="2"/>
      <c r="B408" s="32"/>
      <c r="C408" s="29"/>
      <c r="E408" s="196"/>
      <c r="G408" s="196">
        <f t="shared" si="9"/>
        <v>0</v>
      </c>
    </row>
    <row r="409" spans="1:7">
      <c r="A409" s="2"/>
      <c r="B409" s="32"/>
      <c r="C409" s="29"/>
      <c r="E409" s="196"/>
      <c r="G409" s="196">
        <f t="shared" si="9"/>
        <v>0</v>
      </c>
    </row>
    <row r="410" spans="1:7">
      <c r="A410" s="2"/>
      <c r="B410" s="32"/>
      <c r="C410" s="29"/>
      <c r="E410" s="196"/>
      <c r="G410" s="196">
        <f t="shared" si="9"/>
        <v>0</v>
      </c>
    </row>
    <row r="411" spans="1:7">
      <c r="A411" s="2"/>
      <c r="B411" s="32"/>
      <c r="C411" s="29"/>
      <c r="E411" s="196"/>
      <c r="G411" s="196">
        <f t="shared" si="9"/>
        <v>0</v>
      </c>
    </row>
    <row r="412" spans="1:7">
      <c r="A412" s="2"/>
      <c r="B412" s="32"/>
      <c r="C412" s="29"/>
      <c r="E412" s="196"/>
      <c r="G412" s="196">
        <f t="shared" si="9"/>
        <v>0</v>
      </c>
    </row>
    <row r="413" spans="1:7">
      <c r="A413" s="2"/>
      <c r="B413" s="32"/>
      <c r="C413" s="29"/>
      <c r="E413" s="196"/>
      <c r="G413" s="196">
        <f t="shared" si="9"/>
        <v>0</v>
      </c>
    </row>
    <row r="414" spans="1:7">
      <c r="A414" s="2"/>
      <c r="B414" s="32"/>
      <c r="C414" s="29"/>
      <c r="E414" s="196"/>
      <c r="G414" s="196">
        <f t="shared" si="9"/>
        <v>0</v>
      </c>
    </row>
    <row r="415" spans="1:7">
      <c r="A415" s="2"/>
      <c r="B415" s="32"/>
      <c r="C415" s="29"/>
      <c r="E415" s="196"/>
      <c r="G415" s="196">
        <f t="shared" si="9"/>
        <v>0</v>
      </c>
    </row>
    <row r="416" spans="1:7">
      <c r="A416" s="2"/>
      <c r="B416" s="32"/>
      <c r="C416" s="29"/>
      <c r="E416" s="196"/>
      <c r="G416" s="196">
        <f t="shared" si="9"/>
        <v>0</v>
      </c>
    </row>
    <row r="417" spans="1:7">
      <c r="A417" s="2"/>
      <c r="B417" s="32"/>
      <c r="C417" s="29"/>
      <c r="E417" s="196"/>
      <c r="G417" s="196">
        <f t="shared" si="9"/>
        <v>0</v>
      </c>
    </row>
    <row r="418" spans="1:7">
      <c r="A418" s="2"/>
      <c r="B418" s="32"/>
      <c r="C418" s="29"/>
      <c r="E418" s="196"/>
      <c r="G418" s="196">
        <f t="shared" si="9"/>
        <v>0</v>
      </c>
    </row>
    <row r="419" spans="1:7">
      <c r="A419" s="2"/>
      <c r="B419" s="32"/>
      <c r="C419" s="29"/>
      <c r="E419" s="196"/>
      <c r="G419" s="196">
        <f t="shared" si="9"/>
        <v>0</v>
      </c>
    </row>
    <row r="420" spans="1:7">
      <c r="A420" s="2"/>
      <c r="B420" s="32"/>
      <c r="C420" s="29"/>
      <c r="E420" s="196"/>
      <c r="G420" s="196">
        <f t="shared" si="9"/>
        <v>0</v>
      </c>
    </row>
    <row r="421" spans="1:7">
      <c r="A421" s="2"/>
      <c r="B421" s="32"/>
      <c r="C421" s="29"/>
      <c r="E421" s="196"/>
      <c r="G421" s="196">
        <f t="shared" si="9"/>
        <v>0</v>
      </c>
    </row>
    <row r="422" spans="1:7">
      <c r="A422" s="2"/>
      <c r="B422" s="32"/>
      <c r="C422" s="29"/>
      <c r="E422" s="196"/>
      <c r="G422" s="196">
        <f t="shared" si="9"/>
        <v>0</v>
      </c>
    </row>
    <row r="423" spans="1:7">
      <c r="A423" s="2"/>
      <c r="B423" s="32"/>
      <c r="C423" s="29"/>
      <c r="E423" s="196"/>
      <c r="G423" s="196">
        <f t="shared" si="9"/>
        <v>0</v>
      </c>
    </row>
    <row r="424" spans="1:7">
      <c r="A424" s="2"/>
      <c r="B424" s="32"/>
      <c r="C424" s="29"/>
      <c r="E424" s="196"/>
      <c r="G424" s="196">
        <f t="shared" si="9"/>
        <v>0</v>
      </c>
    </row>
    <row r="425" spans="1:7">
      <c r="A425" s="2"/>
      <c r="B425" s="32"/>
      <c r="C425" s="29"/>
      <c r="E425" s="196"/>
      <c r="G425" s="196">
        <f t="shared" si="9"/>
        <v>0</v>
      </c>
    </row>
    <row r="426" spans="1:7">
      <c r="A426" s="2"/>
      <c r="B426" s="32"/>
      <c r="C426" s="29"/>
      <c r="E426" s="196"/>
      <c r="G426" s="196">
        <f t="shared" si="9"/>
        <v>0</v>
      </c>
    </row>
    <row r="427" spans="1:7">
      <c r="A427" s="2"/>
      <c r="B427" s="32"/>
      <c r="C427" s="29"/>
      <c r="E427" s="196"/>
      <c r="G427" s="196">
        <f t="shared" si="9"/>
        <v>0</v>
      </c>
    </row>
    <row r="428" spans="1:7">
      <c r="A428" s="2"/>
      <c r="B428" s="32"/>
      <c r="C428" s="29"/>
      <c r="E428" s="196"/>
      <c r="G428" s="196">
        <f t="shared" si="9"/>
        <v>0</v>
      </c>
    </row>
    <row r="429" spans="1:7">
      <c r="A429" s="2"/>
      <c r="B429" s="32"/>
      <c r="C429" s="29"/>
      <c r="E429" s="196"/>
      <c r="G429" s="196">
        <f t="shared" si="9"/>
        <v>0</v>
      </c>
    </row>
    <row r="430" spans="1:7">
      <c r="A430" s="2"/>
      <c r="B430" s="32"/>
      <c r="C430" s="29"/>
      <c r="E430" s="196"/>
      <c r="G430" s="196">
        <f t="shared" si="9"/>
        <v>0</v>
      </c>
    </row>
    <row r="431" spans="1:7">
      <c r="A431" s="2"/>
      <c r="B431" s="32"/>
      <c r="C431" s="29"/>
      <c r="E431" s="196"/>
      <c r="G431" s="196">
        <f t="shared" si="9"/>
        <v>0</v>
      </c>
    </row>
    <row r="432" spans="1:7">
      <c r="A432" s="2"/>
      <c r="B432" s="32"/>
      <c r="C432" s="29"/>
      <c r="E432" s="196"/>
      <c r="G432" s="196">
        <f t="shared" si="9"/>
        <v>0</v>
      </c>
    </row>
    <row r="433" spans="1:7">
      <c r="A433" s="2"/>
      <c r="B433" s="32"/>
      <c r="C433" s="29"/>
      <c r="E433" s="196"/>
      <c r="G433" s="196">
        <f t="shared" si="9"/>
        <v>0</v>
      </c>
    </row>
    <row r="434" spans="1:7">
      <c r="A434" s="2"/>
      <c r="B434" s="32"/>
      <c r="C434" s="29"/>
      <c r="E434" s="196"/>
      <c r="G434" s="196">
        <f t="shared" si="9"/>
        <v>0</v>
      </c>
    </row>
    <row r="435" spans="1:7">
      <c r="A435" s="2"/>
      <c r="B435" s="32"/>
      <c r="C435" s="29"/>
      <c r="E435" s="196"/>
      <c r="G435" s="196">
        <f t="shared" si="9"/>
        <v>0</v>
      </c>
    </row>
    <row r="436" spans="1:7">
      <c r="A436" s="2"/>
      <c r="B436" s="32"/>
      <c r="C436" s="29"/>
      <c r="E436" s="196"/>
      <c r="G436" s="196">
        <f t="shared" si="9"/>
        <v>0</v>
      </c>
    </row>
    <row r="437" spans="1:7">
      <c r="A437" s="2"/>
      <c r="B437" s="32"/>
      <c r="C437" s="29"/>
      <c r="E437" s="196"/>
      <c r="G437" s="196">
        <f t="shared" si="9"/>
        <v>0</v>
      </c>
    </row>
    <row r="438" spans="1:7">
      <c r="A438" s="2"/>
      <c r="B438" s="32"/>
      <c r="C438" s="29"/>
      <c r="E438" s="196"/>
      <c r="G438" s="196">
        <f t="shared" si="9"/>
        <v>0</v>
      </c>
    </row>
    <row r="439" spans="1:7">
      <c r="A439" s="2"/>
      <c r="B439" s="32"/>
      <c r="C439" s="29"/>
      <c r="E439" s="196"/>
      <c r="G439" s="196">
        <f t="shared" si="9"/>
        <v>0</v>
      </c>
    </row>
    <row r="440" spans="1:7">
      <c r="A440" s="2"/>
      <c r="B440" s="32"/>
      <c r="C440" s="29"/>
      <c r="E440" s="196"/>
      <c r="G440" s="196">
        <f t="shared" si="9"/>
        <v>0</v>
      </c>
    </row>
    <row r="441" spans="1:7">
      <c r="A441" s="2"/>
      <c r="B441" s="32"/>
      <c r="C441" s="29"/>
      <c r="E441" s="196"/>
      <c r="G441" s="196">
        <f t="shared" si="9"/>
        <v>0</v>
      </c>
    </row>
    <row r="442" spans="1:7">
      <c r="A442" s="2"/>
      <c r="B442" s="32"/>
      <c r="C442" s="29"/>
      <c r="E442" s="196"/>
      <c r="G442" s="196">
        <f t="shared" si="9"/>
        <v>0</v>
      </c>
    </row>
    <row r="443" spans="1:7">
      <c r="A443" s="2"/>
      <c r="B443" s="32"/>
      <c r="C443" s="29"/>
      <c r="E443" s="196"/>
      <c r="G443" s="196">
        <f t="shared" si="9"/>
        <v>0</v>
      </c>
    </row>
    <row r="444" spans="1:7">
      <c r="A444" s="2"/>
      <c r="B444" s="32"/>
      <c r="C444" s="29"/>
      <c r="E444" s="196"/>
      <c r="G444" s="196">
        <f t="shared" si="9"/>
        <v>0</v>
      </c>
    </row>
    <row r="445" spans="1:7">
      <c r="A445" s="2"/>
      <c r="B445" s="32"/>
      <c r="C445" s="29"/>
      <c r="E445" s="196"/>
      <c r="G445" s="196">
        <f t="shared" si="9"/>
        <v>0</v>
      </c>
    </row>
    <row r="446" spans="1:7">
      <c r="A446" s="2"/>
      <c r="B446" s="32"/>
      <c r="C446" s="29"/>
      <c r="E446" s="196"/>
      <c r="G446" s="196">
        <f t="shared" si="9"/>
        <v>0</v>
      </c>
    </row>
    <row r="447" spans="1:7">
      <c r="A447" s="2"/>
      <c r="B447" s="32"/>
      <c r="C447" s="29"/>
      <c r="E447" s="196"/>
      <c r="G447" s="196">
        <f t="shared" si="9"/>
        <v>0</v>
      </c>
    </row>
    <row r="448" spans="1:7">
      <c r="A448" s="2"/>
      <c r="B448" s="32"/>
      <c r="C448" s="29"/>
      <c r="E448" s="196"/>
      <c r="G448" s="196">
        <f t="shared" si="9"/>
        <v>0</v>
      </c>
    </row>
    <row r="449" spans="1:7">
      <c r="A449" s="2"/>
      <c r="B449" s="32"/>
      <c r="C449" s="29"/>
      <c r="E449" s="196"/>
      <c r="G449" s="196">
        <f t="shared" si="9"/>
        <v>0</v>
      </c>
    </row>
    <row r="450" spans="1:7">
      <c r="A450" s="2"/>
      <c r="B450" s="32"/>
      <c r="C450" s="29"/>
      <c r="E450" s="196"/>
      <c r="G450" s="196">
        <f t="shared" si="9"/>
        <v>0</v>
      </c>
    </row>
    <row r="451" spans="1:7">
      <c r="A451" s="2"/>
      <c r="B451" s="32"/>
      <c r="C451" s="29"/>
      <c r="E451" s="196"/>
      <c r="G451" s="196">
        <f t="shared" si="9"/>
        <v>0</v>
      </c>
    </row>
    <row r="452" spans="1:7">
      <c r="A452" s="2"/>
      <c r="B452" s="32"/>
      <c r="C452" s="29"/>
      <c r="E452" s="196"/>
      <c r="G452" s="196">
        <f t="shared" ref="G452:G500" si="10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0"/>
        <v>0</v>
      </c>
    </row>
    <row r="454" spans="1:7">
      <c r="A454" s="2"/>
      <c r="B454" s="32"/>
      <c r="C454" s="29"/>
      <c r="E454" s="196"/>
      <c r="G454" s="196">
        <f t="shared" si="10"/>
        <v>0</v>
      </c>
    </row>
    <row r="455" spans="1:7">
      <c r="A455" s="2"/>
      <c r="B455" s="32"/>
      <c r="C455" s="29"/>
      <c r="E455" s="196"/>
      <c r="G455" s="196">
        <f t="shared" si="10"/>
        <v>0</v>
      </c>
    </row>
    <row r="456" spans="1:7">
      <c r="A456" s="2"/>
      <c r="B456" s="32"/>
      <c r="C456" s="29"/>
      <c r="E456" s="196"/>
      <c r="G456" s="196">
        <f t="shared" si="10"/>
        <v>0</v>
      </c>
    </row>
    <row r="457" spans="1:7">
      <c r="A457" s="2"/>
      <c r="B457" s="32"/>
      <c r="C457" s="29"/>
      <c r="E457" s="196"/>
      <c r="G457" s="196">
        <f t="shared" si="10"/>
        <v>0</v>
      </c>
    </row>
    <row r="458" spans="1:7">
      <c r="A458" s="2"/>
      <c r="B458" s="32"/>
      <c r="C458" s="29"/>
      <c r="E458" s="196"/>
      <c r="G458" s="196">
        <f t="shared" si="10"/>
        <v>0</v>
      </c>
    </row>
    <row r="459" spans="1:7">
      <c r="A459" s="2"/>
      <c r="B459" s="32"/>
      <c r="C459" s="29"/>
      <c r="E459" s="196"/>
      <c r="G459" s="196">
        <f t="shared" si="10"/>
        <v>0</v>
      </c>
    </row>
    <row r="460" spans="1:7">
      <c r="A460" s="2"/>
      <c r="B460" s="32"/>
      <c r="C460" s="29"/>
      <c r="E460" s="196"/>
      <c r="G460" s="196">
        <f t="shared" si="10"/>
        <v>0</v>
      </c>
    </row>
    <row r="461" spans="1:7">
      <c r="A461" s="2"/>
      <c r="B461" s="32"/>
      <c r="C461" s="29"/>
      <c r="E461" s="196"/>
      <c r="G461" s="196">
        <f t="shared" si="10"/>
        <v>0</v>
      </c>
    </row>
    <row r="462" spans="1:7">
      <c r="A462" s="2"/>
      <c r="B462" s="32"/>
      <c r="C462" s="29"/>
      <c r="E462" s="196"/>
      <c r="G462" s="196">
        <f t="shared" si="10"/>
        <v>0</v>
      </c>
    </row>
    <row r="463" spans="1:7">
      <c r="A463" s="2"/>
      <c r="B463" s="32"/>
      <c r="C463" s="29"/>
      <c r="E463" s="196"/>
      <c r="G463" s="196">
        <f t="shared" si="10"/>
        <v>0</v>
      </c>
    </row>
    <row r="464" spans="1:7">
      <c r="A464" s="2"/>
      <c r="B464" s="32"/>
      <c r="C464" s="29"/>
      <c r="E464" s="196"/>
      <c r="G464" s="196">
        <f t="shared" si="10"/>
        <v>0</v>
      </c>
    </row>
    <row r="465" spans="1:7">
      <c r="A465" s="2"/>
      <c r="B465" s="32"/>
      <c r="C465" s="29"/>
      <c r="E465" s="196"/>
      <c r="G465" s="196">
        <f t="shared" si="10"/>
        <v>0</v>
      </c>
    </row>
    <row r="466" spans="1:7">
      <c r="A466" s="2"/>
      <c r="B466" s="32"/>
      <c r="C466" s="29"/>
      <c r="E466" s="196"/>
      <c r="G466" s="196">
        <f t="shared" si="10"/>
        <v>0</v>
      </c>
    </row>
    <row r="467" spans="1:7">
      <c r="A467" s="2"/>
      <c r="B467" s="32"/>
      <c r="C467" s="29"/>
      <c r="E467" s="196"/>
      <c r="G467" s="196">
        <f t="shared" si="10"/>
        <v>0</v>
      </c>
    </row>
    <row r="468" spans="1:7">
      <c r="A468" s="2"/>
      <c r="B468" s="32"/>
      <c r="C468" s="29"/>
      <c r="E468" s="196"/>
      <c r="G468" s="196">
        <f t="shared" si="10"/>
        <v>0</v>
      </c>
    </row>
    <row r="469" spans="1:7">
      <c r="A469" s="2"/>
      <c r="B469" s="32"/>
      <c r="C469" s="29"/>
      <c r="E469" s="196"/>
      <c r="G469" s="196">
        <f t="shared" si="10"/>
        <v>0</v>
      </c>
    </row>
    <row r="470" spans="1:7">
      <c r="A470" s="2"/>
      <c r="B470" s="32"/>
      <c r="C470" s="29"/>
      <c r="E470" s="196"/>
      <c r="G470" s="196">
        <f t="shared" si="10"/>
        <v>0</v>
      </c>
    </row>
    <row r="471" spans="1:7">
      <c r="A471" s="2"/>
      <c r="B471" s="32"/>
      <c r="C471" s="29"/>
      <c r="E471" s="196"/>
      <c r="G471" s="196">
        <f t="shared" si="10"/>
        <v>0</v>
      </c>
    </row>
    <row r="472" spans="1:7">
      <c r="A472" s="2"/>
      <c r="B472" s="32"/>
      <c r="C472" s="29"/>
      <c r="E472" s="196"/>
      <c r="G472" s="196">
        <f t="shared" si="10"/>
        <v>0</v>
      </c>
    </row>
    <row r="473" spans="1:7">
      <c r="A473" s="2"/>
      <c r="B473" s="32"/>
      <c r="C473" s="29"/>
      <c r="E473" s="196"/>
      <c r="G473" s="196">
        <f t="shared" si="10"/>
        <v>0</v>
      </c>
    </row>
    <row r="474" spans="1:7">
      <c r="A474" s="2"/>
      <c r="B474" s="32"/>
      <c r="C474" s="29"/>
      <c r="E474" s="196"/>
      <c r="G474" s="196">
        <f t="shared" si="10"/>
        <v>0</v>
      </c>
    </row>
    <row r="475" spans="1:7">
      <c r="B475" s="163"/>
      <c r="G475" s="196">
        <f t="shared" si="10"/>
        <v>0</v>
      </c>
    </row>
    <row r="476" spans="1:7">
      <c r="B476" s="163"/>
      <c r="G476" s="196">
        <f t="shared" si="10"/>
        <v>0</v>
      </c>
    </row>
    <row r="477" spans="1:7">
      <c r="B477" s="163"/>
      <c r="G477" s="196">
        <f t="shared" si="10"/>
        <v>0</v>
      </c>
    </row>
    <row r="478" spans="1:7">
      <c r="B478" s="163"/>
      <c r="G478" s="196">
        <f t="shared" si="10"/>
        <v>0</v>
      </c>
    </row>
    <row r="479" spans="1:7">
      <c r="B479" s="163"/>
      <c r="G479" s="196">
        <f t="shared" si="10"/>
        <v>0</v>
      </c>
    </row>
    <row r="480" spans="1:7">
      <c r="B480" s="163"/>
      <c r="G480" s="196">
        <f t="shared" si="10"/>
        <v>0</v>
      </c>
    </row>
    <row r="481" spans="2:7">
      <c r="B481" s="163"/>
      <c r="G481" s="196">
        <f t="shared" si="10"/>
        <v>0</v>
      </c>
    </row>
    <row r="482" spans="2:7">
      <c r="B482" s="163"/>
      <c r="G482" s="196">
        <f t="shared" si="10"/>
        <v>0</v>
      </c>
    </row>
    <row r="483" spans="2:7">
      <c r="B483" s="163"/>
      <c r="G483" s="196">
        <f t="shared" si="10"/>
        <v>0</v>
      </c>
    </row>
    <row r="484" spans="2:7">
      <c r="B484" s="163"/>
      <c r="G484" s="196">
        <f t="shared" si="10"/>
        <v>0</v>
      </c>
    </row>
    <row r="485" spans="2:7">
      <c r="B485" s="163"/>
      <c r="G485" s="196">
        <f t="shared" si="10"/>
        <v>0</v>
      </c>
    </row>
    <row r="486" spans="2:7">
      <c r="B486" s="163"/>
      <c r="G486" s="196">
        <f t="shared" si="10"/>
        <v>0</v>
      </c>
    </row>
    <row r="487" spans="2:7">
      <c r="B487" s="163"/>
      <c r="G487" s="196">
        <f t="shared" si="10"/>
        <v>0</v>
      </c>
    </row>
    <row r="488" spans="2:7">
      <c r="B488" s="163"/>
      <c r="G488" s="196">
        <f t="shared" si="10"/>
        <v>0</v>
      </c>
    </row>
    <row r="489" spans="2:7">
      <c r="B489" s="163"/>
      <c r="G489" s="196">
        <f t="shared" si="10"/>
        <v>0</v>
      </c>
    </row>
    <row r="490" spans="2:7">
      <c r="B490" s="163"/>
      <c r="G490" s="196">
        <f t="shared" si="10"/>
        <v>0</v>
      </c>
    </row>
    <row r="491" spans="2:7">
      <c r="B491" s="163"/>
      <c r="G491" s="196">
        <f t="shared" si="10"/>
        <v>0</v>
      </c>
    </row>
    <row r="492" spans="2:7">
      <c r="B492" s="163"/>
      <c r="G492" s="196">
        <f t="shared" si="10"/>
        <v>0</v>
      </c>
    </row>
    <row r="493" spans="2:7">
      <c r="B493" s="163"/>
      <c r="G493" s="196">
        <f t="shared" si="10"/>
        <v>0</v>
      </c>
    </row>
    <row r="494" spans="2:7">
      <c r="B494" s="163"/>
      <c r="G494" s="196">
        <f t="shared" si="10"/>
        <v>0</v>
      </c>
    </row>
    <row r="495" spans="2:7">
      <c r="B495" s="163"/>
      <c r="G495" s="196">
        <f t="shared" si="10"/>
        <v>0</v>
      </c>
    </row>
    <row r="496" spans="2:7">
      <c r="B496" s="163"/>
      <c r="G496" s="196">
        <f t="shared" si="10"/>
        <v>0</v>
      </c>
    </row>
    <row r="497" spans="2:7">
      <c r="B497" s="163"/>
      <c r="G497" s="196">
        <f t="shared" si="10"/>
        <v>0</v>
      </c>
    </row>
    <row r="498" spans="2:7">
      <c r="B498" s="163"/>
      <c r="G498" s="196">
        <f t="shared" si="10"/>
        <v>0</v>
      </c>
    </row>
    <row r="499" spans="2:7">
      <c r="B499" s="163"/>
      <c r="G499" s="196">
        <f t="shared" si="10"/>
        <v>0</v>
      </c>
    </row>
    <row r="500" spans="2:7">
      <c r="B500" s="163"/>
      <c r="G500" s="196">
        <f t="shared" si="10"/>
        <v>0</v>
      </c>
    </row>
    <row r="501" spans="2:7">
      <c r="F501" s="157"/>
      <c r="G501" s="195">
        <f>SUBTOTAL(9,G3:G500)</f>
        <v>0</v>
      </c>
    </row>
  </sheetData>
  <autoFilter ref="A2:G500" xr:uid="{00000000-0009-0000-0000-000006000000}"/>
  <mergeCells count="4">
    <mergeCell ref="I26:L28"/>
    <mergeCell ref="I29:L29"/>
    <mergeCell ref="I36:L36"/>
    <mergeCell ref="H58:M58"/>
  </mergeCells>
  <phoneticPr fontId="19" type="noConversion"/>
  <conditionalFormatting sqref="A3:G500">
    <cfRule type="expression" dxfId="17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6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00FF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379</v>
      </c>
      <c r="J32" s="41">
        <v>31</v>
      </c>
      <c r="K32" s="40">
        <v>2</v>
      </c>
      <c r="L32" s="39">
        <f>IF(K22="","",(K22-K55)/J32/K32)</f>
        <v>0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31</v>
      </c>
      <c r="K39" s="40">
        <v>2</v>
      </c>
      <c r="L39" s="39">
        <f>I39/J39/K39</f>
        <v>8.870967741935484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/>
      <c r="J46" s="30"/>
      <c r="K46" s="105"/>
      <c r="L46" s="30"/>
      <c r="M46" s="225"/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/>
      <c r="J47" s="30"/>
      <c r="K47" s="105"/>
      <c r="L47" s="30"/>
      <c r="M47" s="225"/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225"/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0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 ht="16.5" thickBot="1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JANVIER!K3+FEVRIER!K3+MARS!K3+AVRIL!K3+MAI!K3+JUIN!K3+K3+JUILLET!K3+K3</f>
        <v>0</v>
      </c>
      <c r="L60" s="85" t="e">
        <f>K60/$K$79</f>
        <v>#DIV/0!</v>
      </c>
      <c r="M60" s="74"/>
    </row>
    <row r="61" spans="1:13" ht="16.5" thickBot="1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5">
        <f>JANVIER!K4+FEVRIER!K4+MARS!K4+AVRIL!K4+MAI!K4+JUIN!K4+K4+JUILLET!K4+K4</f>
        <v>0</v>
      </c>
      <c r="L61" s="86" t="e">
        <f t="shared" ref="L61:L78" si="3">K61/$K$79</f>
        <v>#DIV/0!</v>
      </c>
      <c r="M61" s="74"/>
    </row>
    <row r="62" spans="1:13" ht="16.5" thickBot="1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5">
        <f>JANVIER!K5+FEVRIER!K5+MARS!K5+AVRIL!K5+MAI!K5+JUIN!K5+K5+JUILLET!K5+K5</f>
        <v>0</v>
      </c>
      <c r="L62" s="87" t="e">
        <f t="shared" si="3"/>
        <v>#DIV/0!</v>
      </c>
      <c r="M62" s="74"/>
    </row>
    <row r="63" spans="1:13" ht="16.5" thickBot="1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5">
        <f>JANVIER!K6+FEVRIER!K6+MARS!K6+AVRIL!K6+MAI!K6+JUIN!K6+K6+JUILLET!K6+K6</f>
        <v>0</v>
      </c>
      <c r="L63" s="88" t="e">
        <f t="shared" si="3"/>
        <v>#DIV/0!</v>
      </c>
      <c r="M63" s="74"/>
    </row>
    <row r="64" spans="1:13" ht="16.5" thickBot="1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5">
        <f>JANVIER!K7+FEVRIER!K7+MARS!K7+AVRIL!K7+MAI!K7+JUIN!K7+K7+JUILLET!K7+K7</f>
        <v>0</v>
      </c>
      <c r="L64" s="89" t="e">
        <f t="shared" si="3"/>
        <v>#DIV/0!</v>
      </c>
      <c r="M64" s="74"/>
    </row>
    <row r="65" spans="1:13" ht="16.5" thickBot="1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75">
        <f>JANVIER!K8+FEVRIER!K8+MARS!K8+AVRIL!K8+MAI!K8+JUIN!K8+K8+JUILLET!K8+K8</f>
        <v>0</v>
      </c>
      <c r="L65" s="90" t="e">
        <f t="shared" si="3"/>
        <v>#DIV/0!</v>
      </c>
      <c r="M65" s="74"/>
    </row>
    <row r="66" spans="1:13" ht="16.5" thickBot="1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75">
        <f>JANVIER!K9+FEVRIER!K9+MARS!K9+AVRIL!K9+MAI!K9+JUIN!K9+K9+JUILLET!K9+K9</f>
        <v>0</v>
      </c>
      <c r="L66" s="91" t="e">
        <f t="shared" si="3"/>
        <v>#DIV/0!</v>
      </c>
      <c r="M66" s="74"/>
    </row>
    <row r="67" spans="1:13" ht="16.5" thickBot="1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75">
        <f>JANVIER!K10+FEVRIER!K10+MARS!K10+AVRIL!K10+MAI!K10+JUIN!K10+K10+JUILLET!K10+K10</f>
        <v>0</v>
      </c>
      <c r="L67" s="92" t="e">
        <f t="shared" si="3"/>
        <v>#DIV/0!</v>
      </c>
      <c r="M67" s="74"/>
    </row>
    <row r="68" spans="1:13" ht="16.5" thickBot="1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75">
        <f>JANVIER!K11+FEVRIER!K11+MARS!K11+AVRIL!K11+MAI!K11+JUIN!K11+K11+JUILLET!K11+K11</f>
        <v>0</v>
      </c>
      <c r="L68" s="93" t="e">
        <f t="shared" si="3"/>
        <v>#DIV/0!</v>
      </c>
      <c r="M68" s="74"/>
    </row>
    <row r="69" spans="1:13" ht="16.5" thickBot="1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75">
        <f>JANVIER!K12+FEVRIER!K12+MARS!K12+AVRIL!K12+MAI!K12+JUIN!K12+K12+JUILLET!K12+K12</f>
        <v>0</v>
      </c>
      <c r="L69" s="94" t="e">
        <f t="shared" si="3"/>
        <v>#DIV/0!</v>
      </c>
      <c r="M69" s="74"/>
    </row>
    <row r="70" spans="1:13" ht="16.5" thickBot="1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5">
        <f>JANVIER!K13+FEVRIER!K13+MARS!K13+AVRIL!K13+MAI!K13+JUIN!K13+K13+JUILLET!K13+K13</f>
        <v>0</v>
      </c>
      <c r="L70" s="86" t="e">
        <f t="shared" si="3"/>
        <v>#DIV/0!</v>
      </c>
      <c r="M70" s="74"/>
    </row>
    <row r="71" spans="1:13" ht="16.5" thickBot="1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5">
        <f>JANVIER!K14+FEVRIER!K14+MARS!K14+AVRIL!K14+MAI!K14+JUIN!K14+K14+JUILLET!K14+K14</f>
        <v>0</v>
      </c>
      <c r="L71" s="87" t="e">
        <f t="shared" si="3"/>
        <v>#DIV/0!</v>
      </c>
      <c r="M71" s="74"/>
    </row>
    <row r="72" spans="1:13" ht="16.5" thickBot="1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5">
        <f>JANVIER!K15+FEVRIER!K15+MARS!K15+AVRIL!K15+MAI!K15+JUIN!K15+K15+JUILLET!K15+K15</f>
        <v>0</v>
      </c>
      <c r="L72" s="88" t="e">
        <f t="shared" si="3"/>
        <v>#DIV/0!</v>
      </c>
      <c r="M72" s="74"/>
    </row>
    <row r="73" spans="1:13" ht="16.5" thickBot="1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5">
        <f>JANVIER!K16+FEVRIER!K16+MARS!K16+AVRIL!K16+MAI!K16+JUIN!K16+K16+JUILLET!K16+K16</f>
        <v>0</v>
      </c>
      <c r="L73" s="89" t="e">
        <f t="shared" si="3"/>
        <v>#DIV/0!</v>
      </c>
      <c r="M73" s="74"/>
    </row>
    <row r="74" spans="1:13" ht="16.5" thickBot="1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75">
        <f>JANVIER!K17+FEVRIER!K17+MARS!K17+AVRIL!K17+MAI!K17+JUIN!K17+K17+JUILLET!K17+K17</f>
        <v>0</v>
      </c>
      <c r="L74" s="90" t="e">
        <f t="shared" si="3"/>
        <v>#DIV/0!</v>
      </c>
      <c r="M74" s="74"/>
    </row>
    <row r="75" spans="1:13" ht="16.5" thickBot="1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75">
        <f>JANVIER!K18+FEVRIER!K18+MARS!K18+AVRIL!K18+MAI!K18+JUIN!K18+K18+JUILLET!K18+K18</f>
        <v>0</v>
      </c>
      <c r="L75" s="91" t="e">
        <f t="shared" si="3"/>
        <v>#DIV/0!</v>
      </c>
      <c r="M75" s="74"/>
    </row>
    <row r="76" spans="1:13" ht="16.5" thickBot="1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75">
        <f>JANVIER!K19+FEVRIER!K19+MARS!K19+AVRIL!K19+MAI!K19+JUIN!K19+K19+JUILLET!K19+K19</f>
        <v>0</v>
      </c>
      <c r="L76" s="92" t="e">
        <f t="shared" si="3"/>
        <v>#DIV/0!</v>
      </c>
      <c r="M76" s="74"/>
    </row>
    <row r="77" spans="1:13" ht="16.5" thickBot="1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75">
        <f>JANVIER!K20+FEVRIER!K20+MARS!K20+AVRIL!K20+MAI!K20+JUIN!K20+K20+JUILLET!K20+K20</f>
        <v>0</v>
      </c>
      <c r="L77" s="102" t="e">
        <f t="shared" si="3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75">
        <f>JANVIER!K21+FEVRIER!K21+MARS!K21+AVRIL!K21+MAI!K21+JUIN!K21+K21+JUILLET!K21+K21</f>
        <v>0</v>
      </c>
      <c r="L78" s="98" t="e">
        <f t="shared" si="3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JANVIER!K22+FEVRIER!K22+MARS!K22+K22+AVRIL!K22+MAI!K22+JUIN!K22+JUILLET!K22+K22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 ht="16.5" thickBot="1">
      <c r="A83" s="2"/>
      <c r="B83" s="32"/>
      <c r="C83" s="29"/>
      <c r="E83" s="196"/>
      <c r="G83" s="196">
        <f t="shared" si="4"/>
        <v>0</v>
      </c>
      <c r="I83" t="s">
        <v>478</v>
      </c>
    </row>
    <row r="84" spans="1:13" ht="16.5" thickTop="1">
      <c r="A84" s="2"/>
      <c r="B84" s="32"/>
      <c r="C84" s="29"/>
      <c r="E84" s="196"/>
      <c r="G84" s="196">
        <f t="shared" si="4"/>
        <v>0</v>
      </c>
      <c r="I84" s="35" t="s">
        <v>129</v>
      </c>
      <c r="J84" s="36" t="s">
        <v>130</v>
      </c>
      <c r="K84" s="36" t="s">
        <v>479</v>
      </c>
      <c r="L84" s="37" t="s">
        <v>132</v>
      </c>
    </row>
    <row r="85" spans="1:13" ht="16.5" thickBot="1">
      <c r="A85" s="2"/>
      <c r="B85" s="32"/>
      <c r="C85" s="29"/>
      <c r="E85" s="196"/>
      <c r="G85" s="196">
        <f t="shared" si="4"/>
        <v>0</v>
      </c>
      <c r="I85" s="38" t="s">
        <v>133</v>
      </c>
      <c r="J85" s="41">
        <v>31</v>
      </c>
      <c r="K85" s="115">
        <f>JANVIER!K22</f>
        <v>0</v>
      </c>
      <c r="L85" s="39">
        <f t="shared" ref="L85:L91" si="5">K85/2/J85</f>
        <v>0</v>
      </c>
    </row>
    <row r="86" spans="1:13" ht="17.25" thickTop="1" thickBot="1">
      <c r="A86" s="2"/>
      <c r="B86" s="32"/>
      <c r="C86" s="29"/>
      <c r="E86" s="196"/>
      <c r="G86" s="196">
        <f t="shared" si="4"/>
        <v>0</v>
      </c>
      <c r="I86" s="38" t="s">
        <v>242</v>
      </c>
      <c r="J86" s="41">
        <v>28</v>
      </c>
      <c r="K86" s="115">
        <f>FEVRIER!K22-FEVRIER!K55</f>
        <v>-108.28</v>
      </c>
      <c r="L86" s="39">
        <f t="shared" si="5"/>
        <v>-1.9335714285714285</v>
      </c>
    </row>
    <row r="87" spans="1:13" ht="17.25" thickTop="1" thickBot="1">
      <c r="A87" s="2"/>
      <c r="B87" s="32"/>
      <c r="C87" s="29"/>
      <c r="E87" s="196"/>
      <c r="G87" s="196">
        <f t="shared" si="4"/>
        <v>0</v>
      </c>
      <c r="I87" s="38" t="s">
        <v>374</v>
      </c>
      <c r="J87" s="41">
        <v>31</v>
      </c>
      <c r="K87" s="115">
        <f>MARS!K22-MARS!K55</f>
        <v>-20.37</v>
      </c>
      <c r="L87" s="39">
        <f t="shared" si="5"/>
        <v>-0.3285483870967742</v>
      </c>
    </row>
    <row r="88" spans="1:13" ht="17.25" thickTop="1" thickBot="1">
      <c r="A88" s="2"/>
      <c r="B88" s="32"/>
      <c r="C88" s="29"/>
      <c r="E88" s="196"/>
      <c r="G88" s="196">
        <f t="shared" si="4"/>
        <v>0</v>
      </c>
      <c r="I88" s="38" t="s">
        <v>375</v>
      </c>
      <c r="J88" s="41">
        <v>30</v>
      </c>
      <c r="K88" s="115">
        <f>AVRIL!K22-AVRIL!K55</f>
        <v>-60.05</v>
      </c>
      <c r="L88" s="39">
        <f t="shared" si="5"/>
        <v>-1.0008333333333332</v>
      </c>
    </row>
    <row r="89" spans="1:13" ht="17.25" thickTop="1" thickBot="1">
      <c r="A89" s="2"/>
      <c r="B89" s="32"/>
      <c r="C89" s="29"/>
      <c r="E89" s="196"/>
      <c r="G89" s="196">
        <f t="shared" si="4"/>
        <v>0</v>
      </c>
      <c r="I89" s="38" t="s">
        <v>376</v>
      </c>
      <c r="J89" s="41">
        <v>30</v>
      </c>
      <c r="K89" s="115">
        <f>MAI!K22</f>
        <v>0</v>
      </c>
      <c r="L89" s="39">
        <f t="shared" si="5"/>
        <v>0</v>
      </c>
    </row>
    <row r="90" spans="1:13" ht="17.25" thickTop="1" thickBot="1">
      <c r="A90" s="2"/>
      <c r="B90" s="32"/>
      <c r="C90" s="29"/>
      <c r="E90" s="196"/>
      <c r="G90" s="196">
        <f t="shared" si="4"/>
        <v>0</v>
      </c>
      <c r="I90" s="38" t="s">
        <v>377</v>
      </c>
      <c r="J90" s="41">
        <v>30</v>
      </c>
      <c r="K90" s="115">
        <f>JUIN!K22-JUIN!K55</f>
        <v>-20.330000000000002</v>
      </c>
      <c r="L90" s="39">
        <f t="shared" si="5"/>
        <v>-0.33883333333333338</v>
      </c>
    </row>
    <row r="91" spans="1:13" ht="17.25" thickTop="1" thickBot="1">
      <c r="A91" s="2"/>
      <c r="B91" s="32"/>
      <c r="C91" s="29"/>
      <c r="E91" s="196"/>
      <c r="G91" s="196">
        <f t="shared" si="4"/>
        <v>0</v>
      </c>
      <c r="I91" s="38" t="s">
        <v>378</v>
      </c>
      <c r="J91" s="41">
        <v>31</v>
      </c>
      <c r="K91" s="115">
        <f>JUILLET!K22-JUILLET!K55</f>
        <v>-19.3</v>
      </c>
      <c r="L91" s="39">
        <f t="shared" si="5"/>
        <v>-0.31129032258064515</v>
      </c>
    </row>
    <row r="92" spans="1:13" ht="17.25" thickTop="1" thickBot="1">
      <c r="A92" s="2"/>
      <c r="B92" s="32"/>
      <c r="C92" s="29"/>
      <c r="E92" s="196"/>
      <c r="G92" s="196">
        <f t="shared" si="4"/>
        <v>0</v>
      </c>
      <c r="I92" s="38" t="s">
        <v>480</v>
      </c>
      <c r="J92" s="41">
        <v>31</v>
      </c>
      <c r="K92" s="115">
        <f>K22-K55</f>
        <v>0</v>
      </c>
      <c r="L92" s="39">
        <f>K92/2/J92</f>
        <v>0</v>
      </c>
    </row>
    <row r="93" spans="1:13" ht="17.25" thickTop="1" thickBot="1">
      <c r="A93" s="2"/>
      <c r="B93" s="32"/>
      <c r="C93" s="29"/>
      <c r="E93" s="196"/>
      <c r="G93" s="196">
        <f t="shared" si="4"/>
        <v>0</v>
      </c>
      <c r="I93" s="38" t="s">
        <v>380</v>
      </c>
      <c r="J93" s="41">
        <v>30</v>
      </c>
      <c r="K93" s="115">
        <f>SEPTEMBRE!K22-SEPTEMBRE!K55</f>
        <v>-70.679999999999993</v>
      </c>
      <c r="L93" s="39">
        <f>K93/2/J93</f>
        <v>-1.1779999999999999</v>
      </c>
    </row>
    <row r="94" spans="1:13" ht="17.25" thickTop="1" thickBot="1">
      <c r="A94" s="2"/>
      <c r="B94" s="32"/>
      <c r="C94" s="29"/>
      <c r="E94" s="196"/>
      <c r="G94" s="196">
        <f t="shared" si="4"/>
        <v>0</v>
      </c>
      <c r="I94" s="38" t="s">
        <v>381</v>
      </c>
      <c r="J94" s="41">
        <v>31</v>
      </c>
      <c r="K94" s="115">
        <f>OCTOBRE!K22-OCTOBRE!K55</f>
        <v>-7.7</v>
      </c>
      <c r="L94" s="39">
        <f>K94/2/J94</f>
        <v>-0.12419354838709677</v>
      </c>
    </row>
    <row r="95" spans="1:13" ht="17.25" thickTop="1" thickBot="1">
      <c r="A95" s="2"/>
      <c r="B95" s="32"/>
      <c r="C95" s="29"/>
      <c r="E95" s="196"/>
      <c r="G95" s="196">
        <f t="shared" si="4"/>
        <v>0</v>
      </c>
      <c r="I95" s="38" t="s">
        <v>382</v>
      </c>
      <c r="J95" s="41">
        <v>30</v>
      </c>
      <c r="K95" s="115">
        <f>NOVEMBRE!K22-NOVEMBRE!K55</f>
        <v>-15.4</v>
      </c>
      <c r="L95" s="39">
        <f>K95/2/J95</f>
        <v>-0.25666666666666665</v>
      </c>
    </row>
    <row r="96" spans="1:13" ht="17.25" thickTop="1" thickBot="1">
      <c r="A96" s="2"/>
      <c r="B96" s="32"/>
      <c r="C96" s="29"/>
      <c r="E96" s="196"/>
      <c r="G96" s="196">
        <f t="shared" si="4"/>
        <v>0</v>
      </c>
      <c r="I96" s="38" t="s">
        <v>481</v>
      </c>
      <c r="J96" s="41">
        <v>31</v>
      </c>
      <c r="K96" s="115">
        <f>DECEMBRE!K22-DECEMBRE!K55</f>
        <v>-89.79</v>
      </c>
      <c r="L96" s="39">
        <f>K96/2/J96</f>
        <v>-1.4482258064516129</v>
      </c>
    </row>
    <row r="97" spans="1:7" ht="16.5" thickTop="1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F501" s="159"/>
      <c r="G501" s="196">
        <f>SUBTOTAL(9,G3:G500)</f>
        <v>0</v>
      </c>
    </row>
  </sheetData>
  <autoFilter ref="A2:G500" xr:uid="{00000000-0009-0000-0000-000007000000}"/>
  <mergeCells count="4">
    <mergeCell ref="I26:L28"/>
    <mergeCell ref="I29:L29"/>
    <mergeCell ref="I36:L36"/>
    <mergeCell ref="H58:M58"/>
  </mergeCells>
  <conditionalFormatting sqref="A3:G500">
    <cfRule type="expression" dxfId="14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7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0090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380</v>
      </c>
      <c r="J32" s="41">
        <v>18</v>
      </c>
      <c r="K32" s="40">
        <v>2</v>
      </c>
      <c r="L32" s="39">
        <f>IF(K22="","",(K22-K55)/J32/K32)</f>
        <v>-1.9633333333333332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30</v>
      </c>
      <c r="K39" s="40">
        <v>2</v>
      </c>
      <c r="L39" s="39">
        <f>I39/J39/K39</f>
        <v>9.1666666666666661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29" t="s">
        <v>8</v>
      </c>
      <c r="J46" s="72" t="s">
        <v>487</v>
      </c>
      <c r="K46" s="49">
        <v>24.99</v>
      </c>
      <c r="L46" s="29">
        <v>1</v>
      </c>
      <c r="M46" s="226">
        <f>K46*L46</f>
        <v>24.99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29" t="s">
        <v>8</v>
      </c>
      <c r="J47" s="72" t="s">
        <v>487</v>
      </c>
      <c r="K47" s="49">
        <v>24.99</v>
      </c>
      <c r="L47" s="29">
        <v>1</v>
      </c>
      <c r="M47" s="226">
        <f t="shared" ref="M47:M54" si="3">K47*L47</f>
        <v>24.99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29" t="s">
        <v>8</v>
      </c>
      <c r="J48" t="s">
        <v>537</v>
      </c>
      <c r="K48" s="49">
        <v>2.2999999999999998</v>
      </c>
      <c r="L48" s="29">
        <v>9</v>
      </c>
      <c r="M48" s="224">
        <f t="shared" si="3"/>
        <v>20.7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6">
        <f t="shared" si="3"/>
        <v>0</v>
      </c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6">
        <f t="shared" si="3"/>
        <v>0</v>
      </c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6">
        <f t="shared" si="3"/>
        <v>0</v>
      </c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6">
        <f t="shared" si="3"/>
        <v>0</v>
      </c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6">
        <f t="shared" si="3"/>
        <v>0</v>
      </c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6">
        <f t="shared" si="3"/>
        <v>0</v>
      </c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70.679999999999993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JANVIER!K3+FEVRIER!K3+MARS!K3+AVRIL!K3+MAI!K3+JUIN!K3+K3+JUILLET!K3+AOUT!K3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JANVIER!K4+FEVRIER!K4+MARS!K4+AVRIL!K4+MAI!K4+JUIN!K4+K4+JUILLET!K4+AOUT!K4</f>
        <v>0</v>
      </c>
      <c r="L61" s="86" t="e">
        <f t="shared" ref="L61:L78" si="4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JANVIER!K5+FEVRIER!K5+MARS!K5+AVRIL!K5+MAI!K5+JUIN!K5+K5+JUILLET!K5+AOUT!K5</f>
        <v>0</v>
      </c>
      <c r="L62" s="87" t="e">
        <f t="shared" si="4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JANVIER!K6+FEVRIER!K6+MARS!K6+AVRIL!K6+MAI!K6+JUIN!K6+K6+JUILLET!K6+AOUT!K6</f>
        <v>0</v>
      </c>
      <c r="L63" s="88" t="e">
        <f t="shared" si="4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JANVIER!K7+FEVRIER!K7+MARS!K7+AVRIL!K7+MAI!K7+JUIN!K7+K7+JUILLET!K7+AOUT!K7</f>
        <v>0</v>
      </c>
      <c r="L64" s="89" t="e">
        <f t="shared" si="4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JANVIER!K8+FEVRIER!K8+MARS!K8+AVRIL!K8+MAI!K8+JUIN!K8+K8+JUILLET!K8+AOUT!K8</f>
        <v>0</v>
      </c>
      <c r="L65" s="90" t="e">
        <f t="shared" si="4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JANVIER!K9+FEVRIER!K9+MARS!K9+AVRIL!K9+MAI!K9+JUIN!K9+K9+JUILLET!K9+AOUT!K9</f>
        <v>0</v>
      </c>
      <c r="L66" s="91" t="e">
        <f t="shared" si="4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JANVIER!K10+FEVRIER!K10+MARS!K10+AVRIL!K10+MAI!K10+JUIN!K10+K10+JUILLET!K10+AOUT!K10</f>
        <v>0</v>
      </c>
      <c r="L67" s="92" t="e">
        <f t="shared" si="4"/>
        <v>#DIV/0!</v>
      </c>
      <c r="M67" s="74"/>
    </row>
    <row r="68" spans="1:13">
      <c r="A68" s="2"/>
      <c r="B68" s="32"/>
      <c r="C68" s="29"/>
      <c r="E68" s="196"/>
      <c r="G68" s="196">
        <f t="shared" ref="G68:G131" si="5">IF($C68="&gt;&gt;&gt;&gt;TOTAL",0,E68*F68)</f>
        <v>0</v>
      </c>
      <c r="H68" s="74"/>
      <c r="I68" s="21" t="s">
        <v>25</v>
      </c>
      <c r="J68" s="22"/>
      <c r="K68" s="83">
        <f>JANVIER!K11+FEVRIER!K11+MARS!K11+AVRIL!K11+MAI!K11+JUIN!K11+K11+JUILLET!K11+AOUT!K11</f>
        <v>0</v>
      </c>
      <c r="L68" s="93" t="e">
        <f t="shared" si="4"/>
        <v>#DIV/0!</v>
      </c>
      <c r="M68" s="74"/>
    </row>
    <row r="69" spans="1:13">
      <c r="A69" s="2"/>
      <c r="B69" s="32"/>
      <c r="C69" s="29"/>
      <c r="E69" s="196"/>
      <c r="G69" s="196">
        <f t="shared" si="5"/>
        <v>0</v>
      </c>
      <c r="H69" s="74"/>
      <c r="I69" s="23" t="s">
        <v>22</v>
      </c>
      <c r="J69" s="24"/>
      <c r="K69" s="84">
        <f>JANVIER!K12+FEVRIER!K12+MARS!K12+AVRIL!K12+MAI!K12+JUIN!K12+K12+JUILLET!K12+AOUT!K12</f>
        <v>0</v>
      </c>
      <c r="L69" s="94" t="e">
        <f t="shared" si="4"/>
        <v>#DIV/0!</v>
      </c>
      <c r="M69" s="74"/>
    </row>
    <row r="70" spans="1:13">
      <c r="A70" s="2"/>
      <c r="B70" s="32"/>
      <c r="C70" s="29"/>
      <c r="E70" s="196"/>
      <c r="G70" s="196">
        <f t="shared" si="5"/>
        <v>0</v>
      </c>
      <c r="H70" s="74"/>
      <c r="I70" s="7" t="s">
        <v>38</v>
      </c>
      <c r="J70" s="8"/>
      <c r="K70" s="76">
        <f>JANVIER!K13+FEVRIER!K13+MARS!K13+AVRIL!K13+MAI!K13+JUIN!K13+K13+JUILLET!K13+AOUT!K13</f>
        <v>0</v>
      </c>
      <c r="L70" s="86" t="e">
        <f t="shared" si="4"/>
        <v>#DIV/0!</v>
      </c>
      <c r="M70" s="74"/>
    </row>
    <row r="71" spans="1:13">
      <c r="A71" s="2"/>
      <c r="B71" s="32"/>
      <c r="C71" s="29"/>
      <c r="E71" s="196"/>
      <c r="G71" s="196">
        <f t="shared" si="5"/>
        <v>0</v>
      </c>
      <c r="H71" s="74"/>
      <c r="I71" s="9" t="s">
        <v>27</v>
      </c>
      <c r="J71" s="10"/>
      <c r="K71" s="77">
        <f>JANVIER!K14+FEVRIER!K14+MARS!K14+AVRIL!K14+MAI!K14+JUIN!K14+K14+JUILLET!K14+AOUT!K14</f>
        <v>0</v>
      </c>
      <c r="L71" s="87" t="e">
        <f t="shared" si="4"/>
        <v>#DIV/0!</v>
      </c>
      <c r="M71" s="74"/>
    </row>
    <row r="72" spans="1:13">
      <c r="A72" s="2"/>
      <c r="B72" s="32"/>
      <c r="C72" s="29"/>
      <c r="E72" s="196"/>
      <c r="G72" s="196">
        <f t="shared" si="5"/>
        <v>0</v>
      </c>
      <c r="H72" s="74"/>
      <c r="I72" s="11" t="s">
        <v>37</v>
      </c>
      <c r="J72" s="12"/>
      <c r="K72" s="78">
        <f>JANVIER!K15+FEVRIER!K15+MARS!K15+AVRIL!K15+MAI!K15+JUIN!K15+K15+JUILLET!K15+AOUT!K15</f>
        <v>0</v>
      </c>
      <c r="L72" s="88" t="e">
        <f t="shared" si="4"/>
        <v>#DIV/0!</v>
      </c>
      <c r="M72" s="74"/>
    </row>
    <row r="73" spans="1:13">
      <c r="A73" s="2"/>
      <c r="B73" s="32"/>
      <c r="C73" s="29"/>
      <c r="E73" s="196"/>
      <c r="G73" s="196">
        <f t="shared" si="5"/>
        <v>0</v>
      </c>
      <c r="H73" s="74"/>
      <c r="I73" s="13" t="s">
        <v>125</v>
      </c>
      <c r="J73" s="14"/>
      <c r="K73" s="79">
        <f>JANVIER!K16+FEVRIER!K16+MARS!K16+AVRIL!K16+MAI!K16+JUIN!K16+K16+JUILLET!K16+AOUT!K16</f>
        <v>0</v>
      </c>
      <c r="L73" s="89" t="e">
        <f t="shared" si="4"/>
        <v>#DIV/0!</v>
      </c>
      <c r="M73" s="74"/>
    </row>
    <row r="74" spans="1:13">
      <c r="A74" s="2"/>
      <c r="B74" s="32"/>
      <c r="C74" s="29"/>
      <c r="E74" s="196"/>
      <c r="G74" s="196">
        <f t="shared" si="5"/>
        <v>0</v>
      </c>
      <c r="H74" s="74"/>
      <c r="I74" s="15" t="s">
        <v>148</v>
      </c>
      <c r="J74" s="16"/>
      <c r="K74" s="80">
        <f>JANVIER!K17+FEVRIER!K17+MARS!K17+AVRIL!K17+MAI!K17+JUIN!K17+K17+JUILLET!K17+AOUT!K17</f>
        <v>0</v>
      </c>
      <c r="L74" s="90" t="e">
        <f t="shared" si="4"/>
        <v>#DIV/0!</v>
      </c>
      <c r="M74" s="74"/>
    </row>
    <row r="75" spans="1:13">
      <c r="A75" s="2"/>
      <c r="B75" s="32"/>
      <c r="C75" s="29"/>
      <c r="E75" s="196"/>
      <c r="G75" s="196">
        <f t="shared" si="5"/>
        <v>0</v>
      </c>
      <c r="H75" s="74"/>
      <c r="I75" s="17" t="s">
        <v>214</v>
      </c>
      <c r="J75" s="18"/>
      <c r="K75" s="96">
        <f>JANVIER!K18+FEVRIER!K18+MARS!K18+AVRIL!K18+MAI!K18+JUIN!K18+K18+JUILLET!K18+AOUT!K18</f>
        <v>0</v>
      </c>
      <c r="L75" s="91" t="e">
        <f t="shared" si="4"/>
        <v>#DIV/0!</v>
      </c>
      <c r="M75" s="74"/>
    </row>
    <row r="76" spans="1:13">
      <c r="A76" s="2"/>
      <c r="B76" s="32"/>
      <c r="C76" s="29"/>
      <c r="E76" s="196"/>
      <c r="G76" s="196">
        <f t="shared" si="5"/>
        <v>0</v>
      </c>
      <c r="H76" s="74"/>
      <c r="I76" s="19" t="s">
        <v>222</v>
      </c>
      <c r="J76" s="20"/>
      <c r="K76" s="97">
        <f>JANVIER!K19+FEVRIER!K19+MARS!K19+AVRIL!K19+MAI!K19+JUIN!K19+K19+JUILLET!K19+AOUT!K19</f>
        <v>0</v>
      </c>
      <c r="L76" s="92" t="e">
        <f t="shared" si="4"/>
        <v>#DIV/0!</v>
      </c>
      <c r="M76" s="74"/>
    </row>
    <row r="77" spans="1:13">
      <c r="A77" s="2"/>
      <c r="B77" s="32"/>
      <c r="C77" s="29"/>
      <c r="E77" s="196"/>
      <c r="G77" s="196">
        <f t="shared" si="5"/>
        <v>0</v>
      </c>
      <c r="H77" s="74"/>
      <c r="I77" s="21" t="s">
        <v>312</v>
      </c>
      <c r="J77" s="22"/>
      <c r="K77" s="101">
        <f>JANVIER!K20+FEVRIER!K20+MARS!K20+AVRIL!K20+MAI!K20+JUIN!K20+K20+JUILLET!K20+AOUT!K20</f>
        <v>0</v>
      </c>
      <c r="L77" s="102" t="e">
        <f t="shared" si="4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5"/>
        <v>0</v>
      </c>
      <c r="H78" s="74"/>
      <c r="I78" s="33" t="s">
        <v>128</v>
      </c>
      <c r="J78" s="34"/>
      <c r="K78" s="95">
        <f>JANVIER!K21+FEVRIER!K21+MARS!K21+AVRIL!K21+MAI!K21+JUIN!K21+K21+JUILLET!K21+AOUT!K21</f>
        <v>0</v>
      </c>
      <c r="L78" s="98" t="e">
        <f t="shared" si="4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5"/>
        <v>0</v>
      </c>
      <c r="H79" s="74"/>
      <c r="I79" s="60" t="s">
        <v>220</v>
      </c>
      <c r="J79" s="61"/>
      <c r="K79" s="103">
        <f>AOUT!K79+K22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5"/>
        <v>0</v>
      </c>
      <c r="H80" s="74"/>
      <c r="I80" s="99" t="s">
        <v>39</v>
      </c>
      <c r="J80" s="99"/>
      <c r="K80" s="100">
        <f>SUM(K60:K78)+AOUT!K22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5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5"/>
        <v>0</v>
      </c>
    </row>
    <row r="83" spans="1:13" ht="16.5" thickBot="1">
      <c r="A83" s="2"/>
      <c r="B83" s="32"/>
      <c r="C83" s="29"/>
      <c r="E83" s="196"/>
      <c r="G83" s="196">
        <f t="shared" si="5"/>
        <v>0</v>
      </c>
      <c r="I83" t="s">
        <v>478</v>
      </c>
    </row>
    <row r="84" spans="1:13" ht="16.5" thickTop="1">
      <c r="A84" s="2"/>
      <c r="B84" s="32"/>
      <c r="C84" s="29"/>
      <c r="E84" s="196"/>
      <c r="G84" s="196">
        <f t="shared" si="5"/>
        <v>0</v>
      </c>
      <c r="I84" s="35" t="s">
        <v>129</v>
      </c>
      <c r="J84" s="36" t="s">
        <v>130</v>
      </c>
      <c r="K84" s="36" t="s">
        <v>479</v>
      </c>
      <c r="L84" s="37" t="s">
        <v>132</v>
      </c>
    </row>
    <row r="85" spans="1:13" ht="16.5" thickBot="1">
      <c r="A85" s="2"/>
      <c r="B85" s="32"/>
      <c r="C85" s="29"/>
      <c r="E85" s="196"/>
      <c r="G85" s="196">
        <f t="shared" si="5"/>
        <v>0</v>
      </c>
      <c r="I85" s="38" t="s">
        <v>133</v>
      </c>
      <c r="J85" s="41">
        <v>31</v>
      </c>
      <c r="K85" s="115">
        <f>JANVIER!K22</f>
        <v>0</v>
      </c>
      <c r="L85" s="39">
        <f t="shared" ref="L85:L96" si="6">K85/2/J85</f>
        <v>0</v>
      </c>
    </row>
    <row r="86" spans="1:13" ht="17.25" thickTop="1" thickBot="1">
      <c r="A86" s="2"/>
      <c r="B86" s="32"/>
      <c r="C86" s="29"/>
      <c r="E86" s="196"/>
      <c r="G86" s="196">
        <f t="shared" si="5"/>
        <v>0</v>
      </c>
      <c r="I86" s="38" t="s">
        <v>242</v>
      </c>
      <c r="J86" s="41">
        <v>28</v>
      </c>
      <c r="K86" s="115">
        <f>FEVRIER!K22-FEVRIER!K55</f>
        <v>-108.28</v>
      </c>
      <c r="L86" s="39">
        <f t="shared" si="6"/>
        <v>-1.9335714285714285</v>
      </c>
    </row>
    <row r="87" spans="1:13" ht="17.25" thickTop="1" thickBot="1">
      <c r="A87" s="2"/>
      <c r="B87" s="32"/>
      <c r="C87" s="29"/>
      <c r="E87" s="196"/>
      <c r="G87" s="196">
        <f t="shared" si="5"/>
        <v>0</v>
      </c>
      <c r="I87" s="38" t="s">
        <v>374</v>
      </c>
      <c r="J87" s="41">
        <v>31</v>
      </c>
      <c r="K87" s="115">
        <f>MARS!K22-MARS!K55</f>
        <v>-20.37</v>
      </c>
      <c r="L87" s="39">
        <f t="shared" si="6"/>
        <v>-0.3285483870967742</v>
      </c>
    </row>
    <row r="88" spans="1:13" ht="17.25" thickTop="1" thickBot="1">
      <c r="A88" s="2"/>
      <c r="B88" s="32"/>
      <c r="C88" s="29"/>
      <c r="E88" s="196"/>
      <c r="G88" s="196">
        <f t="shared" si="5"/>
        <v>0</v>
      </c>
      <c r="I88" s="38" t="s">
        <v>375</v>
      </c>
      <c r="J88" s="41">
        <v>30</v>
      </c>
      <c r="K88" s="115">
        <f>AVRIL!K22-AVRIL!K55</f>
        <v>-60.05</v>
      </c>
      <c r="L88" s="39">
        <f t="shared" si="6"/>
        <v>-1.0008333333333332</v>
      </c>
    </row>
    <row r="89" spans="1:13" ht="17.25" thickTop="1" thickBot="1">
      <c r="A89" s="2"/>
      <c r="B89" s="32"/>
      <c r="C89" s="29"/>
      <c r="E89" s="196"/>
      <c r="G89" s="196">
        <f t="shared" si="5"/>
        <v>0</v>
      </c>
      <c r="I89" s="38" t="s">
        <v>376</v>
      </c>
      <c r="J89" s="41">
        <v>30</v>
      </c>
      <c r="K89" s="115">
        <f>MAI!K22</f>
        <v>0</v>
      </c>
      <c r="L89" s="39">
        <f t="shared" si="6"/>
        <v>0</v>
      </c>
    </row>
    <row r="90" spans="1:13" ht="17.25" thickTop="1" thickBot="1">
      <c r="A90" s="2"/>
      <c r="B90" s="32"/>
      <c r="C90" s="29"/>
      <c r="E90" s="196"/>
      <c r="G90" s="196">
        <f t="shared" si="5"/>
        <v>0</v>
      </c>
      <c r="I90" s="38" t="s">
        <v>377</v>
      </c>
      <c r="J90" s="41">
        <v>30</v>
      </c>
      <c r="K90" s="115">
        <f>JUIN!K22-JUIN!K55</f>
        <v>-20.330000000000002</v>
      </c>
      <c r="L90" s="39">
        <f t="shared" si="6"/>
        <v>-0.33883333333333338</v>
      </c>
    </row>
    <row r="91" spans="1:13" ht="17.25" thickTop="1" thickBot="1">
      <c r="A91" s="2"/>
      <c r="B91" s="32"/>
      <c r="C91" s="29"/>
      <c r="E91" s="196"/>
      <c r="G91" s="196">
        <f t="shared" si="5"/>
        <v>0</v>
      </c>
      <c r="I91" s="38" t="s">
        <v>378</v>
      </c>
      <c r="J91" s="41">
        <v>31</v>
      </c>
      <c r="K91" s="115">
        <f>JUILLET!K22-JUILLET!K55</f>
        <v>-19.3</v>
      </c>
      <c r="L91" s="39">
        <f t="shared" si="6"/>
        <v>-0.31129032258064515</v>
      </c>
    </row>
    <row r="92" spans="1:13" ht="17.25" thickTop="1" thickBot="1">
      <c r="A92" s="2"/>
      <c r="B92" s="32"/>
      <c r="C92" s="29"/>
      <c r="E92" s="196"/>
      <c r="G92" s="196">
        <f t="shared" si="5"/>
        <v>0</v>
      </c>
      <c r="I92" s="38" t="s">
        <v>480</v>
      </c>
      <c r="J92" s="41">
        <v>31</v>
      </c>
      <c r="K92" s="115">
        <f>AOUT!K92</f>
        <v>0</v>
      </c>
      <c r="L92" s="39">
        <f t="shared" si="6"/>
        <v>0</v>
      </c>
    </row>
    <row r="93" spans="1:13" ht="17.25" thickTop="1" thickBot="1">
      <c r="A93" s="2"/>
      <c r="B93" s="32"/>
      <c r="C93" s="29"/>
      <c r="E93" s="196"/>
      <c r="G93" s="196">
        <f t="shared" si="5"/>
        <v>0</v>
      </c>
      <c r="I93" s="38" t="s">
        <v>380</v>
      </c>
      <c r="J93" s="41">
        <v>30</v>
      </c>
      <c r="K93" s="115">
        <f>K22-K55</f>
        <v>-70.679999999999993</v>
      </c>
      <c r="L93" s="39">
        <f t="shared" si="6"/>
        <v>-1.1779999999999999</v>
      </c>
    </row>
    <row r="94" spans="1:13" ht="17.25" thickTop="1" thickBot="1">
      <c r="A94" s="2"/>
      <c r="B94" s="32"/>
      <c r="C94" s="29"/>
      <c r="E94" s="196"/>
      <c r="G94" s="196">
        <f t="shared" si="5"/>
        <v>0</v>
      </c>
      <c r="I94" s="38" t="s">
        <v>381</v>
      </c>
      <c r="J94" s="41">
        <v>31</v>
      </c>
      <c r="K94" s="115">
        <f>OCTOBRE!K22-OCTOBRE!K55</f>
        <v>-7.7</v>
      </c>
      <c r="L94" s="39">
        <f t="shared" si="6"/>
        <v>-0.12419354838709677</v>
      </c>
    </row>
    <row r="95" spans="1:13" ht="17.25" thickTop="1" thickBot="1">
      <c r="A95" s="2"/>
      <c r="B95" s="32"/>
      <c r="C95" s="29"/>
      <c r="E95" s="196"/>
      <c r="G95" s="196">
        <f t="shared" si="5"/>
        <v>0</v>
      </c>
      <c r="I95" s="38" t="s">
        <v>382</v>
      </c>
      <c r="J95" s="41">
        <v>30</v>
      </c>
      <c r="K95" s="115">
        <f>NOVEMBRE!K22-NOVEMBRE!K55</f>
        <v>-15.4</v>
      </c>
      <c r="L95" s="39">
        <f t="shared" si="6"/>
        <v>-0.25666666666666665</v>
      </c>
    </row>
    <row r="96" spans="1:13" ht="17.25" thickTop="1" thickBot="1">
      <c r="A96" s="2"/>
      <c r="B96" s="32"/>
      <c r="C96" s="29"/>
      <c r="E96" s="196"/>
      <c r="G96" s="196">
        <f t="shared" si="5"/>
        <v>0</v>
      </c>
      <c r="I96" s="38" t="s">
        <v>481</v>
      </c>
      <c r="J96" s="41">
        <v>31</v>
      </c>
      <c r="K96" s="115">
        <f>DECEMBRE!K22-DECEMBRE!K55</f>
        <v>-89.79</v>
      </c>
      <c r="L96" s="39">
        <f t="shared" si="6"/>
        <v>-1.4482258064516129</v>
      </c>
    </row>
    <row r="97" spans="1:7" ht="16.5" thickTop="1">
      <c r="A97" s="2"/>
      <c r="B97" s="32"/>
      <c r="C97" s="29"/>
      <c r="E97" s="196"/>
      <c r="G97" s="196">
        <f t="shared" si="5"/>
        <v>0</v>
      </c>
    </row>
    <row r="98" spans="1:7">
      <c r="A98" s="2"/>
      <c r="B98" s="32"/>
      <c r="C98" s="29"/>
      <c r="E98" s="196"/>
      <c r="G98" s="196">
        <f t="shared" si="5"/>
        <v>0</v>
      </c>
    </row>
    <row r="99" spans="1:7">
      <c r="A99" s="2"/>
      <c r="B99" s="32"/>
      <c r="C99" s="29"/>
      <c r="E99" s="196"/>
      <c r="G99" s="196">
        <f t="shared" si="5"/>
        <v>0</v>
      </c>
    </row>
    <row r="100" spans="1:7">
      <c r="A100" s="2"/>
      <c r="B100" s="32"/>
      <c r="C100" s="29"/>
      <c r="E100" s="196"/>
      <c r="G100" s="196">
        <f t="shared" si="5"/>
        <v>0</v>
      </c>
    </row>
    <row r="101" spans="1:7">
      <c r="A101" s="2"/>
      <c r="B101" s="32"/>
      <c r="C101" s="29"/>
      <c r="E101" s="196"/>
      <c r="G101" s="196">
        <f t="shared" si="5"/>
        <v>0</v>
      </c>
    </row>
    <row r="102" spans="1:7">
      <c r="A102" s="2"/>
      <c r="B102" s="32"/>
      <c r="C102" s="29"/>
      <c r="E102" s="196"/>
      <c r="G102" s="196">
        <f t="shared" si="5"/>
        <v>0</v>
      </c>
    </row>
    <row r="103" spans="1:7">
      <c r="A103" s="2"/>
      <c r="B103" s="32"/>
      <c r="C103" s="29"/>
      <c r="E103" s="196"/>
      <c r="G103" s="196">
        <f t="shared" si="5"/>
        <v>0</v>
      </c>
    </row>
    <row r="104" spans="1:7">
      <c r="A104" s="2"/>
      <c r="B104" s="32"/>
      <c r="C104" s="29"/>
      <c r="E104" s="196"/>
      <c r="G104" s="196">
        <f t="shared" si="5"/>
        <v>0</v>
      </c>
    </row>
    <row r="105" spans="1:7">
      <c r="A105" s="2"/>
      <c r="B105" s="32"/>
      <c r="C105" s="29"/>
      <c r="E105" s="196"/>
      <c r="G105" s="196">
        <f t="shared" si="5"/>
        <v>0</v>
      </c>
    </row>
    <row r="106" spans="1:7">
      <c r="A106" s="2"/>
      <c r="B106" s="32"/>
      <c r="C106" s="29"/>
      <c r="E106" s="196"/>
      <c r="G106" s="196">
        <f t="shared" si="5"/>
        <v>0</v>
      </c>
    </row>
    <row r="107" spans="1:7">
      <c r="A107" s="2"/>
      <c r="B107" s="32"/>
      <c r="C107" s="29"/>
      <c r="E107" s="196"/>
      <c r="G107" s="196">
        <f t="shared" si="5"/>
        <v>0</v>
      </c>
    </row>
    <row r="108" spans="1:7">
      <c r="A108" s="2"/>
      <c r="B108" s="32"/>
      <c r="C108" s="29"/>
      <c r="E108" s="196"/>
      <c r="G108" s="196">
        <f t="shared" si="5"/>
        <v>0</v>
      </c>
    </row>
    <row r="109" spans="1:7">
      <c r="A109" s="2"/>
      <c r="B109" s="32"/>
      <c r="C109" s="29"/>
      <c r="E109" s="196"/>
      <c r="G109" s="196">
        <f t="shared" si="5"/>
        <v>0</v>
      </c>
    </row>
    <row r="110" spans="1:7">
      <c r="A110" s="2"/>
      <c r="B110" s="32"/>
      <c r="C110" s="29"/>
      <c r="E110" s="196"/>
      <c r="G110" s="196">
        <f t="shared" si="5"/>
        <v>0</v>
      </c>
    </row>
    <row r="111" spans="1:7">
      <c r="A111" s="2"/>
      <c r="B111" s="32"/>
      <c r="C111" s="29"/>
      <c r="E111" s="196"/>
      <c r="G111" s="196">
        <f t="shared" si="5"/>
        <v>0</v>
      </c>
    </row>
    <row r="112" spans="1:7">
      <c r="A112" s="2"/>
      <c r="B112" s="32"/>
      <c r="C112" s="29"/>
      <c r="E112" s="196"/>
      <c r="G112" s="196">
        <f t="shared" si="5"/>
        <v>0</v>
      </c>
    </row>
    <row r="113" spans="1:7">
      <c r="A113" s="2"/>
      <c r="B113" s="32"/>
      <c r="C113" s="29"/>
      <c r="E113" s="196"/>
      <c r="G113" s="196">
        <f t="shared" si="5"/>
        <v>0</v>
      </c>
    </row>
    <row r="114" spans="1:7">
      <c r="A114" s="2"/>
      <c r="B114" s="32"/>
      <c r="C114" s="29"/>
      <c r="E114" s="196"/>
      <c r="G114" s="196">
        <f t="shared" si="5"/>
        <v>0</v>
      </c>
    </row>
    <row r="115" spans="1:7">
      <c r="A115" s="2"/>
      <c r="B115" s="32"/>
      <c r="C115" s="29"/>
      <c r="E115" s="196"/>
      <c r="G115" s="196">
        <f t="shared" si="5"/>
        <v>0</v>
      </c>
    </row>
    <row r="116" spans="1:7">
      <c r="A116" s="2"/>
      <c r="B116" s="32"/>
      <c r="C116" s="29"/>
      <c r="E116" s="196"/>
      <c r="G116" s="196">
        <f t="shared" si="5"/>
        <v>0</v>
      </c>
    </row>
    <row r="117" spans="1:7">
      <c r="A117" s="2"/>
      <c r="B117" s="32"/>
      <c r="C117" s="29"/>
      <c r="E117" s="196"/>
      <c r="G117" s="196">
        <f t="shared" si="5"/>
        <v>0</v>
      </c>
    </row>
    <row r="118" spans="1:7">
      <c r="A118" s="2"/>
      <c r="B118" s="32"/>
      <c r="C118" s="29"/>
      <c r="E118" s="196"/>
      <c r="G118" s="196">
        <f t="shared" si="5"/>
        <v>0</v>
      </c>
    </row>
    <row r="119" spans="1:7">
      <c r="A119" s="2"/>
      <c r="B119" s="32"/>
      <c r="C119" s="29"/>
      <c r="E119" s="196"/>
      <c r="G119" s="196">
        <f t="shared" si="5"/>
        <v>0</v>
      </c>
    </row>
    <row r="120" spans="1:7">
      <c r="A120" s="2"/>
      <c r="B120" s="32"/>
      <c r="C120" s="29"/>
      <c r="E120" s="196"/>
      <c r="G120" s="196">
        <f t="shared" si="5"/>
        <v>0</v>
      </c>
    </row>
    <row r="121" spans="1:7">
      <c r="A121" s="2"/>
      <c r="B121" s="32"/>
      <c r="C121" s="29"/>
      <c r="E121" s="196"/>
      <c r="G121" s="196">
        <f t="shared" si="5"/>
        <v>0</v>
      </c>
    </row>
    <row r="122" spans="1:7">
      <c r="A122" s="2"/>
      <c r="B122" s="32"/>
      <c r="C122" s="29"/>
      <c r="E122" s="196"/>
      <c r="G122" s="196">
        <f t="shared" si="5"/>
        <v>0</v>
      </c>
    </row>
    <row r="123" spans="1:7">
      <c r="A123" s="2"/>
      <c r="B123" s="32"/>
      <c r="C123" s="29"/>
      <c r="E123" s="196"/>
      <c r="G123" s="196">
        <f t="shared" si="5"/>
        <v>0</v>
      </c>
    </row>
    <row r="124" spans="1:7">
      <c r="A124" s="2"/>
      <c r="B124" s="32"/>
      <c r="C124" s="29"/>
      <c r="E124" s="196"/>
      <c r="G124" s="196">
        <f t="shared" si="5"/>
        <v>0</v>
      </c>
    </row>
    <row r="125" spans="1:7">
      <c r="A125" s="2"/>
      <c r="B125" s="32"/>
      <c r="C125" s="29"/>
      <c r="E125" s="196"/>
      <c r="G125" s="196">
        <f t="shared" si="5"/>
        <v>0</v>
      </c>
    </row>
    <row r="126" spans="1:7">
      <c r="A126" s="2"/>
      <c r="B126" s="32"/>
      <c r="C126" s="29"/>
      <c r="E126" s="196"/>
      <c r="G126" s="196">
        <f t="shared" si="5"/>
        <v>0</v>
      </c>
    </row>
    <row r="127" spans="1:7">
      <c r="A127" s="2"/>
      <c r="B127" s="32"/>
      <c r="C127" s="29"/>
      <c r="E127" s="196"/>
      <c r="G127" s="196">
        <f t="shared" si="5"/>
        <v>0</v>
      </c>
    </row>
    <row r="128" spans="1:7">
      <c r="A128" s="2"/>
      <c r="B128" s="32"/>
      <c r="C128" s="29"/>
      <c r="E128" s="196"/>
      <c r="G128" s="196">
        <f t="shared" si="5"/>
        <v>0</v>
      </c>
    </row>
    <row r="129" spans="1:7">
      <c r="A129" s="2"/>
      <c r="B129" s="32"/>
      <c r="C129" s="29"/>
      <c r="E129" s="196"/>
      <c r="G129" s="196">
        <f t="shared" si="5"/>
        <v>0</v>
      </c>
    </row>
    <row r="130" spans="1:7">
      <c r="A130" s="2"/>
      <c r="B130" s="32"/>
      <c r="C130" s="29"/>
      <c r="E130" s="196"/>
      <c r="G130" s="196">
        <f t="shared" si="5"/>
        <v>0</v>
      </c>
    </row>
    <row r="131" spans="1:7">
      <c r="A131" s="2"/>
      <c r="B131" s="32"/>
      <c r="C131" s="29"/>
      <c r="E131" s="196"/>
      <c r="G131" s="196">
        <f t="shared" si="5"/>
        <v>0</v>
      </c>
    </row>
    <row r="132" spans="1:7">
      <c r="A132" s="2"/>
      <c r="B132" s="32"/>
      <c r="C132" s="29"/>
      <c r="E132" s="196"/>
      <c r="G132" s="196">
        <f t="shared" ref="G132:G195" si="7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7"/>
        <v>0</v>
      </c>
    </row>
    <row r="134" spans="1:7">
      <c r="A134" s="2"/>
      <c r="B134" s="32"/>
      <c r="C134" s="29"/>
      <c r="E134" s="196"/>
      <c r="G134" s="196">
        <f t="shared" si="7"/>
        <v>0</v>
      </c>
    </row>
    <row r="135" spans="1:7">
      <c r="A135" s="2"/>
      <c r="B135" s="32"/>
      <c r="C135" s="29"/>
      <c r="E135" s="196"/>
      <c r="G135" s="196">
        <f t="shared" si="7"/>
        <v>0</v>
      </c>
    </row>
    <row r="136" spans="1:7">
      <c r="A136" s="2"/>
      <c r="B136" s="32"/>
      <c r="C136" s="29"/>
      <c r="E136" s="196"/>
      <c r="G136" s="196">
        <f t="shared" si="7"/>
        <v>0</v>
      </c>
    </row>
    <row r="137" spans="1:7">
      <c r="A137" s="2"/>
      <c r="B137" s="32"/>
      <c r="C137" s="29"/>
      <c r="E137" s="196"/>
      <c r="G137" s="196">
        <f t="shared" si="7"/>
        <v>0</v>
      </c>
    </row>
    <row r="138" spans="1:7">
      <c r="A138" s="2"/>
      <c r="B138" s="32"/>
      <c r="C138" s="29"/>
      <c r="E138" s="196"/>
      <c r="G138" s="196">
        <f t="shared" si="7"/>
        <v>0</v>
      </c>
    </row>
    <row r="139" spans="1:7">
      <c r="A139" s="2"/>
      <c r="B139" s="32"/>
      <c r="C139" s="29"/>
      <c r="E139" s="196"/>
      <c r="G139" s="196">
        <f t="shared" si="7"/>
        <v>0</v>
      </c>
    </row>
    <row r="140" spans="1:7">
      <c r="A140" s="2"/>
      <c r="B140" s="32"/>
      <c r="C140" s="29"/>
      <c r="E140" s="196"/>
      <c r="G140" s="196">
        <f t="shared" si="7"/>
        <v>0</v>
      </c>
    </row>
    <row r="141" spans="1:7">
      <c r="A141" s="2"/>
      <c r="B141" s="32"/>
      <c r="C141" s="29"/>
      <c r="E141" s="196"/>
      <c r="G141" s="196">
        <f t="shared" si="7"/>
        <v>0</v>
      </c>
    </row>
    <row r="142" spans="1:7">
      <c r="A142" s="2"/>
      <c r="B142" s="32"/>
      <c r="C142" s="29"/>
      <c r="E142" s="196"/>
      <c r="G142" s="196">
        <f t="shared" si="7"/>
        <v>0</v>
      </c>
    </row>
    <row r="143" spans="1:7">
      <c r="A143" s="2"/>
      <c r="B143" s="32"/>
      <c r="C143" s="29"/>
      <c r="E143" s="196"/>
      <c r="G143" s="196">
        <f t="shared" si="7"/>
        <v>0</v>
      </c>
    </row>
    <row r="144" spans="1:7">
      <c r="A144" s="2"/>
      <c r="B144" s="32"/>
      <c r="C144" s="29"/>
      <c r="E144" s="196"/>
      <c r="G144" s="196">
        <f t="shared" si="7"/>
        <v>0</v>
      </c>
    </row>
    <row r="145" spans="1:7">
      <c r="A145" s="2"/>
      <c r="B145" s="32"/>
      <c r="C145" s="29"/>
      <c r="E145" s="196"/>
      <c r="G145" s="196">
        <f t="shared" si="7"/>
        <v>0</v>
      </c>
    </row>
    <row r="146" spans="1:7">
      <c r="A146" s="2"/>
      <c r="B146" s="32"/>
      <c r="C146" s="29"/>
      <c r="E146" s="196"/>
      <c r="G146" s="196">
        <f t="shared" si="7"/>
        <v>0</v>
      </c>
    </row>
    <row r="147" spans="1:7">
      <c r="A147" s="2"/>
      <c r="B147" s="32"/>
      <c r="C147" s="29"/>
      <c r="E147" s="196"/>
      <c r="G147" s="196">
        <f t="shared" si="7"/>
        <v>0</v>
      </c>
    </row>
    <row r="148" spans="1:7">
      <c r="A148" s="2"/>
      <c r="B148" s="32"/>
      <c r="C148" s="29"/>
      <c r="E148" s="196"/>
      <c r="G148" s="196">
        <f t="shared" si="7"/>
        <v>0</v>
      </c>
    </row>
    <row r="149" spans="1:7">
      <c r="A149" s="2"/>
      <c r="B149" s="32"/>
      <c r="C149" s="29"/>
      <c r="E149" s="196"/>
      <c r="G149" s="196">
        <f t="shared" si="7"/>
        <v>0</v>
      </c>
    </row>
    <row r="150" spans="1:7">
      <c r="A150" s="2"/>
      <c r="B150" s="32"/>
      <c r="C150" s="29"/>
      <c r="E150" s="196"/>
      <c r="G150" s="196">
        <f t="shared" si="7"/>
        <v>0</v>
      </c>
    </row>
    <row r="151" spans="1:7">
      <c r="A151" s="2"/>
      <c r="B151" s="32"/>
      <c r="C151" s="29"/>
      <c r="E151" s="196"/>
      <c r="G151" s="196">
        <f t="shared" si="7"/>
        <v>0</v>
      </c>
    </row>
    <row r="152" spans="1:7">
      <c r="A152" s="2"/>
      <c r="B152" s="32"/>
      <c r="C152" s="29"/>
      <c r="E152" s="196"/>
      <c r="G152" s="196">
        <f t="shared" si="7"/>
        <v>0</v>
      </c>
    </row>
    <row r="153" spans="1:7">
      <c r="A153" s="2"/>
      <c r="B153" s="32"/>
      <c r="C153" s="29"/>
      <c r="E153" s="196"/>
      <c r="G153" s="196">
        <f t="shared" si="7"/>
        <v>0</v>
      </c>
    </row>
    <row r="154" spans="1:7">
      <c r="A154" s="2"/>
      <c r="B154" s="32"/>
      <c r="C154" s="29"/>
      <c r="E154" s="196"/>
      <c r="G154" s="196">
        <f t="shared" si="7"/>
        <v>0</v>
      </c>
    </row>
    <row r="155" spans="1:7">
      <c r="A155" s="2"/>
      <c r="B155" s="32"/>
      <c r="C155" s="29"/>
      <c r="E155" s="196"/>
      <c r="G155" s="196">
        <f t="shared" si="7"/>
        <v>0</v>
      </c>
    </row>
    <row r="156" spans="1:7">
      <c r="A156" s="2"/>
      <c r="B156" s="32"/>
      <c r="C156" s="29"/>
      <c r="E156" s="196"/>
      <c r="G156" s="196">
        <f t="shared" si="7"/>
        <v>0</v>
      </c>
    </row>
    <row r="157" spans="1:7">
      <c r="A157" s="2"/>
      <c r="B157" s="32"/>
      <c r="C157" s="29"/>
      <c r="E157" s="196"/>
      <c r="G157" s="196">
        <f t="shared" si="7"/>
        <v>0</v>
      </c>
    </row>
    <row r="158" spans="1:7">
      <c r="A158" s="2"/>
      <c r="B158" s="32"/>
      <c r="C158" s="29"/>
      <c r="E158" s="196"/>
      <c r="G158" s="196">
        <f t="shared" si="7"/>
        <v>0</v>
      </c>
    </row>
    <row r="159" spans="1:7">
      <c r="A159" s="2"/>
      <c r="B159" s="32"/>
      <c r="C159" s="29"/>
      <c r="E159" s="196"/>
      <c r="G159" s="196">
        <f t="shared" si="7"/>
        <v>0</v>
      </c>
    </row>
    <row r="160" spans="1:7">
      <c r="A160" s="2"/>
      <c r="B160" s="32"/>
      <c r="C160" s="29"/>
      <c r="E160" s="196"/>
      <c r="G160" s="196">
        <f t="shared" si="7"/>
        <v>0</v>
      </c>
    </row>
    <row r="161" spans="1:7">
      <c r="A161" s="2"/>
      <c r="B161" s="32"/>
      <c r="C161" s="29"/>
      <c r="E161" s="196"/>
      <c r="G161" s="196">
        <f t="shared" si="7"/>
        <v>0</v>
      </c>
    </row>
    <row r="162" spans="1:7">
      <c r="A162" s="2"/>
      <c r="B162" s="32"/>
      <c r="C162" s="29"/>
      <c r="E162" s="196"/>
      <c r="G162" s="196">
        <f t="shared" si="7"/>
        <v>0</v>
      </c>
    </row>
    <row r="163" spans="1:7">
      <c r="A163" s="2"/>
      <c r="B163" s="32"/>
      <c r="C163" s="29"/>
      <c r="E163" s="196"/>
      <c r="G163" s="196">
        <f t="shared" si="7"/>
        <v>0</v>
      </c>
    </row>
    <row r="164" spans="1:7">
      <c r="A164" s="2"/>
      <c r="B164" s="32"/>
      <c r="C164" s="29"/>
      <c r="E164" s="196"/>
      <c r="G164" s="196">
        <f t="shared" si="7"/>
        <v>0</v>
      </c>
    </row>
    <row r="165" spans="1:7">
      <c r="A165" s="2"/>
      <c r="B165" s="32"/>
      <c r="C165" s="29"/>
      <c r="E165" s="196"/>
      <c r="G165" s="196">
        <f t="shared" si="7"/>
        <v>0</v>
      </c>
    </row>
    <row r="166" spans="1:7">
      <c r="A166" s="2"/>
      <c r="B166" s="32"/>
      <c r="C166" s="29"/>
      <c r="E166" s="196"/>
      <c r="G166" s="196">
        <f t="shared" si="7"/>
        <v>0</v>
      </c>
    </row>
    <row r="167" spans="1:7">
      <c r="A167" s="2"/>
      <c r="B167" s="32"/>
      <c r="C167" s="29"/>
      <c r="E167" s="196"/>
      <c r="G167" s="196">
        <f t="shared" si="7"/>
        <v>0</v>
      </c>
    </row>
    <row r="168" spans="1:7">
      <c r="A168" s="2"/>
      <c r="B168" s="32"/>
      <c r="C168" s="29"/>
      <c r="E168" s="196"/>
      <c r="G168" s="196">
        <f t="shared" si="7"/>
        <v>0</v>
      </c>
    </row>
    <row r="169" spans="1:7">
      <c r="A169" s="2"/>
      <c r="B169" s="32"/>
      <c r="C169" s="29"/>
      <c r="E169" s="196"/>
      <c r="G169" s="196">
        <f t="shared" si="7"/>
        <v>0</v>
      </c>
    </row>
    <row r="170" spans="1:7">
      <c r="A170" s="2"/>
      <c r="B170" s="32"/>
      <c r="C170" s="29"/>
      <c r="E170" s="196"/>
      <c r="G170" s="196">
        <f t="shared" si="7"/>
        <v>0</v>
      </c>
    </row>
    <row r="171" spans="1:7">
      <c r="A171" s="2"/>
      <c r="B171" s="32"/>
      <c r="C171" s="29"/>
      <c r="E171" s="196"/>
      <c r="G171" s="196">
        <f t="shared" si="7"/>
        <v>0</v>
      </c>
    </row>
    <row r="172" spans="1:7">
      <c r="A172" s="2"/>
      <c r="B172" s="32"/>
      <c r="C172" s="29"/>
      <c r="E172" s="196"/>
      <c r="G172" s="196">
        <f t="shared" si="7"/>
        <v>0</v>
      </c>
    </row>
    <row r="173" spans="1:7">
      <c r="A173" s="2"/>
      <c r="B173" s="32"/>
      <c r="C173" s="29"/>
      <c r="E173" s="196"/>
      <c r="G173" s="196">
        <f t="shared" si="7"/>
        <v>0</v>
      </c>
    </row>
    <row r="174" spans="1:7">
      <c r="A174" s="2"/>
      <c r="B174" s="32"/>
      <c r="C174" s="29"/>
      <c r="E174" s="196"/>
      <c r="G174" s="196">
        <f t="shared" si="7"/>
        <v>0</v>
      </c>
    </row>
    <row r="175" spans="1:7">
      <c r="A175" s="2"/>
      <c r="B175" s="32"/>
      <c r="C175" s="29"/>
      <c r="E175" s="196"/>
      <c r="G175" s="196">
        <f t="shared" si="7"/>
        <v>0</v>
      </c>
    </row>
    <row r="176" spans="1:7">
      <c r="A176" s="2"/>
      <c r="B176" s="32"/>
      <c r="C176" s="29"/>
      <c r="E176" s="196"/>
      <c r="G176" s="196">
        <f t="shared" si="7"/>
        <v>0</v>
      </c>
    </row>
    <row r="177" spans="1:7">
      <c r="A177" s="2"/>
      <c r="B177" s="32"/>
      <c r="C177" s="29"/>
      <c r="E177" s="196"/>
      <c r="G177" s="196">
        <f t="shared" si="7"/>
        <v>0</v>
      </c>
    </row>
    <row r="178" spans="1:7">
      <c r="A178" s="2"/>
      <c r="B178" s="32"/>
      <c r="C178" s="29"/>
      <c r="E178" s="196"/>
      <c r="G178" s="196">
        <f t="shared" si="7"/>
        <v>0</v>
      </c>
    </row>
    <row r="179" spans="1:7">
      <c r="A179" s="2"/>
      <c r="B179" s="32"/>
      <c r="C179" s="29"/>
      <c r="E179" s="196"/>
      <c r="G179" s="196">
        <f t="shared" si="7"/>
        <v>0</v>
      </c>
    </row>
    <row r="180" spans="1:7">
      <c r="A180" s="2"/>
      <c r="B180" s="32"/>
      <c r="C180" s="29"/>
      <c r="E180" s="196"/>
      <c r="G180" s="196">
        <f t="shared" si="7"/>
        <v>0</v>
      </c>
    </row>
    <row r="181" spans="1:7">
      <c r="A181" s="2"/>
      <c r="B181" s="32"/>
      <c r="C181" s="29"/>
      <c r="E181" s="196"/>
      <c r="G181" s="196">
        <f t="shared" si="7"/>
        <v>0</v>
      </c>
    </row>
    <row r="182" spans="1:7">
      <c r="A182" s="2"/>
      <c r="B182" s="32"/>
      <c r="C182" s="29"/>
      <c r="E182" s="196"/>
      <c r="G182" s="196">
        <f t="shared" si="7"/>
        <v>0</v>
      </c>
    </row>
    <row r="183" spans="1:7">
      <c r="A183" s="2"/>
      <c r="B183" s="32"/>
      <c r="C183" s="29"/>
      <c r="E183" s="196"/>
      <c r="G183" s="196">
        <f t="shared" si="7"/>
        <v>0</v>
      </c>
    </row>
    <row r="184" spans="1:7">
      <c r="A184" s="2"/>
      <c r="B184" s="32"/>
      <c r="C184" s="29"/>
      <c r="E184" s="196"/>
      <c r="G184" s="196">
        <f t="shared" si="7"/>
        <v>0</v>
      </c>
    </row>
    <row r="185" spans="1:7">
      <c r="A185" s="2"/>
      <c r="B185" s="32"/>
      <c r="C185" s="29"/>
      <c r="E185" s="196"/>
      <c r="G185" s="196">
        <f t="shared" si="7"/>
        <v>0</v>
      </c>
    </row>
    <row r="186" spans="1:7">
      <c r="A186" s="2"/>
      <c r="B186" s="32"/>
      <c r="C186" s="29"/>
      <c r="E186" s="196"/>
      <c r="G186" s="196">
        <f t="shared" si="7"/>
        <v>0</v>
      </c>
    </row>
    <row r="187" spans="1:7">
      <c r="A187" s="2"/>
      <c r="B187" s="32"/>
      <c r="C187" s="29"/>
      <c r="E187" s="196"/>
      <c r="G187" s="196">
        <f t="shared" si="7"/>
        <v>0</v>
      </c>
    </row>
    <row r="188" spans="1:7">
      <c r="A188" s="2"/>
      <c r="B188" s="32"/>
      <c r="C188" s="29"/>
      <c r="E188" s="196"/>
      <c r="G188" s="196">
        <f t="shared" si="7"/>
        <v>0</v>
      </c>
    </row>
    <row r="189" spans="1:7">
      <c r="A189" s="2"/>
      <c r="B189" s="32"/>
      <c r="C189" s="29"/>
      <c r="E189" s="196"/>
      <c r="G189" s="196">
        <f t="shared" si="7"/>
        <v>0</v>
      </c>
    </row>
    <row r="190" spans="1:7">
      <c r="A190" s="2"/>
      <c r="B190" s="32"/>
      <c r="C190" s="29"/>
      <c r="E190" s="196"/>
      <c r="G190" s="196">
        <f t="shared" si="7"/>
        <v>0</v>
      </c>
    </row>
    <row r="191" spans="1:7">
      <c r="A191" s="2"/>
      <c r="B191" s="32"/>
      <c r="C191" s="29"/>
      <c r="E191" s="196"/>
      <c r="G191" s="196">
        <f t="shared" si="7"/>
        <v>0</v>
      </c>
    </row>
    <row r="192" spans="1:7">
      <c r="A192" s="2"/>
      <c r="B192" s="32"/>
      <c r="C192" s="29"/>
      <c r="E192" s="196"/>
      <c r="G192" s="196">
        <f t="shared" si="7"/>
        <v>0</v>
      </c>
    </row>
    <row r="193" spans="1:7">
      <c r="A193" s="2"/>
      <c r="B193" s="32"/>
      <c r="C193" s="29"/>
      <c r="E193" s="196"/>
      <c r="G193" s="196">
        <f t="shared" si="7"/>
        <v>0</v>
      </c>
    </row>
    <row r="194" spans="1:7">
      <c r="A194" s="2"/>
      <c r="B194" s="32"/>
      <c r="C194" s="29"/>
      <c r="E194" s="196"/>
      <c r="G194" s="196">
        <f t="shared" si="7"/>
        <v>0</v>
      </c>
    </row>
    <row r="195" spans="1:7">
      <c r="A195" s="2"/>
      <c r="B195" s="32"/>
      <c r="C195" s="29"/>
      <c r="E195" s="196"/>
      <c r="G195" s="196">
        <f t="shared" si="7"/>
        <v>0</v>
      </c>
    </row>
    <row r="196" spans="1:7">
      <c r="A196" s="2"/>
      <c r="B196" s="32"/>
      <c r="C196" s="29"/>
      <c r="E196" s="196"/>
      <c r="G196" s="196">
        <f t="shared" ref="G196:G259" si="8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8"/>
        <v>0</v>
      </c>
    </row>
    <row r="198" spans="1:7">
      <c r="A198" s="2"/>
      <c r="B198" s="32"/>
      <c r="C198" s="29"/>
      <c r="E198" s="196"/>
      <c r="G198" s="196">
        <f t="shared" si="8"/>
        <v>0</v>
      </c>
    </row>
    <row r="199" spans="1:7">
      <c r="A199" s="2"/>
      <c r="B199" s="32"/>
      <c r="C199" s="29"/>
      <c r="E199" s="196"/>
      <c r="G199" s="196">
        <f t="shared" si="8"/>
        <v>0</v>
      </c>
    </row>
    <row r="200" spans="1:7">
      <c r="A200" s="2"/>
      <c r="B200" s="32"/>
      <c r="C200" s="29"/>
      <c r="E200" s="196"/>
      <c r="G200" s="196">
        <f t="shared" si="8"/>
        <v>0</v>
      </c>
    </row>
    <row r="201" spans="1:7">
      <c r="A201" s="2"/>
      <c r="B201" s="32"/>
      <c r="C201" s="29"/>
      <c r="E201" s="196"/>
      <c r="G201" s="196">
        <f t="shared" si="8"/>
        <v>0</v>
      </c>
    </row>
    <row r="202" spans="1:7">
      <c r="A202" s="2"/>
      <c r="B202" s="32"/>
      <c r="C202" s="29"/>
      <c r="E202" s="196"/>
      <c r="G202" s="196">
        <f t="shared" si="8"/>
        <v>0</v>
      </c>
    </row>
    <row r="203" spans="1:7">
      <c r="A203" s="2"/>
      <c r="B203" s="32"/>
      <c r="C203" s="29"/>
      <c r="E203" s="196"/>
      <c r="G203" s="196">
        <f t="shared" si="8"/>
        <v>0</v>
      </c>
    </row>
    <row r="204" spans="1:7">
      <c r="A204" s="2"/>
      <c r="B204" s="32"/>
      <c r="C204" s="29"/>
      <c r="E204" s="196"/>
      <c r="G204" s="196">
        <f t="shared" si="8"/>
        <v>0</v>
      </c>
    </row>
    <row r="205" spans="1:7">
      <c r="A205" s="2"/>
      <c r="B205" s="32"/>
      <c r="C205" s="29"/>
      <c r="E205" s="196"/>
      <c r="G205" s="196">
        <f t="shared" si="8"/>
        <v>0</v>
      </c>
    </row>
    <row r="206" spans="1:7">
      <c r="A206" s="2"/>
      <c r="B206" s="32"/>
      <c r="C206" s="29"/>
      <c r="E206" s="196"/>
      <c r="G206" s="196">
        <f t="shared" si="8"/>
        <v>0</v>
      </c>
    </row>
    <row r="207" spans="1:7">
      <c r="A207" s="2"/>
      <c r="B207" s="32"/>
      <c r="C207" s="29"/>
      <c r="E207" s="196"/>
      <c r="G207" s="196">
        <f t="shared" si="8"/>
        <v>0</v>
      </c>
    </row>
    <row r="208" spans="1:7">
      <c r="A208" s="2"/>
      <c r="B208" s="32"/>
      <c r="C208" s="29"/>
      <c r="E208" s="196"/>
      <c r="G208" s="196">
        <f t="shared" si="8"/>
        <v>0</v>
      </c>
    </row>
    <row r="209" spans="1:7">
      <c r="A209" s="2"/>
      <c r="B209" s="32"/>
      <c r="C209" s="29"/>
      <c r="E209" s="196"/>
      <c r="G209" s="196">
        <f t="shared" si="8"/>
        <v>0</v>
      </c>
    </row>
    <row r="210" spans="1:7">
      <c r="A210" s="2"/>
      <c r="B210" s="32"/>
      <c r="C210" s="29"/>
      <c r="E210" s="196"/>
      <c r="G210" s="196">
        <f t="shared" si="8"/>
        <v>0</v>
      </c>
    </row>
    <row r="211" spans="1:7">
      <c r="A211" s="2"/>
      <c r="B211" s="32"/>
      <c r="C211" s="29"/>
      <c r="E211" s="196"/>
      <c r="G211" s="196">
        <f t="shared" si="8"/>
        <v>0</v>
      </c>
    </row>
    <row r="212" spans="1:7">
      <c r="A212" s="2"/>
      <c r="B212" s="32"/>
      <c r="C212" s="29"/>
      <c r="E212" s="196"/>
      <c r="G212" s="196">
        <f t="shared" si="8"/>
        <v>0</v>
      </c>
    </row>
    <row r="213" spans="1:7">
      <c r="A213" s="2"/>
      <c r="B213" s="32"/>
      <c r="C213" s="29"/>
      <c r="E213" s="196"/>
      <c r="G213" s="196">
        <f t="shared" si="8"/>
        <v>0</v>
      </c>
    </row>
    <row r="214" spans="1:7">
      <c r="A214" s="2"/>
      <c r="B214" s="32"/>
      <c r="C214" s="29"/>
      <c r="E214" s="196"/>
      <c r="G214" s="196">
        <f t="shared" si="8"/>
        <v>0</v>
      </c>
    </row>
    <row r="215" spans="1:7">
      <c r="A215" s="2"/>
      <c r="B215" s="32"/>
      <c r="C215" s="29"/>
      <c r="E215" s="196"/>
      <c r="G215" s="196">
        <f t="shared" si="8"/>
        <v>0</v>
      </c>
    </row>
    <row r="216" spans="1:7">
      <c r="A216" s="2"/>
      <c r="B216" s="32"/>
      <c r="C216" s="29"/>
      <c r="E216" s="196"/>
      <c r="G216" s="196">
        <f t="shared" si="8"/>
        <v>0</v>
      </c>
    </row>
    <row r="217" spans="1:7">
      <c r="A217" s="2"/>
      <c r="B217" s="32"/>
      <c r="C217" s="29"/>
      <c r="E217" s="196"/>
      <c r="G217" s="196">
        <f t="shared" si="8"/>
        <v>0</v>
      </c>
    </row>
    <row r="218" spans="1:7">
      <c r="A218" s="2"/>
      <c r="B218" s="32"/>
      <c r="C218" s="29"/>
      <c r="E218" s="196"/>
      <c r="G218" s="196">
        <f t="shared" si="8"/>
        <v>0</v>
      </c>
    </row>
    <row r="219" spans="1:7">
      <c r="A219" s="2"/>
      <c r="B219" s="32"/>
      <c r="C219" s="29"/>
      <c r="E219" s="196"/>
      <c r="G219" s="196">
        <f t="shared" si="8"/>
        <v>0</v>
      </c>
    </row>
    <row r="220" spans="1:7">
      <c r="A220" s="2"/>
      <c r="B220" s="32"/>
      <c r="C220" s="29"/>
      <c r="E220" s="196"/>
      <c r="G220" s="196">
        <f t="shared" si="8"/>
        <v>0</v>
      </c>
    </row>
    <row r="221" spans="1:7">
      <c r="A221" s="2"/>
      <c r="B221" s="32"/>
      <c r="C221" s="29"/>
      <c r="E221" s="196"/>
      <c r="G221" s="196">
        <f t="shared" si="8"/>
        <v>0</v>
      </c>
    </row>
    <row r="222" spans="1:7">
      <c r="A222" s="2"/>
      <c r="B222" s="32"/>
      <c r="C222" s="29"/>
      <c r="E222" s="196"/>
      <c r="G222" s="196">
        <f t="shared" si="8"/>
        <v>0</v>
      </c>
    </row>
    <row r="223" spans="1:7">
      <c r="A223" s="2"/>
      <c r="B223" s="32"/>
      <c r="C223" s="29"/>
      <c r="E223" s="196"/>
      <c r="G223" s="196">
        <f t="shared" si="8"/>
        <v>0</v>
      </c>
    </row>
    <row r="224" spans="1:7">
      <c r="A224" s="2"/>
      <c r="B224" s="32"/>
      <c r="C224" s="29"/>
      <c r="E224" s="196"/>
      <c r="G224" s="196">
        <f t="shared" si="8"/>
        <v>0</v>
      </c>
    </row>
    <row r="225" spans="1:7">
      <c r="A225" s="2"/>
      <c r="B225" s="32"/>
      <c r="C225" s="29"/>
      <c r="E225" s="196"/>
      <c r="G225" s="196">
        <f t="shared" si="8"/>
        <v>0</v>
      </c>
    </row>
    <row r="226" spans="1:7">
      <c r="A226" s="2"/>
      <c r="B226" s="32"/>
      <c r="C226" s="29"/>
      <c r="E226" s="196"/>
      <c r="G226" s="196">
        <f t="shared" si="8"/>
        <v>0</v>
      </c>
    </row>
    <row r="227" spans="1:7">
      <c r="A227" s="2"/>
      <c r="B227" s="32"/>
      <c r="C227" s="29"/>
      <c r="E227" s="196"/>
      <c r="G227" s="196">
        <f t="shared" si="8"/>
        <v>0</v>
      </c>
    </row>
    <row r="228" spans="1:7">
      <c r="A228" s="2"/>
      <c r="B228" s="32"/>
      <c r="C228" s="29"/>
      <c r="E228" s="196"/>
      <c r="G228" s="196">
        <f t="shared" si="8"/>
        <v>0</v>
      </c>
    </row>
    <row r="229" spans="1:7">
      <c r="A229" s="2"/>
      <c r="B229" s="32"/>
      <c r="C229" s="29"/>
      <c r="E229" s="196"/>
      <c r="G229" s="196">
        <f t="shared" si="8"/>
        <v>0</v>
      </c>
    </row>
    <row r="230" spans="1:7">
      <c r="A230" s="2"/>
      <c r="B230" s="32"/>
      <c r="C230" s="29"/>
      <c r="E230" s="196"/>
      <c r="G230" s="196">
        <f t="shared" si="8"/>
        <v>0</v>
      </c>
    </row>
    <row r="231" spans="1:7">
      <c r="A231" s="2"/>
      <c r="B231" s="32"/>
      <c r="C231" s="29"/>
      <c r="E231" s="196"/>
      <c r="G231" s="196">
        <f t="shared" si="8"/>
        <v>0</v>
      </c>
    </row>
    <row r="232" spans="1:7">
      <c r="A232" s="2"/>
      <c r="B232" s="32"/>
      <c r="C232" s="29"/>
      <c r="E232" s="196"/>
      <c r="G232" s="196">
        <f t="shared" si="8"/>
        <v>0</v>
      </c>
    </row>
    <row r="233" spans="1:7">
      <c r="A233" s="2"/>
      <c r="B233" s="32"/>
      <c r="C233" s="29"/>
      <c r="E233" s="196"/>
      <c r="G233" s="196">
        <f t="shared" si="8"/>
        <v>0</v>
      </c>
    </row>
    <row r="234" spans="1:7">
      <c r="A234" s="2"/>
      <c r="B234" s="32"/>
      <c r="C234" s="29"/>
      <c r="E234" s="196"/>
      <c r="G234" s="196">
        <f t="shared" si="8"/>
        <v>0</v>
      </c>
    </row>
    <row r="235" spans="1:7">
      <c r="A235" s="2"/>
      <c r="B235" s="32"/>
      <c r="C235" s="29"/>
      <c r="E235" s="196"/>
      <c r="G235" s="196">
        <f t="shared" si="8"/>
        <v>0</v>
      </c>
    </row>
    <row r="236" spans="1:7">
      <c r="A236" s="2"/>
      <c r="B236" s="32"/>
      <c r="C236" s="29"/>
      <c r="E236" s="196"/>
      <c r="G236" s="196">
        <f t="shared" si="8"/>
        <v>0</v>
      </c>
    </row>
    <row r="237" spans="1:7">
      <c r="A237" s="2"/>
      <c r="B237" s="32"/>
      <c r="C237" s="29"/>
      <c r="E237" s="196"/>
      <c r="G237" s="196">
        <f t="shared" si="8"/>
        <v>0</v>
      </c>
    </row>
    <row r="238" spans="1:7">
      <c r="A238" s="2"/>
      <c r="B238" s="32"/>
      <c r="C238" s="29"/>
      <c r="E238" s="196"/>
      <c r="G238" s="196">
        <f t="shared" si="8"/>
        <v>0</v>
      </c>
    </row>
    <row r="239" spans="1:7">
      <c r="A239" s="2"/>
      <c r="B239" s="32"/>
      <c r="C239" s="29"/>
      <c r="E239" s="196"/>
      <c r="G239" s="196">
        <f t="shared" si="8"/>
        <v>0</v>
      </c>
    </row>
    <row r="240" spans="1:7">
      <c r="A240" s="2"/>
      <c r="B240" s="32"/>
      <c r="C240" s="29"/>
      <c r="E240" s="196"/>
      <c r="G240" s="196">
        <f t="shared" si="8"/>
        <v>0</v>
      </c>
    </row>
    <row r="241" spans="1:7">
      <c r="A241" s="2"/>
      <c r="B241" s="32"/>
      <c r="C241" s="29"/>
      <c r="E241" s="196"/>
      <c r="G241" s="196">
        <f t="shared" si="8"/>
        <v>0</v>
      </c>
    </row>
    <row r="242" spans="1:7">
      <c r="A242" s="2"/>
      <c r="B242" s="32"/>
      <c r="C242" s="29"/>
      <c r="E242" s="196"/>
      <c r="G242" s="196">
        <f t="shared" si="8"/>
        <v>0</v>
      </c>
    </row>
    <row r="243" spans="1:7">
      <c r="A243" s="2"/>
      <c r="B243" s="32"/>
      <c r="C243" s="29"/>
      <c r="E243" s="196"/>
      <c r="G243" s="196">
        <f t="shared" si="8"/>
        <v>0</v>
      </c>
    </row>
    <row r="244" spans="1:7">
      <c r="A244" s="2"/>
      <c r="B244" s="32"/>
      <c r="C244" s="29"/>
      <c r="E244" s="196"/>
      <c r="G244" s="196">
        <f t="shared" si="8"/>
        <v>0</v>
      </c>
    </row>
    <row r="245" spans="1:7">
      <c r="A245" s="2"/>
      <c r="B245" s="32"/>
      <c r="C245" s="29"/>
      <c r="E245" s="196"/>
      <c r="G245" s="196">
        <f t="shared" si="8"/>
        <v>0</v>
      </c>
    </row>
    <row r="246" spans="1:7">
      <c r="A246" s="2"/>
      <c r="B246" s="32"/>
      <c r="C246" s="29"/>
      <c r="E246" s="196"/>
      <c r="G246" s="196">
        <f t="shared" si="8"/>
        <v>0</v>
      </c>
    </row>
    <row r="247" spans="1:7">
      <c r="A247" s="2"/>
      <c r="B247" s="32"/>
      <c r="C247" s="29"/>
      <c r="E247" s="196"/>
      <c r="G247" s="196">
        <f t="shared" si="8"/>
        <v>0</v>
      </c>
    </row>
    <row r="248" spans="1:7">
      <c r="A248" s="2"/>
      <c r="B248" s="32"/>
      <c r="C248" s="29"/>
      <c r="E248" s="196"/>
      <c r="G248" s="196">
        <f t="shared" si="8"/>
        <v>0</v>
      </c>
    </row>
    <row r="249" spans="1:7">
      <c r="A249" s="2"/>
      <c r="B249" s="32"/>
      <c r="C249" s="29"/>
      <c r="E249" s="196"/>
      <c r="G249" s="196">
        <f t="shared" si="8"/>
        <v>0</v>
      </c>
    </row>
    <row r="250" spans="1:7">
      <c r="A250" s="2"/>
      <c r="B250" s="32"/>
      <c r="C250" s="29"/>
      <c r="E250" s="196"/>
      <c r="G250" s="196">
        <f t="shared" si="8"/>
        <v>0</v>
      </c>
    </row>
    <row r="251" spans="1:7">
      <c r="A251" s="2"/>
      <c r="B251" s="32"/>
      <c r="C251" s="29"/>
      <c r="E251" s="196"/>
      <c r="G251" s="196">
        <f t="shared" si="8"/>
        <v>0</v>
      </c>
    </row>
    <row r="252" spans="1:7">
      <c r="A252" s="2"/>
      <c r="B252" s="32"/>
      <c r="C252" s="29"/>
      <c r="E252" s="196"/>
      <c r="G252" s="196">
        <f t="shared" si="8"/>
        <v>0</v>
      </c>
    </row>
    <row r="253" spans="1:7">
      <c r="A253" s="2"/>
      <c r="B253" s="32"/>
      <c r="C253" s="29"/>
      <c r="E253" s="196"/>
      <c r="G253" s="196">
        <f t="shared" si="8"/>
        <v>0</v>
      </c>
    </row>
    <row r="254" spans="1:7">
      <c r="A254" s="2"/>
      <c r="B254" s="32"/>
      <c r="C254" s="29"/>
      <c r="E254" s="196"/>
      <c r="G254" s="196">
        <f t="shared" si="8"/>
        <v>0</v>
      </c>
    </row>
    <row r="255" spans="1:7">
      <c r="A255" s="2"/>
      <c r="B255" s="32"/>
      <c r="C255" s="29"/>
      <c r="E255" s="196"/>
      <c r="G255" s="196">
        <f t="shared" si="8"/>
        <v>0</v>
      </c>
    </row>
    <row r="256" spans="1:7">
      <c r="A256" s="2"/>
      <c r="B256" s="32"/>
      <c r="C256" s="29"/>
      <c r="E256" s="196"/>
      <c r="G256" s="196">
        <f t="shared" si="8"/>
        <v>0</v>
      </c>
    </row>
    <row r="257" spans="1:7">
      <c r="A257" s="2"/>
      <c r="B257" s="32"/>
      <c r="C257" s="29"/>
      <c r="E257" s="196"/>
      <c r="G257" s="196">
        <f t="shared" si="8"/>
        <v>0</v>
      </c>
    </row>
    <row r="258" spans="1:7">
      <c r="A258" s="2"/>
      <c r="B258" s="32"/>
      <c r="C258" s="29"/>
      <c r="E258" s="196"/>
      <c r="G258" s="196">
        <f t="shared" si="8"/>
        <v>0</v>
      </c>
    </row>
    <row r="259" spans="1:7">
      <c r="A259" s="2"/>
      <c r="B259" s="32"/>
      <c r="C259" s="29"/>
      <c r="E259" s="196"/>
      <c r="G259" s="196">
        <f t="shared" si="8"/>
        <v>0</v>
      </c>
    </row>
    <row r="260" spans="1:7">
      <c r="A260" s="2"/>
      <c r="B260" s="32"/>
      <c r="C260" s="29"/>
      <c r="E260" s="196"/>
      <c r="G260" s="196">
        <f t="shared" ref="G260:G323" si="9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9"/>
        <v>0</v>
      </c>
    </row>
    <row r="262" spans="1:7">
      <c r="A262" s="2"/>
      <c r="B262" s="32"/>
      <c r="C262" s="29"/>
      <c r="E262" s="196"/>
      <c r="G262" s="196">
        <f t="shared" si="9"/>
        <v>0</v>
      </c>
    </row>
    <row r="263" spans="1:7">
      <c r="A263" s="2"/>
      <c r="B263" s="32"/>
      <c r="C263" s="29"/>
      <c r="E263" s="196"/>
      <c r="G263" s="196">
        <f t="shared" si="9"/>
        <v>0</v>
      </c>
    </row>
    <row r="264" spans="1:7">
      <c r="A264" s="2"/>
      <c r="B264" s="32"/>
      <c r="C264" s="29"/>
      <c r="E264" s="196"/>
      <c r="G264" s="196">
        <f t="shared" si="9"/>
        <v>0</v>
      </c>
    </row>
    <row r="265" spans="1:7">
      <c r="A265" s="2"/>
      <c r="B265" s="32"/>
      <c r="C265" s="29"/>
      <c r="E265" s="196"/>
      <c r="G265" s="196">
        <f t="shared" si="9"/>
        <v>0</v>
      </c>
    </row>
    <row r="266" spans="1:7">
      <c r="A266" s="2"/>
      <c r="B266" s="32"/>
      <c r="C266" s="29"/>
      <c r="E266" s="196"/>
      <c r="G266" s="196">
        <f t="shared" si="9"/>
        <v>0</v>
      </c>
    </row>
    <row r="267" spans="1:7">
      <c r="A267" s="2"/>
      <c r="B267" s="32"/>
      <c r="C267" s="29"/>
      <c r="E267" s="196"/>
      <c r="G267" s="196">
        <f t="shared" si="9"/>
        <v>0</v>
      </c>
    </row>
    <row r="268" spans="1:7">
      <c r="A268" s="2"/>
      <c r="B268" s="32"/>
      <c r="C268" s="29"/>
      <c r="E268" s="196"/>
      <c r="G268" s="196">
        <f t="shared" si="9"/>
        <v>0</v>
      </c>
    </row>
    <row r="269" spans="1:7">
      <c r="A269" s="2"/>
      <c r="B269" s="32"/>
      <c r="C269" s="29"/>
      <c r="E269" s="196"/>
      <c r="G269" s="196">
        <f t="shared" si="9"/>
        <v>0</v>
      </c>
    </row>
    <row r="270" spans="1:7">
      <c r="A270" s="2"/>
      <c r="B270" s="32"/>
      <c r="C270" s="29"/>
      <c r="E270" s="196"/>
      <c r="G270" s="196">
        <f t="shared" si="9"/>
        <v>0</v>
      </c>
    </row>
    <row r="271" spans="1:7">
      <c r="A271" s="2"/>
      <c r="B271" s="32"/>
      <c r="C271" s="29"/>
      <c r="E271" s="196"/>
      <c r="G271" s="196">
        <f t="shared" si="9"/>
        <v>0</v>
      </c>
    </row>
    <row r="272" spans="1:7">
      <c r="A272" s="2"/>
      <c r="B272" s="32"/>
      <c r="C272" s="29"/>
      <c r="E272" s="196"/>
      <c r="G272" s="196">
        <f t="shared" si="9"/>
        <v>0</v>
      </c>
    </row>
    <row r="273" spans="1:7">
      <c r="A273" s="2"/>
      <c r="B273" s="32"/>
      <c r="C273" s="29"/>
      <c r="E273" s="196"/>
      <c r="G273" s="196">
        <f t="shared" si="9"/>
        <v>0</v>
      </c>
    </row>
    <row r="274" spans="1:7">
      <c r="A274" s="2"/>
      <c r="B274" s="32"/>
      <c r="C274" s="29"/>
      <c r="E274" s="196"/>
      <c r="G274" s="196">
        <f t="shared" si="9"/>
        <v>0</v>
      </c>
    </row>
    <row r="275" spans="1:7">
      <c r="A275" s="2"/>
      <c r="B275" s="32"/>
      <c r="C275" s="29"/>
      <c r="E275" s="196"/>
      <c r="G275" s="196">
        <f t="shared" si="9"/>
        <v>0</v>
      </c>
    </row>
    <row r="276" spans="1:7">
      <c r="A276" s="2"/>
      <c r="B276" s="32"/>
      <c r="C276" s="29"/>
      <c r="E276" s="196"/>
      <c r="G276" s="196">
        <f t="shared" si="9"/>
        <v>0</v>
      </c>
    </row>
    <row r="277" spans="1:7">
      <c r="A277" s="2"/>
      <c r="B277" s="32"/>
      <c r="C277" s="29"/>
      <c r="E277" s="196"/>
      <c r="G277" s="196">
        <f t="shared" si="9"/>
        <v>0</v>
      </c>
    </row>
    <row r="278" spans="1:7">
      <c r="A278" s="2"/>
      <c r="B278" s="32"/>
      <c r="C278" s="29"/>
      <c r="E278" s="196"/>
      <c r="G278" s="196">
        <f t="shared" si="9"/>
        <v>0</v>
      </c>
    </row>
    <row r="279" spans="1:7">
      <c r="A279" s="2"/>
      <c r="B279" s="32"/>
      <c r="C279" s="29"/>
      <c r="E279" s="196"/>
      <c r="G279" s="196">
        <f t="shared" si="9"/>
        <v>0</v>
      </c>
    </row>
    <row r="280" spans="1:7">
      <c r="A280" s="2"/>
      <c r="B280" s="32"/>
      <c r="C280" s="29"/>
      <c r="E280" s="196"/>
      <c r="G280" s="196">
        <f t="shared" si="9"/>
        <v>0</v>
      </c>
    </row>
    <row r="281" spans="1:7">
      <c r="A281" s="2"/>
      <c r="B281" s="32"/>
      <c r="C281" s="29"/>
      <c r="E281" s="196"/>
      <c r="G281" s="196">
        <f t="shared" si="9"/>
        <v>0</v>
      </c>
    </row>
    <row r="282" spans="1:7">
      <c r="A282" s="2"/>
      <c r="B282" s="32"/>
      <c r="C282" s="29"/>
      <c r="E282" s="196"/>
      <c r="G282" s="196">
        <f t="shared" si="9"/>
        <v>0</v>
      </c>
    </row>
    <row r="283" spans="1:7">
      <c r="A283" s="2"/>
      <c r="B283" s="32"/>
      <c r="C283" s="29"/>
      <c r="E283" s="196"/>
      <c r="G283" s="196">
        <f t="shared" si="9"/>
        <v>0</v>
      </c>
    </row>
    <row r="284" spans="1:7">
      <c r="A284" s="2"/>
      <c r="B284" s="32"/>
      <c r="C284" s="29"/>
      <c r="E284" s="196"/>
      <c r="G284" s="196">
        <f t="shared" si="9"/>
        <v>0</v>
      </c>
    </row>
    <row r="285" spans="1:7">
      <c r="A285" s="2"/>
      <c r="B285" s="32"/>
      <c r="C285" s="29"/>
      <c r="E285" s="196"/>
      <c r="G285" s="196">
        <f t="shared" si="9"/>
        <v>0</v>
      </c>
    </row>
    <row r="286" spans="1:7">
      <c r="A286" s="2"/>
      <c r="B286" s="32"/>
      <c r="C286" s="29"/>
      <c r="E286" s="196"/>
      <c r="G286" s="196">
        <f t="shared" si="9"/>
        <v>0</v>
      </c>
    </row>
    <row r="287" spans="1:7">
      <c r="A287" s="2"/>
      <c r="B287" s="32"/>
      <c r="C287" s="29"/>
      <c r="E287" s="196"/>
      <c r="G287" s="196">
        <f t="shared" si="9"/>
        <v>0</v>
      </c>
    </row>
    <row r="288" spans="1:7">
      <c r="A288" s="2"/>
      <c r="B288" s="32"/>
      <c r="C288" s="29"/>
      <c r="E288" s="196"/>
      <c r="G288" s="196">
        <f t="shared" si="9"/>
        <v>0</v>
      </c>
    </row>
    <row r="289" spans="1:7">
      <c r="A289" s="2"/>
      <c r="B289" s="32"/>
      <c r="C289" s="29"/>
      <c r="E289" s="196"/>
      <c r="G289" s="196">
        <f t="shared" si="9"/>
        <v>0</v>
      </c>
    </row>
    <row r="290" spans="1:7">
      <c r="A290" s="2"/>
      <c r="B290" s="32"/>
      <c r="C290" s="29"/>
      <c r="E290" s="196"/>
      <c r="G290" s="196">
        <f t="shared" si="9"/>
        <v>0</v>
      </c>
    </row>
    <row r="291" spans="1:7">
      <c r="A291" s="2"/>
      <c r="B291" s="32"/>
      <c r="C291" s="29"/>
      <c r="E291" s="196"/>
      <c r="G291" s="196">
        <f t="shared" si="9"/>
        <v>0</v>
      </c>
    </row>
    <row r="292" spans="1:7">
      <c r="A292" s="2"/>
      <c r="B292" s="32"/>
      <c r="C292" s="29"/>
      <c r="E292" s="196"/>
      <c r="G292" s="196">
        <f t="shared" si="9"/>
        <v>0</v>
      </c>
    </row>
    <row r="293" spans="1:7">
      <c r="A293" s="2"/>
      <c r="B293" s="32"/>
      <c r="C293" s="29"/>
      <c r="E293" s="196"/>
      <c r="G293" s="196">
        <f t="shared" si="9"/>
        <v>0</v>
      </c>
    </row>
    <row r="294" spans="1:7">
      <c r="A294" s="2"/>
      <c r="B294" s="32"/>
      <c r="C294" s="29"/>
      <c r="E294" s="196"/>
      <c r="G294" s="196">
        <f t="shared" si="9"/>
        <v>0</v>
      </c>
    </row>
    <row r="295" spans="1:7">
      <c r="A295" s="2"/>
      <c r="B295" s="32"/>
      <c r="C295" s="29"/>
      <c r="E295" s="196"/>
      <c r="G295" s="196">
        <f t="shared" si="9"/>
        <v>0</v>
      </c>
    </row>
    <row r="296" spans="1:7">
      <c r="A296" s="2"/>
      <c r="B296" s="32"/>
      <c r="C296" s="29"/>
      <c r="E296" s="196"/>
      <c r="G296" s="196">
        <f t="shared" si="9"/>
        <v>0</v>
      </c>
    </row>
    <row r="297" spans="1:7">
      <c r="A297" s="2"/>
      <c r="B297" s="32"/>
      <c r="C297" s="29"/>
      <c r="E297" s="196"/>
      <c r="G297" s="196">
        <f t="shared" si="9"/>
        <v>0</v>
      </c>
    </row>
    <row r="298" spans="1:7">
      <c r="A298" s="2"/>
      <c r="B298" s="32"/>
      <c r="C298" s="29"/>
      <c r="E298" s="196"/>
      <c r="G298" s="196">
        <f t="shared" si="9"/>
        <v>0</v>
      </c>
    </row>
    <row r="299" spans="1:7">
      <c r="A299" s="2"/>
      <c r="B299" s="32"/>
      <c r="C299" s="29"/>
      <c r="E299" s="196"/>
      <c r="G299" s="196">
        <f t="shared" si="9"/>
        <v>0</v>
      </c>
    </row>
    <row r="300" spans="1:7">
      <c r="A300" s="2"/>
      <c r="B300" s="32"/>
      <c r="C300" s="29"/>
      <c r="E300" s="196"/>
      <c r="G300" s="196">
        <f t="shared" si="9"/>
        <v>0</v>
      </c>
    </row>
    <row r="301" spans="1:7">
      <c r="A301" s="2"/>
      <c r="B301" s="32"/>
      <c r="C301" s="29"/>
      <c r="E301" s="196"/>
      <c r="G301" s="196">
        <f t="shared" si="9"/>
        <v>0</v>
      </c>
    </row>
    <row r="302" spans="1:7">
      <c r="A302" s="2"/>
      <c r="B302" s="32"/>
      <c r="C302" s="29"/>
      <c r="E302" s="196"/>
      <c r="G302" s="196">
        <f t="shared" si="9"/>
        <v>0</v>
      </c>
    </row>
    <row r="303" spans="1:7">
      <c r="A303" s="2"/>
      <c r="B303" s="32"/>
      <c r="C303" s="29"/>
      <c r="E303" s="196"/>
      <c r="G303" s="196">
        <f t="shared" si="9"/>
        <v>0</v>
      </c>
    </row>
    <row r="304" spans="1:7">
      <c r="A304" s="2"/>
      <c r="B304" s="32"/>
      <c r="C304" s="29"/>
      <c r="E304" s="196"/>
      <c r="G304" s="196">
        <f t="shared" si="9"/>
        <v>0</v>
      </c>
    </row>
    <row r="305" spans="1:7">
      <c r="A305" s="2"/>
      <c r="B305" s="32"/>
      <c r="C305" s="29"/>
      <c r="E305" s="196"/>
      <c r="G305" s="196">
        <f t="shared" si="9"/>
        <v>0</v>
      </c>
    </row>
    <row r="306" spans="1:7">
      <c r="A306" s="2"/>
      <c r="B306" s="32"/>
      <c r="C306" s="29"/>
      <c r="E306" s="196"/>
      <c r="G306" s="196">
        <f t="shared" si="9"/>
        <v>0</v>
      </c>
    </row>
    <row r="307" spans="1:7">
      <c r="A307" s="2"/>
      <c r="B307" s="32"/>
      <c r="C307" s="29"/>
      <c r="E307" s="196"/>
      <c r="G307" s="196">
        <f t="shared" si="9"/>
        <v>0</v>
      </c>
    </row>
    <row r="308" spans="1:7">
      <c r="A308" s="2"/>
      <c r="B308" s="32"/>
      <c r="C308" s="29"/>
      <c r="E308" s="196"/>
      <c r="G308" s="196">
        <f t="shared" si="9"/>
        <v>0</v>
      </c>
    </row>
    <row r="309" spans="1:7">
      <c r="A309" s="2"/>
      <c r="B309" s="32"/>
      <c r="C309" s="29"/>
      <c r="E309" s="196"/>
      <c r="G309" s="196">
        <f t="shared" si="9"/>
        <v>0</v>
      </c>
    </row>
    <row r="310" spans="1:7">
      <c r="A310" s="2"/>
      <c r="B310" s="32"/>
      <c r="C310" s="29"/>
      <c r="E310" s="196"/>
      <c r="G310" s="196">
        <f t="shared" si="9"/>
        <v>0</v>
      </c>
    </row>
    <row r="311" spans="1:7">
      <c r="A311" s="2"/>
      <c r="B311" s="32"/>
      <c r="C311" s="29"/>
      <c r="E311" s="196"/>
      <c r="G311" s="196">
        <f t="shared" si="9"/>
        <v>0</v>
      </c>
    </row>
    <row r="312" spans="1:7">
      <c r="A312" s="2"/>
      <c r="B312" s="32"/>
      <c r="C312" s="29"/>
      <c r="E312" s="196"/>
      <c r="G312" s="196">
        <f t="shared" si="9"/>
        <v>0</v>
      </c>
    </row>
    <row r="313" spans="1:7">
      <c r="A313" s="2"/>
      <c r="B313" s="32"/>
      <c r="C313" s="29"/>
      <c r="E313" s="196"/>
      <c r="G313" s="196">
        <f t="shared" si="9"/>
        <v>0</v>
      </c>
    </row>
    <row r="314" spans="1:7">
      <c r="A314" s="2"/>
      <c r="B314" s="32"/>
      <c r="C314" s="29"/>
      <c r="E314" s="196"/>
      <c r="G314" s="196">
        <f t="shared" si="9"/>
        <v>0</v>
      </c>
    </row>
    <row r="315" spans="1:7">
      <c r="A315" s="2"/>
      <c r="B315" s="32"/>
      <c r="C315" s="29"/>
      <c r="E315" s="196"/>
      <c r="G315" s="196">
        <f t="shared" si="9"/>
        <v>0</v>
      </c>
    </row>
    <row r="316" spans="1:7">
      <c r="A316" s="2"/>
      <c r="B316" s="32"/>
      <c r="C316" s="29"/>
      <c r="E316" s="196"/>
      <c r="G316" s="196">
        <f t="shared" si="9"/>
        <v>0</v>
      </c>
    </row>
    <row r="317" spans="1:7">
      <c r="A317" s="2"/>
      <c r="B317" s="32"/>
      <c r="C317" s="29"/>
      <c r="E317" s="196"/>
      <c r="G317" s="196">
        <f t="shared" si="9"/>
        <v>0</v>
      </c>
    </row>
    <row r="318" spans="1:7">
      <c r="A318" s="2"/>
      <c r="B318" s="32"/>
      <c r="C318" s="29"/>
      <c r="E318" s="196"/>
      <c r="G318" s="196">
        <f t="shared" si="9"/>
        <v>0</v>
      </c>
    </row>
    <row r="319" spans="1:7">
      <c r="A319" s="2"/>
      <c r="B319" s="32"/>
      <c r="C319" s="29"/>
      <c r="E319" s="196"/>
      <c r="G319" s="196">
        <f t="shared" si="9"/>
        <v>0</v>
      </c>
    </row>
    <row r="320" spans="1:7">
      <c r="A320" s="2"/>
      <c r="B320" s="32"/>
      <c r="C320" s="29"/>
      <c r="E320" s="196"/>
      <c r="G320" s="196">
        <f t="shared" si="9"/>
        <v>0</v>
      </c>
    </row>
    <row r="321" spans="1:7">
      <c r="A321" s="2"/>
      <c r="B321" s="32"/>
      <c r="C321" s="29"/>
      <c r="E321" s="196"/>
      <c r="G321" s="196">
        <f t="shared" si="9"/>
        <v>0</v>
      </c>
    </row>
    <row r="322" spans="1:7">
      <c r="A322" s="2"/>
      <c r="B322" s="32"/>
      <c r="C322" s="29"/>
      <c r="E322" s="196"/>
      <c r="G322" s="196">
        <f t="shared" si="9"/>
        <v>0</v>
      </c>
    </row>
    <row r="323" spans="1:7">
      <c r="A323" s="2"/>
      <c r="B323" s="32"/>
      <c r="C323" s="29"/>
      <c r="E323" s="196"/>
      <c r="G323" s="196">
        <f t="shared" si="9"/>
        <v>0</v>
      </c>
    </row>
    <row r="324" spans="1:7">
      <c r="A324" s="2"/>
      <c r="B324" s="32"/>
      <c r="C324" s="29"/>
      <c r="E324" s="196"/>
      <c r="G324" s="196">
        <f t="shared" ref="G324:G387" si="10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10"/>
        <v>0</v>
      </c>
    </row>
    <row r="326" spans="1:7">
      <c r="A326" s="2"/>
      <c r="B326" s="32"/>
      <c r="C326" s="29"/>
      <c r="E326" s="196"/>
      <c r="G326" s="196">
        <f t="shared" si="10"/>
        <v>0</v>
      </c>
    </row>
    <row r="327" spans="1:7">
      <c r="A327" s="2"/>
      <c r="B327" s="32"/>
      <c r="C327" s="29"/>
      <c r="E327" s="196"/>
      <c r="G327" s="196">
        <f t="shared" si="10"/>
        <v>0</v>
      </c>
    </row>
    <row r="328" spans="1:7">
      <c r="A328" s="2"/>
      <c r="B328" s="32"/>
      <c r="C328" s="29"/>
      <c r="E328" s="196"/>
      <c r="G328" s="196">
        <f t="shared" si="10"/>
        <v>0</v>
      </c>
    </row>
    <row r="329" spans="1:7">
      <c r="A329" s="2"/>
      <c r="B329" s="32"/>
      <c r="C329" s="29"/>
      <c r="E329" s="196"/>
      <c r="G329" s="196">
        <f t="shared" si="10"/>
        <v>0</v>
      </c>
    </row>
    <row r="330" spans="1:7">
      <c r="A330" s="2"/>
      <c r="B330" s="32"/>
      <c r="C330" s="29"/>
      <c r="E330" s="196"/>
      <c r="G330" s="196">
        <f t="shared" si="10"/>
        <v>0</v>
      </c>
    </row>
    <row r="331" spans="1:7">
      <c r="A331" s="2"/>
      <c r="B331" s="32"/>
      <c r="C331" s="29"/>
      <c r="E331" s="196"/>
      <c r="G331" s="196">
        <f t="shared" si="10"/>
        <v>0</v>
      </c>
    </row>
    <row r="332" spans="1:7">
      <c r="A332" s="2"/>
      <c r="B332" s="32"/>
      <c r="C332" s="29"/>
      <c r="E332" s="196"/>
      <c r="G332" s="196">
        <f t="shared" si="10"/>
        <v>0</v>
      </c>
    </row>
    <row r="333" spans="1:7">
      <c r="A333" s="2"/>
      <c r="B333" s="32"/>
      <c r="C333" s="29"/>
      <c r="E333" s="196"/>
      <c r="G333" s="196">
        <f t="shared" si="10"/>
        <v>0</v>
      </c>
    </row>
    <row r="334" spans="1:7">
      <c r="A334" s="2"/>
      <c r="B334" s="32"/>
      <c r="C334" s="29"/>
      <c r="E334" s="196"/>
      <c r="G334" s="196">
        <f t="shared" si="10"/>
        <v>0</v>
      </c>
    </row>
    <row r="335" spans="1:7">
      <c r="A335" s="2"/>
      <c r="B335" s="32"/>
      <c r="C335" s="29"/>
      <c r="E335" s="196"/>
      <c r="G335" s="196">
        <f t="shared" si="10"/>
        <v>0</v>
      </c>
    </row>
    <row r="336" spans="1:7">
      <c r="A336" s="2"/>
      <c r="B336" s="32"/>
      <c r="C336" s="29"/>
      <c r="E336" s="196"/>
      <c r="G336" s="196">
        <f t="shared" si="10"/>
        <v>0</v>
      </c>
    </row>
    <row r="337" spans="1:7">
      <c r="A337" s="2"/>
      <c r="B337" s="32"/>
      <c r="C337" s="29"/>
      <c r="E337" s="196"/>
      <c r="G337" s="196">
        <f t="shared" si="10"/>
        <v>0</v>
      </c>
    </row>
    <row r="338" spans="1:7">
      <c r="A338" s="2"/>
      <c r="B338" s="32"/>
      <c r="C338" s="29"/>
      <c r="E338" s="196"/>
      <c r="G338" s="196">
        <f t="shared" si="10"/>
        <v>0</v>
      </c>
    </row>
    <row r="339" spans="1:7">
      <c r="A339" s="2"/>
      <c r="B339" s="32"/>
      <c r="C339" s="29"/>
      <c r="E339" s="196"/>
      <c r="G339" s="196">
        <f t="shared" si="10"/>
        <v>0</v>
      </c>
    </row>
    <row r="340" spans="1:7">
      <c r="A340" s="2"/>
      <c r="B340" s="32"/>
      <c r="C340" s="29"/>
      <c r="E340" s="196"/>
      <c r="G340" s="196">
        <f t="shared" si="10"/>
        <v>0</v>
      </c>
    </row>
    <row r="341" spans="1:7">
      <c r="A341" s="2"/>
      <c r="B341" s="32"/>
      <c r="C341" s="29"/>
      <c r="E341" s="196"/>
      <c r="G341" s="196">
        <f t="shared" si="10"/>
        <v>0</v>
      </c>
    </row>
    <row r="342" spans="1:7">
      <c r="A342" s="2"/>
      <c r="B342" s="32"/>
      <c r="C342" s="29"/>
      <c r="E342" s="196"/>
      <c r="G342" s="196">
        <f t="shared" si="10"/>
        <v>0</v>
      </c>
    </row>
    <row r="343" spans="1:7">
      <c r="A343" s="2"/>
      <c r="B343" s="32"/>
      <c r="C343" s="29"/>
      <c r="E343" s="196"/>
      <c r="G343" s="196">
        <f t="shared" si="10"/>
        <v>0</v>
      </c>
    </row>
    <row r="344" spans="1:7">
      <c r="A344" s="2"/>
      <c r="B344" s="32"/>
      <c r="C344" s="29"/>
      <c r="E344" s="196"/>
      <c r="G344" s="196">
        <f t="shared" si="10"/>
        <v>0</v>
      </c>
    </row>
    <row r="345" spans="1:7">
      <c r="A345" s="2"/>
      <c r="B345" s="32"/>
      <c r="C345" s="29"/>
      <c r="E345" s="196"/>
      <c r="G345" s="196">
        <f t="shared" si="10"/>
        <v>0</v>
      </c>
    </row>
    <row r="346" spans="1:7">
      <c r="A346" s="2"/>
      <c r="B346" s="32"/>
      <c r="C346" s="29"/>
      <c r="E346" s="196"/>
      <c r="G346" s="196">
        <f t="shared" si="10"/>
        <v>0</v>
      </c>
    </row>
    <row r="347" spans="1:7">
      <c r="A347" s="2"/>
      <c r="B347" s="32"/>
      <c r="C347" s="29"/>
      <c r="E347" s="196"/>
      <c r="G347" s="196">
        <f t="shared" si="10"/>
        <v>0</v>
      </c>
    </row>
    <row r="348" spans="1:7">
      <c r="A348" s="2"/>
      <c r="B348" s="32"/>
      <c r="C348" s="29"/>
      <c r="E348" s="196"/>
      <c r="G348" s="196">
        <f t="shared" si="10"/>
        <v>0</v>
      </c>
    </row>
    <row r="349" spans="1:7">
      <c r="A349" s="2"/>
      <c r="B349" s="32"/>
      <c r="C349" s="29"/>
      <c r="E349" s="196"/>
      <c r="G349" s="196">
        <f t="shared" si="10"/>
        <v>0</v>
      </c>
    </row>
    <row r="350" spans="1:7">
      <c r="A350" s="2"/>
      <c r="B350" s="32"/>
      <c r="C350" s="29"/>
      <c r="E350" s="196"/>
      <c r="G350" s="196">
        <f t="shared" si="10"/>
        <v>0</v>
      </c>
    </row>
    <row r="351" spans="1:7">
      <c r="A351" s="2"/>
      <c r="B351" s="32"/>
      <c r="C351" s="29"/>
      <c r="E351" s="196"/>
      <c r="G351" s="196">
        <f t="shared" si="10"/>
        <v>0</v>
      </c>
    </row>
    <row r="352" spans="1:7">
      <c r="A352" s="2"/>
      <c r="B352" s="32"/>
      <c r="C352" s="29"/>
      <c r="E352" s="196"/>
      <c r="G352" s="196">
        <f t="shared" si="10"/>
        <v>0</v>
      </c>
    </row>
    <row r="353" spans="1:7">
      <c r="A353" s="2"/>
      <c r="B353" s="32"/>
      <c r="C353" s="29"/>
      <c r="E353" s="196"/>
      <c r="G353" s="196">
        <f t="shared" si="10"/>
        <v>0</v>
      </c>
    </row>
    <row r="354" spans="1:7">
      <c r="A354" s="2"/>
      <c r="B354" s="32"/>
      <c r="C354" s="29"/>
      <c r="E354" s="196"/>
      <c r="G354" s="196">
        <f t="shared" si="10"/>
        <v>0</v>
      </c>
    </row>
    <row r="355" spans="1:7">
      <c r="A355" s="2"/>
      <c r="B355" s="32"/>
      <c r="C355" s="29"/>
      <c r="E355" s="196"/>
      <c r="G355" s="196">
        <f t="shared" si="10"/>
        <v>0</v>
      </c>
    </row>
    <row r="356" spans="1:7">
      <c r="A356" s="2"/>
      <c r="B356" s="32"/>
      <c r="C356" s="29"/>
      <c r="E356" s="196"/>
      <c r="G356" s="196">
        <f t="shared" si="10"/>
        <v>0</v>
      </c>
    </row>
    <row r="357" spans="1:7">
      <c r="A357" s="2"/>
      <c r="B357" s="32"/>
      <c r="C357" s="29"/>
      <c r="E357" s="196"/>
      <c r="G357" s="196">
        <f t="shared" si="10"/>
        <v>0</v>
      </c>
    </row>
    <row r="358" spans="1:7">
      <c r="A358" s="2"/>
      <c r="B358" s="32"/>
      <c r="C358" s="29"/>
      <c r="E358" s="196"/>
      <c r="G358" s="196">
        <f t="shared" si="10"/>
        <v>0</v>
      </c>
    </row>
    <row r="359" spans="1:7">
      <c r="A359" s="2"/>
      <c r="B359" s="32"/>
      <c r="C359" s="29"/>
      <c r="E359" s="196"/>
      <c r="G359" s="196">
        <f t="shared" si="10"/>
        <v>0</v>
      </c>
    </row>
    <row r="360" spans="1:7">
      <c r="A360" s="2"/>
      <c r="B360" s="32"/>
      <c r="C360" s="29"/>
      <c r="E360" s="196"/>
      <c r="G360" s="196">
        <f t="shared" si="10"/>
        <v>0</v>
      </c>
    </row>
    <row r="361" spans="1:7">
      <c r="A361" s="2"/>
      <c r="B361" s="32"/>
      <c r="C361" s="29"/>
      <c r="E361" s="196"/>
      <c r="G361" s="196">
        <f t="shared" si="10"/>
        <v>0</v>
      </c>
    </row>
    <row r="362" spans="1:7">
      <c r="A362" s="2"/>
      <c r="B362" s="32"/>
      <c r="C362" s="29"/>
      <c r="E362" s="196"/>
      <c r="G362" s="196">
        <f t="shared" si="10"/>
        <v>0</v>
      </c>
    </row>
    <row r="363" spans="1:7">
      <c r="A363" s="2"/>
      <c r="B363" s="32"/>
      <c r="C363" s="29"/>
      <c r="E363" s="196"/>
      <c r="G363" s="196">
        <f t="shared" si="10"/>
        <v>0</v>
      </c>
    </row>
    <row r="364" spans="1:7">
      <c r="A364" s="2"/>
      <c r="B364" s="32"/>
      <c r="C364" s="29"/>
      <c r="E364" s="196"/>
      <c r="G364" s="196">
        <f t="shared" si="10"/>
        <v>0</v>
      </c>
    </row>
    <row r="365" spans="1:7">
      <c r="A365" s="2"/>
      <c r="B365" s="32"/>
      <c r="C365" s="29"/>
      <c r="E365" s="196"/>
      <c r="G365" s="196">
        <f t="shared" si="10"/>
        <v>0</v>
      </c>
    </row>
    <row r="366" spans="1:7">
      <c r="A366" s="2"/>
      <c r="B366" s="32"/>
      <c r="C366" s="29"/>
      <c r="E366" s="196"/>
      <c r="G366" s="196">
        <f t="shared" si="10"/>
        <v>0</v>
      </c>
    </row>
    <row r="367" spans="1:7">
      <c r="A367" s="2"/>
      <c r="B367" s="32"/>
      <c r="C367" s="29"/>
      <c r="E367" s="196"/>
      <c r="G367" s="196">
        <f t="shared" si="10"/>
        <v>0</v>
      </c>
    </row>
    <row r="368" spans="1:7">
      <c r="A368" s="2"/>
      <c r="B368" s="32"/>
      <c r="C368" s="29"/>
      <c r="E368" s="196"/>
      <c r="G368" s="196">
        <f t="shared" si="10"/>
        <v>0</v>
      </c>
    </row>
    <row r="369" spans="1:7">
      <c r="A369" s="2"/>
      <c r="B369" s="32"/>
      <c r="C369" s="29"/>
      <c r="E369" s="196"/>
      <c r="G369" s="196">
        <f t="shared" si="10"/>
        <v>0</v>
      </c>
    </row>
    <row r="370" spans="1:7">
      <c r="A370" s="2"/>
      <c r="B370" s="32"/>
      <c r="C370" s="29"/>
      <c r="E370" s="196"/>
      <c r="G370" s="196">
        <f t="shared" si="10"/>
        <v>0</v>
      </c>
    </row>
    <row r="371" spans="1:7">
      <c r="A371" s="2"/>
      <c r="B371" s="32"/>
      <c r="C371" s="29"/>
      <c r="E371" s="196"/>
      <c r="G371" s="196">
        <f t="shared" si="10"/>
        <v>0</v>
      </c>
    </row>
    <row r="372" spans="1:7">
      <c r="A372" s="2"/>
      <c r="B372" s="32"/>
      <c r="C372" s="29"/>
      <c r="E372" s="196"/>
      <c r="G372" s="196">
        <f t="shared" si="10"/>
        <v>0</v>
      </c>
    </row>
    <row r="373" spans="1:7">
      <c r="A373" s="2"/>
      <c r="B373" s="32"/>
      <c r="C373" s="29"/>
      <c r="E373" s="196"/>
      <c r="G373" s="196">
        <f t="shared" si="10"/>
        <v>0</v>
      </c>
    </row>
    <row r="374" spans="1:7">
      <c r="A374" s="2"/>
      <c r="B374" s="32"/>
      <c r="C374" s="29"/>
      <c r="E374" s="196"/>
      <c r="G374" s="196">
        <f t="shared" si="10"/>
        <v>0</v>
      </c>
    </row>
    <row r="375" spans="1:7">
      <c r="A375" s="2"/>
      <c r="B375" s="32"/>
      <c r="C375" s="29"/>
      <c r="E375" s="196"/>
      <c r="G375" s="196">
        <f t="shared" si="10"/>
        <v>0</v>
      </c>
    </row>
    <row r="376" spans="1:7">
      <c r="A376" s="2"/>
      <c r="B376" s="32"/>
      <c r="C376" s="29"/>
      <c r="E376" s="196"/>
      <c r="G376" s="196">
        <f t="shared" si="10"/>
        <v>0</v>
      </c>
    </row>
    <row r="377" spans="1:7">
      <c r="A377" s="2"/>
      <c r="B377" s="32"/>
      <c r="C377" s="29"/>
      <c r="E377" s="196"/>
      <c r="G377" s="196">
        <f t="shared" si="10"/>
        <v>0</v>
      </c>
    </row>
    <row r="378" spans="1:7">
      <c r="A378" s="2"/>
      <c r="B378" s="32"/>
      <c r="C378" s="29"/>
      <c r="E378" s="196"/>
      <c r="G378" s="196">
        <f t="shared" si="10"/>
        <v>0</v>
      </c>
    </row>
    <row r="379" spans="1:7">
      <c r="A379" s="2"/>
      <c r="B379" s="32"/>
      <c r="C379" s="29"/>
      <c r="E379" s="196"/>
      <c r="G379" s="196">
        <f t="shared" si="10"/>
        <v>0</v>
      </c>
    </row>
    <row r="380" spans="1:7">
      <c r="A380" s="2"/>
      <c r="B380" s="32"/>
      <c r="C380" s="29"/>
      <c r="E380" s="196"/>
      <c r="G380" s="196">
        <f t="shared" si="10"/>
        <v>0</v>
      </c>
    </row>
    <row r="381" spans="1:7">
      <c r="A381" s="2"/>
      <c r="B381" s="32"/>
      <c r="C381" s="29"/>
      <c r="E381" s="196"/>
      <c r="G381" s="196">
        <f t="shared" si="10"/>
        <v>0</v>
      </c>
    </row>
    <row r="382" spans="1:7">
      <c r="A382" s="2"/>
      <c r="B382" s="32"/>
      <c r="C382" s="29"/>
      <c r="E382" s="196"/>
      <c r="G382" s="196">
        <f t="shared" si="10"/>
        <v>0</v>
      </c>
    </row>
    <row r="383" spans="1:7">
      <c r="A383" s="2"/>
      <c r="B383" s="32"/>
      <c r="C383" s="29"/>
      <c r="E383" s="196"/>
      <c r="G383" s="196">
        <f t="shared" si="10"/>
        <v>0</v>
      </c>
    </row>
    <row r="384" spans="1:7">
      <c r="A384" s="2"/>
      <c r="B384" s="32"/>
      <c r="C384" s="29"/>
      <c r="E384" s="196"/>
      <c r="G384" s="196">
        <f t="shared" si="10"/>
        <v>0</v>
      </c>
    </row>
    <row r="385" spans="1:7">
      <c r="A385" s="2"/>
      <c r="B385" s="32"/>
      <c r="C385" s="29"/>
      <c r="E385" s="196"/>
      <c r="G385" s="196">
        <f t="shared" si="10"/>
        <v>0</v>
      </c>
    </row>
    <row r="386" spans="1:7">
      <c r="A386" s="2"/>
      <c r="B386" s="32"/>
      <c r="C386" s="29"/>
      <c r="E386" s="196"/>
      <c r="G386" s="196">
        <f t="shared" si="10"/>
        <v>0</v>
      </c>
    </row>
    <row r="387" spans="1:7">
      <c r="A387" s="2"/>
      <c r="B387" s="32"/>
      <c r="C387" s="29"/>
      <c r="E387" s="196"/>
      <c r="G387" s="196">
        <f t="shared" si="10"/>
        <v>0</v>
      </c>
    </row>
    <row r="388" spans="1:7">
      <c r="A388" s="2"/>
      <c r="B388" s="32"/>
      <c r="C388" s="29"/>
      <c r="E388" s="196"/>
      <c r="G388" s="196">
        <f t="shared" ref="G388:G451" si="11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1"/>
        <v>0</v>
      </c>
    </row>
    <row r="390" spans="1:7">
      <c r="A390" s="2"/>
      <c r="B390" s="32"/>
      <c r="C390" s="29"/>
      <c r="E390" s="196"/>
      <c r="G390" s="196">
        <f t="shared" si="11"/>
        <v>0</v>
      </c>
    </row>
    <row r="391" spans="1:7">
      <c r="A391" s="2"/>
      <c r="B391" s="32"/>
      <c r="C391" s="29"/>
      <c r="E391" s="196"/>
      <c r="G391" s="196">
        <f t="shared" si="11"/>
        <v>0</v>
      </c>
    </row>
    <row r="392" spans="1:7">
      <c r="A392" s="2"/>
      <c r="B392" s="32"/>
      <c r="C392" s="29"/>
      <c r="E392" s="196"/>
      <c r="G392" s="196">
        <f t="shared" si="11"/>
        <v>0</v>
      </c>
    </row>
    <row r="393" spans="1:7">
      <c r="A393" s="2"/>
      <c r="B393" s="32"/>
      <c r="C393" s="29"/>
      <c r="E393" s="196"/>
      <c r="G393" s="196">
        <f t="shared" si="11"/>
        <v>0</v>
      </c>
    </row>
    <row r="394" spans="1:7">
      <c r="A394" s="2"/>
      <c r="B394" s="32"/>
      <c r="C394" s="29"/>
      <c r="E394" s="196"/>
      <c r="G394" s="196">
        <f t="shared" si="11"/>
        <v>0</v>
      </c>
    </row>
    <row r="395" spans="1:7">
      <c r="A395" s="2"/>
      <c r="B395" s="32"/>
      <c r="C395" s="29"/>
      <c r="E395" s="196"/>
      <c r="G395" s="196">
        <f t="shared" si="11"/>
        <v>0</v>
      </c>
    </row>
    <row r="396" spans="1:7">
      <c r="A396" s="2"/>
      <c r="B396" s="32"/>
      <c r="C396" s="29"/>
      <c r="E396" s="196"/>
      <c r="G396" s="196">
        <f t="shared" si="11"/>
        <v>0</v>
      </c>
    </row>
    <row r="397" spans="1:7">
      <c r="A397" s="2"/>
      <c r="B397" s="32"/>
      <c r="C397" s="29"/>
      <c r="E397" s="196"/>
      <c r="G397" s="196">
        <f t="shared" si="11"/>
        <v>0</v>
      </c>
    </row>
    <row r="398" spans="1:7">
      <c r="A398" s="2"/>
      <c r="B398" s="32"/>
      <c r="C398" s="29"/>
      <c r="E398" s="196"/>
      <c r="G398" s="196">
        <f t="shared" si="11"/>
        <v>0</v>
      </c>
    </row>
    <row r="399" spans="1:7">
      <c r="A399" s="2"/>
      <c r="B399" s="32"/>
      <c r="C399" s="29"/>
      <c r="E399" s="196"/>
      <c r="G399" s="196">
        <f t="shared" si="11"/>
        <v>0</v>
      </c>
    </row>
    <row r="400" spans="1:7">
      <c r="A400" s="2"/>
      <c r="B400" s="32"/>
      <c r="C400" s="29"/>
      <c r="E400" s="196"/>
      <c r="G400" s="196">
        <f t="shared" si="11"/>
        <v>0</v>
      </c>
    </row>
    <row r="401" spans="1:7">
      <c r="A401" s="2"/>
      <c r="B401" s="32"/>
      <c r="C401" s="29"/>
      <c r="E401" s="196"/>
      <c r="G401" s="196">
        <f t="shared" si="11"/>
        <v>0</v>
      </c>
    </row>
    <row r="402" spans="1:7">
      <c r="A402" s="2"/>
      <c r="B402" s="32"/>
      <c r="C402" s="29"/>
      <c r="E402" s="196"/>
      <c r="G402" s="196">
        <f t="shared" si="11"/>
        <v>0</v>
      </c>
    </row>
    <row r="403" spans="1:7">
      <c r="A403" s="2"/>
      <c r="B403" s="32"/>
      <c r="C403" s="29"/>
      <c r="E403" s="196"/>
      <c r="G403" s="196">
        <f t="shared" si="11"/>
        <v>0</v>
      </c>
    </row>
    <row r="404" spans="1:7">
      <c r="A404" s="2"/>
      <c r="B404" s="32"/>
      <c r="C404" s="29"/>
      <c r="E404" s="196"/>
      <c r="G404" s="196">
        <f t="shared" si="11"/>
        <v>0</v>
      </c>
    </row>
    <row r="405" spans="1:7">
      <c r="A405" s="2"/>
      <c r="B405" s="32"/>
      <c r="C405" s="29"/>
      <c r="E405" s="196"/>
      <c r="G405" s="196">
        <f t="shared" si="11"/>
        <v>0</v>
      </c>
    </row>
    <row r="406" spans="1:7">
      <c r="A406" s="2"/>
      <c r="B406" s="32"/>
      <c r="C406" s="29"/>
      <c r="E406" s="196"/>
      <c r="G406" s="196">
        <f t="shared" si="11"/>
        <v>0</v>
      </c>
    </row>
    <row r="407" spans="1:7">
      <c r="A407" s="2"/>
      <c r="B407" s="32"/>
      <c r="C407" s="29"/>
      <c r="E407" s="196"/>
      <c r="G407" s="196">
        <f t="shared" si="11"/>
        <v>0</v>
      </c>
    </row>
    <row r="408" spans="1:7">
      <c r="A408" s="2"/>
      <c r="B408" s="32"/>
      <c r="C408" s="29"/>
      <c r="E408" s="196"/>
      <c r="G408" s="196">
        <f t="shared" si="11"/>
        <v>0</v>
      </c>
    </row>
    <row r="409" spans="1:7">
      <c r="A409" s="2"/>
      <c r="B409" s="32"/>
      <c r="C409" s="29"/>
      <c r="E409" s="196"/>
      <c r="G409" s="196">
        <f t="shared" si="11"/>
        <v>0</v>
      </c>
    </row>
    <row r="410" spans="1:7">
      <c r="A410" s="2"/>
      <c r="B410" s="32"/>
      <c r="C410" s="29"/>
      <c r="E410" s="196"/>
      <c r="G410" s="196">
        <f t="shared" si="11"/>
        <v>0</v>
      </c>
    </row>
    <row r="411" spans="1:7">
      <c r="A411" s="2"/>
      <c r="B411" s="32"/>
      <c r="C411" s="29"/>
      <c r="E411" s="196"/>
      <c r="G411" s="196">
        <f t="shared" si="11"/>
        <v>0</v>
      </c>
    </row>
    <row r="412" spans="1:7">
      <c r="A412" s="2"/>
      <c r="B412" s="32"/>
      <c r="C412" s="29"/>
      <c r="E412" s="196"/>
      <c r="G412" s="196">
        <f t="shared" si="11"/>
        <v>0</v>
      </c>
    </row>
    <row r="413" spans="1:7">
      <c r="A413" s="2"/>
      <c r="B413" s="32"/>
      <c r="C413" s="29"/>
      <c r="E413" s="196"/>
      <c r="G413" s="196">
        <f t="shared" si="11"/>
        <v>0</v>
      </c>
    </row>
    <row r="414" spans="1:7">
      <c r="A414" s="2"/>
      <c r="B414" s="32"/>
      <c r="C414" s="29"/>
      <c r="E414" s="196"/>
      <c r="G414" s="196">
        <f t="shared" si="11"/>
        <v>0</v>
      </c>
    </row>
    <row r="415" spans="1:7">
      <c r="A415" s="2"/>
      <c r="B415" s="32"/>
      <c r="C415" s="29"/>
      <c r="E415" s="196"/>
      <c r="G415" s="196">
        <f t="shared" si="11"/>
        <v>0</v>
      </c>
    </row>
    <row r="416" spans="1:7">
      <c r="A416" s="2"/>
      <c r="B416" s="32"/>
      <c r="C416" s="29"/>
      <c r="E416" s="196"/>
      <c r="G416" s="196">
        <f t="shared" si="11"/>
        <v>0</v>
      </c>
    </row>
    <row r="417" spans="1:7">
      <c r="A417" s="2"/>
      <c r="B417" s="32"/>
      <c r="C417" s="29"/>
      <c r="E417" s="196"/>
      <c r="G417" s="196">
        <f t="shared" si="11"/>
        <v>0</v>
      </c>
    </row>
    <row r="418" spans="1:7">
      <c r="A418" s="2"/>
      <c r="B418" s="32"/>
      <c r="C418" s="29"/>
      <c r="E418" s="196"/>
      <c r="G418" s="196">
        <f t="shared" si="11"/>
        <v>0</v>
      </c>
    </row>
    <row r="419" spans="1:7">
      <c r="A419" s="2"/>
      <c r="B419" s="32"/>
      <c r="C419" s="29"/>
      <c r="E419" s="196"/>
      <c r="G419" s="196">
        <f t="shared" si="11"/>
        <v>0</v>
      </c>
    </row>
    <row r="420" spans="1:7">
      <c r="A420" s="2"/>
      <c r="B420" s="32"/>
      <c r="C420" s="29"/>
      <c r="E420" s="196"/>
      <c r="G420" s="196">
        <f t="shared" si="11"/>
        <v>0</v>
      </c>
    </row>
    <row r="421" spans="1:7">
      <c r="A421" s="2"/>
      <c r="B421" s="32"/>
      <c r="C421" s="29"/>
      <c r="E421" s="196"/>
      <c r="G421" s="196">
        <f t="shared" si="11"/>
        <v>0</v>
      </c>
    </row>
    <row r="422" spans="1:7">
      <c r="A422" s="2"/>
      <c r="B422" s="32"/>
      <c r="C422" s="29"/>
      <c r="E422" s="196"/>
      <c r="G422" s="196">
        <f t="shared" si="11"/>
        <v>0</v>
      </c>
    </row>
    <row r="423" spans="1:7">
      <c r="A423" s="2"/>
      <c r="B423" s="32"/>
      <c r="C423" s="29"/>
      <c r="E423" s="196"/>
      <c r="G423" s="196">
        <f t="shared" si="11"/>
        <v>0</v>
      </c>
    </row>
    <row r="424" spans="1:7">
      <c r="A424" s="2"/>
      <c r="B424" s="32"/>
      <c r="C424" s="29"/>
      <c r="E424" s="196"/>
      <c r="G424" s="196">
        <f t="shared" si="11"/>
        <v>0</v>
      </c>
    </row>
    <row r="425" spans="1:7">
      <c r="A425" s="2"/>
      <c r="B425" s="32"/>
      <c r="C425" s="29"/>
      <c r="E425" s="196"/>
      <c r="G425" s="196">
        <f t="shared" si="11"/>
        <v>0</v>
      </c>
    </row>
    <row r="426" spans="1:7">
      <c r="A426" s="2"/>
      <c r="B426" s="32"/>
      <c r="C426" s="29"/>
      <c r="E426" s="196"/>
      <c r="G426" s="196">
        <f t="shared" si="11"/>
        <v>0</v>
      </c>
    </row>
    <row r="427" spans="1:7">
      <c r="A427" s="2"/>
      <c r="B427" s="32"/>
      <c r="C427" s="29"/>
      <c r="E427" s="196"/>
      <c r="G427" s="196">
        <f t="shared" si="11"/>
        <v>0</v>
      </c>
    </row>
    <row r="428" spans="1:7">
      <c r="A428" s="2"/>
      <c r="B428" s="32"/>
      <c r="C428" s="29"/>
      <c r="E428" s="196"/>
      <c r="G428" s="196">
        <f t="shared" si="11"/>
        <v>0</v>
      </c>
    </row>
    <row r="429" spans="1:7">
      <c r="A429" s="2"/>
      <c r="B429" s="32"/>
      <c r="C429" s="29"/>
      <c r="E429" s="196"/>
      <c r="G429" s="196">
        <f t="shared" si="11"/>
        <v>0</v>
      </c>
    </row>
    <row r="430" spans="1:7">
      <c r="A430" s="2"/>
      <c r="B430" s="32"/>
      <c r="C430" s="29"/>
      <c r="E430" s="196"/>
      <c r="G430" s="196">
        <f t="shared" si="11"/>
        <v>0</v>
      </c>
    </row>
    <row r="431" spans="1:7">
      <c r="A431" s="2"/>
      <c r="B431" s="32"/>
      <c r="C431" s="29"/>
      <c r="E431" s="196"/>
      <c r="G431" s="196">
        <f t="shared" si="11"/>
        <v>0</v>
      </c>
    </row>
    <row r="432" spans="1:7">
      <c r="A432" s="2"/>
      <c r="B432" s="32"/>
      <c r="C432" s="29"/>
      <c r="E432" s="196"/>
      <c r="G432" s="196">
        <f t="shared" si="11"/>
        <v>0</v>
      </c>
    </row>
    <row r="433" spans="1:7">
      <c r="A433" s="2"/>
      <c r="B433" s="32"/>
      <c r="C433" s="29"/>
      <c r="E433" s="196"/>
      <c r="G433" s="196">
        <f t="shared" si="11"/>
        <v>0</v>
      </c>
    </row>
    <row r="434" spans="1:7">
      <c r="A434" s="2"/>
      <c r="B434" s="32"/>
      <c r="C434" s="29"/>
      <c r="E434" s="196"/>
      <c r="G434" s="196">
        <f t="shared" si="11"/>
        <v>0</v>
      </c>
    </row>
    <row r="435" spans="1:7">
      <c r="A435" s="2"/>
      <c r="B435" s="32"/>
      <c r="C435" s="29"/>
      <c r="E435" s="196"/>
      <c r="G435" s="196">
        <f t="shared" si="11"/>
        <v>0</v>
      </c>
    </row>
    <row r="436" spans="1:7">
      <c r="A436" s="2"/>
      <c r="B436" s="32"/>
      <c r="C436" s="29"/>
      <c r="E436" s="196"/>
      <c r="G436" s="196">
        <f t="shared" si="11"/>
        <v>0</v>
      </c>
    </row>
    <row r="437" spans="1:7">
      <c r="A437" s="2"/>
      <c r="B437" s="32"/>
      <c r="C437" s="29"/>
      <c r="E437" s="196"/>
      <c r="G437" s="196">
        <f t="shared" si="11"/>
        <v>0</v>
      </c>
    </row>
    <row r="438" spans="1:7">
      <c r="A438" s="2"/>
      <c r="B438" s="32"/>
      <c r="C438" s="29"/>
      <c r="E438" s="196"/>
      <c r="G438" s="196">
        <f t="shared" si="11"/>
        <v>0</v>
      </c>
    </row>
    <row r="439" spans="1:7">
      <c r="A439" s="2"/>
      <c r="B439" s="32"/>
      <c r="C439" s="29"/>
      <c r="E439" s="196"/>
      <c r="G439" s="196">
        <f t="shared" si="11"/>
        <v>0</v>
      </c>
    </row>
    <row r="440" spans="1:7">
      <c r="A440" s="2"/>
      <c r="B440" s="32"/>
      <c r="C440" s="29"/>
      <c r="E440" s="196"/>
      <c r="G440" s="196">
        <f t="shared" si="11"/>
        <v>0</v>
      </c>
    </row>
    <row r="441" spans="1:7">
      <c r="A441" s="2"/>
      <c r="B441" s="32"/>
      <c r="C441" s="29"/>
      <c r="E441" s="196"/>
      <c r="G441" s="196">
        <f t="shared" si="11"/>
        <v>0</v>
      </c>
    </row>
    <row r="442" spans="1:7">
      <c r="A442" s="2"/>
      <c r="B442" s="32"/>
      <c r="C442" s="29"/>
      <c r="E442" s="196"/>
      <c r="G442" s="196">
        <f t="shared" si="11"/>
        <v>0</v>
      </c>
    </row>
    <row r="443" spans="1:7">
      <c r="A443" s="2"/>
      <c r="B443" s="32"/>
      <c r="C443" s="29"/>
      <c r="E443" s="196"/>
      <c r="G443" s="196">
        <f t="shared" si="11"/>
        <v>0</v>
      </c>
    </row>
    <row r="444" spans="1:7">
      <c r="A444" s="2"/>
      <c r="B444" s="32"/>
      <c r="C444" s="29"/>
      <c r="E444" s="196"/>
      <c r="G444" s="196">
        <f t="shared" si="11"/>
        <v>0</v>
      </c>
    </row>
    <row r="445" spans="1:7">
      <c r="A445" s="2"/>
      <c r="B445" s="32"/>
      <c r="C445" s="29"/>
      <c r="E445" s="196"/>
      <c r="G445" s="196">
        <f t="shared" si="11"/>
        <v>0</v>
      </c>
    </row>
    <row r="446" spans="1:7">
      <c r="A446" s="2"/>
      <c r="B446" s="32"/>
      <c r="C446" s="29"/>
      <c r="E446" s="196"/>
      <c r="G446" s="196">
        <f t="shared" si="11"/>
        <v>0</v>
      </c>
    </row>
    <row r="447" spans="1:7">
      <c r="A447" s="2"/>
      <c r="B447" s="32"/>
      <c r="C447" s="29"/>
      <c r="E447" s="196"/>
      <c r="G447" s="196">
        <f t="shared" si="11"/>
        <v>0</v>
      </c>
    </row>
    <row r="448" spans="1:7">
      <c r="A448" s="2"/>
      <c r="B448" s="32"/>
      <c r="C448" s="29"/>
      <c r="E448" s="196"/>
      <c r="G448" s="196">
        <f t="shared" si="11"/>
        <v>0</v>
      </c>
    </row>
    <row r="449" spans="1:7">
      <c r="A449" s="2"/>
      <c r="B449" s="32"/>
      <c r="C449" s="29"/>
      <c r="E449" s="196"/>
      <c r="G449" s="196">
        <f t="shared" si="11"/>
        <v>0</v>
      </c>
    </row>
    <row r="450" spans="1:7">
      <c r="A450" s="2"/>
      <c r="B450" s="32"/>
      <c r="C450" s="29"/>
      <c r="E450" s="196"/>
      <c r="G450" s="196">
        <f t="shared" si="11"/>
        <v>0</v>
      </c>
    </row>
    <row r="451" spans="1:7">
      <c r="A451" s="2"/>
      <c r="B451" s="32"/>
      <c r="C451" s="29"/>
      <c r="E451" s="196"/>
      <c r="G451" s="196">
        <f t="shared" si="11"/>
        <v>0</v>
      </c>
    </row>
    <row r="452" spans="1:7">
      <c r="A452" s="2"/>
      <c r="B452" s="32"/>
      <c r="C452" s="29"/>
      <c r="E452" s="196"/>
      <c r="G452" s="196">
        <f t="shared" ref="G452:G500" si="12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2"/>
        <v>0</v>
      </c>
    </row>
    <row r="454" spans="1:7">
      <c r="A454" s="2"/>
      <c r="B454" s="32"/>
      <c r="C454" s="29"/>
      <c r="E454" s="196"/>
      <c r="G454" s="196">
        <f t="shared" si="12"/>
        <v>0</v>
      </c>
    </row>
    <row r="455" spans="1:7">
      <c r="A455" s="2"/>
      <c r="B455" s="32"/>
      <c r="C455" s="29"/>
      <c r="E455" s="196"/>
      <c r="G455" s="196">
        <f t="shared" si="12"/>
        <v>0</v>
      </c>
    </row>
    <row r="456" spans="1:7">
      <c r="A456" s="2"/>
      <c r="B456" s="32"/>
      <c r="C456" s="29"/>
      <c r="E456" s="196"/>
      <c r="G456" s="196">
        <f t="shared" si="12"/>
        <v>0</v>
      </c>
    </row>
    <row r="457" spans="1:7">
      <c r="A457" s="2"/>
      <c r="B457" s="32"/>
      <c r="C457" s="29"/>
      <c r="E457" s="196"/>
      <c r="G457" s="196">
        <f t="shared" si="12"/>
        <v>0</v>
      </c>
    </row>
    <row r="458" spans="1:7">
      <c r="A458" s="2"/>
      <c r="B458" s="32"/>
      <c r="C458" s="29"/>
      <c r="E458" s="196"/>
      <c r="G458" s="196">
        <f t="shared" si="12"/>
        <v>0</v>
      </c>
    </row>
    <row r="459" spans="1:7">
      <c r="A459" s="2"/>
      <c r="B459" s="32"/>
      <c r="C459" s="29"/>
      <c r="E459" s="196"/>
      <c r="G459" s="196">
        <f t="shared" si="12"/>
        <v>0</v>
      </c>
    </row>
    <row r="460" spans="1:7">
      <c r="A460" s="2"/>
      <c r="B460" s="32"/>
      <c r="C460" s="29"/>
      <c r="E460" s="196"/>
      <c r="G460" s="196">
        <f t="shared" si="12"/>
        <v>0</v>
      </c>
    </row>
    <row r="461" spans="1:7">
      <c r="A461" s="2"/>
      <c r="B461" s="32"/>
      <c r="C461" s="29"/>
      <c r="E461" s="196"/>
      <c r="G461" s="196">
        <f t="shared" si="12"/>
        <v>0</v>
      </c>
    </row>
    <row r="462" spans="1:7">
      <c r="A462" s="2"/>
      <c r="B462" s="32"/>
      <c r="C462" s="29"/>
      <c r="E462" s="196"/>
      <c r="G462" s="196">
        <f t="shared" si="12"/>
        <v>0</v>
      </c>
    </row>
    <row r="463" spans="1:7">
      <c r="A463" s="2"/>
      <c r="B463" s="32"/>
      <c r="C463" s="29"/>
      <c r="E463" s="196"/>
      <c r="G463" s="196">
        <f t="shared" si="12"/>
        <v>0</v>
      </c>
    </row>
    <row r="464" spans="1:7">
      <c r="A464" s="2"/>
      <c r="B464" s="32"/>
      <c r="C464" s="29"/>
      <c r="E464" s="196"/>
      <c r="G464" s="196">
        <f t="shared" si="12"/>
        <v>0</v>
      </c>
    </row>
    <row r="465" spans="1:7">
      <c r="A465" s="2"/>
      <c r="B465" s="32"/>
      <c r="C465" s="29"/>
      <c r="E465" s="196"/>
      <c r="G465" s="196">
        <f t="shared" si="12"/>
        <v>0</v>
      </c>
    </row>
    <row r="466" spans="1:7">
      <c r="A466" s="2"/>
      <c r="B466" s="32"/>
      <c r="C466" s="29"/>
      <c r="E466" s="196"/>
      <c r="G466" s="196">
        <f t="shared" si="12"/>
        <v>0</v>
      </c>
    </row>
    <row r="467" spans="1:7">
      <c r="A467" s="2"/>
      <c r="B467" s="32"/>
      <c r="C467" s="29"/>
      <c r="E467" s="196"/>
      <c r="G467" s="196">
        <f t="shared" si="12"/>
        <v>0</v>
      </c>
    </row>
    <row r="468" spans="1:7">
      <c r="A468" s="2"/>
      <c r="B468" s="32"/>
      <c r="C468" s="29"/>
      <c r="E468" s="196"/>
      <c r="G468" s="196">
        <f t="shared" si="12"/>
        <v>0</v>
      </c>
    </row>
    <row r="469" spans="1:7">
      <c r="A469" s="2"/>
      <c r="B469" s="32"/>
      <c r="C469" s="29"/>
      <c r="E469" s="196"/>
      <c r="G469" s="196">
        <f t="shared" si="12"/>
        <v>0</v>
      </c>
    </row>
    <row r="470" spans="1:7">
      <c r="A470" s="2"/>
      <c r="B470" s="32"/>
      <c r="C470" s="29"/>
      <c r="E470" s="196"/>
      <c r="G470" s="196">
        <f t="shared" si="12"/>
        <v>0</v>
      </c>
    </row>
    <row r="471" spans="1:7">
      <c r="A471" s="2"/>
      <c r="B471" s="32"/>
      <c r="C471" s="29"/>
      <c r="E471" s="196"/>
      <c r="G471" s="196">
        <f t="shared" si="12"/>
        <v>0</v>
      </c>
    </row>
    <row r="472" spans="1:7">
      <c r="A472" s="2"/>
      <c r="B472" s="32"/>
      <c r="C472" s="29"/>
      <c r="E472" s="196"/>
      <c r="G472" s="196">
        <f t="shared" si="12"/>
        <v>0</v>
      </c>
    </row>
    <row r="473" spans="1:7">
      <c r="A473" s="2"/>
      <c r="B473" s="32"/>
      <c r="C473" s="29"/>
      <c r="E473" s="196"/>
      <c r="G473" s="196">
        <f t="shared" si="12"/>
        <v>0</v>
      </c>
    </row>
    <row r="474" spans="1:7">
      <c r="A474" s="2"/>
      <c r="B474" s="32"/>
      <c r="C474" s="29"/>
      <c r="E474" s="196"/>
      <c r="G474" s="196">
        <f t="shared" si="12"/>
        <v>0</v>
      </c>
    </row>
    <row r="475" spans="1:7">
      <c r="B475" s="163"/>
      <c r="G475" s="196">
        <f t="shared" si="12"/>
        <v>0</v>
      </c>
    </row>
    <row r="476" spans="1:7">
      <c r="B476" s="163"/>
      <c r="G476" s="196">
        <f t="shared" si="12"/>
        <v>0</v>
      </c>
    </row>
    <row r="477" spans="1:7">
      <c r="B477" s="163"/>
      <c r="G477" s="196">
        <f t="shared" si="12"/>
        <v>0</v>
      </c>
    </row>
    <row r="478" spans="1:7">
      <c r="B478" s="163"/>
      <c r="G478" s="196">
        <f t="shared" si="12"/>
        <v>0</v>
      </c>
    </row>
    <row r="479" spans="1:7">
      <c r="B479" s="163"/>
      <c r="G479" s="196">
        <f t="shared" si="12"/>
        <v>0</v>
      </c>
    </row>
    <row r="480" spans="1:7">
      <c r="B480" s="163"/>
      <c r="G480" s="196">
        <f t="shared" si="12"/>
        <v>0</v>
      </c>
    </row>
    <row r="481" spans="2:7">
      <c r="B481" s="163"/>
      <c r="G481" s="196">
        <f t="shared" si="12"/>
        <v>0</v>
      </c>
    </row>
    <row r="482" spans="2:7">
      <c r="B482" s="163"/>
      <c r="G482" s="196">
        <f t="shared" si="12"/>
        <v>0</v>
      </c>
    </row>
    <row r="483" spans="2:7">
      <c r="B483" s="163"/>
      <c r="G483" s="196">
        <f t="shared" si="12"/>
        <v>0</v>
      </c>
    </row>
    <row r="484" spans="2:7">
      <c r="B484" s="163"/>
      <c r="G484" s="196">
        <f t="shared" si="12"/>
        <v>0</v>
      </c>
    </row>
    <row r="485" spans="2:7">
      <c r="B485" s="163"/>
      <c r="G485" s="196">
        <f t="shared" si="12"/>
        <v>0</v>
      </c>
    </row>
    <row r="486" spans="2:7">
      <c r="B486" s="163"/>
      <c r="G486" s="196">
        <f t="shared" si="12"/>
        <v>0</v>
      </c>
    </row>
    <row r="487" spans="2:7">
      <c r="B487" s="163"/>
      <c r="G487" s="196">
        <f t="shared" si="12"/>
        <v>0</v>
      </c>
    </row>
    <row r="488" spans="2:7">
      <c r="B488" s="163"/>
      <c r="G488" s="196">
        <f t="shared" si="12"/>
        <v>0</v>
      </c>
    </row>
    <row r="489" spans="2:7">
      <c r="B489" s="163"/>
      <c r="G489" s="196">
        <f t="shared" si="12"/>
        <v>0</v>
      </c>
    </row>
    <row r="490" spans="2:7">
      <c r="B490" s="163"/>
      <c r="G490" s="196">
        <f t="shared" si="12"/>
        <v>0</v>
      </c>
    </row>
    <row r="491" spans="2:7">
      <c r="B491" s="163"/>
      <c r="G491" s="196">
        <f t="shared" si="12"/>
        <v>0</v>
      </c>
    </row>
    <row r="492" spans="2:7">
      <c r="B492" s="163"/>
      <c r="G492" s="196">
        <f t="shared" si="12"/>
        <v>0</v>
      </c>
    </row>
    <row r="493" spans="2:7">
      <c r="B493" s="163"/>
      <c r="G493" s="196">
        <f t="shared" si="12"/>
        <v>0</v>
      </c>
    </row>
    <row r="494" spans="2:7">
      <c r="B494" s="163"/>
      <c r="G494" s="196">
        <f t="shared" si="12"/>
        <v>0</v>
      </c>
    </row>
    <row r="495" spans="2:7">
      <c r="B495" s="163"/>
      <c r="G495" s="196">
        <f t="shared" si="12"/>
        <v>0</v>
      </c>
    </row>
    <row r="496" spans="2:7">
      <c r="B496" s="163"/>
      <c r="G496" s="196">
        <f t="shared" si="12"/>
        <v>0</v>
      </c>
    </row>
    <row r="497" spans="2:7">
      <c r="B497" s="163"/>
      <c r="G497" s="196">
        <f t="shared" si="12"/>
        <v>0</v>
      </c>
    </row>
    <row r="498" spans="2:7">
      <c r="B498" s="163"/>
      <c r="G498" s="196">
        <f t="shared" si="12"/>
        <v>0</v>
      </c>
    </row>
    <row r="499" spans="2:7">
      <c r="B499" s="163"/>
      <c r="G499" s="196">
        <f t="shared" si="12"/>
        <v>0</v>
      </c>
    </row>
    <row r="500" spans="2:7">
      <c r="B500" s="163"/>
      <c r="G500" s="196">
        <f t="shared" si="12"/>
        <v>0</v>
      </c>
    </row>
    <row r="501" spans="2:7">
      <c r="F501" s="159"/>
      <c r="G501" s="196">
        <f>SUBTOTAL(9,G3:G500)</f>
        <v>0</v>
      </c>
    </row>
  </sheetData>
  <autoFilter ref="A2:G500" xr:uid="{00000000-0009-0000-0000-000008000000}"/>
  <mergeCells count="4">
    <mergeCell ref="I26:L28"/>
    <mergeCell ref="I29:L29"/>
    <mergeCell ref="I36:L36"/>
    <mergeCell ref="H58:M58"/>
  </mergeCells>
  <conditionalFormatting sqref="A3:G500">
    <cfRule type="expression" dxfId="11" priority="2">
      <formula>IF($C3="&gt;&gt;&gt;&gt;TOTAL",ROW(),"")</formula>
    </cfRule>
  </conditionalFormatting>
  <dataValidations disablePrompts="1" count="1">
    <dataValidation type="list" allowBlank="1" showInputMessage="1" showErrorMessage="1" sqref="I46:I52 C3:C500" xr:uid="{00000000-0002-0000-08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8" tint="0.39997558519241921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381</v>
      </c>
      <c r="J32" s="41">
        <v>31</v>
      </c>
      <c r="K32" s="40">
        <v>2</v>
      </c>
      <c r="L32" s="39">
        <f>IF(K22="","",(K22-K55)/J32/K32)</f>
        <v>-0.12419354838709677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31</v>
      </c>
      <c r="K39" s="40">
        <v>2</v>
      </c>
      <c r="L39" s="39">
        <f>I39/J39/K39</f>
        <v>8.870967741935484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30" t="s">
        <v>8</v>
      </c>
      <c r="J46" s="72" t="s">
        <v>679</v>
      </c>
      <c r="K46" s="49">
        <v>7.7</v>
      </c>
      <c r="L46" s="29">
        <v>1</v>
      </c>
      <c r="M46" s="227">
        <f>K46*L46</f>
        <v>7.7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30"/>
      <c r="J47" s="30"/>
      <c r="K47" s="105"/>
      <c r="L47" s="30"/>
      <c r="M47" s="225"/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225"/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7.7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JANVIER!K3+FEVRIER!K3+MARS!K3+AVRIL!K3+MAI!K3+JUIN!K3+K3+JUILLET!K3+AOUT!K3+SEPTEMBRE!K3</f>
        <v>0</v>
      </c>
      <c r="L60" s="85" t="e">
        <f>K60/$K$79</f>
        <v>#DIV/0!</v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JANVIER!K4+FEVRIER!K4+MARS!K4+AVRIL!K4+MAI!K4+JUIN!K4+K4+JUILLET!K4+AOUT!K4+SEPTEMBRE!K4</f>
        <v>0</v>
      </c>
      <c r="L61" s="86" t="e">
        <f t="shared" ref="L61:L78" si="3">K61/$K$79</f>
        <v>#DIV/0!</v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JANVIER!K5+FEVRIER!K5+MARS!K5+AVRIL!K5+MAI!K5+JUIN!K5+K5+JUILLET!K5+AOUT!K5+SEPTEMBRE!K5</f>
        <v>0</v>
      </c>
      <c r="L62" s="87" t="e">
        <f t="shared" si="3"/>
        <v>#DIV/0!</v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JANVIER!K6+FEVRIER!K6+MARS!K6+AVRIL!K6+MAI!K6+JUIN!K6+K6+JUILLET!K6+AOUT!K6+SEPTEMBRE!K6</f>
        <v>0</v>
      </c>
      <c r="L63" s="88" t="e">
        <f t="shared" si="3"/>
        <v>#DIV/0!</v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JANVIER!K7+FEVRIER!K7+MARS!K7+AVRIL!K7+MAI!K7+JUIN!K7+K7+JUILLET!K7+AOUT!K7+SEPTEMBRE!K7</f>
        <v>0</v>
      </c>
      <c r="L64" s="89" t="e">
        <f t="shared" si="3"/>
        <v>#DIV/0!</v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JANVIER!K8+FEVRIER!K8+MARS!K8+AVRIL!K8+MAI!K8+JUIN!K8+K8+JUILLET!K8+AOUT!K8+SEPTEMBRE!K8</f>
        <v>0</v>
      </c>
      <c r="L65" s="90" t="e">
        <f t="shared" si="3"/>
        <v>#DIV/0!</v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JANVIER!K9+FEVRIER!K9+MARS!K9+AVRIL!K9+MAI!K9+JUIN!K9+K9+JUILLET!K9+AOUT!K9+SEPTEMBRE!K9</f>
        <v>0</v>
      </c>
      <c r="L66" s="91" t="e">
        <f t="shared" si="3"/>
        <v>#DIV/0!</v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JANVIER!K10+FEVRIER!K10+MARS!K10+AVRIL!K10+MAI!K10+JUIN!K10+K10+JUILLET!K10+AOUT!K10+SEPTEMBRE!K10</f>
        <v>0</v>
      </c>
      <c r="L67" s="92" t="e">
        <f t="shared" si="3"/>
        <v>#DIV/0!</v>
      </c>
      <c r="M67" s="74"/>
    </row>
    <row r="68" spans="1:13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83">
        <f>JANVIER!K11+FEVRIER!K11+MARS!K11+AVRIL!K11+MAI!K11+JUIN!K11+K11+JUILLET!K11+AOUT!K11+SEPTEMBRE!K11</f>
        <v>0</v>
      </c>
      <c r="L68" s="93" t="e">
        <f t="shared" si="3"/>
        <v>#DIV/0!</v>
      </c>
      <c r="M68" s="74"/>
    </row>
    <row r="69" spans="1:13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84">
        <f>JANVIER!K12+FEVRIER!K12+MARS!K12+AVRIL!K12+MAI!K12+JUIN!K12+K12+JUILLET!K12+AOUT!K12+SEPTEMBRE!K12</f>
        <v>0</v>
      </c>
      <c r="L69" s="94" t="e">
        <f t="shared" si="3"/>
        <v>#DIV/0!</v>
      </c>
      <c r="M69" s="74"/>
    </row>
    <row r="70" spans="1:13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6">
        <f>JANVIER!K13+FEVRIER!K13+MARS!K13+AVRIL!K13+MAI!K13+JUIN!K13+K13+JUILLET!K13+AOUT!K13+SEPTEMBRE!K13</f>
        <v>0</v>
      </c>
      <c r="L70" s="86" t="e">
        <f t="shared" si="3"/>
        <v>#DIV/0!</v>
      </c>
      <c r="M70" s="74"/>
    </row>
    <row r="71" spans="1:13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7">
        <f>JANVIER!K14+FEVRIER!K14+MARS!K14+AVRIL!K14+MAI!K14+JUIN!K14+K14+JUILLET!K14+AOUT!K14+SEPTEMBRE!K14</f>
        <v>0</v>
      </c>
      <c r="L71" s="87" t="e">
        <f t="shared" si="3"/>
        <v>#DIV/0!</v>
      </c>
      <c r="M71" s="74"/>
    </row>
    <row r="72" spans="1:13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8">
        <f>JANVIER!K15+FEVRIER!K15+MARS!K15+AVRIL!K15+MAI!K15+JUIN!K15+K15+JUILLET!K15+AOUT!K15+SEPTEMBRE!K15</f>
        <v>0</v>
      </c>
      <c r="L72" s="88" t="e">
        <f t="shared" si="3"/>
        <v>#DIV/0!</v>
      </c>
      <c r="M72" s="74"/>
    </row>
    <row r="73" spans="1:13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9">
        <f>JANVIER!K16+FEVRIER!K16+MARS!K16+AVRIL!K16+MAI!K16+JUIN!K16+K16+JUILLET!K16+AOUT!K16+SEPTEMBRE!K16</f>
        <v>0</v>
      </c>
      <c r="L73" s="89" t="e">
        <f t="shared" si="3"/>
        <v>#DIV/0!</v>
      </c>
      <c r="M73" s="74"/>
    </row>
    <row r="74" spans="1:13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80">
        <f>JANVIER!K17+FEVRIER!K17+MARS!K17+AVRIL!K17+MAI!K17+JUIN!K17+K17+JUILLET!K17+AOUT!K17+SEPTEMBRE!K17</f>
        <v>0</v>
      </c>
      <c r="L74" s="90" t="e">
        <f t="shared" si="3"/>
        <v>#DIV/0!</v>
      </c>
      <c r="M74" s="74"/>
    </row>
    <row r="75" spans="1:13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96">
        <f>JANVIER!K18+FEVRIER!K18+MARS!K18+AVRIL!K18+MAI!K18+JUIN!K18+K18+JUILLET!K18+AOUT!K18+SEPTEMBRE!K18</f>
        <v>0</v>
      </c>
      <c r="L75" s="91" t="e">
        <f t="shared" si="3"/>
        <v>#DIV/0!</v>
      </c>
      <c r="M75" s="74"/>
    </row>
    <row r="76" spans="1:13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97">
        <f>JANVIER!K19+FEVRIER!K19+MARS!K19+AVRIL!K19+MAI!K19+JUIN!K19+K19+JUILLET!K19+AOUT!K19+SEPTEMBRE!K19</f>
        <v>0</v>
      </c>
      <c r="L76" s="92" t="e">
        <f t="shared" si="3"/>
        <v>#DIV/0!</v>
      </c>
      <c r="M76" s="74"/>
    </row>
    <row r="77" spans="1:13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101">
        <f>JANVIER!K20+FEVRIER!K20+MARS!K20+AVRIL!K20+MAI!K20+JUIN!K20+K20+JUILLET!K20+AOUT!K20+SEPTEMBRE!K20</f>
        <v>0</v>
      </c>
      <c r="L77" s="102" t="e">
        <f t="shared" si="3"/>
        <v>#DIV/0!</v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95">
        <f>JANVIER!K21+FEVRIER!K21+MARS!K21+AVRIL!K21+MAI!K21+JUIN!K21+K21+JUILLET!K21+AOUT!K21+SEPTEMBRE!K21</f>
        <v>0</v>
      </c>
      <c r="L78" s="98" t="e">
        <f t="shared" si="3"/>
        <v>#DIV/0!</v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JANVIER!K22+FEVRIER!K22+MARS!K22+AVRIL!K22+MAI!K22+JUIN!K22+K22+JUILLET!K22+AOUT!K22+SEPTEMBRE!K22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 ht="16.5" thickBot="1">
      <c r="A83" s="2"/>
      <c r="B83" s="32"/>
      <c r="C83" s="29"/>
      <c r="E83" s="196"/>
      <c r="G83" s="196">
        <f t="shared" si="4"/>
        <v>0</v>
      </c>
      <c r="I83" t="s">
        <v>478</v>
      </c>
    </row>
    <row r="84" spans="1:13" ht="16.5" thickTop="1">
      <c r="A84" s="2"/>
      <c r="B84" s="32"/>
      <c r="C84" s="29"/>
      <c r="E84" s="196"/>
      <c r="G84" s="196">
        <f t="shared" si="4"/>
        <v>0</v>
      </c>
      <c r="I84" s="35" t="s">
        <v>129</v>
      </c>
      <c r="J84" s="36" t="s">
        <v>130</v>
      </c>
      <c r="K84" s="36" t="s">
        <v>479</v>
      </c>
      <c r="L84" s="37" t="s">
        <v>132</v>
      </c>
    </row>
    <row r="85" spans="1:13" ht="16.5" thickBot="1">
      <c r="A85" s="2"/>
      <c r="B85" s="32"/>
      <c r="C85" s="29"/>
      <c r="E85" s="196"/>
      <c r="G85" s="196">
        <f t="shared" si="4"/>
        <v>0</v>
      </c>
      <c r="I85" s="38" t="s">
        <v>133</v>
      </c>
      <c r="J85" s="41">
        <v>31</v>
      </c>
      <c r="K85" s="115">
        <f>JANVIER!K22</f>
        <v>0</v>
      </c>
      <c r="L85" s="39">
        <f t="shared" ref="L85:L96" si="5">K85/2/J85</f>
        <v>0</v>
      </c>
    </row>
    <row r="86" spans="1:13" ht="17.25" thickTop="1" thickBot="1">
      <c r="A86" s="2"/>
      <c r="B86" s="32"/>
      <c r="C86" s="29"/>
      <c r="E86" s="196"/>
      <c r="G86" s="196">
        <f t="shared" si="4"/>
        <v>0</v>
      </c>
      <c r="I86" s="38" t="s">
        <v>242</v>
      </c>
      <c r="J86" s="41">
        <v>28</v>
      </c>
      <c r="K86" s="115">
        <f>FEVRIER!K22-FEVRIER!K55</f>
        <v>-108.28</v>
      </c>
      <c r="L86" s="39">
        <f t="shared" si="5"/>
        <v>-1.9335714285714285</v>
      </c>
    </row>
    <row r="87" spans="1:13" ht="17.25" thickTop="1" thickBot="1">
      <c r="A87" s="2"/>
      <c r="B87" s="32"/>
      <c r="C87" s="29"/>
      <c r="E87" s="196"/>
      <c r="G87" s="196">
        <f t="shared" si="4"/>
        <v>0</v>
      </c>
      <c r="I87" s="38" t="s">
        <v>374</v>
      </c>
      <c r="J87" s="41">
        <v>31</v>
      </c>
      <c r="K87" s="115">
        <f>MARS!K22-MARS!K55</f>
        <v>-20.37</v>
      </c>
      <c r="L87" s="39">
        <f t="shared" si="5"/>
        <v>-0.3285483870967742</v>
      </c>
    </row>
    <row r="88" spans="1:13" ht="17.25" thickTop="1" thickBot="1">
      <c r="A88" s="2"/>
      <c r="B88" s="32"/>
      <c r="C88" s="29"/>
      <c r="E88" s="196"/>
      <c r="G88" s="196">
        <f t="shared" si="4"/>
        <v>0</v>
      </c>
      <c r="I88" s="38" t="s">
        <v>375</v>
      </c>
      <c r="J88" s="41">
        <v>30</v>
      </c>
      <c r="K88" s="115">
        <f>AVRIL!K22-AVRIL!K55</f>
        <v>-60.05</v>
      </c>
      <c r="L88" s="39">
        <f t="shared" si="5"/>
        <v>-1.0008333333333332</v>
      </c>
    </row>
    <row r="89" spans="1:13" ht="17.25" thickTop="1" thickBot="1">
      <c r="A89" s="2"/>
      <c r="B89" s="32"/>
      <c r="C89" s="29"/>
      <c r="E89" s="196"/>
      <c r="G89" s="196">
        <f t="shared" si="4"/>
        <v>0</v>
      </c>
      <c r="I89" s="38" t="s">
        <v>376</v>
      </c>
      <c r="J89" s="41">
        <v>30</v>
      </c>
      <c r="K89" s="115">
        <f>MAI!K22</f>
        <v>0</v>
      </c>
      <c r="L89" s="39">
        <f t="shared" si="5"/>
        <v>0</v>
      </c>
    </row>
    <row r="90" spans="1:13" ht="17.25" thickTop="1" thickBot="1">
      <c r="A90" s="2"/>
      <c r="B90" s="32"/>
      <c r="C90" s="29"/>
      <c r="E90" s="196"/>
      <c r="G90" s="196">
        <f t="shared" si="4"/>
        <v>0</v>
      </c>
      <c r="I90" s="38" t="s">
        <v>377</v>
      </c>
      <c r="J90" s="41">
        <v>30</v>
      </c>
      <c r="K90" s="115">
        <f>JUIN!K22-JUIN!K55</f>
        <v>-20.330000000000002</v>
      </c>
      <c r="L90" s="39">
        <f t="shared" si="5"/>
        <v>-0.33883333333333338</v>
      </c>
    </row>
    <row r="91" spans="1:13" ht="17.25" thickTop="1" thickBot="1">
      <c r="A91" s="2"/>
      <c r="B91" s="32"/>
      <c r="C91" s="29"/>
      <c r="E91" s="196"/>
      <c r="G91" s="196">
        <f t="shared" si="4"/>
        <v>0</v>
      </c>
      <c r="I91" s="38" t="s">
        <v>378</v>
      </c>
      <c r="J91" s="41">
        <v>31</v>
      </c>
      <c r="K91" s="115">
        <f>JUILLET!K22-JUILLET!K55</f>
        <v>-19.3</v>
      </c>
      <c r="L91" s="39">
        <f t="shared" si="5"/>
        <v>-0.31129032258064515</v>
      </c>
    </row>
    <row r="92" spans="1:13" ht="17.25" thickTop="1" thickBot="1">
      <c r="A92" s="2"/>
      <c r="B92" s="32"/>
      <c r="C92" s="29"/>
      <c r="E92" s="196"/>
      <c r="G92" s="196">
        <f t="shared" si="4"/>
        <v>0</v>
      </c>
      <c r="I92" s="38" t="s">
        <v>480</v>
      </c>
      <c r="J92" s="41">
        <v>31</v>
      </c>
      <c r="K92" s="115">
        <f>AOUT!K92</f>
        <v>0</v>
      </c>
      <c r="L92" s="39">
        <f t="shared" si="5"/>
        <v>0</v>
      </c>
    </row>
    <row r="93" spans="1:13" ht="17.25" thickTop="1" thickBot="1">
      <c r="A93" s="2"/>
      <c r="B93" s="32"/>
      <c r="C93" s="29"/>
      <c r="E93" s="196"/>
      <c r="G93" s="196">
        <f t="shared" si="4"/>
        <v>0</v>
      </c>
      <c r="I93" s="38" t="s">
        <v>380</v>
      </c>
      <c r="J93" s="41">
        <v>30</v>
      </c>
      <c r="K93" s="115">
        <f>SEPTEMBRE!K22-SEPTEMBRE!K55</f>
        <v>-70.679999999999993</v>
      </c>
      <c r="L93" s="39">
        <f t="shared" si="5"/>
        <v>-1.1779999999999999</v>
      </c>
    </row>
    <row r="94" spans="1:13" ht="17.25" thickTop="1" thickBot="1">
      <c r="A94" s="2"/>
      <c r="B94" s="32"/>
      <c r="C94" s="29"/>
      <c r="E94" s="196"/>
      <c r="G94" s="196">
        <f t="shared" si="4"/>
        <v>0</v>
      </c>
      <c r="I94" s="38" t="s">
        <v>381</v>
      </c>
      <c r="J94" s="41">
        <v>31</v>
      </c>
      <c r="K94" s="115">
        <f>K22-K55</f>
        <v>-7.7</v>
      </c>
      <c r="L94" s="39">
        <f t="shared" si="5"/>
        <v>-0.12419354838709677</v>
      </c>
    </row>
    <row r="95" spans="1:13" ht="17.25" thickTop="1" thickBot="1">
      <c r="A95" s="2"/>
      <c r="B95" s="32"/>
      <c r="C95" s="29"/>
      <c r="E95" s="196"/>
      <c r="G95" s="196">
        <f t="shared" si="4"/>
        <v>0</v>
      </c>
      <c r="I95" s="38" t="s">
        <v>382</v>
      </c>
      <c r="J95" s="41">
        <v>30</v>
      </c>
      <c r="K95" s="115">
        <f>NOVEMBRE!K22-NOVEMBRE!K55</f>
        <v>-15.4</v>
      </c>
      <c r="L95" s="39">
        <f t="shared" si="5"/>
        <v>-0.25666666666666665</v>
      </c>
    </row>
    <row r="96" spans="1:13" ht="17.25" thickTop="1" thickBot="1">
      <c r="A96" s="2"/>
      <c r="B96" s="32"/>
      <c r="C96" s="29"/>
      <c r="E96" s="196"/>
      <c r="G96" s="196">
        <f t="shared" si="4"/>
        <v>0</v>
      </c>
      <c r="I96" s="38" t="s">
        <v>481</v>
      </c>
      <c r="J96" s="41">
        <v>31</v>
      </c>
      <c r="K96" s="115">
        <f>DECEMBRE!K22-DECEMBRE!K55</f>
        <v>-89.79</v>
      </c>
      <c r="L96" s="39">
        <f t="shared" si="5"/>
        <v>-1.4482258064516129</v>
      </c>
    </row>
    <row r="97" spans="1:7" ht="16.5" thickTop="1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F501" s="159"/>
      <c r="G501" s="196">
        <f>SUBTOTAL(9,G3:G500)</f>
        <v>0</v>
      </c>
    </row>
  </sheetData>
  <autoFilter ref="A2:G500" xr:uid="{00000000-0009-0000-0000-000009000000}"/>
  <mergeCells count="4">
    <mergeCell ref="I26:L28"/>
    <mergeCell ref="I29:L29"/>
    <mergeCell ref="I36:L36"/>
    <mergeCell ref="H58:M58"/>
  </mergeCells>
  <conditionalFormatting sqref="A3:G500">
    <cfRule type="expression" dxfId="8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9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O503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382</v>
      </c>
      <c r="J32" s="41">
        <v>30</v>
      </c>
      <c r="K32" s="40">
        <v>2</v>
      </c>
      <c r="L32" s="39">
        <f>IF(K22="","",(K22-K55)/J32/K32)</f>
        <v>-0.25666666666666665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550</v>
      </c>
      <c r="J39" s="40">
        <v>30</v>
      </c>
      <c r="K39" s="40">
        <v>2</v>
      </c>
      <c r="L39" s="39">
        <f>I39/J39/K39</f>
        <v>9.1666666666666661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29" t="s">
        <v>214</v>
      </c>
      <c r="J46" s="72" t="s">
        <v>760</v>
      </c>
      <c r="K46" s="49">
        <v>6.4</v>
      </c>
      <c r="L46" s="29">
        <v>1</v>
      </c>
      <c r="M46" s="226">
        <f>K46*L46</f>
        <v>6.4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29" t="s">
        <v>214</v>
      </c>
      <c r="J47" s="72" t="s">
        <v>761</v>
      </c>
      <c r="K47" s="49">
        <v>4.5</v>
      </c>
      <c r="L47" s="29">
        <v>2</v>
      </c>
      <c r="M47" s="226">
        <f>K47*L47</f>
        <v>9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30"/>
      <c r="J48" s="30"/>
      <c r="K48" s="105"/>
      <c r="L48" s="30"/>
      <c r="M48" s="225"/>
    </row>
    <row r="49" spans="1:15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5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5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5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5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5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5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15.4</v>
      </c>
      <c r="L55" s="31"/>
      <c r="M55" s="225"/>
      <c r="O55">
        <v>0.89</v>
      </c>
    </row>
    <row r="56" spans="1:15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  <c r="O56">
        <v>0.79</v>
      </c>
    </row>
    <row r="57" spans="1:15" ht="16.5" thickTop="1">
      <c r="A57" s="2"/>
      <c r="B57" s="32"/>
      <c r="C57" s="29"/>
      <c r="E57" s="196"/>
      <c r="G57" s="196">
        <f t="shared" si="0"/>
        <v>0</v>
      </c>
      <c r="O57">
        <v>1.49</v>
      </c>
    </row>
    <row r="58" spans="1:15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  <c r="O58">
        <v>1.86</v>
      </c>
    </row>
    <row r="59" spans="1:15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  <c r="O59">
        <v>2.56</v>
      </c>
    </row>
    <row r="60" spans="1:15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75">
        <f>JANVIER!K3+FEVRIER!K3+MARS!K3+AVRIL!K3+MAI!K3+JUIN!K3+K3+JUILLET!K3+AOUT!K3+SEPTEMBRE!K3+OCTOBRE!K3</f>
        <v>0</v>
      </c>
      <c r="L60" s="85" t="e">
        <f>K60/$K$79</f>
        <v>#DIV/0!</v>
      </c>
      <c r="M60" s="74"/>
      <c r="O60">
        <v>3.98</v>
      </c>
    </row>
    <row r="61" spans="1:15">
      <c r="A61" s="2"/>
      <c r="B61" s="32"/>
      <c r="C61" s="29"/>
      <c r="E61" s="196"/>
      <c r="G61" s="196">
        <f t="shared" si="0"/>
        <v>0</v>
      </c>
      <c r="H61" s="74"/>
      <c r="I61" s="7" t="s">
        <v>8</v>
      </c>
      <c r="J61" s="8"/>
      <c r="K61" s="76">
        <f>JANVIER!K4+FEVRIER!K4+MARS!K4+AVRIL!K4+MAI!K4+JUIN!K4+K4+JUILLET!K4+AOUT!K4+SEPTEMBRE!K4+OCTOBRE!K4</f>
        <v>0</v>
      </c>
      <c r="L61" s="86" t="e">
        <f t="shared" ref="L61:L78" si="3">K61/$K$79</f>
        <v>#DIV/0!</v>
      </c>
      <c r="M61" s="74"/>
      <c r="O61">
        <v>0.57999999999999996</v>
      </c>
    </row>
    <row r="62" spans="1:15">
      <c r="A62" s="2"/>
      <c r="B62" s="32"/>
      <c r="C62" s="29"/>
      <c r="E62" s="196"/>
      <c r="G62" s="196">
        <f t="shared" si="0"/>
        <v>0</v>
      </c>
      <c r="H62" s="74"/>
      <c r="I62" s="9" t="s">
        <v>9</v>
      </c>
      <c r="J62" s="10"/>
      <c r="K62" s="77">
        <f>JANVIER!K5+FEVRIER!K5+MARS!K5+AVRIL!K5+MAI!K5+JUIN!K5+K5+JUILLET!K5+AOUT!K5+SEPTEMBRE!K5+OCTOBRE!K5</f>
        <v>0</v>
      </c>
      <c r="L62" s="87" t="e">
        <f t="shared" si="3"/>
        <v>#DIV/0!</v>
      </c>
      <c r="M62" s="74"/>
      <c r="O62">
        <v>2.99</v>
      </c>
    </row>
    <row r="63" spans="1:15">
      <c r="A63" s="2"/>
      <c r="B63" s="32"/>
      <c r="C63" s="29"/>
      <c r="E63" s="196"/>
      <c r="G63" s="196">
        <f t="shared" si="0"/>
        <v>0</v>
      </c>
      <c r="H63" s="74"/>
      <c r="I63" s="11" t="s">
        <v>10</v>
      </c>
      <c r="J63" s="12"/>
      <c r="K63" s="78">
        <f>JANVIER!K6+FEVRIER!K6+MARS!K6+AVRIL!K6+MAI!K6+JUIN!K6+K6+JUILLET!K6+AOUT!K6+SEPTEMBRE!K6+OCTOBRE!K6</f>
        <v>0</v>
      </c>
      <c r="L63" s="88" t="e">
        <f t="shared" si="3"/>
        <v>#DIV/0!</v>
      </c>
      <c r="M63" s="74"/>
      <c r="O63">
        <v>1.3</v>
      </c>
    </row>
    <row r="64" spans="1:15">
      <c r="A64" s="2"/>
      <c r="B64" s="32"/>
      <c r="C64" s="29"/>
      <c r="E64" s="196"/>
      <c r="G64" s="196">
        <f t="shared" si="0"/>
        <v>0</v>
      </c>
      <c r="H64" s="74"/>
      <c r="I64" s="13" t="s">
        <v>11</v>
      </c>
      <c r="J64" s="14"/>
      <c r="K64" s="79">
        <f>JANVIER!K7+FEVRIER!K7+MARS!K7+AVRIL!K7+MAI!K7+JUIN!K7+K7+JUILLET!K7+AOUT!K7+SEPTEMBRE!K7+OCTOBRE!K7</f>
        <v>0</v>
      </c>
      <c r="L64" s="89" t="e">
        <f t="shared" si="3"/>
        <v>#DIV/0!</v>
      </c>
      <c r="M64" s="74"/>
      <c r="O64">
        <v>2</v>
      </c>
    </row>
    <row r="65" spans="1:15">
      <c r="A65" s="2"/>
      <c r="B65" s="32"/>
      <c r="C65" s="29"/>
      <c r="E65" s="196"/>
      <c r="G65" s="196">
        <f t="shared" si="0"/>
        <v>0</v>
      </c>
      <c r="H65" s="74"/>
      <c r="I65" s="15" t="s">
        <v>34</v>
      </c>
      <c r="J65" s="16"/>
      <c r="K65" s="80">
        <f>JANVIER!K8+FEVRIER!K8+MARS!K8+AVRIL!K8+MAI!K8+JUIN!K8+K8+JUILLET!K8+AOUT!K8+SEPTEMBRE!K8+OCTOBRE!K8</f>
        <v>0</v>
      </c>
      <c r="L65" s="90" t="e">
        <f t="shared" si="3"/>
        <v>#DIV/0!</v>
      </c>
      <c r="M65" s="74"/>
      <c r="O65">
        <f>SUM(O55:O64)</f>
        <v>18.440000000000001</v>
      </c>
    </row>
    <row r="66" spans="1:15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81">
        <f>JANVIER!K9+FEVRIER!K9+MARS!K9+AVRIL!K9+MAI!K9+JUIN!K9+K9+JUILLET!K9+AOUT!K9+SEPTEMBRE!K9+OCTOBRE!K9</f>
        <v>0</v>
      </c>
      <c r="L66" s="91" t="e">
        <f t="shared" si="3"/>
        <v>#DIV/0!</v>
      </c>
      <c r="M66" s="74"/>
    </row>
    <row r="67" spans="1:15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82">
        <f>JANVIER!K10+FEVRIER!K10+MARS!K10+AVRIL!K10+MAI!K10+JUIN!K10+K10+JUILLET!K10+AOUT!K10+SEPTEMBRE!K10+OCTOBRE!K10</f>
        <v>0</v>
      </c>
      <c r="L67" s="92" t="e">
        <f t="shared" si="3"/>
        <v>#DIV/0!</v>
      </c>
      <c r="M67" s="74"/>
    </row>
    <row r="68" spans="1:15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83">
        <f>JANVIER!K11+FEVRIER!K11+MARS!K11+AVRIL!K11+MAI!K11+JUIN!K11+K11+JUILLET!K11+AOUT!K11+SEPTEMBRE!K11+OCTOBRE!K11</f>
        <v>0</v>
      </c>
      <c r="L68" s="93" t="e">
        <f t="shared" si="3"/>
        <v>#DIV/0!</v>
      </c>
      <c r="M68" s="74"/>
    </row>
    <row r="69" spans="1:15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84">
        <f>JANVIER!K12+FEVRIER!K12+MARS!K12+AVRIL!K12+MAI!K12+JUIN!K12+K12+JUILLET!K12+AOUT!K12+SEPTEMBRE!K12+OCTOBRE!K12</f>
        <v>0</v>
      </c>
      <c r="L69" s="94" t="e">
        <f t="shared" si="3"/>
        <v>#DIV/0!</v>
      </c>
      <c r="M69" s="74"/>
    </row>
    <row r="70" spans="1:15">
      <c r="A70" s="2"/>
      <c r="B70" s="32"/>
      <c r="C70" s="29"/>
      <c r="E70" s="196"/>
      <c r="G70" s="196">
        <f t="shared" si="4"/>
        <v>0</v>
      </c>
      <c r="H70" s="74"/>
      <c r="I70" s="7" t="s">
        <v>38</v>
      </c>
      <c r="J70" s="8"/>
      <c r="K70" s="76">
        <f>JANVIER!K13+FEVRIER!K13+MARS!K13+AVRIL!K13+MAI!K13+JUIN!K13+K13+JUILLET!K13+AOUT!K13+SEPTEMBRE!K13+OCTOBRE!K13</f>
        <v>0</v>
      </c>
      <c r="L70" s="86" t="e">
        <f t="shared" si="3"/>
        <v>#DIV/0!</v>
      </c>
      <c r="M70" s="74"/>
    </row>
    <row r="71" spans="1:15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77">
        <f>JANVIER!K14+FEVRIER!K14+MARS!K14+AVRIL!K14+MAI!K14+JUIN!K14+K14+JUILLET!K14+AOUT!K14+SEPTEMBRE!K14+OCTOBRE!K14</f>
        <v>0</v>
      </c>
      <c r="L71" s="87" t="e">
        <f t="shared" si="3"/>
        <v>#DIV/0!</v>
      </c>
      <c r="M71" s="74"/>
    </row>
    <row r="72" spans="1:15">
      <c r="A72" s="2"/>
      <c r="B72" s="32"/>
      <c r="C72" s="29"/>
      <c r="E72" s="196"/>
      <c r="G72" s="196">
        <f t="shared" si="4"/>
        <v>0</v>
      </c>
      <c r="H72" s="74"/>
      <c r="I72" s="11" t="s">
        <v>37</v>
      </c>
      <c r="J72" s="12"/>
      <c r="K72" s="78">
        <f>JANVIER!K15+FEVRIER!K15+MARS!K15+AVRIL!K15+MAI!K15+JUIN!K15+K15+JUILLET!K15+AOUT!K15+SEPTEMBRE!K15+OCTOBRE!K15</f>
        <v>0</v>
      </c>
      <c r="L72" s="88" t="e">
        <f t="shared" si="3"/>
        <v>#DIV/0!</v>
      </c>
      <c r="M72" s="74"/>
    </row>
    <row r="73" spans="1:15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79">
        <f>JANVIER!K16+FEVRIER!K16+MARS!K16+AVRIL!K16+MAI!K16+JUIN!K16+K16+JUILLET!K16+AOUT!K16+SEPTEMBRE!K16+OCTOBRE!K16</f>
        <v>0</v>
      </c>
      <c r="L73" s="89" t="e">
        <f t="shared" si="3"/>
        <v>#DIV/0!</v>
      </c>
      <c r="M73" s="74"/>
    </row>
    <row r="74" spans="1:15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80">
        <f>JANVIER!K17+FEVRIER!K17+MARS!K17+AVRIL!K17+MAI!K17+JUIN!K17+K17+JUILLET!K17+AOUT!K17+SEPTEMBRE!K17+OCTOBRE!K17</f>
        <v>0</v>
      </c>
      <c r="L74" s="90" t="e">
        <f t="shared" si="3"/>
        <v>#DIV/0!</v>
      </c>
      <c r="M74" s="74"/>
    </row>
    <row r="75" spans="1:15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96">
        <f>JANVIER!K18+FEVRIER!K18+MARS!K18+AVRIL!K18+MAI!K18+JUIN!K18+K18+JUILLET!K18+AOUT!K18+SEPTEMBRE!K18+OCTOBRE!K18</f>
        <v>0</v>
      </c>
      <c r="L75" s="91" t="e">
        <f t="shared" si="3"/>
        <v>#DIV/0!</v>
      </c>
      <c r="M75" s="74"/>
    </row>
    <row r="76" spans="1:15">
      <c r="A76" s="2"/>
      <c r="B76" s="32"/>
      <c r="C76" s="29"/>
      <c r="E76" s="196"/>
      <c r="G76" s="196">
        <f t="shared" si="4"/>
        <v>0</v>
      </c>
      <c r="H76" s="74"/>
      <c r="I76" s="19" t="s">
        <v>222</v>
      </c>
      <c r="J76" s="20"/>
      <c r="K76" s="97">
        <f>JANVIER!K19+FEVRIER!K19+MARS!K19+AVRIL!K19+MAI!K19+JUIN!K19+K19+JUILLET!K19+AOUT!K19+SEPTEMBRE!K19+OCTOBRE!K19</f>
        <v>0</v>
      </c>
      <c r="L76" s="92" t="e">
        <f t="shared" si="3"/>
        <v>#DIV/0!</v>
      </c>
      <c r="M76" s="74"/>
    </row>
    <row r="77" spans="1:15">
      <c r="A77" s="2"/>
      <c r="B77" s="32"/>
      <c r="C77" s="29"/>
      <c r="E77" s="196"/>
      <c r="G77" s="196">
        <f t="shared" si="4"/>
        <v>0</v>
      </c>
      <c r="H77" s="74"/>
      <c r="I77" s="21" t="s">
        <v>312</v>
      </c>
      <c r="J77" s="22"/>
      <c r="K77" s="101">
        <f>JANVIER!K20+FEVRIER!K20+MARS!K20+AVRIL!K20+MAI!K20+JUIN!K20+K20+JUILLET!K20+AOUT!K20+SEPTEMBRE!K20+OCTOBRE!K20</f>
        <v>0</v>
      </c>
      <c r="L77" s="102" t="e">
        <f t="shared" si="3"/>
        <v>#DIV/0!</v>
      </c>
      <c r="M77" s="74"/>
    </row>
    <row r="78" spans="1:15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95">
        <f>JANVIER!K21+FEVRIER!K21+MARS!K21+AVRIL!K21+MAI!K21+JUIN!K21+K21+JUILLET!K21+AOUT!K21+SEPTEMBRE!K21+OCTOBRE!K21</f>
        <v>0</v>
      </c>
      <c r="L78" s="98" t="e">
        <f t="shared" si="3"/>
        <v>#DIV/0!</v>
      </c>
      <c r="M78" s="74"/>
    </row>
    <row r="79" spans="1:15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220</v>
      </c>
      <c r="J79" s="61"/>
      <c r="K79" s="103">
        <f>JANVIER!K22+FEVRIER!K22+MARS!K22+AVRIL!K22+MAI!K22+JUIN!K22+K22+JUILLET!K22+AOUT!K22+SEPTEMBRE!K22+OCTOBRE!K22</f>
        <v>0</v>
      </c>
      <c r="L79" s="25"/>
      <c r="M79" s="74"/>
    </row>
    <row r="80" spans="1:15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>
        <f>SUM(K60:K78)</f>
        <v>0</v>
      </c>
      <c r="L80" s="100">
        <f>K80-K79</f>
        <v>0</v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 ht="16.5" thickBot="1">
      <c r="A83" s="2"/>
      <c r="B83" s="32"/>
      <c r="C83" s="29"/>
      <c r="E83" s="196"/>
      <c r="G83" s="196">
        <f t="shared" si="4"/>
        <v>0</v>
      </c>
      <c r="I83" t="s">
        <v>478</v>
      </c>
    </row>
    <row r="84" spans="1:13" ht="16.5" thickTop="1">
      <c r="A84" s="2"/>
      <c r="B84" s="32"/>
      <c r="C84" s="29"/>
      <c r="E84" s="196"/>
      <c r="G84" s="196">
        <f t="shared" si="4"/>
        <v>0</v>
      </c>
      <c r="I84" s="35" t="s">
        <v>129</v>
      </c>
      <c r="J84" s="36" t="s">
        <v>130</v>
      </c>
      <c r="K84" s="36" t="s">
        <v>479</v>
      </c>
      <c r="L84" s="37" t="s">
        <v>132</v>
      </c>
    </row>
    <row r="85" spans="1:13" ht="16.5" thickBot="1">
      <c r="A85" s="2"/>
      <c r="B85" s="32"/>
      <c r="C85" s="29"/>
      <c r="E85" s="196"/>
      <c r="G85" s="196">
        <f t="shared" si="4"/>
        <v>0</v>
      </c>
      <c r="I85" s="38" t="s">
        <v>133</v>
      </c>
      <c r="J85" s="41">
        <v>31</v>
      </c>
      <c r="K85" s="115">
        <f>JANVIER!K22</f>
        <v>0</v>
      </c>
      <c r="L85" s="39">
        <f t="shared" ref="L85:L96" si="5">K85/2/J85</f>
        <v>0</v>
      </c>
    </row>
    <row r="86" spans="1:13" ht="17.25" thickTop="1" thickBot="1">
      <c r="A86" s="2"/>
      <c r="B86" s="32"/>
      <c r="C86" s="29"/>
      <c r="E86" s="196"/>
      <c r="G86" s="196">
        <f t="shared" si="4"/>
        <v>0</v>
      </c>
      <c r="I86" s="38" t="s">
        <v>242</v>
      </c>
      <c r="J86" s="41">
        <v>28</v>
      </c>
      <c r="K86" s="115">
        <f>FEVRIER!K22-FEVRIER!K55</f>
        <v>-108.28</v>
      </c>
      <c r="L86" s="39">
        <f t="shared" si="5"/>
        <v>-1.9335714285714285</v>
      </c>
    </row>
    <row r="87" spans="1:13" ht="17.25" thickTop="1" thickBot="1">
      <c r="A87" s="2"/>
      <c r="B87" s="32"/>
      <c r="C87" s="29"/>
      <c r="E87" s="196"/>
      <c r="G87" s="196">
        <f t="shared" si="4"/>
        <v>0</v>
      </c>
      <c r="I87" s="38" t="s">
        <v>374</v>
      </c>
      <c r="J87" s="41">
        <v>31</v>
      </c>
      <c r="K87" s="115">
        <f>MARS!K22-MARS!K55</f>
        <v>-20.37</v>
      </c>
      <c r="L87" s="39">
        <f t="shared" si="5"/>
        <v>-0.3285483870967742</v>
      </c>
    </row>
    <row r="88" spans="1:13" ht="17.25" thickTop="1" thickBot="1">
      <c r="A88" s="2"/>
      <c r="B88" s="32"/>
      <c r="C88" s="29"/>
      <c r="E88" s="196"/>
      <c r="G88" s="196">
        <f t="shared" si="4"/>
        <v>0</v>
      </c>
      <c r="I88" s="38" t="s">
        <v>375</v>
      </c>
      <c r="J88" s="41">
        <v>30</v>
      </c>
      <c r="K88" s="115">
        <f>AVRIL!K22-AVRIL!K55</f>
        <v>-60.05</v>
      </c>
      <c r="L88" s="39">
        <f t="shared" si="5"/>
        <v>-1.0008333333333332</v>
      </c>
    </row>
    <row r="89" spans="1:13" ht="17.25" thickTop="1" thickBot="1">
      <c r="A89" s="2"/>
      <c r="B89" s="32"/>
      <c r="C89" s="29"/>
      <c r="E89" s="196"/>
      <c r="G89" s="196">
        <f t="shared" si="4"/>
        <v>0</v>
      </c>
      <c r="I89" s="38" t="s">
        <v>376</v>
      </c>
      <c r="J89" s="41">
        <v>30</v>
      </c>
      <c r="K89" s="115">
        <f>MAI!K22</f>
        <v>0</v>
      </c>
      <c r="L89" s="39">
        <f t="shared" si="5"/>
        <v>0</v>
      </c>
    </row>
    <row r="90" spans="1:13" ht="17.25" thickTop="1" thickBot="1">
      <c r="A90" s="2"/>
      <c r="B90" s="32"/>
      <c r="C90" s="29"/>
      <c r="E90" s="196"/>
      <c r="G90" s="196">
        <f t="shared" si="4"/>
        <v>0</v>
      </c>
      <c r="I90" s="38" t="s">
        <v>377</v>
      </c>
      <c r="J90" s="41">
        <v>30</v>
      </c>
      <c r="K90" s="115">
        <f>JUIN!K22-JUIN!K55</f>
        <v>-20.330000000000002</v>
      </c>
      <c r="L90" s="39">
        <f t="shared" si="5"/>
        <v>-0.33883333333333338</v>
      </c>
    </row>
    <row r="91" spans="1:13" ht="17.25" thickTop="1" thickBot="1">
      <c r="A91" s="2"/>
      <c r="B91" s="32"/>
      <c r="C91" s="29"/>
      <c r="E91" s="196"/>
      <c r="G91" s="196">
        <f t="shared" si="4"/>
        <v>0</v>
      </c>
      <c r="I91" s="38" t="s">
        <v>378</v>
      </c>
      <c r="J91" s="41">
        <v>31</v>
      </c>
      <c r="K91" s="115">
        <f>JUILLET!K22-JUILLET!K55</f>
        <v>-19.3</v>
      </c>
      <c r="L91" s="39">
        <f t="shared" si="5"/>
        <v>-0.31129032258064515</v>
      </c>
    </row>
    <row r="92" spans="1:13" ht="17.25" thickTop="1" thickBot="1">
      <c r="A92" s="2"/>
      <c r="B92" s="32"/>
      <c r="C92" s="29"/>
      <c r="E92" s="196"/>
      <c r="G92" s="196">
        <f t="shared" si="4"/>
        <v>0</v>
      </c>
      <c r="I92" s="38" t="s">
        <v>480</v>
      </c>
      <c r="J92" s="41">
        <v>31</v>
      </c>
      <c r="K92" s="115">
        <f>AOUT!K92</f>
        <v>0</v>
      </c>
      <c r="L92" s="39">
        <f t="shared" si="5"/>
        <v>0</v>
      </c>
    </row>
    <row r="93" spans="1:13" ht="17.25" thickTop="1" thickBot="1">
      <c r="A93" s="2"/>
      <c r="B93" s="32"/>
      <c r="C93" s="29"/>
      <c r="E93" s="196"/>
      <c r="G93" s="196">
        <f t="shared" si="4"/>
        <v>0</v>
      </c>
      <c r="I93" s="38" t="s">
        <v>380</v>
      </c>
      <c r="J93" s="41">
        <v>30</v>
      </c>
      <c r="K93" s="115">
        <f>SEPTEMBRE!K93</f>
        <v>-70.679999999999993</v>
      </c>
      <c r="L93" s="39">
        <f t="shared" si="5"/>
        <v>-1.1779999999999999</v>
      </c>
    </row>
    <row r="94" spans="1:13" ht="17.25" thickTop="1" thickBot="1">
      <c r="A94" s="2"/>
      <c r="B94" s="32"/>
      <c r="C94" s="29"/>
      <c r="E94" s="196"/>
      <c r="G94" s="196">
        <f t="shared" si="4"/>
        <v>0</v>
      </c>
      <c r="I94" s="38" t="s">
        <v>381</v>
      </c>
      <c r="J94" s="41">
        <v>31</v>
      </c>
      <c r="K94" s="115">
        <f>OCTOBRE!K94</f>
        <v>-7.7</v>
      </c>
      <c r="L94" s="39">
        <f t="shared" si="5"/>
        <v>-0.12419354838709677</v>
      </c>
    </row>
    <row r="95" spans="1:13" ht="17.25" thickTop="1" thickBot="1">
      <c r="A95" s="2"/>
      <c r="B95" s="32"/>
      <c r="C95" s="29"/>
      <c r="E95" s="196"/>
      <c r="G95" s="196">
        <f t="shared" si="4"/>
        <v>0</v>
      </c>
      <c r="I95" s="38" t="s">
        <v>382</v>
      </c>
      <c r="J95" s="41">
        <v>30</v>
      </c>
      <c r="K95" s="115">
        <f>K22-K55</f>
        <v>-15.4</v>
      </c>
      <c r="L95" s="39">
        <f t="shared" si="5"/>
        <v>-0.25666666666666665</v>
      </c>
    </row>
    <row r="96" spans="1:13" ht="17.25" thickTop="1" thickBot="1">
      <c r="A96" s="2"/>
      <c r="B96" s="32"/>
      <c r="C96" s="29"/>
      <c r="E96" s="196"/>
      <c r="G96" s="196">
        <f t="shared" si="4"/>
        <v>0</v>
      </c>
      <c r="I96" s="38" t="s">
        <v>481</v>
      </c>
      <c r="J96" s="41">
        <v>31</v>
      </c>
      <c r="K96" s="115">
        <f>DECEMBRE!K22-DECEMBRE!K55</f>
        <v>-89.79</v>
      </c>
      <c r="L96" s="39">
        <f t="shared" si="5"/>
        <v>-1.4482258064516129</v>
      </c>
    </row>
    <row r="97" spans="1:7" ht="16.5" thickTop="1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G501" s="195">
        <f>SUBTOTAL(9,G3:G500)</f>
        <v>0</v>
      </c>
    </row>
    <row r="503" spans="2:7">
      <c r="F503">
        <f>SUBTOTAL(9,F11:F502)</f>
        <v>0</v>
      </c>
      <c r="G503" s="195">
        <f>SUBTOTAL(9,G11:G502)</f>
        <v>0</v>
      </c>
    </row>
  </sheetData>
  <autoFilter ref="A2:G500" xr:uid="{00000000-0009-0000-0000-00000A000000}"/>
  <mergeCells count="4">
    <mergeCell ref="I26:L28"/>
    <mergeCell ref="I29:L29"/>
    <mergeCell ref="I36:L36"/>
    <mergeCell ref="H58:M58"/>
  </mergeCells>
  <conditionalFormatting sqref="A3:G500">
    <cfRule type="expression" dxfId="5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A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660066"/>
  </sheetPr>
  <dimension ref="A1:M501"/>
  <sheetViews>
    <sheetView showZeros="0" workbookViewId="0">
      <pane ySplit="2" topLeftCell="A3" activePane="bottomLeft" state="frozen"/>
      <selection activeCell="J3" sqref="J3"/>
      <selection pane="bottomLeft" activeCell="J3" sqref="J3"/>
    </sheetView>
  </sheetViews>
  <sheetFormatPr baseColWidth="10" defaultRowHeight="15.75"/>
  <cols>
    <col min="1" max="1" width="11.25" customWidth="1"/>
    <col min="2" max="2" width="6.5" style="71" customWidth="1"/>
    <col min="3" max="3" width="18.875" customWidth="1"/>
    <col min="4" max="4" width="36.5" style="191" customWidth="1"/>
    <col min="5" max="5" width="10.875" style="195" customWidth="1"/>
    <col min="6" max="6" width="5.5" customWidth="1"/>
    <col min="7" max="7" width="11.5" style="195" customWidth="1"/>
    <col min="8" max="8" width="3.25" customWidth="1"/>
    <col min="9" max="10" width="11.625" customWidth="1"/>
    <col min="11" max="11" width="13.875" customWidth="1"/>
    <col min="12" max="12" width="10.75" customWidth="1"/>
    <col min="13" max="13" width="3.25" style="29" customWidth="1"/>
    <col min="14" max="15" width="10.875" customWidth="1"/>
  </cols>
  <sheetData>
    <row r="1" spans="1:13">
      <c r="A1" s="162"/>
      <c r="B1" s="207"/>
      <c r="C1" s="162"/>
      <c r="D1" s="192" t="s">
        <v>5</v>
      </c>
      <c r="E1" s="208" t="s">
        <v>6</v>
      </c>
      <c r="F1" s="162"/>
      <c r="G1" s="162"/>
      <c r="H1" s="43"/>
      <c r="I1" s="43"/>
      <c r="J1" s="43"/>
      <c r="K1" s="43"/>
      <c r="L1" s="43"/>
      <c r="M1" s="43"/>
    </row>
    <row r="2" spans="1:13" ht="16.5" thickBot="1">
      <c r="A2" s="209" t="s">
        <v>7</v>
      </c>
      <c r="B2" s="210" t="s">
        <v>40</v>
      </c>
      <c r="C2" s="211" t="s">
        <v>0</v>
      </c>
      <c r="D2" s="193" t="s">
        <v>1</v>
      </c>
      <c r="E2" s="209" t="s">
        <v>2</v>
      </c>
      <c r="F2" s="209" t="s">
        <v>3</v>
      </c>
      <c r="G2" s="209" t="s">
        <v>4</v>
      </c>
      <c r="H2" s="43"/>
      <c r="I2" t="s">
        <v>32</v>
      </c>
      <c r="K2" t="s">
        <v>35</v>
      </c>
      <c r="L2" s="4" t="s">
        <v>36</v>
      </c>
      <c r="M2" s="44"/>
    </row>
    <row r="3" spans="1:13">
      <c r="A3" s="2"/>
      <c r="B3" s="32"/>
      <c r="C3" s="29"/>
      <c r="E3" s="196"/>
      <c r="G3" s="196">
        <f>IF($C3="&gt;&gt;&gt;&gt;TOTAL",0,E3*F3)</f>
        <v>0</v>
      </c>
      <c r="H3" s="43"/>
      <c r="I3" s="239" t="s">
        <v>24</v>
      </c>
      <c r="J3" s="228"/>
      <c r="K3" s="201">
        <f>IF(ISERROR(SUMPRODUCT(($C$3:$C$499=I3)*($G$3:$G$499))),"",SUMPRODUCT(($C$3:$C$499=I3)*($G$3:$G$499)))</f>
        <v>0</v>
      </c>
      <c r="L3" s="27">
        <f>IF(ISERROR(K3/$K$22),0,K3/$K$22)</f>
        <v>0</v>
      </c>
      <c r="M3" s="45"/>
    </row>
    <row r="4" spans="1:13">
      <c r="A4" s="2"/>
      <c r="B4" s="32"/>
      <c r="C4" s="29"/>
      <c r="E4" s="196"/>
      <c r="G4" s="196">
        <f t="shared" ref="G4:G67" si="0">IF($C4="&gt;&gt;&gt;&gt;TOTAL",0,E4*F4)</f>
        <v>0</v>
      </c>
      <c r="H4" s="43"/>
      <c r="I4" s="240" t="s">
        <v>806</v>
      </c>
      <c r="J4" s="229"/>
      <c r="K4" s="202">
        <f t="shared" ref="K4:K21" si="1">IF(ISERROR(SUMPRODUCT(($C$3:$C$499=I4)*($G$3:$G$499))),"",SUMPRODUCT(($C$3:$C$499=I4)*($G$3:$G$499)))</f>
        <v>0</v>
      </c>
      <c r="L4" s="28">
        <f t="shared" ref="L4:L21" si="2">IF(ISERROR(K4/$K$22),0,K4/$K$22)</f>
        <v>0</v>
      </c>
      <c r="M4" s="45"/>
    </row>
    <row r="5" spans="1:13">
      <c r="A5" s="2"/>
      <c r="B5" s="32"/>
      <c r="C5" s="29"/>
      <c r="E5" s="196"/>
      <c r="G5" s="196">
        <f t="shared" si="0"/>
        <v>0</v>
      </c>
      <c r="H5" s="43"/>
      <c r="I5" s="241" t="s">
        <v>807</v>
      </c>
      <c r="J5" s="230"/>
      <c r="K5" s="202">
        <f t="shared" si="1"/>
        <v>0</v>
      </c>
      <c r="L5" s="28">
        <f t="shared" si="2"/>
        <v>0</v>
      </c>
      <c r="M5" s="45"/>
    </row>
    <row r="6" spans="1:13">
      <c r="A6" s="2"/>
      <c r="B6" s="32"/>
      <c r="C6" s="29"/>
      <c r="E6" s="196"/>
      <c r="G6" s="196">
        <f t="shared" si="0"/>
        <v>0</v>
      </c>
      <c r="H6" s="43"/>
      <c r="I6" s="242" t="s">
        <v>808</v>
      </c>
      <c r="J6" s="231"/>
      <c r="K6" s="202">
        <f t="shared" si="1"/>
        <v>0</v>
      </c>
      <c r="L6" s="28">
        <f t="shared" si="2"/>
        <v>0</v>
      </c>
      <c r="M6" s="45"/>
    </row>
    <row r="7" spans="1:13">
      <c r="A7" s="2"/>
      <c r="B7" s="32"/>
      <c r="C7" s="29"/>
      <c r="E7" s="196"/>
      <c r="G7" s="196">
        <f t="shared" si="0"/>
        <v>0</v>
      </c>
      <c r="H7" s="43"/>
      <c r="I7" s="243" t="s">
        <v>809</v>
      </c>
      <c r="J7" s="232"/>
      <c r="K7" s="202">
        <f t="shared" si="1"/>
        <v>0</v>
      </c>
      <c r="L7" s="28">
        <f t="shared" si="2"/>
        <v>0</v>
      </c>
      <c r="M7" s="45"/>
    </row>
    <row r="8" spans="1:13">
      <c r="A8" s="2"/>
      <c r="B8" s="32"/>
      <c r="C8" s="29"/>
      <c r="E8" s="196"/>
      <c r="G8" s="196">
        <f t="shared" si="0"/>
        <v>0</v>
      </c>
      <c r="H8" s="43"/>
      <c r="I8" s="244" t="s">
        <v>810</v>
      </c>
      <c r="J8" s="233"/>
      <c r="K8" s="202">
        <f t="shared" si="1"/>
        <v>0</v>
      </c>
      <c r="L8" s="28">
        <f t="shared" si="2"/>
        <v>0</v>
      </c>
      <c r="M8" s="45"/>
    </row>
    <row r="9" spans="1:13">
      <c r="A9" s="2"/>
      <c r="B9" s="32"/>
      <c r="C9" s="29"/>
      <c r="E9" s="196"/>
      <c r="G9" s="196">
        <f t="shared" si="0"/>
        <v>0</v>
      </c>
      <c r="H9" s="43"/>
      <c r="I9" s="245" t="s">
        <v>21</v>
      </c>
      <c r="J9" s="234"/>
      <c r="K9" s="202">
        <f t="shared" si="1"/>
        <v>0</v>
      </c>
      <c r="L9" s="28">
        <f t="shared" si="2"/>
        <v>0</v>
      </c>
      <c r="M9" s="45"/>
    </row>
    <row r="10" spans="1:13">
      <c r="A10" s="2"/>
      <c r="B10" s="32"/>
      <c r="C10" s="29"/>
      <c r="E10" s="196"/>
      <c r="G10" s="196">
        <f t="shared" si="0"/>
        <v>0</v>
      </c>
      <c r="H10" s="43"/>
      <c r="I10" s="246" t="s">
        <v>33</v>
      </c>
      <c r="J10" s="235"/>
      <c r="K10" s="202">
        <f t="shared" si="1"/>
        <v>0</v>
      </c>
      <c r="L10" s="28">
        <f t="shared" si="2"/>
        <v>0</v>
      </c>
      <c r="M10" s="45"/>
    </row>
    <row r="11" spans="1:13">
      <c r="A11" s="2"/>
      <c r="B11" s="32"/>
      <c r="C11" s="29"/>
      <c r="E11" s="196"/>
      <c r="G11" s="196">
        <f t="shared" si="0"/>
        <v>0</v>
      </c>
      <c r="H11" s="43"/>
      <c r="I11" s="247" t="s">
        <v>25</v>
      </c>
      <c r="J11" s="236"/>
      <c r="K11" s="202">
        <f t="shared" si="1"/>
        <v>0</v>
      </c>
      <c r="L11" s="28">
        <f t="shared" si="2"/>
        <v>0</v>
      </c>
      <c r="M11" s="45"/>
    </row>
    <row r="12" spans="1:13">
      <c r="A12" s="2"/>
      <c r="B12" s="32"/>
      <c r="C12" s="29"/>
      <c r="E12" s="196"/>
      <c r="G12" s="196">
        <f t="shared" si="0"/>
        <v>0</v>
      </c>
      <c r="H12" s="43"/>
      <c r="I12" s="248" t="s">
        <v>22</v>
      </c>
      <c r="J12" s="237"/>
      <c r="K12" s="202">
        <f t="shared" si="1"/>
        <v>0</v>
      </c>
      <c r="L12" s="28">
        <f t="shared" si="2"/>
        <v>0</v>
      </c>
      <c r="M12" s="45"/>
    </row>
    <row r="13" spans="1:13">
      <c r="A13" s="2"/>
      <c r="B13" s="32"/>
      <c r="C13" s="29"/>
      <c r="E13" s="196"/>
      <c r="G13" s="196">
        <f t="shared" si="0"/>
        <v>0</v>
      </c>
      <c r="H13" s="43"/>
      <c r="I13" s="240" t="s">
        <v>811</v>
      </c>
      <c r="J13" s="229"/>
      <c r="K13" s="202">
        <f t="shared" si="1"/>
        <v>0</v>
      </c>
      <c r="L13" s="28">
        <f t="shared" si="2"/>
        <v>0</v>
      </c>
      <c r="M13" s="45"/>
    </row>
    <row r="14" spans="1:13">
      <c r="A14" s="2"/>
      <c r="B14" s="32"/>
      <c r="C14" s="29"/>
      <c r="E14" s="196"/>
      <c r="G14" s="196">
        <f t="shared" si="0"/>
        <v>0</v>
      </c>
      <c r="H14" s="43"/>
      <c r="I14" s="241" t="s">
        <v>27</v>
      </c>
      <c r="J14" s="230"/>
      <c r="K14" s="202">
        <f t="shared" si="1"/>
        <v>0</v>
      </c>
      <c r="L14" s="28">
        <f t="shared" si="2"/>
        <v>0</v>
      </c>
      <c r="M14" s="45"/>
    </row>
    <row r="15" spans="1:13">
      <c r="A15" s="2"/>
      <c r="B15" s="32"/>
      <c r="C15" s="29"/>
      <c r="E15" s="196"/>
      <c r="G15" s="196">
        <f t="shared" si="0"/>
        <v>0</v>
      </c>
      <c r="H15" s="43"/>
      <c r="I15" s="242" t="s">
        <v>812</v>
      </c>
      <c r="J15" s="231"/>
      <c r="K15" s="202">
        <f t="shared" si="1"/>
        <v>0</v>
      </c>
      <c r="L15" s="28">
        <f t="shared" si="2"/>
        <v>0</v>
      </c>
      <c r="M15" s="45"/>
    </row>
    <row r="16" spans="1:13">
      <c r="A16" s="2"/>
      <c r="B16" s="32"/>
      <c r="C16" s="29"/>
      <c r="E16" s="196"/>
      <c r="G16" s="196">
        <f t="shared" si="0"/>
        <v>0</v>
      </c>
      <c r="H16" s="43"/>
      <c r="I16" s="243" t="s">
        <v>125</v>
      </c>
      <c r="J16" s="232"/>
      <c r="K16" s="202">
        <f t="shared" si="1"/>
        <v>0</v>
      </c>
      <c r="L16" s="28">
        <f t="shared" si="2"/>
        <v>0</v>
      </c>
      <c r="M16" s="45"/>
    </row>
    <row r="17" spans="1:13">
      <c r="A17" s="2"/>
      <c r="B17" s="32"/>
      <c r="C17" s="29"/>
      <c r="E17" s="196"/>
      <c r="G17" s="196">
        <f t="shared" si="0"/>
        <v>0</v>
      </c>
      <c r="H17" s="43"/>
      <c r="I17" s="244" t="s">
        <v>148</v>
      </c>
      <c r="J17" s="233"/>
      <c r="K17" s="202">
        <f t="shared" si="1"/>
        <v>0</v>
      </c>
      <c r="L17" s="28">
        <f t="shared" si="2"/>
        <v>0</v>
      </c>
      <c r="M17" s="45"/>
    </row>
    <row r="18" spans="1:13">
      <c r="A18" s="2"/>
      <c r="B18" s="32"/>
      <c r="C18" s="29"/>
      <c r="E18" s="196"/>
      <c r="G18" s="196">
        <f t="shared" si="0"/>
        <v>0</v>
      </c>
      <c r="H18" s="43"/>
      <c r="I18" s="245" t="s">
        <v>214</v>
      </c>
      <c r="J18" s="234"/>
      <c r="K18" s="202">
        <f t="shared" si="1"/>
        <v>0</v>
      </c>
      <c r="L18" s="28">
        <f t="shared" si="2"/>
        <v>0</v>
      </c>
      <c r="M18" s="45"/>
    </row>
    <row r="19" spans="1:13">
      <c r="A19" s="2"/>
      <c r="B19" s="32"/>
      <c r="C19" s="29"/>
      <c r="E19" s="196"/>
      <c r="G19" s="196">
        <f t="shared" si="0"/>
        <v>0</v>
      </c>
      <c r="H19" s="43"/>
      <c r="I19" s="246" t="s">
        <v>813</v>
      </c>
      <c r="J19" s="235"/>
      <c r="K19" s="202">
        <f t="shared" si="1"/>
        <v>0</v>
      </c>
      <c r="L19" s="28">
        <f t="shared" si="2"/>
        <v>0</v>
      </c>
      <c r="M19" s="46"/>
    </row>
    <row r="20" spans="1:13">
      <c r="A20" s="2"/>
      <c r="B20" s="32"/>
      <c r="C20" s="29"/>
      <c r="E20" s="196"/>
      <c r="G20" s="196">
        <f t="shared" si="0"/>
        <v>0</v>
      </c>
      <c r="H20" s="43"/>
      <c r="I20" s="247" t="s">
        <v>319</v>
      </c>
      <c r="J20" s="236"/>
      <c r="K20" s="202">
        <f t="shared" si="1"/>
        <v>0</v>
      </c>
      <c r="L20" s="28">
        <f t="shared" si="2"/>
        <v>0</v>
      </c>
      <c r="M20" s="43"/>
    </row>
    <row r="21" spans="1:13" ht="16.5" thickBot="1">
      <c r="A21" s="2"/>
      <c r="B21" s="32"/>
      <c r="C21" s="29"/>
      <c r="E21" s="196"/>
      <c r="G21" s="196">
        <f t="shared" si="0"/>
        <v>0</v>
      </c>
      <c r="H21" s="43"/>
      <c r="I21" s="249" t="s">
        <v>128</v>
      </c>
      <c r="J21" s="238"/>
      <c r="K21" s="203">
        <f t="shared" si="1"/>
        <v>0</v>
      </c>
      <c r="L21" s="164">
        <f t="shared" si="2"/>
        <v>0</v>
      </c>
      <c r="M21" s="43"/>
    </row>
    <row r="22" spans="1:13" ht="16.5" thickBot="1">
      <c r="A22" s="2"/>
      <c r="B22" s="32"/>
      <c r="C22" s="29"/>
      <c r="E22" s="196"/>
      <c r="G22" s="196">
        <f t="shared" si="0"/>
        <v>0</v>
      </c>
      <c r="H22" s="43"/>
      <c r="I22" s="60" t="s">
        <v>805</v>
      </c>
      <c r="J22" s="61"/>
      <c r="K22" s="204">
        <f>IF(ISERROR(SUMIF($C$3:$C$500,"*"&amp;$I$22&amp;"*",$D$3:$D$500)),0,SUMIF($C$3:$C$500,"*"&amp;$I$22&amp;"*",$D$3:$D$500))</f>
        <v>0</v>
      </c>
      <c r="L22" s="25"/>
      <c r="M22" s="43"/>
    </row>
    <row r="23" spans="1:13">
      <c r="A23" s="2"/>
      <c r="B23" s="32"/>
      <c r="C23" s="29"/>
      <c r="E23" s="196"/>
      <c r="G23" s="196">
        <f t="shared" si="0"/>
        <v>0</v>
      </c>
      <c r="H23" s="43"/>
      <c r="I23" t="s">
        <v>39</v>
      </c>
      <c r="K23" s="206">
        <f>IF(ISERROR(SUM(K3:K21)),"",SUM(K3:K21))</f>
        <v>0</v>
      </c>
      <c r="L23" s="206">
        <f>IF(ISERROR(K23-K22),"",K23-K22)</f>
        <v>0</v>
      </c>
      <c r="M23" s="43"/>
    </row>
    <row r="24" spans="1:13">
      <c r="A24" s="2"/>
      <c r="B24" s="32"/>
      <c r="C24" s="29"/>
      <c r="E24" s="196"/>
      <c r="G24" s="196">
        <f t="shared" si="0"/>
        <v>0</v>
      </c>
      <c r="H24" s="43"/>
      <c r="M24" s="43"/>
    </row>
    <row r="25" spans="1:13">
      <c r="A25" s="2"/>
      <c r="B25" s="32"/>
      <c r="C25" s="29"/>
      <c r="E25" s="196"/>
      <c r="G25" s="196">
        <f t="shared" si="0"/>
        <v>0</v>
      </c>
      <c r="H25" s="43"/>
      <c r="I25" s="43"/>
      <c r="J25" s="43"/>
      <c r="K25" s="43"/>
      <c r="L25" s="43"/>
      <c r="M25" s="43"/>
    </row>
    <row r="26" spans="1:13">
      <c r="A26" s="2"/>
      <c r="B26" s="32"/>
      <c r="C26" s="29"/>
      <c r="E26" s="196"/>
      <c r="G26" s="196">
        <f t="shared" si="0"/>
        <v>0</v>
      </c>
      <c r="H26" s="43"/>
      <c r="I26" s="212" t="s">
        <v>110</v>
      </c>
      <c r="J26" s="213"/>
      <c r="K26" s="213"/>
      <c r="L26" s="213"/>
      <c r="M26" s="43"/>
    </row>
    <row r="27" spans="1:13">
      <c r="A27" s="2"/>
      <c r="B27" s="32"/>
      <c r="C27" s="29"/>
      <c r="E27" s="196"/>
      <c r="G27" s="196">
        <f t="shared" si="0"/>
        <v>0</v>
      </c>
      <c r="H27" s="43"/>
      <c r="I27" s="213"/>
      <c r="J27" s="213"/>
      <c r="K27" s="213"/>
      <c r="L27" s="213"/>
      <c r="M27" s="43"/>
    </row>
    <row r="28" spans="1:13">
      <c r="A28" s="2"/>
      <c r="B28" s="32"/>
      <c r="C28" s="29"/>
      <c r="E28" s="196"/>
      <c r="G28" s="196">
        <f t="shared" si="0"/>
        <v>0</v>
      </c>
      <c r="H28" s="43"/>
      <c r="I28" s="213"/>
      <c r="J28" s="213"/>
      <c r="K28" s="213"/>
      <c r="L28" s="213"/>
      <c r="M28" s="43"/>
    </row>
    <row r="29" spans="1:13">
      <c r="A29" s="2"/>
      <c r="B29" s="32"/>
      <c r="C29" s="29"/>
      <c r="E29" s="196"/>
      <c r="G29" s="196">
        <f t="shared" si="0"/>
        <v>0</v>
      </c>
      <c r="H29" s="43"/>
      <c r="I29" s="214" t="s">
        <v>134</v>
      </c>
      <c r="J29" s="214"/>
      <c r="K29" s="214"/>
      <c r="L29" s="214"/>
      <c r="M29" s="43"/>
    </row>
    <row r="30" spans="1:13" ht="16.5" thickBot="1">
      <c r="A30" s="2"/>
      <c r="B30" s="32"/>
      <c r="C30" s="29"/>
      <c r="E30" s="196"/>
      <c r="G30" s="196">
        <f t="shared" si="0"/>
        <v>0</v>
      </c>
      <c r="H30" s="43"/>
      <c r="M30" s="43"/>
    </row>
    <row r="31" spans="1:13" ht="16.5" thickTop="1">
      <c r="A31" s="2"/>
      <c r="B31" s="32"/>
      <c r="C31" s="29"/>
      <c r="E31" s="196"/>
      <c r="G31" s="196">
        <f t="shared" si="0"/>
        <v>0</v>
      </c>
      <c r="H31" s="43"/>
      <c r="I31" s="35" t="s">
        <v>129</v>
      </c>
      <c r="J31" s="36" t="s">
        <v>130</v>
      </c>
      <c r="K31" s="36" t="s">
        <v>131</v>
      </c>
      <c r="L31" s="37" t="s">
        <v>132</v>
      </c>
      <c r="M31" s="43"/>
    </row>
    <row r="32" spans="1:13" ht="16.5" thickBot="1">
      <c r="A32" s="2"/>
      <c r="B32" s="32"/>
      <c r="C32" s="29"/>
      <c r="E32" s="196"/>
      <c r="G32" s="196">
        <f t="shared" si="0"/>
        <v>0</v>
      </c>
      <c r="H32" s="43"/>
      <c r="I32" s="38" t="s">
        <v>383</v>
      </c>
      <c r="J32" s="41">
        <v>31</v>
      </c>
      <c r="K32" s="40">
        <v>2</v>
      </c>
      <c r="L32" s="39">
        <f>IF(K22="","",(K22-K55)/J32/K32)</f>
        <v>-1.4482258064516129</v>
      </c>
      <c r="M32" s="43"/>
    </row>
    <row r="33" spans="1:13" ht="16.5" thickTop="1">
      <c r="A33" s="2"/>
      <c r="B33" s="32"/>
      <c r="C33" s="29"/>
      <c r="E33" s="196"/>
      <c r="G33" s="196">
        <f t="shared" si="0"/>
        <v>0</v>
      </c>
      <c r="H33" s="43"/>
      <c r="M33" s="43"/>
    </row>
    <row r="34" spans="1:13">
      <c r="A34" s="2"/>
      <c r="B34" s="32"/>
      <c r="C34" s="29"/>
      <c r="E34" s="196"/>
      <c r="G34" s="196">
        <f t="shared" si="0"/>
        <v>0</v>
      </c>
      <c r="H34" s="43"/>
      <c r="M34" s="43"/>
    </row>
    <row r="35" spans="1:13">
      <c r="A35" s="2"/>
      <c r="B35" s="32"/>
      <c r="C35" s="29"/>
      <c r="E35" s="196"/>
      <c r="G35" s="196">
        <f t="shared" si="0"/>
        <v>0</v>
      </c>
      <c r="H35" s="43"/>
      <c r="M35" s="43"/>
    </row>
    <row r="36" spans="1:13">
      <c r="A36" s="2"/>
      <c r="B36" s="32"/>
      <c r="C36" s="29"/>
      <c r="E36" s="196"/>
      <c r="G36" s="196">
        <f t="shared" si="0"/>
        <v>0</v>
      </c>
      <c r="H36" s="43"/>
      <c r="I36" s="215" t="s">
        <v>135</v>
      </c>
      <c r="J36" s="215"/>
      <c r="K36" s="215"/>
      <c r="L36" s="215"/>
      <c r="M36" s="43"/>
    </row>
    <row r="37" spans="1:13" ht="16.5" thickBot="1">
      <c r="A37" s="2"/>
      <c r="B37" s="32"/>
      <c r="C37" s="29"/>
      <c r="E37" s="196"/>
      <c r="G37" s="196">
        <f t="shared" si="0"/>
        <v>0</v>
      </c>
      <c r="H37" s="43"/>
      <c r="M37" s="43"/>
    </row>
    <row r="38" spans="1:13" ht="16.5" thickTop="1">
      <c r="A38" s="2"/>
      <c r="B38" s="32"/>
      <c r="C38" s="29"/>
      <c r="E38" s="196"/>
      <c r="G38" s="196">
        <f t="shared" si="0"/>
        <v>0</v>
      </c>
      <c r="H38" s="43"/>
      <c r="I38" s="35" t="s">
        <v>129</v>
      </c>
      <c r="J38" s="36" t="s">
        <v>130</v>
      </c>
      <c r="K38" s="36" t="s">
        <v>131</v>
      </c>
      <c r="L38" s="37" t="s">
        <v>132</v>
      </c>
      <c r="M38" s="43"/>
    </row>
    <row r="39" spans="1:13" ht="16.5" thickBot="1">
      <c r="A39" s="2"/>
      <c r="B39" s="32"/>
      <c r="C39" s="29"/>
      <c r="E39" s="196"/>
      <c r="G39" s="196">
        <f t="shared" si="0"/>
        <v>0</v>
      </c>
      <c r="H39" s="43"/>
      <c r="I39" s="38">
        <v>650</v>
      </c>
      <c r="J39" s="40">
        <v>31</v>
      </c>
      <c r="K39" s="40">
        <v>2</v>
      </c>
      <c r="L39" s="39">
        <f>I39/J39/K39</f>
        <v>10.483870967741936</v>
      </c>
      <c r="M39" s="43"/>
    </row>
    <row r="40" spans="1:13" ht="16.5" thickTop="1">
      <c r="A40" s="2"/>
      <c r="B40" s="32"/>
      <c r="C40" s="29"/>
      <c r="E40" s="196"/>
      <c r="G40" s="196">
        <f t="shared" si="0"/>
        <v>0</v>
      </c>
      <c r="H40" s="43"/>
      <c r="M40" s="43"/>
    </row>
    <row r="41" spans="1:13">
      <c r="A41" s="2"/>
      <c r="B41" s="32"/>
      <c r="C41" s="29"/>
      <c r="E41" s="196"/>
      <c r="G41" s="196">
        <f t="shared" si="0"/>
        <v>0</v>
      </c>
      <c r="H41" s="43"/>
      <c r="I41" s="43"/>
      <c r="J41" s="43"/>
      <c r="K41" s="43"/>
      <c r="L41" s="43"/>
      <c r="M41" s="43"/>
    </row>
    <row r="42" spans="1:13">
      <c r="A42" s="2"/>
      <c r="B42" s="32"/>
      <c r="C42" s="29"/>
      <c r="E42" s="196"/>
      <c r="G42" s="196">
        <f t="shared" si="0"/>
        <v>0</v>
      </c>
      <c r="H42" s="43"/>
      <c r="I42" s="43"/>
      <c r="J42" s="43"/>
      <c r="K42" s="43"/>
      <c r="L42" s="43"/>
      <c r="M42" s="43"/>
    </row>
    <row r="43" spans="1:13" ht="16.5" thickBot="1">
      <c r="A43" s="2"/>
      <c r="B43" s="32"/>
      <c r="C43" s="29"/>
      <c r="E43" s="196"/>
      <c r="G43" s="196">
        <f t="shared" si="0"/>
        <v>0</v>
      </c>
    </row>
    <row r="44" spans="1:13" ht="16.5" thickTop="1">
      <c r="A44" s="2"/>
      <c r="B44" s="32"/>
      <c r="C44" s="29"/>
      <c r="E44" s="196"/>
      <c r="G44" s="196">
        <f t="shared" si="0"/>
        <v>0</v>
      </c>
      <c r="H44" s="62"/>
      <c r="I44" s="63"/>
      <c r="J44" s="63"/>
      <c r="K44" s="63"/>
      <c r="L44" s="63"/>
      <c r="M44" s="64"/>
    </row>
    <row r="45" spans="1:13">
      <c r="A45" s="2"/>
      <c r="B45" s="32"/>
      <c r="C45" s="29"/>
      <c r="E45" s="196"/>
      <c r="G45" s="196">
        <f t="shared" si="0"/>
        <v>0</v>
      </c>
      <c r="H45" s="65"/>
      <c r="I45" s="108" t="s">
        <v>256</v>
      </c>
      <c r="J45" s="31"/>
      <c r="K45" s="31"/>
      <c r="L45" s="31"/>
      <c r="M45" s="225"/>
    </row>
    <row r="46" spans="1:13">
      <c r="A46" s="2"/>
      <c r="B46" s="32"/>
      <c r="C46" s="29"/>
      <c r="E46" s="196"/>
      <c r="G46" s="196">
        <f t="shared" si="0"/>
        <v>0</v>
      </c>
      <c r="H46" s="65"/>
      <c r="I46" s="29" t="s">
        <v>8</v>
      </c>
      <c r="J46" t="s">
        <v>804</v>
      </c>
      <c r="K46" s="49">
        <v>3.99</v>
      </c>
      <c r="L46">
        <v>1</v>
      </c>
      <c r="M46" s="226">
        <f>K46*L46</f>
        <v>3.99</v>
      </c>
    </row>
    <row r="47" spans="1:13">
      <c r="A47" s="2"/>
      <c r="B47" s="32"/>
      <c r="C47" s="29"/>
      <c r="E47" s="196"/>
      <c r="G47" s="196">
        <f t="shared" si="0"/>
        <v>0</v>
      </c>
      <c r="H47" s="65"/>
      <c r="I47" s="29" t="s">
        <v>8</v>
      </c>
      <c r="J47" s="29" t="s">
        <v>802</v>
      </c>
      <c r="K47" s="49">
        <v>79.900000000000006</v>
      </c>
      <c r="L47" s="29">
        <v>1</v>
      </c>
      <c r="M47" s="226">
        <f>K47*L47</f>
        <v>79.900000000000006</v>
      </c>
    </row>
    <row r="48" spans="1:13">
      <c r="A48" s="2"/>
      <c r="B48" s="32"/>
      <c r="C48" s="29"/>
      <c r="E48" s="196"/>
      <c r="G48" s="196">
        <f t="shared" si="0"/>
        <v>0</v>
      </c>
      <c r="H48" s="65"/>
      <c r="I48" s="29" t="s">
        <v>8</v>
      </c>
      <c r="J48" s="29" t="s">
        <v>803</v>
      </c>
      <c r="K48" s="49">
        <v>5.9</v>
      </c>
      <c r="L48" s="29">
        <v>1</v>
      </c>
      <c r="M48" s="226">
        <f>K48*L48</f>
        <v>5.9</v>
      </c>
    </row>
    <row r="49" spans="1:13">
      <c r="A49" s="2"/>
      <c r="B49" s="32"/>
      <c r="C49" s="29"/>
      <c r="E49" s="196"/>
      <c r="G49" s="196">
        <f t="shared" si="0"/>
        <v>0</v>
      </c>
      <c r="H49" s="65"/>
      <c r="I49" s="30"/>
      <c r="J49" s="30"/>
      <c r="K49" s="105"/>
      <c r="L49" s="30"/>
      <c r="M49" s="225"/>
    </row>
    <row r="50" spans="1:13">
      <c r="A50" s="2"/>
      <c r="B50" s="32"/>
      <c r="C50" s="29"/>
      <c r="E50" s="196"/>
      <c r="G50" s="196">
        <f t="shared" si="0"/>
        <v>0</v>
      </c>
      <c r="H50" s="65"/>
      <c r="I50" s="30"/>
      <c r="J50" s="30"/>
      <c r="K50" s="105"/>
      <c r="L50" s="30"/>
      <c r="M50" s="225"/>
    </row>
    <row r="51" spans="1:13">
      <c r="A51" s="2"/>
      <c r="B51" s="32"/>
      <c r="C51" s="29"/>
      <c r="E51" s="196"/>
      <c r="G51" s="196">
        <f t="shared" si="0"/>
        <v>0</v>
      </c>
      <c r="H51" s="65"/>
      <c r="I51" s="30"/>
      <c r="J51" s="30"/>
      <c r="K51" s="105"/>
      <c r="L51" s="30"/>
      <c r="M51" s="224"/>
    </row>
    <row r="52" spans="1:13">
      <c r="A52" s="2"/>
      <c r="B52" s="32"/>
      <c r="C52" s="29"/>
      <c r="E52" s="196"/>
      <c r="G52" s="196">
        <f t="shared" si="0"/>
        <v>0</v>
      </c>
      <c r="H52" s="65"/>
      <c r="I52" s="30"/>
      <c r="J52" s="30"/>
      <c r="K52" s="105"/>
      <c r="L52" s="30"/>
      <c r="M52" s="224"/>
    </row>
    <row r="53" spans="1:13">
      <c r="A53" s="2"/>
      <c r="B53" s="32"/>
      <c r="C53" s="29"/>
      <c r="E53" s="196"/>
      <c r="G53" s="196">
        <f t="shared" si="0"/>
        <v>0</v>
      </c>
      <c r="H53" s="65"/>
      <c r="I53" s="30"/>
      <c r="J53" s="30"/>
      <c r="K53" s="30"/>
      <c r="L53" s="30"/>
      <c r="M53" s="225"/>
    </row>
    <row r="54" spans="1:13">
      <c r="A54" s="2"/>
      <c r="B54" s="32"/>
      <c r="C54" s="29"/>
      <c r="E54" s="196"/>
      <c r="G54" s="196">
        <f t="shared" si="0"/>
        <v>0</v>
      </c>
      <c r="H54" s="65"/>
      <c r="I54" s="30"/>
      <c r="J54" s="30"/>
      <c r="K54" s="30"/>
      <c r="L54" s="30"/>
      <c r="M54" s="225"/>
    </row>
    <row r="55" spans="1:13">
      <c r="A55" s="2"/>
      <c r="B55" s="32"/>
      <c r="C55" s="29"/>
      <c r="E55" s="196"/>
      <c r="G55" s="196">
        <f t="shared" si="0"/>
        <v>0</v>
      </c>
      <c r="H55" s="65"/>
      <c r="I55" s="31"/>
      <c r="J55" s="106" t="s">
        <v>256</v>
      </c>
      <c r="K55" s="107">
        <f>SUM(M46:M52)</f>
        <v>89.79</v>
      </c>
      <c r="L55" s="31"/>
      <c r="M55" s="225"/>
    </row>
    <row r="56" spans="1:13" ht="16.5" thickBot="1">
      <c r="A56" s="2"/>
      <c r="B56" s="32"/>
      <c r="C56" s="29"/>
      <c r="E56" s="196"/>
      <c r="G56" s="196">
        <f t="shared" si="0"/>
        <v>0</v>
      </c>
      <c r="H56" s="68"/>
      <c r="I56" s="69"/>
      <c r="J56" s="69"/>
      <c r="K56" s="69"/>
      <c r="L56" s="69"/>
      <c r="M56" s="70"/>
    </row>
    <row r="57" spans="1:13" ht="16.5" thickTop="1">
      <c r="A57" s="2"/>
      <c r="B57" s="32"/>
      <c r="C57" s="29"/>
      <c r="E57" s="196"/>
      <c r="G57" s="196">
        <f t="shared" si="0"/>
        <v>0</v>
      </c>
    </row>
    <row r="58" spans="1:13">
      <c r="A58" s="2"/>
      <c r="B58" s="32"/>
      <c r="C58" s="29"/>
      <c r="E58" s="196"/>
      <c r="G58" s="196">
        <f t="shared" si="0"/>
        <v>0</v>
      </c>
      <c r="H58" s="216" t="s">
        <v>373</v>
      </c>
      <c r="I58" s="216"/>
      <c r="J58" s="216"/>
      <c r="K58" s="216"/>
      <c r="L58" s="216"/>
      <c r="M58" s="216"/>
    </row>
    <row r="59" spans="1:13" ht="16.5" thickBot="1">
      <c r="A59" s="2"/>
      <c r="B59" s="32"/>
      <c r="C59" s="29"/>
      <c r="E59" s="196"/>
      <c r="G59" s="196">
        <f t="shared" si="0"/>
        <v>0</v>
      </c>
      <c r="H59" s="74"/>
      <c r="I59" t="s">
        <v>32</v>
      </c>
      <c r="K59" t="s">
        <v>35</v>
      </c>
      <c r="L59" s="4" t="s">
        <v>36</v>
      </c>
      <c r="M59" s="74"/>
    </row>
    <row r="60" spans="1:13">
      <c r="A60" s="2"/>
      <c r="B60" s="32"/>
      <c r="C60" s="29"/>
      <c r="E60" s="196"/>
      <c r="G60" s="196">
        <f t="shared" si="0"/>
        <v>0</v>
      </c>
      <c r="H60" s="74"/>
      <c r="I60" s="5" t="s">
        <v>24</v>
      </c>
      <c r="J60" s="6"/>
      <c r="K60" s="165">
        <f>IF(ISERROR(SUM(JANVIER:DECEMBRE!K3)),"",SUM(JANVIER:DECEMBRE!K3))</f>
        <v>0</v>
      </c>
      <c r="L60" s="168" t="str">
        <f>IF(ISERROR(K60/$K$79),"",K60/$K$79)</f>
        <v/>
      </c>
      <c r="M60" s="74"/>
    </row>
    <row r="61" spans="1:13">
      <c r="A61" s="2"/>
      <c r="B61" s="32"/>
      <c r="C61" s="29"/>
      <c r="E61" s="196"/>
      <c r="G61" s="196">
        <f t="shared" si="0"/>
        <v>0</v>
      </c>
      <c r="H61" s="74"/>
      <c r="I61" s="7" t="s">
        <v>806</v>
      </c>
      <c r="J61" s="8"/>
      <c r="K61" s="166">
        <f>IF(ISERROR(SUM(JANVIER:DECEMBRE!K4)),"",SUM(JANVIER:DECEMBRE!K4))</f>
        <v>0</v>
      </c>
      <c r="L61" s="169" t="str">
        <f t="shared" ref="L61:L78" si="3">IF(ISERROR(K61/$K$79),"",K61/$K$79)</f>
        <v/>
      </c>
      <c r="M61" s="74"/>
    </row>
    <row r="62" spans="1:13">
      <c r="A62" s="2"/>
      <c r="B62" s="32"/>
      <c r="C62" s="29"/>
      <c r="E62" s="196"/>
      <c r="G62" s="196">
        <f t="shared" si="0"/>
        <v>0</v>
      </c>
      <c r="H62" s="74"/>
      <c r="I62" s="9" t="s">
        <v>807</v>
      </c>
      <c r="J62" s="10"/>
      <c r="K62" s="166">
        <f>IF(ISERROR(SUM(JANVIER:DECEMBRE!K5)),"",SUM(JANVIER:DECEMBRE!K5))</f>
        <v>0</v>
      </c>
      <c r="L62" s="169" t="str">
        <f t="shared" si="3"/>
        <v/>
      </c>
      <c r="M62" s="74"/>
    </row>
    <row r="63" spans="1:13">
      <c r="A63" s="2"/>
      <c r="B63" s="32"/>
      <c r="C63" s="29"/>
      <c r="E63" s="196"/>
      <c r="G63" s="196">
        <f t="shared" si="0"/>
        <v>0</v>
      </c>
      <c r="H63" s="74"/>
      <c r="I63" s="11" t="s">
        <v>808</v>
      </c>
      <c r="J63" s="12"/>
      <c r="K63" s="166">
        <f>IF(ISERROR(SUM(JANVIER:DECEMBRE!K6)),"",SUM(JANVIER:DECEMBRE!K6))</f>
        <v>0</v>
      </c>
      <c r="L63" s="169" t="str">
        <f t="shared" si="3"/>
        <v/>
      </c>
      <c r="M63" s="74"/>
    </row>
    <row r="64" spans="1:13">
      <c r="A64" s="2"/>
      <c r="B64" s="32"/>
      <c r="C64" s="29"/>
      <c r="E64" s="196"/>
      <c r="G64" s="196">
        <f t="shared" si="0"/>
        <v>0</v>
      </c>
      <c r="H64" s="74"/>
      <c r="I64" s="13" t="s">
        <v>809</v>
      </c>
      <c r="J64" s="14"/>
      <c r="K64" s="166">
        <f>IF(ISERROR(SUM(JANVIER:DECEMBRE!K7)),"",SUM(JANVIER:DECEMBRE!K7))</f>
        <v>0</v>
      </c>
      <c r="L64" s="169" t="str">
        <f t="shared" si="3"/>
        <v/>
      </c>
      <c r="M64" s="74"/>
    </row>
    <row r="65" spans="1:13">
      <c r="A65" s="2"/>
      <c r="B65" s="32"/>
      <c r="C65" s="29"/>
      <c r="E65" s="196"/>
      <c r="G65" s="196">
        <f t="shared" si="0"/>
        <v>0</v>
      </c>
      <c r="H65" s="74"/>
      <c r="I65" s="15" t="s">
        <v>810</v>
      </c>
      <c r="J65" s="16"/>
      <c r="K65" s="166">
        <f>IF(ISERROR(SUM(JANVIER:DECEMBRE!K8)),"",SUM(JANVIER:DECEMBRE!K8))</f>
        <v>0</v>
      </c>
      <c r="L65" s="169" t="str">
        <f t="shared" si="3"/>
        <v/>
      </c>
      <c r="M65" s="74"/>
    </row>
    <row r="66" spans="1:13">
      <c r="A66" s="2"/>
      <c r="B66" s="32"/>
      <c r="C66" s="29"/>
      <c r="E66" s="196"/>
      <c r="G66" s="196">
        <f t="shared" si="0"/>
        <v>0</v>
      </c>
      <c r="H66" s="74"/>
      <c r="I66" s="17" t="s">
        <v>21</v>
      </c>
      <c r="J66" s="18"/>
      <c r="K66" s="166">
        <f>IF(ISERROR(SUM(JANVIER:DECEMBRE!K9)),"",SUM(JANVIER:DECEMBRE!K9))</f>
        <v>0</v>
      </c>
      <c r="L66" s="169" t="str">
        <f t="shared" si="3"/>
        <v/>
      </c>
      <c r="M66" s="74"/>
    </row>
    <row r="67" spans="1:13">
      <c r="A67" s="2"/>
      <c r="B67" s="32"/>
      <c r="C67" s="29"/>
      <c r="E67" s="196"/>
      <c r="G67" s="196">
        <f t="shared" si="0"/>
        <v>0</v>
      </c>
      <c r="H67" s="74"/>
      <c r="I67" s="19" t="s">
        <v>33</v>
      </c>
      <c r="J67" s="20"/>
      <c r="K67" s="166">
        <f>IF(ISERROR(SUM(JANVIER:DECEMBRE!K10)),"",SUM(JANVIER:DECEMBRE!K10))</f>
        <v>0</v>
      </c>
      <c r="L67" s="169" t="str">
        <f t="shared" si="3"/>
        <v/>
      </c>
      <c r="M67" s="74"/>
    </row>
    <row r="68" spans="1:13">
      <c r="A68" s="2"/>
      <c r="B68" s="32"/>
      <c r="C68" s="29"/>
      <c r="E68" s="196"/>
      <c r="G68" s="196">
        <f t="shared" ref="G68:G131" si="4">IF($C68="&gt;&gt;&gt;&gt;TOTAL",0,E68*F68)</f>
        <v>0</v>
      </c>
      <c r="H68" s="74"/>
      <c r="I68" s="21" t="s">
        <v>25</v>
      </c>
      <c r="J68" s="22"/>
      <c r="K68" s="166">
        <f>IF(ISERROR(SUM(JANVIER:DECEMBRE!K11)),"",SUM(JANVIER:DECEMBRE!K11))</f>
        <v>0</v>
      </c>
      <c r="L68" s="169" t="str">
        <f t="shared" si="3"/>
        <v/>
      </c>
      <c r="M68" s="74"/>
    </row>
    <row r="69" spans="1:13">
      <c r="A69" s="2"/>
      <c r="B69" s="32"/>
      <c r="C69" s="29"/>
      <c r="E69" s="196"/>
      <c r="G69" s="196">
        <f t="shared" si="4"/>
        <v>0</v>
      </c>
      <c r="H69" s="74"/>
      <c r="I69" s="23" t="s">
        <v>22</v>
      </c>
      <c r="J69" s="24"/>
      <c r="K69" s="166">
        <f>IF(ISERROR(SUM(JANVIER:DECEMBRE!K12)),"",SUM(JANVIER:DECEMBRE!K12))</f>
        <v>0</v>
      </c>
      <c r="L69" s="169" t="str">
        <f t="shared" si="3"/>
        <v/>
      </c>
      <c r="M69" s="74"/>
    </row>
    <row r="70" spans="1:13">
      <c r="A70" s="2"/>
      <c r="B70" s="32"/>
      <c r="C70" s="29"/>
      <c r="E70" s="196"/>
      <c r="G70" s="196">
        <f t="shared" si="4"/>
        <v>0</v>
      </c>
      <c r="H70" s="74"/>
      <c r="I70" s="7" t="s">
        <v>811</v>
      </c>
      <c r="J70" s="8"/>
      <c r="K70" s="166">
        <f>IF(ISERROR(SUM(JANVIER:DECEMBRE!K13)),"",SUM(JANVIER:DECEMBRE!K13))</f>
        <v>0</v>
      </c>
      <c r="L70" s="169" t="str">
        <f t="shared" si="3"/>
        <v/>
      </c>
      <c r="M70" s="74"/>
    </row>
    <row r="71" spans="1:13">
      <c r="A71" s="2"/>
      <c r="B71" s="32"/>
      <c r="C71" s="29"/>
      <c r="E71" s="196"/>
      <c r="G71" s="196">
        <f t="shared" si="4"/>
        <v>0</v>
      </c>
      <c r="H71" s="74"/>
      <c r="I71" s="9" t="s">
        <v>27</v>
      </c>
      <c r="J71" s="10"/>
      <c r="K71" s="166">
        <f>IF(ISERROR(SUM(JANVIER:DECEMBRE!K14)),"",SUM(JANVIER:DECEMBRE!K14))</f>
        <v>0</v>
      </c>
      <c r="L71" s="169" t="str">
        <f t="shared" si="3"/>
        <v/>
      </c>
      <c r="M71" s="74"/>
    </row>
    <row r="72" spans="1:13">
      <c r="A72" s="2"/>
      <c r="B72" s="32"/>
      <c r="C72" s="29"/>
      <c r="E72" s="196"/>
      <c r="G72" s="196">
        <f t="shared" si="4"/>
        <v>0</v>
      </c>
      <c r="H72" s="74"/>
      <c r="I72" s="11" t="s">
        <v>812</v>
      </c>
      <c r="J72" s="12"/>
      <c r="K72" s="166">
        <f>IF(ISERROR(SUM(JANVIER:DECEMBRE!K15)),"",SUM(JANVIER:DECEMBRE!K15))</f>
        <v>0</v>
      </c>
      <c r="L72" s="169" t="str">
        <f t="shared" si="3"/>
        <v/>
      </c>
      <c r="M72" s="74"/>
    </row>
    <row r="73" spans="1:13">
      <c r="A73" s="2"/>
      <c r="B73" s="32"/>
      <c r="C73" s="29"/>
      <c r="E73" s="196"/>
      <c r="G73" s="196">
        <f t="shared" si="4"/>
        <v>0</v>
      </c>
      <c r="H73" s="74"/>
      <c r="I73" s="13" t="s">
        <v>125</v>
      </c>
      <c r="J73" s="14"/>
      <c r="K73" s="166">
        <f>IF(ISERROR(SUM(JANVIER:DECEMBRE!K16)),"",SUM(JANVIER:DECEMBRE!K16))</f>
        <v>0</v>
      </c>
      <c r="L73" s="169" t="str">
        <f t="shared" si="3"/>
        <v/>
      </c>
      <c r="M73" s="74"/>
    </row>
    <row r="74" spans="1:13">
      <c r="A74" s="2"/>
      <c r="B74" s="32"/>
      <c r="C74" s="29"/>
      <c r="E74" s="196"/>
      <c r="G74" s="196">
        <f t="shared" si="4"/>
        <v>0</v>
      </c>
      <c r="H74" s="74"/>
      <c r="I74" s="15" t="s">
        <v>148</v>
      </c>
      <c r="J74" s="16"/>
      <c r="K74" s="166">
        <f>IF(ISERROR(SUM(JANVIER:DECEMBRE!K17)),"",SUM(JANVIER:DECEMBRE!K17))</f>
        <v>0</v>
      </c>
      <c r="L74" s="169" t="str">
        <f t="shared" si="3"/>
        <v/>
      </c>
      <c r="M74" s="74"/>
    </row>
    <row r="75" spans="1:13">
      <c r="A75" s="2"/>
      <c r="B75" s="32"/>
      <c r="C75" s="29"/>
      <c r="E75" s="196"/>
      <c r="G75" s="196">
        <f t="shared" si="4"/>
        <v>0</v>
      </c>
      <c r="H75" s="74"/>
      <c r="I75" s="17" t="s">
        <v>214</v>
      </c>
      <c r="J75" s="18"/>
      <c r="K75" s="166">
        <f>IF(ISERROR(SUM(JANVIER:DECEMBRE!K18)),"",SUM(JANVIER:DECEMBRE!K18))</f>
        <v>0</v>
      </c>
      <c r="L75" s="169" t="str">
        <f t="shared" si="3"/>
        <v/>
      </c>
      <c r="M75" s="74"/>
    </row>
    <row r="76" spans="1:13">
      <c r="A76" s="2"/>
      <c r="B76" s="32"/>
      <c r="C76" s="29"/>
      <c r="E76" s="196"/>
      <c r="G76" s="196">
        <f t="shared" si="4"/>
        <v>0</v>
      </c>
      <c r="H76" s="74"/>
      <c r="I76" s="19" t="s">
        <v>813</v>
      </c>
      <c r="J76" s="20"/>
      <c r="K76" s="166">
        <f>IF(ISERROR(SUM(JANVIER:DECEMBRE!K19)),"",SUM(JANVIER:DECEMBRE!K19))</f>
        <v>0</v>
      </c>
      <c r="L76" s="169" t="str">
        <f t="shared" si="3"/>
        <v/>
      </c>
      <c r="M76" s="74"/>
    </row>
    <row r="77" spans="1:13">
      <c r="A77" s="2"/>
      <c r="B77" s="32"/>
      <c r="C77" s="29"/>
      <c r="E77" s="196"/>
      <c r="G77" s="196">
        <f t="shared" si="4"/>
        <v>0</v>
      </c>
      <c r="H77" s="74"/>
      <c r="I77" s="21" t="s">
        <v>319</v>
      </c>
      <c r="J77" s="22"/>
      <c r="K77" s="166">
        <f>IF(ISERROR(SUM(JANVIER:DECEMBRE!K20)),"",SUM(JANVIER:DECEMBRE!K20))</f>
        <v>0</v>
      </c>
      <c r="L77" s="169" t="str">
        <f t="shared" si="3"/>
        <v/>
      </c>
      <c r="M77" s="74"/>
    </row>
    <row r="78" spans="1:13" ht="16.5" thickBot="1">
      <c r="A78" s="2"/>
      <c r="B78" s="32"/>
      <c r="C78" s="29"/>
      <c r="E78" s="196"/>
      <c r="G78" s="196">
        <f t="shared" si="4"/>
        <v>0</v>
      </c>
      <c r="H78" s="74"/>
      <c r="I78" s="33" t="s">
        <v>128</v>
      </c>
      <c r="J78" s="34"/>
      <c r="K78" s="167">
        <f>IF(ISERROR(SUM(JANVIER:DECEMBRE!K21)),"",SUM(JANVIER:DECEMBRE!K21))</f>
        <v>0</v>
      </c>
      <c r="L78" s="170" t="str">
        <f t="shared" si="3"/>
        <v/>
      </c>
      <c r="M78" s="74"/>
    </row>
    <row r="79" spans="1:13" ht="16.5" thickBot="1">
      <c r="A79" s="2"/>
      <c r="B79" s="32"/>
      <c r="C79" s="29"/>
      <c r="E79" s="196"/>
      <c r="G79" s="196">
        <f t="shared" si="4"/>
        <v>0</v>
      </c>
      <c r="H79" s="74"/>
      <c r="I79" s="60" t="s">
        <v>805</v>
      </c>
      <c r="J79" s="61"/>
      <c r="K79" s="171">
        <f>IF(ISERROR(SUM(JANVIER:DECEMBRE!K22)),"",SUM(JANVIER:DECEMBRE!K22))</f>
        <v>0</v>
      </c>
      <c r="L79" s="25"/>
      <c r="M79" s="74"/>
    </row>
    <row r="80" spans="1:13">
      <c r="A80" s="2"/>
      <c r="B80" s="32"/>
      <c r="C80" s="29"/>
      <c r="E80" s="196"/>
      <c r="G80" s="196">
        <f t="shared" si="4"/>
        <v>0</v>
      </c>
      <c r="H80" s="74"/>
      <c r="I80" s="99" t="s">
        <v>39</v>
      </c>
      <c r="J80" s="99"/>
      <c r="K80" s="100" t="str">
        <f>IF(K79=0,"",SUM(K60:K78))</f>
        <v/>
      </c>
      <c r="L80" s="100" t="str">
        <f>IF(K80="","",K80-K79)</f>
        <v/>
      </c>
      <c r="M80" s="74"/>
    </row>
    <row r="81" spans="1:13">
      <c r="A81" s="2"/>
      <c r="B81" s="32"/>
      <c r="C81" s="29"/>
      <c r="E81" s="196"/>
      <c r="G81" s="196">
        <f t="shared" si="4"/>
        <v>0</v>
      </c>
      <c r="H81" s="74"/>
      <c r="I81" s="74"/>
      <c r="J81" s="74"/>
      <c r="K81" s="74"/>
      <c r="L81" s="74"/>
      <c r="M81" s="74"/>
    </row>
    <row r="82" spans="1:13">
      <c r="A82" s="2"/>
      <c r="B82" s="32"/>
      <c r="C82" s="29"/>
      <c r="E82" s="196"/>
      <c r="G82" s="196">
        <f t="shared" si="4"/>
        <v>0</v>
      </c>
    </row>
    <row r="83" spans="1:13" ht="16.5" thickBot="1">
      <c r="A83" s="2"/>
      <c r="B83" s="32"/>
      <c r="C83" s="29"/>
      <c r="E83" s="196"/>
      <c r="G83" s="196">
        <f t="shared" si="4"/>
        <v>0</v>
      </c>
      <c r="I83" t="s">
        <v>478</v>
      </c>
    </row>
    <row r="84" spans="1:13" ht="16.5" thickTop="1">
      <c r="A84" s="2"/>
      <c r="B84" s="32"/>
      <c r="C84" s="29"/>
      <c r="E84" s="196"/>
      <c r="G84" s="196">
        <f t="shared" si="4"/>
        <v>0</v>
      </c>
      <c r="I84" s="35" t="s">
        <v>129</v>
      </c>
      <c r="J84" s="36" t="s">
        <v>130</v>
      </c>
      <c r="K84" s="36" t="s">
        <v>479</v>
      </c>
      <c r="L84" s="37" t="s">
        <v>132</v>
      </c>
    </row>
    <row r="85" spans="1:13" ht="16.5" thickBot="1">
      <c r="A85" s="2"/>
      <c r="B85" s="32"/>
      <c r="C85" s="29"/>
      <c r="E85" s="196"/>
      <c r="G85" s="196">
        <f t="shared" si="4"/>
        <v>0</v>
      </c>
      <c r="I85" s="38" t="s">
        <v>133</v>
      </c>
      <c r="J85" s="41">
        <v>31</v>
      </c>
      <c r="K85" s="115">
        <f>JANVIER!K22</f>
        <v>0</v>
      </c>
      <c r="L85" s="39">
        <f t="shared" ref="L85:L96" si="5">K85/2/J85</f>
        <v>0</v>
      </c>
    </row>
    <row r="86" spans="1:13" ht="17.25" thickTop="1" thickBot="1">
      <c r="A86" s="2"/>
      <c r="B86" s="32"/>
      <c r="C86" s="29"/>
      <c r="E86" s="196"/>
      <c r="G86" s="196">
        <f t="shared" si="4"/>
        <v>0</v>
      </c>
      <c r="I86" s="38" t="s">
        <v>242</v>
      </c>
      <c r="J86" s="41">
        <v>28</v>
      </c>
      <c r="K86" s="115">
        <f>FEVRIER!K22-FEVRIER!K55</f>
        <v>-108.28</v>
      </c>
      <c r="L86" s="39">
        <f t="shared" si="5"/>
        <v>-1.9335714285714285</v>
      </c>
    </row>
    <row r="87" spans="1:13" ht="17.25" thickTop="1" thickBot="1">
      <c r="A87" s="2"/>
      <c r="B87" s="32"/>
      <c r="C87" s="29"/>
      <c r="E87" s="196"/>
      <c r="G87" s="196">
        <f t="shared" si="4"/>
        <v>0</v>
      </c>
      <c r="I87" s="38" t="s">
        <v>374</v>
      </c>
      <c r="J87" s="41">
        <v>31</v>
      </c>
      <c r="K87" s="115">
        <f>MARS!K22-MARS!K55</f>
        <v>-20.37</v>
      </c>
      <c r="L87" s="39">
        <f t="shared" si="5"/>
        <v>-0.3285483870967742</v>
      </c>
    </row>
    <row r="88" spans="1:13" ht="17.25" thickTop="1" thickBot="1">
      <c r="A88" s="2"/>
      <c r="B88" s="32"/>
      <c r="C88" s="29"/>
      <c r="E88" s="196"/>
      <c r="G88" s="196">
        <f t="shared" si="4"/>
        <v>0</v>
      </c>
      <c r="I88" s="38" t="s">
        <v>375</v>
      </c>
      <c r="J88" s="41">
        <v>30</v>
      </c>
      <c r="K88" s="115">
        <f>AVRIL!K22-AVRIL!K55</f>
        <v>-60.05</v>
      </c>
      <c r="L88" s="39">
        <f t="shared" si="5"/>
        <v>-1.0008333333333332</v>
      </c>
    </row>
    <row r="89" spans="1:13" ht="17.25" thickTop="1" thickBot="1">
      <c r="A89" s="2"/>
      <c r="B89" s="32"/>
      <c r="C89" s="29"/>
      <c r="E89" s="196"/>
      <c r="G89" s="196">
        <f t="shared" si="4"/>
        <v>0</v>
      </c>
      <c r="I89" s="38" t="s">
        <v>376</v>
      </c>
      <c r="J89" s="41">
        <v>30</v>
      </c>
      <c r="K89" s="115">
        <f>MAI!K22</f>
        <v>0</v>
      </c>
      <c r="L89" s="39">
        <f t="shared" si="5"/>
        <v>0</v>
      </c>
    </row>
    <row r="90" spans="1:13" ht="17.25" thickTop="1" thickBot="1">
      <c r="A90" s="2"/>
      <c r="B90" s="32"/>
      <c r="C90" s="29"/>
      <c r="E90" s="196"/>
      <c r="G90" s="196">
        <f t="shared" si="4"/>
        <v>0</v>
      </c>
      <c r="I90" s="38" t="s">
        <v>377</v>
      </c>
      <c r="J90" s="41">
        <v>30</v>
      </c>
      <c r="K90" s="115">
        <f>JUIN!K22-JUIN!K55</f>
        <v>-20.330000000000002</v>
      </c>
      <c r="L90" s="39">
        <f t="shared" si="5"/>
        <v>-0.33883333333333338</v>
      </c>
    </row>
    <row r="91" spans="1:13" ht="17.25" thickTop="1" thickBot="1">
      <c r="A91" s="2"/>
      <c r="B91" s="32"/>
      <c r="C91" s="29"/>
      <c r="E91" s="196"/>
      <c r="G91" s="196">
        <f t="shared" si="4"/>
        <v>0</v>
      </c>
      <c r="I91" s="38" t="s">
        <v>378</v>
      </c>
      <c r="J91" s="41">
        <v>31</v>
      </c>
      <c r="K91" s="115">
        <f>JUILLET!K22-JUILLET!K55</f>
        <v>-19.3</v>
      </c>
      <c r="L91" s="39">
        <f t="shared" si="5"/>
        <v>-0.31129032258064515</v>
      </c>
    </row>
    <row r="92" spans="1:13" ht="17.25" thickTop="1" thickBot="1">
      <c r="A92" s="2"/>
      <c r="B92" s="32"/>
      <c r="C92" s="29"/>
      <c r="E92" s="196"/>
      <c r="G92" s="196">
        <f t="shared" si="4"/>
        <v>0</v>
      </c>
      <c r="I92" s="38" t="s">
        <v>480</v>
      </c>
      <c r="J92" s="41">
        <v>31</v>
      </c>
      <c r="K92" s="115">
        <f>AOUT!K92</f>
        <v>0</v>
      </c>
      <c r="L92" s="39">
        <f t="shared" si="5"/>
        <v>0</v>
      </c>
    </row>
    <row r="93" spans="1:13" ht="17.25" thickTop="1" thickBot="1">
      <c r="A93" s="2"/>
      <c r="B93" s="32"/>
      <c r="C93" s="29"/>
      <c r="E93" s="196"/>
      <c r="G93" s="196">
        <f t="shared" si="4"/>
        <v>0</v>
      </c>
      <c r="I93" s="38" t="s">
        <v>380</v>
      </c>
      <c r="J93" s="41">
        <v>30</v>
      </c>
      <c r="K93" s="115">
        <f>SEPTEMBRE!K93</f>
        <v>-70.679999999999993</v>
      </c>
      <c r="L93" s="39">
        <f t="shared" si="5"/>
        <v>-1.1779999999999999</v>
      </c>
    </row>
    <row r="94" spans="1:13" ht="17.25" thickTop="1" thickBot="1">
      <c r="A94" s="2"/>
      <c r="B94" s="32"/>
      <c r="C94" s="29"/>
      <c r="E94" s="196"/>
      <c r="G94" s="196">
        <f t="shared" si="4"/>
        <v>0</v>
      </c>
      <c r="I94" s="38" t="s">
        <v>381</v>
      </c>
      <c r="J94" s="41">
        <v>31</v>
      </c>
      <c r="K94" s="115">
        <f>OCTOBRE!K94</f>
        <v>-7.7</v>
      </c>
      <c r="L94" s="39">
        <f t="shared" si="5"/>
        <v>-0.12419354838709677</v>
      </c>
    </row>
    <row r="95" spans="1:13" ht="17.25" thickTop="1" thickBot="1">
      <c r="A95" s="2"/>
      <c r="B95" s="32"/>
      <c r="C95" s="29"/>
      <c r="E95" s="196"/>
      <c r="G95" s="196">
        <f t="shared" si="4"/>
        <v>0</v>
      </c>
      <c r="I95" s="38" t="s">
        <v>382</v>
      </c>
      <c r="J95" s="41">
        <v>30</v>
      </c>
      <c r="K95" s="115">
        <f>NOVEMBRE!K95</f>
        <v>-15.4</v>
      </c>
      <c r="L95" s="39">
        <f t="shared" si="5"/>
        <v>-0.25666666666666665</v>
      </c>
    </row>
    <row r="96" spans="1:13" ht="17.25" thickTop="1" thickBot="1">
      <c r="A96" s="2"/>
      <c r="B96" s="32"/>
      <c r="C96" s="29"/>
      <c r="E96" s="196"/>
      <c r="G96" s="196">
        <f t="shared" si="4"/>
        <v>0</v>
      </c>
      <c r="I96" s="38" t="s">
        <v>481</v>
      </c>
      <c r="J96" s="41">
        <v>31</v>
      </c>
      <c r="K96" s="115">
        <f>DECEMBRE!K22-DECEMBRE!K55</f>
        <v>-89.79</v>
      </c>
      <c r="L96" s="39">
        <f t="shared" si="5"/>
        <v>-1.4482258064516129</v>
      </c>
    </row>
    <row r="97" spans="1:7" ht="16.5" thickTop="1">
      <c r="A97" s="2"/>
      <c r="B97" s="32"/>
      <c r="C97" s="29"/>
      <c r="E97" s="196"/>
      <c r="G97" s="196">
        <f t="shared" si="4"/>
        <v>0</v>
      </c>
    </row>
    <row r="98" spans="1:7">
      <c r="A98" s="2"/>
      <c r="B98" s="32"/>
      <c r="C98" s="29"/>
      <c r="E98" s="196"/>
      <c r="G98" s="196">
        <f t="shared" si="4"/>
        <v>0</v>
      </c>
    </row>
    <row r="99" spans="1:7">
      <c r="A99" s="2"/>
      <c r="B99" s="32"/>
      <c r="C99" s="29"/>
      <c r="E99" s="196"/>
      <c r="G99" s="196">
        <f t="shared" si="4"/>
        <v>0</v>
      </c>
    </row>
    <row r="100" spans="1:7">
      <c r="A100" s="2"/>
      <c r="B100" s="32"/>
      <c r="C100" s="29"/>
      <c r="E100" s="196"/>
      <c r="G100" s="196">
        <f t="shared" si="4"/>
        <v>0</v>
      </c>
    </row>
    <row r="101" spans="1:7">
      <c r="A101" s="2"/>
      <c r="B101" s="32"/>
      <c r="C101" s="29"/>
      <c r="E101" s="196"/>
      <c r="G101" s="196">
        <f t="shared" si="4"/>
        <v>0</v>
      </c>
    </row>
    <row r="102" spans="1:7">
      <c r="A102" s="2"/>
      <c r="B102" s="32"/>
      <c r="C102" s="29"/>
      <c r="E102" s="196"/>
      <c r="G102" s="196">
        <f t="shared" si="4"/>
        <v>0</v>
      </c>
    </row>
    <row r="103" spans="1:7">
      <c r="A103" s="2"/>
      <c r="B103" s="32"/>
      <c r="C103" s="29"/>
      <c r="E103" s="196"/>
      <c r="G103" s="196">
        <f t="shared" si="4"/>
        <v>0</v>
      </c>
    </row>
    <row r="104" spans="1:7">
      <c r="A104" s="2"/>
      <c r="B104" s="32"/>
      <c r="C104" s="29"/>
      <c r="E104" s="196"/>
      <c r="G104" s="196">
        <f t="shared" si="4"/>
        <v>0</v>
      </c>
    </row>
    <row r="105" spans="1:7">
      <c r="A105" s="2"/>
      <c r="B105" s="32"/>
      <c r="C105" s="29"/>
      <c r="E105" s="196"/>
      <c r="G105" s="196">
        <f t="shared" si="4"/>
        <v>0</v>
      </c>
    </row>
    <row r="106" spans="1:7">
      <c r="A106" s="2"/>
      <c r="B106" s="32"/>
      <c r="C106" s="29"/>
      <c r="E106" s="196"/>
      <c r="G106" s="196">
        <f t="shared" si="4"/>
        <v>0</v>
      </c>
    </row>
    <row r="107" spans="1:7">
      <c r="A107" s="2"/>
      <c r="B107" s="32"/>
      <c r="C107" s="29"/>
      <c r="E107" s="196"/>
      <c r="G107" s="196">
        <f t="shared" si="4"/>
        <v>0</v>
      </c>
    </row>
    <row r="108" spans="1:7">
      <c r="A108" s="2"/>
      <c r="B108" s="32"/>
      <c r="C108" s="29"/>
      <c r="E108" s="196"/>
      <c r="G108" s="196">
        <f t="shared" si="4"/>
        <v>0</v>
      </c>
    </row>
    <row r="109" spans="1:7">
      <c r="A109" s="2"/>
      <c r="B109" s="32"/>
      <c r="C109" s="29"/>
      <c r="E109" s="196"/>
      <c r="G109" s="196">
        <f t="shared" si="4"/>
        <v>0</v>
      </c>
    </row>
    <row r="110" spans="1:7">
      <c r="A110" s="2"/>
      <c r="B110" s="32"/>
      <c r="C110" s="29"/>
      <c r="E110" s="196"/>
      <c r="G110" s="196">
        <f t="shared" si="4"/>
        <v>0</v>
      </c>
    </row>
    <row r="111" spans="1:7">
      <c r="A111" s="2"/>
      <c r="B111" s="32"/>
      <c r="C111" s="29"/>
      <c r="E111" s="196"/>
      <c r="G111" s="196">
        <f t="shared" si="4"/>
        <v>0</v>
      </c>
    </row>
    <row r="112" spans="1:7">
      <c r="A112" s="2"/>
      <c r="B112" s="32"/>
      <c r="C112" s="29"/>
      <c r="E112" s="196"/>
      <c r="G112" s="196">
        <f t="shared" si="4"/>
        <v>0</v>
      </c>
    </row>
    <row r="113" spans="1:7">
      <c r="A113" s="2"/>
      <c r="B113" s="32"/>
      <c r="C113" s="29"/>
      <c r="E113" s="196"/>
      <c r="G113" s="196">
        <f t="shared" si="4"/>
        <v>0</v>
      </c>
    </row>
    <row r="114" spans="1:7">
      <c r="A114" s="2"/>
      <c r="B114" s="32"/>
      <c r="C114" s="29"/>
      <c r="E114" s="196"/>
      <c r="G114" s="196">
        <f t="shared" si="4"/>
        <v>0</v>
      </c>
    </row>
    <row r="115" spans="1:7">
      <c r="A115" s="2"/>
      <c r="B115" s="32"/>
      <c r="C115" s="29"/>
      <c r="E115" s="196"/>
      <c r="G115" s="196">
        <f t="shared" si="4"/>
        <v>0</v>
      </c>
    </row>
    <row r="116" spans="1:7">
      <c r="A116" s="2"/>
      <c r="B116" s="32"/>
      <c r="C116" s="29"/>
      <c r="E116" s="196"/>
      <c r="G116" s="196">
        <f t="shared" si="4"/>
        <v>0</v>
      </c>
    </row>
    <row r="117" spans="1:7">
      <c r="A117" s="2"/>
      <c r="B117" s="32"/>
      <c r="C117" s="29"/>
      <c r="E117" s="196"/>
      <c r="G117" s="196">
        <f t="shared" si="4"/>
        <v>0</v>
      </c>
    </row>
    <row r="118" spans="1:7">
      <c r="A118" s="2"/>
      <c r="B118" s="32"/>
      <c r="C118" s="29"/>
      <c r="E118" s="196"/>
      <c r="G118" s="196">
        <f t="shared" si="4"/>
        <v>0</v>
      </c>
    </row>
    <row r="119" spans="1:7">
      <c r="A119" s="2"/>
      <c r="B119" s="32"/>
      <c r="C119" s="29"/>
      <c r="E119" s="196"/>
      <c r="G119" s="196">
        <f t="shared" si="4"/>
        <v>0</v>
      </c>
    </row>
    <row r="120" spans="1:7">
      <c r="A120" s="2"/>
      <c r="B120" s="32"/>
      <c r="C120" s="29"/>
      <c r="E120" s="196"/>
      <c r="G120" s="196">
        <f t="shared" si="4"/>
        <v>0</v>
      </c>
    </row>
    <row r="121" spans="1:7">
      <c r="A121" s="2"/>
      <c r="B121" s="32"/>
      <c r="C121" s="29"/>
      <c r="E121" s="196"/>
      <c r="G121" s="196">
        <f t="shared" si="4"/>
        <v>0</v>
      </c>
    </row>
    <row r="122" spans="1:7">
      <c r="A122" s="2"/>
      <c r="B122" s="32"/>
      <c r="C122" s="29"/>
      <c r="E122" s="196"/>
      <c r="G122" s="196">
        <f t="shared" si="4"/>
        <v>0</v>
      </c>
    </row>
    <row r="123" spans="1:7">
      <c r="A123" s="2"/>
      <c r="B123" s="32"/>
      <c r="C123" s="29"/>
      <c r="E123" s="196"/>
      <c r="G123" s="196">
        <f t="shared" si="4"/>
        <v>0</v>
      </c>
    </row>
    <row r="124" spans="1:7">
      <c r="A124" s="2"/>
      <c r="B124" s="32"/>
      <c r="C124" s="29"/>
      <c r="E124" s="196"/>
      <c r="G124" s="196">
        <f t="shared" si="4"/>
        <v>0</v>
      </c>
    </row>
    <row r="125" spans="1:7">
      <c r="A125" s="2"/>
      <c r="B125" s="32"/>
      <c r="C125" s="29"/>
      <c r="E125" s="196"/>
      <c r="G125" s="196">
        <f t="shared" si="4"/>
        <v>0</v>
      </c>
    </row>
    <row r="126" spans="1:7">
      <c r="A126" s="2"/>
      <c r="B126" s="32"/>
      <c r="C126" s="29"/>
      <c r="E126" s="196"/>
      <c r="G126" s="196">
        <f t="shared" si="4"/>
        <v>0</v>
      </c>
    </row>
    <row r="127" spans="1:7">
      <c r="A127" s="2"/>
      <c r="B127" s="32"/>
      <c r="C127" s="29"/>
      <c r="E127" s="196"/>
      <c r="G127" s="196">
        <f t="shared" si="4"/>
        <v>0</v>
      </c>
    </row>
    <row r="128" spans="1:7">
      <c r="A128" s="2"/>
      <c r="B128" s="32"/>
      <c r="C128" s="29"/>
      <c r="E128" s="196"/>
      <c r="G128" s="196">
        <f t="shared" si="4"/>
        <v>0</v>
      </c>
    </row>
    <row r="129" spans="1:7">
      <c r="A129" s="2"/>
      <c r="B129" s="32"/>
      <c r="C129" s="29"/>
      <c r="E129" s="196"/>
      <c r="G129" s="196">
        <f t="shared" si="4"/>
        <v>0</v>
      </c>
    </row>
    <row r="130" spans="1:7">
      <c r="A130" s="2"/>
      <c r="B130" s="32"/>
      <c r="C130" s="29"/>
      <c r="E130" s="196"/>
      <c r="G130" s="196">
        <f t="shared" si="4"/>
        <v>0</v>
      </c>
    </row>
    <row r="131" spans="1:7">
      <c r="A131" s="2"/>
      <c r="B131" s="32"/>
      <c r="C131" s="29"/>
      <c r="E131" s="196"/>
      <c r="G131" s="196">
        <f t="shared" si="4"/>
        <v>0</v>
      </c>
    </row>
    <row r="132" spans="1:7">
      <c r="A132" s="2"/>
      <c r="B132" s="32"/>
      <c r="C132" s="29"/>
      <c r="E132" s="196"/>
      <c r="G132" s="196">
        <f t="shared" ref="G132:G195" si="6">IF($C132="&gt;&gt;&gt;&gt;TOTAL",0,E132*F132)</f>
        <v>0</v>
      </c>
    </row>
    <row r="133" spans="1:7">
      <c r="A133" s="2"/>
      <c r="B133" s="32"/>
      <c r="C133" s="29"/>
      <c r="E133" s="196"/>
      <c r="G133" s="196">
        <f t="shared" si="6"/>
        <v>0</v>
      </c>
    </row>
    <row r="134" spans="1:7">
      <c r="A134" s="2"/>
      <c r="B134" s="32"/>
      <c r="C134" s="29"/>
      <c r="E134" s="196"/>
      <c r="G134" s="196">
        <f t="shared" si="6"/>
        <v>0</v>
      </c>
    </row>
    <row r="135" spans="1:7">
      <c r="A135" s="2"/>
      <c r="B135" s="32"/>
      <c r="C135" s="29"/>
      <c r="E135" s="196"/>
      <c r="G135" s="196">
        <f t="shared" si="6"/>
        <v>0</v>
      </c>
    </row>
    <row r="136" spans="1:7">
      <c r="A136" s="2"/>
      <c r="B136" s="32"/>
      <c r="C136" s="29"/>
      <c r="E136" s="196"/>
      <c r="G136" s="196">
        <f t="shared" si="6"/>
        <v>0</v>
      </c>
    </row>
    <row r="137" spans="1:7">
      <c r="A137" s="2"/>
      <c r="B137" s="32"/>
      <c r="C137" s="29"/>
      <c r="E137" s="196"/>
      <c r="G137" s="196">
        <f t="shared" si="6"/>
        <v>0</v>
      </c>
    </row>
    <row r="138" spans="1:7">
      <c r="A138" s="2"/>
      <c r="B138" s="32"/>
      <c r="C138" s="29"/>
      <c r="E138" s="196"/>
      <c r="G138" s="196">
        <f t="shared" si="6"/>
        <v>0</v>
      </c>
    </row>
    <row r="139" spans="1:7">
      <c r="A139" s="2"/>
      <c r="B139" s="32"/>
      <c r="C139" s="29"/>
      <c r="E139" s="196"/>
      <c r="G139" s="196">
        <f t="shared" si="6"/>
        <v>0</v>
      </c>
    </row>
    <row r="140" spans="1:7">
      <c r="A140" s="2"/>
      <c r="B140" s="32"/>
      <c r="C140" s="29"/>
      <c r="E140" s="196"/>
      <c r="G140" s="196">
        <f t="shared" si="6"/>
        <v>0</v>
      </c>
    </row>
    <row r="141" spans="1:7">
      <c r="A141" s="2"/>
      <c r="B141" s="32"/>
      <c r="C141" s="29"/>
      <c r="E141" s="196"/>
      <c r="G141" s="196">
        <f t="shared" si="6"/>
        <v>0</v>
      </c>
    </row>
    <row r="142" spans="1:7">
      <c r="A142" s="2"/>
      <c r="B142" s="32"/>
      <c r="C142" s="29"/>
      <c r="E142" s="196"/>
      <c r="G142" s="196">
        <f t="shared" si="6"/>
        <v>0</v>
      </c>
    </row>
    <row r="143" spans="1:7">
      <c r="A143" s="2"/>
      <c r="B143" s="32"/>
      <c r="C143" s="29"/>
      <c r="E143" s="196"/>
      <c r="G143" s="196">
        <f t="shared" si="6"/>
        <v>0</v>
      </c>
    </row>
    <row r="144" spans="1:7">
      <c r="A144" s="2"/>
      <c r="B144" s="32"/>
      <c r="C144" s="29"/>
      <c r="E144" s="196"/>
      <c r="G144" s="196">
        <f t="shared" si="6"/>
        <v>0</v>
      </c>
    </row>
    <row r="145" spans="1:7">
      <c r="A145" s="2"/>
      <c r="B145" s="32"/>
      <c r="C145" s="29"/>
      <c r="E145" s="196"/>
      <c r="G145" s="196">
        <f t="shared" si="6"/>
        <v>0</v>
      </c>
    </row>
    <row r="146" spans="1:7">
      <c r="A146" s="2"/>
      <c r="B146" s="32"/>
      <c r="C146" s="29"/>
      <c r="E146" s="196"/>
      <c r="G146" s="196">
        <f t="shared" si="6"/>
        <v>0</v>
      </c>
    </row>
    <row r="147" spans="1:7">
      <c r="A147" s="2"/>
      <c r="B147" s="32"/>
      <c r="C147" s="29"/>
      <c r="E147" s="196"/>
      <c r="G147" s="196">
        <f t="shared" si="6"/>
        <v>0</v>
      </c>
    </row>
    <row r="148" spans="1:7">
      <c r="A148" s="2"/>
      <c r="B148" s="32"/>
      <c r="C148" s="29"/>
      <c r="E148" s="196"/>
      <c r="G148" s="196">
        <f t="shared" si="6"/>
        <v>0</v>
      </c>
    </row>
    <row r="149" spans="1:7">
      <c r="A149" s="2"/>
      <c r="B149" s="32"/>
      <c r="C149" s="29"/>
      <c r="E149" s="196"/>
      <c r="G149" s="196">
        <f t="shared" si="6"/>
        <v>0</v>
      </c>
    </row>
    <row r="150" spans="1:7">
      <c r="A150" s="2"/>
      <c r="B150" s="32"/>
      <c r="C150" s="29"/>
      <c r="E150" s="196"/>
      <c r="G150" s="196">
        <f t="shared" si="6"/>
        <v>0</v>
      </c>
    </row>
    <row r="151" spans="1:7">
      <c r="A151" s="2"/>
      <c r="B151" s="32"/>
      <c r="C151" s="29"/>
      <c r="E151" s="196"/>
      <c r="G151" s="196">
        <f t="shared" si="6"/>
        <v>0</v>
      </c>
    </row>
    <row r="152" spans="1:7">
      <c r="A152" s="2"/>
      <c r="B152" s="32"/>
      <c r="C152" s="29"/>
      <c r="E152" s="196"/>
      <c r="G152" s="196">
        <f t="shared" si="6"/>
        <v>0</v>
      </c>
    </row>
    <row r="153" spans="1:7">
      <c r="A153" s="2"/>
      <c r="B153" s="32"/>
      <c r="C153" s="29"/>
      <c r="E153" s="196"/>
      <c r="G153" s="196">
        <f t="shared" si="6"/>
        <v>0</v>
      </c>
    </row>
    <row r="154" spans="1:7">
      <c r="A154" s="2"/>
      <c r="B154" s="32"/>
      <c r="C154" s="29"/>
      <c r="E154" s="196"/>
      <c r="G154" s="196">
        <f t="shared" si="6"/>
        <v>0</v>
      </c>
    </row>
    <row r="155" spans="1:7">
      <c r="A155" s="2"/>
      <c r="B155" s="32"/>
      <c r="C155" s="29"/>
      <c r="E155" s="196"/>
      <c r="G155" s="196">
        <f t="shared" si="6"/>
        <v>0</v>
      </c>
    </row>
    <row r="156" spans="1:7">
      <c r="A156" s="2"/>
      <c r="B156" s="32"/>
      <c r="C156" s="29"/>
      <c r="E156" s="196"/>
      <c r="G156" s="196">
        <f t="shared" si="6"/>
        <v>0</v>
      </c>
    </row>
    <row r="157" spans="1:7">
      <c r="A157" s="2"/>
      <c r="B157" s="32"/>
      <c r="C157" s="29"/>
      <c r="E157" s="196"/>
      <c r="G157" s="196">
        <f t="shared" si="6"/>
        <v>0</v>
      </c>
    </row>
    <row r="158" spans="1:7">
      <c r="A158" s="2"/>
      <c r="B158" s="32"/>
      <c r="C158" s="29"/>
      <c r="E158" s="196"/>
      <c r="G158" s="196">
        <f t="shared" si="6"/>
        <v>0</v>
      </c>
    </row>
    <row r="159" spans="1:7">
      <c r="A159" s="2"/>
      <c r="B159" s="32"/>
      <c r="C159" s="29"/>
      <c r="E159" s="196"/>
      <c r="G159" s="196">
        <f t="shared" si="6"/>
        <v>0</v>
      </c>
    </row>
    <row r="160" spans="1:7">
      <c r="A160" s="2"/>
      <c r="B160" s="32"/>
      <c r="C160" s="29"/>
      <c r="E160" s="196"/>
      <c r="G160" s="196">
        <f t="shared" si="6"/>
        <v>0</v>
      </c>
    </row>
    <row r="161" spans="1:7">
      <c r="A161" s="2"/>
      <c r="B161" s="32"/>
      <c r="C161" s="29"/>
      <c r="E161" s="196"/>
      <c r="G161" s="196">
        <f t="shared" si="6"/>
        <v>0</v>
      </c>
    </row>
    <row r="162" spans="1:7">
      <c r="A162" s="2"/>
      <c r="B162" s="32"/>
      <c r="C162" s="29"/>
      <c r="E162" s="196"/>
      <c r="G162" s="196">
        <f t="shared" si="6"/>
        <v>0</v>
      </c>
    </row>
    <row r="163" spans="1:7">
      <c r="A163" s="2"/>
      <c r="B163" s="32"/>
      <c r="C163" s="29"/>
      <c r="E163" s="196"/>
      <c r="G163" s="196">
        <f t="shared" si="6"/>
        <v>0</v>
      </c>
    </row>
    <row r="164" spans="1:7">
      <c r="A164" s="2"/>
      <c r="B164" s="32"/>
      <c r="C164" s="29"/>
      <c r="E164" s="196"/>
      <c r="G164" s="196">
        <f t="shared" si="6"/>
        <v>0</v>
      </c>
    </row>
    <row r="165" spans="1:7">
      <c r="A165" s="2"/>
      <c r="B165" s="32"/>
      <c r="C165" s="29"/>
      <c r="E165" s="196"/>
      <c r="G165" s="196">
        <f t="shared" si="6"/>
        <v>0</v>
      </c>
    </row>
    <row r="166" spans="1:7">
      <c r="A166" s="2"/>
      <c r="B166" s="32"/>
      <c r="C166" s="29"/>
      <c r="E166" s="196"/>
      <c r="G166" s="196">
        <f t="shared" si="6"/>
        <v>0</v>
      </c>
    </row>
    <row r="167" spans="1:7">
      <c r="A167" s="2"/>
      <c r="B167" s="32"/>
      <c r="C167" s="29"/>
      <c r="E167" s="196"/>
      <c r="G167" s="196">
        <f t="shared" si="6"/>
        <v>0</v>
      </c>
    </row>
    <row r="168" spans="1:7">
      <c r="A168" s="2"/>
      <c r="B168" s="32"/>
      <c r="C168" s="29"/>
      <c r="E168" s="196"/>
      <c r="G168" s="196">
        <f t="shared" si="6"/>
        <v>0</v>
      </c>
    </row>
    <row r="169" spans="1:7">
      <c r="A169" s="2"/>
      <c r="B169" s="32"/>
      <c r="C169" s="29"/>
      <c r="E169" s="196"/>
      <c r="G169" s="196">
        <f t="shared" si="6"/>
        <v>0</v>
      </c>
    </row>
    <row r="170" spans="1:7">
      <c r="A170" s="2"/>
      <c r="B170" s="32"/>
      <c r="C170" s="29"/>
      <c r="E170" s="196"/>
      <c r="G170" s="196">
        <f t="shared" si="6"/>
        <v>0</v>
      </c>
    </row>
    <row r="171" spans="1:7">
      <c r="A171" s="2"/>
      <c r="B171" s="32"/>
      <c r="C171" s="29"/>
      <c r="E171" s="196"/>
      <c r="G171" s="196">
        <f t="shared" si="6"/>
        <v>0</v>
      </c>
    </row>
    <row r="172" spans="1:7">
      <c r="A172" s="2"/>
      <c r="B172" s="32"/>
      <c r="C172" s="29"/>
      <c r="E172" s="196"/>
      <c r="G172" s="196">
        <f t="shared" si="6"/>
        <v>0</v>
      </c>
    </row>
    <row r="173" spans="1:7">
      <c r="A173" s="2"/>
      <c r="B173" s="32"/>
      <c r="C173" s="29"/>
      <c r="E173" s="196"/>
      <c r="G173" s="196">
        <f t="shared" si="6"/>
        <v>0</v>
      </c>
    </row>
    <row r="174" spans="1:7">
      <c r="A174" s="2"/>
      <c r="B174" s="32"/>
      <c r="C174" s="29"/>
      <c r="E174" s="196"/>
      <c r="G174" s="196">
        <f t="shared" si="6"/>
        <v>0</v>
      </c>
    </row>
    <row r="175" spans="1:7">
      <c r="A175" s="2"/>
      <c r="B175" s="32"/>
      <c r="C175" s="29"/>
      <c r="E175" s="196"/>
      <c r="G175" s="196">
        <f t="shared" si="6"/>
        <v>0</v>
      </c>
    </row>
    <row r="176" spans="1:7">
      <c r="A176" s="2"/>
      <c r="B176" s="32"/>
      <c r="C176" s="29"/>
      <c r="E176" s="196"/>
      <c r="G176" s="196">
        <f t="shared" si="6"/>
        <v>0</v>
      </c>
    </row>
    <row r="177" spans="1:7">
      <c r="A177" s="2"/>
      <c r="B177" s="32"/>
      <c r="C177" s="29"/>
      <c r="E177" s="196"/>
      <c r="G177" s="196">
        <f t="shared" si="6"/>
        <v>0</v>
      </c>
    </row>
    <row r="178" spans="1:7">
      <c r="A178" s="2"/>
      <c r="B178" s="32"/>
      <c r="C178" s="29"/>
      <c r="E178" s="196"/>
      <c r="G178" s="196">
        <f t="shared" si="6"/>
        <v>0</v>
      </c>
    </row>
    <row r="179" spans="1:7">
      <c r="A179" s="2"/>
      <c r="B179" s="32"/>
      <c r="C179" s="29"/>
      <c r="E179" s="196"/>
      <c r="G179" s="196">
        <f t="shared" si="6"/>
        <v>0</v>
      </c>
    </row>
    <row r="180" spans="1:7">
      <c r="A180" s="2"/>
      <c r="B180" s="32"/>
      <c r="C180" s="29"/>
      <c r="E180" s="196"/>
      <c r="G180" s="196">
        <f t="shared" si="6"/>
        <v>0</v>
      </c>
    </row>
    <row r="181" spans="1:7">
      <c r="A181" s="2"/>
      <c r="B181" s="32"/>
      <c r="C181" s="29"/>
      <c r="E181" s="196"/>
      <c r="G181" s="196">
        <f t="shared" si="6"/>
        <v>0</v>
      </c>
    </row>
    <row r="182" spans="1:7">
      <c r="A182" s="2"/>
      <c r="B182" s="32"/>
      <c r="C182" s="29"/>
      <c r="E182" s="196"/>
      <c r="G182" s="196">
        <f t="shared" si="6"/>
        <v>0</v>
      </c>
    </row>
    <row r="183" spans="1:7">
      <c r="A183" s="2"/>
      <c r="B183" s="32"/>
      <c r="C183" s="29"/>
      <c r="E183" s="196"/>
      <c r="G183" s="196">
        <f t="shared" si="6"/>
        <v>0</v>
      </c>
    </row>
    <row r="184" spans="1:7">
      <c r="A184" s="2"/>
      <c r="B184" s="32"/>
      <c r="C184" s="29"/>
      <c r="E184" s="196"/>
      <c r="G184" s="196">
        <f t="shared" si="6"/>
        <v>0</v>
      </c>
    </row>
    <row r="185" spans="1:7">
      <c r="A185" s="2"/>
      <c r="B185" s="32"/>
      <c r="C185" s="29"/>
      <c r="E185" s="196"/>
      <c r="G185" s="196">
        <f t="shared" si="6"/>
        <v>0</v>
      </c>
    </row>
    <row r="186" spans="1:7">
      <c r="A186" s="2"/>
      <c r="B186" s="32"/>
      <c r="C186" s="29"/>
      <c r="E186" s="196"/>
      <c r="G186" s="196">
        <f t="shared" si="6"/>
        <v>0</v>
      </c>
    </row>
    <row r="187" spans="1:7">
      <c r="A187" s="2"/>
      <c r="B187" s="32"/>
      <c r="C187" s="29"/>
      <c r="E187" s="196"/>
      <c r="G187" s="196">
        <f t="shared" si="6"/>
        <v>0</v>
      </c>
    </row>
    <row r="188" spans="1:7">
      <c r="A188" s="2"/>
      <c r="B188" s="32"/>
      <c r="C188" s="29"/>
      <c r="E188" s="196"/>
      <c r="G188" s="196">
        <f t="shared" si="6"/>
        <v>0</v>
      </c>
    </row>
    <row r="189" spans="1:7">
      <c r="A189" s="2"/>
      <c r="B189" s="32"/>
      <c r="C189" s="29"/>
      <c r="E189" s="196"/>
      <c r="G189" s="196">
        <f t="shared" si="6"/>
        <v>0</v>
      </c>
    </row>
    <row r="190" spans="1:7">
      <c r="A190" s="2"/>
      <c r="B190" s="32"/>
      <c r="C190" s="29"/>
      <c r="E190" s="196"/>
      <c r="G190" s="196">
        <f t="shared" si="6"/>
        <v>0</v>
      </c>
    </row>
    <row r="191" spans="1:7">
      <c r="A191" s="2"/>
      <c r="B191" s="32"/>
      <c r="C191" s="29"/>
      <c r="E191" s="196"/>
      <c r="G191" s="196">
        <f t="shared" si="6"/>
        <v>0</v>
      </c>
    </row>
    <row r="192" spans="1:7">
      <c r="A192" s="2"/>
      <c r="B192" s="32"/>
      <c r="C192" s="29"/>
      <c r="E192" s="196"/>
      <c r="G192" s="196">
        <f t="shared" si="6"/>
        <v>0</v>
      </c>
    </row>
    <row r="193" spans="1:7">
      <c r="A193" s="2"/>
      <c r="B193" s="32"/>
      <c r="C193" s="29"/>
      <c r="E193" s="196"/>
      <c r="G193" s="196">
        <f t="shared" si="6"/>
        <v>0</v>
      </c>
    </row>
    <row r="194" spans="1:7">
      <c r="A194" s="2"/>
      <c r="B194" s="32"/>
      <c r="C194" s="29"/>
      <c r="E194" s="196"/>
      <c r="G194" s="196">
        <f t="shared" si="6"/>
        <v>0</v>
      </c>
    </row>
    <row r="195" spans="1:7">
      <c r="A195" s="2"/>
      <c r="B195" s="32"/>
      <c r="C195" s="29"/>
      <c r="E195" s="196"/>
      <c r="G195" s="196">
        <f t="shared" si="6"/>
        <v>0</v>
      </c>
    </row>
    <row r="196" spans="1:7">
      <c r="A196" s="2"/>
      <c r="B196" s="32"/>
      <c r="C196" s="29"/>
      <c r="E196" s="196"/>
      <c r="G196" s="196">
        <f t="shared" ref="G196:G259" si="7">IF($C196="&gt;&gt;&gt;&gt;TOTAL",0,E196*F196)</f>
        <v>0</v>
      </c>
    </row>
    <row r="197" spans="1:7">
      <c r="A197" s="2"/>
      <c r="B197" s="32"/>
      <c r="C197" s="29"/>
      <c r="E197" s="196"/>
      <c r="G197" s="196">
        <f t="shared" si="7"/>
        <v>0</v>
      </c>
    </row>
    <row r="198" spans="1:7">
      <c r="A198" s="2"/>
      <c r="B198" s="32"/>
      <c r="C198" s="29"/>
      <c r="E198" s="196"/>
      <c r="G198" s="196">
        <f t="shared" si="7"/>
        <v>0</v>
      </c>
    </row>
    <row r="199" spans="1:7">
      <c r="A199" s="2"/>
      <c r="B199" s="32"/>
      <c r="C199" s="29"/>
      <c r="E199" s="196"/>
      <c r="G199" s="196">
        <f t="shared" si="7"/>
        <v>0</v>
      </c>
    </row>
    <row r="200" spans="1:7">
      <c r="A200" s="2"/>
      <c r="B200" s="32"/>
      <c r="C200" s="29"/>
      <c r="E200" s="196"/>
      <c r="G200" s="196">
        <f t="shared" si="7"/>
        <v>0</v>
      </c>
    </row>
    <row r="201" spans="1:7">
      <c r="A201" s="2"/>
      <c r="B201" s="32"/>
      <c r="C201" s="29"/>
      <c r="E201" s="196"/>
      <c r="G201" s="196">
        <f t="shared" si="7"/>
        <v>0</v>
      </c>
    </row>
    <row r="202" spans="1:7">
      <c r="A202" s="2"/>
      <c r="B202" s="32"/>
      <c r="C202" s="29"/>
      <c r="E202" s="196"/>
      <c r="G202" s="196">
        <f t="shared" si="7"/>
        <v>0</v>
      </c>
    </row>
    <row r="203" spans="1:7">
      <c r="A203" s="2"/>
      <c r="B203" s="32"/>
      <c r="C203" s="29"/>
      <c r="E203" s="196"/>
      <c r="G203" s="196">
        <f t="shared" si="7"/>
        <v>0</v>
      </c>
    </row>
    <row r="204" spans="1:7">
      <c r="A204" s="2"/>
      <c r="B204" s="32"/>
      <c r="C204" s="29"/>
      <c r="E204" s="196"/>
      <c r="G204" s="196">
        <f t="shared" si="7"/>
        <v>0</v>
      </c>
    </row>
    <row r="205" spans="1:7">
      <c r="A205" s="2"/>
      <c r="B205" s="32"/>
      <c r="C205" s="29"/>
      <c r="E205" s="196"/>
      <c r="G205" s="196">
        <f t="shared" si="7"/>
        <v>0</v>
      </c>
    </row>
    <row r="206" spans="1:7">
      <c r="A206" s="2"/>
      <c r="B206" s="32"/>
      <c r="C206" s="29"/>
      <c r="E206" s="196"/>
      <c r="G206" s="196">
        <f t="shared" si="7"/>
        <v>0</v>
      </c>
    </row>
    <row r="207" spans="1:7">
      <c r="A207" s="2"/>
      <c r="B207" s="32"/>
      <c r="C207" s="29"/>
      <c r="E207" s="196"/>
      <c r="G207" s="196">
        <f t="shared" si="7"/>
        <v>0</v>
      </c>
    </row>
    <row r="208" spans="1:7">
      <c r="A208" s="2"/>
      <c r="B208" s="32"/>
      <c r="C208" s="29"/>
      <c r="E208" s="196"/>
      <c r="G208" s="196">
        <f t="shared" si="7"/>
        <v>0</v>
      </c>
    </row>
    <row r="209" spans="1:7">
      <c r="A209" s="2"/>
      <c r="B209" s="32"/>
      <c r="C209" s="29"/>
      <c r="E209" s="196"/>
      <c r="G209" s="196">
        <f t="shared" si="7"/>
        <v>0</v>
      </c>
    </row>
    <row r="210" spans="1:7">
      <c r="A210" s="2"/>
      <c r="B210" s="32"/>
      <c r="C210" s="29"/>
      <c r="E210" s="196"/>
      <c r="G210" s="196">
        <f t="shared" si="7"/>
        <v>0</v>
      </c>
    </row>
    <row r="211" spans="1:7">
      <c r="A211" s="2"/>
      <c r="B211" s="32"/>
      <c r="C211" s="29"/>
      <c r="E211" s="196"/>
      <c r="G211" s="196">
        <f t="shared" si="7"/>
        <v>0</v>
      </c>
    </row>
    <row r="212" spans="1:7">
      <c r="A212" s="2"/>
      <c r="B212" s="32"/>
      <c r="C212" s="29"/>
      <c r="E212" s="196"/>
      <c r="G212" s="196">
        <f t="shared" si="7"/>
        <v>0</v>
      </c>
    </row>
    <row r="213" spans="1:7">
      <c r="A213" s="2"/>
      <c r="B213" s="32"/>
      <c r="C213" s="29"/>
      <c r="E213" s="196"/>
      <c r="G213" s="196">
        <f t="shared" si="7"/>
        <v>0</v>
      </c>
    </row>
    <row r="214" spans="1:7">
      <c r="A214" s="2"/>
      <c r="B214" s="32"/>
      <c r="C214" s="29"/>
      <c r="E214" s="196"/>
      <c r="G214" s="196">
        <f t="shared" si="7"/>
        <v>0</v>
      </c>
    </row>
    <row r="215" spans="1:7">
      <c r="A215" s="2"/>
      <c r="B215" s="32"/>
      <c r="C215" s="29"/>
      <c r="E215" s="196"/>
      <c r="G215" s="196">
        <f t="shared" si="7"/>
        <v>0</v>
      </c>
    </row>
    <row r="216" spans="1:7">
      <c r="A216" s="2"/>
      <c r="B216" s="32"/>
      <c r="C216" s="29"/>
      <c r="E216" s="196"/>
      <c r="G216" s="196">
        <f t="shared" si="7"/>
        <v>0</v>
      </c>
    </row>
    <row r="217" spans="1:7">
      <c r="A217" s="2"/>
      <c r="B217" s="32"/>
      <c r="C217" s="29"/>
      <c r="E217" s="196"/>
      <c r="G217" s="196">
        <f t="shared" si="7"/>
        <v>0</v>
      </c>
    </row>
    <row r="218" spans="1:7">
      <c r="A218" s="2"/>
      <c r="B218" s="32"/>
      <c r="C218" s="29"/>
      <c r="E218" s="196"/>
      <c r="G218" s="196">
        <f t="shared" si="7"/>
        <v>0</v>
      </c>
    </row>
    <row r="219" spans="1:7">
      <c r="A219" s="2"/>
      <c r="B219" s="32"/>
      <c r="C219" s="29"/>
      <c r="E219" s="196"/>
      <c r="G219" s="196">
        <f t="shared" si="7"/>
        <v>0</v>
      </c>
    </row>
    <row r="220" spans="1:7">
      <c r="A220" s="2"/>
      <c r="B220" s="32"/>
      <c r="C220" s="29"/>
      <c r="E220" s="196"/>
      <c r="G220" s="196">
        <f t="shared" si="7"/>
        <v>0</v>
      </c>
    </row>
    <row r="221" spans="1:7">
      <c r="A221" s="2"/>
      <c r="B221" s="32"/>
      <c r="C221" s="29"/>
      <c r="E221" s="196"/>
      <c r="G221" s="196">
        <f t="shared" si="7"/>
        <v>0</v>
      </c>
    </row>
    <row r="222" spans="1:7">
      <c r="A222" s="2"/>
      <c r="B222" s="32"/>
      <c r="C222" s="29"/>
      <c r="E222" s="196"/>
      <c r="G222" s="196">
        <f t="shared" si="7"/>
        <v>0</v>
      </c>
    </row>
    <row r="223" spans="1:7">
      <c r="A223" s="2"/>
      <c r="B223" s="32"/>
      <c r="C223" s="29"/>
      <c r="E223" s="196"/>
      <c r="G223" s="196">
        <f t="shared" si="7"/>
        <v>0</v>
      </c>
    </row>
    <row r="224" spans="1:7">
      <c r="A224" s="2"/>
      <c r="B224" s="32"/>
      <c r="C224" s="29"/>
      <c r="E224" s="196"/>
      <c r="G224" s="196">
        <f t="shared" si="7"/>
        <v>0</v>
      </c>
    </row>
    <row r="225" spans="1:7">
      <c r="A225" s="2"/>
      <c r="B225" s="32"/>
      <c r="C225" s="29"/>
      <c r="E225" s="196"/>
      <c r="G225" s="196">
        <f t="shared" si="7"/>
        <v>0</v>
      </c>
    </row>
    <row r="226" spans="1:7">
      <c r="A226" s="2"/>
      <c r="B226" s="32"/>
      <c r="C226" s="29"/>
      <c r="E226" s="196"/>
      <c r="G226" s="196">
        <f t="shared" si="7"/>
        <v>0</v>
      </c>
    </row>
    <row r="227" spans="1:7">
      <c r="A227" s="2"/>
      <c r="B227" s="32"/>
      <c r="C227" s="29"/>
      <c r="E227" s="196"/>
      <c r="G227" s="196">
        <f t="shared" si="7"/>
        <v>0</v>
      </c>
    </row>
    <row r="228" spans="1:7">
      <c r="A228" s="2"/>
      <c r="B228" s="32"/>
      <c r="C228" s="29"/>
      <c r="E228" s="196"/>
      <c r="G228" s="196">
        <f t="shared" si="7"/>
        <v>0</v>
      </c>
    </row>
    <row r="229" spans="1:7">
      <c r="A229" s="2"/>
      <c r="B229" s="32"/>
      <c r="C229" s="29"/>
      <c r="E229" s="196"/>
      <c r="G229" s="196">
        <f t="shared" si="7"/>
        <v>0</v>
      </c>
    </row>
    <row r="230" spans="1:7">
      <c r="A230" s="2"/>
      <c r="B230" s="32"/>
      <c r="C230" s="29"/>
      <c r="E230" s="196"/>
      <c r="G230" s="196">
        <f t="shared" si="7"/>
        <v>0</v>
      </c>
    </row>
    <row r="231" spans="1:7">
      <c r="A231" s="2"/>
      <c r="B231" s="32"/>
      <c r="C231" s="29"/>
      <c r="E231" s="196"/>
      <c r="G231" s="196">
        <f t="shared" si="7"/>
        <v>0</v>
      </c>
    </row>
    <row r="232" spans="1:7">
      <c r="A232" s="2"/>
      <c r="B232" s="32"/>
      <c r="C232" s="29"/>
      <c r="E232" s="196"/>
      <c r="G232" s="196">
        <f t="shared" si="7"/>
        <v>0</v>
      </c>
    </row>
    <row r="233" spans="1:7">
      <c r="A233" s="2"/>
      <c r="B233" s="32"/>
      <c r="C233" s="29"/>
      <c r="E233" s="196"/>
      <c r="G233" s="196">
        <f t="shared" si="7"/>
        <v>0</v>
      </c>
    </row>
    <row r="234" spans="1:7">
      <c r="A234" s="2"/>
      <c r="B234" s="32"/>
      <c r="C234" s="29"/>
      <c r="E234" s="196"/>
      <c r="G234" s="196">
        <f t="shared" si="7"/>
        <v>0</v>
      </c>
    </row>
    <row r="235" spans="1:7">
      <c r="A235" s="2"/>
      <c r="B235" s="32"/>
      <c r="C235" s="29"/>
      <c r="E235" s="196"/>
      <c r="G235" s="196">
        <f t="shared" si="7"/>
        <v>0</v>
      </c>
    </row>
    <row r="236" spans="1:7">
      <c r="A236" s="2"/>
      <c r="B236" s="32"/>
      <c r="C236" s="29"/>
      <c r="E236" s="196"/>
      <c r="G236" s="196">
        <f t="shared" si="7"/>
        <v>0</v>
      </c>
    </row>
    <row r="237" spans="1:7">
      <c r="A237" s="2"/>
      <c r="B237" s="32"/>
      <c r="C237" s="29"/>
      <c r="E237" s="196"/>
      <c r="G237" s="196">
        <f t="shared" si="7"/>
        <v>0</v>
      </c>
    </row>
    <row r="238" spans="1:7">
      <c r="A238" s="2"/>
      <c r="B238" s="32"/>
      <c r="C238" s="29"/>
      <c r="E238" s="196"/>
      <c r="G238" s="196">
        <f t="shared" si="7"/>
        <v>0</v>
      </c>
    </row>
    <row r="239" spans="1:7">
      <c r="A239" s="2"/>
      <c r="B239" s="32"/>
      <c r="C239" s="29"/>
      <c r="E239" s="196"/>
      <c r="G239" s="196">
        <f t="shared" si="7"/>
        <v>0</v>
      </c>
    </row>
    <row r="240" spans="1:7">
      <c r="A240" s="2"/>
      <c r="B240" s="32"/>
      <c r="C240" s="29"/>
      <c r="E240" s="196"/>
      <c r="G240" s="196">
        <f t="shared" si="7"/>
        <v>0</v>
      </c>
    </row>
    <row r="241" spans="1:7">
      <c r="A241" s="2"/>
      <c r="B241" s="32"/>
      <c r="C241" s="29"/>
      <c r="E241" s="196"/>
      <c r="G241" s="196">
        <f t="shared" si="7"/>
        <v>0</v>
      </c>
    </row>
    <row r="242" spans="1:7">
      <c r="A242" s="2"/>
      <c r="B242" s="32"/>
      <c r="C242" s="29"/>
      <c r="E242" s="196"/>
      <c r="G242" s="196">
        <f t="shared" si="7"/>
        <v>0</v>
      </c>
    </row>
    <row r="243" spans="1:7">
      <c r="A243" s="2"/>
      <c r="B243" s="32"/>
      <c r="C243" s="29"/>
      <c r="E243" s="196"/>
      <c r="G243" s="196">
        <f t="shared" si="7"/>
        <v>0</v>
      </c>
    </row>
    <row r="244" spans="1:7">
      <c r="A244" s="2"/>
      <c r="B244" s="32"/>
      <c r="C244" s="29"/>
      <c r="E244" s="196"/>
      <c r="G244" s="196">
        <f t="shared" si="7"/>
        <v>0</v>
      </c>
    </row>
    <row r="245" spans="1:7">
      <c r="A245" s="2"/>
      <c r="B245" s="32"/>
      <c r="C245" s="29"/>
      <c r="E245" s="196"/>
      <c r="G245" s="196">
        <f t="shared" si="7"/>
        <v>0</v>
      </c>
    </row>
    <row r="246" spans="1:7">
      <c r="A246" s="2"/>
      <c r="B246" s="32"/>
      <c r="C246" s="29"/>
      <c r="E246" s="196"/>
      <c r="G246" s="196">
        <f t="shared" si="7"/>
        <v>0</v>
      </c>
    </row>
    <row r="247" spans="1:7">
      <c r="A247" s="2"/>
      <c r="B247" s="32"/>
      <c r="C247" s="29"/>
      <c r="E247" s="196"/>
      <c r="G247" s="196">
        <f t="shared" si="7"/>
        <v>0</v>
      </c>
    </row>
    <row r="248" spans="1:7">
      <c r="A248" s="2"/>
      <c r="B248" s="32"/>
      <c r="C248" s="29"/>
      <c r="E248" s="196"/>
      <c r="G248" s="196">
        <f t="shared" si="7"/>
        <v>0</v>
      </c>
    </row>
    <row r="249" spans="1:7">
      <c r="A249" s="2"/>
      <c r="B249" s="32"/>
      <c r="C249" s="29"/>
      <c r="E249" s="196"/>
      <c r="G249" s="196">
        <f t="shared" si="7"/>
        <v>0</v>
      </c>
    </row>
    <row r="250" spans="1:7">
      <c r="A250" s="2"/>
      <c r="B250" s="32"/>
      <c r="C250" s="29"/>
      <c r="E250" s="196"/>
      <c r="G250" s="196">
        <f t="shared" si="7"/>
        <v>0</v>
      </c>
    </row>
    <row r="251" spans="1:7">
      <c r="A251" s="2"/>
      <c r="B251" s="32"/>
      <c r="C251" s="29"/>
      <c r="E251" s="196"/>
      <c r="G251" s="196">
        <f t="shared" si="7"/>
        <v>0</v>
      </c>
    </row>
    <row r="252" spans="1:7">
      <c r="A252" s="2"/>
      <c r="B252" s="32"/>
      <c r="C252" s="29"/>
      <c r="E252" s="196"/>
      <c r="G252" s="196">
        <f t="shared" si="7"/>
        <v>0</v>
      </c>
    </row>
    <row r="253" spans="1:7">
      <c r="A253" s="2"/>
      <c r="B253" s="32"/>
      <c r="C253" s="29"/>
      <c r="E253" s="196"/>
      <c r="G253" s="196">
        <f t="shared" si="7"/>
        <v>0</v>
      </c>
    </row>
    <row r="254" spans="1:7">
      <c r="A254" s="2"/>
      <c r="B254" s="32"/>
      <c r="C254" s="29"/>
      <c r="E254" s="196"/>
      <c r="G254" s="196">
        <f t="shared" si="7"/>
        <v>0</v>
      </c>
    </row>
    <row r="255" spans="1:7">
      <c r="A255" s="2"/>
      <c r="B255" s="32"/>
      <c r="C255" s="29"/>
      <c r="E255" s="196"/>
      <c r="G255" s="196">
        <f t="shared" si="7"/>
        <v>0</v>
      </c>
    </row>
    <row r="256" spans="1:7">
      <c r="A256" s="2"/>
      <c r="B256" s="32"/>
      <c r="C256" s="29"/>
      <c r="E256" s="196"/>
      <c r="G256" s="196">
        <f t="shared" si="7"/>
        <v>0</v>
      </c>
    </row>
    <row r="257" spans="1:7">
      <c r="A257" s="2"/>
      <c r="B257" s="32"/>
      <c r="C257" s="29"/>
      <c r="E257" s="196"/>
      <c r="G257" s="196">
        <f t="shared" si="7"/>
        <v>0</v>
      </c>
    </row>
    <row r="258" spans="1:7">
      <c r="A258" s="2"/>
      <c r="B258" s="32"/>
      <c r="C258" s="29"/>
      <c r="E258" s="196"/>
      <c r="G258" s="196">
        <f t="shared" si="7"/>
        <v>0</v>
      </c>
    </row>
    <row r="259" spans="1:7">
      <c r="A259" s="2"/>
      <c r="B259" s="32"/>
      <c r="C259" s="29"/>
      <c r="E259" s="196"/>
      <c r="G259" s="196">
        <f t="shared" si="7"/>
        <v>0</v>
      </c>
    </row>
    <row r="260" spans="1:7">
      <c r="A260" s="2"/>
      <c r="B260" s="32"/>
      <c r="C260" s="29"/>
      <c r="E260" s="196"/>
      <c r="G260" s="196">
        <f t="shared" ref="G260:G323" si="8">IF($C260="&gt;&gt;&gt;&gt;TOTAL",0,E260*F260)</f>
        <v>0</v>
      </c>
    </row>
    <row r="261" spans="1:7">
      <c r="A261" s="2"/>
      <c r="B261" s="32"/>
      <c r="C261" s="29"/>
      <c r="E261" s="196"/>
      <c r="G261" s="196">
        <f t="shared" si="8"/>
        <v>0</v>
      </c>
    </row>
    <row r="262" spans="1:7">
      <c r="A262" s="2"/>
      <c r="B262" s="32"/>
      <c r="C262" s="29"/>
      <c r="E262" s="196"/>
      <c r="G262" s="196">
        <f t="shared" si="8"/>
        <v>0</v>
      </c>
    </row>
    <row r="263" spans="1:7">
      <c r="A263" s="2"/>
      <c r="B263" s="32"/>
      <c r="C263" s="29"/>
      <c r="E263" s="196"/>
      <c r="G263" s="196">
        <f t="shared" si="8"/>
        <v>0</v>
      </c>
    </row>
    <row r="264" spans="1:7">
      <c r="A264" s="2"/>
      <c r="B264" s="32"/>
      <c r="C264" s="29"/>
      <c r="E264" s="196"/>
      <c r="G264" s="196">
        <f t="shared" si="8"/>
        <v>0</v>
      </c>
    </row>
    <row r="265" spans="1:7">
      <c r="A265" s="2"/>
      <c r="B265" s="32"/>
      <c r="C265" s="29"/>
      <c r="E265" s="196"/>
      <c r="G265" s="196">
        <f t="shared" si="8"/>
        <v>0</v>
      </c>
    </row>
    <row r="266" spans="1:7">
      <c r="A266" s="2"/>
      <c r="B266" s="32"/>
      <c r="C266" s="29"/>
      <c r="E266" s="196"/>
      <c r="G266" s="196">
        <f t="shared" si="8"/>
        <v>0</v>
      </c>
    </row>
    <row r="267" spans="1:7">
      <c r="A267" s="2"/>
      <c r="B267" s="32"/>
      <c r="C267" s="29"/>
      <c r="E267" s="196"/>
      <c r="G267" s="196">
        <f t="shared" si="8"/>
        <v>0</v>
      </c>
    </row>
    <row r="268" spans="1:7">
      <c r="A268" s="2"/>
      <c r="B268" s="32"/>
      <c r="C268" s="29"/>
      <c r="E268" s="196"/>
      <c r="G268" s="196">
        <f t="shared" si="8"/>
        <v>0</v>
      </c>
    </row>
    <row r="269" spans="1:7">
      <c r="A269" s="2"/>
      <c r="B269" s="32"/>
      <c r="C269" s="29"/>
      <c r="E269" s="196"/>
      <c r="G269" s="196">
        <f t="shared" si="8"/>
        <v>0</v>
      </c>
    </row>
    <row r="270" spans="1:7">
      <c r="A270" s="2"/>
      <c r="B270" s="32"/>
      <c r="C270" s="29"/>
      <c r="E270" s="196"/>
      <c r="G270" s="196">
        <f t="shared" si="8"/>
        <v>0</v>
      </c>
    </row>
    <row r="271" spans="1:7">
      <c r="A271" s="2"/>
      <c r="B271" s="32"/>
      <c r="C271" s="29"/>
      <c r="E271" s="196"/>
      <c r="G271" s="196">
        <f t="shared" si="8"/>
        <v>0</v>
      </c>
    </row>
    <row r="272" spans="1:7">
      <c r="A272" s="2"/>
      <c r="B272" s="32"/>
      <c r="C272" s="29"/>
      <c r="E272" s="196"/>
      <c r="G272" s="196">
        <f t="shared" si="8"/>
        <v>0</v>
      </c>
    </row>
    <row r="273" spans="1:7">
      <c r="A273" s="2"/>
      <c r="B273" s="32"/>
      <c r="C273" s="29"/>
      <c r="E273" s="196"/>
      <c r="G273" s="196">
        <f t="shared" si="8"/>
        <v>0</v>
      </c>
    </row>
    <row r="274" spans="1:7">
      <c r="A274" s="2"/>
      <c r="B274" s="32"/>
      <c r="C274" s="29"/>
      <c r="E274" s="196"/>
      <c r="G274" s="196">
        <f t="shared" si="8"/>
        <v>0</v>
      </c>
    </row>
    <row r="275" spans="1:7">
      <c r="A275" s="2"/>
      <c r="B275" s="32"/>
      <c r="C275" s="29"/>
      <c r="E275" s="196"/>
      <c r="G275" s="196">
        <f t="shared" si="8"/>
        <v>0</v>
      </c>
    </row>
    <row r="276" spans="1:7">
      <c r="A276" s="2"/>
      <c r="B276" s="32"/>
      <c r="C276" s="29"/>
      <c r="E276" s="196"/>
      <c r="G276" s="196">
        <f t="shared" si="8"/>
        <v>0</v>
      </c>
    </row>
    <row r="277" spans="1:7">
      <c r="A277" s="2"/>
      <c r="B277" s="32"/>
      <c r="C277" s="29"/>
      <c r="E277" s="196"/>
      <c r="G277" s="196">
        <f t="shared" si="8"/>
        <v>0</v>
      </c>
    </row>
    <row r="278" spans="1:7">
      <c r="A278" s="2"/>
      <c r="B278" s="32"/>
      <c r="C278" s="29"/>
      <c r="E278" s="196"/>
      <c r="G278" s="196">
        <f t="shared" si="8"/>
        <v>0</v>
      </c>
    </row>
    <row r="279" spans="1:7">
      <c r="A279" s="2"/>
      <c r="B279" s="32"/>
      <c r="C279" s="29"/>
      <c r="E279" s="196"/>
      <c r="G279" s="196">
        <f t="shared" si="8"/>
        <v>0</v>
      </c>
    </row>
    <row r="280" spans="1:7">
      <c r="A280" s="2"/>
      <c r="B280" s="32"/>
      <c r="C280" s="29"/>
      <c r="E280" s="196"/>
      <c r="G280" s="196">
        <f t="shared" si="8"/>
        <v>0</v>
      </c>
    </row>
    <row r="281" spans="1:7">
      <c r="A281" s="2"/>
      <c r="B281" s="32"/>
      <c r="C281" s="29"/>
      <c r="E281" s="196"/>
      <c r="G281" s="196">
        <f t="shared" si="8"/>
        <v>0</v>
      </c>
    </row>
    <row r="282" spans="1:7">
      <c r="A282" s="2"/>
      <c r="B282" s="32"/>
      <c r="C282" s="29"/>
      <c r="E282" s="196"/>
      <c r="G282" s="196">
        <f t="shared" si="8"/>
        <v>0</v>
      </c>
    </row>
    <row r="283" spans="1:7">
      <c r="A283" s="2"/>
      <c r="B283" s="32"/>
      <c r="C283" s="29"/>
      <c r="E283" s="196"/>
      <c r="G283" s="196">
        <f t="shared" si="8"/>
        <v>0</v>
      </c>
    </row>
    <row r="284" spans="1:7">
      <c r="A284" s="2"/>
      <c r="B284" s="32"/>
      <c r="C284" s="29"/>
      <c r="E284" s="196"/>
      <c r="G284" s="196">
        <f t="shared" si="8"/>
        <v>0</v>
      </c>
    </row>
    <row r="285" spans="1:7">
      <c r="A285" s="2"/>
      <c r="B285" s="32"/>
      <c r="C285" s="29"/>
      <c r="E285" s="196"/>
      <c r="G285" s="196">
        <f t="shared" si="8"/>
        <v>0</v>
      </c>
    </row>
    <row r="286" spans="1:7">
      <c r="A286" s="2"/>
      <c r="B286" s="32"/>
      <c r="C286" s="29"/>
      <c r="E286" s="196"/>
      <c r="G286" s="196">
        <f t="shared" si="8"/>
        <v>0</v>
      </c>
    </row>
    <row r="287" spans="1:7">
      <c r="A287" s="2"/>
      <c r="B287" s="32"/>
      <c r="C287" s="29"/>
      <c r="E287" s="196"/>
      <c r="G287" s="196">
        <f t="shared" si="8"/>
        <v>0</v>
      </c>
    </row>
    <row r="288" spans="1:7">
      <c r="A288" s="2"/>
      <c r="B288" s="32"/>
      <c r="C288" s="29"/>
      <c r="E288" s="196"/>
      <c r="G288" s="196">
        <f t="shared" si="8"/>
        <v>0</v>
      </c>
    </row>
    <row r="289" spans="1:7">
      <c r="A289" s="2"/>
      <c r="B289" s="32"/>
      <c r="C289" s="29"/>
      <c r="E289" s="196"/>
      <c r="G289" s="196">
        <f t="shared" si="8"/>
        <v>0</v>
      </c>
    </row>
    <row r="290" spans="1:7">
      <c r="A290" s="2"/>
      <c r="B290" s="32"/>
      <c r="C290" s="29"/>
      <c r="E290" s="196"/>
      <c r="G290" s="196">
        <f t="shared" si="8"/>
        <v>0</v>
      </c>
    </row>
    <row r="291" spans="1:7">
      <c r="A291" s="2"/>
      <c r="B291" s="32"/>
      <c r="C291" s="29"/>
      <c r="E291" s="196"/>
      <c r="G291" s="196">
        <f t="shared" si="8"/>
        <v>0</v>
      </c>
    </row>
    <row r="292" spans="1:7">
      <c r="A292" s="2"/>
      <c r="B292" s="32"/>
      <c r="C292" s="29"/>
      <c r="E292" s="196"/>
      <c r="G292" s="196">
        <f t="shared" si="8"/>
        <v>0</v>
      </c>
    </row>
    <row r="293" spans="1:7">
      <c r="A293" s="2"/>
      <c r="B293" s="32"/>
      <c r="C293" s="29"/>
      <c r="E293" s="196"/>
      <c r="G293" s="196">
        <f t="shared" si="8"/>
        <v>0</v>
      </c>
    </row>
    <row r="294" spans="1:7">
      <c r="A294" s="2"/>
      <c r="B294" s="32"/>
      <c r="C294" s="29"/>
      <c r="E294" s="196"/>
      <c r="G294" s="196">
        <f t="shared" si="8"/>
        <v>0</v>
      </c>
    </row>
    <row r="295" spans="1:7">
      <c r="A295" s="2"/>
      <c r="B295" s="32"/>
      <c r="C295" s="29"/>
      <c r="E295" s="196"/>
      <c r="G295" s="196">
        <f t="shared" si="8"/>
        <v>0</v>
      </c>
    </row>
    <row r="296" spans="1:7">
      <c r="A296" s="2"/>
      <c r="B296" s="32"/>
      <c r="C296" s="29"/>
      <c r="E296" s="196"/>
      <c r="G296" s="196">
        <f t="shared" si="8"/>
        <v>0</v>
      </c>
    </row>
    <row r="297" spans="1:7">
      <c r="A297" s="2"/>
      <c r="B297" s="32"/>
      <c r="C297" s="29"/>
      <c r="E297" s="196"/>
      <c r="G297" s="196">
        <f t="shared" si="8"/>
        <v>0</v>
      </c>
    </row>
    <row r="298" spans="1:7">
      <c r="A298" s="2"/>
      <c r="B298" s="32"/>
      <c r="C298" s="29"/>
      <c r="E298" s="196"/>
      <c r="G298" s="196">
        <f t="shared" si="8"/>
        <v>0</v>
      </c>
    </row>
    <row r="299" spans="1:7">
      <c r="A299" s="2"/>
      <c r="B299" s="32"/>
      <c r="C299" s="29"/>
      <c r="E299" s="196"/>
      <c r="G299" s="196">
        <f t="shared" si="8"/>
        <v>0</v>
      </c>
    </row>
    <row r="300" spans="1:7">
      <c r="A300" s="2"/>
      <c r="B300" s="32"/>
      <c r="C300" s="29"/>
      <c r="E300" s="196"/>
      <c r="G300" s="196">
        <f t="shared" si="8"/>
        <v>0</v>
      </c>
    </row>
    <row r="301" spans="1:7">
      <c r="A301" s="2"/>
      <c r="B301" s="32"/>
      <c r="C301" s="29"/>
      <c r="E301" s="196"/>
      <c r="G301" s="196">
        <f t="shared" si="8"/>
        <v>0</v>
      </c>
    </row>
    <row r="302" spans="1:7">
      <c r="A302" s="2"/>
      <c r="B302" s="32"/>
      <c r="C302" s="29"/>
      <c r="E302" s="196"/>
      <c r="G302" s="196">
        <f t="shared" si="8"/>
        <v>0</v>
      </c>
    </row>
    <row r="303" spans="1:7">
      <c r="A303" s="2"/>
      <c r="B303" s="32"/>
      <c r="C303" s="29"/>
      <c r="E303" s="196"/>
      <c r="G303" s="196">
        <f t="shared" si="8"/>
        <v>0</v>
      </c>
    </row>
    <row r="304" spans="1:7">
      <c r="A304" s="2"/>
      <c r="B304" s="32"/>
      <c r="C304" s="29"/>
      <c r="E304" s="196"/>
      <c r="G304" s="196">
        <f t="shared" si="8"/>
        <v>0</v>
      </c>
    </row>
    <row r="305" spans="1:7">
      <c r="A305" s="2"/>
      <c r="B305" s="32"/>
      <c r="C305" s="29"/>
      <c r="E305" s="196"/>
      <c r="G305" s="196">
        <f t="shared" si="8"/>
        <v>0</v>
      </c>
    </row>
    <row r="306" spans="1:7">
      <c r="A306" s="2"/>
      <c r="B306" s="32"/>
      <c r="C306" s="29"/>
      <c r="E306" s="196"/>
      <c r="G306" s="196">
        <f t="shared" si="8"/>
        <v>0</v>
      </c>
    </row>
    <row r="307" spans="1:7">
      <c r="A307" s="2"/>
      <c r="B307" s="32"/>
      <c r="C307" s="29"/>
      <c r="E307" s="196"/>
      <c r="G307" s="196">
        <f t="shared" si="8"/>
        <v>0</v>
      </c>
    </row>
    <row r="308" spans="1:7">
      <c r="A308" s="2"/>
      <c r="B308" s="32"/>
      <c r="C308" s="29"/>
      <c r="E308" s="196"/>
      <c r="G308" s="196">
        <f t="shared" si="8"/>
        <v>0</v>
      </c>
    </row>
    <row r="309" spans="1:7">
      <c r="A309" s="2"/>
      <c r="B309" s="32"/>
      <c r="C309" s="29"/>
      <c r="E309" s="196"/>
      <c r="G309" s="196">
        <f t="shared" si="8"/>
        <v>0</v>
      </c>
    </row>
    <row r="310" spans="1:7">
      <c r="A310" s="2"/>
      <c r="B310" s="32"/>
      <c r="C310" s="29"/>
      <c r="E310" s="196"/>
      <c r="G310" s="196">
        <f t="shared" si="8"/>
        <v>0</v>
      </c>
    </row>
    <row r="311" spans="1:7">
      <c r="A311" s="2"/>
      <c r="B311" s="32"/>
      <c r="C311" s="29"/>
      <c r="E311" s="196"/>
      <c r="G311" s="196">
        <f t="shared" si="8"/>
        <v>0</v>
      </c>
    </row>
    <row r="312" spans="1:7">
      <c r="A312" s="2"/>
      <c r="B312" s="32"/>
      <c r="C312" s="29"/>
      <c r="E312" s="196"/>
      <c r="G312" s="196">
        <f t="shared" si="8"/>
        <v>0</v>
      </c>
    </row>
    <row r="313" spans="1:7">
      <c r="A313" s="2"/>
      <c r="B313" s="32"/>
      <c r="C313" s="29"/>
      <c r="E313" s="196"/>
      <c r="G313" s="196">
        <f t="shared" si="8"/>
        <v>0</v>
      </c>
    </row>
    <row r="314" spans="1:7">
      <c r="A314" s="2"/>
      <c r="B314" s="32"/>
      <c r="C314" s="29"/>
      <c r="E314" s="196"/>
      <c r="G314" s="196">
        <f t="shared" si="8"/>
        <v>0</v>
      </c>
    </row>
    <row r="315" spans="1:7">
      <c r="A315" s="2"/>
      <c r="B315" s="32"/>
      <c r="C315" s="29"/>
      <c r="E315" s="196"/>
      <c r="G315" s="196">
        <f t="shared" si="8"/>
        <v>0</v>
      </c>
    </row>
    <row r="316" spans="1:7">
      <c r="A316" s="2"/>
      <c r="B316" s="32"/>
      <c r="C316" s="29"/>
      <c r="E316" s="196"/>
      <c r="G316" s="196">
        <f t="shared" si="8"/>
        <v>0</v>
      </c>
    </row>
    <row r="317" spans="1:7">
      <c r="A317" s="2"/>
      <c r="B317" s="32"/>
      <c r="C317" s="29"/>
      <c r="E317" s="196"/>
      <c r="G317" s="196">
        <f t="shared" si="8"/>
        <v>0</v>
      </c>
    </row>
    <row r="318" spans="1:7">
      <c r="A318" s="2"/>
      <c r="B318" s="32"/>
      <c r="C318" s="29"/>
      <c r="E318" s="196"/>
      <c r="G318" s="196">
        <f t="shared" si="8"/>
        <v>0</v>
      </c>
    </row>
    <row r="319" spans="1:7">
      <c r="A319" s="2"/>
      <c r="B319" s="32"/>
      <c r="C319" s="29"/>
      <c r="E319" s="196"/>
      <c r="G319" s="196">
        <f t="shared" si="8"/>
        <v>0</v>
      </c>
    </row>
    <row r="320" spans="1:7">
      <c r="A320" s="2"/>
      <c r="B320" s="32"/>
      <c r="C320" s="29"/>
      <c r="E320" s="196"/>
      <c r="G320" s="196">
        <f t="shared" si="8"/>
        <v>0</v>
      </c>
    </row>
    <row r="321" spans="1:7">
      <c r="A321" s="2"/>
      <c r="B321" s="32"/>
      <c r="C321" s="29"/>
      <c r="E321" s="196"/>
      <c r="G321" s="196">
        <f t="shared" si="8"/>
        <v>0</v>
      </c>
    </row>
    <row r="322" spans="1:7">
      <c r="A322" s="2"/>
      <c r="B322" s="32"/>
      <c r="C322" s="29"/>
      <c r="E322" s="196"/>
      <c r="G322" s="196">
        <f t="shared" si="8"/>
        <v>0</v>
      </c>
    </row>
    <row r="323" spans="1:7">
      <c r="A323" s="2"/>
      <c r="B323" s="32"/>
      <c r="C323" s="29"/>
      <c r="E323" s="196"/>
      <c r="G323" s="196">
        <f t="shared" si="8"/>
        <v>0</v>
      </c>
    </row>
    <row r="324" spans="1:7">
      <c r="A324" s="2"/>
      <c r="B324" s="32"/>
      <c r="C324" s="29"/>
      <c r="E324" s="196"/>
      <c r="G324" s="196">
        <f t="shared" ref="G324:G387" si="9">IF($C324="&gt;&gt;&gt;&gt;TOTAL",0,E324*F324)</f>
        <v>0</v>
      </c>
    </row>
    <row r="325" spans="1:7">
      <c r="A325" s="2"/>
      <c r="B325" s="32"/>
      <c r="C325" s="29"/>
      <c r="E325" s="196"/>
      <c r="G325" s="196">
        <f t="shared" si="9"/>
        <v>0</v>
      </c>
    </row>
    <row r="326" spans="1:7">
      <c r="A326" s="2"/>
      <c r="B326" s="32"/>
      <c r="C326" s="29"/>
      <c r="E326" s="196"/>
      <c r="G326" s="196">
        <f t="shared" si="9"/>
        <v>0</v>
      </c>
    </row>
    <row r="327" spans="1:7">
      <c r="A327" s="2"/>
      <c r="B327" s="32"/>
      <c r="C327" s="29"/>
      <c r="E327" s="196"/>
      <c r="G327" s="196">
        <f t="shared" si="9"/>
        <v>0</v>
      </c>
    </row>
    <row r="328" spans="1:7">
      <c r="A328" s="2"/>
      <c r="B328" s="32"/>
      <c r="C328" s="29"/>
      <c r="E328" s="196"/>
      <c r="G328" s="196">
        <f t="shared" si="9"/>
        <v>0</v>
      </c>
    </row>
    <row r="329" spans="1:7">
      <c r="A329" s="2"/>
      <c r="B329" s="32"/>
      <c r="C329" s="29"/>
      <c r="E329" s="196"/>
      <c r="G329" s="196">
        <f t="shared" si="9"/>
        <v>0</v>
      </c>
    </row>
    <row r="330" spans="1:7">
      <c r="A330" s="2"/>
      <c r="B330" s="32"/>
      <c r="C330" s="29"/>
      <c r="E330" s="196"/>
      <c r="G330" s="196">
        <f t="shared" si="9"/>
        <v>0</v>
      </c>
    </row>
    <row r="331" spans="1:7">
      <c r="A331" s="2"/>
      <c r="B331" s="32"/>
      <c r="C331" s="29"/>
      <c r="E331" s="196"/>
      <c r="G331" s="196">
        <f t="shared" si="9"/>
        <v>0</v>
      </c>
    </row>
    <row r="332" spans="1:7">
      <c r="A332" s="2"/>
      <c r="B332" s="32"/>
      <c r="C332" s="29"/>
      <c r="E332" s="196"/>
      <c r="G332" s="196">
        <f t="shared" si="9"/>
        <v>0</v>
      </c>
    </row>
    <row r="333" spans="1:7">
      <c r="A333" s="2"/>
      <c r="B333" s="32"/>
      <c r="C333" s="29"/>
      <c r="E333" s="196"/>
      <c r="G333" s="196">
        <f t="shared" si="9"/>
        <v>0</v>
      </c>
    </row>
    <row r="334" spans="1:7">
      <c r="A334" s="2"/>
      <c r="B334" s="32"/>
      <c r="C334" s="29"/>
      <c r="E334" s="196"/>
      <c r="G334" s="196">
        <f t="shared" si="9"/>
        <v>0</v>
      </c>
    </row>
    <row r="335" spans="1:7">
      <c r="A335" s="2"/>
      <c r="B335" s="32"/>
      <c r="C335" s="29"/>
      <c r="E335" s="196"/>
      <c r="G335" s="196">
        <f t="shared" si="9"/>
        <v>0</v>
      </c>
    </row>
    <row r="336" spans="1:7">
      <c r="A336" s="2"/>
      <c r="B336" s="32"/>
      <c r="C336" s="29"/>
      <c r="E336" s="196"/>
      <c r="G336" s="196">
        <f t="shared" si="9"/>
        <v>0</v>
      </c>
    </row>
    <row r="337" spans="1:7">
      <c r="A337" s="2"/>
      <c r="B337" s="32"/>
      <c r="C337" s="29"/>
      <c r="E337" s="196"/>
      <c r="G337" s="196">
        <f t="shared" si="9"/>
        <v>0</v>
      </c>
    </row>
    <row r="338" spans="1:7">
      <c r="A338" s="2"/>
      <c r="B338" s="32"/>
      <c r="C338" s="29"/>
      <c r="E338" s="196"/>
      <c r="G338" s="196">
        <f t="shared" si="9"/>
        <v>0</v>
      </c>
    </row>
    <row r="339" spans="1:7">
      <c r="A339" s="2"/>
      <c r="B339" s="32"/>
      <c r="C339" s="29"/>
      <c r="E339" s="196"/>
      <c r="G339" s="196">
        <f t="shared" si="9"/>
        <v>0</v>
      </c>
    </row>
    <row r="340" spans="1:7">
      <c r="A340" s="2"/>
      <c r="B340" s="32"/>
      <c r="C340" s="29"/>
      <c r="E340" s="196"/>
      <c r="G340" s="196">
        <f t="shared" si="9"/>
        <v>0</v>
      </c>
    </row>
    <row r="341" spans="1:7">
      <c r="A341" s="2"/>
      <c r="B341" s="32"/>
      <c r="C341" s="29"/>
      <c r="E341" s="196"/>
      <c r="G341" s="196">
        <f t="shared" si="9"/>
        <v>0</v>
      </c>
    </row>
    <row r="342" spans="1:7">
      <c r="A342" s="2"/>
      <c r="B342" s="32"/>
      <c r="C342" s="29"/>
      <c r="E342" s="196"/>
      <c r="G342" s="196">
        <f t="shared" si="9"/>
        <v>0</v>
      </c>
    </row>
    <row r="343" spans="1:7">
      <c r="A343" s="2"/>
      <c r="B343" s="32"/>
      <c r="C343" s="29"/>
      <c r="E343" s="196"/>
      <c r="G343" s="196">
        <f t="shared" si="9"/>
        <v>0</v>
      </c>
    </row>
    <row r="344" spans="1:7">
      <c r="A344" s="2"/>
      <c r="B344" s="32"/>
      <c r="C344" s="29"/>
      <c r="E344" s="196"/>
      <c r="G344" s="196">
        <f t="shared" si="9"/>
        <v>0</v>
      </c>
    </row>
    <row r="345" spans="1:7">
      <c r="A345" s="2"/>
      <c r="B345" s="32"/>
      <c r="C345" s="29"/>
      <c r="E345" s="196"/>
      <c r="G345" s="196">
        <f t="shared" si="9"/>
        <v>0</v>
      </c>
    </row>
    <row r="346" spans="1:7">
      <c r="A346" s="2"/>
      <c r="B346" s="32"/>
      <c r="C346" s="29"/>
      <c r="E346" s="196"/>
      <c r="G346" s="196">
        <f t="shared" si="9"/>
        <v>0</v>
      </c>
    </row>
    <row r="347" spans="1:7">
      <c r="A347" s="2"/>
      <c r="B347" s="32"/>
      <c r="C347" s="29"/>
      <c r="E347" s="196"/>
      <c r="G347" s="196">
        <f t="shared" si="9"/>
        <v>0</v>
      </c>
    </row>
    <row r="348" spans="1:7">
      <c r="A348" s="2"/>
      <c r="B348" s="32"/>
      <c r="C348" s="29"/>
      <c r="E348" s="196"/>
      <c r="G348" s="196">
        <f t="shared" si="9"/>
        <v>0</v>
      </c>
    </row>
    <row r="349" spans="1:7">
      <c r="A349" s="2"/>
      <c r="B349" s="32"/>
      <c r="C349" s="29"/>
      <c r="E349" s="196"/>
      <c r="G349" s="196">
        <f t="shared" si="9"/>
        <v>0</v>
      </c>
    </row>
    <row r="350" spans="1:7">
      <c r="A350" s="2"/>
      <c r="B350" s="32"/>
      <c r="C350" s="29"/>
      <c r="E350" s="196"/>
      <c r="G350" s="196">
        <f t="shared" si="9"/>
        <v>0</v>
      </c>
    </row>
    <row r="351" spans="1:7">
      <c r="A351" s="2"/>
      <c r="B351" s="32"/>
      <c r="C351" s="29"/>
      <c r="E351" s="196"/>
      <c r="G351" s="196">
        <f t="shared" si="9"/>
        <v>0</v>
      </c>
    </row>
    <row r="352" spans="1:7">
      <c r="A352" s="2"/>
      <c r="B352" s="32"/>
      <c r="C352" s="29"/>
      <c r="E352" s="196"/>
      <c r="G352" s="196">
        <f t="shared" si="9"/>
        <v>0</v>
      </c>
    </row>
    <row r="353" spans="1:7">
      <c r="A353" s="2"/>
      <c r="B353" s="32"/>
      <c r="C353" s="29"/>
      <c r="E353" s="196"/>
      <c r="G353" s="196">
        <f t="shared" si="9"/>
        <v>0</v>
      </c>
    </row>
    <row r="354" spans="1:7">
      <c r="A354" s="2"/>
      <c r="B354" s="32"/>
      <c r="C354" s="29"/>
      <c r="E354" s="196"/>
      <c r="G354" s="196">
        <f t="shared" si="9"/>
        <v>0</v>
      </c>
    </row>
    <row r="355" spans="1:7">
      <c r="A355" s="2"/>
      <c r="B355" s="32"/>
      <c r="C355" s="29"/>
      <c r="E355" s="196"/>
      <c r="G355" s="196">
        <f t="shared" si="9"/>
        <v>0</v>
      </c>
    </row>
    <row r="356" spans="1:7">
      <c r="A356" s="2"/>
      <c r="B356" s="32"/>
      <c r="C356" s="29"/>
      <c r="E356" s="196"/>
      <c r="G356" s="196">
        <f t="shared" si="9"/>
        <v>0</v>
      </c>
    </row>
    <row r="357" spans="1:7">
      <c r="A357" s="2"/>
      <c r="B357" s="32"/>
      <c r="C357" s="29"/>
      <c r="E357" s="196"/>
      <c r="G357" s="196">
        <f t="shared" si="9"/>
        <v>0</v>
      </c>
    </row>
    <row r="358" spans="1:7">
      <c r="A358" s="2"/>
      <c r="B358" s="32"/>
      <c r="C358" s="29"/>
      <c r="E358" s="196"/>
      <c r="G358" s="196">
        <f t="shared" si="9"/>
        <v>0</v>
      </c>
    </row>
    <row r="359" spans="1:7">
      <c r="A359" s="2"/>
      <c r="B359" s="32"/>
      <c r="C359" s="29"/>
      <c r="E359" s="196"/>
      <c r="G359" s="196">
        <f t="shared" si="9"/>
        <v>0</v>
      </c>
    </row>
    <row r="360" spans="1:7">
      <c r="A360" s="2"/>
      <c r="B360" s="32"/>
      <c r="C360" s="29"/>
      <c r="E360" s="196"/>
      <c r="G360" s="196">
        <f t="shared" si="9"/>
        <v>0</v>
      </c>
    </row>
    <row r="361" spans="1:7">
      <c r="A361" s="2"/>
      <c r="B361" s="32"/>
      <c r="C361" s="29"/>
      <c r="E361" s="196"/>
      <c r="G361" s="196">
        <f t="shared" si="9"/>
        <v>0</v>
      </c>
    </row>
    <row r="362" spans="1:7">
      <c r="A362" s="2"/>
      <c r="B362" s="32"/>
      <c r="C362" s="29"/>
      <c r="E362" s="196"/>
      <c r="G362" s="196">
        <f t="shared" si="9"/>
        <v>0</v>
      </c>
    </row>
    <row r="363" spans="1:7">
      <c r="A363" s="2"/>
      <c r="B363" s="32"/>
      <c r="C363" s="29"/>
      <c r="E363" s="196"/>
      <c r="G363" s="196">
        <f t="shared" si="9"/>
        <v>0</v>
      </c>
    </row>
    <row r="364" spans="1:7">
      <c r="A364" s="2"/>
      <c r="B364" s="32"/>
      <c r="C364" s="29"/>
      <c r="E364" s="196"/>
      <c r="G364" s="196">
        <f t="shared" si="9"/>
        <v>0</v>
      </c>
    </row>
    <row r="365" spans="1:7">
      <c r="A365" s="2"/>
      <c r="B365" s="32"/>
      <c r="C365" s="29"/>
      <c r="E365" s="196"/>
      <c r="G365" s="196">
        <f t="shared" si="9"/>
        <v>0</v>
      </c>
    </row>
    <row r="366" spans="1:7">
      <c r="A366" s="2"/>
      <c r="B366" s="32"/>
      <c r="C366" s="29"/>
      <c r="E366" s="196"/>
      <c r="G366" s="196">
        <f t="shared" si="9"/>
        <v>0</v>
      </c>
    </row>
    <row r="367" spans="1:7">
      <c r="A367" s="2"/>
      <c r="B367" s="32"/>
      <c r="C367" s="29"/>
      <c r="E367" s="196"/>
      <c r="G367" s="196">
        <f t="shared" si="9"/>
        <v>0</v>
      </c>
    </row>
    <row r="368" spans="1:7">
      <c r="A368" s="2"/>
      <c r="B368" s="32"/>
      <c r="C368" s="29"/>
      <c r="E368" s="196"/>
      <c r="G368" s="196">
        <f t="shared" si="9"/>
        <v>0</v>
      </c>
    </row>
    <row r="369" spans="1:7">
      <c r="A369" s="2"/>
      <c r="B369" s="32"/>
      <c r="C369" s="29"/>
      <c r="E369" s="196"/>
      <c r="G369" s="196">
        <f t="shared" si="9"/>
        <v>0</v>
      </c>
    </row>
    <row r="370" spans="1:7">
      <c r="A370" s="2"/>
      <c r="B370" s="32"/>
      <c r="C370" s="29"/>
      <c r="E370" s="196"/>
      <c r="G370" s="196">
        <f t="shared" si="9"/>
        <v>0</v>
      </c>
    </row>
    <row r="371" spans="1:7">
      <c r="A371" s="2"/>
      <c r="B371" s="32"/>
      <c r="C371" s="29"/>
      <c r="E371" s="196"/>
      <c r="G371" s="196">
        <f t="shared" si="9"/>
        <v>0</v>
      </c>
    </row>
    <row r="372" spans="1:7">
      <c r="A372" s="2"/>
      <c r="B372" s="32"/>
      <c r="C372" s="29"/>
      <c r="E372" s="196"/>
      <c r="G372" s="196">
        <f t="shared" si="9"/>
        <v>0</v>
      </c>
    </row>
    <row r="373" spans="1:7">
      <c r="A373" s="2"/>
      <c r="B373" s="32"/>
      <c r="C373" s="29"/>
      <c r="E373" s="196"/>
      <c r="G373" s="196">
        <f t="shared" si="9"/>
        <v>0</v>
      </c>
    </row>
    <row r="374" spans="1:7">
      <c r="A374" s="2"/>
      <c r="B374" s="32"/>
      <c r="C374" s="29"/>
      <c r="E374" s="196"/>
      <c r="G374" s="196">
        <f t="shared" si="9"/>
        <v>0</v>
      </c>
    </row>
    <row r="375" spans="1:7">
      <c r="A375" s="2"/>
      <c r="B375" s="32"/>
      <c r="C375" s="29"/>
      <c r="E375" s="196"/>
      <c r="G375" s="196">
        <f t="shared" si="9"/>
        <v>0</v>
      </c>
    </row>
    <row r="376" spans="1:7">
      <c r="A376" s="2"/>
      <c r="B376" s="32"/>
      <c r="C376" s="29"/>
      <c r="E376" s="196"/>
      <c r="G376" s="196">
        <f t="shared" si="9"/>
        <v>0</v>
      </c>
    </row>
    <row r="377" spans="1:7">
      <c r="A377" s="2"/>
      <c r="B377" s="32"/>
      <c r="C377" s="29"/>
      <c r="E377" s="196"/>
      <c r="G377" s="196">
        <f t="shared" si="9"/>
        <v>0</v>
      </c>
    </row>
    <row r="378" spans="1:7">
      <c r="A378" s="2"/>
      <c r="B378" s="32"/>
      <c r="C378" s="29"/>
      <c r="E378" s="196"/>
      <c r="G378" s="196">
        <f t="shared" si="9"/>
        <v>0</v>
      </c>
    </row>
    <row r="379" spans="1:7">
      <c r="A379" s="2"/>
      <c r="B379" s="32"/>
      <c r="C379" s="29"/>
      <c r="E379" s="196"/>
      <c r="G379" s="196">
        <f t="shared" si="9"/>
        <v>0</v>
      </c>
    </row>
    <row r="380" spans="1:7">
      <c r="A380" s="2"/>
      <c r="B380" s="32"/>
      <c r="C380" s="29"/>
      <c r="E380" s="196"/>
      <c r="G380" s="196">
        <f t="shared" si="9"/>
        <v>0</v>
      </c>
    </row>
    <row r="381" spans="1:7">
      <c r="A381" s="2"/>
      <c r="B381" s="32"/>
      <c r="C381" s="29"/>
      <c r="E381" s="196"/>
      <c r="G381" s="196">
        <f t="shared" si="9"/>
        <v>0</v>
      </c>
    </row>
    <row r="382" spans="1:7">
      <c r="A382" s="2"/>
      <c r="B382" s="32"/>
      <c r="C382" s="29"/>
      <c r="E382" s="196"/>
      <c r="G382" s="196">
        <f t="shared" si="9"/>
        <v>0</v>
      </c>
    </row>
    <row r="383" spans="1:7">
      <c r="A383" s="2"/>
      <c r="B383" s="32"/>
      <c r="C383" s="29"/>
      <c r="E383" s="196"/>
      <c r="G383" s="196">
        <f t="shared" si="9"/>
        <v>0</v>
      </c>
    </row>
    <row r="384" spans="1:7">
      <c r="A384" s="2"/>
      <c r="B384" s="32"/>
      <c r="C384" s="29"/>
      <c r="E384" s="196"/>
      <c r="G384" s="196">
        <f t="shared" si="9"/>
        <v>0</v>
      </c>
    </row>
    <row r="385" spans="1:7">
      <c r="A385" s="2"/>
      <c r="B385" s="32"/>
      <c r="C385" s="29"/>
      <c r="E385" s="196"/>
      <c r="G385" s="196">
        <f t="shared" si="9"/>
        <v>0</v>
      </c>
    </row>
    <row r="386" spans="1:7">
      <c r="A386" s="2"/>
      <c r="B386" s="32"/>
      <c r="C386" s="29"/>
      <c r="E386" s="196"/>
      <c r="G386" s="196">
        <f t="shared" si="9"/>
        <v>0</v>
      </c>
    </row>
    <row r="387" spans="1:7">
      <c r="A387" s="2"/>
      <c r="B387" s="32"/>
      <c r="C387" s="29"/>
      <c r="E387" s="196"/>
      <c r="G387" s="196">
        <f t="shared" si="9"/>
        <v>0</v>
      </c>
    </row>
    <row r="388" spans="1:7">
      <c r="A388" s="2"/>
      <c r="B388" s="32"/>
      <c r="C388" s="29"/>
      <c r="E388" s="196"/>
      <c r="G388" s="196">
        <f t="shared" ref="G388:G451" si="10">IF($C388="&gt;&gt;&gt;&gt;TOTAL",0,E388*F388)</f>
        <v>0</v>
      </c>
    </row>
    <row r="389" spans="1:7">
      <c r="A389" s="2"/>
      <c r="B389" s="32"/>
      <c r="C389" s="29"/>
      <c r="E389" s="196"/>
      <c r="G389" s="196">
        <f t="shared" si="10"/>
        <v>0</v>
      </c>
    </row>
    <row r="390" spans="1:7">
      <c r="A390" s="2"/>
      <c r="B390" s="32"/>
      <c r="C390" s="29"/>
      <c r="E390" s="196"/>
      <c r="G390" s="196">
        <f t="shared" si="10"/>
        <v>0</v>
      </c>
    </row>
    <row r="391" spans="1:7">
      <c r="A391" s="2"/>
      <c r="B391" s="32"/>
      <c r="C391" s="29"/>
      <c r="E391" s="196"/>
      <c r="G391" s="196">
        <f t="shared" si="10"/>
        <v>0</v>
      </c>
    </row>
    <row r="392" spans="1:7">
      <c r="A392" s="2"/>
      <c r="B392" s="32"/>
      <c r="C392" s="29"/>
      <c r="E392" s="196"/>
      <c r="G392" s="196">
        <f t="shared" si="10"/>
        <v>0</v>
      </c>
    </row>
    <row r="393" spans="1:7">
      <c r="A393" s="2"/>
      <c r="B393" s="32"/>
      <c r="C393" s="29"/>
      <c r="E393" s="196"/>
      <c r="G393" s="196">
        <f t="shared" si="10"/>
        <v>0</v>
      </c>
    </row>
    <row r="394" spans="1:7">
      <c r="A394" s="2"/>
      <c r="B394" s="32"/>
      <c r="C394" s="29"/>
      <c r="E394" s="196"/>
      <c r="G394" s="196">
        <f t="shared" si="10"/>
        <v>0</v>
      </c>
    </row>
    <row r="395" spans="1:7">
      <c r="A395" s="2"/>
      <c r="B395" s="32"/>
      <c r="C395" s="29"/>
      <c r="E395" s="196"/>
      <c r="G395" s="196">
        <f t="shared" si="10"/>
        <v>0</v>
      </c>
    </row>
    <row r="396" spans="1:7">
      <c r="A396" s="2"/>
      <c r="B396" s="32"/>
      <c r="C396" s="29"/>
      <c r="E396" s="196"/>
      <c r="G396" s="196">
        <f t="shared" si="10"/>
        <v>0</v>
      </c>
    </row>
    <row r="397" spans="1:7">
      <c r="A397" s="2"/>
      <c r="B397" s="32"/>
      <c r="C397" s="29"/>
      <c r="E397" s="196"/>
      <c r="G397" s="196">
        <f t="shared" si="10"/>
        <v>0</v>
      </c>
    </row>
    <row r="398" spans="1:7">
      <c r="A398" s="2"/>
      <c r="B398" s="32"/>
      <c r="C398" s="29"/>
      <c r="E398" s="196"/>
      <c r="G398" s="196">
        <f t="shared" si="10"/>
        <v>0</v>
      </c>
    </row>
    <row r="399" spans="1:7">
      <c r="A399" s="2"/>
      <c r="B399" s="32"/>
      <c r="C399" s="29"/>
      <c r="E399" s="196"/>
      <c r="G399" s="196">
        <f t="shared" si="10"/>
        <v>0</v>
      </c>
    </row>
    <row r="400" spans="1:7">
      <c r="A400" s="2"/>
      <c r="B400" s="32"/>
      <c r="C400" s="29"/>
      <c r="E400" s="196"/>
      <c r="G400" s="196">
        <f t="shared" si="10"/>
        <v>0</v>
      </c>
    </row>
    <row r="401" spans="1:7">
      <c r="A401" s="2"/>
      <c r="B401" s="32"/>
      <c r="C401" s="29"/>
      <c r="E401" s="196"/>
      <c r="G401" s="196">
        <f t="shared" si="10"/>
        <v>0</v>
      </c>
    </row>
    <row r="402" spans="1:7">
      <c r="A402" s="2"/>
      <c r="B402" s="32"/>
      <c r="C402" s="29"/>
      <c r="E402" s="196"/>
      <c r="G402" s="196">
        <f t="shared" si="10"/>
        <v>0</v>
      </c>
    </row>
    <row r="403" spans="1:7">
      <c r="A403" s="2"/>
      <c r="B403" s="32"/>
      <c r="C403" s="29"/>
      <c r="E403" s="196"/>
      <c r="G403" s="196">
        <f t="shared" si="10"/>
        <v>0</v>
      </c>
    </row>
    <row r="404" spans="1:7">
      <c r="A404" s="2"/>
      <c r="B404" s="32"/>
      <c r="C404" s="29"/>
      <c r="E404" s="196"/>
      <c r="G404" s="196">
        <f t="shared" si="10"/>
        <v>0</v>
      </c>
    </row>
    <row r="405" spans="1:7">
      <c r="A405" s="2"/>
      <c r="B405" s="32"/>
      <c r="C405" s="29"/>
      <c r="E405" s="196"/>
      <c r="G405" s="196">
        <f t="shared" si="10"/>
        <v>0</v>
      </c>
    </row>
    <row r="406" spans="1:7">
      <c r="A406" s="2"/>
      <c r="B406" s="32"/>
      <c r="C406" s="29"/>
      <c r="E406" s="196"/>
      <c r="G406" s="196">
        <f t="shared" si="10"/>
        <v>0</v>
      </c>
    </row>
    <row r="407" spans="1:7">
      <c r="A407" s="2"/>
      <c r="B407" s="32"/>
      <c r="C407" s="29"/>
      <c r="E407" s="196"/>
      <c r="G407" s="196">
        <f t="shared" si="10"/>
        <v>0</v>
      </c>
    </row>
    <row r="408" spans="1:7">
      <c r="A408" s="2"/>
      <c r="B408" s="32"/>
      <c r="C408" s="29"/>
      <c r="E408" s="196"/>
      <c r="G408" s="196">
        <f t="shared" si="10"/>
        <v>0</v>
      </c>
    </row>
    <row r="409" spans="1:7">
      <c r="A409" s="2"/>
      <c r="B409" s="32"/>
      <c r="C409" s="29"/>
      <c r="E409" s="196"/>
      <c r="G409" s="196">
        <f t="shared" si="10"/>
        <v>0</v>
      </c>
    </row>
    <row r="410" spans="1:7">
      <c r="A410" s="2"/>
      <c r="B410" s="32"/>
      <c r="C410" s="29"/>
      <c r="E410" s="196"/>
      <c r="G410" s="196">
        <f t="shared" si="10"/>
        <v>0</v>
      </c>
    </row>
    <row r="411" spans="1:7">
      <c r="A411" s="2"/>
      <c r="B411" s="32"/>
      <c r="C411" s="29"/>
      <c r="E411" s="196"/>
      <c r="G411" s="196">
        <f t="shared" si="10"/>
        <v>0</v>
      </c>
    </row>
    <row r="412" spans="1:7">
      <c r="A412" s="2"/>
      <c r="B412" s="32"/>
      <c r="C412" s="29"/>
      <c r="E412" s="196"/>
      <c r="G412" s="196">
        <f t="shared" si="10"/>
        <v>0</v>
      </c>
    </row>
    <row r="413" spans="1:7">
      <c r="A413" s="2"/>
      <c r="B413" s="32"/>
      <c r="C413" s="29"/>
      <c r="E413" s="196"/>
      <c r="G413" s="196">
        <f t="shared" si="10"/>
        <v>0</v>
      </c>
    </row>
    <row r="414" spans="1:7">
      <c r="A414" s="2"/>
      <c r="B414" s="32"/>
      <c r="C414" s="29"/>
      <c r="E414" s="196"/>
      <c r="G414" s="196">
        <f t="shared" si="10"/>
        <v>0</v>
      </c>
    </row>
    <row r="415" spans="1:7">
      <c r="A415" s="2"/>
      <c r="B415" s="32"/>
      <c r="C415" s="29"/>
      <c r="E415" s="196"/>
      <c r="G415" s="196">
        <f t="shared" si="10"/>
        <v>0</v>
      </c>
    </row>
    <row r="416" spans="1:7">
      <c r="A416" s="2"/>
      <c r="B416" s="32"/>
      <c r="C416" s="29"/>
      <c r="E416" s="196"/>
      <c r="G416" s="196">
        <f t="shared" si="10"/>
        <v>0</v>
      </c>
    </row>
    <row r="417" spans="1:7">
      <c r="A417" s="2"/>
      <c r="B417" s="32"/>
      <c r="C417" s="29"/>
      <c r="E417" s="196"/>
      <c r="G417" s="196">
        <f t="shared" si="10"/>
        <v>0</v>
      </c>
    </row>
    <row r="418" spans="1:7">
      <c r="A418" s="2"/>
      <c r="B418" s="32"/>
      <c r="C418" s="29"/>
      <c r="E418" s="196"/>
      <c r="G418" s="196">
        <f t="shared" si="10"/>
        <v>0</v>
      </c>
    </row>
    <row r="419" spans="1:7">
      <c r="A419" s="2"/>
      <c r="B419" s="32"/>
      <c r="C419" s="29"/>
      <c r="E419" s="196"/>
      <c r="G419" s="196">
        <f t="shared" si="10"/>
        <v>0</v>
      </c>
    </row>
    <row r="420" spans="1:7">
      <c r="A420" s="2"/>
      <c r="B420" s="32"/>
      <c r="C420" s="29"/>
      <c r="E420" s="196"/>
      <c r="G420" s="196">
        <f t="shared" si="10"/>
        <v>0</v>
      </c>
    </row>
    <row r="421" spans="1:7">
      <c r="A421" s="2"/>
      <c r="B421" s="32"/>
      <c r="C421" s="29"/>
      <c r="E421" s="196"/>
      <c r="G421" s="196">
        <f t="shared" si="10"/>
        <v>0</v>
      </c>
    </row>
    <row r="422" spans="1:7">
      <c r="A422" s="2"/>
      <c r="B422" s="32"/>
      <c r="C422" s="29"/>
      <c r="E422" s="196"/>
      <c r="G422" s="196">
        <f t="shared" si="10"/>
        <v>0</v>
      </c>
    </row>
    <row r="423" spans="1:7">
      <c r="A423" s="2"/>
      <c r="B423" s="32"/>
      <c r="C423" s="29"/>
      <c r="E423" s="196"/>
      <c r="G423" s="196">
        <f t="shared" si="10"/>
        <v>0</v>
      </c>
    </row>
    <row r="424" spans="1:7">
      <c r="A424" s="2"/>
      <c r="B424" s="32"/>
      <c r="C424" s="29"/>
      <c r="E424" s="196"/>
      <c r="G424" s="196">
        <f t="shared" si="10"/>
        <v>0</v>
      </c>
    </row>
    <row r="425" spans="1:7">
      <c r="A425" s="2"/>
      <c r="B425" s="32"/>
      <c r="C425" s="29"/>
      <c r="E425" s="196"/>
      <c r="G425" s="196">
        <f t="shared" si="10"/>
        <v>0</v>
      </c>
    </row>
    <row r="426" spans="1:7">
      <c r="A426" s="2"/>
      <c r="B426" s="32"/>
      <c r="C426" s="29"/>
      <c r="E426" s="196"/>
      <c r="G426" s="196">
        <f t="shared" si="10"/>
        <v>0</v>
      </c>
    </row>
    <row r="427" spans="1:7">
      <c r="A427" s="2"/>
      <c r="B427" s="32"/>
      <c r="C427" s="29"/>
      <c r="E427" s="196"/>
      <c r="G427" s="196">
        <f t="shared" si="10"/>
        <v>0</v>
      </c>
    </row>
    <row r="428" spans="1:7">
      <c r="A428" s="2"/>
      <c r="B428" s="32"/>
      <c r="C428" s="29"/>
      <c r="E428" s="196"/>
      <c r="G428" s="196">
        <f t="shared" si="10"/>
        <v>0</v>
      </c>
    </row>
    <row r="429" spans="1:7">
      <c r="A429" s="2"/>
      <c r="B429" s="32"/>
      <c r="C429" s="29"/>
      <c r="E429" s="196"/>
      <c r="G429" s="196">
        <f t="shared" si="10"/>
        <v>0</v>
      </c>
    </row>
    <row r="430" spans="1:7">
      <c r="A430" s="2"/>
      <c r="B430" s="32"/>
      <c r="C430" s="29"/>
      <c r="E430" s="196"/>
      <c r="G430" s="196">
        <f t="shared" si="10"/>
        <v>0</v>
      </c>
    </row>
    <row r="431" spans="1:7">
      <c r="A431" s="2"/>
      <c r="B431" s="32"/>
      <c r="C431" s="29"/>
      <c r="E431" s="196"/>
      <c r="G431" s="196">
        <f t="shared" si="10"/>
        <v>0</v>
      </c>
    </row>
    <row r="432" spans="1:7">
      <c r="A432" s="2"/>
      <c r="B432" s="32"/>
      <c r="C432" s="29"/>
      <c r="E432" s="196"/>
      <c r="G432" s="196">
        <f t="shared" si="10"/>
        <v>0</v>
      </c>
    </row>
    <row r="433" spans="1:7">
      <c r="A433" s="2"/>
      <c r="B433" s="32"/>
      <c r="C433" s="29"/>
      <c r="E433" s="196"/>
      <c r="G433" s="196">
        <f t="shared" si="10"/>
        <v>0</v>
      </c>
    </row>
    <row r="434" spans="1:7">
      <c r="A434" s="2"/>
      <c r="B434" s="32"/>
      <c r="C434" s="29"/>
      <c r="E434" s="196"/>
      <c r="G434" s="196">
        <f t="shared" si="10"/>
        <v>0</v>
      </c>
    </row>
    <row r="435" spans="1:7">
      <c r="A435" s="2"/>
      <c r="B435" s="32"/>
      <c r="C435" s="29"/>
      <c r="E435" s="196"/>
      <c r="G435" s="196">
        <f t="shared" si="10"/>
        <v>0</v>
      </c>
    </row>
    <row r="436" spans="1:7">
      <c r="A436" s="2"/>
      <c r="B436" s="32"/>
      <c r="C436" s="29"/>
      <c r="E436" s="196"/>
      <c r="G436" s="196">
        <f t="shared" si="10"/>
        <v>0</v>
      </c>
    </row>
    <row r="437" spans="1:7">
      <c r="A437" s="2"/>
      <c r="B437" s="32"/>
      <c r="C437" s="29"/>
      <c r="E437" s="196"/>
      <c r="G437" s="196">
        <f t="shared" si="10"/>
        <v>0</v>
      </c>
    </row>
    <row r="438" spans="1:7">
      <c r="A438" s="2"/>
      <c r="B438" s="32"/>
      <c r="C438" s="29"/>
      <c r="E438" s="196"/>
      <c r="G438" s="196">
        <f t="shared" si="10"/>
        <v>0</v>
      </c>
    </row>
    <row r="439" spans="1:7">
      <c r="A439" s="2"/>
      <c r="B439" s="32"/>
      <c r="C439" s="29"/>
      <c r="E439" s="196"/>
      <c r="G439" s="196">
        <f t="shared" si="10"/>
        <v>0</v>
      </c>
    </row>
    <row r="440" spans="1:7">
      <c r="A440" s="2"/>
      <c r="B440" s="32"/>
      <c r="C440" s="29"/>
      <c r="E440" s="196"/>
      <c r="G440" s="196">
        <f t="shared" si="10"/>
        <v>0</v>
      </c>
    </row>
    <row r="441" spans="1:7">
      <c r="A441" s="2"/>
      <c r="B441" s="32"/>
      <c r="C441" s="29"/>
      <c r="E441" s="196"/>
      <c r="G441" s="196">
        <f t="shared" si="10"/>
        <v>0</v>
      </c>
    </row>
    <row r="442" spans="1:7">
      <c r="A442" s="2"/>
      <c r="B442" s="32"/>
      <c r="C442" s="29"/>
      <c r="E442" s="196"/>
      <c r="G442" s="196">
        <f t="shared" si="10"/>
        <v>0</v>
      </c>
    </row>
    <row r="443" spans="1:7">
      <c r="A443" s="2"/>
      <c r="B443" s="32"/>
      <c r="C443" s="29"/>
      <c r="E443" s="196"/>
      <c r="G443" s="196">
        <f t="shared" si="10"/>
        <v>0</v>
      </c>
    </row>
    <row r="444" spans="1:7">
      <c r="A444" s="2"/>
      <c r="B444" s="32"/>
      <c r="C444" s="29"/>
      <c r="E444" s="196"/>
      <c r="G444" s="196">
        <f t="shared" si="10"/>
        <v>0</v>
      </c>
    </row>
    <row r="445" spans="1:7">
      <c r="A445" s="2"/>
      <c r="B445" s="32"/>
      <c r="C445" s="29"/>
      <c r="E445" s="196"/>
      <c r="G445" s="196">
        <f t="shared" si="10"/>
        <v>0</v>
      </c>
    </row>
    <row r="446" spans="1:7">
      <c r="A446" s="2"/>
      <c r="B446" s="32"/>
      <c r="C446" s="29"/>
      <c r="E446" s="196"/>
      <c r="G446" s="196">
        <f t="shared" si="10"/>
        <v>0</v>
      </c>
    </row>
    <row r="447" spans="1:7">
      <c r="A447" s="2"/>
      <c r="B447" s="32"/>
      <c r="C447" s="29"/>
      <c r="E447" s="196"/>
      <c r="G447" s="196">
        <f t="shared" si="10"/>
        <v>0</v>
      </c>
    </row>
    <row r="448" spans="1:7">
      <c r="A448" s="2"/>
      <c r="B448" s="32"/>
      <c r="C448" s="29"/>
      <c r="E448" s="196"/>
      <c r="G448" s="196">
        <f t="shared" si="10"/>
        <v>0</v>
      </c>
    </row>
    <row r="449" spans="1:7">
      <c r="A449" s="2"/>
      <c r="B449" s="32"/>
      <c r="C449" s="29"/>
      <c r="E449" s="196"/>
      <c r="G449" s="196">
        <f t="shared" si="10"/>
        <v>0</v>
      </c>
    </row>
    <row r="450" spans="1:7">
      <c r="A450" s="2"/>
      <c r="B450" s="32"/>
      <c r="C450" s="29"/>
      <c r="E450" s="196"/>
      <c r="G450" s="196">
        <f t="shared" si="10"/>
        <v>0</v>
      </c>
    </row>
    <row r="451" spans="1:7">
      <c r="A451" s="2"/>
      <c r="B451" s="32"/>
      <c r="C451" s="29"/>
      <c r="E451" s="196"/>
      <c r="G451" s="196">
        <f t="shared" si="10"/>
        <v>0</v>
      </c>
    </row>
    <row r="452" spans="1:7">
      <c r="A452" s="2"/>
      <c r="B452" s="32"/>
      <c r="C452" s="29"/>
      <c r="E452" s="196"/>
      <c r="G452" s="196">
        <f t="shared" ref="G452:G500" si="11">IF($C452="&gt;&gt;&gt;&gt;TOTAL",0,E452*F452)</f>
        <v>0</v>
      </c>
    </row>
    <row r="453" spans="1:7">
      <c r="A453" s="2"/>
      <c r="B453" s="32"/>
      <c r="C453" s="29"/>
      <c r="E453" s="196"/>
      <c r="G453" s="196">
        <f t="shared" si="11"/>
        <v>0</v>
      </c>
    </row>
    <row r="454" spans="1:7">
      <c r="A454" s="2"/>
      <c r="B454" s="32"/>
      <c r="C454" s="29"/>
      <c r="E454" s="196"/>
      <c r="G454" s="196">
        <f t="shared" si="11"/>
        <v>0</v>
      </c>
    </row>
    <row r="455" spans="1:7">
      <c r="A455" s="2"/>
      <c r="B455" s="32"/>
      <c r="C455" s="29"/>
      <c r="E455" s="196"/>
      <c r="G455" s="196">
        <f t="shared" si="11"/>
        <v>0</v>
      </c>
    </row>
    <row r="456" spans="1:7">
      <c r="A456" s="2"/>
      <c r="B456" s="32"/>
      <c r="C456" s="29"/>
      <c r="E456" s="196"/>
      <c r="G456" s="196">
        <f t="shared" si="11"/>
        <v>0</v>
      </c>
    </row>
    <row r="457" spans="1:7">
      <c r="A457" s="2"/>
      <c r="B457" s="32"/>
      <c r="C457" s="29"/>
      <c r="E457" s="196"/>
      <c r="G457" s="196">
        <f t="shared" si="11"/>
        <v>0</v>
      </c>
    </row>
    <row r="458" spans="1:7">
      <c r="A458" s="2"/>
      <c r="B458" s="32"/>
      <c r="C458" s="29"/>
      <c r="E458" s="196"/>
      <c r="G458" s="196">
        <f t="shared" si="11"/>
        <v>0</v>
      </c>
    </row>
    <row r="459" spans="1:7">
      <c r="A459" s="2"/>
      <c r="B459" s="32"/>
      <c r="C459" s="29"/>
      <c r="E459" s="196"/>
      <c r="G459" s="196">
        <f t="shared" si="11"/>
        <v>0</v>
      </c>
    </row>
    <row r="460" spans="1:7">
      <c r="A460" s="2"/>
      <c r="B460" s="32"/>
      <c r="C460" s="29"/>
      <c r="E460" s="196"/>
      <c r="G460" s="196">
        <f t="shared" si="11"/>
        <v>0</v>
      </c>
    </row>
    <row r="461" spans="1:7">
      <c r="A461" s="2"/>
      <c r="B461" s="32"/>
      <c r="C461" s="29"/>
      <c r="E461" s="196"/>
      <c r="G461" s="196">
        <f t="shared" si="11"/>
        <v>0</v>
      </c>
    </row>
    <row r="462" spans="1:7">
      <c r="A462" s="2"/>
      <c r="B462" s="32"/>
      <c r="C462" s="29"/>
      <c r="E462" s="196"/>
      <c r="G462" s="196">
        <f t="shared" si="11"/>
        <v>0</v>
      </c>
    </row>
    <row r="463" spans="1:7">
      <c r="A463" s="2"/>
      <c r="B463" s="32"/>
      <c r="C463" s="29"/>
      <c r="E463" s="196"/>
      <c r="G463" s="196">
        <f t="shared" si="11"/>
        <v>0</v>
      </c>
    </row>
    <row r="464" spans="1:7">
      <c r="A464" s="2"/>
      <c r="B464" s="32"/>
      <c r="C464" s="29"/>
      <c r="E464" s="196"/>
      <c r="G464" s="196">
        <f t="shared" si="11"/>
        <v>0</v>
      </c>
    </row>
    <row r="465" spans="1:7">
      <c r="A465" s="2"/>
      <c r="B465" s="32"/>
      <c r="C465" s="29"/>
      <c r="E465" s="196"/>
      <c r="G465" s="196">
        <f t="shared" si="11"/>
        <v>0</v>
      </c>
    </row>
    <row r="466" spans="1:7">
      <c r="A466" s="2"/>
      <c r="B466" s="32"/>
      <c r="C466" s="29"/>
      <c r="E466" s="196"/>
      <c r="G466" s="196">
        <f t="shared" si="11"/>
        <v>0</v>
      </c>
    </row>
    <row r="467" spans="1:7">
      <c r="A467" s="2"/>
      <c r="B467" s="32"/>
      <c r="C467" s="29"/>
      <c r="E467" s="196"/>
      <c r="G467" s="196">
        <f t="shared" si="11"/>
        <v>0</v>
      </c>
    </row>
    <row r="468" spans="1:7">
      <c r="A468" s="2"/>
      <c r="B468" s="32"/>
      <c r="C468" s="29"/>
      <c r="E468" s="196"/>
      <c r="G468" s="196">
        <f t="shared" si="11"/>
        <v>0</v>
      </c>
    </row>
    <row r="469" spans="1:7">
      <c r="A469" s="2"/>
      <c r="B469" s="32"/>
      <c r="C469" s="29"/>
      <c r="E469" s="196"/>
      <c r="G469" s="196">
        <f t="shared" si="11"/>
        <v>0</v>
      </c>
    </row>
    <row r="470" spans="1:7">
      <c r="A470" s="2"/>
      <c r="B470" s="32"/>
      <c r="C470" s="29"/>
      <c r="E470" s="196"/>
      <c r="G470" s="196">
        <f t="shared" si="11"/>
        <v>0</v>
      </c>
    </row>
    <row r="471" spans="1:7">
      <c r="A471" s="2"/>
      <c r="B471" s="32"/>
      <c r="C471" s="29"/>
      <c r="E471" s="196"/>
      <c r="G471" s="196">
        <f t="shared" si="11"/>
        <v>0</v>
      </c>
    </row>
    <row r="472" spans="1:7">
      <c r="A472" s="2"/>
      <c r="B472" s="32"/>
      <c r="C472" s="29"/>
      <c r="E472" s="196"/>
      <c r="G472" s="196">
        <f t="shared" si="11"/>
        <v>0</v>
      </c>
    </row>
    <row r="473" spans="1:7">
      <c r="A473" s="2"/>
      <c r="B473" s="32"/>
      <c r="C473" s="29"/>
      <c r="E473" s="196"/>
      <c r="G473" s="196">
        <f t="shared" si="11"/>
        <v>0</v>
      </c>
    </row>
    <row r="474" spans="1:7">
      <c r="A474" s="2"/>
      <c r="B474" s="32"/>
      <c r="C474" s="29"/>
      <c r="E474" s="196"/>
      <c r="G474" s="196">
        <f t="shared" si="11"/>
        <v>0</v>
      </c>
    </row>
    <row r="475" spans="1:7">
      <c r="B475" s="163"/>
      <c r="G475" s="196">
        <f t="shared" si="11"/>
        <v>0</v>
      </c>
    </row>
    <row r="476" spans="1:7">
      <c r="B476" s="163"/>
      <c r="G476" s="196">
        <f t="shared" si="11"/>
        <v>0</v>
      </c>
    </row>
    <row r="477" spans="1:7">
      <c r="B477" s="163"/>
      <c r="G477" s="196">
        <f t="shared" si="11"/>
        <v>0</v>
      </c>
    </row>
    <row r="478" spans="1:7">
      <c r="B478" s="163"/>
      <c r="G478" s="196">
        <f t="shared" si="11"/>
        <v>0</v>
      </c>
    </row>
    <row r="479" spans="1:7">
      <c r="B479" s="163"/>
      <c r="G479" s="196">
        <f t="shared" si="11"/>
        <v>0</v>
      </c>
    </row>
    <row r="480" spans="1:7">
      <c r="B480" s="163"/>
      <c r="G480" s="196">
        <f t="shared" si="11"/>
        <v>0</v>
      </c>
    </row>
    <row r="481" spans="2:7">
      <c r="B481" s="163"/>
      <c r="G481" s="196">
        <f t="shared" si="11"/>
        <v>0</v>
      </c>
    </row>
    <row r="482" spans="2:7">
      <c r="B482" s="163"/>
      <c r="G482" s="196">
        <f t="shared" si="11"/>
        <v>0</v>
      </c>
    </row>
    <row r="483" spans="2:7">
      <c r="B483" s="163"/>
      <c r="G483" s="196">
        <f t="shared" si="11"/>
        <v>0</v>
      </c>
    </row>
    <row r="484" spans="2:7">
      <c r="B484" s="163"/>
      <c r="G484" s="196">
        <f t="shared" si="11"/>
        <v>0</v>
      </c>
    </row>
    <row r="485" spans="2:7">
      <c r="B485" s="163"/>
      <c r="G485" s="196">
        <f t="shared" si="11"/>
        <v>0</v>
      </c>
    </row>
    <row r="486" spans="2:7">
      <c r="B486" s="163"/>
      <c r="G486" s="196">
        <f t="shared" si="11"/>
        <v>0</v>
      </c>
    </row>
    <row r="487" spans="2:7">
      <c r="B487" s="163"/>
      <c r="G487" s="196">
        <f t="shared" si="11"/>
        <v>0</v>
      </c>
    </row>
    <row r="488" spans="2:7">
      <c r="B488" s="163"/>
      <c r="G488" s="196">
        <f t="shared" si="11"/>
        <v>0</v>
      </c>
    </row>
    <row r="489" spans="2:7">
      <c r="B489" s="163"/>
      <c r="G489" s="196">
        <f t="shared" si="11"/>
        <v>0</v>
      </c>
    </row>
    <row r="490" spans="2:7">
      <c r="B490" s="163"/>
      <c r="G490" s="196">
        <f t="shared" si="11"/>
        <v>0</v>
      </c>
    </row>
    <row r="491" spans="2:7">
      <c r="B491" s="163"/>
      <c r="G491" s="196">
        <f t="shared" si="11"/>
        <v>0</v>
      </c>
    </row>
    <row r="492" spans="2:7">
      <c r="B492" s="163"/>
      <c r="G492" s="196">
        <f t="shared" si="11"/>
        <v>0</v>
      </c>
    </row>
    <row r="493" spans="2:7">
      <c r="B493" s="163"/>
      <c r="G493" s="196">
        <f t="shared" si="11"/>
        <v>0</v>
      </c>
    </row>
    <row r="494" spans="2:7">
      <c r="B494" s="163"/>
      <c r="G494" s="196">
        <f t="shared" si="11"/>
        <v>0</v>
      </c>
    </row>
    <row r="495" spans="2:7">
      <c r="B495" s="163"/>
      <c r="G495" s="196">
        <f t="shared" si="11"/>
        <v>0</v>
      </c>
    </row>
    <row r="496" spans="2:7">
      <c r="B496" s="163"/>
      <c r="G496" s="196">
        <f t="shared" si="11"/>
        <v>0</v>
      </c>
    </row>
    <row r="497" spans="2:7">
      <c r="B497" s="163"/>
      <c r="G497" s="196">
        <f t="shared" si="11"/>
        <v>0</v>
      </c>
    </row>
    <row r="498" spans="2:7">
      <c r="B498" s="163"/>
      <c r="G498" s="196">
        <f t="shared" si="11"/>
        <v>0</v>
      </c>
    </row>
    <row r="499" spans="2:7">
      <c r="B499" s="163"/>
      <c r="G499" s="196">
        <f t="shared" si="11"/>
        <v>0</v>
      </c>
    </row>
    <row r="500" spans="2:7">
      <c r="B500" s="163"/>
      <c r="G500" s="196">
        <f t="shared" si="11"/>
        <v>0</v>
      </c>
    </row>
    <row r="501" spans="2:7">
      <c r="G501" s="195">
        <f>SUBTOTAL(9,G3:G500)</f>
        <v>0</v>
      </c>
    </row>
  </sheetData>
  <autoFilter ref="A2:G500" xr:uid="{00000000-0009-0000-0000-00000B000000}"/>
  <mergeCells count="4">
    <mergeCell ref="I26:L28"/>
    <mergeCell ref="I29:L29"/>
    <mergeCell ref="I36:L36"/>
    <mergeCell ref="H58:M58"/>
  </mergeCells>
  <conditionalFormatting sqref="A3:G500">
    <cfRule type="expression" dxfId="2" priority="3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B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F801"/>
  <sheetViews>
    <sheetView topLeftCell="A177" workbookViewId="0">
      <selection activeCell="B190" sqref="B190"/>
    </sheetView>
  </sheetViews>
  <sheetFormatPr baseColWidth="10" defaultRowHeight="15.75"/>
  <cols>
    <col min="1" max="1" width="8" customWidth="1"/>
    <col min="2" max="2" width="25.375" customWidth="1"/>
    <col min="3" max="3" width="49.625" customWidth="1"/>
    <col min="9" max="9" width="53.625" customWidth="1"/>
  </cols>
  <sheetData>
    <row r="2" spans="1:4">
      <c r="A2" s="1" t="s">
        <v>40</v>
      </c>
      <c r="B2" s="1" t="s">
        <v>0</v>
      </c>
      <c r="C2" s="1" t="s">
        <v>1</v>
      </c>
      <c r="D2" s="1" t="s">
        <v>43</v>
      </c>
    </row>
    <row r="3" spans="1:4">
      <c r="A3" s="50" t="s">
        <v>42</v>
      </c>
      <c r="B3" s="29" t="s">
        <v>21</v>
      </c>
      <c r="C3" t="s">
        <v>798</v>
      </c>
      <c r="D3" s="49">
        <v>2.27</v>
      </c>
    </row>
    <row r="4" spans="1:4">
      <c r="A4" s="48" t="s">
        <v>42</v>
      </c>
      <c r="B4" s="29" t="s">
        <v>21</v>
      </c>
      <c r="C4" s="29" t="s">
        <v>223</v>
      </c>
      <c r="D4" s="49">
        <v>2.17</v>
      </c>
    </row>
    <row r="5" spans="1:4">
      <c r="A5" s="50" t="s">
        <v>41</v>
      </c>
      <c r="B5" s="29" t="s">
        <v>810</v>
      </c>
      <c r="C5" s="29" t="s">
        <v>255</v>
      </c>
      <c r="D5" s="49">
        <v>3.9</v>
      </c>
    </row>
    <row r="6" spans="1:4">
      <c r="A6" s="50" t="s">
        <v>41</v>
      </c>
      <c r="B6" s="29" t="s">
        <v>27</v>
      </c>
      <c r="C6" s="29" t="s">
        <v>197</v>
      </c>
      <c r="D6" s="49">
        <v>7.16</v>
      </c>
    </row>
    <row r="7" spans="1:4">
      <c r="A7" s="48" t="s">
        <v>41</v>
      </c>
      <c r="B7" s="29" t="s">
        <v>806</v>
      </c>
      <c r="C7" s="29" t="s">
        <v>87</v>
      </c>
      <c r="D7" s="151">
        <v>1.5</v>
      </c>
    </row>
    <row r="8" spans="1:4">
      <c r="A8" s="50" t="s">
        <v>42</v>
      </c>
      <c r="B8" s="29" t="s">
        <v>811</v>
      </c>
      <c r="C8" s="29" t="s">
        <v>151</v>
      </c>
      <c r="D8" s="49">
        <v>9.3000000000000007</v>
      </c>
    </row>
    <row r="9" spans="1:4">
      <c r="A9" s="50" t="s">
        <v>42</v>
      </c>
      <c r="B9" s="29" t="s">
        <v>810</v>
      </c>
      <c r="C9" s="29" t="s">
        <v>626</v>
      </c>
      <c r="D9" s="49">
        <v>1.4</v>
      </c>
    </row>
    <row r="10" spans="1:4">
      <c r="A10" s="48" t="s">
        <v>41</v>
      </c>
      <c r="B10" s="29" t="s">
        <v>25</v>
      </c>
      <c r="C10" s="29" t="s">
        <v>46</v>
      </c>
      <c r="D10" s="151">
        <v>1.1200000000000001</v>
      </c>
    </row>
    <row r="11" spans="1:4">
      <c r="A11" s="50" t="s">
        <v>42</v>
      </c>
      <c r="B11" s="29" t="s">
        <v>25</v>
      </c>
      <c r="C11" s="29" t="s">
        <v>257</v>
      </c>
      <c r="D11" s="49">
        <v>1.33</v>
      </c>
    </row>
    <row r="12" spans="1:4">
      <c r="A12" s="48" t="s">
        <v>145</v>
      </c>
      <c r="B12" s="29" t="s">
        <v>810</v>
      </c>
      <c r="C12" s="29" t="s">
        <v>88</v>
      </c>
      <c r="D12" s="49">
        <v>2.88</v>
      </c>
    </row>
    <row r="13" spans="1:4">
      <c r="A13" s="48" t="s">
        <v>42</v>
      </c>
      <c r="B13" s="29" t="s">
        <v>25</v>
      </c>
      <c r="C13" s="29" t="s">
        <v>358</v>
      </c>
      <c r="D13" s="49">
        <v>7.19</v>
      </c>
    </row>
    <row r="14" spans="1:4">
      <c r="A14" s="48" t="s">
        <v>41</v>
      </c>
      <c r="B14" s="29" t="s">
        <v>25</v>
      </c>
      <c r="C14" s="29" t="s">
        <v>526</v>
      </c>
      <c r="D14" s="49">
        <v>3.59</v>
      </c>
    </row>
    <row r="15" spans="1:4">
      <c r="A15" s="48" t="s">
        <v>41</v>
      </c>
      <c r="B15" s="29" t="s">
        <v>24</v>
      </c>
      <c r="C15" s="29" t="s">
        <v>47</v>
      </c>
      <c r="D15" s="151">
        <v>1.58</v>
      </c>
    </row>
    <row r="16" spans="1:4">
      <c r="A16" s="50" t="s">
        <v>42</v>
      </c>
      <c r="B16" s="29" t="s">
        <v>811</v>
      </c>
      <c r="C16" s="29" t="s">
        <v>143</v>
      </c>
      <c r="D16" s="49">
        <v>3.87</v>
      </c>
    </row>
    <row r="17" spans="1:4">
      <c r="A17" s="48" t="s">
        <v>42</v>
      </c>
      <c r="B17" s="29" t="s">
        <v>22</v>
      </c>
      <c r="C17" s="29" t="s">
        <v>12</v>
      </c>
      <c r="D17" s="151">
        <v>13.65</v>
      </c>
    </row>
    <row r="18" spans="1:4">
      <c r="A18" s="50" t="s">
        <v>41</v>
      </c>
      <c r="B18" s="29" t="s">
        <v>25</v>
      </c>
      <c r="C18" s="29" t="s">
        <v>414</v>
      </c>
      <c r="D18" s="49">
        <v>0.53</v>
      </c>
    </row>
    <row r="19" spans="1:4">
      <c r="A19" s="50" t="s">
        <v>42</v>
      </c>
      <c r="B19" s="29" t="s">
        <v>25</v>
      </c>
      <c r="C19" s="29" t="s">
        <v>367</v>
      </c>
      <c r="D19" s="49">
        <v>1.19</v>
      </c>
    </row>
    <row r="20" spans="1:4" s="58" customFormat="1">
      <c r="A20" s="48" t="s">
        <v>42</v>
      </c>
      <c r="B20" s="29" t="s">
        <v>25</v>
      </c>
      <c r="C20" s="72" t="s">
        <v>753</v>
      </c>
      <c r="D20" s="49">
        <v>2.7</v>
      </c>
    </row>
    <row r="21" spans="1:4">
      <c r="A21" s="48" t="s">
        <v>41</v>
      </c>
      <c r="B21" s="29" t="s">
        <v>25</v>
      </c>
      <c r="C21" s="29" t="s">
        <v>530</v>
      </c>
      <c r="D21" s="49">
        <v>1.89</v>
      </c>
    </row>
    <row r="22" spans="1:4">
      <c r="A22" s="48" t="s">
        <v>41</v>
      </c>
      <c r="B22" s="29" t="s">
        <v>809</v>
      </c>
      <c r="C22" s="29" t="s">
        <v>48</v>
      </c>
      <c r="D22" s="49">
        <v>1.5</v>
      </c>
    </row>
    <row r="23" spans="1:4">
      <c r="A23" s="50" t="s">
        <v>42</v>
      </c>
      <c r="B23" s="29" t="s">
        <v>319</v>
      </c>
      <c r="C23" s="29" t="s">
        <v>391</v>
      </c>
      <c r="D23" s="49">
        <v>0.85</v>
      </c>
    </row>
    <row r="24" spans="1:4">
      <c r="A24" s="50" t="s">
        <v>42</v>
      </c>
      <c r="B24" s="29" t="s">
        <v>319</v>
      </c>
      <c r="C24" s="29" t="s">
        <v>325</v>
      </c>
      <c r="D24" s="49">
        <v>0.8</v>
      </c>
    </row>
    <row r="25" spans="1:4" s="58" customFormat="1">
      <c r="A25" s="50" t="s">
        <v>41</v>
      </c>
      <c r="B25" s="29" t="s">
        <v>319</v>
      </c>
      <c r="C25" s="29" t="s">
        <v>422</v>
      </c>
      <c r="D25" s="49">
        <v>0.85</v>
      </c>
    </row>
    <row r="26" spans="1:4">
      <c r="A26" s="48" t="s">
        <v>42</v>
      </c>
      <c r="B26" s="29" t="s">
        <v>319</v>
      </c>
      <c r="C26" s="29" t="s">
        <v>320</v>
      </c>
      <c r="D26" s="49">
        <v>0.55000000000000004</v>
      </c>
    </row>
    <row r="27" spans="1:4">
      <c r="A27" s="50" t="s">
        <v>42</v>
      </c>
      <c r="B27" s="29" t="s">
        <v>319</v>
      </c>
      <c r="C27" s="29" t="s">
        <v>434</v>
      </c>
      <c r="D27" s="49">
        <v>0.9</v>
      </c>
    </row>
    <row r="28" spans="1:4">
      <c r="A28" s="48" t="s">
        <v>42</v>
      </c>
      <c r="B28" s="29" t="s">
        <v>21</v>
      </c>
      <c r="C28" s="29" t="s">
        <v>476</v>
      </c>
      <c r="D28" s="49">
        <v>1.27</v>
      </c>
    </row>
    <row r="29" spans="1:4">
      <c r="A29" s="50" t="s">
        <v>41</v>
      </c>
      <c r="B29" s="29" t="s">
        <v>25</v>
      </c>
      <c r="C29" s="29" t="s">
        <v>249</v>
      </c>
      <c r="D29" s="49">
        <v>0.44</v>
      </c>
    </row>
    <row r="30" spans="1:4">
      <c r="A30" s="50" t="s">
        <v>42</v>
      </c>
      <c r="B30" s="29" t="s">
        <v>25</v>
      </c>
      <c r="C30" s="29" t="s">
        <v>394</v>
      </c>
      <c r="D30" s="49">
        <v>2.25</v>
      </c>
    </row>
    <row r="31" spans="1:4">
      <c r="A31" s="48" t="s">
        <v>42</v>
      </c>
      <c r="B31" s="29" t="s">
        <v>25</v>
      </c>
      <c r="C31" s="29" t="s">
        <v>321</v>
      </c>
      <c r="D31" s="49">
        <v>1.25</v>
      </c>
    </row>
    <row r="32" spans="1:4">
      <c r="A32" s="50" t="s">
        <v>42</v>
      </c>
      <c r="B32" s="29" t="s">
        <v>25</v>
      </c>
      <c r="C32" s="29" t="s">
        <v>606</v>
      </c>
      <c r="D32" s="49">
        <v>0.86</v>
      </c>
    </row>
    <row r="33" spans="1:4">
      <c r="A33" s="50" t="s">
        <v>42</v>
      </c>
      <c r="B33" s="29" t="s">
        <v>25</v>
      </c>
      <c r="C33" s="29" t="s">
        <v>675</v>
      </c>
      <c r="D33" s="49">
        <v>0.96</v>
      </c>
    </row>
    <row r="34" spans="1:4">
      <c r="A34" s="50" t="s">
        <v>42</v>
      </c>
      <c r="B34" s="29" t="s">
        <v>25</v>
      </c>
      <c r="C34" s="29" t="s">
        <v>691</v>
      </c>
      <c r="D34" s="49">
        <v>1.64</v>
      </c>
    </row>
    <row r="35" spans="1:4">
      <c r="A35" s="50" t="s">
        <v>42</v>
      </c>
      <c r="B35" s="29" t="s">
        <v>25</v>
      </c>
      <c r="C35" s="29" t="s">
        <v>614</v>
      </c>
      <c r="D35" s="49">
        <v>1.55</v>
      </c>
    </row>
    <row r="36" spans="1:4">
      <c r="A36" s="48" t="s">
        <v>42</v>
      </c>
      <c r="B36" s="29" t="s">
        <v>33</v>
      </c>
      <c r="C36" s="29" t="s">
        <v>490</v>
      </c>
      <c r="D36" s="49">
        <v>2.36</v>
      </c>
    </row>
    <row r="37" spans="1:4">
      <c r="A37" s="50" t="s">
        <v>42</v>
      </c>
      <c r="B37" s="29" t="s">
        <v>25</v>
      </c>
      <c r="C37" s="29" t="s">
        <v>460</v>
      </c>
      <c r="D37" s="49">
        <v>0.89</v>
      </c>
    </row>
    <row r="38" spans="1:4">
      <c r="A38" s="50" t="s">
        <v>42</v>
      </c>
      <c r="B38" s="29" t="s">
        <v>25</v>
      </c>
      <c r="C38" s="29" t="s">
        <v>460</v>
      </c>
      <c r="D38" s="49">
        <v>0.89</v>
      </c>
    </row>
    <row r="39" spans="1:4">
      <c r="A39" s="48" t="s">
        <v>42</v>
      </c>
      <c r="B39" s="29" t="s">
        <v>811</v>
      </c>
      <c r="C39" s="29" t="s">
        <v>654</v>
      </c>
      <c r="D39" s="49">
        <v>0.28999999999999998</v>
      </c>
    </row>
    <row r="40" spans="1:4">
      <c r="A40" s="50" t="s">
        <v>41</v>
      </c>
      <c r="B40" s="29" t="s">
        <v>22</v>
      </c>
      <c r="C40" s="29" t="s">
        <v>272</v>
      </c>
      <c r="D40" s="49">
        <v>3.6</v>
      </c>
    </row>
    <row r="41" spans="1:4">
      <c r="A41" s="50" t="s">
        <v>41</v>
      </c>
      <c r="B41" s="29" t="s">
        <v>24</v>
      </c>
      <c r="C41" s="29" t="s">
        <v>459</v>
      </c>
      <c r="D41" s="49">
        <v>3.58</v>
      </c>
    </row>
    <row r="42" spans="1:4">
      <c r="A42" s="50" t="s">
        <v>42</v>
      </c>
      <c r="B42" s="29" t="s">
        <v>24</v>
      </c>
      <c r="C42" s="29" t="s">
        <v>604</v>
      </c>
      <c r="D42" s="49">
        <v>1.84</v>
      </c>
    </row>
    <row r="43" spans="1:4">
      <c r="A43" s="50" t="s">
        <v>42</v>
      </c>
      <c r="B43" s="29" t="s">
        <v>24</v>
      </c>
      <c r="C43" s="29" t="s">
        <v>162</v>
      </c>
      <c r="D43" s="49">
        <v>1</v>
      </c>
    </row>
    <row r="44" spans="1:4">
      <c r="A44" s="48" t="s">
        <v>42</v>
      </c>
      <c r="B44" s="29" t="s">
        <v>24</v>
      </c>
      <c r="C44" s="29" t="s">
        <v>224</v>
      </c>
      <c r="D44" s="49">
        <v>3.89</v>
      </c>
    </row>
    <row r="45" spans="1:4">
      <c r="A45" s="50" t="s">
        <v>42</v>
      </c>
      <c r="B45" s="29" t="s">
        <v>21</v>
      </c>
      <c r="C45" s="29" t="s">
        <v>293</v>
      </c>
      <c r="D45" s="49">
        <v>1.42</v>
      </c>
    </row>
    <row r="46" spans="1:4">
      <c r="A46" s="48" t="s">
        <v>42</v>
      </c>
      <c r="B46" s="29" t="s">
        <v>808</v>
      </c>
      <c r="C46" s="29" t="s">
        <v>776</v>
      </c>
      <c r="D46" s="49">
        <v>2.4500000000000002</v>
      </c>
    </row>
    <row r="47" spans="1:4">
      <c r="A47" s="48" t="s">
        <v>42</v>
      </c>
      <c r="B47" s="29" t="s">
        <v>808</v>
      </c>
      <c r="C47" s="29" t="s">
        <v>736</v>
      </c>
      <c r="D47" s="49">
        <v>2.4500000000000002</v>
      </c>
    </row>
    <row r="48" spans="1:4">
      <c r="A48" s="48" t="s">
        <v>42</v>
      </c>
      <c r="B48" s="29" t="s">
        <v>33</v>
      </c>
      <c r="C48" s="29" t="s">
        <v>488</v>
      </c>
      <c r="D48" s="49">
        <v>2.0299999999999998</v>
      </c>
    </row>
    <row r="49" spans="1:4">
      <c r="A49" s="50" t="s">
        <v>42</v>
      </c>
      <c r="B49" s="29" t="s">
        <v>33</v>
      </c>
      <c r="C49" s="29" t="s">
        <v>262</v>
      </c>
      <c r="D49" s="49">
        <v>2.5</v>
      </c>
    </row>
    <row r="50" spans="1:4">
      <c r="A50" s="56" t="s">
        <v>42</v>
      </c>
      <c r="B50" s="29" t="s">
        <v>33</v>
      </c>
      <c r="C50" s="29" t="s">
        <v>501</v>
      </c>
      <c r="D50" s="49">
        <v>2.7</v>
      </c>
    </row>
    <row r="51" spans="1:4">
      <c r="A51" s="50" t="s">
        <v>42</v>
      </c>
      <c r="B51" s="29" t="s">
        <v>33</v>
      </c>
      <c r="C51" s="152" t="s">
        <v>560</v>
      </c>
      <c r="D51" s="49">
        <v>2.77</v>
      </c>
    </row>
    <row r="52" spans="1:4">
      <c r="A52" s="50" t="s">
        <v>42</v>
      </c>
      <c r="B52" s="29" t="s">
        <v>33</v>
      </c>
      <c r="C52" t="s">
        <v>788</v>
      </c>
      <c r="D52" s="49">
        <v>4.7300000000000004</v>
      </c>
    </row>
    <row r="53" spans="1:4">
      <c r="A53" s="48" t="s">
        <v>41</v>
      </c>
      <c r="B53" s="30" t="s">
        <v>810</v>
      </c>
      <c r="C53" s="29" t="s">
        <v>49</v>
      </c>
      <c r="D53" s="49">
        <v>1.47</v>
      </c>
    </row>
    <row r="54" spans="1:4">
      <c r="A54" s="50" t="s">
        <v>42</v>
      </c>
      <c r="B54" s="29" t="s">
        <v>810</v>
      </c>
      <c r="C54" s="29" t="s">
        <v>621</v>
      </c>
      <c r="D54" s="49">
        <v>1.55</v>
      </c>
    </row>
    <row r="55" spans="1:4">
      <c r="A55" s="48" t="s">
        <v>42</v>
      </c>
      <c r="B55" s="29" t="s">
        <v>22</v>
      </c>
      <c r="C55" s="29" t="s">
        <v>13</v>
      </c>
      <c r="D55" s="49">
        <v>3.72</v>
      </c>
    </row>
    <row r="56" spans="1:4">
      <c r="A56" s="50" t="s">
        <v>42</v>
      </c>
      <c r="B56" s="29" t="s">
        <v>22</v>
      </c>
      <c r="C56" s="29" t="s">
        <v>244</v>
      </c>
      <c r="D56" s="49">
        <v>2.99</v>
      </c>
    </row>
    <row r="57" spans="1:4">
      <c r="A57" s="50" t="s">
        <v>455</v>
      </c>
      <c r="B57" s="29" t="s">
        <v>806</v>
      </c>
      <c r="C57" s="29" t="s">
        <v>537</v>
      </c>
      <c r="D57" s="49">
        <v>2.2999999999999998</v>
      </c>
    </row>
    <row r="58" spans="1:4">
      <c r="A58" s="50" t="s">
        <v>41</v>
      </c>
      <c r="B58" s="29" t="s">
        <v>22</v>
      </c>
      <c r="C58" s="29" t="s">
        <v>172</v>
      </c>
      <c r="D58" s="49">
        <v>2.99</v>
      </c>
    </row>
    <row r="59" spans="1:4">
      <c r="A59" s="48" t="s">
        <v>41</v>
      </c>
      <c r="B59" s="30" t="s">
        <v>808</v>
      </c>
      <c r="C59" s="29" t="s">
        <v>50</v>
      </c>
      <c r="D59" s="49">
        <v>3.03</v>
      </c>
    </row>
    <row r="60" spans="1:4">
      <c r="A60" s="50" t="s">
        <v>42</v>
      </c>
      <c r="B60" s="29" t="s">
        <v>808</v>
      </c>
      <c r="C60" s="29" t="s">
        <v>403</v>
      </c>
      <c r="D60" s="49">
        <v>1.67</v>
      </c>
    </row>
    <row r="61" spans="1:4">
      <c r="A61" s="56" t="s">
        <v>42</v>
      </c>
      <c r="B61" s="52" t="s">
        <v>808</v>
      </c>
      <c r="C61" s="52" t="s">
        <v>213</v>
      </c>
      <c r="D61" s="57">
        <v>2.06</v>
      </c>
    </row>
    <row r="62" spans="1:4">
      <c r="A62" s="50" t="s">
        <v>42</v>
      </c>
      <c r="B62" s="29" t="s">
        <v>24</v>
      </c>
      <c r="C62" s="29" t="s">
        <v>569</v>
      </c>
      <c r="D62" s="49">
        <v>0.8</v>
      </c>
    </row>
    <row r="63" spans="1:4">
      <c r="A63" s="50" t="s">
        <v>42</v>
      </c>
      <c r="B63" s="29" t="s">
        <v>25</v>
      </c>
      <c r="C63" s="29" t="s">
        <v>237</v>
      </c>
      <c r="D63" s="49">
        <v>1.99</v>
      </c>
    </row>
    <row r="64" spans="1:4">
      <c r="A64" s="50" t="s">
        <v>42</v>
      </c>
      <c r="B64" s="29" t="s">
        <v>25</v>
      </c>
      <c r="C64" s="72" t="s">
        <v>697</v>
      </c>
      <c r="D64" s="49">
        <v>1.79</v>
      </c>
    </row>
    <row r="65" spans="1:6">
      <c r="A65" s="50" t="s">
        <v>42</v>
      </c>
      <c r="B65" s="29" t="s">
        <v>25</v>
      </c>
      <c r="C65" s="29" t="s">
        <v>339</v>
      </c>
      <c r="D65" s="49">
        <v>2.4900000000000002</v>
      </c>
    </row>
    <row r="66" spans="1:6">
      <c r="A66" s="50" t="s">
        <v>42</v>
      </c>
      <c r="B66" s="29" t="s">
        <v>808</v>
      </c>
      <c r="C66" s="29" t="s">
        <v>472</v>
      </c>
      <c r="D66" s="49">
        <v>5.62</v>
      </c>
    </row>
    <row r="67" spans="1:6">
      <c r="A67" s="50" t="s">
        <v>41</v>
      </c>
      <c r="B67" s="29" t="s">
        <v>809</v>
      </c>
      <c r="C67" s="29" t="s">
        <v>425</v>
      </c>
      <c r="D67" s="49">
        <v>2.92</v>
      </c>
    </row>
    <row r="68" spans="1:6">
      <c r="A68" s="50" t="s">
        <v>41</v>
      </c>
      <c r="B68" s="29" t="s">
        <v>24</v>
      </c>
      <c r="C68" s="29" t="s">
        <v>586</v>
      </c>
      <c r="D68" s="49">
        <v>1.58</v>
      </c>
    </row>
    <row r="69" spans="1:6">
      <c r="A69" s="50" t="s">
        <v>42</v>
      </c>
      <c r="B69" s="29" t="s">
        <v>27</v>
      </c>
      <c r="C69" s="29" t="s">
        <v>169</v>
      </c>
      <c r="D69" s="49">
        <v>2.59</v>
      </c>
    </row>
    <row r="70" spans="1:6" s="58" customFormat="1">
      <c r="A70" s="50" t="s">
        <v>42</v>
      </c>
      <c r="B70" s="29" t="s">
        <v>24</v>
      </c>
      <c r="C70" s="29" t="s">
        <v>308</v>
      </c>
      <c r="D70" s="49">
        <v>2.09</v>
      </c>
    </row>
    <row r="71" spans="1:6">
      <c r="A71" s="48" t="s">
        <v>41</v>
      </c>
      <c r="B71" s="29" t="s">
        <v>22</v>
      </c>
      <c r="C71" s="29" t="s">
        <v>51</v>
      </c>
      <c r="D71" s="49">
        <v>3.2</v>
      </c>
    </row>
    <row r="72" spans="1:6">
      <c r="A72" s="48" t="s">
        <v>42</v>
      </c>
      <c r="B72" s="29" t="s">
        <v>24</v>
      </c>
      <c r="C72" s="29" t="s">
        <v>769</v>
      </c>
      <c r="D72" s="49">
        <v>2.4900000000000002</v>
      </c>
    </row>
    <row r="73" spans="1:6">
      <c r="A73" s="48" t="s">
        <v>41</v>
      </c>
      <c r="B73" s="29" t="s">
        <v>24</v>
      </c>
      <c r="C73" s="29" t="s">
        <v>52</v>
      </c>
      <c r="D73" s="151">
        <v>0.87</v>
      </c>
    </row>
    <row r="74" spans="1:6">
      <c r="A74" s="48" t="s">
        <v>41</v>
      </c>
      <c r="B74" s="29" t="s">
        <v>24</v>
      </c>
      <c r="C74" s="29" t="s">
        <v>53</v>
      </c>
      <c r="D74" s="151">
        <v>0.99</v>
      </c>
    </row>
    <row r="75" spans="1:6">
      <c r="A75" s="48" t="s">
        <v>42</v>
      </c>
      <c r="B75" s="29" t="s">
        <v>33</v>
      </c>
      <c r="C75" s="29" t="s">
        <v>489</v>
      </c>
      <c r="D75" s="49">
        <v>2.44</v>
      </c>
    </row>
    <row r="76" spans="1:6">
      <c r="A76" s="56" t="s">
        <v>42</v>
      </c>
      <c r="B76" s="29" t="s">
        <v>33</v>
      </c>
      <c r="C76" s="29" t="s">
        <v>502</v>
      </c>
      <c r="D76" s="49">
        <v>2.5099999999999998</v>
      </c>
    </row>
    <row r="77" spans="1:6">
      <c r="A77" s="50" t="s">
        <v>42</v>
      </c>
      <c r="B77" s="29" t="s">
        <v>21</v>
      </c>
      <c r="C77" s="29" t="s">
        <v>567</v>
      </c>
      <c r="D77" s="49">
        <v>0.86</v>
      </c>
    </row>
    <row r="78" spans="1:6">
      <c r="A78" s="48" t="s">
        <v>42</v>
      </c>
      <c r="B78" s="29" t="s">
        <v>21</v>
      </c>
      <c r="C78" t="s">
        <v>112</v>
      </c>
      <c r="D78" s="49">
        <v>2.58</v>
      </c>
      <c r="E78" s="52"/>
      <c r="F78" s="3"/>
    </row>
    <row r="79" spans="1:6">
      <c r="A79" s="48" t="s">
        <v>42</v>
      </c>
      <c r="B79" s="29" t="s">
        <v>21</v>
      </c>
      <c r="C79" s="72" t="s">
        <v>465</v>
      </c>
      <c r="D79" s="49">
        <v>2.58</v>
      </c>
      <c r="E79" s="52"/>
      <c r="F79" s="3"/>
    </row>
    <row r="80" spans="1:6">
      <c r="A80" s="48" t="s">
        <v>42</v>
      </c>
      <c r="B80" s="29" t="s">
        <v>21</v>
      </c>
      <c r="C80" s="29" t="s">
        <v>365</v>
      </c>
      <c r="D80" s="49">
        <v>2.58</v>
      </c>
    </row>
    <row r="81" spans="1:4">
      <c r="A81" s="153" t="s">
        <v>42</v>
      </c>
      <c r="B81" s="29" t="s">
        <v>21</v>
      </c>
      <c r="C81" s="29" t="s">
        <v>264</v>
      </c>
      <c r="D81" s="49">
        <v>2.7</v>
      </c>
    </row>
    <row r="82" spans="1:4">
      <c r="A82" s="50" t="s">
        <v>41</v>
      </c>
      <c r="B82" s="29" t="s">
        <v>21</v>
      </c>
      <c r="C82" s="29" t="s">
        <v>581</v>
      </c>
      <c r="D82" s="49">
        <v>2.67</v>
      </c>
    </row>
    <row r="83" spans="1:4">
      <c r="A83" s="48" t="s">
        <v>41</v>
      </c>
      <c r="B83" s="29" t="s">
        <v>21</v>
      </c>
      <c r="C83" s="29" t="s">
        <v>513</v>
      </c>
      <c r="D83" s="49">
        <v>2.63</v>
      </c>
    </row>
    <row r="84" spans="1:4" s="58" customFormat="1">
      <c r="A84" s="48" t="s">
        <v>42</v>
      </c>
      <c r="B84" s="29" t="s">
        <v>21</v>
      </c>
      <c r="C84" t="s">
        <v>111</v>
      </c>
      <c r="D84" s="49">
        <v>2.69</v>
      </c>
    </row>
    <row r="85" spans="1:4">
      <c r="A85" s="48" t="s">
        <v>42</v>
      </c>
      <c r="B85" s="29" t="s">
        <v>21</v>
      </c>
      <c r="C85" s="72" t="s">
        <v>468</v>
      </c>
      <c r="D85" s="49">
        <v>2.69</v>
      </c>
    </row>
    <row r="86" spans="1:4">
      <c r="A86" s="50" t="s">
        <v>42</v>
      </c>
      <c r="B86" s="29" t="s">
        <v>21</v>
      </c>
      <c r="C86" s="29" t="s">
        <v>458</v>
      </c>
      <c r="D86" s="49">
        <v>2.69</v>
      </c>
    </row>
    <row r="87" spans="1:4">
      <c r="A87" s="50" t="s">
        <v>41</v>
      </c>
      <c r="B87" s="29" t="s">
        <v>21</v>
      </c>
      <c r="C87" s="29" t="s">
        <v>364</v>
      </c>
      <c r="D87" s="49">
        <v>2.7</v>
      </c>
    </row>
    <row r="88" spans="1:4">
      <c r="A88" s="48" t="s">
        <v>42</v>
      </c>
      <c r="B88" s="29" t="s">
        <v>21</v>
      </c>
      <c r="C88" s="29" t="s">
        <v>364</v>
      </c>
      <c r="D88" s="49">
        <v>2.7</v>
      </c>
    </row>
    <row r="89" spans="1:4" s="58" customFormat="1">
      <c r="A89" s="48" t="s">
        <v>41</v>
      </c>
      <c r="B89" s="29" t="s">
        <v>21</v>
      </c>
      <c r="C89" s="29" t="s">
        <v>512</v>
      </c>
      <c r="D89" s="49">
        <v>2.72</v>
      </c>
    </row>
    <row r="90" spans="1:4">
      <c r="A90" s="48" t="s">
        <v>42</v>
      </c>
      <c r="B90" s="29" t="s">
        <v>25</v>
      </c>
      <c r="C90" s="29" t="s">
        <v>278</v>
      </c>
      <c r="D90" s="49">
        <v>0.24</v>
      </c>
    </row>
    <row r="91" spans="1:4">
      <c r="A91" s="50" t="s">
        <v>41</v>
      </c>
      <c r="B91" s="29" t="s">
        <v>25</v>
      </c>
      <c r="C91" s="29" t="s">
        <v>591</v>
      </c>
      <c r="D91" s="49">
        <v>0.34</v>
      </c>
    </row>
    <row r="92" spans="1:4">
      <c r="A92" s="48" t="s">
        <v>42</v>
      </c>
      <c r="B92" s="29" t="s">
        <v>25</v>
      </c>
      <c r="C92" s="29" t="s">
        <v>729</v>
      </c>
      <c r="D92" s="49">
        <v>0.2</v>
      </c>
    </row>
    <row r="93" spans="1:4">
      <c r="A93" s="50" t="s">
        <v>42</v>
      </c>
      <c r="B93" s="29" t="s">
        <v>25</v>
      </c>
      <c r="C93" s="29" t="s">
        <v>608</v>
      </c>
      <c r="D93" s="49">
        <v>0.39</v>
      </c>
    </row>
    <row r="94" spans="1:4">
      <c r="A94" s="50" t="s">
        <v>42</v>
      </c>
      <c r="B94" s="29" t="s">
        <v>27</v>
      </c>
      <c r="C94" s="29" t="s">
        <v>361</v>
      </c>
      <c r="D94" s="49">
        <v>0.7</v>
      </c>
    </row>
    <row r="95" spans="1:4">
      <c r="A95" s="50" t="s">
        <v>41</v>
      </c>
      <c r="B95" s="29" t="s">
        <v>808</v>
      </c>
      <c r="C95" s="29" t="s">
        <v>342</v>
      </c>
      <c r="D95" s="49">
        <v>1.79</v>
      </c>
    </row>
    <row r="96" spans="1:4">
      <c r="A96" s="50" t="s">
        <v>42</v>
      </c>
      <c r="B96" s="29" t="s">
        <v>24</v>
      </c>
      <c r="C96" s="29" t="s">
        <v>187</v>
      </c>
      <c r="D96" s="49">
        <v>1.97</v>
      </c>
    </row>
    <row r="97" spans="1:4">
      <c r="A97" s="50" t="s">
        <v>41</v>
      </c>
      <c r="B97" s="29" t="s">
        <v>27</v>
      </c>
      <c r="C97" s="29" t="s">
        <v>600</v>
      </c>
      <c r="D97" s="49">
        <v>2.4</v>
      </c>
    </row>
    <row r="98" spans="1:4">
      <c r="A98" s="48" t="s">
        <v>42</v>
      </c>
      <c r="B98" s="29" t="s">
        <v>21</v>
      </c>
      <c r="C98" s="29" t="s">
        <v>392</v>
      </c>
      <c r="D98" s="49">
        <v>4.46</v>
      </c>
    </row>
    <row r="99" spans="1:4">
      <c r="A99" s="50" t="s">
        <v>41</v>
      </c>
      <c r="B99" s="29" t="s">
        <v>25</v>
      </c>
      <c r="C99" s="29" t="s">
        <v>26</v>
      </c>
      <c r="D99" s="49">
        <v>0.77</v>
      </c>
    </row>
    <row r="100" spans="1:4">
      <c r="A100" s="50" t="s">
        <v>41</v>
      </c>
      <c r="B100" s="29" t="s">
        <v>21</v>
      </c>
      <c r="C100" s="29" t="s">
        <v>177</v>
      </c>
      <c r="D100" s="49">
        <v>1.9</v>
      </c>
    </row>
    <row r="101" spans="1:4">
      <c r="A101" s="50" t="s">
        <v>289</v>
      </c>
      <c r="B101" s="29" t="s">
        <v>21</v>
      </c>
      <c r="C101" s="29" t="s">
        <v>410</v>
      </c>
      <c r="D101" s="49">
        <v>1.32</v>
      </c>
    </row>
    <row r="102" spans="1:4">
      <c r="A102" s="50" t="s">
        <v>42</v>
      </c>
      <c r="B102" s="29" t="s">
        <v>22</v>
      </c>
      <c r="C102" s="29" t="s">
        <v>221</v>
      </c>
      <c r="D102" s="49">
        <v>3.48</v>
      </c>
    </row>
    <row r="103" spans="1:4">
      <c r="A103" s="50" t="s">
        <v>42</v>
      </c>
      <c r="B103" s="29" t="s">
        <v>22</v>
      </c>
      <c r="C103" s="29" t="s">
        <v>54</v>
      </c>
      <c r="D103" s="151">
        <v>3.49</v>
      </c>
    </row>
    <row r="104" spans="1:4">
      <c r="A104" s="50" t="s">
        <v>42</v>
      </c>
      <c r="B104" s="29" t="s">
        <v>22</v>
      </c>
      <c r="C104" s="29" t="s">
        <v>243</v>
      </c>
      <c r="D104" s="49">
        <v>3.3</v>
      </c>
    </row>
    <row r="105" spans="1:4">
      <c r="A105" s="50" t="s">
        <v>42</v>
      </c>
      <c r="B105" s="29" t="s">
        <v>22</v>
      </c>
      <c r="C105" s="72" t="s">
        <v>669</v>
      </c>
      <c r="D105" s="49">
        <v>3.25</v>
      </c>
    </row>
    <row r="106" spans="1:4">
      <c r="A106" s="48" t="s">
        <v>42</v>
      </c>
      <c r="B106" s="29" t="s">
        <v>22</v>
      </c>
      <c r="C106" s="29" t="s">
        <v>666</v>
      </c>
      <c r="D106" s="49">
        <v>3.25</v>
      </c>
    </row>
    <row r="107" spans="1:4">
      <c r="A107" s="50" t="s">
        <v>42</v>
      </c>
      <c r="B107" s="29" t="s">
        <v>22</v>
      </c>
      <c r="C107" t="s">
        <v>666</v>
      </c>
      <c r="D107" s="49">
        <v>3.25</v>
      </c>
    </row>
    <row r="108" spans="1:4">
      <c r="A108" s="50" t="s">
        <v>42</v>
      </c>
      <c r="B108" s="29" t="s">
        <v>22</v>
      </c>
      <c r="C108" t="s">
        <v>666</v>
      </c>
      <c r="D108" s="49">
        <v>3.25</v>
      </c>
    </row>
    <row r="109" spans="1:4">
      <c r="A109" s="50" t="s">
        <v>42</v>
      </c>
      <c r="B109" s="29" t="s">
        <v>22</v>
      </c>
      <c r="C109" s="29" t="s">
        <v>666</v>
      </c>
      <c r="D109" s="49">
        <v>3.25</v>
      </c>
    </row>
    <row r="110" spans="1:4">
      <c r="A110" s="50" t="s">
        <v>42</v>
      </c>
      <c r="B110" s="29" t="s">
        <v>22</v>
      </c>
      <c r="C110" s="72" t="s">
        <v>696</v>
      </c>
      <c r="D110" s="49">
        <v>3.25</v>
      </c>
    </row>
    <row r="111" spans="1:4">
      <c r="A111" s="50" t="s">
        <v>42</v>
      </c>
      <c r="B111" s="29" t="s">
        <v>22</v>
      </c>
      <c r="C111" t="s">
        <v>685</v>
      </c>
      <c r="D111" s="49">
        <v>3.25</v>
      </c>
    </row>
    <row r="112" spans="1:4">
      <c r="A112" s="50" t="s">
        <v>42</v>
      </c>
      <c r="B112" s="29" t="s">
        <v>22</v>
      </c>
      <c r="C112" s="29" t="s">
        <v>701</v>
      </c>
      <c r="D112" s="49">
        <v>3.25</v>
      </c>
    </row>
    <row r="113" spans="1:4">
      <c r="A113" s="48" t="s">
        <v>42</v>
      </c>
      <c r="B113" s="29" t="s">
        <v>806</v>
      </c>
      <c r="C113" s="72" t="s">
        <v>668</v>
      </c>
      <c r="D113" s="49">
        <v>2.95</v>
      </c>
    </row>
    <row r="114" spans="1:4">
      <c r="A114" s="48" t="s">
        <v>42</v>
      </c>
      <c r="B114" s="29" t="s">
        <v>25</v>
      </c>
      <c r="C114" s="29" t="s">
        <v>406</v>
      </c>
      <c r="D114" s="49">
        <v>0.49</v>
      </c>
    </row>
    <row r="115" spans="1:4">
      <c r="A115" s="50" t="s">
        <v>42</v>
      </c>
      <c r="B115" s="29" t="s">
        <v>25</v>
      </c>
      <c r="C115" t="s">
        <v>792</v>
      </c>
      <c r="D115" s="49">
        <v>1.41</v>
      </c>
    </row>
    <row r="116" spans="1:4">
      <c r="A116" s="50" t="s">
        <v>42</v>
      </c>
      <c r="B116" s="29" t="s">
        <v>25</v>
      </c>
      <c r="C116" s="29" t="s">
        <v>553</v>
      </c>
      <c r="D116" s="49">
        <v>1.56</v>
      </c>
    </row>
    <row r="117" spans="1:4">
      <c r="A117" s="50" t="s">
        <v>42</v>
      </c>
      <c r="B117" s="29" t="s">
        <v>25</v>
      </c>
      <c r="C117" s="29" t="s">
        <v>609</v>
      </c>
      <c r="D117" s="49">
        <v>1.76</v>
      </c>
    </row>
    <row r="118" spans="1:4">
      <c r="A118" s="48" t="s">
        <v>42</v>
      </c>
      <c r="B118" s="29" t="s">
        <v>25</v>
      </c>
      <c r="C118" s="29" t="s">
        <v>730</v>
      </c>
      <c r="D118" s="49">
        <v>1.84</v>
      </c>
    </row>
    <row r="119" spans="1:4">
      <c r="A119" s="50" t="s">
        <v>41</v>
      </c>
      <c r="B119" s="29" t="s">
        <v>25</v>
      </c>
      <c r="C119" s="29" t="s">
        <v>329</v>
      </c>
      <c r="D119" s="49">
        <v>1.45</v>
      </c>
    </row>
    <row r="120" spans="1:4">
      <c r="A120" s="50" t="s">
        <v>41</v>
      </c>
      <c r="B120" s="29" t="s">
        <v>25</v>
      </c>
      <c r="C120" s="29" t="s">
        <v>417</v>
      </c>
      <c r="D120" s="49">
        <v>1.75</v>
      </c>
    </row>
    <row r="121" spans="1:4">
      <c r="A121" s="50" t="s">
        <v>42</v>
      </c>
      <c r="B121" s="29" t="s">
        <v>25</v>
      </c>
      <c r="C121" s="29" t="s">
        <v>195</v>
      </c>
      <c r="D121" s="49">
        <v>1.35</v>
      </c>
    </row>
    <row r="122" spans="1:4">
      <c r="A122" s="50" t="s">
        <v>41</v>
      </c>
      <c r="B122" s="29" t="s">
        <v>808</v>
      </c>
      <c r="C122" s="29" t="s">
        <v>596</v>
      </c>
      <c r="D122" s="49">
        <v>4.95</v>
      </c>
    </row>
    <row r="123" spans="1:4">
      <c r="A123" s="48" t="s">
        <v>42</v>
      </c>
      <c r="B123" s="29" t="s">
        <v>125</v>
      </c>
      <c r="C123" s="29" t="s">
        <v>640</v>
      </c>
      <c r="D123" s="49">
        <v>4.05</v>
      </c>
    </row>
    <row r="124" spans="1:4">
      <c r="A124" s="50" t="s">
        <v>42</v>
      </c>
      <c r="B124" s="29" t="s">
        <v>807</v>
      </c>
      <c r="C124" s="29" t="s">
        <v>546</v>
      </c>
      <c r="D124" s="49">
        <v>2.04</v>
      </c>
    </row>
    <row r="125" spans="1:4">
      <c r="A125" s="48" t="s">
        <v>42</v>
      </c>
      <c r="B125" s="29" t="s">
        <v>21</v>
      </c>
      <c r="C125" s="29" t="s">
        <v>412</v>
      </c>
      <c r="D125" s="49">
        <v>0.94</v>
      </c>
    </row>
    <row r="126" spans="1:4">
      <c r="A126" s="50" t="s">
        <v>42</v>
      </c>
      <c r="B126" s="29" t="s">
        <v>808</v>
      </c>
      <c r="C126" s="29" t="s">
        <v>544</v>
      </c>
      <c r="D126" s="49">
        <v>1.91</v>
      </c>
    </row>
    <row r="127" spans="1:4">
      <c r="A127" s="50" t="s">
        <v>42</v>
      </c>
      <c r="B127" s="29" t="s">
        <v>808</v>
      </c>
      <c r="C127" s="29" t="s">
        <v>322</v>
      </c>
      <c r="D127" s="49">
        <v>1.93</v>
      </c>
    </row>
    <row r="128" spans="1:4">
      <c r="A128" s="50" t="s">
        <v>41</v>
      </c>
      <c r="B128" s="29" t="s">
        <v>808</v>
      </c>
      <c r="C128" s="29" t="s">
        <v>597</v>
      </c>
      <c r="D128" s="49">
        <v>3.11</v>
      </c>
    </row>
    <row r="129" spans="1:4">
      <c r="A129" s="50" t="s">
        <v>42</v>
      </c>
      <c r="B129" s="29" t="s">
        <v>27</v>
      </c>
      <c r="C129" s="29" t="s">
        <v>138</v>
      </c>
      <c r="D129" s="49">
        <v>0.91</v>
      </c>
    </row>
    <row r="130" spans="1:4">
      <c r="A130" s="50" t="s">
        <v>42</v>
      </c>
      <c r="B130" s="29" t="s">
        <v>808</v>
      </c>
      <c r="C130" s="29" t="s">
        <v>340</v>
      </c>
      <c r="D130" s="49">
        <v>1.73</v>
      </c>
    </row>
    <row r="131" spans="1:4">
      <c r="A131" s="48" t="s">
        <v>42</v>
      </c>
      <c r="B131" s="29" t="s">
        <v>27</v>
      </c>
      <c r="C131" s="29" t="s">
        <v>231</v>
      </c>
      <c r="D131" s="49">
        <v>1.36</v>
      </c>
    </row>
    <row r="132" spans="1:4">
      <c r="A132" s="50" t="s">
        <v>42</v>
      </c>
      <c r="B132" s="29" t="s">
        <v>27</v>
      </c>
      <c r="C132" s="29" t="s">
        <v>795</v>
      </c>
      <c r="D132" s="49">
        <v>1.24</v>
      </c>
    </row>
    <row r="133" spans="1:4">
      <c r="A133" s="50" t="s">
        <v>42</v>
      </c>
      <c r="B133" s="29" t="s">
        <v>27</v>
      </c>
      <c r="C133" s="29" t="s">
        <v>298</v>
      </c>
      <c r="D133" s="49">
        <v>1.25</v>
      </c>
    </row>
    <row r="134" spans="1:4">
      <c r="A134" s="48" t="s">
        <v>41</v>
      </c>
      <c r="B134" s="29" t="s">
        <v>25</v>
      </c>
      <c r="C134" s="29" t="s">
        <v>531</v>
      </c>
      <c r="D134" s="49">
        <v>1.65</v>
      </c>
    </row>
    <row r="135" spans="1:4">
      <c r="A135" s="50" t="s">
        <v>41</v>
      </c>
      <c r="B135" s="29" t="s">
        <v>25</v>
      </c>
      <c r="C135" s="29" t="s">
        <v>531</v>
      </c>
      <c r="D135" s="49">
        <v>1.65</v>
      </c>
    </row>
    <row r="136" spans="1:4">
      <c r="A136" s="48" t="s">
        <v>42</v>
      </c>
      <c r="B136" s="29" t="s">
        <v>806</v>
      </c>
      <c r="C136" s="29" t="s">
        <v>663</v>
      </c>
      <c r="D136" s="49">
        <v>3.58</v>
      </c>
    </row>
    <row r="137" spans="1:4">
      <c r="A137" s="50" t="s">
        <v>41</v>
      </c>
      <c r="B137" s="29" t="s">
        <v>25</v>
      </c>
      <c r="C137" s="29" t="s">
        <v>281</v>
      </c>
      <c r="D137" s="49">
        <v>1.95</v>
      </c>
    </row>
    <row r="138" spans="1:4">
      <c r="A138" s="50" t="s">
        <v>42</v>
      </c>
      <c r="B138" s="29" t="s">
        <v>25</v>
      </c>
      <c r="C138" s="29" t="s">
        <v>474</v>
      </c>
      <c r="D138" s="49">
        <v>2.99</v>
      </c>
    </row>
    <row r="139" spans="1:4">
      <c r="A139" s="50" t="s">
        <v>42</v>
      </c>
      <c r="B139" s="29" t="s">
        <v>25</v>
      </c>
      <c r="C139" s="29" t="s">
        <v>615</v>
      </c>
      <c r="D139" s="49">
        <v>2.99</v>
      </c>
    </row>
    <row r="140" spans="1:4">
      <c r="A140" s="48" t="s">
        <v>42</v>
      </c>
      <c r="B140" s="29" t="s">
        <v>25</v>
      </c>
      <c r="C140" s="29" t="s">
        <v>615</v>
      </c>
      <c r="D140" s="49">
        <v>2.99</v>
      </c>
    </row>
    <row r="141" spans="1:4">
      <c r="A141" s="50" t="s">
        <v>42</v>
      </c>
      <c r="B141" s="29" t="s">
        <v>25</v>
      </c>
      <c r="C141" s="29" t="s">
        <v>166</v>
      </c>
      <c r="D141" s="49">
        <v>1.85</v>
      </c>
    </row>
    <row r="142" spans="1:4">
      <c r="A142" s="48" t="s">
        <v>42</v>
      </c>
      <c r="B142" s="29" t="s">
        <v>25</v>
      </c>
      <c r="C142" s="29" t="s">
        <v>650</v>
      </c>
      <c r="D142" s="49">
        <v>0.78</v>
      </c>
    </row>
    <row r="143" spans="1:4">
      <c r="A143" s="50" t="s">
        <v>41</v>
      </c>
      <c r="B143" s="29" t="s">
        <v>25</v>
      </c>
      <c r="C143" s="29" t="s">
        <v>595</v>
      </c>
      <c r="D143" s="49">
        <v>1.01</v>
      </c>
    </row>
    <row r="144" spans="1:4">
      <c r="A144" s="48" t="s">
        <v>42</v>
      </c>
      <c r="B144" s="29" t="s">
        <v>25</v>
      </c>
      <c r="C144" s="29" t="s">
        <v>359</v>
      </c>
      <c r="D144" s="49">
        <v>2.4900000000000002</v>
      </c>
    </row>
    <row r="145" spans="1:5">
      <c r="A145" s="48" t="s">
        <v>42</v>
      </c>
      <c r="B145" s="29" t="s">
        <v>25</v>
      </c>
      <c r="C145" s="29" t="s">
        <v>727</v>
      </c>
      <c r="D145" s="49">
        <v>1.37</v>
      </c>
    </row>
    <row r="146" spans="1:5">
      <c r="A146" s="48" t="s">
        <v>41</v>
      </c>
      <c r="B146" s="29" t="s">
        <v>25</v>
      </c>
      <c r="C146" s="29" t="s">
        <v>55</v>
      </c>
      <c r="D146" s="49">
        <v>2.94</v>
      </c>
    </row>
    <row r="147" spans="1:5">
      <c r="A147" s="48" t="s">
        <v>42</v>
      </c>
      <c r="B147" s="29" t="s">
        <v>25</v>
      </c>
      <c r="C147" s="72" t="s">
        <v>756</v>
      </c>
      <c r="D147" s="49">
        <v>1.7</v>
      </c>
    </row>
    <row r="148" spans="1:5">
      <c r="A148" s="50" t="s">
        <v>42</v>
      </c>
      <c r="B148" s="29" t="s">
        <v>25</v>
      </c>
      <c r="C148" t="s">
        <v>793</v>
      </c>
      <c r="D148" s="49">
        <v>2.75</v>
      </c>
    </row>
    <row r="149" spans="1:5">
      <c r="A149" s="50" t="s">
        <v>42</v>
      </c>
      <c r="B149" s="29" t="s">
        <v>22</v>
      </c>
      <c r="C149" s="29" t="s">
        <v>548</v>
      </c>
      <c r="D149" s="49">
        <v>2.39</v>
      </c>
    </row>
    <row r="150" spans="1:5">
      <c r="A150" s="56" t="s">
        <v>42</v>
      </c>
      <c r="B150" s="29" t="s">
        <v>214</v>
      </c>
      <c r="C150" s="29" t="s">
        <v>351</v>
      </c>
      <c r="D150" s="49">
        <v>8.15</v>
      </c>
    </row>
    <row r="151" spans="1:5">
      <c r="A151" s="48" t="s">
        <v>42</v>
      </c>
      <c r="B151" s="29" t="s">
        <v>24</v>
      </c>
      <c r="C151" s="29" t="s">
        <v>355</v>
      </c>
      <c r="D151" s="49">
        <v>3.14</v>
      </c>
    </row>
    <row r="152" spans="1:5">
      <c r="A152" s="50" t="s">
        <v>42</v>
      </c>
      <c r="B152" s="29" t="s">
        <v>24</v>
      </c>
      <c r="C152" s="29" t="s">
        <v>405</v>
      </c>
      <c r="D152" s="49">
        <v>2.4900000000000002</v>
      </c>
    </row>
    <row r="153" spans="1:5">
      <c r="A153" s="48" t="s">
        <v>42</v>
      </c>
      <c r="B153" s="29" t="s">
        <v>33</v>
      </c>
      <c r="C153" s="29" t="s">
        <v>770</v>
      </c>
      <c r="D153" s="49">
        <v>3.82</v>
      </c>
    </row>
    <row r="154" spans="1:5">
      <c r="A154" s="50" t="s">
        <v>42</v>
      </c>
      <c r="B154" s="29" t="s">
        <v>33</v>
      </c>
      <c r="C154" t="s">
        <v>790</v>
      </c>
      <c r="D154" s="49">
        <v>6.54</v>
      </c>
    </row>
    <row r="155" spans="1:5">
      <c r="A155" s="48" t="s">
        <v>41</v>
      </c>
      <c r="B155" s="29" t="s">
        <v>25</v>
      </c>
      <c r="C155" s="29" t="s">
        <v>525</v>
      </c>
      <c r="D155" s="49">
        <v>0.79</v>
      </c>
      <c r="E155" t="s">
        <v>303</v>
      </c>
    </row>
    <row r="156" spans="1:5">
      <c r="A156" s="50" t="s">
        <v>41</v>
      </c>
      <c r="B156" s="29" t="s">
        <v>25</v>
      </c>
      <c r="C156" s="29" t="s">
        <v>525</v>
      </c>
      <c r="D156" s="49">
        <v>0.79</v>
      </c>
    </row>
    <row r="157" spans="1:5">
      <c r="A157" s="50" t="s">
        <v>42</v>
      </c>
      <c r="B157" s="29" t="s">
        <v>25</v>
      </c>
      <c r="C157" s="29" t="s">
        <v>235</v>
      </c>
      <c r="D157" s="49">
        <v>0.85</v>
      </c>
    </row>
    <row r="158" spans="1:5">
      <c r="A158" s="50" t="s">
        <v>42</v>
      </c>
      <c r="B158" s="29" t="s">
        <v>25</v>
      </c>
      <c r="C158" t="s">
        <v>791</v>
      </c>
      <c r="D158" s="49">
        <v>0.99</v>
      </c>
    </row>
    <row r="159" spans="1:5">
      <c r="A159" s="48" t="s">
        <v>41</v>
      </c>
      <c r="B159" s="29" t="s">
        <v>21</v>
      </c>
      <c r="C159" s="29" t="s">
        <v>56</v>
      </c>
      <c r="D159" s="49">
        <v>1.99</v>
      </c>
    </row>
    <row r="160" spans="1:5">
      <c r="A160" s="50" t="s">
        <v>145</v>
      </c>
      <c r="B160" s="29" t="s">
        <v>21</v>
      </c>
      <c r="C160" s="29" t="s">
        <v>153</v>
      </c>
      <c r="D160" s="49">
        <v>3.1</v>
      </c>
    </row>
    <row r="161" spans="1:4">
      <c r="A161" s="50" t="s">
        <v>41</v>
      </c>
      <c r="B161" s="29" t="s">
        <v>21</v>
      </c>
      <c r="C161" s="29" t="s">
        <v>580</v>
      </c>
      <c r="D161" s="49">
        <v>1.85</v>
      </c>
    </row>
    <row r="162" spans="1:4">
      <c r="A162" s="48" t="s">
        <v>41</v>
      </c>
      <c r="B162" s="29" t="s">
        <v>21</v>
      </c>
      <c r="C162" s="29" t="s">
        <v>57</v>
      </c>
      <c r="D162" s="49">
        <v>1.82</v>
      </c>
    </row>
    <row r="163" spans="1:4">
      <c r="A163" s="153" t="s">
        <v>41</v>
      </c>
      <c r="B163" s="154" t="s">
        <v>24</v>
      </c>
      <c r="C163" s="154" t="s">
        <v>19</v>
      </c>
      <c r="D163" s="155">
        <v>1.79</v>
      </c>
    </row>
    <row r="164" spans="1:4">
      <c r="A164" s="50" t="s">
        <v>41</v>
      </c>
      <c r="B164" s="29" t="s">
        <v>812</v>
      </c>
      <c r="C164" s="29" t="s">
        <v>420</v>
      </c>
      <c r="D164" s="49">
        <v>5.18</v>
      </c>
    </row>
    <row r="165" spans="1:4">
      <c r="A165" s="50" t="s">
        <v>42</v>
      </c>
      <c r="B165" s="29" t="s">
        <v>148</v>
      </c>
      <c r="C165" s="29" t="s">
        <v>149</v>
      </c>
      <c r="D165" s="49">
        <v>7.55</v>
      </c>
    </row>
    <row r="166" spans="1:4">
      <c r="A166" s="48" t="s">
        <v>41</v>
      </c>
      <c r="B166" s="29" t="s">
        <v>21</v>
      </c>
      <c r="C166" s="29" t="s">
        <v>58</v>
      </c>
      <c r="D166" s="151">
        <v>1.82</v>
      </c>
    </row>
    <row r="167" spans="1:4">
      <c r="A167" s="48" t="s">
        <v>42</v>
      </c>
      <c r="B167" s="29" t="s">
        <v>21</v>
      </c>
      <c r="C167" s="29" t="s">
        <v>719</v>
      </c>
      <c r="D167" s="49">
        <v>2.29</v>
      </c>
    </row>
    <row r="168" spans="1:4">
      <c r="A168" s="50" t="s">
        <v>42</v>
      </c>
      <c r="B168" s="29" t="s">
        <v>21</v>
      </c>
      <c r="C168" s="29" t="s">
        <v>563</v>
      </c>
      <c r="D168" s="49">
        <v>2.2999999999999998</v>
      </c>
    </row>
    <row r="169" spans="1:4">
      <c r="A169" s="50" t="s">
        <v>42</v>
      </c>
      <c r="B169" s="29" t="s">
        <v>21</v>
      </c>
      <c r="C169" s="29" t="s">
        <v>411</v>
      </c>
      <c r="D169" s="49">
        <v>2.25</v>
      </c>
    </row>
    <row r="170" spans="1:4">
      <c r="A170" s="48" t="s">
        <v>41</v>
      </c>
      <c r="B170" s="29" t="s">
        <v>25</v>
      </c>
      <c r="C170" s="29" t="s">
        <v>527</v>
      </c>
      <c r="D170" s="49">
        <v>0.56000000000000005</v>
      </c>
    </row>
    <row r="171" spans="1:4">
      <c r="A171" s="48" t="s">
        <v>42</v>
      </c>
      <c r="B171" s="29" t="s">
        <v>25</v>
      </c>
      <c r="C171" s="29" t="s">
        <v>227</v>
      </c>
      <c r="D171" s="49">
        <v>0.56999999999999995</v>
      </c>
    </row>
    <row r="172" spans="1:4">
      <c r="A172" s="48" t="s">
        <v>42</v>
      </c>
      <c r="B172" s="29" t="s">
        <v>25</v>
      </c>
      <c r="C172" s="29" t="s">
        <v>637</v>
      </c>
      <c r="D172" s="49">
        <v>0.93</v>
      </c>
    </row>
    <row r="173" spans="1:4">
      <c r="A173" s="50" t="s">
        <v>42</v>
      </c>
      <c r="B173" s="29" t="s">
        <v>25</v>
      </c>
      <c r="C173" s="29" t="s">
        <v>610</v>
      </c>
      <c r="D173" s="49">
        <v>1.22</v>
      </c>
    </row>
    <row r="174" spans="1:4">
      <c r="A174" s="50" t="s">
        <v>42</v>
      </c>
      <c r="B174" s="29" t="s">
        <v>25</v>
      </c>
      <c r="C174" s="29" t="s">
        <v>571</v>
      </c>
      <c r="D174" s="49">
        <v>1.47</v>
      </c>
    </row>
    <row r="175" spans="1:4">
      <c r="A175" s="50" t="s">
        <v>42</v>
      </c>
      <c r="B175" s="29" t="s">
        <v>25</v>
      </c>
      <c r="C175" s="72" t="s">
        <v>784</v>
      </c>
      <c r="D175" s="49">
        <v>1.89</v>
      </c>
    </row>
    <row r="176" spans="1:4">
      <c r="A176" s="50" t="s">
        <v>42</v>
      </c>
      <c r="B176" s="29" t="s">
        <v>25</v>
      </c>
      <c r="C176" s="29" t="s">
        <v>554</v>
      </c>
      <c r="D176" s="49">
        <v>1.29</v>
      </c>
    </row>
    <row r="177" spans="1:4">
      <c r="A177" s="50" t="s">
        <v>42</v>
      </c>
      <c r="B177" s="29" t="s">
        <v>25</v>
      </c>
      <c r="C177" s="29" t="s">
        <v>677</v>
      </c>
      <c r="D177" s="49">
        <v>1.79</v>
      </c>
    </row>
    <row r="178" spans="1:4">
      <c r="A178" s="50" t="s">
        <v>42</v>
      </c>
      <c r="B178" s="29" t="s">
        <v>25</v>
      </c>
      <c r="C178" s="29" t="s">
        <v>708</v>
      </c>
      <c r="D178" s="49">
        <v>1.79</v>
      </c>
    </row>
    <row r="179" spans="1:4">
      <c r="A179" s="48" t="s">
        <v>42</v>
      </c>
      <c r="B179" s="29" t="s">
        <v>25</v>
      </c>
      <c r="C179" s="29" t="s">
        <v>734</v>
      </c>
      <c r="D179" s="49">
        <v>1.89</v>
      </c>
    </row>
    <row r="180" spans="1:4">
      <c r="A180" s="50" t="s">
        <v>42</v>
      </c>
      <c r="B180" s="29" t="s">
        <v>25</v>
      </c>
      <c r="C180" s="29" t="s">
        <v>370</v>
      </c>
      <c r="D180" s="49">
        <v>1.1599999999999999</v>
      </c>
    </row>
    <row r="181" spans="1:4">
      <c r="A181" s="50" t="s">
        <v>42</v>
      </c>
      <c r="B181" s="29" t="s">
        <v>27</v>
      </c>
      <c r="C181" s="29" t="s">
        <v>89</v>
      </c>
      <c r="D181" s="151">
        <v>0.77</v>
      </c>
    </row>
    <row r="182" spans="1:4">
      <c r="A182" s="48" t="s">
        <v>42</v>
      </c>
      <c r="B182" s="29" t="s">
        <v>27</v>
      </c>
      <c r="C182" s="29" t="s">
        <v>332</v>
      </c>
      <c r="D182" s="49">
        <v>0.79</v>
      </c>
    </row>
    <row r="183" spans="1:4">
      <c r="A183" s="48" t="s">
        <v>42</v>
      </c>
      <c r="B183" s="29" t="s">
        <v>22</v>
      </c>
      <c r="C183" s="29" t="s">
        <v>715</v>
      </c>
      <c r="D183" s="49">
        <v>1.95</v>
      </c>
    </row>
    <row r="184" spans="1:4">
      <c r="A184" s="48" t="s">
        <v>42</v>
      </c>
      <c r="B184" s="29" t="s">
        <v>21</v>
      </c>
      <c r="C184" s="29" t="s">
        <v>352</v>
      </c>
      <c r="D184" s="49">
        <v>1.17</v>
      </c>
    </row>
    <row r="185" spans="1:4">
      <c r="A185" s="48" t="s">
        <v>42</v>
      </c>
      <c r="B185" s="29" t="s">
        <v>22</v>
      </c>
      <c r="C185" s="29" t="s">
        <v>29</v>
      </c>
      <c r="D185" s="49">
        <v>4.49</v>
      </c>
    </row>
    <row r="186" spans="1:4">
      <c r="A186" s="50" t="s">
        <v>42</v>
      </c>
      <c r="B186" s="29" t="s">
        <v>22</v>
      </c>
      <c r="C186" s="72" t="s">
        <v>470</v>
      </c>
      <c r="D186" s="49">
        <v>4.55</v>
      </c>
    </row>
    <row r="187" spans="1:4">
      <c r="A187" s="56" t="s">
        <v>42</v>
      </c>
      <c r="B187" s="29" t="s">
        <v>22</v>
      </c>
      <c r="C187" s="29" t="s">
        <v>453</v>
      </c>
      <c r="D187" s="49">
        <v>4.55</v>
      </c>
    </row>
    <row r="188" spans="1:4">
      <c r="A188" s="48" t="s">
        <v>41</v>
      </c>
      <c r="B188" s="29" t="s">
        <v>24</v>
      </c>
      <c r="C188" s="29" t="s">
        <v>107</v>
      </c>
      <c r="D188" s="151">
        <v>1.27</v>
      </c>
    </row>
    <row r="189" spans="1:4">
      <c r="A189" s="48" t="s">
        <v>42</v>
      </c>
      <c r="B189" s="29" t="s">
        <v>24</v>
      </c>
      <c r="C189" s="29" t="s">
        <v>725</v>
      </c>
      <c r="D189" s="49">
        <v>1.02</v>
      </c>
    </row>
    <row r="190" spans="1:4">
      <c r="A190" s="50" t="s">
        <v>42</v>
      </c>
      <c r="B190" s="29" t="s">
        <v>813</v>
      </c>
      <c r="C190" s="29" t="s">
        <v>245</v>
      </c>
      <c r="D190" s="49">
        <v>3.5</v>
      </c>
    </row>
    <row r="191" spans="1:4">
      <c r="A191" s="50" t="s">
        <v>42</v>
      </c>
      <c r="B191" s="29" t="s">
        <v>21</v>
      </c>
      <c r="C191" s="29" t="s">
        <v>174</v>
      </c>
      <c r="D191" s="49">
        <v>1.87</v>
      </c>
    </row>
    <row r="192" spans="1:4">
      <c r="A192" s="50" t="s">
        <v>41</v>
      </c>
      <c r="B192" s="29" t="s">
        <v>806</v>
      </c>
      <c r="C192" s="29" t="s">
        <v>254</v>
      </c>
      <c r="D192" s="49">
        <v>14.9</v>
      </c>
    </row>
    <row r="193" spans="1:4">
      <c r="A193" s="50" t="s">
        <v>42</v>
      </c>
      <c r="B193" s="29" t="s">
        <v>148</v>
      </c>
      <c r="C193" s="29" t="s">
        <v>617</v>
      </c>
      <c r="D193" s="49">
        <v>3.74</v>
      </c>
    </row>
    <row r="194" spans="1:4">
      <c r="A194" s="50" t="s">
        <v>42</v>
      </c>
      <c r="B194" s="29" t="s">
        <v>148</v>
      </c>
      <c r="C194" s="29" t="s">
        <v>168</v>
      </c>
      <c r="D194" s="49">
        <v>5.54</v>
      </c>
    </row>
    <row r="195" spans="1:4">
      <c r="A195" s="50" t="s">
        <v>42</v>
      </c>
      <c r="B195" s="29" t="s">
        <v>148</v>
      </c>
      <c r="C195" s="29" t="s">
        <v>371</v>
      </c>
      <c r="D195" s="49">
        <v>5.69</v>
      </c>
    </row>
    <row r="196" spans="1:4">
      <c r="A196" s="50" t="s">
        <v>41</v>
      </c>
      <c r="B196" s="29" t="s">
        <v>806</v>
      </c>
      <c r="C196" s="29" t="s">
        <v>253</v>
      </c>
      <c r="D196" s="49">
        <v>40</v>
      </c>
    </row>
    <row r="197" spans="1:4">
      <c r="A197" s="50" t="s">
        <v>41</v>
      </c>
      <c r="B197" s="29" t="s">
        <v>24</v>
      </c>
      <c r="C197" s="29" t="s">
        <v>186</v>
      </c>
      <c r="D197" s="49">
        <v>2.09</v>
      </c>
    </row>
    <row r="198" spans="1:4">
      <c r="A198" s="56" t="s">
        <v>42</v>
      </c>
      <c r="B198" s="52" t="s">
        <v>24</v>
      </c>
      <c r="C198" s="52" t="s">
        <v>210</v>
      </c>
      <c r="D198" s="57">
        <v>2.73</v>
      </c>
    </row>
    <row r="199" spans="1:4">
      <c r="A199" s="48" t="s">
        <v>42</v>
      </c>
      <c r="B199" s="29" t="s">
        <v>24</v>
      </c>
      <c r="C199" t="s">
        <v>768</v>
      </c>
      <c r="D199" s="49">
        <v>2.14</v>
      </c>
    </row>
    <row r="200" spans="1:4">
      <c r="A200" s="48" t="s">
        <v>42</v>
      </c>
      <c r="B200" s="29" t="s">
        <v>125</v>
      </c>
      <c r="C200" s="29" t="s">
        <v>354</v>
      </c>
      <c r="D200" s="49">
        <v>3.99</v>
      </c>
    </row>
    <row r="201" spans="1:4">
      <c r="A201" s="48" t="s">
        <v>42</v>
      </c>
      <c r="B201" s="29" t="s">
        <v>21</v>
      </c>
      <c r="C201" s="29" t="s">
        <v>17</v>
      </c>
      <c r="D201" s="151">
        <v>0.57999999999999996</v>
      </c>
    </row>
    <row r="202" spans="1:4">
      <c r="A202" s="50" t="s">
        <v>41</v>
      </c>
      <c r="B202" s="29" t="s">
        <v>24</v>
      </c>
      <c r="C202" s="29" t="s">
        <v>188</v>
      </c>
      <c r="D202" s="49">
        <v>1.29</v>
      </c>
    </row>
    <row r="203" spans="1:4">
      <c r="A203" s="50" t="s">
        <v>42</v>
      </c>
      <c r="B203" s="29" t="s">
        <v>811</v>
      </c>
      <c r="C203" s="29" t="s">
        <v>301</v>
      </c>
      <c r="D203" s="49">
        <v>2</v>
      </c>
    </row>
    <row r="204" spans="1:4">
      <c r="A204" s="50" t="s">
        <v>42</v>
      </c>
      <c r="B204" s="29" t="s">
        <v>811</v>
      </c>
      <c r="C204" t="s">
        <v>682</v>
      </c>
      <c r="D204" s="49">
        <v>4.32</v>
      </c>
    </row>
    <row r="205" spans="1:4">
      <c r="A205" s="50" t="s">
        <v>41</v>
      </c>
      <c r="B205" s="29" t="s">
        <v>21</v>
      </c>
      <c r="C205" s="29" t="s">
        <v>59</v>
      </c>
      <c r="D205" s="49">
        <v>6.52</v>
      </c>
    </row>
    <row r="206" spans="1:4">
      <c r="A206" s="50" t="s">
        <v>42</v>
      </c>
      <c r="B206" s="29" t="s">
        <v>21</v>
      </c>
      <c r="C206" t="s">
        <v>672</v>
      </c>
      <c r="D206" s="49">
        <v>4.6399999999999997</v>
      </c>
    </row>
    <row r="207" spans="1:4">
      <c r="A207" s="48" t="s">
        <v>42</v>
      </c>
      <c r="B207" s="29" t="s">
        <v>21</v>
      </c>
      <c r="C207" s="29" t="s">
        <v>506</v>
      </c>
      <c r="D207" s="49">
        <v>4.7</v>
      </c>
    </row>
    <row r="208" spans="1:4">
      <c r="A208" s="48" t="s">
        <v>41</v>
      </c>
      <c r="B208" s="29" t="s">
        <v>21</v>
      </c>
      <c r="C208" s="29" t="s">
        <v>516</v>
      </c>
      <c r="D208" s="49">
        <v>4.7</v>
      </c>
    </row>
    <row r="209" spans="1:4">
      <c r="A209" s="48" t="s">
        <v>42</v>
      </c>
      <c r="B209" s="29" t="s">
        <v>811</v>
      </c>
      <c r="C209" s="29" t="s">
        <v>653</v>
      </c>
      <c r="D209" s="49">
        <v>0.35</v>
      </c>
    </row>
    <row r="210" spans="1:4">
      <c r="A210" s="50" t="s">
        <v>41</v>
      </c>
      <c r="B210" s="29" t="s">
        <v>27</v>
      </c>
      <c r="C210" s="29" t="s">
        <v>198</v>
      </c>
      <c r="D210" s="49">
        <v>7.65</v>
      </c>
    </row>
    <row r="211" spans="1:4">
      <c r="A211" s="50" t="s">
        <v>42</v>
      </c>
      <c r="B211" s="29" t="s">
        <v>27</v>
      </c>
      <c r="C211" s="29" t="s">
        <v>444</v>
      </c>
      <c r="D211" s="49">
        <v>7.73</v>
      </c>
    </row>
    <row r="212" spans="1:4">
      <c r="A212" s="50" t="s">
        <v>42</v>
      </c>
      <c r="B212" s="29" t="s">
        <v>22</v>
      </c>
      <c r="C212" s="72" t="s">
        <v>665</v>
      </c>
      <c r="D212" s="49">
        <v>1.99</v>
      </c>
    </row>
    <row r="213" spans="1:4">
      <c r="A213" s="50" t="s">
        <v>41</v>
      </c>
      <c r="B213" s="29" t="s">
        <v>814</v>
      </c>
      <c r="C213" s="29" t="s">
        <v>44</v>
      </c>
      <c r="D213" s="151">
        <v>3.92</v>
      </c>
    </row>
    <row r="214" spans="1:4">
      <c r="A214" s="50" t="s">
        <v>42</v>
      </c>
      <c r="B214" s="29" t="s">
        <v>21</v>
      </c>
      <c r="C214" s="29" t="s">
        <v>363</v>
      </c>
      <c r="D214" s="49">
        <v>1.98</v>
      </c>
    </row>
    <row r="215" spans="1:4">
      <c r="A215" s="50" t="s">
        <v>42</v>
      </c>
      <c r="B215" s="29" t="s">
        <v>806</v>
      </c>
      <c r="C215" s="29" t="s">
        <v>687</v>
      </c>
      <c r="D215" s="49">
        <v>9.3000000000000007</v>
      </c>
    </row>
    <row r="216" spans="1:4">
      <c r="A216" s="50" t="s">
        <v>42</v>
      </c>
      <c r="B216" s="29" t="s">
        <v>806</v>
      </c>
      <c r="C216" s="29" t="s">
        <v>549</v>
      </c>
      <c r="D216" s="49">
        <v>5.99</v>
      </c>
    </row>
    <row r="217" spans="1:4">
      <c r="A217" s="50" t="s">
        <v>42</v>
      </c>
      <c r="B217" s="29" t="s">
        <v>22</v>
      </c>
      <c r="C217" s="29" t="s">
        <v>160</v>
      </c>
      <c r="D217" s="49">
        <v>1.45</v>
      </c>
    </row>
    <row r="218" spans="1:4">
      <c r="A218" s="50" t="s">
        <v>42</v>
      </c>
      <c r="B218" s="29" t="s">
        <v>25</v>
      </c>
      <c r="C218" s="29" t="s">
        <v>258</v>
      </c>
      <c r="D218" s="49">
        <v>0.98</v>
      </c>
    </row>
    <row r="219" spans="1:4">
      <c r="A219" s="50" t="s">
        <v>42</v>
      </c>
      <c r="B219" s="29" t="s">
        <v>125</v>
      </c>
      <c r="C219" s="29" t="s">
        <v>578</v>
      </c>
      <c r="D219" s="49">
        <v>5.75</v>
      </c>
    </row>
    <row r="220" spans="1:4">
      <c r="A220" s="48" t="s">
        <v>42</v>
      </c>
      <c r="B220" s="29" t="s">
        <v>21</v>
      </c>
      <c r="C220" s="29" t="s">
        <v>136</v>
      </c>
      <c r="D220" s="49">
        <v>1.59</v>
      </c>
    </row>
    <row r="221" spans="1:4">
      <c r="A221" s="48" t="s">
        <v>42</v>
      </c>
      <c r="B221" s="29" t="s">
        <v>21</v>
      </c>
      <c r="C221" s="29" t="s">
        <v>136</v>
      </c>
      <c r="D221" s="49">
        <v>1.59</v>
      </c>
    </row>
    <row r="222" spans="1:4">
      <c r="A222" s="48" t="s">
        <v>42</v>
      </c>
      <c r="B222" s="29" t="s">
        <v>21</v>
      </c>
      <c r="C222" s="29" t="s">
        <v>720</v>
      </c>
      <c r="D222" s="49">
        <v>1.59</v>
      </c>
    </row>
    <row r="223" spans="1:4">
      <c r="A223" s="48" t="s">
        <v>41</v>
      </c>
      <c r="B223" s="30" t="s">
        <v>24</v>
      </c>
      <c r="C223" s="29" t="s">
        <v>90</v>
      </c>
      <c r="D223" s="49">
        <v>1.82</v>
      </c>
    </row>
    <row r="224" spans="1:4">
      <c r="A224" s="48" t="s">
        <v>42</v>
      </c>
      <c r="B224" s="29" t="s">
        <v>24</v>
      </c>
      <c r="C224" s="29" t="s">
        <v>295</v>
      </c>
      <c r="D224" s="49">
        <v>1.38</v>
      </c>
    </row>
    <row r="225" spans="1:4">
      <c r="A225" s="153" t="s">
        <v>41</v>
      </c>
      <c r="B225" s="154" t="s">
        <v>24</v>
      </c>
      <c r="C225" s="154" t="s">
        <v>91</v>
      </c>
      <c r="D225" s="155">
        <v>2.1</v>
      </c>
    </row>
    <row r="226" spans="1:4">
      <c r="A226" s="153" t="s">
        <v>42</v>
      </c>
      <c r="B226" s="29" t="s">
        <v>24</v>
      </c>
      <c r="C226" s="29" t="s">
        <v>260</v>
      </c>
      <c r="D226" s="49">
        <v>2.1800000000000002</v>
      </c>
    </row>
    <row r="227" spans="1:4">
      <c r="A227" s="56" t="s">
        <v>42</v>
      </c>
      <c r="B227" s="52" t="s">
        <v>24</v>
      </c>
      <c r="C227" s="52" t="s">
        <v>209</v>
      </c>
      <c r="D227" s="57">
        <v>3.15</v>
      </c>
    </row>
    <row r="228" spans="1:4">
      <c r="A228" s="50" t="s">
        <v>42</v>
      </c>
      <c r="B228" s="29" t="s">
        <v>25</v>
      </c>
      <c r="C228" s="29" t="s">
        <v>60</v>
      </c>
      <c r="D228" s="49">
        <v>2.59</v>
      </c>
    </row>
    <row r="229" spans="1:4">
      <c r="A229" s="50" t="s">
        <v>41</v>
      </c>
      <c r="B229" s="29" t="s">
        <v>25</v>
      </c>
      <c r="C229" s="29" t="s">
        <v>250</v>
      </c>
      <c r="D229" s="49">
        <v>1.19</v>
      </c>
    </row>
    <row r="230" spans="1:4">
      <c r="A230" s="50" t="s">
        <v>42</v>
      </c>
      <c r="B230" s="29" t="s">
        <v>25</v>
      </c>
      <c r="C230" s="72" t="s">
        <v>785</v>
      </c>
      <c r="D230" s="49">
        <v>1.99</v>
      </c>
    </row>
    <row r="231" spans="1:4">
      <c r="A231" s="48" t="s">
        <v>42</v>
      </c>
      <c r="B231" s="29" t="s">
        <v>25</v>
      </c>
      <c r="C231" s="29" t="s">
        <v>639</v>
      </c>
      <c r="D231" s="49">
        <v>2.39</v>
      </c>
    </row>
    <row r="232" spans="1:4">
      <c r="A232" s="50" t="s">
        <v>42</v>
      </c>
      <c r="B232" s="29" t="s">
        <v>27</v>
      </c>
      <c r="C232" s="29" t="s">
        <v>680</v>
      </c>
      <c r="D232" s="49">
        <v>0.67</v>
      </c>
    </row>
    <row r="233" spans="1:4">
      <c r="A233" s="50" t="s">
        <v>42</v>
      </c>
      <c r="B233" s="29" t="s">
        <v>25</v>
      </c>
      <c r="C233" s="29" t="s">
        <v>704</v>
      </c>
      <c r="D233" s="49">
        <v>2.5499999999999998</v>
      </c>
    </row>
    <row r="234" spans="1:4">
      <c r="A234" s="50" t="s">
        <v>42</v>
      </c>
      <c r="B234" s="29" t="s">
        <v>25</v>
      </c>
      <c r="C234" s="29" t="s">
        <v>165</v>
      </c>
      <c r="D234" s="49">
        <v>2.68</v>
      </c>
    </row>
    <row r="235" spans="1:4">
      <c r="A235" s="48" t="s">
        <v>42</v>
      </c>
      <c r="B235" s="29" t="s">
        <v>25</v>
      </c>
      <c r="C235" s="29" t="s">
        <v>731</v>
      </c>
      <c r="D235" s="49">
        <v>3.21</v>
      </c>
    </row>
    <row r="236" spans="1:4">
      <c r="A236" s="48" t="s">
        <v>42</v>
      </c>
      <c r="B236" s="29" t="s">
        <v>25</v>
      </c>
      <c r="C236" s="72" t="s">
        <v>755</v>
      </c>
      <c r="D236" s="49">
        <v>1.49</v>
      </c>
    </row>
    <row r="237" spans="1:4">
      <c r="A237" s="48" t="s">
        <v>42</v>
      </c>
      <c r="B237" s="29" t="s">
        <v>27</v>
      </c>
      <c r="C237" s="29" t="s">
        <v>140</v>
      </c>
      <c r="D237" s="49">
        <v>0.78</v>
      </c>
    </row>
    <row r="238" spans="1:4">
      <c r="A238" s="48" t="s">
        <v>42</v>
      </c>
      <c r="B238" s="29" t="s">
        <v>27</v>
      </c>
      <c r="C238" s="29" t="s">
        <v>508</v>
      </c>
      <c r="D238" s="49">
        <v>0.88</v>
      </c>
    </row>
    <row r="239" spans="1:4">
      <c r="A239" s="48" t="s">
        <v>42</v>
      </c>
      <c r="B239" s="29" t="s">
        <v>125</v>
      </c>
      <c r="C239" s="29" t="s">
        <v>778</v>
      </c>
      <c r="D239" s="49">
        <v>3.5</v>
      </c>
    </row>
    <row r="240" spans="1:4">
      <c r="A240" s="50" t="s">
        <v>41</v>
      </c>
      <c r="B240" s="29" t="s">
        <v>812</v>
      </c>
      <c r="C240" s="29" t="s">
        <v>419</v>
      </c>
      <c r="D240" s="49">
        <v>3.16</v>
      </c>
    </row>
    <row r="241" spans="1:4">
      <c r="A241" s="50" t="s">
        <v>41</v>
      </c>
      <c r="B241" s="29" t="s">
        <v>812</v>
      </c>
      <c r="C241" s="29" t="s">
        <v>126</v>
      </c>
      <c r="D241" s="49">
        <v>3.87</v>
      </c>
    </row>
    <row r="242" spans="1:4">
      <c r="A242" s="50" t="s">
        <v>42</v>
      </c>
      <c r="B242" s="29" t="s">
        <v>125</v>
      </c>
      <c r="C242" s="29" t="s">
        <v>141</v>
      </c>
      <c r="D242" s="49">
        <v>1.75</v>
      </c>
    </row>
    <row r="243" spans="1:4">
      <c r="A243" s="50" t="s">
        <v>41</v>
      </c>
      <c r="B243" s="29" t="s">
        <v>812</v>
      </c>
      <c r="C243" s="29" t="s">
        <v>282</v>
      </c>
      <c r="D243" s="49">
        <v>3.75</v>
      </c>
    </row>
    <row r="244" spans="1:4">
      <c r="A244" s="50" t="s">
        <v>42</v>
      </c>
      <c r="B244" s="29" t="s">
        <v>125</v>
      </c>
      <c r="C244" s="29" t="s">
        <v>344</v>
      </c>
      <c r="D244" s="49">
        <v>6.62</v>
      </c>
    </row>
    <row r="245" spans="1:4">
      <c r="A245" s="50" t="s">
        <v>42</v>
      </c>
      <c r="B245" s="29" t="s">
        <v>125</v>
      </c>
      <c r="C245" s="29" t="s">
        <v>619</v>
      </c>
      <c r="D245" s="49">
        <v>6.7</v>
      </c>
    </row>
    <row r="246" spans="1:4">
      <c r="A246" s="48" t="s">
        <v>42</v>
      </c>
      <c r="B246" s="29" t="s">
        <v>811</v>
      </c>
      <c r="C246" s="29" t="s">
        <v>477</v>
      </c>
      <c r="D246" s="49">
        <v>2.68</v>
      </c>
    </row>
    <row r="247" spans="1:4">
      <c r="A247" s="50" t="s">
        <v>42</v>
      </c>
      <c r="B247" s="29" t="s">
        <v>811</v>
      </c>
      <c r="C247" s="29" t="s">
        <v>477</v>
      </c>
      <c r="D247" s="49">
        <v>2.68</v>
      </c>
    </row>
    <row r="248" spans="1:4">
      <c r="A248" s="50" t="s">
        <v>42</v>
      </c>
      <c r="B248" s="156" t="s">
        <v>811</v>
      </c>
      <c r="C248" s="52" t="s">
        <v>61</v>
      </c>
      <c r="D248" s="57">
        <v>1.84</v>
      </c>
    </row>
    <row r="249" spans="1:4">
      <c r="A249" s="48" t="s">
        <v>41</v>
      </c>
      <c r="B249" s="29" t="s">
        <v>811</v>
      </c>
      <c r="C249" s="29" t="s">
        <v>535</v>
      </c>
      <c r="D249" s="49">
        <v>1.86</v>
      </c>
    </row>
    <row r="250" spans="1:4">
      <c r="A250" s="50" t="s">
        <v>42</v>
      </c>
      <c r="B250" s="29" t="s">
        <v>811</v>
      </c>
      <c r="C250" s="72" t="s">
        <v>787</v>
      </c>
      <c r="D250" s="49">
        <v>1.93</v>
      </c>
    </row>
    <row r="251" spans="1:4">
      <c r="A251" s="48" t="s">
        <v>42</v>
      </c>
      <c r="B251" s="29" t="s">
        <v>811</v>
      </c>
      <c r="C251" s="29" t="s">
        <v>471</v>
      </c>
      <c r="D251" s="49">
        <v>1.95</v>
      </c>
    </row>
    <row r="252" spans="1:4">
      <c r="A252" s="48" t="s">
        <v>42</v>
      </c>
      <c r="B252" s="29" t="s">
        <v>811</v>
      </c>
      <c r="C252" s="29" t="s">
        <v>643</v>
      </c>
      <c r="D252" s="49">
        <v>2.68</v>
      </c>
    </row>
    <row r="253" spans="1:4">
      <c r="A253" s="50" t="s">
        <v>42</v>
      </c>
      <c r="B253" s="29" t="s">
        <v>810</v>
      </c>
      <c r="C253" s="29" t="s">
        <v>409</v>
      </c>
      <c r="D253" s="49">
        <v>0.7</v>
      </c>
    </row>
    <row r="254" spans="1:4">
      <c r="A254" s="48" t="s">
        <v>42</v>
      </c>
      <c r="B254" s="29" t="s">
        <v>810</v>
      </c>
      <c r="C254" s="29" t="s">
        <v>409</v>
      </c>
      <c r="D254" s="49">
        <v>0.8</v>
      </c>
    </row>
    <row r="255" spans="1:4">
      <c r="A255" s="48" t="s">
        <v>42</v>
      </c>
      <c r="B255" s="29" t="s">
        <v>810</v>
      </c>
      <c r="C255" s="29" t="s">
        <v>742</v>
      </c>
      <c r="D255" s="49">
        <v>0.78</v>
      </c>
    </row>
    <row r="256" spans="1:4">
      <c r="A256" s="48" t="s">
        <v>42</v>
      </c>
      <c r="B256" s="29" t="s">
        <v>811</v>
      </c>
      <c r="C256" s="29" t="s">
        <v>745</v>
      </c>
      <c r="D256" s="49">
        <v>4.4000000000000004</v>
      </c>
    </row>
    <row r="257" spans="1:4">
      <c r="A257" s="50" t="s">
        <v>42</v>
      </c>
      <c r="B257" s="29" t="s">
        <v>808</v>
      </c>
      <c r="C257" s="29" t="s">
        <v>461</v>
      </c>
      <c r="D257" s="49">
        <v>1.96</v>
      </c>
    </row>
    <row r="258" spans="1:4">
      <c r="A258" s="48" t="s">
        <v>42</v>
      </c>
      <c r="B258" s="29" t="s">
        <v>24</v>
      </c>
      <c r="C258" s="72" t="s">
        <v>767</v>
      </c>
      <c r="D258" s="49">
        <v>1.53</v>
      </c>
    </row>
    <row r="259" spans="1:4">
      <c r="A259" s="50" t="s">
        <v>42</v>
      </c>
      <c r="B259" s="29" t="s">
        <v>24</v>
      </c>
      <c r="C259" s="29" t="s">
        <v>185</v>
      </c>
      <c r="D259" s="49">
        <v>1.6</v>
      </c>
    </row>
    <row r="260" spans="1:4">
      <c r="A260" s="50" t="s">
        <v>42</v>
      </c>
      <c r="B260" s="29" t="s">
        <v>22</v>
      </c>
      <c r="C260" s="29" t="s">
        <v>550</v>
      </c>
      <c r="D260" s="49">
        <v>19.149999999999999</v>
      </c>
    </row>
    <row r="261" spans="1:4">
      <c r="A261" s="48" t="s">
        <v>41</v>
      </c>
      <c r="B261" s="29" t="s">
        <v>807</v>
      </c>
      <c r="C261" s="29" t="s">
        <v>62</v>
      </c>
      <c r="D261" s="151">
        <v>7.7</v>
      </c>
    </row>
    <row r="262" spans="1:4">
      <c r="A262" s="48" t="s">
        <v>42</v>
      </c>
      <c r="B262" s="29" t="s">
        <v>21</v>
      </c>
      <c r="C262" t="s">
        <v>644</v>
      </c>
      <c r="D262" s="49">
        <v>1.99</v>
      </c>
    </row>
    <row r="263" spans="1:4">
      <c r="A263" s="48" t="s">
        <v>42</v>
      </c>
      <c r="B263" s="29" t="s">
        <v>21</v>
      </c>
      <c r="C263" t="s">
        <v>644</v>
      </c>
      <c r="D263" s="49">
        <v>1.99</v>
      </c>
    </row>
    <row r="264" spans="1:4">
      <c r="A264" s="48" t="s">
        <v>42</v>
      </c>
      <c r="B264" s="29" t="s">
        <v>21</v>
      </c>
      <c r="C264" t="s">
        <v>762</v>
      </c>
      <c r="D264" s="49">
        <v>2</v>
      </c>
    </row>
    <row r="265" spans="1:4">
      <c r="A265" s="50" t="s">
        <v>42</v>
      </c>
      <c r="B265" s="29" t="s">
        <v>811</v>
      </c>
      <c r="C265" s="29" t="s">
        <v>150</v>
      </c>
      <c r="D265" s="49">
        <v>13.29</v>
      </c>
    </row>
    <row r="266" spans="1:4">
      <c r="A266" s="48" t="s">
        <v>42</v>
      </c>
      <c r="B266" s="29" t="s">
        <v>21</v>
      </c>
      <c r="C266" s="29" t="s">
        <v>18</v>
      </c>
      <c r="D266" s="151">
        <v>5.0999999999999996</v>
      </c>
    </row>
    <row r="267" spans="1:4">
      <c r="A267" s="50" t="s">
        <v>42</v>
      </c>
      <c r="B267" s="29" t="s">
        <v>808</v>
      </c>
      <c r="C267" s="29" t="s">
        <v>694</v>
      </c>
      <c r="D267" s="49">
        <v>4.91</v>
      </c>
    </row>
    <row r="268" spans="1:4">
      <c r="A268" s="50" t="s">
        <v>42</v>
      </c>
      <c r="B268" s="29" t="s">
        <v>25</v>
      </c>
      <c r="C268" s="29" t="s">
        <v>690</v>
      </c>
      <c r="D268" s="49">
        <v>0.89</v>
      </c>
    </row>
    <row r="269" spans="1:4">
      <c r="A269" s="48" t="s">
        <v>41</v>
      </c>
      <c r="B269" s="29" t="s">
        <v>25</v>
      </c>
      <c r="C269" s="29" t="s">
        <v>63</v>
      </c>
      <c r="D269" s="49">
        <v>2.4</v>
      </c>
    </row>
    <row r="270" spans="1:4">
      <c r="A270" s="48" t="s">
        <v>42</v>
      </c>
      <c r="B270" s="29" t="s">
        <v>25</v>
      </c>
      <c r="C270" s="29" t="s">
        <v>772</v>
      </c>
      <c r="D270" s="49">
        <v>1.57</v>
      </c>
    </row>
    <row r="271" spans="1:4">
      <c r="A271" s="50" t="s">
        <v>42</v>
      </c>
      <c r="B271" s="29" t="s">
        <v>25</v>
      </c>
      <c r="C271" s="29" t="s">
        <v>692</v>
      </c>
      <c r="D271" s="49">
        <v>1.82</v>
      </c>
    </row>
    <row r="272" spans="1:4">
      <c r="A272" s="50" t="s">
        <v>42</v>
      </c>
      <c r="B272" s="29" t="s">
        <v>148</v>
      </c>
      <c r="C272" s="29" t="s">
        <v>618</v>
      </c>
      <c r="D272" s="49">
        <v>5.84</v>
      </c>
    </row>
    <row r="273" spans="1:4">
      <c r="A273" s="50" t="s">
        <v>42</v>
      </c>
      <c r="B273" s="29" t="s">
        <v>148</v>
      </c>
      <c r="C273" s="29" t="s">
        <v>449</v>
      </c>
      <c r="D273" s="49">
        <v>3.9</v>
      </c>
    </row>
    <row r="274" spans="1:4">
      <c r="A274" s="48" t="s">
        <v>42</v>
      </c>
      <c r="B274" s="29" t="s">
        <v>810</v>
      </c>
      <c r="C274" s="29" t="s">
        <v>334</v>
      </c>
      <c r="D274" s="49">
        <v>1.1399999999999999</v>
      </c>
    </row>
    <row r="275" spans="1:4">
      <c r="A275" s="48" t="s">
        <v>41</v>
      </c>
      <c r="B275" s="29" t="s">
        <v>21</v>
      </c>
      <c r="C275" s="29" t="s">
        <v>92</v>
      </c>
      <c r="D275" s="151">
        <v>1.35</v>
      </c>
    </row>
    <row r="276" spans="1:4">
      <c r="A276" s="50" t="s">
        <v>42</v>
      </c>
      <c r="B276" s="29" t="s">
        <v>21</v>
      </c>
      <c r="C276" s="29" t="s">
        <v>404</v>
      </c>
      <c r="D276" s="49">
        <v>2.5299999999999998</v>
      </c>
    </row>
    <row r="277" spans="1:4">
      <c r="A277" s="50" t="s">
        <v>41</v>
      </c>
      <c r="B277" s="29" t="s">
        <v>21</v>
      </c>
      <c r="C277" s="29" t="s">
        <v>246</v>
      </c>
      <c r="D277" s="49">
        <v>3.88</v>
      </c>
    </row>
    <row r="278" spans="1:4">
      <c r="A278" s="48" t="s">
        <v>42</v>
      </c>
      <c r="B278" s="29" t="s">
        <v>809</v>
      </c>
      <c r="C278" s="29" t="s">
        <v>15</v>
      </c>
      <c r="D278" s="151">
        <v>13.5</v>
      </c>
    </row>
    <row r="279" spans="1:4">
      <c r="A279" s="50" t="s">
        <v>42</v>
      </c>
      <c r="B279" s="29" t="s">
        <v>21</v>
      </c>
      <c r="C279" s="29" t="s">
        <v>552</v>
      </c>
      <c r="D279" s="49">
        <v>1.95</v>
      </c>
    </row>
    <row r="280" spans="1:4">
      <c r="A280" s="50" t="s">
        <v>42</v>
      </c>
      <c r="B280" s="29" t="s">
        <v>27</v>
      </c>
      <c r="C280" s="29" t="s">
        <v>713</v>
      </c>
      <c r="D280" s="49">
        <v>5.72</v>
      </c>
    </row>
    <row r="281" spans="1:4">
      <c r="A281" s="50" t="s">
        <v>42</v>
      </c>
      <c r="B281" s="29" t="s">
        <v>27</v>
      </c>
      <c r="C281" s="29" t="s">
        <v>362</v>
      </c>
      <c r="D281" s="49">
        <v>6.5</v>
      </c>
    </row>
    <row r="282" spans="1:4">
      <c r="A282" s="48" t="s">
        <v>42</v>
      </c>
      <c r="B282" s="29" t="s">
        <v>27</v>
      </c>
      <c r="C282" s="29" t="s">
        <v>494</v>
      </c>
      <c r="D282" s="49">
        <v>5.35</v>
      </c>
    </row>
    <row r="283" spans="1:4">
      <c r="A283" s="50" t="s">
        <v>41</v>
      </c>
      <c r="B283" s="29" t="s">
        <v>21</v>
      </c>
      <c r="C283" s="29" t="s">
        <v>175</v>
      </c>
      <c r="D283" s="49">
        <v>3.63</v>
      </c>
    </row>
    <row r="284" spans="1:4">
      <c r="A284" s="48" t="s">
        <v>42</v>
      </c>
      <c r="B284" s="29" t="s">
        <v>24</v>
      </c>
      <c r="C284" s="29" t="s">
        <v>492</v>
      </c>
      <c r="D284" s="49">
        <v>1.54</v>
      </c>
    </row>
    <row r="285" spans="1:4">
      <c r="A285" s="50" t="s">
        <v>42</v>
      </c>
      <c r="B285" s="29" t="s">
        <v>24</v>
      </c>
      <c r="C285" s="29" t="s">
        <v>539</v>
      </c>
      <c r="D285" s="49">
        <v>1.38</v>
      </c>
    </row>
    <row r="286" spans="1:4">
      <c r="A286" s="50" t="s">
        <v>42</v>
      </c>
      <c r="B286" s="29" t="s">
        <v>24</v>
      </c>
      <c r="C286" s="29" t="s">
        <v>429</v>
      </c>
      <c r="D286" s="49">
        <v>1.36</v>
      </c>
    </row>
    <row r="287" spans="1:4">
      <c r="A287" s="50" t="s">
        <v>42</v>
      </c>
      <c r="B287" s="29" t="s">
        <v>24</v>
      </c>
      <c r="C287" s="29" t="s">
        <v>399</v>
      </c>
      <c r="D287" s="49">
        <v>1.28</v>
      </c>
    </row>
    <row r="288" spans="1:4">
      <c r="A288" s="50" t="s">
        <v>42</v>
      </c>
      <c r="B288" s="29" t="s">
        <v>33</v>
      </c>
      <c r="C288" s="152" t="s">
        <v>561</v>
      </c>
      <c r="D288" s="49">
        <v>1.1299999999999999</v>
      </c>
    </row>
    <row r="289" spans="1:4">
      <c r="A289" s="50" t="s">
        <v>41</v>
      </c>
      <c r="B289" s="29" t="s">
        <v>33</v>
      </c>
      <c r="C289" s="29" t="s">
        <v>588</v>
      </c>
      <c r="D289" s="49">
        <v>5.96</v>
      </c>
    </row>
    <row r="290" spans="1:4">
      <c r="A290" s="48" t="s">
        <v>41</v>
      </c>
      <c r="B290" s="29" t="s">
        <v>33</v>
      </c>
      <c r="C290" s="29" t="s">
        <v>523</v>
      </c>
      <c r="D290" s="49">
        <v>5.99</v>
      </c>
    </row>
    <row r="291" spans="1:4">
      <c r="A291" s="50" t="s">
        <v>42</v>
      </c>
      <c r="B291" s="29" t="s">
        <v>33</v>
      </c>
      <c r="C291" s="29" t="s">
        <v>702</v>
      </c>
      <c r="D291" s="49">
        <v>2.72</v>
      </c>
    </row>
    <row r="292" spans="1:4">
      <c r="A292" s="50" t="s">
        <v>42</v>
      </c>
      <c r="B292" s="29" t="s">
        <v>33</v>
      </c>
      <c r="C292" s="152" t="s">
        <v>562</v>
      </c>
      <c r="D292" s="49">
        <v>3.3</v>
      </c>
    </row>
    <row r="293" spans="1:4">
      <c r="A293" s="48" t="s">
        <v>42</v>
      </c>
      <c r="B293" s="29" t="s">
        <v>21</v>
      </c>
      <c r="C293" s="29" t="s">
        <v>635</v>
      </c>
      <c r="D293" s="49">
        <v>4.26</v>
      </c>
    </row>
    <row r="294" spans="1:4">
      <c r="A294" s="48" t="s">
        <v>42</v>
      </c>
      <c r="B294" s="29" t="s">
        <v>33</v>
      </c>
      <c r="C294" t="s">
        <v>656</v>
      </c>
      <c r="D294" s="49">
        <v>4.74</v>
      </c>
    </row>
    <row r="295" spans="1:4">
      <c r="A295" s="50" t="s">
        <v>42</v>
      </c>
      <c r="B295" s="29" t="s">
        <v>809</v>
      </c>
      <c r="C295" s="29" t="s">
        <v>396</v>
      </c>
      <c r="D295" s="49">
        <v>2.64</v>
      </c>
    </row>
    <row r="296" spans="1:4">
      <c r="A296" s="50" t="s">
        <v>41</v>
      </c>
      <c r="B296" s="29" t="s">
        <v>24</v>
      </c>
      <c r="C296" s="29" t="s">
        <v>587</v>
      </c>
      <c r="D296" s="49">
        <v>1.42</v>
      </c>
    </row>
    <row r="297" spans="1:4">
      <c r="A297" s="48" t="s">
        <v>41</v>
      </c>
      <c r="B297" s="29" t="s">
        <v>24</v>
      </c>
      <c r="C297" s="29" t="s">
        <v>521</v>
      </c>
      <c r="D297" s="49">
        <v>1.71</v>
      </c>
    </row>
    <row r="298" spans="1:4">
      <c r="A298" s="50" t="s">
        <v>42</v>
      </c>
      <c r="B298" s="29" t="s">
        <v>33</v>
      </c>
      <c r="C298" s="29" t="s">
        <v>263</v>
      </c>
      <c r="D298" s="49">
        <v>3.14</v>
      </c>
    </row>
    <row r="299" spans="1:4">
      <c r="A299" s="48" t="s">
        <v>42</v>
      </c>
      <c r="B299" s="29" t="s">
        <v>33</v>
      </c>
      <c r="C299" s="29" t="s">
        <v>634</v>
      </c>
      <c r="D299" s="49">
        <v>4.43</v>
      </c>
    </row>
    <row r="300" spans="1:4">
      <c r="A300" s="48" t="s">
        <v>42</v>
      </c>
      <c r="B300" s="29" t="s">
        <v>33</v>
      </c>
      <c r="C300" s="29" t="s">
        <v>771</v>
      </c>
      <c r="D300" s="49">
        <v>4.7699999999999996</v>
      </c>
    </row>
    <row r="301" spans="1:4">
      <c r="A301" s="48" t="s">
        <v>41</v>
      </c>
      <c r="B301" s="29" t="s">
        <v>25</v>
      </c>
      <c r="C301" s="29" t="s">
        <v>64</v>
      </c>
      <c r="D301" s="151">
        <v>2.89</v>
      </c>
    </row>
    <row r="302" spans="1:4">
      <c r="A302" s="48" t="s">
        <v>41</v>
      </c>
      <c r="B302" s="30" t="s">
        <v>27</v>
      </c>
      <c r="C302" s="29" t="s">
        <v>93</v>
      </c>
      <c r="D302" s="49">
        <v>3.04</v>
      </c>
    </row>
    <row r="303" spans="1:4">
      <c r="A303" s="48" t="s">
        <v>42</v>
      </c>
      <c r="B303" s="30" t="s">
        <v>809</v>
      </c>
      <c r="C303" s="29" t="s">
        <v>30</v>
      </c>
      <c r="D303" s="49">
        <v>1.82</v>
      </c>
    </row>
    <row r="304" spans="1:4">
      <c r="A304" s="48" t="s">
        <v>42</v>
      </c>
      <c r="B304" s="29" t="s">
        <v>809</v>
      </c>
      <c r="C304" s="29" t="s">
        <v>16</v>
      </c>
      <c r="D304" s="151">
        <v>1.75</v>
      </c>
    </row>
    <row r="305" spans="1:4">
      <c r="A305" s="48" t="s">
        <v>41</v>
      </c>
      <c r="B305" s="29" t="s">
        <v>809</v>
      </c>
      <c r="C305" s="29" t="s">
        <v>65</v>
      </c>
      <c r="D305" s="49">
        <v>1.95</v>
      </c>
    </row>
    <row r="306" spans="1:4">
      <c r="A306" s="48" t="s">
        <v>42</v>
      </c>
      <c r="B306" s="29" t="s">
        <v>808</v>
      </c>
      <c r="C306" s="29" t="s">
        <v>774</v>
      </c>
      <c r="D306" s="49">
        <v>1.99</v>
      </c>
    </row>
    <row r="307" spans="1:4">
      <c r="A307" s="56" t="s">
        <v>42</v>
      </c>
      <c r="B307" s="52" t="s">
        <v>25</v>
      </c>
      <c r="C307" s="52" t="s">
        <v>211</v>
      </c>
      <c r="D307" s="57">
        <v>2</v>
      </c>
    </row>
    <row r="308" spans="1:4">
      <c r="A308" s="50" t="s">
        <v>42</v>
      </c>
      <c r="B308" s="29" t="s">
        <v>810</v>
      </c>
      <c r="C308" s="29" t="s">
        <v>625</v>
      </c>
      <c r="D308" s="49">
        <v>0.89</v>
      </c>
    </row>
    <row r="309" spans="1:4">
      <c r="A309" s="48" t="s">
        <v>41</v>
      </c>
      <c r="B309" s="29" t="s">
        <v>21</v>
      </c>
      <c r="C309" s="29" t="s">
        <v>66</v>
      </c>
      <c r="D309" s="151">
        <v>1.1599999999999999</v>
      </c>
    </row>
    <row r="310" spans="1:4">
      <c r="A310" s="48" t="s">
        <v>42</v>
      </c>
      <c r="B310" s="29" t="s">
        <v>25</v>
      </c>
      <c r="C310" s="29" t="s">
        <v>728</v>
      </c>
      <c r="D310" s="49">
        <v>0.26</v>
      </c>
    </row>
    <row r="311" spans="1:4">
      <c r="A311" s="50" t="s">
        <v>42</v>
      </c>
      <c r="B311" s="29" t="s">
        <v>25</v>
      </c>
      <c r="C311" s="29" t="s">
        <v>369</v>
      </c>
      <c r="D311" s="49">
        <v>0.41</v>
      </c>
    </row>
    <row r="312" spans="1:4">
      <c r="A312" s="50" t="s">
        <v>41</v>
      </c>
      <c r="B312" s="29" t="s">
        <v>27</v>
      </c>
      <c r="C312" s="29" t="s">
        <v>598</v>
      </c>
      <c r="D312" s="49">
        <v>1.05</v>
      </c>
    </row>
    <row r="313" spans="1:4">
      <c r="A313" s="48" t="s">
        <v>42</v>
      </c>
      <c r="B313" s="29" t="s">
        <v>27</v>
      </c>
      <c r="C313" s="29" t="s">
        <v>511</v>
      </c>
      <c r="D313" s="49">
        <v>1.7</v>
      </c>
    </row>
    <row r="314" spans="1:4">
      <c r="A314" s="48" t="s">
        <v>41</v>
      </c>
      <c r="B314" s="30" t="s">
        <v>809</v>
      </c>
      <c r="C314" s="29" t="s">
        <v>67</v>
      </c>
      <c r="D314" s="151">
        <v>2.6</v>
      </c>
    </row>
    <row r="315" spans="1:4">
      <c r="A315" s="48" t="s">
        <v>41</v>
      </c>
      <c r="B315" s="29" t="s">
        <v>21</v>
      </c>
      <c r="C315" s="29" t="s">
        <v>515</v>
      </c>
      <c r="D315" s="49">
        <v>1.81</v>
      </c>
    </row>
    <row r="316" spans="1:4">
      <c r="A316" s="50" t="s">
        <v>41</v>
      </c>
      <c r="B316" s="29" t="s">
        <v>21</v>
      </c>
      <c r="C316" s="29" t="s">
        <v>583</v>
      </c>
      <c r="D316" s="49">
        <v>1.3</v>
      </c>
    </row>
    <row r="317" spans="1:4">
      <c r="A317" s="50" t="s">
        <v>42</v>
      </c>
      <c r="B317" s="29" t="s">
        <v>806</v>
      </c>
      <c r="C317" s="72" t="s">
        <v>679</v>
      </c>
      <c r="D317" s="49">
        <v>7.7</v>
      </c>
    </row>
    <row r="318" spans="1:4">
      <c r="A318" s="50" t="s">
        <v>41</v>
      </c>
      <c r="B318" s="29" t="s">
        <v>27</v>
      </c>
      <c r="C318" s="29" t="s">
        <v>599</v>
      </c>
      <c r="D318" s="49">
        <v>1.1399999999999999</v>
      </c>
    </row>
    <row r="319" spans="1:4">
      <c r="A319" s="48" t="s">
        <v>42</v>
      </c>
      <c r="B319" s="29" t="s">
        <v>27</v>
      </c>
      <c r="C319" s="72" t="s">
        <v>759</v>
      </c>
      <c r="D319" s="49">
        <v>1.1499999999999999</v>
      </c>
    </row>
    <row r="320" spans="1:4">
      <c r="A320" s="48" t="s">
        <v>42</v>
      </c>
      <c r="B320" s="29" t="s">
        <v>21</v>
      </c>
      <c r="C320" s="29" t="s">
        <v>491</v>
      </c>
      <c r="D320" s="49">
        <v>0.82</v>
      </c>
    </row>
    <row r="321" spans="1:4">
      <c r="A321" s="50" t="s">
        <v>42</v>
      </c>
      <c r="B321" s="29" t="s">
        <v>21</v>
      </c>
      <c r="C321" s="29" t="s">
        <v>154</v>
      </c>
      <c r="D321" s="49">
        <v>0.84</v>
      </c>
    </row>
    <row r="322" spans="1:4">
      <c r="A322" s="50" t="s">
        <v>41</v>
      </c>
      <c r="B322" s="29" t="s">
        <v>21</v>
      </c>
      <c r="C322" s="29" t="s">
        <v>181</v>
      </c>
      <c r="D322" s="49">
        <v>0.55000000000000004</v>
      </c>
    </row>
    <row r="323" spans="1:4">
      <c r="A323" s="50" t="s">
        <v>42</v>
      </c>
      <c r="B323" s="29" t="s">
        <v>21</v>
      </c>
      <c r="C323" s="29" t="s">
        <v>427</v>
      </c>
      <c r="D323" s="49">
        <v>1.01</v>
      </c>
    </row>
    <row r="324" spans="1:4">
      <c r="A324" s="50" t="s">
        <v>42</v>
      </c>
      <c r="B324" s="29" t="s">
        <v>21</v>
      </c>
      <c r="C324" s="29" t="s">
        <v>564</v>
      </c>
      <c r="D324" s="49">
        <v>0.59</v>
      </c>
    </row>
    <row r="325" spans="1:4">
      <c r="A325" s="50" t="s">
        <v>41</v>
      </c>
      <c r="B325" s="29" t="s">
        <v>21</v>
      </c>
      <c r="C325" s="29" t="s">
        <v>564</v>
      </c>
      <c r="D325" s="49">
        <v>0.59</v>
      </c>
    </row>
    <row r="326" spans="1:4">
      <c r="A326" s="50" t="s">
        <v>41</v>
      </c>
      <c r="B326" s="29" t="s">
        <v>21</v>
      </c>
      <c r="C326" s="29" t="s">
        <v>564</v>
      </c>
      <c r="D326" s="49">
        <v>0.59</v>
      </c>
    </row>
    <row r="327" spans="1:4">
      <c r="A327" s="48" t="s">
        <v>42</v>
      </c>
      <c r="B327" s="29" t="s">
        <v>27</v>
      </c>
      <c r="C327" s="29" t="s">
        <v>331</v>
      </c>
      <c r="D327" s="49">
        <v>1.05</v>
      </c>
    </row>
    <row r="328" spans="1:4">
      <c r="A328" s="48" t="s">
        <v>42</v>
      </c>
      <c r="B328" s="29" t="s">
        <v>21</v>
      </c>
      <c r="C328" s="72" t="s">
        <v>629</v>
      </c>
      <c r="D328" s="49">
        <v>0.56999999999999995</v>
      </c>
    </row>
    <row r="329" spans="1:4">
      <c r="A329" s="48" t="s">
        <v>42</v>
      </c>
      <c r="B329" s="29" t="s">
        <v>21</v>
      </c>
      <c r="C329" t="s">
        <v>655</v>
      </c>
      <c r="D329" s="49">
        <v>0.59</v>
      </c>
    </row>
    <row r="330" spans="1:4">
      <c r="A330" s="50" t="s">
        <v>42</v>
      </c>
      <c r="B330" s="29" t="s">
        <v>21</v>
      </c>
      <c r="C330" s="29" t="s">
        <v>601</v>
      </c>
      <c r="D330" s="49">
        <v>0.56999999999999995</v>
      </c>
    </row>
    <row r="331" spans="1:4">
      <c r="A331" s="50" t="s">
        <v>42</v>
      </c>
      <c r="B331" s="29" t="s">
        <v>21</v>
      </c>
      <c r="C331" s="29" t="s">
        <v>601</v>
      </c>
      <c r="D331" s="49">
        <v>0.59</v>
      </c>
    </row>
    <row r="332" spans="1:4">
      <c r="A332" s="48" t="s">
        <v>42</v>
      </c>
      <c r="B332" s="29" t="s">
        <v>21</v>
      </c>
      <c r="C332" s="72" t="s">
        <v>750</v>
      </c>
      <c r="D332" s="49">
        <v>0.57999999999999996</v>
      </c>
    </row>
    <row r="333" spans="1:4">
      <c r="A333" s="48" t="s">
        <v>42</v>
      </c>
      <c r="B333" s="29" t="s">
        <v>21</v>
      </c>
      <c r="C333" s="104" t="s">
        <v>763</v>
      </c>
      <c r="D333" s="49">
        <v>0.57999999999999996</v>
      </c>
    </row>
    <row r="334" spans="1:4">
      <c r="A334" s="48" t="s">
        <v>42</v>
      </c>
      <c r="B334" s="29" t="s">
        <v>21</v>
      </c>
      <c r="C334" s="29" t="s">
        <v>632</v>
      </c>
      <c r="D334" s="49">
        <v>0.59</v>
      </c>
    </row>
    <row r="335" spans="1:4">
      <c r="A335" s="48" t="s">
        <v>42</v>
      </c>
      <c r="B335" s="29" t="s">
        <v>21</v>
      </c>
      <c r="C335" s="29" t="s">
        <v>718</v>
      </c>
      <c r="D335" s="49">
        <v>1.07</v>
      </c>
    </row>
    <row r="336" spans="1:4">
      <c r="A336" s="50" t="s">
        <v>42</v>
      </c>
      <c r="B336" s="29" t="s">
        <v>21</v>
      </c>
      <c r="C336" s="29" t="s">
        <v>345</v>
      </c>
      <c r="D336" s="49">
        <v>2.84</v>
      </c>
    </row>
    <row r="337" spans="1:4">
      <c r="A337" s="48" t="s">
        <v>42</v>
      </c>
      <c r="B337" s="29" t="s">
        <v>21</v>
      </c>
      <c r="C337" t="s">
        <v>649</v>
      </c>
      <c r="D337" s="49">
        <v>6.47</v>
      </c>
    </row>
    <row r="338" spans="1:4">
      <c r="A338" s="48" t="s">
        <v>41</v>
      </c>
      <c r="B338" s="29" t="s">
        <v>21</v>
      </c>
      <c r="C338" s="29" t="s">
        <v>68</v>
      </c>
      <c r="D338" s="151">
        <v>6.95</v>
      </c>
    </row>
    <row r="339" spans="1:4">
      <c r="A339" s="48" t="s">
        <v>42</v>
      </c>
      <c r="B339" s="29" t="s">
        <v>21</v>
      </c>
      <c r="C339" t="s">
        <v>648</v>
      </c>
      <c r="D339" s="49">
        <v>2.27</v>
      </c>
    </row>
    <row r="340" spans="1:4">
      <c r="A340" s="48" t="s">
        <v>42</v>
      </c>
      <c r="B340" s="29" t="s">
        <v>806</v>
      </c>
      <c r="C340" s="152" t="s">
        <v>487</v>
      </c>
      <c r="D340" s="49">
        <v>24.99</v>
      </c>
    </row>
    <row r="341" spans="1:4">
      <c r="A341" s="48" t="s">
        <v>42</v>
      </c>
      <c r="B341" s="29" t="s">
        <v>806</v>
      </c>
      <c r="C341" s="29" t="s">
        <v>498</v>
      </c>
      <c r="D341" s="49">
        <v>24.99</v>
      </c>
    </row>
    <row r="342" spans="1:4">
      <c r="A342" s="48" t="s">
        <v>42</v>
      </c>
      <c r="B342" s="29" t="s">
        <v>21</v>
      </c>
      <c r="C342" s="29" t="s">
        <v>633</v>
      </c>
      <c r="D342" s="49">
        <v>3.89</v>
      </c>
    </row>
    <row r="343" spans="1:4">
      <c r="A343" s="48" t="s">
        <v>42</v>
      </c>
      <c r="B343" s="29" t="s">
        <v>21</v>
      </c>
      <c r="C343" s="29" t="s">
        <v>631</v>
      </c>
      <c r="D343" s="49">
        <v>3.15</v>
      </c>
    </row>
    <row r="344" spans="1:4">
      <c r="A344" s="50" t="s">
        <v>42</v>
      </c>
      <c r="B344" s="29" t="s">
        <v>27</v>
      </c>
      <c r="C344" s="29" t="s">
        <v>137</v>
      </c>
      <c r="D344" s="49">
        <v>0.89</v>
      </c>
    </row>
    <row r="345" spans="1:4">
      <c r="A345" s="48" t="s">
        <v>42</v>
      </c>
      <c r="B345" s="29" t="s">
        <v>22</v>
      </c>
      <c r="C345" s="29" t="s">
        <v>464</v>
      </c>
      <c r="D345" s="49">
        <v>2.4900000000000002</v>
      </c>
    </row>
    <row r="346" spans="1:4">
      <c r="A346" s="50" t="s">
        <v>42</v>
      </c>
      <c r="B346" s="29" t="s">
        <v>22</v>
      </c>
      <c r="C346" s="152" t="s">
        <v>559</v>
      </c>
      <c r="D346" s="49">
        <v>2.4900000000000002</v>
      </c>
    </row>
    <row r="347" spans="1:4">
      <c r="A347" s="48" t="s">
        <v>42</v>
      </c>
      <c r="B347" s="29" t="s">
        <v>22</v>
      </c>
      <c r="C347" s="29" t="s">
        <v>559</v>
      </c>
      <c r="D347" s="49">
        <v>2.4900000000000002</v>
      </c>
    </row>
    <row r="348" spans="1:4">
      <c r="A348" s="48" t="s">
        <v>42</v>
      </c>
      <c r="B348" s="29" t="s">
        <v>22</v>
      </c>
      <c r="C348" s="29" t="s">
        <v>473</v>
      </c>
      <c r="D348" s="49">
        <v>2.4900000000000002</v>
      </c>
    </row>
    <row r="349" spans="1:4">
      <c r="A349" s="48" t="s">
        <v>42</v>
      </c>
      <c r="B349" s="29" t="s">
        <v>22</v>
      </c>
      <c r="C349" s="29" t="s">
        <v>473</v>
      </c>
      <c r="D349" s="49">
        <v>2.4900000000000002</v>
      </c>
    </row>
    <row r="350" spans="1:4">
      <c r="A350" s="56" t="s">
        <v>42</v>
      </c>
      <c r="B350" s="29" t="s">
        <v>22</v>
      </c>
      <c r="C350" s="29" t="s">
        <v>473</v>
      </c>
      <c r="D350" s="49">
        <v>2.4900000000000002</v>
      </c>
    </row>
    <row r="351" spans="1:4">
      <c r="A351" s="50" t="s">
        <v>42</v>
      </c>
      <c r="B351" s="29" t="s">
        <v>22</v>
      </c>
      <c r="C351" s="29" t="s">
        <v>473</v>
      </c>
      <c r="D351" s="49">
        <v>2.4900000000000002</v>
      </c>
    </row>
    <row r="352" spans="1:4">
      <c r="A352" s="50" t="s">
        <v>42</v>
      </c>
      <c r="B352" s="29" t="s">
        <v>22</v>
      </c>
      <c r="C352" s="29" t="s">
        <v>473</v>
      </c>
      <c r="D352" s="49">
        <v>2.4900000000000002</v>
      </c>
    </row>
    <row r="353" spans="1:4">
      <c r="A353" s="50" t="s">
        <v>42</v>
      </c>
      <c r="B353" s="29" t="s">
        <v>22</v>
      </c>
      <c r="C353" s="29" t="s">
        <v>473</v>
      </c>
      <c r="D353" s="49">
        <v>2.4900000000000002</v>
      </c>
    </row>
    <row r="354" spans="1:4">
      <c r="A354" s="48" t="s">
        <v>42</v>
      </c>
      <c r="B354" s="29" t="s">
        <v>22</v>
      </c>
      <c r="C354" t="s">
        <v>473</v>
      </c>
      <c r="D354" s="49">
        <v>2.4900000000000002</v>
      </c>
    </row>
    <row r="355" spans="1:4">
      <c r="A355" s="50" t="s">
        <v>42</v>
      </c>
      <c r="B355" s="29" t="s">
        <v>22</v>
      </c>
      <c r="C355" t="s">
        <v>473</v>
      </c>
      <c r="D355" s="49">
        <v>2.4900000000000002</v>
      </c>
    </row>
    <row r="356" spans="1:4">
      <c r="A356" s="50" t="s">
        <v>42</v>
      </c>
      <c r="B356" s="29" t="s">
        <v>22</v>
      </c>
      <c r="C356" s="29" t="s">
        <v>603</v>
      </c>
      <c r="D356" s="49">
        <v>2.4900000000000002</v>
      </c>
    </row>
    <row r="357" spans="1:4">
      <c r="A357" s="48" t="s">
        <v>41</v>
      </c>
      <c r="B357" s="29" t="s">
        <v>22</v>
      </c>
      <c r="C357" s="29" t="s">
        <v>518</v>
      </c>
      <c r="D357" s="49">
        <v>2.5</v>
      </c>
    </row>
    <row r="358" spans="1:4">
      <c r="A358" s="48" t="s">
        <v>41</v>
      </c>
      <c r="B358" s="29" t="s">
        <v>21</v>
      </c>
      <c r="C358" s="29" t="s">
        <v>69</v>
      </c>
      <c r="D358" s="49">
        <v>2.16</v>
      </c>
    </row>
    <row r="359" spans="1:4">
      <c r="A359" s="50" t="s">
        <v>42</v>
      </c>
      <c r="B359" s="29" t="s">
        <v>33</v>
      </c>
      <c r="C359" t="s">
        <v>789</v>
      </c>
      <c r="D359" s="49">
        <v>4.9400000000000004</v>
      </c>
    </row>
    <row r="360" spans="1:4">
      <c r="A360" s="50" t="s">
        <v>41</v>
      </c>
      <c r="B360" s="29" t="s">
        <v>809</v>
      </c>
      <c r="C360" s="29" t="s">
        <v>424</v>
      </c>
      <c r="D360" s="49">
        <v>2.29</v>
      </c>
    </row>
    <row r="361" spans="1:4">
      <c r="A361" s="50" t="s">
        <v>42</v>
      </c>
      <c r="B361" s="29" t="s">
        <v>808</v>
      </c>
      <c r="C361" s="29" t="s">
        <v>309</v>
      </c>
      <c r="D361" s="49">
        <v>3.38</v>
      </c>
    </row>
    <row r="362" spans="1:4">
      <c r="A362" s="48" t="s">
        <v>42</v>
      </c>
      <c r="B362" s="29" t="s">
        <v>808</v>
      </c>
      <c r="C362" s="29" t="s">
        <v>229</v>
      </c>
      <c r="D362" s="49">
        <v>2.75</v>
      </c>
    </row>
    <row r="363" spans="1:4">
      <c r="A363" s="48" t="s">
        <v>42</v>
      </c>
      <c r="B363" s="29" t="s">
        <v>808</v>
      </c>
      <c r="C363" s="29" t="s">
        <v>360</v>
      </c>
      <c r="D363" s="49">
        <v>1.24</v>
      </c>
    </row>
    <row r="364" spans="1:4">
      <c r="A364" s="48" t="s">
        <v>42</v>
      </c>
      <c r="B364" s="29" t="s">
        <v>808</v>
      </c>
      <c r="C364" s="29" t="s">
        <v>360</v>
      </c>
      <c r="D364" s="49">
        <v>2.09</v>
      </c>
    </row>
    <row r="365" spans="1:4">
      <c r="A365" s="50" t="s">
        <v>42</v>
      </c>
      <c r="B365" s="29" t="s">
        <v>808</v>
      </c>
      <c r="C365" s="29" t="s">
        <v>360</v>
      </c>
      <c r="D365" s="49">
        <v>2.92</v>
      </c>
    </row>
    <row r="366" spans="1:4">
      <c r="A366" s="48" t="s">
        <v>42</v>
      </c>
      <c r="B366" s="29" t="s">
        <v>808</v>
      </c>
      <c r="C366" s="29" t="s">
        <v>735</v>
      </c>
      <c r="D366" s="49">
        <v>2.11</v>
      </c>
    </row>
    <row r="367" spans="1:4">
      <c r="A367" s="48" t="s">
        <v>42</v>
      </c>
      <c r="B367" s="29" t="s">
        <v>808</v>
      </c>
      <c r="C367" s="29" t="s">
        <v>450</v>
      </c>
      <c r="D367" s="49">
        <v>2.09</v>
      </c>
    </row>
    <row r="368" spans="1:4">
      <c r="A368" s="50" t="s">
        <v>42</v>
      </c>
      <c r="B368" s="29" t="s">
        <v>24</v>
      </c>
      <c r="C368" s="29" t="s">
        <v>686</v>
      </c>
      <c r="D368" s="49">
        <v>2.11</v>
      </c>
    </row>
    <row r="369" spans="1:4">
      <c r="A369" s="50" t="s">
        <v>42</v>
      </c>
      <c r="B369" s="29" t="s">
        <v>808</v>
      </c>
      <c r="C369" s="29" t="s">
        <v>711</v>
      </c>
      <c r="D369" s="49">
        <v>2.11</v>
      </c>
    </row>
    <row r="370" spans="1:4">
      <c r="A370" s="50" t="s">
        <v>42</v>
      </c>
      <c r="B370" s="29" t="s">
        <v>809</v>
      </c>
      <c r="C370" s="29" t="s">
        <v>200</v>
      </c>
      <c r="D370" s="49">
        <v>1.23</v>
      </c>
    </row>
    <row r="371" spans="1:4">
      <c r="A371" s="50" t="s">
        <v>41</v>
      </c>
      <c r="B371" s="29" t="s">
        <v>809</v>
      </c>
      <c r="C371" s="29" t="s">
        <v>201</v>
      </c>
      <c r="D371" s="49">
        <v>2.09</v>
      </c>
    </row>
    <row r="372" spans="1:4">
      <c r="A372" s="48" t="s">
        <v>42</v>
      </c>
      <c r="B372" s="29" t="s">
        <v>808</v>
      </c>
      <c r="C372" s="29" t="s">
        <v>230</v>
      </c>
      <c r="D372" s="49">
        <v>0.98</v>
      </c>
    </row>
    <row r="373" spans="1:4">
      <c r="A373" s="48" t="s">
        <v>41</v>
      </c>
      <c r="B373" s="29" t="s">
        <v>809</v>
      </c>
      <c r="C373" s="29" t="s">
        <v>94</v>
      </c>
      <c r="D373" s="151">
        <v>1.59</v>
      </c>
    </row>
    <row r="374" spans="1:4">
      <c r="A374" s="56" t="s">
        <v>42</v>
      </c>
      <c r="B374" s="29" t="s">
        <v>808</v>
      </c>
      <c r="C374" s="29" t="s">
        <v>503</v>
      </c>
      <c r="D374" s="49">
        <v>2.9</v>
      </c>
    </row>
    <row r="375" spans="1:4">
      <c r="A375" s="48" t="s">
        <v>42</v>
      </c>
      <c r="B375" s="29" t="s">
        <v>809</v>
      </c>
      <c r="C375" s="29" t="s">
        <v>493</v>
      </c>
      <c r="D375" s="49">
        <v>5</v>
      </c>
    </row>
    <row r="376" spans="1:4">
      <c r="A376" s="48" t="s">
        <v>42</v>
      </c>
      <c r="B376" s="30" t="s">
        <v>24</v>
      </c>
      <c r="C376" s="29" t="s">
        <v>20</v>
      </c>
      <c r="D376" s="49">
        <v>3.42</v>
      </c>
    </row>
    <row r="377" spans="1:4">
      <c r="A377" s="50" t="s">
        <v>42</v>
      </c>
      <c r="B377" s="29" t="s">
        <v>808</v>
      </c>
      <c r="C377" s="29" t="s">
        <v>167</v>
      </c>
      <c r="D377" s="49">
        <v>2.4900000000000002</v>
      </c>
    </row>
    <row r="378" spans="1:4">
      <c r="A378" s="50" t="s">
        <v>41</v>
      </c>
      <c r="B378" s="29" t="s">
        <v>808</v>
      </c>
      <c r="C378" s="29" t="s">
        <v>116</v>
      </c>
      <c r="D378" s="49">
        <v>1.48</v>
      </c>
    </row>
    <row r="379" spans="1:4">
      <c r="A379" s="48" t="s">
        <v>41</v>
      </c>
      <c r="B379" s="29" t="s">
        <v>808</v>
      </c>
      <c r="C379" s="29" t="s">
        <v>70</v>
      </c>
      <c r="D379" s="151">
        <v>2.15</v>
      </c>
    </row>
    <row r="380" spans="1:4">
      <c r="A380" s="50" t="s">
        <v>42</v>
      </c>
      <c r="B380" s="29" t="s">
        <v>808</v>
      </c>
      <c r="C380" s="29" t="s">
        <v>557</v>
      </c>
      <c r="D380" s="29">
        <v>1.98</v>
      </c>
    </row>
    <row r="381" spans="1:4">
      <c r="A381" s="48" t="s">
        <v>42</v>
      </c>
      <c r="B381" s="29" t="s">
        <v>808</v>
      </c>
      <c r="C381" s="72" t="s">
        <v>758</v>
      </c>
      <c r="D381" s="49">
        <v>1.99</v>
      </c>
    </row>
    <row r="382" spans="1:4">
      <c r="A382" s="48" t="s">
        <v>42</v>
      </c>
      <c r="B382" s="29" t="s">
        <v>808</v>
      </c>
      <c r="C382" s="29" t="s">
        <v>651</v>
      </c>
      <c r="D382" s="49">
        <v>1.99</v>
      </c>
    </row>
    <row r="383" spans="1:4">
      <c r="A383" s="48" t="s">
        <v>42</v>
      </c>
      <c r="B383" s="29" t="s">
        <v>808</v>
      </c>
      <c r="C383" s="29" t="s">
        <v>651</v>
      </c>
      <c r="D383" s="49">
        <v>1.99</v>
      </c>
    </row>
    <row r="384" spans="1:4">
      <c r="A384" s="50" t="s">
        <v>42</v>
      </c>
      <c r="B384" s="29" t="s">
        <v>808</v>
      </c>
      <c r="C384" s="29" t="s">
        <v>651</v>
      </c>
      <c r="D384" s="49">
        <v>1.99</v>
      </c>
    </row>
    <row r="385" spans="1:4">
      <c r="A385" s="50" t="s">
        <v>42</v>
      </c>
      <c r="B385" s="29" t="s">
        <v>808</v>
      </c>
      <c r="C385" s="29" t="s">
        <v>712</v>
      </c>
      <c r="D385" s="49">
        <v>1.99</v>
      </c>
    </row>
    <row r="386" spans="1:4">
      <c r="A386" s="48" t="s">
        <v>42</v>
      </c>
      <c r="B386" s="29" t="s">
        <v>808</v>
      </c>
      <c r="C386" s="29" t="s">
        <v>712</v>
      </c>
      <c r="D386" s="49">
        <v>1.99</v>
      </c>
    </row>
    <row r="387" spans="1:4">
      <c r="A387" s="48" t="s">
        <v>42</v>
      </c>
      <c r="B387" s="29" t="s">
        <v>21</v>
      </c>
      <c r="C387" t="s">
        <v>647</v>
      </c>
      <c r="D387" s="49">
        <v>6.14</v>
      </c>
    </row>
    <row r="388" spans="1:4">
      <c r="A388" s="50" t="s">
        <v>41</v>
      </c>
      <c r="B388" s="29" t="s">
        <v>808</v>
      </c>
      <c r="C388" s="29" t="s">
        <v>196</v>
      </c>
      <c r="D388" s="49">
        <v>1.0900000000000001</v>
      </c>
    </row>
    <row r="389" spans="1:4">
      <c r="A389" s="48" t="s">
        <v>41</v>
      </c>
      <c r="B389" s="29" t="s">
        <v>808</v>
      </c>
      <c r="C389" s="29" t="s">
        <v>533</v>
      </c>
      <c r="D389" s="49">
        <v>5.04</v>
      </c>
    </row>
    <row r="390" spans="1:4">
      <c r="A390" s="48" t="s">
        <v>42</v>
      </c>
      <c r="B390" s="29" t="s">
        <v>808</v>
      </c>
      <c r="C390" s="29" t="s">
        <v>775</v>
      </c>
      <c r="D390" s="49">
        <v>2.62</v>
      </c>
    </row>
    <row r="391" spans="1:4">
      <c r="A391" s="50" t="s">
        <v>41</v>
      </c>
      <c r="B391" s="29" t="s">
        <v>27</v>
      </c>
      <c r="C391" s="29" t="s">
        <v>95</v>
      </c>
      <c r="D391" s="49">
        <v>1.1000000000000001</v>
      </c>
    </row>
    <row r="392" spans="1:4">
      <c r="A392" s="48" t="s">
        <v>42</v>
      </c>
      <c r="B392" s="29" t="s">
        <v>22</v>
      </c>
      <c r="C392" s="29" t="s">
        <v>119</v>
      </c>
      <c r="D392" s="49">
        <v>1.39</v>
      </c>
    </row>
    <row r="393" spans="1:4">
      <c r="A393" s="50" t="s">
        <v>42</v>
      </c>
      <c r="B393" s="29" t="s">
        <v>22</v>
      </c>
      <c r="C393" s="29" t="s">
        <v>118</v>
      </c>
      <c r="D393" s="49">
        <v>2.66</v>
      </c>
    </row>
    <row r="394" spans="1:4">
      <c r="A394" s="50" t="s">
        <v>42</v>
      </c>
      <c r="B394" s="29" t="s">
        <v>27</v>
      </c>
      <c r="C394" s="29" t="s">
        <v>407</v>
      </c>
      <c r="D394" s="49">
        <v>1.46</v>
      </c>
    </row>
    <row r="395" spans="1:4">
      <c r="A395" s="56" t="s">
        <v>42</v>
      </c>
      <c r="B395" s="29" t="s">
        <v>33</v>
      </c>
      <c r="C395" s="29" t="s">
        <v>500</v>
      </c>
      <c r="D395" s="49">
        <v>2.33</v>
      </c>
    </row>
    <row r="396" spans="1:4">
      <c r="A396" s="48" t="s">
        <v>42</v>
      </c>
      <c r="B396" s="29" t="s">
        <v>25</v>
      </c>
      <c r="C396" s="29" t="s">
        <v>225</v>
      </c>
      <c r="D396" s="49">
        <v>1.79</v>
      </c>
    </row>
    <row r="397" spans="1:4">
      <c r="A397" s="48" t="s">
        <v>41</v>
      </c>
      <c r="B397" s="29" t="s">
        <v>21</v>
      </c>
      <c r="C397" s="29" t="s">
        <v>71</v>
      </c>
      <c r="D397" s="151">
        <v>1.56</v>
      </c>
    </row>
    <row r="398" spans="1:4">
      <c r="A398" s="48" t="s">
        <v>41</v>
      </c>
      <c r="B398" s="29" t="s">
        <v>25</v>
      </c>
      <c r="C398" s="29" t="s">
        <v>72</v>
      </c>
      <c r="D398" s="151">
        <v>1.6</v>
      </c>
    </row>
    <row r="399" spans="1:4">
      <c r="A399" s="48" t="s">
        <v>42</v>
      </c>
      <c r="B399" s="29" t="s">
        <v>22</v>
      </c>
      <c r="C399" s="29" t="s">
        <v>314</v>
      </c>
      <c r="D399" s="49">
        <v>3.69</v>
      </c>
    </row>
    <row r="400" spans="1:4">
      <c r="A400" s="50" t="s">
        <v>42</v>
      </c>
      <c r="B400" s="29" t="s">
        <v>24</v>
      </c>
      <c r="C400" s="29" t="s">
        <v>161</v>
      </c>
      <c r="D400" s="49">
        <v>0.65</v>
      </c>
    </row>
    <row r="401" spans="1:4">
      <c r="A401" s="48" t="s">
        <v>42</v>
      </c>
      <c r="B401" s="29" t="s">
        <v>21</v>
      </c>
      <c r="C401" t="s">
        <v>764</v>
      </c>
      <c r="D401" s="49">
        <v>1.1399999999999999</v>
      </c>
    </row>
    <row r="402" spans="1:4">
      <c r="A402" s="48" t="s">
        <v>42</v>
      </c>
      <c r="B402" s="29" t="s">
        <v>21</v>
      </c>
      <c r="C402" s="29" t="s">
        <v>721</v>
      </c>
      <c r="D402" s="49">
        <v>1.4</v>
      </c>
    </row>
    <row r="403" spans="1:4">
      <c r="A403" s="50" t="s">
        <v>42</v>
      </c>
      <c r="B403" s="29" t="s">
        <v>21</v>
      </c>
      <c r="C403" s="29" t="s">
        <v>267</v>
      </c>
      <c r="D403" s="49">
        <v>1.35</v>
      </c>
    </row>
    <row r="404" spans="1:4">
      <c r="A404" s="48" t="s">
        <v>42</v>
      </c>
      <c r="B404" s="30" t="s">
        <v>24</v>
      </c>
      <c r="C404" s="29" t="s">
        <v>349</v>
      </c>
      <c r="D404" s="49">
        <v>0.89</v>
      </c>
    </row>
    <row r="405" spans="1:4">
      <c r="A405" s="50" t="s">
        <v>41</v>
      </c>
      <c r="B405" s="29" t="s">
        <v>24</v>
      </c>
      <c r="C405" s="29" t="s">
        <v>276</v>
      </c>
      <c r="D405" s="49">
        <v>5.9</v>
      </c>
    </row>
    <row r="406" spans="1:4">
      <c r="A406" s="50" t="s">
        <v>41</v>
      </c>
      <c r="B406" s="29" t="s">
        <v>24</v>
      </c>
      <c r="C406" s="29" t="s">
        <v>248</v>
      </c>
      <c r="D406" s="49">
        <v>0.89</v>
      </c>
    </row>
    <row r="407" spans="1:4">
      <c r="A407" s="48" t="s">
        <v>42</v>
      </c>
      <c r="B407" s="29" t="s">
        <v>24</v>
      </c>
      <c r="C407" s="29" t="s">
        <v>724</v>
      </c>
      <c r="D407" s="49">
        <v>0.8</v>
      </c>
    </row>
    <row r="408" spans="1:4">
      <c r="A408" s="48" t="s">
        <v>41</v>
      </c>
      <c r="B408" s="29" t="s">
        <v>25</v>
      </c>
      <c r="C408" s="29" t="s">
        <v>475</v>
      </c>
      <c r="D408" s="49">
        <v>0.85</v>
      </c>
    </row>
    <row r="409" spans="1:4">
      <c r="A409" s="48" t="s">
        <v>42</v>
      </c>
      <c r="B409" s="29" t="s">
        <v>25</v>
      </c>
      <c r="C409" s="72" t="s">
        <v>438</v>
      </c>
      <c r="D409" s="49">
        <v>0.89</v>
      </c>
    </row>
    <row r="410" spans="1:4">
      <c r="A410" s="50" t="s">
        <v>42</v>
      </c>
      <c r="B410" s="29" t="s">
        <v>25</v>
      </c>
      <c r="C410" s="72" t="s">
        <v>438</v>
      </c>
      <c r="D410" s="49">
        <v>0.89</v>
      </c>
    </row>
    <row r="411" spans="1:4">
      <c r="A411" s="50" t="s">
        <v>42</v>
      </c>
      <c r="B411" s="29" t="s">
        <v>25</v>
      </c>
      <c r="C411" s="29" t="s">
        <v>121</v>
      </c>
      <c r="D411" s="49">
        <v>0.89</v>
      </c>
    </row>
    <row r="412" spans="1:4">
      <c r="A412" s="50" t="s">
        <v>42</v>
      </c>
      <c r="B412" s="29" t="s">
        <v>25</v>
      </c>
      <c r="C412" s="29" t="s">
        <v>121</v>
      </c>
      <c r="D412" s="49">
        <v>0.89</v>
      </c>
    </row>
    <row r="413" spans="1:4">
      <c r="A413" s="48" t="s">
        <v>42</v>
      </c>
      <c r="B413" s="29" t="s">
        <v>25</v>
      </c>
      <c r="C413" s="29" t="s">
        <v>121</v>
      </c>
      <c r="D413" s="49">
        <v>0.89</v>
      </c>
    </row>
    <row r="414" spans="1:4">
      <c r="A414" s="48" t="s">
        <v>42</v>
      </c>
      <c r="B414" s="29" t="s">
        <v>25</v>
      </c>
      <c r="C414" s="29" t="s">
        <v>121</v>
      </c>
      <c r="D414" s="49">
        <v>0.89</v>
      </c>
    </row>
    <row r="415" spans="1:4">
      <c r="A415" s="48" t="s">
        <v>42</v>
      </c>
      <c r="B415" s="29" t="s">
        <v>811</v>
      </c>
      <c r="C415" s="29" t="s">
        <v>716</v>
      </c>
      <c r="D415" s="49">
        <v>3.45</v>
      </c>
    </row>
    <row r="416" spans="1:4">
      <c r="A416" s="50" t="s">
        <v>41</v>
      </c>
      <c r="B416" s="29" t="s">
        <v>809</v>
      </c>
      <c r="C416" s="29" t="s">
        <v>287</v>
      </c>
      <c r="D416" s="49">
        <v>1.85</v>
      </c>
    </row>
    <row r="417" spans="1:4">
      <c r="A417" s="48" t="s">
        <v>42</v>
      </c>
      <c r="B417" s="29" t="s">
        <v>808</v>
      </c>
      <c r="C417" s="29" t="s">
        <v>661</v>
      </c>
      <c r="D417" s="49">
        <v>2.04</v>
      </c>
    </row>
    <row r="418" spans="1:4">
      <c r="A418" s="48" t="s">
        <v>42</v>
      </c>
      <c r="B418" s="29" t="s">
        <v>808</v>
      </c>
      <c r="C418" s="29" t="s">
        <v>652</v>
      </c>
      <c r="D418" s="49">
        <v>2.06</v>
      </c>
    </row>
    <row r="419" spans="1:4">
      <c r="A419" s="50" t="s">
        <v>42</v>
      </c>
      <c r="B419" s="29" t="s">
        <v>808</v>
      </c>
      <c r="C419" s="29" t="s">
        <v>616</v>
      </c>
      <c r="D419" s="49">
        <v>2.06</v>
      </c>
    </row>
    <row r="420" spans="1:4">
      <c r="A420" s="50" t="s">
        <v>42</v>
      </c>
      <c r="B420" s="29" t="s">
        <v>33</v>
      </c>
      <c r="C420" s="29" t="s">
        <v>261</v>
      </c>
      <c r="D420" s="49">
        <v>1.98</v>
      </c>
    </row>
    <row r="421" spans="1:4">
      <c r="A421" s="50" t="s">
        <v>42</v>
      </c>
      <c r="B421" s="29" t="s">
        <v>21</v>
      </c>
      <c r="C421" s="29" t="s">
        <v>156</v>
      </c>
      <c r="D421" s="49">
        <v>0.42</v>
      </c>
    </row>
    <row r="422" spans="1:4">
      <c r="A422" s="50" t="s">
        <v>41</v>
      </c>
      <c r="B422" s="29" t="s">
        <v>21</v>
      </c>
      <c r="C422" s="29" t="s">
        <v>156</v>
      </c>
      <c r="D422" s="49">
        <v>0.42</v>
      </c>
    </row>
    <row r="423" spans="1:4">
      <c r="A423" s="50" t="s">
        <v>41</v>
      </c>
      <c r="B423" s="29" t="s">
        <v>810</v>
      </c>
      <c r="C423" s="29" t="s">
        <v>285</v>
      </c>
      <c r="D423" s="49">
        <v>3.97</v>
      </c>
    </row>
    <row r="424" spans="1:4">
      <c r="A424" s="50" t="s">
        <v>41</v>
      </c>
      <c r="B424" s="29" t="s">
        <v>21</v>
      </c>
      <c r="C424" s="29" t="s">
        <v>584</v>
      </c>
      <c r="D424" s="49">
        <v>1.54</v>
      </c>
    </row>
    <row r="425" spans="1:4">
      <c r="A425" s="50" t="s">
        <v>42</v>
      </c>
      <c r="B425" s="29" t="s">
        <v>21</v>
      </c>
      <c r="C425" s="29" t="s">
        <v>158</v>
      </c>
      <c r="D425" s="49">
        <v>0.73</v>
      </c>
    </row>
    <row r="426" spans="1:4">
      <c r="A426" s="50" t="s">
        <v>42</v>
      </c>
      <c r="B426" s="29" t="s">
        <v>811</v>
      </c>
      <c r="C426" s="29" t="s">
        <v>302</v>
      </c>
      <c r="D426" s="49">
        <v>0.69</v>
      </c>
    </row>
    <row r="427" spans="1:4">
      <c r="A427" s="50" t="s">
        <v>42</v>
      </c>
      <c r="B427" s="29" t="s">
        <v>810</v>
      </c>
      <c r="C427" s="29" t="s">
        <v>796</v>
      </c>
      <c r="D427" s="49">
        <v>2.23</v>
      </c>
    </row>
    <row r="428" spans="1:4">
      <c r="A428" s="50" t="s">
        <v>42</v>
      </c>
      <c r="B428" s="29" t="s">
        <v>810</v>
      </c>
      <c r="C428" s="29" t="s">
        <v>435</v>
      </c>
      <c r="D428" s="49">
        <v>1.92</v>
      </c>
    </row>
    <row r="429" spans="1:4">
      <c r="A429" s="50" t="s">
        <v>42</v>
      </c>
      <c r="B429" s="29" t="s">
        <v>810</v>
      </c>
      <c r="C429" s="29" t="s">
        <v>623</v>
      </c>
      <c r="D429" s="49">
        <v>1.89</v>
      </c>
    </row>
    <row r="430" spans="1:4">
      <c r="A430" s="48" t="s">
        <v>41</v>
      </c>
      <c r="B430" s="29" t="s">
        <v>810</v>
      </c>
      <c r="C430" s="29" t="s">
        <v>436</v>
      </c>
      <c r="D430" s="49">
        <v>0.92</v>
      </c>
    </row>
    <row r="431" spans="1:4">
      <c r="A431" s="48" t="s">
        <v>42</v>
      </c>
      <c r="B431" s="29" t="s">
        <v>25</v>
      </c>
      <c r="C431" s="29" t="s">
        <v>45</v>
      </c>
      <c r="D431" s="151">
        <v>1.66</v>
      </c>
    </row>
    <row r="432" spans="1:4">
      <c r="A432" s="50" t="s">
        <v>145</v>
      </c>
      <c r="B432" s="29" t="s">
        <v>25</v>
      </c>
      <c r="C432" s="29" t="s">
        <v>139</v>
      </c>
      <c r="D432" s="49">
        <v>1.69</v>
      </c>
    </row>
    <row r="433" spans="1:4">
      <c r="A433" s="48" t="s">
        <v>42</v>
      </c>
      <c r="B433" s="29" t="s">
        <v>25</v>
      </c>
      <c r="C433" s="29" t="s">
        <v>327</v>
      </c>
      <c r="D433" s="49">
        <v>1.3</v>
      </c>
    </row>
    <row r="434" spans="1:4">
      <c r="A434" s="50" t="s">
        <v>41</v>
      </c>
      <c r="B434" s="29" t="s">
        <v>25</v>
      </c>
      <c r="C434" s="29" t="s">
        <v>279</v>
      </c>
      <c r="D434" s="49">
        <v>1.25</v>
      </c>
    </row>
    <row r="435" spans="1:4">
      <c r="A435" s="50" t="s">
        <v>42</v>
      </c>
      <c r="B435" s="29" t="s">
        <v>25</v>
      </c>
      <c r="C435" s="29" t="s">
        <v>296</v>
      </c>
      <c r="D435" s="49">
        <v>1.9</v>
      </c>
    </row>
    <row r="436" spans="1:4">
      <c r="A436" s="50" t="s">
        <v>41</v>
      </c>
      <c r="B436" s="29" t="s">
        <v>25</v>
      </c>
      <c r="C436" s="29" t="s">
        <v>96</v>
      </c>
      <c r="D436" s="49">
        <v>1.19</v>
      </c>
    </row>
    <row r="437" spans="1:4">
      <c r="A437" s="48" t="s">
        <v>41</v>
      </c>
      <c r="B437" s="29" t="s">
        <v>25</v>
      </c>
      <c r="C437" s="29" t="s">
        <v>73</v>
      </c>
      <c r="D437" s="151">
        <v>1.79</v>
      </c>
    </row>
    <row r="438" spans="1:4">
      <c r="A438" s="48" t="s">
        <v>42</v>
      </c>
      <c r="B438" s="29" t="s">
        <v>25</v>
      </c>
      <c r="C438" s="29" t="s">
        <v>228</v>
      </c>
      <c r="D438" s="49">
        <v>1.64</v>
      </c>
    </row>
    <row r="439" spans="1:4">
      <c r="A439" s="48" t="s">
        <v>42</v>
      </c>
      <c r="B439" s="29" t="s">
        <v>25</v>
      </c>
      <c r="C439" s="29" t="s">
        <v>330</v>
      </c>
      <c r="D439" s="49">
        <v>2.9</v>
      </c>
    </row>
    <row r="440" spans="1:4">
      <c r="A440" s="48" t="s">
        <v>42</v>
      </c>
      <c r="B440" s="29" t="s">
        <v>27</v>
      </c>
      <c r="C440" s="29" t="s">
        <v>495</v>
      </c>
      <c r="D440" s="49">
        <v>3.15</v>
      </c>
    </row>
    <row r="441" spans="1:4">
      <c r="A441" s="48" t="s">
        <v>42</v>
      </c>
      <c r="B441" s="29" t="s">
        <v>27</v>
      </c>
      <c r="C441" s="29" t="s">
        <v>496</v>
      </c>
      <c r="D441" s="49">
        <v>2.35</v>
      </c>
    </row>
    <row r="442" spans="1:4">
      <c r="A442" s="48" t="s">
        <v>42</v>
      </c>
      <c r="B442" s="29" t="s">
        <v>125</v>
      </c>
      <c r="C442" s="29" t="s">
        <v>739</v>
      </c>
      <c r="D442" s="49">
        <v>6.14</v>
      </c>
    </row>
    <row r="443" spans="1:4">
      <c r="A443" s="48" t="s">
        <v>42</v>
      </c>
      <c r="B443" s="29" t="s">
        <v>125</v>
      </c>
      <c r="C443" s="29" t="s">
        <v>738</v>
      </c>
      <c r="D443" s="49">
        <v>6.28</v>
      </c>
    </row>
    <row r="444" spans="1:4">
      <c r="A444" s="48" t="s">
        <v>42</v>
      </c>
      <c r="B444" s="29" t="s">
        <v>125</v>
      </c>
      <c r="C444" s="29" t="s">
        <v>740</v>
      </c>
      <c r="D444" s="49">
        <v>6.48</v>
      </c>
    </row>
    <row r="445" spans="1:4">
      <c r="A445" s="48" t="s">
        <v>42</v>
      </c>
      <c r="B445" s="29" t="s">
        <v>125</v>
      </c>
      <c r="C445" s="29" t="s">
        <v>741</v>
      </c>
      <c r="D445" s="49">
        <v>6.51</v>
      </c>
    </row>
    <row r="446" spans="1:4">
      <c r="A446" s="50" t="s">
        <v>42</v>
      </c>
      <c r="B446" s="29" t="s">
        <v>808</v>
      </c>
      <c r="C446" s="29" t="s">
        <v>114</v>
      </c>
      <c r="D446" s="49">
        <v>4.25</v>
      </c>
    </row>
    <row r="447" spans="1:4">
      <c r="A447" s="48" t="s">
        <v>41</v>
      </c>
      <c r="B447" s="29" t="s">
        <v>21</v>
      </c>
      <c r="C447" s="29" t="s">
        <v>97</v>
      </c>
      <c r="D447" s="151">
        <v>0.95</v>
      </c>
    </row>
    <row r="448" spans="1:4">
      <c r="A448" s="50" t="s">
        <v>41</v>
      </c>
      <c r="B448" s="29" t="s">
        <v>25</v>
      </c>
      <c r="C448" s="29" t="s">
        <v>251</v>
      </c>
      <c r="D448" s="49">
        <v>2.99</v>
      </c>
    </row>
    <row r="449" spans="1:4">
      <c r="A449" s="50" t="s">
        <v>42</v>
      </c>
      <c r="B449" s="29" t="s">
        <v>25</v>
      </c>
      <c r="C449" s="29" t="s">
        <v>113</v>
      </c>
      <c r="D449" s="49">
        <v>1.78</v>
      </c>
    </row>
    <row r="450" spans="1:4">
      <c r="A450" s="50" t="s">
        <v>42</v>
      </c>
      <c r="B450" s="29" t="s">
        <v>21</v>
      </c>
      <c r="C450" s="29" t="s">
        <v>292</v>
      </c>
      <c r="D450" s="49">
        <v>1.98</v>
      </c>
    </row>
    <row r="451" spans="1:4">
      <c r="A451" s="50" t="s">
        <v>42</v>
      </c>
      <c r="B451" s="29" t="s">
        <v>21</v>
      </c>
      <c r="C451" s="29" t="s">
        <v>602</v>
      </c>
      <c r="D451" s="49">
        <v>1.1299999999999999</v>
      </c>
    </row>
    <row r="452" spans="1:4">
      <c r="A452" s="48" t="s">
        <v>42</v>
      </c>
      <c r="B452" s="29" t="s">
        <v>21</v>
      </c>
      <c r="C452" s="29" t="s">
        <v>313</v>
      </c>
      <c r="D452" s="49">
        <v>1.1599999999999999</v>
      </c>
    </row>
    <row r="453" spans="1:4">
      <c r="A453" s="50" t="s">
        <v>42</v>
      </c>
      <c r="B453" s="29" t="s">
        <v>806</v>
      </c>
      <c r="C453" t="s">
        <v>681</v>
      </c>
      <c r="D453" s="49">
        <v>3.65</v>
      </c>
    </row>
    <row r="454" spans="1:4">
      <c r="A454" s="48" t="s">
        <v>41</v>
      </c>
      <c r="B454" s="29" t="s">
        <v>25</v>
      </c>
      <c r="C454" s="29" t="s">
        <v>528</v>
      </c>
      <c r="D454" s="49">
        <v>1.78</v>
      </c>
    </row>
    <row r="455" spans="1:4">
      <c r="A455" s="50" t="s">
        <v>41</v>
      </c>
      <c r="B455" s="29" t="s">
        <v>25</v>
      </c>
      <c r="C455" s="29" t="s">
        <v>593</v>
      </c>
      <c r="D455" s="49">
        <v>2.27</v>
      </c>
    </row>
    <row r="456" spans="1:4">
      <c r="A456" s="50" t="s">
        <v>455</v>
      </c>
      <c r="B456" s="29" t="s">
        <v>25</v>
      </c>
      <c r="C456" s="29" t="s">
        <v>538</v>
      </c>
      <c r="D456" s="49">
        <v>1.6</v>
      </c>
    </row>
    <row r="457" spans="1:4">
      <c r="A457" s="50" t="s">
        <v>41</v>
      </c>
      <c r="B457" s="29" t="s">
        <v>25</v>
      </c>
      <c r="C457" s="29" t="s">
        <v>590</v>
      </c>
      <c r="D457" s="49">
        <v>1.95</v>
      </c>
    </row>
    <row r="458" spans="1:4">
      <c r="A458" s="50" t="s">
        <v>42</v>
      </c>
      <c r="B458" s="29" t="s">
        <v>807</v>
      </c>
      <c r="C458" s="29" t="s">
        <v>545</v>
      </c>
      <c r="D458" s="49">
        <v>3.43</v>
      </c>
    </row>
    <row r="459" spans="1:4">
      <c r="A459" s="50" t="s">
        <v>41</v>
      </c>
      <c r="B459" s="29" t="s">
        <v>24</v>
      </c>
      <c r="C459" s="29" t="s">
        <v>275</v>
      </c>
      <c r="D459" s="49">
        <v>2.06</v>
      </c>
    </row>
    <row r="460" spans="1:4">
      <c r="A460" s="48" t="s">
        <v>455</v>
      </c>
      <c r="B460" s="29" t="s">
        <v>21</v>
      </c>
      <c r="C460" s="29" t="s">
        <v>746</v>
      </c>
      <c r="D460" s="49">
        <v>5.5</v>
      </c>
    </row>
    <row r="461" spans="1:4">
      <c r="A461" s="48" t="s">
        <v>42</v>
      </c>
      <c r="B461" s="29" t="s">
        <v>21</v>
      </c>
      <c r="C461" s="29" t="s">
        <v>645</v>
      </c>
      <c r="D461" s="49">
        <v>5.56</v>
      </c>
    </row>
    <row r="462" spans="1:4">
      <c r="A462" s="50" t="s">
        <v>42</v>
      </c>
      <c r="B462" s="29" t="s">
        <v>21</v>
      </c>
      <c r="C462" s="29" t="s">
        <v>152</v>
      </c>
      <c r="D462" s="49">
        <v>5.5</v>
      </c>
    </row>
    <row r="463" spans="1:4">
      <c r="A463" s="48" t="s">
        <v>42</v>
      </c>
      <c r="B463" s="29" t="s">
        <v>21</v>
      </c>
      <c r="C463" s="29" t="s">
        <v>717</v>
      </c>
      <c r="D463" s="49">
        <v>5.5</v>
      </c>
    </row>
    <row r="464" spans="1:4">
      <c r="A464" s="50" t="s">
        <v>42</v>
      </c>
      <c r="B464" s="29" t="s">
        <v>21</v>
      </c>
      <c r="C464" s="29" t="s">
        <v>291</v>
      </c>
      <c r="D464" s="49">
        <v>5.55</v>
      </c>
    </row>
    <row r="465" spans="1:4">
      <c r="A465" s="48" t="s">
        <v>42</v>
      </c>
      <c r="B465" s="29" t="s">
        <v>806</v>
      </c>
      <c r="C465" s="29" t="s">
        <v>664</v>
      </c>
      <c r="D465" s="49">
        <v>2.95</v>
      </c>
    </row>
    <row r="466" spans="1:4">
      <c r="A466" s="50" t="s">
        <v>42</v>
      </c>
      <c r="B466" s="29" t="s">
        <v>24</v>
      </c>
      <c r="C466" s="29" t="s">
        <v>413</v>
      </c>
      <c r="D466" s="49">
        <v>5.98</v>
      </c>
    </row>
    <row r="467" spans="1:4">
      <c r="A467" s="50" t="s">
        <v>41</v>
      </c>
      <c r="B467" s="29" t="s">
        <v>21</v>
      </c>
      <c r="C467" s="29" t="s">
        <v>182</v>
      </c>
      <c r="D467" s="49">
        <v>2.64</v>
      </c>
    </row>
    <row r="468" spans="1:4">
      <c r="A468" s="48" t="s">
        <v>42</v>
      </c>
      <c r="B468" s="29" t="s">
        <v>21</v>
      </c>
      <c r="C468" t="s">
        <v>443</v>
      </c>
      <c r="D468" s="49">
        <v>2.66</v>
      </c>
    </row>
    <row r="469" spans="1:4">
      <c r="A469" s="56" t="s">
        <v>42</v>
      </c>
      <c r="B469" s="29" t="s">
        <v>808</v>
      </c>
      <c r="C469" s="29" t="s">
        <v>504</v>
      </c>
      <c r="D469" s="49">
        <v>1.24</v>
      </c>
    </row>
    <row r="470" spans="1:4">
      <c r="A470" s="50" t="s">
        <v>42</v>
      </c>
      <c r="B470" s="29" t="s">
        <v>21</v>
      </c>
      <c r="C470" s="29" t="s">
        <v>568</v>
      </c>
      <c r="D470" s="49">
        <v>0.61</v>
      </c>
    </row>
    <row r="471" spans="1:4">
      <c r="A471" s="50" t="s">
        <v>42</v>
      </c>
      <c r="B471" s="29" t="s">
        <v>21</v>
      </c>
      <c r="C471" s="29" t="s">
        <v>108</v>
      </c>
      <c r="D471" s="151">
        <v>0.64</v>
      </c>
    </row>
    <row r="472" spans="1:4">
      <c r="A472" s="50" t="s">
        <v>42</v>
      </c>
      <c r="B472" s="29" t="s">
        <v>24</v>
      </c>
      <c r="C472" s="29" t="s">
        <v>326</v>
      </c>
      <c r="D472" s="49">
        <v>0.75</v>
      </c>
    </row>
    <row r="473" spans="1:4">
      <c r="A473" s="50" t="s">
        <v>42</v>
      </c>
      <c r="B473" s="29" t="s">
        <v>27</v>
      </c>
      <c r="C473" s="29" t="s">
        <v>326</v>
      </c>
      <c r="D473" s="49">
        <v>0.75</v>
      </c>
    </row>
    <row r="474" spans="1:4">
      <c r="A474" s="50" t="s">
        <v>42</v>
      </c>
      <c r="B474" s="29" t="s">
        <v>27</v>
      </c>
      <c r="C474" s="29" t="s">
        <v>326</v>
      </c>
      <c r="D474" s="49">
        <v>0.75</v>
      </c>
    </row>
    <row r="475" spans="1:4">
      <c r="A475" s="50" t="s">
        <v>41</v>
      </c>
      <c r="B475" s="29" t="s">
        <v>24</v>
      </c>
      <c r="C475" s="29" t="s">
        <v>190</v>
      </c>
      <c r="D475" s="49">
        <v>0.92</v>
      </c>
    </row>
    <row r="476" spans="1:4">
      <c r="A476" s="50" t="s">
        <v>42</v>
      </c>
      <c r="B476" s="29" t="s">
        <v>810</v>
      </c>
      <c r="C476" s="29" t="s">
        <v>299</v>
      </c>
      <c r="D476" s="49">
        <v>1.4</v>
      </c>
    </row>
    <row r="477" spans="1:4">
      <c r="A477" s="48" t="s">
        <v>145</v>
      </c>
      <c r="B477" s="29" t="s">
        <v>810</v>
      </c>
      <c r="C477" s="29" t="s">
        <v>98</v>
      </c>
      <c r="D477" s="49">
        <v>1.3</v>
      </c>
    </row>
    <row r="478" spans="1:4">
      <c r="A478" s="50" t="s">
        <v>42</v>
      </c>
      <c r="B478" s="29" t="s">
        <v>810</v>
      </c>
      <c r="C478" s="29" t="s">
        <v>627</v>
      </c>
      <c r="D478" s="49">
        <v>1.3</v>
      </c>
    </row>
    <row r="479" spans="1:4">
      <c r="A479" s="48" t="s">
        <v>42</v>
      </c>
      <c r="B479" s="29" t="s">
        <v>810</v>
      </c>
      <c r="C479" s="29" t="s">
        <v>627</v>
      </c>
      <c r="D479" s="49">
        <v>1.3</v>
      </c>
    </row>
    <row r="480" spans="1:4">
      <c r="A480" s="50" t="s">
        <v>42</v>
      </c>
      <c r="B480" s="29" t="s">
        <v>21</v>
      </c>
      <c r="C480" s="29" t="s">
        <v>307</v>
      </c>
      <c r="D480" s="49">
        <v>0.89</v>
      </c>
    </row>
    <row r="481" spans="1:4">
      <c r="A481" s="50" t="s">
        <v>42</v>
      </c>
      <c r="B481" s="29" t="s">
        <v>21</v>
      </c>
      <c r="C481" s="29" t="s">
        <v>306</v>
      </c>
      <c r="D481" s="49">
        <v>0.89</v>
      </c>
    </row>
    <row r="482" spans="1:4">
      <c r="A482" s="50" t="s">
        <v>42</v>
      </c>
      <c r="B482" s="29" t="s">
        <v>21</v>
      </c>
      <c r="C482" s="29" t="s">
        <v>234</v>
      </c>
      <c r="D482" s="49">
        <v>1.19</v>
      </c>
    </row>
    <row r="483" spans="1:4">
      <c r="A483" s="50" t="s">
        <v>42</v>
      </c>
      <c r="B483" s="29" t="s">
        <v>24</v>
      </c>
      <c r="C483" s="29" t="s">
        <v>99</v>
      </c>
      <c r="D483" s="49">
        <v>2.58</v>
      </c>
    </row>
    <row r="484" spans="1:4">
      <c r="A484" s="48" t="s">
        <v>41</v>
      </c>
      <c r="B484" s="29" t="s">
        <v>24</v>
      </c>
      <c r="C484" s="29" t="s">
        <v>522</v>
      </c>
      <c r="D484" s="49">
        <v>2.56</v>
      </c>
    </row>
    <row r="485" spans="1:4">
      <c r="A485" s="50" t="s">
        <v>41</v>
      </c>
      <c r="B485" s="29" t="s">
        <v>25</v>
      </c>
      <c r="C485" s="29" t="s">
        <v>194</v>
      </c>
      <c r="D485" s="49">
        <v>1.95</v>
      </c>
    </row>
    <row r="486" spans="1:4">
      <c r="A486" s="48" t="s">
        <v>42</v>
      </c>
      <c r="B486" s="29" t="s">
        <v>25</v>
      </c>
      <c r="C486" s="29" t="s">
        <v>350</v>
      </c>
      <c r="D486" s="49">
        <v>1.69</v>
      </c>
    </row>
    <row r="487" spans="1:4">
      <c r="A487" s="50" t="s">
        <v>42</v>
      </c>
      <c r="B487" s="29" t="s">
        <v>25</v>
      </c>
      <c r="C487" s="29" t="s">
        <v>613</v>
      </c>
      <c r="D487" s="49">
        <v>1.69</v>
      </c>
    </row>
    <row r="488" spans="1:4">
      <c r="A488" s="50" t="s">
        <v>42</v>
      </c>
      <c r="B488" s="29" t="s">
        <v>25</v>
      </c>
      <c r="C488" s="72" t="s">
        <v>613</v>
      </c>
      <c r="D488" s="49">
        <v>1.69</v>
      </c>
    </row>
    <row r="489" spans="1:4">
      <c r="A489" s="50" t="s">
        <v>42</v>
      </c>
      <c r="B489" s="29" t="s">
        <v>25</v>
      </c>
      <c r="C489" s="29" t="s">
        <v>400</v>
      </c>
      <c r="D489" s="49">
        <v>3.12</v>
      </c>
    </row>
    <row r="490" spans="1:4">
      <c r="A490" s="48" t="s">
        <v>42</v>
      </c>
      <c r="B490" s="29" t="s">
        <v>21</v>
      </c>
      <c r="C490" s="29" t="s">
        <v>353</v>
      </c>
      <c r="D490" s="49">
        <v>0.85</v>
      </c>
    </row>
    <row r="491" spans="1:4">
      <c r="A491" s="50" t="s">
        <v>42</v>
      </c>
      <c r="B491" s="29" t="s">
        <v>21</v>
      </c>
      <c r="C491" s="72" t="s">
        <v>780</v>
      </c>
      <c r="D491" s="49">
        <v>0.87</v>
      </c>
    </row>
    <row r="492" spans="1:4">
      <c r="A492" s="50" t="s">
        <v>42</v>
      </c>
      <c r="B492" s="29" t="s">
        <v>25</v>
      </c>
      <c r="C492" s="29" t="s">
        <v>384</v>
      </c>
      <c r="D492" s="49">
        <v>3.03</v>
      </c>
    </row>
    <row r="493" spans="1:4">
      <c r="A493" s="48" t="s">
        <v>41</v>
      </c>
      <c r="B493" s="29" t="s">
        <v>25</v>
      </c>
      <c r="C493" s="29" t="s">
        <v>74</v>
      </c>
      <c r="D493" s="49">
        <v>1.89</v>
      </c>
    </row>
    <row r="494" spans="1:4">
      <c r="A494" s="50" t="s">
        <v>41</v>
      </c>
      <c r="B494" s="29" t="s">
        <v>806</v>
      </c>
      <c r="C494" s="29" t="s">
        <v>286</v>
      </c>
      <c r="D494" s="49">
        <v>2.95</v>
      </c>
    </row>
    <row r="495" spans="1:4">
      <c r="A495" s="48" t="s">
        <v>41</v>
      </c>
      <c r="B495" s="29" t="s">
        <v>806</v>
      </c>
      <c r="C495" s="29" t="s">
        <v>534</v>
      </c>
      <c r="D495" s="49">
        <v>3.1</v>
      </c>
    </row>
    <row r="496" spans="1:4">
      <c r="A496" s="48" t="s">
        <v>41</v>
      </c>
      <c r="B496" s="29" t="s">
        <v>806</v>
      </c>
      <c r="C496" s="29" t="s">
        <v>75</v>
      </c>
      <c r="D496" s="49">
        <v>2.95</v>
      </c>
    </row>
    <row r="497" spans="1:4">
      <c r="A497" s="50" t="s">
        <v>42</v>
      </c>
      <c r="B497" s="29" t="s">
        <v>806</v>
      </c>
      <c r="C497" s="72" t="s">
        <v>786</v>
      </c>
      <c r="D497" s="49">
        <v>3.15</v>
      </c>
    </row>
    <row r="498" spans="1:4">
      <c r="A498" s="50" t="s">
        <v>42</v>
      </c>
      <c r="B498" s="29" t="s">
        <v>806</v>
      </c>
      <c r="C498" s="29" t="s">
        <v>695</v>
      </c>
      <c r="D498" s="49">
        <v>3.15</v>
      </c>
    </row>
    <row r="499" spans="1:4">
      <c r="A499" s="50" t="s">
        <v>42</v>
      </c>
      <c r="B499" s="29" t="s">
        <v>125</v>
      </c>
      <c r="C499" s="29" t="s">
        <v>577</v>
      </c>
      <c r="D499" s="49">
        <v>4.28</v>
      </c>
    </row>
    <row r="500" spans="1:4">
      <c r="A500" s="48" t="s">
        <v>42</v>
      </c>
      <c r="B500" s="29" t="s">
        <v>806</v>
      </c>
      <c r="C500" s="29" t="s">
        <v>31</v>
      </c>
      <c r="D500" s="49">
        <v>1.99</v>
      </c>
    </row>
    <row r="501" spans="1:4">
      <c r="A501" s="50" t="s">
        <v>42</v>
      </c>
      <c r="B501" s="29" t="s">
        <v>811</v>
      </c>
      <c r="C501" s="29" t="s">
        <v>31</v>
      </c>
      <c r="D501" s="49">
        <v>1.99</v>
      </c>
    </row>
    <row r="502" spans="1:4">
      <c r="A502" s="50" t="s">
        <v>42</v>
      </c>
      <c r="B502" s="29" t="s">
        <v>811</v>
      </c>
      <c r="C502" s="72" t="s">
        <v>469</v>
      </c>
      <c r="D502" s="49">
        <v>1.99</v>
      </c>
    </row>
    <row r="503" spans="1:4">
      <c r="A503" s="48" t="s">
        <v>42</v>
      </c>
      <c r="B503" s="29" t="s">
        <v>811</v>
      </c>
      <c r="C503" s="29" t="s">
        <v>202</v>
      </c>
      <c r="D503" s="49">
        <v>1.99</v>
      </c>
    </row>
    <row r="504" spans="1:4">
      <c r="A504" s="48" t="s">
        <v>42</v>
      </c>
      <c r="B504" s="29" t="s">
        <v>811</v>
      </c>
      <c r="C504" s="29" t="s">
        <v>240</v>
      </c>
      <c r="D504" s="49">
        <v>1.99</v>
      </c>
    </row>
    <row r="505" spans="1:4">
      <c r="A505" s="48" t="s">
        <v>42</v>
      </c>
      <c r="B505" s="29" t="s">
        <v>21</v>
      </c>
      <c r="C505" t="s">
        <v>445</v>
      </c>
      <c r="D505" s="49">
        <v>1.66</v>
      </c>
    </row>
    <row r="506" spans="1:4">
      <c r="A506" s="48" t="s">
        <v>42</v>
      </c>
      <c r="B506" s="29" t="s">
        <v>21</v>
      </c>
      <c r="C506" s="29" t="s">
        <v>206</v>
      </c>
      <c r="D506" s="49">
        <v>0.95</v>
      </c>
    </row>
    <row r="507" spans="1:4">
      <c r="A507" s="48" t="s">
        <v>145</v>
      </c>
      <c r="B507" s="30" t="s">
        <v>21</v>
      </c>
      <c r="C507" s="29" t="s">
        <v>100</v>
      </c>
      <c r="D507" s="49">
        <v>1.0900000000000001</v>
      </c>
    </row>
    <row r="508" spans="1:4">
      <c r="A508" s="50" t="s">
        <v>41</v>
      </c>
      <c r="B508" s="29" t="s">
        <v>21</v>
      </c>
      <c r="C508" s="29" t="s">
        <v>176</v>
      </c>
      <c r="D508" s="49">
        <v>1.19</v>
      </c>
    </row>
    <row r="509" spans="1:4">
      <c r="A509" s="50" t="s">
        <v>42</v>
      </c>
      <c r="B509" s="29" t="s">
        <v>21</v>
      </c>
      <c r="C509" s="29" t="s">
        <v>157</v>
      </c>
      <c r="D509" s="49">
        <v>0.9</v>
      </c>
    </row>
    <row r="510" spans="1:4">
      <c r="A510" s="48" t="s">
        <v>42</v>
      </c>
      <c r="B510" s="29" t="s">
        <v>21</v>
      </c>
      <c r="C510" s="72" t="s">
        <v>667</v>
      </c>
      <c r="D510" s="49">
        <v>0.93</v>
      </c>
    </row>
    <row r="511" spans="1:4">
      <c r="A511" s="50" t="s">
        <v>42</v>
      </c>
      <c r="B511" s="29" t="s">
        <v>21</v>
      </c>
      <c r="C511" s="72" t="s">
        <v>667</v>
      </c>
      <c r="D511" s="49">
        <v>0.93</v>
      </c>
    </row>
    <row r="512" spans="1:4">
      <c r="A512" s="50" t="s">
        <v>42</v>
      </c>
      <c r="B512" s="29" t="s">
        <v>21</v>
      </c>
      <c r="C512" s="29" t="s">
        <v>689</v>
      </c>
      <c r="D512" s="49">
        <v>0.93</v>
      </c>
    </row>
    <row r="513" spans="1:4">
      <c r="A513" s="50" t="s">
        <v>42</v>
      </c>
      <c r="B513" s="29" t="s">
        <v>21</v>
      </c>
      <c r="C513" s="29" t="s">
        <v>698</v>
      </c>
      <c r="D513" s="49">
        <v>0.93</v>
      </c>
    </row>
    <row r="514" spans="1:4">
      <c r="A514" s="48" t="s">
        <v>42</v>
      </c>
      <c r="B514" s="29" t="s">
        <v>21</v>
      </c>
      <c r="C514" s="72" t="s">
        <v>751</v>
      </c>
      <c r="D514" s="49">
        <v>0.93</v>
      </c>
    </row>
    <row r="515" spans="1:4">
      <c r="A515" s="50" t="s">
        <v>42</v>
      </c>
      <c r="B515" s="29" t="s">
        <v>811</v>
      </c>
      <c r="C515" t="s">
        <v>683</v>
      </c>
      <c r="D515" s="49">
        <v>2.74</v>
      </c>
    </row>
    <row r="516" spans="1:4">
      <c r="A516" s="50" t="s">
        <v>42</v>
      </c>
      <c r="B516" s="29" t="s">
        <v>24</v>
      </c>
      <c r="C516" s="29" t="s">
        <v>540</v>
      </c>
      <c r="D516" s="49">
        <v>2.0699999999999998</v>
      </c>
    </row>
    <row r="517" spans="1:4">
      <c r="A517" s="48" t="s">
        <v>42</v>
      </c>
      <c r="B517" s="29" t="s">
        <v>24</v>
      </c>
      <c r="C517" s="29" t="s">
        <v>726</v>
      </c>
      <c r="D517" s="49">
        <v>0.85</v>
      </c>
    </row>
    <row r="518" spans="1:4">
      <c r="A518" s="50" t="s">
        <v>42</v>
      </c>
      <c r="B518" s="29" t="s">
        <v>810</v>
      </c>
      <c r="C518" s="29" t="s">
        <v>624</v>
      </c>
      <c r="D518" s="49">
        <v>1.59</v>
      </c>
    </row>
    <row r="519" spans="1:4">
      <c r="A519" s="48" t="s">
        <v>41</v>
      </c>
      <c r="B519" s="30" t="s">
        <v>25</v>
      </c>
      <c r="C519" s="29" t="s">
        <v>76</v>
      </c>
      <c r="D519" s="49">
        <v>1.3</v>
      </c>
    </row>
    <row r="520" spans="1:4">
      <c r="A520" s="50" t="s">
        <v>42</v>
      </c>
      <c r="B520" s="29" t="s">
        <v>21</v>
      </c>
      <c r="C520" s="29" t="s">
        <v>173</v>
      </c>
      <c r="D520" s="49">
        <v>2.95</v>
      </c>
    </row>
    <row r="521" spans="1:4">
      <c r="A521" s="50" t="s">
        <v>42</v>
      </c>
      <c r="B521" s="29" t="s">
        <v>21</v>
      </c>
      <c r="C521" s="29" t="s">
        <v>398</v>
      </c>
      <c r="D521" s="49">
        <v>1.99</v>
      </c>
    </row>
    <row r="522" spans="1:4">
      <c r="A522" s="50" t="s">
        <v>41</v>
      </c>
      <c r="B522" s="29" t="s">
        <v>21</v>
      </c>
      <c r="C522" s="29" t="s">
        <v>180</v>
      </c>
      <c r="D522" s="49">
        <v>2.39</v>
      </c>
    </row>
    <row r="523" spans="1:4">
      <c r="A523" s="48" t="s">
        <v>42</v>
      </c>
      <c r="B523" s="29" t="s">
        <v>808</v>
      </c>
      <c r="C523" s="29" t="s">
        <v>507</v>
      </c>
      <c r="D523" s="49">
        <v>1.83</v>
      </c>
    </row>
    <row r="524" spans="1:4">
      <c r="A524" s="50" t="s">
        <v>42</v>
      </c>
      <c r="B524" s="29" t="s">
        <v>808</v>
      </c>
      <c r="C524" s="29" t="s">
        <v>794</v>
      </c>
      <c r="D524" s="49">
        <v>3.4</v>
      </c>
    </row>
    <row r="525" spans="1:4">
      <c r="A525" s="50" t="s">
        <v>42</v>
      </c>
      <c r="B525" s="29" t="s">
        <v>808</v>
      </c>
      <c r="C525" s="29" t="s">
        <v>555</v>
      </c>
      <c r="D525" s="49">
        <v>3.59</v>
      </c>
    </row>
    <row r="526" spans="1:4">
      <c r="A526" s="50" t="s">
        <v>42</v>
      </c>
      <c r="B526" s="29" t="s">
        <v>809</v>
      </c>
      <c r="C526" s="29" t="s">
        <v>346</v>
      </c>
      <c r="D526" s="49">
        <v>3.83</v>
      </c>
    </row>
    <row r="527" spans="1:4">
      <c r="A527" s="50" t="s">
        <v>42</v>
      </c>
      <c r="B527" s="29" t="s">
        <v>808</v>
      </c>
      <c r="C527" s="29" t="s">
        <v>543</v>
      </c>
      <c r="D527" s="49">
        <v>2.0499999999999998</v>
      </c>
    </row>
    <row r="528" spans="1:4">
      <c r="A528" s="56" t="s">
        <v>42</v>
      </c>
      <c r="B528" s="29" t="s">
        <v>808</v>
      </c>
      <c r="C528" s="29" t="s">
        <v>505</v>
      </c>
      <c r="D528" s="49">
        <v>3.55</v>
      </c>
    </row>
    <row r="529" spans="1:4">
      <c r="A529" s="50" t="s">
        <v>42</v>
      </c>
      <c r="B529" s="29" t="s">
        <v>809</v>
      </c>
      <c r="C529" s="29" t="s">
        <v>171</v>
      </c>
      <c r="D529" s="49">
        <v>5.57</v>
      </c>
    </row>
    <row r="530" spans="1:4">
      <c r="A530" s="50" t="s">
        <v>41</v>
      </c>
      <c r="B530" s="29" t="s">
        <v>21</v>
      </c>
      <c r="C530" s="29" t="s">
        <v>582</v>
      </c>
      <c r="D530" s="49">
        <v>4.9000000000000004</v>
      </c>
    </row>
    <row r="531" spans="1:4">
      <c r="A531" s="50" t="s">
        <v>41</v>
      </c>
      <c r="B531" s="29" t="s">
        <v>21</v>
      </c>
      <c r="C531" s="29" t="s">
        <v>178</v>
      </c>
      <c r="D531" s="49">
        <v>3.2</v>
      </c>
    </row>
    <row r="532" spans="1:4">
      <c r="A532" s="48" t="s">
        <v>42</v>
      </c>
      <c r="B532" s="29" t="s">
        <v>808</v>
      </c>
      <c r="C532" s="29" t="s">
        <v>431</v>
      </c>
      <c r="D532" s="49">
        <v>0.75</v>
      </c>
    </row>
    <row r="533" spans="1:4">
      <c r="A533" s="50" t="s">
        <v>41</v>
      </c>
      <c r="B533" s="29" t="s">
        <v>21</v>
      </c>
      <c r="C533" s="29" t="s">
        <v>270</v>
      </c>
      <c r="D533" s="49">
        <v>1.42</v>
      </c>
    </row>
    <row r="534" spans="1:4">
      <c r="A534" s="50" t="s">
        <v>42</v>
      </c>
      <c r="B534" s="30" t="s">
        <v>808</v>
      </c>
      <c r="C534" s="29" t="s">
        <v>117</v>
      </c>
      <c r="D534" s="49">
        <v>1.8</v>
      </c>
    </row>
    <row r="535" spans="1:4">
      <c r="A535" s="50" t="s">
        <v>42</v>
      </c>
      <c r="B535" s="29" t="s">
        <v>809</v>
      </c>
      <c r="C535" s="152" t="s">
        <v>372</v>
      </c>
      <c r="D535" s="49">
        <v>2.73</v>
      </c>
    </row>
    <row r="536" spans="1:4">
      <c r="A536" s="50" t="s">
        <v>42</v>
      </c>
      <c r="B536" s="29" t="s">
        <v>25</v>
      </c>
      <c r="C536" s="29" t="s">
        <v>611</v>
      </c>
      <c r="D536" s="49">
        <v>1.38</v>
      </c>
    </row>
    <row r="537" spans="1:4">
      <c r="A537" s="50" t="s">
        <v>42</v>
      </c>
      <c r="B537" s="29" t="s">
        <v>25</v>
      </c>
      <c r="C537" s="29" t="s">
        <v>705</v>
      </c>
      <c r="D537" s="49">
        <v>2.27</v>
      </c>
    </row>
    <row r="538" spans="1:4">
      <c r="A538" s="50" t="s">
        <v>42</v>
      </c>
      <c r="B538" s="29" t="s">
        <v>25</v>
      </c>
      <c r="C538" s="29" t="s">
        <v>576</v>
      </c>
      <c r="D538" s="49">
        <v>1.5</v>
      </c>
    </row>
    <row r="539" spans="1:4">
      <c r="A539" s="50" t="s">
        <v>42</v>
      </c>
      <c r="B539" s="29" t="s">
        <v>811</v>
      </c>
      <c r="C539" t="s">
        <v>684</v>
      </c>
      <c r="D539" s="49">
        <v>2.5</v>
      </c>
    </row>
    <row r="540" spans="1:4">
      <c r="A540" s="50" t="s">
        <v>41</v>
      </c>
      <c r="B540" s="29" t="s">
        <v>21</v>
      </c>
      <c r="C540" s="29" t="s">
        <v>269</v>
      </c>
      <c r="D540" s="49">
        <v>1.5</v>
      </c>
    </row>
    <row r="541" spans="1:4">
      <c r="A541" s="50" t="s">
        <v>41</v>
      </c>
      <c r="B541" s="29" t="s">
        <v>25</v>
      </c>
      <c r="C541" s="29" t="s">
        <v>418</v>
      </c>
      <c r="D541" s="49">
        <v>1.85</v>
      </c>
    </row>
    <row r="542" spans="1:4">
      <c r="A542" s="48" t="s">
        <v>41</v>
      </c>
      <c r="B542" s="30" t="s">
        <v>25</v>
      </c>
      <c r="C542" s="29" t="s">
        <v>77</v>
      </c>
      <c r="D542" s="49">
        <v>0.9</v>
      </c>
    </row>
    <row r="543" spans="1:4">
      <c r="A543" s="50" t="s">
        <v>42</v>
      </c>
      <c r="B543" s="29" t="s">
        <v>25</v>
      </c>
      <c r="C543" t="s">
        <v>122</v>
      </c>
      <c r="D543" s="49">
        <v>0.85</v>
      </c>
    </row>
    <row r="544" spans="1:4">
      <c r="A544" s="50" t="s">
        <v>42</v>
      </c>
      <c r="B544" s="29" t="s">
        <v>25</v>
      </c>
      <c r="C544" s="29" t="s">
        <v>236</v>
      </c>
      <c r="D544" s="49">
        <v>0.85</v>
      </c>
    </row>
    <row r="545" spans="1:4">
      <c r="A545" s="50" t="s">
        <v>42</v>
      </c>
      <c r="B545" s="29" t="s">
        <v>25</v>
      </c>
      <c r="C545" s="29" t="s">
        <v>236</v>
      </c>
      <c r="D545" s="49">
        <v>0.85</v>
      </c>
    </row>
    <row r="546" spans="1:4">
      <c r="A546" s="50" t="s">
        <v>42</v>
      </c>
      <c r="B546" s="29" t="s">
        <v>25</v>
      </c>
      <c r="C546" s="29" t="s">
        <v>236</v>
      </c>
      <c r="D546" s="49">
        <v>0.85</v>
      </c>
    </row>
    <row r="547" spans="1:4">
      <c r="A547" s="48" t="s">
        <v>41</v>
      </c>
      <c r="B547" s="30" t="s">
        <v>21</v>
      </c>
      <c r="C547" s="29" t="s">
        <v>109</v>
      </c>
      <c r="D547" s="49">
        <v>1.26</v>
      </c>
    </row>
    <row r="548" spans="1:4">
      <c r="A548" s="48" t="s">
        <v>42</v>
      </c>
      <c r="B548" s="29" t="s">
        <v>21</v>
      </c>
      <c r="C548" s="29" t="s">
        <v>448</v>
      </c>
      <c r="D548" s="49">
        <v>0.57999999999999996</v>
      </c>
    </row>
    <row r="549" spans="1:4">
      <c r="A549" s="50" t="s">
        <v>42</v>
      </c>
      <c r="B549" s="29" t="s">
        <v>21</v>
      </c>
      <c r="C549" s="29" t="s">
        <v>448</v>
      </c>
      <c r="D549" s="49">
        <v>0.57999999999999996</v>
      </c>
    </row>
    <row r="550" spans="1:4">
      <c r="A550" s="48" t="s">
        <v>42</v>
      </c>
      <c r="B550" s="29" t="s">
        <v>27</v>
      </c>
      <c r="C550" s="29" t="s">
        <v>737</v>
      </c>
      <c r="D550" s="49">
        <v>1.1599999999999999</v>
      </c>
    </row>
    <row r="551" spans="1:4">
      <c r="A551" s="48" t="s">
        <v>41</v>
      </c>
      <c r="B551" s="29" t="s">
        <v>27</v>
      </c>
      <c r="C551" s="29" t="s">
        <v>101</v>
      </c>
      <c r="D551" s="151">
        <v>1.03</v>
      </c>
    </row>
    <row r="552" spans="1:4">
      <c r="A552" s="48" t="s">
        <v>41</v>
      </c>
      <c r="B552" s="29" t="s">
        <v>811</v>
      </c>
      <c r="C552" s="29" t="s">
        <v>536</v>
      </c>
      <c r="D552" s="49">
        <v>3.96</v>
      </c>
    </row>
    <row r="553" spans="1:4">
      <c r="A553" s="48" t="s">
        <v>42</v>
      </c>
      <c r="B553" s="29" t="s">
        <v>806</v>
      </c>
      <c r="C553" s="29" t="s">
        <v>509</v>
      </c>
      <c r="D553" s="49">
        <v>2.2000000000000002</v>
      </c>
    </row>
    <row r="554" spans="1:4">
      <c r="A554" s="50" t="s">
        <v>42</v>
      </c>
      <c r="B554" s="29" t="s">
        <v>25</v>
      </c>
      <c r="C554" s="29" t="s">
        <v>572</v>
      </c>
      <c r="D554" s="49">
        <v>0.53</v>
      </c>
    </row>
    <row r="555" spans="1:4">
      <c r="A555" s="48" t="s">
        <v>41</v>
      </c>
      <c r="B555" s="29" t="s">
        <v>21</v>
      </c>
      <c r="C555" s="29" t="s">
        <v>514</v>
      </c>
      <c r="D555" s="49">
        <v>2.88</v>
      </c>
    </row>
    <row r="556" spans="1:4">
      <c r="A556" s="50" t="s">
        <v>42</v>
      </c>
      <c r="B556" s="29" t="s">
        <v>27</v>
      </c>
      <c r="C556" t="s">
        <v>678</v>
      </c>
      <c r="D556" s="49">
        <v>2.46</v>
      </c>
    </row>
    <row r="557" spans="1:4">
      <c r="A557" s="50" t="s">
        <v>42</v>
      </c>
      <c r="B557" s="29" t="s">
        <v>27</v>
      </c>
      <c r="C557" s="29" t="s">
        <v>290</v>
      </c>
      <c r="D557" s="49">
        <v>2.13</v>
      </c>
    </row>
    <row r="558" spans="1:4">
      <c r="A558" s="50" t="s">
        <v>42</v>
      </c>
      <c r="B558" s="29" t="s">
        <v>27</v>
      </c>
      <c r="C558" s="72" t="s">
        <v>671</v>
      </c>
      <c r="D558" s="49">
        <v>1.74</v>
      </c>
    </row>
    <row r="559" spans="1:4">
      <c r="A559" s="48" t="s">
        <v>42</v>
      </c>
      <c r="B559" s="29" t="s">
        <v>27</v>
      </c>
      <c r="C559" s="72" t="s">
        <v>630</v>
      </c>
      <c r="D559" s="49">
        <v>2.2000000000000002</v>
      </c>
    </row>
    <row r="560" spans="1:4">
      <c r="A560" s="48" t="s">
        <v>42</v>
      </c>
      <c r="B560" s="29" t="s">
        <v>27</v>
      </c>
      <c r="C560" s="29" t="s">
        <v>323</v>
      </c>
      <c r="D560" s="49">
        <v>2.2200000000000002</v>
      </c>
    </row>
    <row r="561" spans="1:4">
      <c r="A561" s="50" t="s">
        <v>42</v>
      </c>
      <c r="B561" s="29" t="s">
        <v>27</v>
      </c>
      <c r="C561" t="s">
        <v>437</v>
      </c>
      <c r="D561" s="49">
        <v>2.2000000000000002</v>
      </c>
    </row>
    <row r="562" spans="1:4">
      <c r="A562" s="48" t="s">
        <v>42</v>
      </c>
      <c r="B562" s="29" t="s">
        <v>27</v>
      </c>
      <c r="C562" s="29" t="s">
        <v>324</v>
      </c>
      <c r="D562" s="49">
        <v>2.52</v>
      </c>
    </row>
    <row r="563" spans="1:4">
      <c r="A563" s="50" t="s">
        <v>42</v>
      </c>
      <c r="B563" s="29" t="s">
        <v>27</v>
      </c>
      <c r="C563" s="29" t="s">
        <v>390</v>
      </c>
      <c r="D563" s="49">
        <v>2.04</v>
      </c>
    </row>
    <row r="564" spans="1:4">
      <c r="A564" s="48" t="s">
        <v>42</v>
      </c>
      <c r="B564" s="29" t="s">
        <v>25</v>
      </c>
      <c r="C564" s="29" t="s">
        <v>773</v>
      </c>
      <c r="D564" s="49">
        <v>1.78</v>
      </c>
    </row>
    <row r="565" spans="1:4">
      <c r="A565" s="50" t="s">
        <v>42</v>
      </c>
      <c r="B565" s="29" t="s">
        <v>25</v>
      </c>
      <c r="C565" s="29" t="s">
        <v>693</v>
      </c>
      <c r="D565" s="49">
        <v>2.2200000000000002</v>
      </c>
    </row>
    <row r="566" spans="1:4">
      <c r="A566" s="50" t="s">
        <v>42</v>
      </c>
      <c r="B566" s="29" t="s">
        <v>25</v>
      </c>
      <c r="C566" s="29" t="s">
        <v>164</v>
      </c>
      <c r="D566" s="49">
        <v>1.39</v>
      </c>
    </row>
    <row r="567" spans="1:4">
      <c r="A567" s="48" t="s">
        <v>41</v>
      </c>
      <c r="B567" s="30" t="s">
        <v>25</v>
      </c>
      <c r="C567" s="29" t="s">
        <v>78</v>
      </c>
      <c r="D567" s="49">
        <v>1.48</v>
      </c>
    </row>
    <row r="568" spans="1:4">
      <c r="A568" s="48" t="s">
        <v>42</v>
      </c>
      <c r="B568" s="30" t="s">
        <v>27</v>
      </c>
      <c r="C568" s="29" t="s">
        <v>28</v>
      </c>
      <c r="D568" s="49">
        <v>0.91</v>
      </c>
    </row>
    <row r="569" spans="1:4">
      <c r="A569" s="48" t="s">
        <v>42</v>
      </c>
      <c r="B569" s="29" t="s">
        <v>25</v>
      </c>
      <c r="C569" s="29" t="s">
        <v>226</v>
      </c>
      <c r="D569" s="49">
        <v>1.96</v>
      </c>
    </row>
    <row r="570" spans="1:4">
      <c r="A570" s="50" t="s">
        <v>42</v>
      </c>
      <c r="B570" s="29" t="s">
        <v>25</v>
      </c>
      <c r="C570" s="29" t="s">
        <v>676</v>
      </c>
      <c r="D570" s="49">
        <v>2.06</v>
      </c>
    </row>
    <row r="571" spans="1:4">
      <c r="A571" s="50" t="s">
        <v>42</v>
      </c>
      <c r="B571" s="29" t="s">
        <v>21</v>
      </c>
      <c r="C571" s="29" t="s">
        <v>388</v>
      </c>
      <c r="D571" s="49">
        <v>0.49</v>
      </c>
    </row>
    <row r="572" spans="1:4">
      <c r="A572" s="50" t="s">
        <v>42</v>
      </c>
      <c r="B572" s="29" t="s">
        <v>21</v>
      </c>
      <c r="C572" s="29" t="s">
        <v>233</v>
      </c>
      <c r="D572" s="49">
        <v>0.56999999999999995</v>
      </c>
    </row>
    <row r="573" spans="1:4">
      <c r="A573" s="50" t="s">
        <v>41</v>
      </c>
      <c r="B573" s="29" t="s">
        <v>25</v>
      </c>
      <c r="C573" s="29" t="s">
        <v>415</v>
      </c>
      <c r="D573" s="49">
        <v>0.28999999999999998</v>
      </c>
    </row>
    <row r="574" spans="1:4">
      <c r="A574" s="50" t="s">
        <v>42</v>
      </c>
      <c r="B574" s="29" t="s">
        <v>25</v>
      </c>
      <c r="C574" s="72" t="s">
        <v>706</v>
      </c>
      <c r="D574" s="49">
        <v>0.65</v>
      </c>
    </row>
    <row r="575" spans="1:4">
      <c r="A575" s="48" t="s">
        <v>42</v>
      </c>
      <c r="B575" s="29" t="s">
        <v>25</v>
      </c>
      <c r="C575" s="29" t="s">
        <v>430</v>
      </c>
      <c r="D575" s="49">
        <v>0.87</v>
      </c>
    </row>
    <row r="576" spans="1:4">
      <c r="A576" s="50" t="s">
        <v>42</v>
      </c>
      <c r="B576" s="29" t="s">
        <v>25</v>
      </c>
      <c r="C576" s="29" t="s">
        <v>573</v>
      </c>
      <c r="D576" s="49">
        <v>1.19</v>
      </c>
    </row>
    <row r="577" spans="1:4">
      <c r="A577" s="50" t="s">
        <v>42</v>
      </c>
      <c r="B577" s="29" t="s">
        <v>25</v>
      </c>
      <c r="C577" s="72" t="s">
        <v>573</v>
      </c>
      <c r="D577" s="49">
        <v>1.19</v>
      </c>
    </row>
    <row r="578" spans="1:4">
      <c r="A578" s="50" t="s">
        <v>42</v>
      </c>
      <c r="B578" s="29" t="s">
        <v>25</v>
      </c>
      <c r="C578" s="29" t="s">
        <v>612</v>
      </c>
      <c r="D578" s="49">
        <v>1.2</v>
      </c>
    </row>
    <row r="579" spans="1:4">
      <c r="A579" s="48" t="s">
        <v>42</v>
      </c>
      <c r="B579" s="29" t="s">
        <v>25</v>
      </c>
      <c r="C579" s="29" t="s">
        <v>659</v>
      </c>
      <c r="D579" s="49">
        <v>1.67</v>
      </c>
    </row>
    <row r="580" spans="1:4">
      <c r="A580" s="48" t="s">
        <v>42</v>
      </c>
      <c r="B580" s="29" t="s">
        <v>25</v>
      </c>
      <c r="C580" s="29" t="s">
        <v>638</v>
      </c>
      <c r="D580" s="49">
        <v>1.82</v>
      </c>
    </row>
    <row r="581" spans="1:4">
      <c r="A581" s="48" t="s">
        <v>42</v>
      </c>
      <c r="B581" s="29" t="s">
        <v>25</v>
      </c>
      <c r="C581" s="29" t="s">
        <v>732</v>
      </c>
      <c r="D581" s="49">
        <v>1.85</v>
      </c>
    </row>
    <row r="582" spans="1:4">
      <c r="A582" s="50" t="s">
        <v>41</v>
      </c>
      <c r="B582" s="29" t="s">
        <v>25</v>
      </c>
      <c r="C582" s="29" t="s">
        <v>191</v>
      </c>
      <c r="D582" s="49">
        <v>0.34</v>
      </c>
    </row>
    <row r="583" spans="1:4">
      <c r="A583" s="50" t="s">
        <v>42</v>
      </c>
      <c r="B583" s="29" t="s">
        <v>25</v>
      </c>
      <c r="C583" s="29" t="s">
        <v>163</v>
      </c>
      <c r="D583" s="49">
        <v>1.5</v>
      </c>
    </row>
    <row r="584" spans="1:4">
      <c r="A584" s="50" t="s">
        <v>42</v>
      </c>
      <c r="B584" s="30" t="s">
        <v>25</v>
      </c>
      <c r="C584" s="29" t="s">
        <v>123</v>
      </c>
      <c r="D584" s="49">
        <v>0.59</v>
      </c>
    </row>
    <row r="585" spans="1:4">
      <c r="A585" s="50" t="s">
        <v>42</v>
      </c>
      <c r="B585" s="29" t="s">
        <v>25</v>
      </c>
      <c r="C585" s="29" t="s">
        <v>570</v>
      </c>
      <c r="D585" s="49">
        <v>0.75</v>
      </c>
    </row>
    <row r="586" spans="1:4">
      <c r="A586" s="50" t="s">
        <v>41</v>
      </c>
      <c r="B586" s="29" t="s">
        <v>25</v>
      </c>
      <c r="C586" s="29" t="s">
        <v>277</v>
      </c>
      <c r="D586" s="49">
        <v>0.75</v>
      </c>
    </row>
    <row r="587" spans="1:4">
      <c r="A587" s="48" t="s">
        <v>41</v>
      </c>
      <c r="B587" s="30" t="s">
        <v>25</v>
      </c>
      <c r="C587" s="29" t="s">
        <v>79</v>
      </c>
      <c r="D587" s="49">
        <v>2.4</v>
      </c>
    </row>
    <row r="588" spans="1:4">
      <c r="A588" s="48" t="s">
        <v>41</v>
      </c>
      <c r="B588" s="29" t="s">
        <v>25</v>
      </c>
      <c r="C588" s="29" t="s">
        <v>80</v>
      </c>
      <c r="D588" s="151">
        <v>2.4900000000000002</v>
      </c>
    </row>
    <row r="589" spans="1:4">
      <c r="A589" s="50" t="s">
        <v>41</v>
      </c>
      <c r="B589" s="29" t="s">
        <v>25</v>
      </c>
      <c r="C589" s="29" t="s">
        <v>192</v>
      </c>
      <c r="D589" s="49">
        <v>1.06</v>
      </c>
    </row>
    <row r="590" spans="1:4">
      <c r="A590" s="50" t="s">
        <v>42</v>
      </c>
      <c r="B590" s="29" t="s">
        <v>25</v>
      </c>
      <c r="C590" s="72" t="s">
        <v>670</v>
      </c>
      <c r="D590" s="49">
        <v>2.99</v>
      </c>
    </row>
    <row r="591" spans="1:4">
      <c r="A591" s="50" t="s">
        <v>42</v>
      </c>
      <c r="B591" s="29" t="s">
        <v>25</v>
      </c>
      <c r="C591" s="29" t="s">
        <v>368</v>
      </c>
      <c r="D591" s="49">
        <v>1.61</v>
      </c>
    </row>
    <row r="592" spans="1:4">
      <c r="A592" s="48" t="s">
        <v>42</v>
      </c>
      <c r="B592" s="29" t="s">
        <v>27</v>
      </c>
      <c r="C592" s="29" t="s">
        <v>317</v>
      </c>
      <c r="D592" s="49">
        <v>1.38</v>
      </c>
    </row>
    <row r="593" spans="1:4">
      <c r="A593" s="48" t="s">
        <v>42</v>
      </c>
      <c r="B593" s="29" t="s">
        <v>27</v>
      </c>
      <c r="C593" s="29" t="s">
        <v>348</v>
      </c>
      <c r="D593" s="49">
        <v>1.61</v>
      </c>
    </row>
    <row r="594" spans="1:4">
      <c r="A594" s="50" t="s">
        <v>42</v>
      </c>
      <c r="B594" s="29" t="s">
        <v>125</v>
      </c>
      <c r="C594" s="29" t="s">
        <v>620</v>
      </c>
      <c r="D594" s="49">
        <v>3.38</v>
      </c>
    </row>
    <row r="595" spans="1:4">
      <c r="A595" s="48" t="s">
        <v>42</v>
      </c>
      <c r="B595" s="29" t="s">
        <v>21</v>
      </c>
      <c r="C595" t="s">
        <v>646</v>
      </c>
      <c r="D595" s="49">
        <v>2.13</v>
      </c>
    </row>
    <row r="596" spans="1:4">
      <c r="A596" s="50" t="s">
        <v>42</v>
      </c>
      <c r="B596" s="29" t="s">
        <v>125</v>
      </c>
      <c r="C596" s="29" t="s">
        <v>433</v>
      </c>
      <c r="D596" s="49">
        <v>6.75</v>
      </c>
    </row>
    <row r="597" spans="1:4">
      <c r="A597" s="48" t="s">
        <v>41</v>
      </c>
      <c r="B597" s="29" t="s">
        <v>22</v>
      </c>
      <c r="C597" s="29" t="s">
        <v>517</v>
      </c>
      <c r="D597" s="49">
        <v>6.4</v>
      </c>
    </row>
    <row r="598" spans="1:4">
      <c r="A598" s="56" t="s">
        <v>42</v>
      </c>
      <c r="B598" s="29" t="s">
        <v>22</v>
      </c>
      <c r="C598" s="29" t="s">
        <v>499</v>
      </c>
      <c r="D598" s="49">
        <v>6.46</v>
      </c>
    </row>
    <row r="599" spans="1:4">
      <c r="A599" s="50" t="s">
        <v>41</v>
      </c>
      <c r="B599" s="29" t="s">
        <v>21</v>
      </c>
      <c r="C599" s="29" t="s">
        <v>271</v>
      </c>
      <c r="D599" s="49">
        <v>2.2599999999999998</v>
      </c>
    </row>
    <row r="600" spans="1:4">
      <c r="A600" s="50" t="s">
        <v>42</v>
      </c>
      <c r="B600" s="29" t="s">
        <v>21</v>
      </c>
      <c r="C600" s="29" t="s">
        <v>565</v>
      </c>
      <c r="D600" s="49">
        <v>1.79</v>
      </c>
    </row>
    <row r="601" spans="1:4">
      <c r="A601" s="48" t="s">
        <v>41</v>
      </c>
      <c r="B601" s="29" t="s">
        <v>21</v>
      </c>
      <c r="C601" s="29" t="s">
        <v>102</v>
      </c>
      <c r="D601" s="151">
        <v>1.76</v>
      </c>
    </row>
    <row r="602" spans="1:4">
      <c r="A602" s="50" t="s">
        <v>42</v>
      </c>
      <c r="B602" s="29" t="s">
        <v>33</v>
      </c>
      <c r="C602" s="29" t="s">
        <v>703</v>
      </c>
      <c r="D602" s="49">
        <v>4.47</v>
      </c>
    </row>
    <row r="603" spans="1:4">
      <c r="A603" s="48" t="s">
        <v>42</v>
      </c>
      <c r="B603" s="29" t="s">
        <v>33</v>
      </c>
      <c r="C603" s="29" t="s">
        <v>657</v>
      </c>
      <c r="D603" s="49">
        <v>5.04</v>
      </c>
    </row>
    <row r="604" spans="1:4">
      <c r="A604" s="50" t="s">
        <v>42</v>
      </c>
      <c r="B604" s="29" t="s">
        <v>22</v>
      </c>
      <c r="C604" s="29" t="s">
        <v>120</v>
      </c>
      <c r="D604" s="49">
        <v>1.71</v>
      </c>
    </row>
    <row r="605" spans="1:4">
      <c r="A605" s="50" t="s">
        <v>42</v>
      </c>
      <c r="B605" s="29" t="s">
        <v>21</v>
      </c>
      <c r="C605" s="29" t="s">
        <v>366</v>
      </c>
      <c r="D605" s="49">
        <v>1.08</v>
      </c>
    </row>
    <row r="606" spans="1:4">
      <c r="A606" s="50" t="s">
        <v>41</v>
      </c>
      <c r="B606" s="29" t="s">
        <v>21</v>
      </c>
      <c r="C606" s="29" t="s">
        <v>266</v>
      </c>
      <c r="D606" s="49">
        <v>1.05</v>
      </c>
    </row>
    <row r="607" spans="1:4">
      <c r="A607" s="50" t="s">
        <v>42</v>
      </c>
      <c r="B607" s="29" t="s">
        <v>24</v>
      </c>
      <c r="C607" s="29" t="s">
        <v>605</v>
      </c>
      <c r="D607" s="49">
        <v>2.62</v>
      </c>
    </row>
    <row r="608" spans="1:4">
      <c r="A608" s="48" t="s">
        <v>42</v>
      </c>
      <c r="B608" s="29" t="s">
        <v>24</v>
      </c>
      <c r="C608" s="29" t="s">
        <v>605</v>
      </c>
      <c r="D608" s="49">
        <v>2.62</v>
      </c>
    </row>
    <row r="609" spans="1:4">
      <c r="A609" s="48" t="s">
        <v>455</v>
      </c>
      <c r="B609" s="29" t="s">
        <v>808</v>
      </c>
      <c r="C609" t="s">
        <v>747</v>
      </c>
      <c r="D609" s="49">
        <v>3.54</v>
      </c>
    </row>
    <row r="610" spans="1:4">
      <c r="A610" s="50" t="s">
        <v>42</v>
      </c>
      <c r="B610" s="29" t="s">
        <v>21</v>
      </c>
      <c r="C610" s="29" t="s">
        <v>304</v>
      </c>
      <c r="D610" s="49">
        <v>1.59</v>
      </c>
    </row>
    <row r="611" spans="1:4">
      <c r="A611" s="48" t="s">
        <v>41</v>
      </c>
      <c r="B611" s="29" t="s">
        <v>25</v>
      </c>
      <c r="C611" s="29" t="s">
        <v>524</v>
      </c>
      <c r="D611" s="49">
        <v>0.75</v>
      </c>
    </row>
    <row r="612" spans="1:4">
      <c r="A612" s="50" t="s">
        <v>41</v>
      </c>
      <c r="B612" s="29" t="s">
        <v>25</v>
      </c>
      <c r="C612" s="29" t="s">
        <v>589</v>
      </c>
      <c r="D612" s="49">
        <v>0.95</v>
      </c>
    </row>
    <row r="613" spans="1:4">
      <c r="A613" s="48" t="s">
        <v>42</v>
      </c>
      <c r="B613" s="29" t="s">
        <v>25</v>
      </c>
      <c r="C613" s="29" t="s">
        <v>636</v>
      </c>
      <c r="D613" s="49">
        <v>0.77</v>
      </c>
    </row>
    <row r="614" spans="1:4">
      <c r="A614" s="50" t="s">
        <v>42</v>
      </c>
      <c r="B614" s="29" t="s">
        <v>25</v>
      </c>
      <c r="C614" s="29" t="s">
        <v>607</v>
      </c>
      <c r="D614" s="49">
        <v>1.54</v>
      </c>
    </row>
    <row r="615" spans="1:4">
      <c r="A615" s="48" t="s">
        <v>42</v>
      </c>
      <c r="B615" s="29" t="s">
        <v>25</v>
      </c>
      <c r="C615" s="29" t="s">
        <v>658</v>
      </c>
      <c r="D615" s="49">
        <v>1.1499999999999999</v>
      </c>
    </row>
    <row r="616" spans="1:4">
      <c r="A616" s="50" t="s">
        <v>41</v>
      </c>
      <c r="B616" s="29" t="s">
        <v>25</v>
      </c>
      <c r="C616" s="29" t="s">
        <v>592</v>
      </c>
      <c r="D616" s="49">
        <v>2.0299999999999998</v>
      </c>
    </row>
    <row r="617" spans="1:4">
      <c r="A617" s="48" t="s">
        <v>41</v>
      </c>
      <c r="B617" s="29" t="s">
        <v>25</v>
      </c>
      <c r="C617" s="29" t="s">
        <v>532</v>
      </c>
      <c r="D617" s="49">
        <v>2.57</v>
      </c>
    </row>
    <row r="618" spans="1:4">
      <c r="A618" s="48" t="s">
        <v>42</v>
      </c>
      <c r="B618" s="29" t="s">
        <v>25</v>
      </c>
      <c r="C618" s="29" t="s">
        <v>357</v>
      </c>
      <c r="D618" s="49">
        <v>1.84</v>
      </c>
    </row>
    <row r="619" spans="1:4">
      <c r="A619" s="50" t="s">
        <v>42</v>
      </c>
      <c r="B619" s="29" t="s">
        <v>25</v>
      </c>
      <c r="C619" s="29" t="s">
        <v>541</v>
      </c>
      <c r="D619" s="49">
        <v>3.36</v>
      </c>
    </row>
    <row r="620" spans="1:4">
      <c r="A620" s="50" t="s">
        <v>41</v>
      </c>
      <c r="B620" s="29" t="s">
        <v>809</v>
      </c>
      <c r="C620" s="29" t="s">
        <v>288</v>
      </c>
      <c r="D620" s="49">
        <v>2.25</v>
      </c>
    </row>
    <row r="621" spans="1:4">
      <c r="A621" s="50" t="s">
        <v>42</v>
      </c>
      <c r="B621" s="29" t="s">
        <v>21</v>
      </c>
      <c r="C621" s="29" t="s">
        <v>232</v>
      </c>
      <c r="D621" s="49">
        <v>0.95</v>
      </c>
    </row>
    <row r="622" spans="1:4">
      <c r="A622" s="50" t="s">
        <v>41</v>
      </c>
      <c r="B622" s="29" t="s">
        <v>24</v>
      </c>
      <c r="C622" s="29" t="s">
        <v>274</v>
      </c>
      <c r="D622" s="49">
        <v>2.89</v>
      </c>
    </row>
    <row r="623" spans="1:4">
      <c r="A623" s="48" t="s">
        <v>42</v>
      </c>
      <c r="B623" s="29" t="s">
        <v>810</v>
      </c>
      <c r="C623" s="29" t="s">
        <v>744</v>
      </c>
      <c r="D623" s="49">
        <v>1.1299999999999999</v>
      </c>
    </row>
    <row r="624" spans="1:4">
      <c r="A624" s="50" t="s">
        <v>42</v>
      </c>
      <c r="B624" s="29" t="s">
        <v>810</v>
      </c>
      <c r="C624" s="29" t="s">
        <v>300</v>
      </c>
      <c r="D624" s="49">
        <v>1.39</v>
      </c>
    </row>
    <row r="625" spans="1:4">
      <c r="A625" s="48" t="s">
        <v>41</v>
      </c>
      <c r="B625" s="30" t="s">
        <v>810</v>
      </c>
      <c r="C625" s="29" t="s">
        <v>81</v>
      </c>
      <c r="D625" s="49">
        <v>2.89</v>
      </c>
    </row>
    <row r="626" spans="1:4">
      <c r="A626" s="50" t="s">
        <v>41</v>
      </c>
      <c r="B626" s="29" t="s">
        <v>22</v>
      </c>
      <c r="C626" s="29" t="s">
        <v>247</v>
      </c>
      <c r="D626" s="49">
        <v>5.95</v>
      </c>
    </row>
    <row r="627" spans="1:4">
      <c r="A627" s="50" t="s">
        <v>42</v>
      </c>
      <c r="B627" s="29" t="s">
        <v>22</v>
      </c>
      <c r="C627" s="29" t="s">
        <v>337</v>
      </c>
      <c r="D627" s="49">
        <v>4.99</v>
      </c>
    </row>
    <row r="628" spans="1:4">
      <c r="A628" s="50" t="s">
        <v>41</v>
      </c>
      <c r="B628" s="29" t="s">
        <v>21</v>
      </c>
      <c r="C628" s="29" t="s">
        <v>179</v>
      </c>
      <c r="D628" s="49">
        <v>2.7</v>
      </c>
    </row>
    <row r="629" spans="1:4">
      <c r="A629" s="48" t="s">
        <v>42</v>
      </c>
      <c r="B629" s="29" t="s">
        <v>21</v>
      </c>
      <c r="C629" s="29" t="s">
        <v>497</v>
      </c>
      <c r="D629" s="49">
        <v>1.3</v>
      </c>
    </row>
    <row r="630" spans="1:4">
      <c r="A630" s="50" t="s">
        <v>42</v>
      </c>
      <c r="B630" s="29" t="s">
        <v>21</v>
      </c>
      <c r="C630" s="29" t="s">
        <v>103</v>
      </c>
      <c r="D630" s="49">
        <v>1.39</v>
      </c>
    </row>
    <row r="631" spans="1:4">
      <c r="A631" s="50" t="s">
        <v>42</v>
      </c>
      <c r="B631" s="29" t="s">
        <v>21</v>
      </c>
      <c r="C631" s="29" t="s">
        <v>241</v>
      </c>
      <c r="D631" s="49">
        <v>1.65</v>
      </c>
    </row>
    <row r="632" spans="1:4">
      <c r="A632" s="48" t="s">
        <v>41</v>
      </c>
      <c r="B632" s="30" t="s">
        <v>24</v>
      </c>
      <c r="C632" s="29" t="s">
        <v>82</v>
      </c>
      <c r="D632" s="49">
        <v>2.06</v>
      </c>
    </row>
    <row r="633" spans="1:4">
      <c r="A633" s="48" t="s">
        <v>42</v>
      </c>
      <c r="B633" s="29" t="s">
        <v>24</v>
      </c>
      <c r="C633" s="29" t="s">
        <v>315</v>
      </c>
      <c r="D633" s="49">
        <v>1.75</v>
      </c>
    </row>
    <row r="634" spans="1:4">
      <c r="A634" s="50" t="s">
        <v>42</v>
      </c>
      <c r="B634" s="29" t="s">
        <v>808</v>
      </c>
      <c r="C634" s="29" t="s">
        <v>402</v>
      </c>
      <c r="D634" s="49">
        <v>3.15</v>
      </c>
    </row>
    <row r="635" spans="1:4">
      <c r="A635" s="48" t="s">
        <v>42</v>
      </c>
      <c r="B635" s="29" t="s">
        <v>125</v>
      </c>
      <c r="C635" s="29" t="s">
        <v>333</v>
      </c>
      <c r="D635" s="49">
        <v>6.62</v>
      </c>
    </row>
    <row r="636" spans="1:4">
      <c r="A636" s="50" t="s">
        <v>42</v>
      </c>
      <c r="B636" s="29" t="s">
        <v>806</v>
      </c>
      <c r="C636" s="29" t="s">
        <v>688</v>
      </c>
      <c r="D636" s="49">
        <v>0.15</v>
      </c>
    </row>
    <row r="637" spans="1:4">
      <c r="A637" s="50" t="s">
        <v>42</v>
      </c>
      <c r="B637" s="29" t="s">
        <v>806</v>
      </c>
      <c r="C637" s="29" t="s">
        <v>797</v>
      </c>
      <c r="D637" s="49">
        <v>0.15</v>
      </c>
    </row>
    <row r="638" spans="1:4">
      <c r="A638" s="48" t="s">
        <v>42</v>
      </c>
      <c r="B638" s="29" t="s">
        <v>810</v>
      </c>
      <c r="C638" s="29" t="s">
        <v>642</v>
      </c>
      <c r="D638" s="49">
        <v>1.32</v>
      </c>
    </row>
    <row r="639" spans="1:4">
      <c r="A639" s="48" t="s">
        <v>41</v>
      </c>
      <c r="B639" s="29" t="s">
        <v>810</v>
      </c>
      <c r="C639" s="29" t="s">
        <v>104</v>
      </c>
      <c r="D639" s="49">
        <v>1.3</v>
      </c>
    </row>
    <row r="640" spans="1:4">
      <c r="A640" s="48" t="s">
        <v>42</v>
      </c>
      <c r="B640" s="29" t="s">
        <v>810</v>
      </c>
      <c r="C640" t="s">
        <v>641</v>
      </c>
      <c r="D640" s="49">
        <v>1.32</v>
      </c>
    </row>
    <row r="641" spans="1:4">
      <c r="A641" s="48" t="s">
        <v>42</v>
      </c>
      <c r="B641" s="29" t="s">
        <v>810</v>
      </c>
      <c r="C641" s="29" t="s">
        <v>743</v>
      </c>
      <c r="D641" s="49">
        <v>0.47</v>
      </c>
    </row>
    <row r="642" spans="1:4">
      <c r="A642" s="50" t="s">
        <v>42</v>
      </c>
      <c r="B642" s="29" t="s">
        <v>21</v>
      </c>
      <c r="C642" s="29" t="s">
        <v>146</v>
      </c>
      <c r="D642" s="49">
        <v>3.42</v>
      </c>
    </row>
    <row r="643" spans="1:4">
      <c r="A643" s="48" t="s">
        <v>42</v>
      </c>
      <c r="B643" s="29" t="s">
        <v>808</v>
      </c>
      <c r="C643" s="29" t="s">
        <v>710</v>
      </c>
      <c r="D643" s="49">
        <v>0.79</v>
      </c>
    </row>
    <row r="644" spans="1:4">
      <c r="A644" s="50" t="s">
        <v>42</v>
      </c>
      <c r="B644" s="29" t="s">
        <v>808</v>
      </c>
      <c r="C644" s="29" t="s">
        <v>709</v>
      </c>
      <c r="D644" s="49">
        <v>0.94</v>
      </c>
    </row>
    <row r="645" spans="1:4">
      <c r="A645" s="48" t="s">
        <v>42</v>
      </c>
      <c r="B645" s="29" t="s">
        <v>808</v>
      </c>
      <c r="C645" s="72" t="s">
        <v>757</v>
      </c>
      <c r="D645" s="49">
        <v>1.49</v>
      </c>
    </row>
    <row r="646" spans="1:4">
      <c r="A646" s="50" t="s">
        <v>42</v>
      </c>
      <c r="B646" s="29" t="s">
        <v>808</v>
      </c>
      <c r="C646" s="29" t="s">
        <v>347</v>
      </c>
      <c r="D646" s="49">
        <v>0.82</v>
      </c>
    </row>
    <row r="647" spans="1:4">
      <c r="A647" s="50" t="s">
        <v>42</v>
      </c>
      <c r="B647" s="29" t="s">
        <v>21</v>
      </c>
      <c r="C647" s="29" t="s">
        <v>155</v>
      </c>
      <c r="D647" s="49">
        <v>0.9</v>
      </c>
    </row>
    <row r="648" spans="1:4">
      <c r="A648" s="48" t="s">
        <v>42</v>
      </c>
      <c r="B648" s="29" t="s">
        <v>22</v>
      </c>
      <c r="C648" s="29" t="s">
        <v>454</v>
      </c>
      <c r="D648" s="49">
        <v>2.5299999999999998</v>
      </c>
    </row>
    <row r="649" spans="1:4">
      <c r="A649" s="56" t="s">
        <v>42</v>
      </c>
      <c r="B649" s="52" t="s">
        <v>25</v>
      </c>
      <c r="C649" s="52" t="s">
        <v>212</v>
      </c>
      <c r="D649" s="57">
        <v>1.69</v>
      </c>
    </row>
    <row r="650" spans="1:4">
      <c r="A650" s="50" t="s">
        <v>42</v>
      </c>
      <c r="B650" s="29" t="s">
        <v>21</v>
      </c>
      <c r="C650" s="29" t="s">
        <v>551</v>
      </c>
      <c r="D650" s="49">
        <v>1.1000000000000001</v>
      </c>
    </row>
    <row r="651" spans="1:4">
      <c r="A651" s="50" t="s">
        <v>42</v>
      </c>
      <c r="B651" s="29" t="s">
        <v>21</v>
      </c>
      <c r="C651" s="72" t="s">
        <v>779</v>
      </c>
      <c r="D651" s="49">
        <v>0.88</v>
      </c>
    </row>
    <row r="652" spans="1:4">
      <c r="A652" s="50" t="s">
        <v>42</v>
      </c>
      <c r="B652" s="29" t="s">
        <v>27</v>
      </c>
      <c r="C652" t="s">
        <v>714</v>
      </c>
      <c r="D652" s="49">
        <v>1.23</v>
      </c>
    </row>
    <row r="653" spans="1:4">
      <c r="A653" s="50" t="s">
        <v>42</v>
      </c>
      <c r="B653" s="29" t="s">
        <v>808</v>
      </c>
      <c r="C653" s="29" t="s">
        <v>238</v>
      </c>
      <c r="D653" s="49">
        <v>5.52</v>
      </c>
    </row>
    <row r="654" spans="1:4">
      <c r="A654" s="50" t="s">
        <v>42</v>
      </c>
      <c r="B654" s="29" t="s">
        <v>808</v>
      </c>
      <c r="C654" s="29" t="s">
        <v>341</v>
      </c>
      <c r="D654" s="49">
        <v>2.62</v>
      </c>
    </row>
    <row r="655" spans="1:4">
      <c r="A655" s="50" t="s">
        <v>42</v>
      </c>
      <c r="B655" s="29" t="s">
        <v>808</v>
      </c>
      <c r="C655" s="29" t="s">
        <v>343</v>
      </c>
      <c r="D655" s="49">
        <v>1.56</v>
      </c>
    </row>
    <row r="656" spans="1:4">
      <c r="A656" s="50" t="s">
        <v>42</v>
      </c>
      <c r="B656" s="29" t="s">
        <v>808</v>
      </c>
      <c r="C656" s="29" t="s">
        <v>310</v>
      </c>
      <c r="D656" s="49">
        <v>2.4</v>
      </c>
    </row>
    <row r="657" spans="1:4">
      <c r="A657" s="50" t="s">
        <v>42</v>
      </c>
      <c r="B657" s="29" t="s">
        <v>808</v>
      </c>
      <c r="C657" s="29" t="s">
        <v>239</v>
      </c>
      <c r="D657" s="49">
        <v>1.51</v>
      </c>
    </row>
    <row r="658" spans="1:4">
      <c r="A658" s="50" t="s">
        <v>42</v>
      </c>
      <c r="B658" s="29" t="s">
        <v>21</v>
      </c>
      <c r="C658" s="29" t="s">
        <v>389</v>
      </c>
      <c r="D658" s="49">
        <v>3.4</v>
      </c>
    </row>
    <row r="659" spans="1:4">
      <c r="A659" s="48" t="s">
        <v>42</v>
      </c>
      <c r="B659" s="29" t="s">
        <v>806</v>
      </c>
      <c r="C659" s="29" t="s">
        <v>463</v>
      </c>
      <c r="D659" s="49">
        <v>0.79</v>
      </c>
    </row>
    <row r="660" spans="1:4">
      <c r="A660" s="48" t="s">
        <v>41</v>
      </c>
      <c r="B660" s="30" t="s">
        <v>806</v>
      </c>
      <c r="C660" s="29" t="s">
        <v>83</v>
      </c>
      <c r="D660" s="151">
        <v>1</v>
      </c>
    </row>
    <row r="661" spans="1:4">
      <c r="A661" s="50" t="s">
        <v>42</v>
      </c>
      <c r="B661" s="29" t="s">
        <v>811</v>
      </c>
      <c r="C661" s="29" t="s">
        <v>259</v>
      </c>
      <c r="D661" s="49">
        <v>5.14</v>
      </c>
    </row>
    <row r="662" spans="1:4">
      <c r="A662" s="50" t="s">
        <v>42</v>
      </c>
      <c r="B662" s="29" t="s">
        <v>811</v>
      </c>
      <c r="C662" t="s">
        <v>446</v>
      </c>
      <c r="D662" s="49">
        <v>5.24</v>
      </c>
    </row>
    <row r="663" spans="1:4">
      <c r="A663" s="50" t="s">
        <v>42</v>
      </c>
      <c r="B663" s="29" t="s">
        <v>21</v>
      </c>
      <c r="C663" s="29" t="s">
        <v>170</v>
      </c>
      <c r="D663" s="49">
        <v>2.85</v>
      </c>
    </row>
    <row r="664" spans="1:4">
      <c r="A664" s="48" t="s">
        <v>42</v>
      </c>
      <c r="B664" s="29" t="s">
        <v>214</v>
      </c>
      <c r="C664" s="72" t="s">
        <v>761</v>
      </c>
      <c r="D664" s="49">
        <v>4.5</v>
      </c>
    </row>
    <row r="665" spans="1:4">
      <c r="A665" s="50" t="s">
        <v>41</v>
      </c>
      <c r="B665" s="29" t="s">
        <v>214</v>
      </c>
      <c r="C665" s="29" t="s">
        <v>423</v>
      </c>
      <c r="D665" s="49">
        <v>2.5</v>
      </c>
    </row>
    <row r="666" spans="1:4">
      <c r="A666" s="48" t="s">
        <v>42</v>
      </c>
      <c r="B666" s="29" t="s">
        <v>214</v>
      </c>
      <c r="C666" s="72" t="s">
        <v>760</v>
      </c>
      <c r="D666" s="49">
        <v>6.4</v>
      </c>
    </row>
    <row r="667" spans="1:4">
      <c r="A667" s="50" t="s">
        <v>42</v>
      </c>
      <c r="B667" s="29" t="s">
        <v>811</v>
      </c>
      <c r="C667" s="29" t="s">
        <v>144</v>
      </c>
      <c r="D667" s="49">
        <v>7.71</v>
      </c>
    </row>
    <row r="668" spans="1:4">
      <c r="A668" s="48" t="s">
        <v>42</v>
      </c>
      <c r="B668" s="29" t="s">
        <v>21</v>
      </c>
      <c r="C668" s="72" t="s">
        <v>628</v>
      </c>
      <c r="D668" s="49">
        <v>1.64</v>
      </c>
    </row>
    <row r="669" spans="1:4">
      <c r="A669" s="50" t="s">
        <v>42</v>
      </c>
      <c r="B669" s="52" t="s">
        <v>21</v>
      </c>
      <c r="C669" s="52" t="s">
        <v>205</v>
      </c>
      <c r="D669" s="57">
        <v>1.64</v>
      </c>
    </row>
    <row r="670" spans="1:4">
      <c r="A670" s="50" t="s">
        <v>42</v>
      </c>
      <c r="B670" s="29" t="s">
        <v>21</v>
      </c>
      <c r="C670" s="29" t="s">
        <v>426</v>
      </c>
      <c r="D670" s="49">
        <v>1.4</v>
      </c>
    </row>
    <row r="671" spans="1:4">
      <c r="A671" s="56" t="s">
        <v>42</v>
      </c>
      <c r="B671" s="52" t="s">
        <v>21</v>
      </c>
      <c r="C671" s="52" t="s">
        <v>204</v>
      </c>
      <c r="D671" s="57">
        <v>1.46</v>
      </c>
    </row>
    <row r="672" spans="1:4">
      <c r="A672" s="50" t="s">
        <v>42</v>
      </c>
      <c r="B672" s="29" t="s">
        <v>21</v>
      </c>
      <c r="C672" s="29" t="s">
        <v>305</v>
      </c>
      <c r="D672" s="49">
        <v>1.68</v>
      </c>
    </row>
    <row r="673" spans="1:4">
      <c r="A673" s="50" t="s">
        <v>41</v>
      </c>
      <c r="B673" s="29" t="s">
        <v>21</v>
      </c>
      <c r="C673" s="29" t="s">
        <v>268</v>
      </c>
      <c r="D673" s="49">
        <v>1.35</v>
      </c>
    </row>
    <row r="674" spans="1:4">
      <c r="A674" s="50" t="s">
        <v>42</v>
      </c>
      <c r="B674" s="29" t="s">
        <v>21</v>
      </c>
      <c r="C674" s="29" t="s">
        <v>159</v>
      </c>
      <c r="D674" s="49">
        <v>0.77</v>
      </c>
    </row>
    <row r="675" spans="1:4">
      <c r="A675" s="50" t="s">
        <v>41</v>
      </c>
      <c r="B675" s="29" t="s">
        <v>22</v>
      </c>
      <c r="C675" s="29" t="s">
        <v>585</v>
      </c>
      <c r="D675" s="49">
        <v>3.95</v>
      </c>
    </row>
    <row r="676" spans="1:4">
      <c r="A676" s="48" t="s">
        <v>41</v>
      </c>
      <c r="B676" s="29" t="s">
        <v>22</v>
      </c>
      <c r="C676" s="29" t="s">
        <v>105</v>
      </c>
      <c r="D676" s="151">
        <v>5.45</v>
      </c>
    </row>
    <row r="677" spans="1:4">
      <c r="A677" s="50" t="s">
        <v>42</v>
      </c>
      <c r="B677" s="29" t="s">
        <v>24</v>
      </c>
      <c r="C677" s="29" t="s">
        <v>428</v>
      </c>
      <c r="D677" s="49">
        <v>1.74</v>
      </c>
    </row>
    <row r="678" spans="1:4">
      <c r="A678" s="50" t="s">
        <v>42</v>
      </c>
      <c r="B678" s="29" t="s">
        <v>21</v>
      </c>
      <c r="C678" s="29" t="s">
        <v>335</v>
      </c>
      <c r="D678" s="49">
        <v>0.8</v>
      </c>
    </row>
    <row r="679" spans="1:4">
      <c r="A679" s="50" t="s">
        <v>42</v>
      </c>
      <c r="B679" s="29" t="s">
        <v>808</v>
      </c>
      <c r="C679" s="29" t="s">
        <v>558</v>
      </c>
      <c r="D679" s="49">
        <v>1.9</v>
      </c>
    </row>
    <row r="680" spans="1:4">
      <c r="A680" s="48" t="s">
        <v>455</v>
      </c>
      <c r="B680" s="29" t="s">
        <v>808</v>
      </c>
      <c r="C680" t="s">
        <v>749</v>
      </c>
      <c r="D680" s="49">
        <v>3.59</v>
      </c>
    </row>
    <row r="681" spans="1:4">
      <c r="A681" s="48" t="s">
        <v>455</v>
      </c>
      <c r="B681" s="29" t="s">
        <v>808</v>
      </c>
      <c r="C681" t="s">
        <v>748</v>
      </c>
      <c r="D681" s="49">
        <v>3.09</v>
      </c>
    </row>
    <row r="682" spans="1:4">
      <c r="A682" s="50" t="s">
        <v>42</v>
      </c>
      <c r="B682" s="29" t="s">
        <v>808</v>
      </c>
      <c r="C682" s="29" t="s">
        <v>556</v>
      </c>
      <c r="D682" s="49">
        <v>2.2999999999999998</v>
      </c>
    </row>
    <row r="683" spans="1:4">
      <c r="A683" s="48" t="s">
        <v>42</v>
      </c>
      <c r="B683" s="29" t="s">
        <v>27</v>
      </c>
      <c r="C683" s="29" t="s">
        <v>510</v>
      </c>
      <c r="D683" s="49">
        <v>2.35</v>
      </c>
    </row>
    <row r="684" spans="1:4">
      <c r="A684" s="50" t="s">
        <v>42</v>
      </c>
      <c r="B684" s="29" t="s">
        <v>22</v>
      </c>
      <c r="C684" s="29" t="s">
        <v>547</v>
      </c>
      <c r="D684" s="49">
        <v>3.9</v>
      </c>
    </row>
    <row r="685" spans="1:4">
      <c r="A685" s="50" t="s">
        <v>42</v>
      </c>
      <c r="B685" s="29" t="s">
        <v>808</v>
      </c>
      <c r="C685" s="29" t="s">
        <v>542</v>
      </c>
      <c r="D685" s="49">
        <v>2.2999999999999998</v>
      </c>
    </row>
    <row r="686" spans="1:4">
      <c r="A686" s="50" t="s">
        <v>42</v>
      </c>
      <c r="B686" s="29" t="s">
        <v>809</v>
      </c>
      <c r="C686" s="29" t="s">
        <v>395</v>
      </c>
      <c r="D686" s="49">
        <v>0.43</v>
      </c>
    </row>
    <row r="687" spans="1:4">
      <c r="A687" s="50" t="s">
        <v>41</v>
      </c>
      <c r="B687" s="29" t="s">
        <v>810</v>
      </c>
      <c r="C687" s="29" t="s">
        <v>252</v>
      </c>
      <c r="D687" s="49">
        <v>1.19</v>
      </c>
    </row>
    <row r="688" spans="1:4">
      <c r="A688" s="50" t="s">
        <v>42</v>
      </c>
      <c r="B688" s="29" t="s">
        <v>21</v>
      </c>
      <c r="C688" s="29" t="s">
        <v>673</v>
      </c>
      <c r="D688" s="49">
        <v>2.0099999999999998</v>
      </c>
    </row>
    <row r="689" spans="1:4">
      <c r="A689" s="50" t="s">
        <v>42</v>
      </c>
      <c r="B689" s="29" t="s">
        <v>21</v>
      </c>
      <c r="C689" s="72" t="s">
        <v>782</v>
      </c>
      <c r="D689" s="49">
        <v>3.79</v>
      </c>
    </row>
    <row r="690" spans="1:4">
      <c r="A690" s="50" t="s">
        <v>42</v>
      </c>
      <c r="B690" s="29" t="s">
        <v>21</v>
      </c>
      <c r="C690" s="29" t="s">
        <v>700</v>
      </c>
      <c r="D690" s="49">
        <v>3.77</v>
      </c>
    </row>
    <row r="691" spans="1:4">
      <c r="A691" s="50" t="s">
        <v>42</v>
      </c>
      <c r="B691" s="29" t="s">
        <v>21</v>
      </c>
      <c r="C691" s="29" t="s">
        <v>674</v>
      </c>
      <c r="D691" s="49">
        <v>3.77</v>
      </c>
    </row>
    <row r="692" spans="1:4">
      <c r="A692" s="48" t="s">
        <v>42</v>
      </c>
      <c r="B692" s="29" t="s">
        <v>21</v>
      </c>
      <c r="C692" s="72" t="s">
        <v>752</v>
      </c>
      <c r="D692" s="49">
        <v>3.79</v>
      </c>
    </row>
    <row r="693" spans="1:4">
      <c r="A693" s="48" t="s">
        <v>42</v>
      </c>
      <c r="B693" s="29" t="s">
        <v>21</v>
      </c>
      <c r="C693" t="s">
        <v>766</v>
      </c>
      <c r="D693" s="49">
        <v>3.79</v>
      </c>
    </row>
    <row r="694" spans="1:4">
      <c r="A694" s="48" t="s">
        <v>42</v>
      </c>
      <c r="B694" s="29" t="s">
        <v>21</v>
      </c>
      <c r="C694" s="29" t="s">
        <v>723</v>
      </c>
      <c r="D694" s="49">
        <v>3.79</v>
      </c>
    </row>
    <row r="695" spans="1:4">
      <c r="A695" s="50" t="s">
        <v>42</v>
      </c>
      <c r="B695" s="29" t="s">
        <v>21</v>
      </c>
      <c r="C695" s="72" t="s">
        <v>723</v>
      </c>
      <c r="D695" s="49">
        <v>3.79</v>
      </c>
    </row>
    <row r="696" spans="1:4">
      <c r="A696" s="50" t="s">
        <v>42</v>
      </c>
      <c r="B696" s="29" t="s">
        <v>21</v>
      </c>
      <c r="C696" s="72" t="s">
        <v>781</v>
      </c>
      <c r="D696" s="49">
        <v>3.8</v>
      </c>
    </row>
    <row r="697" spans="1:4">
      <c r="A697" s="48" t="s">
        <v>42</v>
      </c>
      <c r="B697" s="29" t="s">
        <v>21</v>
      </c>
      <c r="C697" s="104" t="s">
        <v>765</v>
      </c>
      <c r="D697" s="49">
        <v>3.8</v>
      </c>
    </row>
    <row r="698" spans="1:4">
      <c r="A698" s="48" t="s">
        <v>42</v>
      </c>
      <c r="B698" s="29" t="s">
        <v>21</v>
      </c>
      <c r="C698" s="29" t="s">
        <v>722</v>
      </c>
      <c r="D698" s="49">
        <v>3.9</v>
      </c>
    </row>
    <row r="699" spans="1:4">
      <c r="A699" s="50" t="s">
        <v>42</v>
      </c>
      <c r="B699" s="29" t="s">
        <v>21</v>
      </c>
      <c r="C699" s="29" t="s">
        <v>699</v>
      </c>
      <c r="D699" s="49">
        <v>3.97</v>
      </c>
    </row>
    <row r="700" spans="1:4">
      <c r="A700" s="50" t="s">
        <v>42</v>
      </c>
      <c r="B700" s="29" t="s">
        <v>24</v>
      </c>
      <c r="C700" s="29" t="s">
        <v>189</v>
      </c>
      <c r="D700" s="49">
        <v>1</v>
      </c>
    </row>
    <row r="701" spans="1:4">
      <c r="A701" s="50" t="s">
        <v>42</v>
      </c>
      <c r="B701" s="29" t="s">
        <v>21</v>
      </c>
      <c r="C701" s="29" t="s">
        <v>294</v>
      </c>
      <c r="D701" s="49">
        <v>2.58</v>
      </c>
    </row>
    <row r="702" spans="1:4">
      <c r="A702" s="50" t="s">
        <v>42</v>
      </c>
      <c r="B702" s="29" t="s">
        <v>21</v>
      </c>
      <c r="C702" s="29" t="s">
        <v>566</v>
      </c>
      <c r="D702" s="49">
        <v>2.76</v>
      </c>
    </row>
    <row r="703" spans="1:4">
      <c r="A703" s="50" t="s">
        <v>41</v>
      </c>
      <c r="B703" s="29" t="s">
        <v>25</v>
      </c>
      <c r="C703" s="29" t="s">
        <v>416</v>
      </c>
      <c r="D703" s="49">
        <v>1.05</v>
      </c>
    </row>
    <row r="704" spans="1:4">
      <c r="A704" s="50" t="s">
        <v>41</v>
      </c>
      <c r="B704" s="29" t="s">
        <v>25</v>
      </c>
      <c r="C704" s="29" t="s">
        <v>594</v>
      </c>
      <c r="D704" s="49">
        <v>2.5099999999999998</v>
      </c>
    </row>
    <row r="705" spans="1:4">
      <c r="A705" s="48" t="s">
        <v>41</v>
      </c>
      <c r="B705" s="29" t="s">
        <v>25</v>
      </c>
      <c r="C705" s="29" t="s">
        <v>529</v>
      </c>
      <c r="D705" s="49">
        <v>2.66</v>
      </c>
    </row>
    <row r="706" spans="1:4">
      <c r="A706" s="48" t="s">
        <v>41</v>
      </c>
      <c r="B706" s="29" t="s">
        <v>25</v>
      </c>
      <c r="C706" s="29" t="s">
        <v>84</v>
      </c>
      <c r="D706" s="151">
        <v>2.81</v>
      </c>
    </row>
    <row r="707" spans="1:4">
      <c r="A707" s="48" t="s">
        <v>42</v>
      </c>
      <c r="B707" s="29" t="s">
        <v>25</v>
      </c>
      <c r="C707" s="29" t="s">
        <v>316</v>
      </c>
      <c r="D707" s="49">
        <v>0.99</v>
      </c>
    </row>
    <row r="708" spans="1:4">
      <c r="A708" s="48" t="s">
        <v>42</v>
      </c>
      <c r="B708" s="29" t="s">
        <v>25</v>
      </c>
      <c r="C708" s="29" t="s">
        <v>733</v>
      </c>
      <c r="D708" s="49">
        <v>1.02</v>
      </c>
    </row>
    <row r="709" spans="1:4">
      <c r="A709" s="50" t="s">
        <v>42</v>
      </c>
      <c r="B709" s="29" t="s">
        <v>25</v>
      </c>
      <c r="C709" s="72" t="s">
        <v>707</v>
      </c>
      <c r="D709" s="49">
        <v>1.75</v>
      </c>
    </row>
    <row r="710" spans="1:4">
      <c r="A710" s="48" t="s">
        <v>42</v>
      </c>
      <c r="B710" s="29" t="s">
        <v>25</v>
      </c>
      <c r="C710" s="72" t="s">
        <v>754</v>
      </c>
      <c r="D710" s="49">
        <v>1.78</v>
      </c>
    </row>
    <row r="711" spans="1:4">
      <c r="A711" s="50" t="s">
        <v>42</v>
      </c>
      <c r="B711" s="29" t="s">
        <v>25</v>
      </c>
      <c r="C711" s="29" t="s">
        <v>338</v>
      </c>
      <c r="D711" s="49">
        <v>0.85</v>
      </c>
    </row>
    <row r="712" spans="1:4">
      <c r="A712" s="50" t="s">
        <v>42</v>
      </c>
      <c r="B712" s="29" t="s">
        <v>25</v>
      </c>
      <c r="C712" s="29" t="s">
        <v>575</v>
      </c>
      <c r="D712" s="49">
        <v>1.1499999999999999</v>
      </c>
    </row>
    <row r="713" spans="1:4">
      <c r="A713" s="48" t="s">
        <v>42</v>
      </c>
      <c r="B713" s="29" t="s">
        <v>25</v>
      </c>
      <c r="C713" s="29" t="s">
        <v>124</v>
      </c>
      <c r="D713" s="49">
        <v>2.25</v>
      </c>
    </row>
    <row r="714" spans="1:4">
      <c r="A714" s="50" t="s">
        <v>42</v>
      </c>
      <c r="B714" s="29" t="s">
        <v>25</v>
      </c>
      <c r="C714" s="29" t="s">
        <v>147</v>
      </c>
      <c r="D714" s="49">
        <v>1.06</v>
      </c>
    </row>
    <row r="715" spans="1:4">
      <c r="A715" s="50" t="s">
        <v>42</v>
      </c>
      <c r="B715" s="29" t="s">
        <v>25</v>
      </c>
      <c r="C715" s="72" t="s">
        <v>783</v>
      </c>
      <c r="D715" s="49">
        <v>1.95</v>
      </c>
    </row>
    <row r="716" spans="1:4">
      <c r="A716" s="48" t="s">
        <v>42</v>
      </c>
      <c r="B716" s="29" t="s">
        <v>25</v>
      </c>
      <c r="C716" s="29" t="s">
        <v>660</v>
      </c>
      <c r="D716" s="49">
        <v>2.2599999999999998</v>
      </c>
    </row>
    <row r="717" spans="1:4">
      <c r="A717" s="50" t="s">
        <v>42</v>
      </c>
      <c r="B717" s="29" t="s">
        <v>25</v>
      </c>
      <c r="C717" s="29" t="s">
        <v>574</v>
      </c>
      <c r="D717" s="49">
        <v>2.2799999999999998</v>
      </c>
    </row>
    <row r="718" spans="1:4">
      <c r="A718" s="50" t="s">
        <v>41</v>
      </c>
      <c r="B718" s="29" t="s">
        <v>25</v>
      </c>
      <c r="C718" s="29" t="s">
        <v>280</v>
      </c>
      <c r="D718" s="49">
        <v>1.1499999999999999</v>
      </c>
    </row>
    <row r="719" spans="1:4">
      <c r="A719" s="48" t="s">
        <v>42</v>
      </c>
      <c r="B719" s="29" t="s">
        <v>25</v>
      </c>
      <c r="C719" s="29" t="s">
        <v>193</v>
      </c>
      <c r="D719" s="49">
        <v>1.25</v>
      </c>
    </row>
    <row r="720" spans="1:4">
      <c r="A720" s="48" t="s">
        <v>42</v>
      </c>
      <c r="B720" s="29" t="s">
        <v>25</v>
      </c>
      <c r="C720" s="29" t="s">
        <v>328</v>
      </c>
      <c r="D720" s="49">
        <v>1.99</v>
      </c>
    </row>
    <row r="721" spans="1:4">
      <c r="A721" s="50" t="s">
        <v>42</v>
      </c>
      <c r="B721" s="29" t="s">
        <v>25</v>
      </c>
      <c r="C721" s="29" t="s">
        <v>328</v>
      </c>
      <c r="D721" s="49">
        <v>1.99</v>
      </c>
    </row>
    <row r="722" spans="1:4">
      <c r="A722" s="50" t="s">
        <v>42</v>
      </c>
      <c r="B722" s="29" t="s">
        <v>25</v>
      </c>
      <c r="C722" s="29" t="s">
        <v>297</v>
      </c>
      <c r="D722" s="49">
        <v>1.99</v>
      </c>
    </row>
    <row r="723" spans="1:4">
      <c r="A723" s="48" t="s">
        <v>42</v>
      </c>
      <c r="B723" s="29" t="s">
        <v>25</v>
      </c>
      <c r="C723" s="29" t="s">
        <v>401</v>
      </c>
      <c r="D723" s="49">
        <v>2.29</v>
      </c>
    </row>
    <row r="724" spans="1:4">
      <c r="A724" s="50" t="s">
        <v>41</v>
      </c>
      <c r="B724" s="29" t="s">
        <v>24</v>
      </c>
      <c r="C724" s="29" t="s">
        <v>356</v>
      </c>
      <c r="D724" s="49">
        <v>2.97</v>
      </c>
    </row>
    <row r="725" spans="1:4">
      <c r="A725" s="50" t="s">
        <v>42</v>
      </c>
      <c r="B725" s="29" t="s">
        <v>21</v>
      </c>
      <c r="C725" s="29" t="s">
        <v>265</v>
      </c>
      <c r="D725" s="49">
        <v>1.75</v>
      </c>
    </row>
    <row r="726" spans="1:4">
      <c r="A726" s="50" t="s">
        <v>41</v>
      </c>
      <c r="B726" s="29" t="s">
        <v>319</v>
      </c>
      <c r="C726" s="29" t="s">
        <v>397</v>
      </c>
      <c r="D726" s="49">
        <v>0.9</v>
      </c>
    </row>
    <row r="727" spans="1:4">
      <c r="A727" s="48" t="s">
        <v>41</v>
      </c>
      <c r="B727" s="29" t="s">
        <v>27</v>
      </c>
      <c r="C727" s="29" t="s">
        <v>283</v>
      </c>
      <c r="D727" s="49">
        <v>2.33</v>
      </c>
    </row>
    <row r="728" spans="1:4">
      <c r="A728" s="50" t="s">
        <v>42</v>
      </c>
      <c r="B728" s="29" t="s">
        <v>808</v>
      </c>
      <c r="C728" s="29" t="s">
        <v>462</v>
      </c>
      <c r="D728" s="49">
        <v>3.9</v>
      </c>
    </row>
    <row r="729" spans="1:4">
      <c r="A729" s="50" t="s">
        <v>42</v>
      </c>
      <c r="B729" s="30" t="s">
        <v>815</v>
      </c>
      <c r="C729" s="29" t="s">
        <v>85</v>
      </c>
      <c r="D729" s="151">
        <v>1.99</v>
      </c>
    </row>
    <row r="730" spans="1:4">
      <c r="A730" s="50" t="s">
        <v>42</v>
      </c>
      <c r="B730" s="29" t="s">
        <v>125</v>
      </c>
      <c r="C730" s="29" t="s">
        <v>127</v>
      </c>
      <c r="D730" s="49">
        <v>3.25</v>
      </c>
    </row>
    <row r="731" spans="1:4">
      <c r="A731" s="48" t="s">
        <v>42</v>
      </c>
      <c r="B731" s="29" t="s">
        <v>125</v>
      </c>
      <c r="C731" s="29" t="s">
        <v>777</v>
      </c>
      <c r="D731" s="49">
        <v>5.51</v>
      </c>
    </row>
    <row r="732" spans="1:4">
      <c r="A732" s="48" t="s">
        <v>42</v>
      </c>
      <c r="B732" s="29" t="s">
        <v>125</v>
      </c>
      <c r="C732" s="29" t="s">
        <v>662</v>
      </c>
      <c r="D732" s="49">
        <v>6.12</v>
      </c>
    </row>
    <row r="733" spans="1:4">
      <c r="A733" s="50" t="s">
        <v>42</v>
      </c>
      <c r="B733" s="29" t="s">
        <v>125</v>
      </c>
      <c r="C733" s="29" t="s">
        <v>142</v>
      </c>
      <c r="D733" s="49">
        <v>6.77</v>
      </c>
    </row>
    <row r="734" spans="1:4">
      <c r="A734" s="50" t="s">
        <v>42</v>
      </c>
      <c r="B734" s="29" t="s">
        <v>125</v>
      </c>
      <c r="C734" s="29" t="s">
        <v>579</v>
      </c>
      <c r="D734" s="49">
        <v>7.93</v>
      </c>
    </row>
    <row r="735" spans="1:4">
      <c r="A735" s="48" t="s">
        <v>42</v>
      </c>
      <c r="B735" s="29" t="s">
        <v>125</v>
      </c>
      <c r="C735" s="29" t="s">
        <v>432</v>
      </c>
      <c r="D735" s="49">
        <v>6.62</v>
      </c>
    </row>
    <row r="736" spans="1:4">
      <c r="A736" s="50" t="s">
        <v>42</v>
      </c>
      <c r="B736" s="29" t="s">
        <v>125</v>
      </c>
      <c r="C736" s="29" t="s">
        <v>318</v>
      </c>
      <c r="D736" s="49">
        <v>3.1</v>
      </c>
    </row>
    <row r="737" spans="1:4">
      <c r="A737" s="50" t="s">
        <v>41</v>
      </c>
      <c r="B737" s="29" t="s">
        <v>125</v>
      </c>
      <c r="C737" s="29" t="s">
        <v>408</v>
      </c>
      <c r="D737" s="49">
        <v>3.31</v>
      </c>
    </row>
    <row r="738" spans="1:4">
      <c r="A738" s="50" t="s">
        <v>41</v>
      </c>
      <c r="B738" s="29" t="s">
        <v>22</v>
      </c>
      <c r="C738" s="29" t="s">
        <v>184</v>
      </c>
      <c r="D738" s="49">
        <v>1.96</v>
      </c>
    </row>
    <row r="739" spans="1:4">
      <c r="A739" s="50" t="s">
        <v>42</v>
      </c>
      <c r="B739" s="29" t="s">
        <v>22</v>
      </c>
      <c r="C739" s="29" t="s">
        <v>273</v>
      </c>
      <c r="D739" s="49">
        <v>1.96</v>
      </c>
    </row>
    <row r="740" spans="1:4">
      <c r="A740" s="50" t="s">
        <v>42</v>
      </c>
      <c r="B740" s="29" t="s">
        <v>22</v>
      </c>
      <c r="C740" s="29" t="s">
        <v>115</v>
      </c>
      <c r="D740" s="49">
        <v>1.99</v>
      </c>
    </row>
    <row r="741" spans="1:4">
      <c r="A741" s="50" t="s">
        <v>42</v>
      </c>
      <c r="B741" s="29" t="s">
        <v>22</v>
      </c>
      <c r="C741" s="152" t="s">
        <v>447</v>
      </c>
      <c r="D741" s="49">
        <v>1.99</v>
      </c>
    </row>
    <row r="742" spans="1:4">
      <c r="A742" s="48" t="s">
        <v>42</v>
      </c>
      <c r="B742" s="29" t="s">
        <v>22</v>
      </c>
      <c r="C742" s="72" t="s">
        <v>447</v>
      </c>
      <c r="D742" s="49">
        <v>1.99</v>
      </c>
    </row>
    <row r="743" spans="1:4">
      <c r="A743" s="48" t="s">
        <v>42</v>
      </c>
      <c r="B743" s="29" t="s">
        <v>22</v>
      </c>
      <c r="C743" s="29" t="s">
        <v>14</v>
      </c>
      <c r="D743" s="49">
        <v>1.99</v>
      </c>
    </row>
    <row r="744" spans="1:4">
      <c r="A744" s="48" t="s">
        <v>42</v>
      </c>
      <c r="B744" s="29" t="s">
        <v>22</v>
      </c>
      <c r="C744" s="29" t="s">
        <v>14</v>
      </c>
      <c r="D744" s="49">
        <v>1.99</v>
      </c>
    </row>
    <row r="745" spans="1:4">
      <c r="A745" s="50" t="s">
        <v>42</v>
      </c>
      <c r="B745" s="29" t="s">
        <v>22</v>
      </c>
      <c r="C745" s="29" t="s">
        <v>14</v>
      </c>
      <c r="D745" s="49">
        <v>1.99</v>
      </c>
    </row>
    <row r="746" spans="1:4">
      <c r="A746" s="50" t="s">
        <v>42</v>
      </c>
      <c r="B746" s="29" t="s">
        <v>22</v>
      </c>
      <c r="C746" s="29" t="s">
        <v>14</v>
      </c>
      <c r="D746" s="49">
        <v>1.99</v>
      </c>
    </row>
    <row r="747" spans="1:4">
      <c r="A747" s="48" t="s">
        <v>42</v>
      </c>
      <c r="B747" s="29" t="s">
        <v>22</v>
      </c>
      <c r="C747" s="72" t="s">
        <v>14</v>
      </c>
      <c r="D747" s="49">
        <v>1.99</v>
      </c>
    </row>
    <row r="748" spans="1:4">
      <c r="A748" s="48" t="s">
        <v>42</v>
      </c>
      <c r="B748" s="29" t="s">
        <v>22</v>
      </c>
      <c r="C748" s="29" t="s">
        <v>14</v>
      </c>
      <c r="D748" s="49">
        <v>1.99</v>
      </c>
    </row>
    <row r="749" spans="1:4">
      <c r="A749" s="48" t="s">
        <v>42</v>
      </c>
      <c r="B749" s="29" t="s">
        <v>22</v>
      </c>
      <c r="C749" s="29" t="s">
        <v>14</v>
      </c>
      <c r="D749" s="49">
        <v>1.99</v>
      </c>
    </row>
    <row r="750" spans="1:4">
      <c r="A750" s="48" t="s">
        <v>42</v>
      </c>
      <c r="B750" s="29" t="s">
        <v>22</v>
      </c>
      <c r="C750" t="s">
        <v>14</v>
      </c>
      <c r="D750" s="49">
        <v>1.99</v>
      </c>
    </row>
    <row r="751" spans="1:4">
      <c r="A751" s="50" t="s">
        <v>42</v>
      </c>
      <c r="B751" s="29" t="s">
        <v>22</v>
      </c>
      <c r="C751" t="s">
        <v>14</v>
      </c>
      <c r="D751" s="49">
        <v>1.99</v>
      </c>
    </row>
    <row r="752" spans="1:4">
      <c r="A752" s="48" t="s">
        <v>42</v>
      </c>
      <c r="B752" s="29" t="s">
        <v>22</v>
      </c>
      <c r="C752" s="29" t="s">
        <v>183</v>
      </c>
      <c r="D752" s="49">
        <v>1.99</v>
      </c>
    </row>
    <row r="753" spans="1:4">
      <c r="A753" s="50" t="s">
        <v>41</v>
      </c>
      <c r="B753" s="29" t="s">
        <v>22</v>
      </c>
      <c r="C753" s="29" t="s">
        <v>208</v>
      </c>
      <c r="D753" s="49">
        <v>1.99</v>
      </c>
    </row>
    <row r="754" spans="1:4">
      <c r="A754" s="50" t="s">
        <v>41</v>
      </c>
      <c r="B754" s="29" t="s">
        <v>22</v>
      </c>
      <c r="C754" s="29" t="s">
        <v>208</v>
      </c>
      <c r="D754" s="49">
        <v>1.99</v>
      </c>
    </row>
    <row r="755" spans="1:4">
      <c r="A755" s="50" t="s">
        <v>42</v>
      </c>
      <c r="B755" s="29" t="s">
        <v>22</v>
      </c>
      <c r="C755" s="29" t="s">
        <v>208</v>
      </c>
      <c r="D755" s="49">
        <v>1.99</v>
      </c>
    </row>
    <row r="756" spans="1:4">
      <c r="A756" s="50" t="s">
        <v>42</v>
      </c>
      <c r="B756" s="29" t="s">
        <v>22</v>
      </c>
      <c r="C756" s="29" t="s">
        <v>208</v>
      </c>
      <c r="D756" s="49">
        <v>1.99</v>
      </c>
    </row>
    <row r="757" spans="1:4">
      <c r="A757" s="50" t="s">
        <v>41</v>
      </c>
      <c r="B757" s="29" t="s">
        <v>22</v>
      </c>
      <c r="C757" s="29" t="s">
        <v>23</v>
      </c>
      <c r="D757" s="49">
        <v>1.55</v>
      </c>
    </row>
    <row r="758" spans="1:4">
      <c r="A758" s="50" t="s">
        <v>41</v>
      </c>
      <c r="B758" s="29" t="s">
        <v>21</v>
      </c>
      <c r="C758" s="29" t="s">
        <v>336</v>
      </c>
      <c r="D758" s="49">
        <v>1.59</v>
      </c>
    </row>
    <row r="759" spans="1:4">
      <c r="A759" s="50" t="s">
        <v>41</v>
      </c>
      <c r="B759" s="29" t="s">
        <v>125</v>
      </c>
      <c r="C759" s="29" t="s">
        <v>421</v>
      </c>
      <c r="D759" s="49">
        <v>6.19</v>
      </c>
    </row>
    <row r="760" spans="1:4">
      <c r="A760" s="50" t="s">
        <v>41</v>
      </c>
      <c r="B760" s="29" t="s">
        <v>125</v>
      </c>
      <c r="C760" s="29" t="s">
        <v>284</v>
      </c>
      <c r="D760" s="49">
        <v>6.57</v>
      </c>
    </row>
    <row r="761" spans="1:4">
      <c r="A761" s="50" t="s">
        <v>41</v>
      </c>
      <c r="B761" s="29" t="s">
        <v>809</v>
      </c>
      <c r="C761" s="29" t="s">
        <v>106</v>
      </c>
      <c r="D761" s="49">
        <v>2.99</v>
      </c>
    </row>
    <row r="762" spans="1:4">
      <c r="A762" s="56" t="s">
        <v>42</v>
      </c>
      <c r="B762" s="29" t="s">
        <v>125</v>
      </c>
      <c r="C762" s="29" t="s">
        <v>199</v>
      </c>
      <c r="D762" s="49">
        <v>3.85</v>
      </c>
    </row>
    <row r="763" spans="1:4">
      <c r="A763" s="48" t="s">
        <v>41</v>
      </c>
      <c r="B763" s="52" t="s">
        <v>21</v>
      </c>
      <c r="C763" s="52" t="s">
        <v>207</v>
      </c>
      <c r="D763" s="57">
        <v>2.63</v>
      </c>
    </row>
    <row r="764" spans="1:4">
      <c r="A764" s="50" t="s">
        <v>42</v>
      </c>
      <c r="B764" s="29" t="s">
        <v>806</v>
      </c>
      <c r="C764" s="29" t="s">
        <v>86</v>
      </c>
      <c r="D764" s="49">
        <v>1.8</v>
      </c>
    </row>
    <row r="765" spans="1:4">
      <c r="A765" s="48" t="s">
        <v>41</v>
      </c>
      <c r="B765" s="29" t="s">
        <v>22</v>
      </c>
      <c r="C765" s="29" t="s">
        <v>520</v>
      </c>
      <c r="D765" s="49">
        <v>19.899999999999999</v>
      </c>
    </row>
    <row r="766" spans="1:4">
      <c r="A766" s="48" t="s">
        <v>41</v>
      </c>
      <c r="B766" s="29" t="s">
        <v>22</v>
      </c>
      <c r="C766" s="29" t="s">
        <v>519</v>
      </c>
      <c r="D766" s="49">
        <v>19.899999999999999</v>
      </c>
    </row>
    <row r="767" spans="1:4">
      <c r="A767" s="50" t="s">
        <v>42</v>
      </c>
      <c r="B767" s="29" t="s">
        <v>810</v>
      </c>
      <c r="C767" s="29" t="s">
        <v>622</v>
      </c>
      <c r="D767" s="49">
        <v>4.95</v>
      </c>
    </row>
    <row r="768" spans="1:4">
      <c r="A768" s="50" t="s">
        <v>42</v>
      </c>
      <c r="B768" s="29" t="s">
        <v>24</v>
      </c>
      <c r="C768" s="29" t="s">
        <v>393</v>
      </c>
      <c r="D768" s="49">
        <v>1.29</v>
      </c>
    </row>
    <row r="769" spans="1:4">
      <c r="A769" s="56"/>
      <c r="B769" s="52"/>
      <c r="C769" s="152"/>
      <c r="D769" s="160"/>
    </row>
    <row r="770" spans="1:4">
      <c r="A770" s="56"/>
      <c r="B770" s="52"/>
      <c r="C770" s="52"/>
      <c r="D770" s="160"/>
    </row>
    <row r="771" spans="1:4">
      <c r="A771" s="56"/>
      <c r="B771" s="52"/>
      <c r="C771" s="52"/>
      <c r="D771" s="160"/>
    </row>
    <row r="772" spans="1:4">
      <c r="A772" s="56"/>
      <c r="B772" s="52"/>
      <c r="C772" s="52"/>
      <c r="D772" s="160"/>
    </row>
    <row r="773" spans="1:4">
      <c r="A773" s="56"/>
      <c r="B773" s="52"/>
      <c r="C773" s="52"/>
      <c r="D773" s="160"/>
    </row>
    <row r="774" spans="1:4">
      <c r="A774" s="56"/>
      <c r="B774" s="52"/>
      <c r="C774" s="52"/>
      <c r="D774" s="160"/>
    </row>
    <row r="775" spans="1:4">
      <c r="A775" s="161"/>
      <c r="B775" s="52"/>
      <c r="C775" s="152"/>
      <c r="D775" s="160"/>
    </row>
    <row r="776" spans="1:4">
      <c r="A776" s="56"/>
      <c r="B776" s="52"/>
      <c r="C776" s="52"/>
      <c r="D776" s="160"/>
    </row>
    <row r="777" spans="1:4">
      <c r="A777" s="56"/>
      <c r="B777" s="52"/>
      <c r="C777" s="152"/>
      <c r="D777" s="160"/>
    </row>
    <row r="778" spans="1:4">
      <c r="A778" s="161"/>
      <c r="B778" s="52"/>
      <c r="C778" s="152"/>
      <c r="D778" s="160"/>
    </row>
    <row r="779" spans="1:4">
      <c r="A779" s="161"/>
      <c r="B779" s="52"/>
      <c r="C779" s="52"/>
      <c r="D779" s="160"/>
    </row>
    <row r="780" spans="1:4">
      <c r="A780" s="161"/>
      <c r="B780" s="52"/>
      <c r="C780" s="52"/>
      <c r="D780" s="160"/>
    </row>
    <row r="781" spans="1:4">
      <c r="A781" s="161"/>
      <c r="B781" s="52"/>
      <c r="C781" s="52"/>
      <c r="D781" s="160"/>
    </row>
    <row r="782" spans="1:4">
      <c r="A782" s="161"/>
      <c r="B782" s="52"/>
      <c r="C782" s="52"/>
      <c r="D782" s="160"/>
    </row>
    <row r="783" spans="1:4">
      <c r="A783" s="161"/>
      <c r="B783" s="52"/>
      <c r="C783" s="52"/>
      <c r="D783" s="160"/>
    </row>
    <row r="784" spans="1:4">
      <c r="A784" s="161"/>
      <c r="B784" s="52"/>
      <c r="C784" s="52"/>
      <c r="D784" s="160"/>
    </row>
    <row r="785" spans="1:4">
      <c r="A785" s="161"/>
      <c r="B785" s="52"/>
      <c r="C785" s="52"/>
      <c r="D785" s="160"/>
    </row>
    <row r="786" spans="1:4">
      <c r="A786" s="161"/>
      <c r="B786" s="52"/>
      <c r="C786" s="52"/>
      <c r="D786" s="160"/>
    </row>
    <row r="787" spans="1:4">
      <c r="A787" s="161"/>
      <c r="B787" s="52"/>
      <c r="C787" s="52"/>
      <c r="D787" s="160"/>
    </row>
    <row r="788" spans="1:4">
      <c r="A788" s="161"/>
      <c r="B788" s="52"/>
      <c r="C788" s="52"/>
      <c r="D788" s="160"/>
    </row>
    <row r="789" spans="1:4">
      <c r="A789" s="161"/>
      <c r="B789" s="52"/>
      <c r="C789" s="152"/>
      <c r="D789" s="160"/>
    </row>
    <row r="790" spans="1:4">
      <c r="A790" s="161"/>
      <c r="B790" s="52"/>
      <c r="C790" s="152"/>
      <c r="D790" s="160"/>
    </row>
    <row r="791" spans="1:4">
      <c r="A791" s="56"/>
      <c r="B791" s="52"/>
      <c r="C791" s="52"/>
      <c r="D791" s="160"/>
    </row>
    <row r="792" spans="1:4">
      <c r="A792" s="56"/>
      <c r="B792" s="52"/>
      <c r="C792" s="52"/>
      <c r="D792" s="160"/>
    </row>
    <row r="793" spans="1:4">
      <c r="A793" s="56"/>
      <c r="B793" s="52"/>
      <c r="C793" s="52"/>
      <c r="D793" s="160"/>
    </row>
    <row r="794" spans="1:4">
      <c r="A794" s="56"/>
      <c r="B794" s="52"/>
      <c r="C794" s="52"/>
      <c r="D794" s="160"/>
    </row>
    <row r="795" spans="1:4">
      <c r="A795" s="56"/>
      <c r="B795" s="52"/>
      <c r="C795" s="52"/>
      <c r="D795" s="160"/>
    </row>
    <row r="796" spans="1:4">
      <c r="A796" s="56"/>
      <c r="B796" s="52"/>
      <c r="C796" s="52"/>
      <c r="D796" s="160"/>
    </row>
    <row r="797" spans="1:4">
      <c r="A797" s="56"/>
      <c r="B797" s="52"/>
      <c r="C797" s="152"/>
      <c r="D797" s="160"/>
    </row>
    <row r="798" spans="1:4">
      <c r="A798" s="56"/>
      <c r="B798" s="52"/>
      <c r="C798" s="52"/>
      <c r="D798" s="160"/>
    </row>
    <row r="799" spans="1:4">
      <c r="A799" s="161"/>
      <c r="B799" s="52"/>
      <c r="C799" s="152"/>
      <c r="D799" s="160"/>
    </row>
    <row r="800" spans="1:4">
      <c r="A800" s="161"/>
      <c r="B800" s="52"/>
      <c r="C800" s="152"/>
      <c r="D800" s="160"/>
    </row>
    <row r="801" spans="1:4">
      <c r="A801" s="161"/>
      <c r="B801" s="52"/>
      <c r="C801" s="52"/>
      <c r="D801" s="160"/>
    </row>
  </sheetData>
  <autoFilter ref="A2:D801" xr:uid="{00000000-0009-0000-0000-00000C000000}">
    <sortState ref="A3:D819">
      <sortCondition ref="C2:C819"/>
    </sortState>
  </autoFilter>
  <dataValidations count="2">
    <dataValidation type="list" allowBlank="1" showInputMessage="1" showErrorMessage="1" sqref="B392:B401 B470:B485 B367:B390 B313:B365 B403:B468 B487:B532" xr:uid="{00000000-0002-0000-0C00-000000000000}">
      <formula1>$I$3:$I$13</formula1>
    </dataValidation>
    <dataValidation type="list" allowBlank="1" showInputMessage="1" showErrorMessage="1" sqref="B533:B801" xr:uid="{00000000-0002-0000-0C00-000001000000}">
      <formula1>$I$3:$I$17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D24"/>
  <sheetViews>
    <sheetView topLeftCell="A3" workbookViewId="0">
      <selection activeCell="C4" sqref="C4"/>
    </sheetView>
  </sheetViews>
  <sheetFormatPr baseColWidth="10" defaultRowHeight="15.75"/>
  <cols>
    <col min="1" max="1" width="36.125" customWidth="1"/>
    <col min="3" max="3" width="7.625" customWidth="1"/>
    <col min="26" max="26" width="12.375" customWidth="1"/>
    <col min="30" max="30" width="26" customWidth="1"/>
  </cols>
  <sheetData>
    <row r="1" spans="1:30" ht="16.5" thickBot="1">
      <c r="B1" t="s">
        <v>485</v>
      </c>
    </row>
    <row r="2" spans="1:30">
      <c r="B2" s="219" t="s">
        <v>133</v>
      </c>
      <c r="C2" s="220"/>
      <c r="D2" s="219" t="s">
        <v>242</v>
      </c>
      <c r="E2" s="220"/>
      <c r="F2" s="219" t="s">
        <v>374</v>
      </c>
      <c r="G2" s="220"/>
      <c r="H2" s="219" t="s">
        <v>375</v>
      </c>
      <c r="I2" s="220"/>
      <c r="J2" s="219" t="s">
        <v>376</v>
      </c>
      <c r="K2" s="220"/>
      <c r="L2" s="219" t="s">
        <v>377</v>
      </c>
      <c r="M2" s="220"/>
      <c r="N2" s="219" t="s">
        <v>378</v>
      </c>
      <c r="O2" s="220"/>
      <c r="P2" s="219" t="s">
        <v>480</v>
      </c>
      <c r="Q2" s="220"/>
      <c r="R2" s="219" t="s">
        <v>380</v>
      </c>
      <c r="S2" s="220"/>
      <c r="T2" s="219" t="s">
        <v>381</v>
      </c>
      <c r="U2" s="220"/>
      <c r="V2" s="219" t="s">
        <v>382</v>
      </c>
      <c r="W2" s="220"/>
      <c r="X2" s="219" t="s">
        <v>481</v>
      </c>
      <c r="Y2" s="220"/>
      <c r="Z2" s="219" t="s">
        <v>484</v>
      </c>
      <c r="AA2" s="220"/>
      <c r="AB2" s="219" t="s">
        <v>486</v>
      </c>
      <c r="AC2" s="220"/>
    </row>
    <row r="3" spans="1:30" ht="16.5" thickBot="1">
      <c r="B3" s="172" t="s">
        <v>483</v>
      </c>
      <c r="C3" s="173" t="s">
        <v>36</v>
      </c>
      <c r="D3" s="172" t="s">
        <v>483</v>
      </c>
      <c r="E3" s="173" t="s">
        <v>36</v>
      </c>
      <c r="F3" s="172" t="s">
        <v>483</v>
      </c>
      <c r="G3" s="173" t="s">
        <v>36</v>
      </c>
      <c r="H3" s="172" t="s">
        <v>483</v>
      </c>
      <c r="I3" s="173" t="s">
        <v>36</v>
      </c>
      <c r="J3" s="172" t="s">
        <v>483</v>
      </c>
      <c r="K3" s="173" t="s">
        <v>36</v>
      </c>
      <c r="L3" s="172" t="s">
        <v>483</v>
      </c>
      <c r="M3" s="173" t="s">
        <v>36</v>
      </c>
      <c r="N3" s="172" t="s">
        <v>483</v>
      </c>
      <c r="O3" s="173" t="s">
        <v>36</v>
      </c>
      <c r="P3" s="172" t="s">
        <v>483</v>
      </c>
      <c r="Q3" s="173" t="s">
        <v>36</v>
      </c>
      <c r="R3" s="172" t="s">
        <v>483</v>
      </c>
      <c r="S3" s="173" t="s">
        <v>36</v>
      </c>
      <c r="T3" s="172" t="s">
        <v>483</v>
      </c>
      <c r="U3" s="173" t="s">
        <v>36</v>
      </c>
      <c r="V3" s="172" t="s">
        <v>483</v>
      </c>
      <c r="W3" s="173" t="s">
        <v>36</v>
      </c>
      <c r="X3" s="172" t="s">
        <v>483</v>
      </c>
      <c r="Y3" s="173" t="s">
        <v>36</v>
      </c>
      <c r="Z3" s="172" t="s">
        <v>483</v>
      </c>
      <c r="AA3" s="173" t="s">
        <v>36</v>
      </c>
      <c r="AB3" s="172" t="s">
        <v>483</v>
      </c>
      <c r="AC3" s="173" t="s">
        <v>36</v>
      </c>
    </row>
    <row r="4" spans="1:30" ht="16.5" thickTop="1">
      <c r="A4" s="117" t="s">
        <v>24</v>
      </c>
      <c r="B4" s="75">
        <f>JANVIER!K3</f>
        <v>0</v>
      </c>
      <c r="C4" s="174">
        <f>JANVIER!L3</f>
        <v>0</v>
      </c>
      <c r="D4" s="175">
        <f>FEVRIER!K3</f>
        <v>0</v>
      </c>
      <c r="E4" s="174">
        <f>FEVRIER!L3</f>
        <v>0</v>
      </c>
      <c r="F4" s="175">
        <f>MARS!K3</f>
        <v>0</v>
      </c>
      <c r="G4" s="174">
        <f>MARS!L3</f>
        <v>0</v>
      </c>
      <c r="H4" s="175">
        <f>AVRIL!K3</f>
        <v>0</v>
      </c>
      <c r="I4" s="174">
        <f>AVRIL!L3</f>
        <v>0</v>
      </c>
      <c r="J4" s="175">
        <f>MAI!K3</f>
        <v>0</v>
      </c>
      <c r="K4" s="174">
        <f>MAI!L3</f>
        <v>0</v>
      </c>
      <c r="L4" s="175">
        <f>JUIN!K3</f>
        <v>0</v>
      </c>
      <c r="M4" s="174">
        <f>JUIN!L3</f>
        <v>0</v>
      </c>
      <c r="N4" s="175">
        <f>JUILLET!K3</f>
        <v>0</v>
      </c>
      <c r="O4" s="174">
        <f>JUILLET!L3</f>
        <v>0</v>
      </c>
      <c r="P4" s="175">
        <f>AOUT!K3</f>
        <v>0</v>
      </c>
      <c r="Q4" s="174">
        <f>AOUT!L3</f>
        <v>0</v>
      </c>
      <c r="R4" s="175">
        <f>SEPTEMBRE!K3</f>
        <v>0</v>
      </c>
      <c r="S4" s="174">
        <f>SEPTEMBRE!L3</f>
        <v>0</v>
      </c>
      <c r="T4" s="175">
        <f>OCTOBRE!K3</f>
        <v>0</v>
      </c>
      <c r="U4" s="174">
        <f>OCTOBRE!L3</f>
        <v>0</v>
      </c>
      <c r="V4" s="175">
        <f>NOVEMBRE!K3</f>
        <v>0</v>
      </c>
      <c r="W4" s="174">
        <f>NOVEMBRE!L3</f>
        <v>0</v>
      </c>
      <c r="X4" s="175">
        <f>DECEMBRE!K3</f>
        <v>0</v>
      </c>
      <c r="Y4" s="174">
        <f>DECEMBRE!L3</f>
        <v>0</v>
      </c>
      <c r="Z4" s="176">
        <f>DECEMBRE!K60</f>
        <v>0</v>
      </c>
      <c r="AA4" s="174" t="str">
        <f>DECEMBRE!L60</f>
        <v/>
      </c>
      <c r="AB4" s="175">
        <f>Z4/12</f>
        <v>0</v>
      </c>
      <c r="AC4" s="174" t="str">
        <f>IF(AB4=0,"",AB4/AB$23)</f>
        <v/>
      </c>
      <c r="AD4" s="180" t="s">
        <v>24</v>
      </c>
    </row>
    <row r="5" spans="1:30">
      <c r="A5" s="118" t="s">
        <v>806</v>
      </c>
      <c r="B5" s="76">
        <f>JANVIER!K4</f>
        <v>0</v>
      </c>
      <c r="C5" s="129">
        <f>JANVIER!L4</f>
        <v>0</v>
      </c>
      <c r="D5" s="131">
        <f>FEVRIER!K4</f>
        <v>0</v>
      </c>
      <c r="E5" s="129">
        <f>FEVRIER!L4</f>
        <v>0</v>
      </c>
      <c r="F5" s="131">
        <f>MARS!K4</f>
        <v>0</v>
      </c>
      <c r="G5" s="129">
        <f>MARS!L4</f>
        <v>0</v>
      </c>
      <c r="H5" s="131">
        <f>AVRIL!K4</f>
        <v>0</v>
      </c>
      <c r="I5" s="129">
        <f>AVRIL!L4</f>
        <v>0</v>
      </c>
      <c r="J5" s="131">
        <f>MAI!K4</f>
        <v>0</v>
      </c>
      <c r="K5" s="129">
        <f>MAI!L4</f>
        <v>0</v>
      </c>
      <c r="L5" s="131">
        <f>JUIN!K4</f>
        <v>0</v>
      </c>
      <c r="M5" s="129">
        <f>JUIN!L4</f>
        <v>0</v>
      </c>
      <c r="N5" s="131">
        <f>JUILLET!K4</f>
        <v>0</v>
      </c>
      <c r="O5" s="129">
        <f>JUILLET!L4</f>
        <v>0</v>
      </c>
      <c r="P5" s="131">
        <f>AOUT!K4</f>
        <v>0</v>
      </c>
      <c r="Q5" s="129">
        <f>AOUT!L4</f>
        <v>0</v>
      </c>
      <c r="R5" s="131">
        <f>SEPTEMBRE!K4</f>
        <v>0</v>
      </c>
      <c r="S5" s="129">
        <f>SEPTEMBRE!L4</f>
        <v>0</v>
      </c>
      <c r="T5" s="131">
        <f>OCTOBRE!K4</f>
        <v>0</v>
      </c>
      <c r="U5" s="129">
        <f>OCTOBRE!L4</f>
        <v>0</v>
      </c>
      <c r="V5" s="131">
        <f>NOVEMBRE!K4</f>
        <v>0</v>
      </c>
      <c r="W5" s="129">
        <f>NOVEMBRE!L4</f>
        <v>0</v>
      </c>
      <c r="X5" s="131">
        <f>DECEMBRE!K4</f>
        <v>0</v>
      </c>
      <c r="Y5" s="129">
        <f>DECEMBRE!L4</f>
        <v>0</v>
      </c>
      <c r="Z5" s="141">
        <f>DECEMBRE!K61</f>
        <v>0</v>
      </c>
      <c r="AA5" s="129" t="str">
        <f>DECEMBRE!L61</f>
        <v/>
      </c>
      <c r="AB5" s="131">
        <f t="shared" ref="AB5:AB23" si="0">Z5/12</f>
        <v>0</v>
      </c>
      <c r="AC5" s="130" t="str">
        <f t="shared" ref="AC5:AC22" si="1">IF(AB5=0,"",AB5/AB$23)</f>
        <v/>
      </c>
      <c r="AD5" s="181" t="s">
        <v>806</v>
      </c>
    </row>
    <row r="6" spans="1:30">
      <c r="A6" s="119" t="s">
        <v>807</v>
      </c>
      <c r="B6" s="77">
        <f>JANVIER!K5</f>
        <v>0</v>
      </c>
      <c r="C6" s="129">
        <f>JANVIER!L5</f>
        <v>0</v>
      </c>
      <c r="D6" s="132">
        <f>FEVRIER!K5</f>
        <v>0</v>
      </c>
      <c r="E6" s="129">
        <f>FEVRIER!L5</f>
        <v>0</v>
      </c>
      <c r="F6" s="132">
        <f>MARS!K5</f>
        <v>0</v>
      </c>
      <c r="G6" s="129">
        <f>MARS!L5</f>
        <v>0</v>
      </c>
      <c r="H6" s="132">
        <f>AVRIL!K5</f>
        <v>0</v>
      </c>
      <c r="I6" s="129">
        <f>AVRIL!L5</f>
        <v>0</v>
      </c>
      <c r="J6" s="132">
        <f>MAI!K5</f>
        <v>0</v>
      </c>
      <c r="K6" s="129">
        <f>MAI!L5</f>
        <v>0</v>
      </c>
      <c r="L6" s="132">
        <f>JUIN!K5</f>
        <v>0</v>
      </c>
      <c r="M6" s="129">
        <f>JUIN!L5</f>
        <v>0</v>
      </c>
      <c r="N6" s="132">
        <f>JUILLET!K5</f>
        <v>0</v>
      </c>
      <c r="O6" s="129">
        <f>JUILLET!L5</f>
        <v>0</v>
      </c>
      <c r="P6" s="132">
        <f>AOUT!K5</f>
        <v>0</v>
      </c>
      <c r="Q6" s="129">
        <f>AOUT!L5</f>
        <v>0</v>
      </c>
      <c r="R6" s="132">
        <f>SEPTEMBRE!K5</f>
        <v>0</v>
      </c>
      <c r="S6" s="129">
        <f>SEPTEMBRE!L5</f>
        <v>0</v>
      </c>
      <c r="T6" s="132">
        <f>OCTOBRE!K5</f>
        <v>0</v>
      </c>
      <c r="U6" s="129">
        <f>OCTOBRE!L5</f>
        <v>0</v>
      </c>
      <c r="V6" s="132">
        <f>NOVEMBRE!K5</f>
        <v>0</v>
      </c>
      <c r="W6" s="129">
        <f>NOVEMBRE!L5</f>
        <v>0</v>
      </c>
      <c r="X6" s="132">
        <f>DECEMBRE!K5</f>
        <v>0</v>
      </c>
      <c r="Y6" s="129">
        <f>DECEMBRE!L5</f>
        <v>0</v>
      </c>
      <c r="Z6" s="142">
        <f>DECEMBRE!K62</f>
        <v>0</v>
      </c>
      <c r="AA6" s="129" t="str">
        <f>DECEMBRE!L62</f>
        <v/>
      </c>
      <c r="AB6" s="132">
        <f t="shared" si="0"/>
        <v>0</v>
      </c>
      <c r="AC6" s="130" t="str">
        <f t="shared" si="1"/>
        <v/>
      </c>
      <c r="AD6" s="182" t="s">
        <v>807</v>
      </c>
    </row>
    <row r="7" spans="1:30">
      <c r="A7" s="120" t="s">
        <v>808</v>
      </c>
      <c r="B7" s="78">
        <f>JANVIER!K6</f>
        <v>0</v>
      </c>
      <c r="C7" s="129">
        <f>JANVIER!L6</f>
        <v>0</v>
      </c>
      <c r="D7" s="133">
        <f>FEVRIER!K6</f>
        <v>0</v>
      </c>
      <c r="E7" s="129">
        <f>FEVRIER!L6</f>
        <v>0</v>
      </c>
      <c r="F7" s="133">
        <f>MARS!K6</f>
        <v>0</v>
      </c>
      <c r="G7" s="129">
        <f>MARS!L6</f>
        <v>0</v>
      </c>
      <c r="H7" s="133">
        <f>AVRIL!K6</f>
        <v>0</v>
      </c>
      <c r="I7" s="129">
        <f>AVRIL!L6</f>
        <v>0</v>
      </c>
      <c r="J7" s="133">
        <f>MAI!K6</f>
        <v>0</v>
      </c>
      <c r="K7" s="129">
        <f>MAI!L6</f>
        <v>0</v>
      </c>
      <c r="L7" s="133">
        <f>JUIN!K6</f>
        <v>0</v>
      </c>
      <c r="M7" s="129">
        <f>JUIN!L6</f>
        <v>0</v>
      </c>
      <c r="N7" s="133">
        <f>JUILLET!K6</f>
        <v>0</v>
      </c>
      <c r="O7" s="129">
        <f>JUILLET!L6</f>
        <v>0</v>
      </c>
      <c r="P7" s="133">
        <f>AOUT!K6</f>
        <v>0</v>
      </c>
      <c r="Q7" s="129">
        <f>AOUT!L6</f>
        <v>0</v>
      </c>
      <c r="R7" s="133">
        <f>SEPTEMBRE!K6</f>
        <v>0</v>
      </c>
      <c r="S7" s="129">
        <f>SEPTEMBRE!L6</f>
        <v>0</v>
      </c>
      <c r="T7" s="133">
        <f>OCTOBRE!K6</f>
        <v>0</v>
      </c>
      <c r="U7" s="129">
        <f>OCTOBRE!L6</f>
        <v>0</v>
      </c>
      <c r="V7" s="133">
        <f>NOVEMBRE!K6</f>
        <v>0</v>
      </c>
      <c r="W7" s="129">
        <f>NOVEMBRE!L6</f>
        <v>0</v>
      </c>
      <c r="X7" s="133">
        <f>DECEMBRE!K6</f>
        <v>0</v>
      </c>
      <c r="Y7" s="129">
        <f>DECEMBRE!L6</f>
        <v>0</v>
      </c>
      <c r="Z7" s="143">
        <f>DECEMBRE!K63</f>
        <v>0</v>
      </c>
      <c r="AA7" s="129" t="str">
        <f>DECEMBRE!L63</f>
        <v/>
      </c>
      <c r="AB7" s="133">
        <f t="shared" si="0"/>
        <v>0</v>
      </c>
      <c r="AC7" s="130" t="str">
        <f t="shared" si="1"/>
        <v/>
      </c>
      <c r="AD7" s="183" t="s">
        <v>808</v>
      </c>
    </row>
    <row r="8" spans="1:30">
      <c r="A8" s="121" t="s">
        <v>809</v>
      </c>
      <c r="B8" s="79">
        <f>JANVIER!K7</f>
        <v>0</v>
      </c>
      <c r="C8" s="129">
        <f>JANVIER!L7</f>
        <v>0</v>
      </c>
      <c r="D8" s="134">
        <f>FEVRIER!K7</f>
        <v>0</v>
      </c>
      <c r="E8" s="129">
        <f>FEVRIER!L7</f>
        <v>0</v>
      </c>
      <c r="F8" s="134">
        <f>MARS!K7</f>
        <v>0</v>
      </c>
      <c r="G8" s="129">
        <f>MARS!L7</f>
        <v>0</v>
      </c>
      <c r="H8" s="134">
        <f>AVRIL!K7</f>
        <v>0</v>
      </c>
      <c r="I8" s="129">
        <f>AVRIL!L7</f>
        <v>0</v>
      </c>
      <c r="J8" s="134">
        <f>MAI!K7</f>
        <v>0</v>
      </c>
      <c r="K8" s="129">
        <f>MAI!L7</f>
        <v>0</v>
      </c>
      <c r="L8" s="134">
        <f>JUIN!K7</f>
        <v>0</v>
      </c>
      <c r="M8" s="129">
        <f>JUIN!L7</f>
        <v>0</v>
      </c>
      <c r="N8" s="134">
        <f>JUILLET!K7</f>
        <v>0</v>
      </c>
      <c r="O8" s="129">
        <f>JUILLET!L7</f>
        <v>0</v>
      </c>
      <c r="P8" s="134">
        <f>AOUT!K7</f>
        <v>0</v>
      </c>
      <c r="Q8" s="129">
        <f>AOUT!L7</f>
        <v>0</v>
      </c>
      <c r="R8" s="134">
        <f>SEPTEMBRE!K7</f>
        <v>0</v>
      </c>
      <c r="S8" s="129">
        <f>SEPTEMBRE!L7</f>
        <v>0</v>
      </c>
      <c r="T8" s="134">
        <f>OCTOBRE!K7</f>
        <v>0</v>
      </c>
      <c r="U8" s="129">
        <f>OCTOBRE!L7</f>
        <v>0</v>
      </c>
      <c r="V8" s="134">
        <f>NOVEMBRE!K7</f>
        <v>0</v>
      </c>
      <c r="W8" s="129">
        <f>NOVEMBRE!L7</f>
        <v>0</v>
      </c>
      <c r="X8" s="134">
        <f>DECEMBRE!K7</f>
        <v>0</v>
      </c>
      <c r="Y8" s="129">
        <f>DECEMBRE!L7</f>
        <v>0</v>
      </c>
      <c r="Z8" s="144">
        <f>DECEMBRE!K64</f>
        <v>0</v>
      </c>
      <c r="AA8" s="129" t="str">
        <f>DECEMBRE!L64</f>
        <v/>
      </c>
      <c r="AB8" s="134">
        <f t="shared" si="0"/>
        <v>0</v>
      </c>
      <c r="AC8" s="130" t="str">
        <f t="shared" si="1"/>
        <v/>
      </c>
      <c r="AD8" s="184" t="s">
        <v>809</v>
      </c>
    </row>
    <row r="9" spans="1:30">
      <c r="A9" s="122" t="s">
        <v>810</v>
      </c>
      <c r="B9" s="80">
        <f>JANVIER!K8</f>
        <v>0</v>
      </c>
      <c r="C9" s="129">
        <f>JANVIER!L8</f>
        <v>0</v>
      </c>
      <c r="D9" s="135">
        <f>FEVRIER!K8</f>
        <v>0</v>
      </c>
      <c r="E9" s="129">
        <f>FEVRIER!L8</f>
        <v>0</v>
      </c>
      <c r="F9" s="135">
        <f>MARS!K8</f>
        <v>0</v>
      </c>
      <c r="G9" s="129">
        <f>MARS!L8</f>
        <v>0</v>
      </c>
      <c r="H9" s="135">
        <f>AVRIL!K8</f>
        <v>0</v>
      </c>
      <c r="I9" s="129">
        <f>AVRIL!L8</f>
        <v>0</v>
      </c>
      <c r="J9" s="135">
        <f>MAI!K8</f>
        <v>0</v>
      </c>
      <c r="K9" s="129">
        <f>MAI!L8</f>
        <v>0</v>
      </c>
      <c r="L9" s="135">
        <f>JUIN!K8</f>
        <v>0</v>
      </c>
      <c r="M9" s="129">
        <f>JUIN!L8</f>
        <v>0</v>
      </c>
      <c r="N9" s="135">
        <f>JUILLET!K8</f>
        <v>0</v>
      </c>
      <c r="O9" s="129">
        <f>JUILLET!L8</f>
        <v>0</v>
      </c>
      <c r="P9" s="135">
        <f>AOUT!K8</f>
        <v>0</v>
      </c>
      <c r="Q9" s="129">
        <f>AOUT!L8</f>
        <v>0</v>
      </c>
      <c r="R9" s="135">
        <f>SEPTEMBRE!K8</f>
        <v>0</v>
      </c>
      <c r="S9" s="129">
        <f>SEPTEMBRE!L8</f>
        <v>0</v>
      </c>
      <c r="T9" s="135">
        <f>OCTOBRE!K8</f>
        <v>0</v>
      </c>
      <c r="U9" s="129">
        <f>OCTOBRE!L8</f>
        <v>0</v>
      </c>
      <c r="V9" s="135">
        <f>NOVEMBRE!K8</f>
        <v>0</v>
      </c>
      <c r="W9" s="129">
        <f>NOVEMBRE!L8</f>
        <v>0</v>
      </c>
      <c r="X9" s="135">
        <f>DECEMBRE!K8</f>
        <v>0</v>
      </c>
      <c r="Y9" s="129">
        <f>DECEMBRE!L8</f>
        <v>0</v>
      </c>
      <c r="Z9" s="145">
        <f>DECEMBRE!K65</f>
        <v>0</v>
      </c>
      <c r="AA9" s="129" t="str">
        <f>DECEMBRE!L65</f>
        <v/>
      </c>
      <c r="AB9" s="135">
        <f t="shared" si="0"/>
        <v>0</v>
      </c>
      <c r="AC9" s="130" t="str">
        <f t="shared" si="1"/>
        <v/>
      </c>
      <c r="AD9" s="185" t="s">
        <v>810</v>
      </c>
    </row>
    <row r="10" spans="1:30">
      <c r="A10" s="123" t="s">
        <v>21</v>
      </c>
      <c r="B10" s="81">
        <f>JANVIER!K9</f>
        <v>0</v>
      </c>
      <c r="C10" s="129">
        <f>JANVIER!L9</f>
        <v>0</v>
      </c>
      <c r="D10" s="136">
        <f>FEVRIER!K9</f>
        <v>0</v>
      </c>
      <c r="E10" s="129">
        <f>FEVRIER!L9</f>
        <v>0</v>
      </c>
      <c r="F10" s="136">
        <f>MARS!K9</f>
        <v>0</v>
      </c>
      <c r="G10" s="129">
        <f>MARS!L9</f>
        <v>0</v>
      </c>
      <c r="H10" s="136">
        <f>AVRIL!K9</f>
        <v>0</v>
      </c>
      <c r="I10" s="129">
        <f>AVRIL!L9</f>
        <v>0</v>
      </c>
      <c r="J10" s="136">
        <f>MAI!K9</f>
        <v>0</v>
      </c>
      <c r="K10" s="129">
        <f>MAI!L9</f>
        <v>0</v>
      </c>
      <c r="L10" s="136">
        <f>JUIN!K9</f>
        <v>0</v>
      </c>
      <c r="M10" s="129">
        <f>JUIN!L9</f>
        <v>0</v>
      </c>
      <c r="N10" s="136">
        <f>JUILLET!K9</f>
        <v>0</v>
      </c>
      <c r="O10" s="129">
        <f>JUILLET!L9</f>
        <v>0</v>
      </c>
      <c r="P10" s="136">
        <f>AOUT!K9</f>
        <v>0</v>
      </c>
      <c r="Q10" s="129">
        <f>AOUT!L9</f>
        <v>0</v>
      </c>
      <c r="R10" s="136">
        <f>SEPTEMBRE!K9</f>
        <v>0</v>
      </c>
      <c r="S10" s="129">
        <f>SEPTEMBRE!L9</f>
        <v>0</v>
      </c>
      <c r="T10" s="136">
        <f>OCTOBRE!K9</f>
        <v>0</v>
      </c>
      <c r="U10" s="129">
        <f>OCTOBRE!L9</f>
        <v>0</v>
      </c>
      <c r="V10" s="136">
        <f>NOVEMBRE!K9</f>
        <v>0</v>
      </c>
      <c r="W10" s="129">
        <f>NOVEMBRE!L9</f>
        <v>0</v>
      </c>
      <c r="X10" s="136">
        <f>DECEMBRE!K9</f>
        <v>0</v>
      </c>
      <c r="Y10" s="129">
        <f>DECEMBRE!L9</f>
        <v>0</v>
      </c>
      <c r="Z10" s="146">
        <f>DECEMBRE!K66</f>
        <v>0</v>
      </c>
      <c r="AA10" s="129" t="str">
        <f>DECEMBRE!L66</f>
        <v/>
      </c>
      <c r="AB10" s="136">
        <f t="shared" si="0"/>
        <v>0</v>
      </c>
      <c r="AC10" s="130" t="str">
        <f t="shared" si="1"/>
        <v/>
      </c>
      <c r="AD10" s="186" t="s">
        <v>21</v>
      </c>
    </row>
    <row r="11" spans="1:30">
      <c r="A11" s="124" t="s">
        <v>33</v>
      </c>
      <c r="B11" s="82">
        <f>JANVIER!K10</f>
        <v>0</v>
      </c>
      <c r="C11" s="129">
        <f>JANVIER!L10</f>
        <v>0</v>
      </c>
      <c r="D11" s="137">
        <f>FEVRIER!K10</f>
        <v>0</v>
      </c>
      <c r="E11" s="129">
        <f>FEVRIER!L10</f>
        <v>0</v>
      </c>
      <c r="F11" s="137">
        <f>MARS!K10</f>
        <v>0</v>
      </c>
      <c r="G11" s="129">
        <f>MARS!L10</f>
        <v>0</v>
      </c>
      <c r="H11" s="137">
        <f>AVRIL!K10</f>
        <v>0</v>
      </c>
      <c r="I11" s="129">
        <f>AVRIL!L10</f>
        <v>0</v>
      </c>
      <c r="J11" s="137">
        <f>MAI!K10</f>
        <v>0</v>
      </c>
      <c r="K11" s="129">
        <f>MAI!L10</f>
        <v>0</v>
      </c>
      <c r="L11" s="137">
        <f>JUIN!K10</f>
        <v>0</v>
      </c>
      <c r="M11" s="129">
        <f>JUIN!L10</f>
        <v>0</v>
      </c>
      <c r="N11" s="137">
        <f>JUILLET!K10</f>
        <v>0</v>
      </c>
      <c r="O11" s="129">
        <f>JUILLET!L10</f>
        <v>0</v>
      </c>
      <c r="P11" s="137">
        <f>AOUT!K10</f>
        <v>0</v>
      </c>
      <c r="Q11" s="129">
        <f>AOUT!L10</f>
        <v>0</v>
      </c>
      <c r="R11" s="137">
        <f>SEPTEMBRE!K10</f>
        <v>0</v>
      </c>
      <c r="S11" s="129">
        <f>SEPTEMBRE!L10</f>
        <v>0</v>
      </c>
      <c r="T11" s="137">
        <f>OCTOBRE!K10</f>
        <v>0</v>
      </c>
      <c r="U11" s="129">
        <f>OCTOBRE!L10</f>
        <v>0</v>
      </c>
      <c r="V11" s="137">
        <f>NOVEMBRE!K10</f>
        <v>0</v>
      </c>
      <c r="W11" s="129">
        <f>NOVEMBRE!L10</f>
        <v>0</v>
      </c>
      <c r="X11" s="137">
        <f>DECEMBRE!K10</f>
        <v>0</v>
      </c>
      <c r="Y11" s="129">
        <f>DECEMBRE!L10</f>
        <v>0</v>
      </c>
      <c r="Z11" s="147">
        <f>DECEMBRE!K67</f>
        <v>0</v>
      </c>
      <c r="AA11" s="129" t="str">
        <f>DECEMBRE!L67</f>
        <v/>
      </c>
      <c r="AB11" s="137">
        <f t="shared" si="0"/>
        <v>0</v>
      </c>
      <c r="AC11" s="130" t="str">
        <f t="shared" si="1"/>
        <v/>
      </c>
      <c r="AD11" s="187" t="s">
        <v>33</v>
      </c>
    </row>
    <row r="12" spans="1:30">
      <c r="A12" s="125" t="s">
        <v>25</v>
      </c>
      <c r="B12" s="83">
        <f>JANVIER!K11</f>
        <v>0</v>
      </c>
      <c r="C12" s="129">
        <f>JANVIER!L11</f>
        <v>0</v>
      </c>
      <c r="D12" s="138">
        <f>FEVRIER!K11</f>
        <v>0</v>
      </c>
      <c r="E12" s="129">
        <f>FEVRIER!L11</f>
        <v>0</v>
      </c>
      <c r="F12" s="138">
        <f>MARS!K11</f>
        <v>0</v>
      </c>
      <c r="G12" s="129">
        <f>MARS!L11</f>
        <v>0</v>
      </c>
      <c r="H12" s="138">
        <f>AVRIL!K11</f>
        <v>0</v>
      </c>
      <c r="I12" s="129">
        <f>AVRIL!L11</f>
        <v>0</v>
      </c>
      <c r="J12" s="138">
        <f>MAI!K11</f>
        <v>0</v>
      </c>
      <c r="K12" s="129">
        <f>MAI!L11</f>
        <v>0</v>
      </c>
      <c r="L12" s="138">
        <f>JUIN!K11</f>
        <v>0</v>
      </c>
      <c r="M12" s="129">
        <f>JUIN!L11</f>
        <v>0</v>
      </c>
      <c r="N12" s="138">
        <f>JUILLET!K11</f>
        <v>0</v>
      </c>
      <c r="O12" s="129">
        <f>JUILLET!L11</f>
        <v>0</v>
      </c>
      <c r="P12" s="138">
        <f>AOUT!K11</f>
        <v>0</v>
      </c>
      <c r="Q12" s="129">
        <f>AOUT!L11</f>
        <v>0</v>
      </c>
      <c r="R12" s="138">
        <f>SEPTEMBRE!K11</f>
        <v>0</v>
      </c>
      <c r="S12" s="129">
        <f>SEPTEMBRE!L11</f>
        <v>0</v>
      </c>
      <c r="T12" s="138">
        <f>OCTOBRE!K11</f>
        <v>0</v>
      </c>
      <c r="U12" s="129">
        <f>OCTOBRE!L11</f>
        <v>0</v>
      </c>
      <c r="V12" s="138">
        <f>NOVEMBRE!K11</f>
        <v>0</v>
      </c>
      <c r="W12" s="129">
        <f>NOVEMBRE!L11</f>
        <v>0</v>
      </c>
      <c r="X12" s="138">
        <f>DECEMBRE!K11</f>
        <v>0</v>
      </c>
      <c r="Y12" s="129">
        <f>DECEMBRE!L11</f>
        <v>0</v>
      </c>
      <c r="Z12" s="148">
        <f>DECEMBRE!K68</f>
        <v>0</v>
      </c>
      <c r="AA12" s="129" t="str">
        <f>DECEMBRE!L68</f>
        <v/>
      </c>
      <c r="AB12" s="138">
        <f t="shared" si="0"/>
        <v>0</v>
      </c>
      <c r="AC12" s="130" t="str">
        <f t="shared" si="1"/>
        <v/>
      </c>
      <c r="AD12" s="188" t="s">
        <v>25</v>
      </c>
    </row>
    <row r="13" spans="1:30">
      <c r="A13" s="126" t="s">
        <v>22</v>
      </c>
      <c r="B13" s="84">
        <f>JANVIER!K12</f>
        <v>0</v>
      </c>
      <c r="C13" s="129">
        <f>JANVIER!L12</f>
        <v>0</v>
      </c>
      <c r="D13" s="139">
        <f>FEVRIER!K12</f>
        <v>0</v>
      </c>
      <c r="E13" s="129">
        <f>FEVRIER!L12</f>
        <v>0</v>
      </c>
      <c r="F13" s="139">
        <f>MARS!K12</f>
        <v>0</v>
      </c>
      <c r="G13" s="129">
        <f>MARS!L12</f>
        <v>0</v>
      </c>
      <c r="H13" s="139">
        <f>AVRIL!K12</f>
        <v>0</v>
      </c>
      <c r="I13" s="129">
        <f>AVRIL!L12</f>
        <v>0</v>
      </c>
      <c r="J13" s="139">
        <f>MAI!K12</f>
        <v>0</v>
      </c>
      <c r="K13" s="129">
        <f>MAI!L12</f>
        <v>0</v>
      </c>
      <c r="L13" s="139">
        <f>JUIN!K12</f>
        <v>0</v>
      </c>
      <c r="M13" s="129">
        <f>JUIN!L12</f>
        <v>0</v>
      </c>
      <c r="N13" s="139">
        <f>JUILLET!K12</f>
        <v>0</v>
      </c>
      <c r="O13" s="129">
        <f>JUILLET!L12</f>
        <v>0</v>
      </c>
      <c r="P13" s="139">
        <f>AOUT!K12</f>
        <v>0</v>
      </c>
      <c r="Q13" s="129">
        <f>AOUT!L12</f>
        <v>0</v>
      </c>
      <c r="R13" s="139">
        <f>SEPTEMBRE!K12</f>
        <v>0</v>
      </c>
      <c r="S13" s="129">
        <f>SEPTEMBRE!L12</f>
        <v>0</v>
      </c>
      <c r="T13" s="139">
        <f>OCTOBRE!K12</f>
        <v>0</v>
      </c>
      <c r="U13" s="129">
        <f>OCTOBRE!L12</f>
        <v>0</v>
      </c>
      <c r="V13" s="139">
        <f>NOVEMBRE!K12</f>
        <v>0</v>
      </c>
      <c r="W13" s="129">
        <f>NOVEMBRE!L12</f>
        <v>0</v>
      </c>
      <c r="X13" s="139">
        <f>DECEMBRE!K12</f>
        <v>0</v>
      </c>
      <c r="Y13" s="129">
        <f>DECEMBRE!L12</f>
        <v>0</v>
      </c>
      <c r="Z13" s="149">
        <f>DECEMBRE!K69</f>
        <v>0</v>
      </c>
      <c r="AA13" s="129" t="str">
        <f>DECEMBRE!L69</f>
        <v/>
      </c>
      <c r="AB13" s="139">
        <f t="shared" si="0"/>
        <v>0</v>
      </c>
      <c r="AC13" s="130" t="str">
        <f t="shared" si="1"/>
        <v/>
      </c>
      <c r="AD13" s="189" t="s">
        <v>22</v>
      </c>
    </row>
    <row r="14" spans="1:30">
      <c r="A14" s="118" t="s">
        <v>811</v>
      </c>
      <c r="B14" s="76">
        <f>JANVIER!K13</f>
        <v>0</v>
      </c>
      <c r="C14" s="129">
        <f>JANVIER!L13</f>
        <v>0</v>
      </c>
      <c r="D14" s="131">
        <f>FEVRIER!K13</f>
        <v>0</v>
      </c>
      <c r="E14" s="129">
        <f>FEVRIER!L13</f>
        <v>0</v>
      </c>
      <c r="F14" s="131">
        <f>MARS!K13</f>
        <v>0</v>
      </c>
      <c r="G14" s="129">
        <f>MARS!L13</f>
        <v>0</v>
      </c>
      <c r="H14" s="131">
        <f>AVRIL!K13</f>
        <v>0</v>
      </c>
      <c r="I14" s="129">
        <f>AVRIL!L13</f>
        <v>0</v>
      </c>
      <c r="J14" s="131">
        <f>MAI!K13</f>
        <v>0</v>
      </c>
      <c r="K14" s="129">
        <f>MAI!L13</f>
        <v>0</v>
      </c>
      <c r="L14" s="131">
        <f>JUIN!K13</f>
        <v>0</v>
      </c>
      <c r="M14" s="129">
        <f>JUIN!L13</f>
        <v>0</v>
      </c>
      <c r="N14" s="131">
        <f>JUILLET!K13</f>
        <v>0</v>
      </c>
      <c r="O14" s="129">
        <f>JUILLET!L13</f>
        <v>0</v>
      </c>
      <c r="P14" s="131">
        <f>AOUT!K13</f>
        <v>0</v>
      </c>
      <c r="Q14" s="129">
        <f>AOUT!L13</f>
        <v>0</v>
      </c>
      <c r="R14" s="131">
        <f>SEPTEMBRE!K13</f>
        <v>0</v>
      </c>
      <c r="S14" s="129">
        <f>SEPTEMBRE!L13</f>
        <v>0</v>
      </c>
      <c r="T14" s="131">
        <f>OCTOBRE!K13</f>
        <v>0</v>
      </c>
      <c r="U14" s="129">
        <f>OCTOBRE!L13</f>
        <v>0</v>
      </c>
      <c r="V14" s="131">
        <f>NOVEMBRE!K13</f>
        <v>0</v>
      </c>
      <c r="W14" s="129">
        <f>NOVEMBRE!L13</f>
        <v>0</v>
      </c>
      <c r="X14" s="131">
        <f>DECEMBRE!K13</f>
        <v>0</v>
      </c>
      <c r="Y14" s="129">
        <f>DECEMBRE!L13</f>
        <v>0</v>
      </c>
      <c r="Z14" s="141">
        <f>DECEMBRE!K70</f>
        <v>0</v>
      </c>
      <c r="AA14" s="129" t="str">
        <f>DECEMBRE!L70</f>
        <v/>
      </c>
      <c r="AB14" s="131">
        <f t="shared" si="0"/>
        <v>0</v>
      </c>
      <c r="AC14" s="130" t="str">
        <f t="shared" si="1"/>
        <v/>
      </c>
      <c r="AD14" s="181" t="s">
        <v>811</v>
      </c>
    </row>
    <row r="15" spans="1:30">
      <c r="A15" s="119" t="s">
        <v>27</v>
      </c>
      <c r="B15" s="77">
        <f>JANVIER!K14</f>
        <v>0</v>
      </c>
      <c r="C15" s="129">
        <f>JANVIER!L14</f>
        <v>0</v>
      </c>
      <c r="D15" s="132">
        <f>FEVRIER!K14</f>
        <v>0</v>
      </c>
      <c r="E15" s="129">
        <f>FEVRIER!L14</f>
        <v>0</v>
      </c>
      <c r="F15" s="132">
        <f>MARS!K14</f>
        <v>0</v>
      </c>
      <c r="G15" s="129">
        <f>MARS!L14</f>
        <v>0</v>
      </c>
      <c r="H15" s="132">
        <f>AVRIL!K14</f>
        <v>0</v>
      </c>
      <c r="I15" s="129">
        <f>AVRIL!L14</f>
        <v>0</v>
      </c>
      <c r="J15" s="132">
        <f>MAI!K14</f>
        <v>0</v>
      </c>
      <c r="K15" s="129">
        <f>MAI!L14</f>
        <v>0</v>
      </c>
      <c r="L15" s="132">
        <f>JUIN!K14</f>
        <v>0</v>
      </c>
      <c r="M15" s="129">
        <f>JUIN!L14</f>
        <v>0</v>
      </c>
      <c r="N15" s="132">
        <f>JUILLET!K14</f>
        <v>0</v>
      </c>
      <c r="O15" s="129">
        <f>JUILLET!L14</f>
        <v>0</v>
      </c>
      <c r="P15" s="132">
        <f>AOUT!K14</f>
        <v>0</v>
      </c>
      <c r="Q15" s="129">
        <f>AOUT!L14</f>
        <v>0</v>
      </c>
      <c r="R15" s="132">
        <f>SEPTEMBRE!K14</f>
        <v>0</v>
      </c>
      <c r="S15" s="129">
        <f>SEPTEMBRE!L14</f>
        <v>0</v>
      </c>
      <c r="T15" s="132">
        <f>OCTOBRE!K14</f>
        <v>0</v>
      </c>
      <c r="U15" s="129">
        <f>OCTOBRE!L14</f>
        <v>0</v>
      </c>
      <c r="V15" s="132">
        <f>NOVEMBRE!K14</f>
        <v>0</v>
      </c>
      <c r="W15" s="129">
        <f>NOVEMBRE!L14</f>
        <v>0</v>
      </c>
      <c r="X15" s="132">
        <f>DECEMBRE!K14</f>
        <v>0</v>
      </c>
      <c r="Y15" s="129">
        <f>DECEMBRE!L14</f>
        <v>0</v>
      </c>
      <c r="Z15" s="142">
        <f>DECEMBRE!K71</f>
        <v>0</v>
      </c>
      <c r="AA15" s="129" t="str">
        <f>DECEMBRE!L71</f>
        <v/>
      </c>
      <c r="AB15" s="132">
        <f t="shared" si="0"/>
        <v>0</v>
      </c>
      <c r="AC15" s="130" t="str">
        <f t="shared" si="1"/>
        <v/>
      </c>
      <c r="AD15" s="182" t="s">
        <v>27</v>
      </c>
    </row>
    <row r="16" spans="1:30">
      <c r="A16" s="120" t="s">
        <v>812</v>
      </c>
      <c r="B16" s="78">
        <f>JANVIER!K15</f>
        <v>0</v>
      </c>
      <c r="C16" s="129">
        <f>JANVIER!L15</f>
        <v>0</v>
      </c>
      <c r="D16" s="133">
        <f>FEVRIER!K15</f>
        <v>0</v>
      </c>
      <c r="E16" s="129">
        <f>FEVRIER!L15</f>
        <v>0</v>
      </c>
      <c r="F16" s="133">
        <f>MARS!K15</f>
        <v>0</v>
      </c>
      <c r="G16" s="129">
        <f>MARS!L15</f>
        <v>0</v>
      </c>
      <c r="H16" s="133">
        <f>AVRIL!K15</f>
        <v>0</v>
      </c>
      <c r="I16" s="129">
        <f>AVRIL!L15</f>
        <v>0</v>
      </c>
      <c r="J16" s="133">
        <f>MAI!K15</f>
        <v>0</v>
      </c>
      <c r="K16" s="129">
        <f>MAI!L15</f>
        <v>0</v>
      </c>
      <c r="L16" s="133">
        <f>JUIN!K15</f>
        <v>0</v>
      </c>
      <c r="M16" s="129">
        <f>JUIN!L15</f>
        <v>0</v>
      </c>
      <c r="N16" s="133">
        <f>JUILLET!K15</f>
        <v>0</v>
      </c>
      <c r="O16" s="129">
        <f>JUILLET!L15</f>
        <v>0</v>
      </c>
      <c r="P16" s="133">
        <f>AOUT!K15</f>
        <v>0</v>
      </c>
      <c r="Q16" s="129">
        <f>AOUT!L15</f>
        <v>0</v>
      </c>
      <c r="R16" s="133">
        <f>SEPTEMBRE!K15</f>
        <v>0</v>
      </c>
      <c r="S16" s="129">
        <f>SEPTEMBRE!L15</f>
        <v>0</v>
      </c>
      <c r="T16" s="133">
        <f>OCTOBRE!K15</f>
        <v>0</v>
      </c>
      <c r="U16" s="129">
        <f>OCTOBRE!L15</f>
        <v>0</v>
      </c>
      <c r="V16" s="133">
        <f>NOVEMBRE!K15</f>
        <v>0</v>
      </c>
      <c r="W16" s="129">
        <f>NOVEMBRE!L15</f>
        <v>0</v>
      </c>
      <c r="X16" s="133">
        <f>DECEMBRE!K15</f>
        <v>0</v>
      </c>
      <c r="Y16" s="129">
        <f>DECEMBRE!L15</f>
        <v>0</v>
      </c>
      <c r="Z16" s="143">
        <f>DECEMBRE!K72</f>
        <v>0</v>
      </c>
      <c r="AA16" s="129" t="str">
        <f>DECEMBRE!L72</f>
        <v/>
      </c>
      <c r="AB16" s="133">
        <f t="shared" si="0"/>
        <v>0</v>
      </c>
      <c r="AC16" s="130" t="str">
        <f t="shared" si="1"/>
        <v/>
      </c>
      <c r="AD16" s="183" t="s">
        <v>812</v>
      </c>
    </row>
    <row r="17" spans="1:30">
      <c r="A17" s="121" t="s">
        <v>125</v>
      </c>
      <c r="B17" s="79">
        <f>JANVIER!K16</f>
        <v>0</v>
      </c>
      <c r="C17" s="129">
        <f>JANVIER!L16</f>
        <v>0</v>
      </c>
      <c r="D17" s="134">
        <f>FEVRIER!K16</f>
        <v>0</v>
      </c>
      <c r="E17" s="129">
        <f>FEVRIER!L16</f>
        <v>0</v>
      </c>
      <c r="F17" s="134">
        <f>MARS!K16</f>
        <v>0</v>
      </c>
      <c r="G17" s="129">
        <f>MARS!L16</f>
        <v>0</v>
      </c>
      <c r="H17" s="134">
        <f>AVRIL!K16</f>
        <v>0</v>
      </c>
      <c r="I17" s="129">
        <f>AVRIL!L16</f>
        <v>0</v>
      </c>
      <c r="J17" s="134">
        <f>MAI!K16</f>
        <v>0</v>
      </c>
      <c r="K17" s="129">
        <f>MAI!L16</f>
        <v>0</v>
      </c>
      <c r="L17" s="134">
        <f>JUIN!K16</f>
        <v>0</v>
      </c>
      <c r="M17" s="129">
        <f>JUIN!L16</f>
        <v>0</v>
      </c>
      <c r="N17" s="134">
        <f>JUILLET!K16</f>
        <v>0</v>
      </c>
      <c r="O17" s="129">
        <f>JUILLET!L16</f>
        <v>0</v>
      </c>
      <c r="P17" s="134">
        <f>AOUT!K16</f>
        <v>0</v>
      </c>
      <c r="Q17" s="129">
        <f>AOUT!L16</f>
        <v>0</v>
      </c>
      <c r="R17" s="134">
        <f>SEPTEMBRE!K16</f>
        <v>0</v>
      </c>
      <c r="S17" s="129">
        <f>SEPTEMBRE!L16</f>
        <v>0</v>
      </c>
      <c r="T17" s="134">
        <f>OCTOBRE!K16</f>
        <v>0</v>
      </c>
      <c r="U17" s="129">
        <f>OCTOBRE!L16</f>
        <v>0</v>
      </c>
      <c r="V17" s="134">
        <f>NOVEMBRE!K16</f>
        <v>0</v>
      </c>
      <c r="W17" s="129">
        <f>NOVEMBRE!L16</f>
        <v>0</v>
      </c>
      <c r="X17" s="134">
        <f>DECEMBRE!K16</f>
        <v>0</v>
      </c>
      <c r="Y17" s="129">
        <f>DECEMBRE!L16</f>
        <v>0</v>
      </c>
      <c r="Z17" s="144">
        <f>DECEMBRE!K73</f>
        <v>0</v>
      </c>
      <c r="AA17" s="129" t="str">
        <f>DECEMBRE!L73</f>
        <v/>
      </c>
      <c r="AB17" s="134">
        <f t="shared" si="0"/>
        <v>0</v>
      </c>
      <c r="AC17" s="130" t="str">
        <f t="shared" si="1"/>
        <v/>
      </c>
      <c r="AD17" s="184" t="s">
        <v>125</v>
      </c>
    </row>
    <row r="18" spans="1:30">
      <c r="A18" s="122" t="s">
        <v>148</v>
      </c>
      <c r="B18" s="80">
        <f>JANVIER!K17</f>
        <v>0</v>
      </c>
      <c r="C18" s="129">
        <f>JANVIER!L17</f>
        <v>0</v>
      </c>
      <c r="D18" s="135">
        <f>FEVRIER!K17</f>
        <v>0</v>
      </c>
      <c r="E18" s="129">
        <f>FEVRIER!L17</f>
        <v>0</v>
      </c>
      <c r="F18" s="135">
        <f>MARS!K17</f>
        <v>0</v>
      </c>
      <c r="G18" s="129">
        <f>MARS!L17</f>
        <v>0</v>
      </c>
      <c r="H18" s="135">
        <f>AVRIL!K17</f>
        <v>0</v>
      </c>
      <c r="I18" s="129">
        <f>AVRIL!L17</f>
        <v>0</v>
      </c>
      <c r="J18" s="135">
        <f>MAI!K17</f>
        <v>0</v>
      </c>
      <c r="K18" s="129">
        <f>MAI!L17</f>
        <v>0</v>
      </c>
      <c r="L18" s="135">
        <f>JUIN!K17</f>
        <v>0</v>
      </c>
      <c r="M18" s="129">
        <f>JUIN!L17</f>
        <v>0</v>
      </c>
      <c r="N18" s="135">
        <f>JUILLET!K17</f>
        <v>0</v>
      </c>
      <c r="O18" s="129">
        <f>JUILLET!L17</f>
        <v>0</v>
      </c>
      <c r="P18" s="135">
        <f>AOUT!K17</f>
        <v>0</v>
      </c>
      <c r="Q18" s="129">
        <f>AOUT!L17</f>
        <v>0</v>
      </c>
      <c r="R18" s="135">
        <f>SEPTEMBRE!K17</f>
        <v>0</v>
      </c>
      <c r="S18" s="129">
        <f>SEPTEMBRE!L17</f>
        <v>0</v>
      </c>
      <c r="T18" s="135">
        <f>OCTOBRE!K17</f>
        <v>0</v>
      </c>
      <c r="U18" s="129">
        <f>OCTOBRE!L17</f>
        <v>0</v>
      </c>
      <c r="V18" s="135">
        <f>NOVEMBRE!K17</f>
        <v>0</v>
      </c>
      <c r="W18" s="129">
        <f>NOVEMBRE!L17</f>
        <v>0</v>
      </c>
      <c r="X18" s="135">
        <f>DECEMBRE!K17</f>
        <v>0</v>
      </c>
      <c r="Y18" s="129">
        <f>DECEMBRE!L17</f>
        <v>0</v>
      </c>
      <c r="Z18" s="145">
        <f>DECEMBRE!K74</f>
        <v>0</v>
      </c>
      <c r="AA18" s="129" t="str">
        <f>DECEMBRE!L74</f>
        <v/>
      </c>
      <c r="AB18" s="135">
        <f t="shared" si="0"/>
        <v>0</v>
      </c>
      <c r="AC18" s="130" t="str">
        <f t="shared" si="1"/>
        <v/>
      </c>
      <c r="AD18" s="185" t="s">
        <v>148</v>
      </c>
    </row>
    <row r="19" spans="1:30">
      <c r="A19" s="123" t="s">
        <v>214</v>
      </c>
      <c r="B19" s="81">
        <f>JANVIER!K18</f>
        <v>0</v>
      </c>
      <c r="C19" s="129">
        <f>JANVIER!L18</f>
        <v>0</v>
      </c>
      <c r="D19" s="136">
        <f>FEVRIER!K18</f>
        <v>0</v>
      </c>
      <c r="E19" s="129">
        <f>FEVRIER!L18</f>
        <v>0</v>
      </c>
      <c r="F19" s="136">
        <f>MARS!K18</f>
        <v>0</v>
      </c>
      <c r="G19" s="129">
        <f>MARS!L18</f>
        <v>0</v>
      </c>
      <c r="H19" s="136">
        <f>AVRIL!K18</f>
        <v>0</v>
      </c>
      <c r="I19" s="129">
        <f>AVRIL!L18</f>
        <v>0</v>
      </c>
      <c r="J19" s="136">
        <f>MAI!K18</f>
        <v>0</v>
      </c>
      <c r="K19" s="129">
        <f>MAI!L18</f>
        <v>0</v>
      </c>
      <c r="L19" s="136">
        <f>JUIN!K18</f>
        <v>0</v>
      </c>
      <c r="M19" s="129">
        <f>JUIN!L18</f>
        <v>0</v>
      </c>
      <c r="N19" s="136">
        <f>JUILLET!K18</f>
        <v>0</v>
      </c>
      <c r="O19" s="129">
        <f>JUILLET!L18</f>
        <v>0</v>
      </c>
      <c r="P19" s="136">
        <f>AOUT!K18</f>
        <v>0</v>
      </c>
      <c r="Q19" s="129">
        <f>AOUT!L18</f>
        <v>0</v>
      </c>
      <c r="R19" s="136">
        <f>SEPTEMBRE!K18</f>
        <v>0</v>
      </c>
      <c r="S19" s="129">
        <f>SEPTEMBRE!L18</f>
        <v>0</v>
      </c>
      <c r="T19" s="136">
        <f>OCTOBRE!K18</f>
        <v>0</v>
      </c>
      <c r="U19" s="129">
        <f>OCTOBRE!L18</f>
        <v>0</v>
      </c>
      <c r="V19" s="136">
        <f>NOVEMBRE!K18</f>
        <v>0</v>
      </c>
      <c r="W19" s="129">
        <f>NOVEMBRE!L18</f>
        <v>0</v>
      </c>
      <c r="X19" s="136">
        <f>DECEMBRE!K18</f>
        <v>0</v>
      </c>
      <c r="Y19" s="129">
        <f>DECEMBRE!L18</f>
        <v>0</v>
      </c>
      <c r="Z19" s="146">
        <f>DECEMBRE!K75</f>
        <v>0</v>
      </c>
      <c r="AA19" s="129" t="str">
        <f>DECEMBRE!L75</f>
        <v/>
      </c>
      <c r="AB19" s="136">
        <f t="shared" si="0"/>
        <v>0</v>
      </c>
      <c r="AC19" s="130" t="str">
        <f t="shared" si="1"/>
        <v/>
      </c>
      <c r="AD19" s="186" t="s">
        <v>214</v>
      </c>
    </row>
    <row r="20" spans="1:30">
      <c r="A20" s="124" t="s">
        <v>813</v>
      </c>
      <c r="B20" s="82">
        <f>JANVIER!K19</f>
        <v>0</v>
      </c>
      <c r="C20" s="129">
        <f>JANVIER!L19</f>
        <v>0</v>
      </c>
      <c r="D20" s="137">
        <f>FEVRIER!K19</f>
        <v>0</v>
      </c>
      <c r="E20" s="129">
        <f>FEVRIER!L19</f>
        <v>0</v>
      </c>
      <c r="F20" s="137">
        <f>MARS!K19</f>
        <v>0</v>
      </c>
      <c r="G20" s="129">
        <f>MARS!L19</f>
        <v>0</v>
      </c>
      <c r="H20" s="137">
        <f>AVRIL!K19</f>
        <v>0</v>
      </c>
      <c r="I20" s="129">
        <f>AVRIL!L19</f>
        <v>0</v>
      </c>
      <c r="J20" s="137">
        <f>MAI!K19</f>
        <v>0</v>
      </c>
      <c r="K20" s="129">
        <f>MAI!L19</f>
        <v>0</v>
      </c>
      <c r="L20" s="137">
        <f>JUIN!K19</f>
        <v>0</v>
      </c>
      <c r="M20" s="129">
        <f>JUIN!L19</f>
        <v>0</v>
      </c>
      <c r="N20" s="137">
        <f>JUILLET!K19</f>
        <v>0</v>
      </c>
      <c r="O20" s="129">
        <f>JUILLET!L19</f>
        <v>0</v>
      </c>
      <c r="P20" s="137">
        <f>AOUT!K19</f>
        <v>0</v>
      </c>
      <c r="Q20" s="129">
        <f>AOUT!L19</f>
        <v>0</v>
      </c>
      <c r="R20" s="137">
        <f>SEPTEMBRE!K19</f>
        <v>0</v>
      </c>
      <c r="S20" s="129">
        <f>SEPTEMBRE!L19</f>
        <v>0</v>
      </c>
      <c r="T20" s="137">
        <f>OCTOBRE!K19</f>
        <v>0</v>
      </c>
      <c r="U20" s="129">
        <f>OCTOBRE!L19</f>
        <v>0</v>
      </c>
      <c r="V20" s="137">
        <f>NOVEMBRE!K19</f>
        <v>0</v>
      </c>
      <c r="W20" s="129">
        <f>NOVEMBRE!L19</f>
        <v>0</v>
      </c>
      <c r="X20" s="137">
        <f>DECEMBRE!K19</f>
        <v>0</v>
      </c>
      <c r="Y20" s="129">
        <f>DECEMBRE!L19</f>
        <v>0</v>
      </c>
      <c r="Z20" s="147">
        <f>DECEMBRE!K76</f>
        <v>0</v>
      </c>
      <c r="AA20" s="129" t="str">
        <f>DECEMBRE!L76</f>
        <v/>
      </c>
      <c r="AB20" s="137">
        <f t="shared" si="0"/>
        <v>0</v>
      </c>
      <c r="AC20" s="130" t="str">
        <f t="shared" si="1"/>
        <v/>
      </c>
      <c r="AD20" s="187" t="s">
        <v>813</v>
      </c>
    </row>
    <row r="21" spans="1:30">
      <c r="A21" s="125" t="s">
        <v>319</v>
      </c>
      <c r="B21" s="83">
        <f>JANVIER!K20</f>
        <v>0</v>
      </c>
      <c r="C21" s="129">
        <f>JANVIER!L20</f>
        <v>0</v>
      </c>
      <c r="D21" s="138">
        <f>FEVRIER!K20</f>
        <v>0</v>
      </c>
      <c r="E21" s="129">
        <f>FEVRIER!L20</f>
        <v>0</v>
      </c>
      <c r="F21" s="138">
        <f>MARS!K20</f>
        <v>0</v>
      </c>
      <c r="G21" s="129">
        <f>MARS!L20</f>
        <v>0</v>
      </c>
      <c r="H21" s="138">
        <f>AVRIL!K20</f>
        <v>0</v>
      </c>
      <c r="I21" s="129">
        <f>AVRIL!L20</f>
        <v>0</v>
      </c>
      <c r="J21" s="138">
        <f>MAI!K20</f>
        <v>0</v>
      </c>
      <c r="K21" s="129">
        <f>MAI!L20</f>
        <v>0</v>
      </c>
      <c r="L21" s="138">
        <f>JUIN!K20</f>
        <v>0</v>
      </c>
      <c r="M21" s="129">
        <f>JUIN!L20</f>
        <v>0</v>
      </c>
      <c r="N21" s="138">
        <f>JUILLET!K20</f>
        <v>0</v>
      </c>
      <c r="O21" s="129">
        <f>JUILLET!L20</f>
        <v>0</v>
      </c>
      <c r="P21" s="138">
        <f>AOUT!K20</f>
        <v>0</v>
      </c>
      <c r="Q21" s="129">
        <f>AOUT!L20</f>
        <v>0</v>
      </c>
      <c r="R21" s="138">
        <f>SEPTEMBRE!K20</f>
        <v>0</v>
      </c>
      <c r="S21" s="129">
        <f>SEPTEMBRE!L20</f>
        <v>0</v>
      </c>
      <c r="T21" s="138">
        <f>OCTOBRE!K20</f>
        <v>0</v>
      </c>
      <c r="U21" s="129">
        <f>OCTOBRE!L20</f>
        <v>0</v>
      </c>
      <c r="V21" s="138">
        <f>NOVEMBRE!K20</f>
        <v>0</v>
      </c>
      <c r="W21" s="129">
        <f>NOVEMBRE!L20</f>
        <v>0</v>
      </c>
      <c r="X21" s="138">
        <f>DECEMBRE!K20</f>
        <v>0</v>
      </c>
      <c r="Y21" s="129">
        <f>DECEMBRE!L20</f>
        <v>0</v>
      </c>
      <c r="Z21" s="148">
        <f>DECEMBRE!K77</f>
        <v>0</v>
      </c>
      <c r="AA21" s="129" t="str">
        <f>DECEMBRE!L77</f>
        <v/>
      </c>
      <c r="AB21" s="138">
        <f t="shared" si="0"/>
        <v>0</v>
      </c>
      <c r="AC21" s="130" t="str">
        <f t="shared" si="1"/>
        <v/>
      </c>
      <c r="AD21" s="188" t="s">
        <v>319</v>
      </c>
    </row>
    <row r="22" spans="1:30" ht="16.5" thickBot="1">
      <c r="A22" s="127" t="s">
        <v>128</v>
      </c>
      <c r="B22" s="177">
        <f>JANVIER!K21</f>
        <v>0</v>
      </c>
      <c r="C22" s="178">
        <f>JANVIER!L21</f>
        <v>0</v>
      </c>
      <c r="D22" s="140">
        <f>FEVRIER!K21</f>
        <v>0</v>
      </c>
      <c r="E22" s="178">
        <f>FEVRIER!L21</f>
        <v>0</v>
      </c>
      <c r="F22" s="140">
        <f>MARS!K21</f>
        <v>0</v>
      </c>
      <c r="G22" s="178">
        <f>MARS!L21</f>
        <v>0</v>
      </c>
      <c r="H22" s="140">
        <f>AVRIL!K21</f>
        <v>0</v>
      </c>
      <c r="I22" s="178">
        <f>AVRIL!L21</f>
        <v>0</v>
      </c>
      <c r="J22" s="140">
        <f>MAI!K21</f>
        <v>0</v>
      </c>
      <c r="K22" s="178">
        <f>MAI!L21</f>
        <v>0</v>
      </c>
      <c r="L22" s="140">
        <f>JUIN!K21</f>
        <v>0</v>
      </c>
      <c r="M22" s="178">
        <f>JUIN!L21</f>
        <v>0</v>
      </c>
      <c r="N22" s="140">
        <f>JUILLET!K21</f>
        <v>0</v>
      </c>
      <c r="O22" s="178">
        <f>JUILLET!L21</f>
        <v>0</v>
      </c>
      <c r="P22" s="140">
        <f>AOUT!K21</f>
        <v>0</v>
      </c>
      <c r="Q22" s="178">
        <f>AOUT!L21</f>
        <v>0</v>
      </c>
      <c r="R22" s="140">
        <f>SEPTEMBRE!K21</f>
        <v>0</v>
      </c>
      <c r="S22" s="178">
        <f>SEPTEMBRE!L21</f>
        <v>0</v>
      </c>
      <c r="T22" s="140">
        <f>OCTOBRE!K21</f>
        <v>0</v>
      </c>
      <c r="U22" s="178">
        <f>OCTOBRE!L21</f>
        <v>0</v>
      </c>
      <c r="V22" s="140">
        <f>NOVEMBRE!K21</f>
        <v>0</v>
      </c>
      <c r="W22" s="178">
        <f>NOVEMBRE!L21</f>
        <v>0</v>
      </c>
      <c r="X22" s="140">
        <f>DECEMBRE!K21</f>
        <v>0</v>
      </c>
      <c r="Y22" s="178">
        <f>DECEMBRE!L21</f>
        <v>0</v>
      </c>
      <c r="Z22" s="150">
        <f>DECEMBRE!K78</f>
        <v>0</v>
      </c>
      <c r="AA22" s="178" t="str">
        <f>DECEMBRE!L78</f>
        <v/>
      </c>
      <c r="AB22" s="140">
        <f t="shared" si="0"/>
        <v>0</v>
      </c>
      <c r="AC22" s="179" t="str">
        <f t="shared" si="1"/>
        <v/>
      </c>
      <c r="AD22" s="190" t="s">
        <v>128</v>
      </c>
    </row>
    <row r="23" spans="1:30" ht="16.5" thickBot="1">
      <c r="A23" s="128" t="s">
        <v>816</v>
      </c>
      <c r="B23" s="217">
        <f>JANVIER!K22</f>
        <v>0</v>
      </c>
      <c r="C23" s="218"/>
      <c r="D23" s="217">
        <f>FEVRIER!K22</f>
        <v>0</v>
      </c>
      <c r="E23" s="218"/>
      <c r="F23" s="217">
        <f>MARS!K22</f>
        <v>0</v>
      </c>
      <c r="G23" s="218"/>
      <c r="H23" s="217">
        <f>AVRIL!K22</f>
        <v>0</v>
      </c>
      <c r="I23" s="218"/>
      <c r="J23" s="217">
        <f>MAI!K22</f>
        <v>0</v>
      </c>
      <c r="K23" s="218"/>
      <c r="L23" s="217">
        <f>JUIN!K22</f>
        <v>0</v>
      </c>
      <c r="M23" s="218"/>
      <c r="N23" s="217">
        <f>JUILLET!K22</f>
        <v>0</v>
      </c>
      <c r="O23" s="218"/>
      <c r="P23" s="217">
        <f>AOUT!K22</f>
        <v>0</v>
      </c>
      <c r="Q23" s="218"/>
      <c r="R23" s="217">
        <f>SEPTEMBRE!K22</f>
        <v>0</v>
      </c>
      <c r="S23" s="218"/>
      <c r="T23" s="217">
        <f>OCTOBRE!K22</f>
        <v>0</v>
      </c>
      <c r="U23" s="218"/>
      <c r="V23" s="217">
        <f>NOVEMBRE!K22</f>
        <v>0</v>
      </c>
      <c r="W23" s="218"/>
      <c r="X23" s="217">
        <f>DECEMBRE!K22</f>
        <v>0</v>
      </c>
      <c r="Y23" s="218"/>
      <c r="Z23" s="217">
        <f>DECEMBRE!K79</f>
        <v>0</v>
      </c>
      <c r="AA23" s="218"/>
      <c r="AB23" s="217">
        <f t="shared" si="0"/>
        <v>0</v>
      </c>
      <c r="AC23" s="218"/>
    </row>
    <row r="24" spans="1:30" ht="17.25" thickTop="1" thickBot="1">
      <c r="A24" s="116" t="s">
        <v>482</v>
      </c>
      <c r="B24" s="221">
        <f>JANVIER!L32</f>
        <v>0</v>
      </c>
      <c r="C24" s="222"/>
      <c r="D24" s="221">
        <f>FEVRIER!L32</f>
        <v>-1.9335714285714285</v>
      </c>
      <c r="E24" s="222"/>
      <c r="F24" s="221">
        <f>MARS!L32</f>
        <v>-0.3285483870967742</v>
      </c>
      <c r="G24" s="222"/>
      <c r="H24" s="221">
        <f>AVRIL!L32</f>
        <v>-1.0008333333333332</v>
      </c>
      <c r="I24" s="222"/>
      <c r="J24" s="221">
        <f>MAI!L32</f>
        <v>0</v>
      </c>
      <c r="K24" s="222"/>
      <c r="L24" s="221">
        <f>JUIN!L32</f>
        <v>-0.33883333333333338</v>
      </c>
      <c r="M24" s="222"/>
      <c r="N24" s="221">
        <f>JUILLET!L32</f>
        <v>-0.31129032258064515</v>
      </c>
      <c r="O24" s="222"/>
      <c r="P24" s="221">
        <f>AOUT!L32</f>
        <v>0</v>
      </c>
      <c r="Q24" s="222"/>
      <c r="R24" s="221">
        <f>SEPTEMBRE!L32</f>
        <v>-1.9633333333333332</v>
      </c>
      <c r="S24" s="222"/>
      <c r="T24" s="221">
        <f>OCTOBRE!L32</f>
        <v>-0.12419354838709677</v>
      </c>
      <c r="U24" s="222"/>
      <c r="V24" s="221">
        <f>NOVEMBRE!L32</f>
        <v>-0.25666666666666665</v>
      </c>
      <c r="W24" s="222"/>
      <c r="X24" s="221">
        <f>DECEMBRE!L32</f>
        <v>-1.4482258064516129</v>
      </c>
      <c r="Y24" s="222"/>
    </row>
  </sheetData>
  <mergeCells count="40">
    <mergeCell ref="B2:C2"/>
    <mergeCell ref="D2:E2"/>
    <mergeCell ref="F2:G2"/>
    <mergeCell ref="H2:I2"/>
    <mergeCell ref="J2:K2"/>
    <mergeCell ref="N2:O2"/>
    <mergeCell ref="P2:Q2"/>
    <mergeCell ref="R2:S2"/>
    <mergeCell ref="L2:M2"/>
    <mergeCell ref="J23:K23"/>
    <mergeCell ref="L23:M23"/>
    <mergeCell ref="N23:O23"/>
    <mergeCell ref="X24:Y24"/>
    <mergeCell ref="B24:C24"/>
    <mergeCell ref="B23:C23"/>
    <mergeCell ref="D23:E23"/>
    <mergeCell ref="D24:E24"/>
    <mergeCell ref="F23:G23"/>
    <mergeCell ref="F24:G24"/>
    <mergeCell ref="H23:I23"/>
    <mergeCell ref="H24:I24"/>
    <mergeCell ref="J24:K24"/>
    <mergeCell ref="L24:M24"/>
    <mergeCell ref="N24:O24"/>
    <mergeCell ref="Z23:AA23"/>
    <mergeCell ref="AB2:AC2"/>
    <mergeCell ref="AB23:AC23"/>
    <mergeCell ref="P23:Q23"/>
    <mergeCell ref="P24:Q24"/>
    <mergeCell ref="R23:S23"/>
    <mergeCell ref="R24:S24"/>
    <mergeCell ref="T23:U23"/>
    <mergeCell ref="T24:U24"/>
    <mergeCell ref="Z2:AA2"/>
    <mergeCell ref="T2:U2"/>
    <mergeCell ref="V2:W2"/>
    <mergeCell ref="X2:Y2"/>
    <mergeCell ref="V23:W23"/>
    <mergeCell ref="V24:W24"/>
    <mergeCell ref="X23:Y2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I15"/>
  <sheetViews>
    <sheetView topLeftCell="A13" workbookViewId="0">
      <selection activeCell="D21" sqref="D21"/>
    </sheetView>
  </sheetViews>
  <sheetFormatPr baseColWidth="10" defaultRowHeight="15.75"/>
  <sheetData>
    <row r="1" spans="1:9">
      <c r="A1" t="s">
        <v>799</v>
      </c>
    </row>
    <row r="3" spans="1:9">
      <c r="B3" t="s">
        <v>3</v>
      </c>
      <c r="C3" t="s">
        <v>800</v>
      </c>
      <c r="D3" t="s">
        <v>801</v>
      </c>
    </row>
    <row r="4" spans="1:9">
      <c r="A4" t="s">
        <v>133</v>
      </c>
      <c r="B4">
        <v>23</v>
      </c>
      <c r="C4">
        <v>61.2</v>
      </c>
      <c r="D4">
        <v>230</v>
      </c>
      <c r="E4">
        <f>C4/D4</f>
        <v>0.26608695652173914</v>
      </c>
    </row>
    <row r="5" spans="1:9">
      <c r="A5" t="s">
        <v>242</v>
      </c>
      <c r="B5">
        <v>18</v>
      </c>
      <c r="C5">
        <v>47.74</v>
      </c>
      <c r="D5">
        <f>B5*10</f>
        <v>180</v>
      </c>
      <c r="E5">
        <f t="shared" ref="E5:E14" si="0">C5/D5</f>
        <v>0.26522222222222225</v>
      </c>
    </row>
    <row r="6" spans="1:9">
      <c r="A6" t="s">
        <v>374</v>
      </c>
      <c r="B6">
        <v>22</v>
      </c>
      <c r="C6">
        <v>59.400000000000006</v>
      </c>
      <c r="D6">
        <f t="shared" ref="D6:D12" si="1">B6*10</f>
        <v>220</v>
      </c>
      <c r="E6">
        <f t="shared" si="0"/>
        <v>0.27</v>
      </c>
    </row>
    <row r="7" spans="1:9">
      <c r="A7" t="s">
        <v>375</v>
      </c>
      <c r="B7">
        <v>22</v>
      </c>
      <c r="C7">
        <v>59.7</v>
      </c>
      <c r="D7">
        <f t="shared" si="1"/>
        <v>220</v>
      </c>
      <c r="E7">
        <f t="shared" si="0"/>
        <v>0.27136363636363636</v>
      </c>
    </row>
    <row r="8" spans="1:9">
      <c r="A8" t="s">
        <v>376</v>
      </c>
      <c r="B8">
        <v>22</v>
      </c>
      <c r="C8">
        <v>59.81</v>
      </c>
      <c r="D8">
        <f t="shared" si="1"/>
        <v>220</v>
      </c>
      <c r="E8">
        <f t="shared" si="0"/>
        <v>0.27186363636363636</v>
      </c>
    </row>
    <row r="9" spans="1:9">
      <c r="A9" t="s">
        <v>377</v>
      </c>
      <c r="B9">
        <v>14</v>
      </c>
      <c r="C9">
        <v>37.94</v>
      </c>
      <c r="D9">
        <f t="shared" si="1"/>
        <v>140</v>
      </c>
      <c r="E9">
        <f t="shared" si="0"/>
        <v>0.27099999999999996</v>
      </c>
    </row>
    <row r="10" spans="1:9">
      <c r="A10" t="s">
        <v>378</v>
      </c>
      <c r="B10">
        <v>20</v>
      </c>
      <c r="C10">
        <v>53.45</v>
      </c>
      <c r="D10">
        <f t="shared" si="1"/>
        <v>200</v>
      </c>
      <c r="E10">
        <f t="shared" si="0"/>
        <v>0.26724999999999999</v>
      </c>
    </row>
    <row r="11" spans="1:9">
      <c r="A11" t="s">
        <v>480</v>
      </c>
      <c r="B11">
        <v>29</v>
      </c>
      <c r="C11">
        <v>77.58</v>
      </c>
      <c r="D11">
        <f t="shared" si="1"/>
        <v>290</v>
      </c>
      <c r="E11">
        <f t="shared" si="0"/>
        <v>0.26751724137931032</v>
      </c>
    </row>
    <row r="12" spans="1:9">
      <c r="A12" t="s">
        <v>380</v>
      </c>
      <c r="B12">
        <v>17</v>
      </c>
      <c r="C12">
        <v>44.870000000000005</v>
      </c>
      <c r="D12">
        <f t="shared" si="1"/>
        <v>170</v>
      </c>
      <c r="E12">
        <f t="shared" si="0"/>
        <v>0.26394117647058823</v>
      </c>
    </row>
    <row r="13" spans="1:9">
      <c r="A13" t="s">
        <v>381</v>
      </c>
      <c r="B13">
        <v>11</v>
      </c>
      <c r="C13">
        <v>33.1</v>
      </c>
      <c r="D13">
        <f>G13+I13</f>
        <v>140</v>
      </c>
      <c r="E13">
        <f t="shared" si="0"/>
        <v>0.23642857142857143</v>
      </c>
      <c r="F13">
        <v>6</v>
      </c>
      <c r="G13">
        <f>F13*10</f>
        <v>60</v>
      </c>
      <c r="H13">
        <v>5</v>
      </c>
      <c r="I13">
        <f>H13*16</f>
        <v>80</v>
      </c>
    </row>
    <row r="14" spans="1:9">
      <c r="A14" t="s">
        <v>382</v>
      </c>
      <c r="B14">
        <v>11</v>
      </c>
      <c r="C14">
        <v>41.78</v>
      </c>
      <c r="D14">
        <f>B14*16</f>
        <v>176</v>
      </c>
      <c r="E14">
        <f t="shared" si="0"/>
        <v>0.23738636363636365</v>
      </c>
    </row>
    <row r="15" spans="1:9">
      <c r="A15" t="s">
        <v>481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base prix alpha</vt:lpstr>
      <vt:lpstr>TABLEAU BORD ANNUEL</vt:lpstr>
      <vt:lpstr>CONSO CAFE</vt:lpstr>
    </vt:vector>
  </TitlesOfParts>
  <Company>Federation Française de surf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jp</cp:lastModifiedBy>
  <cp:lastPrinted>2018-07-06T10:51:35Z</cp:lastPrinted>
  <dcterms:created xsi:type="dcterms:W3CDTF">2017-12-27T16:10:42Z</dcterms:created>
  <dcterms:modified xsi:type="dcterms:W3CDTF">2019-01-02T09:23:27Z</dcterms:modified>
</cp:coreProperties>
</file>