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ownloads\"/>
    </mc:Choice>
  </mc:AlternateContent>
  <xr:revisionPtr revIDLastSave="0" documentId="13_ncr:1_{172F377D-9DB5-4C82-9E6A-F65B6DFBB462}" xr6:coauthVersionLast="40" xr6:coauthVersionMax="40" xr10:uidLastSave="{00000000-0000-0000-0000-000000000000}"/>
  <bookViews>
    <workbookView xWindow="0" yWindow="0" windowWidth="24000" windowHeight="8625" xr2:uid="{40B208D9-F35A-4018-A96A-91204F2CF9D6}"/>
  </bookViews>
  <sheets>
    <sheet name="Adherents" sheetId="1" r:id="rId1"/>
    <sheet name="Cartes" sheetId="4" r:id="rId2"/>
    <sheet name="Stage_Balade" sheetId="3" r:id="rId3"/>
    <sheet name="Donnees" sheetId="2" r:id="rId4"/>
  </sheets>
  <functionGroups builtInGroupCount="19"/>
  <definedNames>
    <definedName name="Forfait">OFFSET(Donnees!$J$2,,,COUNTA(Donnees!$J:$J)-1)</definedName>
    <definedName name="_xlnm.Print_Titles" localSheetId="0">Adherents!$4:$4</definedName>
    <definedName name="Licence">OFFSET(Donnees!$E$2,,,COUNTA(Donnees!$E:$E)-1)</definedName>
    <definedName name="MoyenPaiement">OFFSET(Donnees!$A$2,,,COUNTA(Donnees!$A:$A)-1)</definedName>
    <definedName name="Tarif_Licence">Donnees!$E$2:$F$8</definedName>
    <definedName name="Type_de_cours">OFFSET(Donnees!$C$2,,,COUNTA(Donnees!$C:$C)-1)</definedName>
    <definedName name="TypeCours">OFFSET(Donnees!$C$2,,,COUNTA(Donnees!$C:$C)-1)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3" l="1"/>
  <c r="H7" i="3"/>
  <c r="H8" i="3"/>
  <c r="H5" i="3"/>
  <c r="I6" i="1" l="1"/>
  <c r="I7" i="1"/>
  <c r="I8" i="1"/>
  <c r="U11" i="1"/>
  <c r="U12" i="1"/>
  <c r="U7" i="1"/>
  <c r="U9" i="1"/>
  <c r="U6" i="1"/>
  <c r="U5" i="1"/>
  <c r="U8" i="1"/>
  <c r="U10" i="1"/>
  <c r="K9" i="1" l="1"/>
  <c r="I9" i="1" s="1"/>
  <c r="K10" i="1"/>
  <c r="I10" i="1" s="1"/>
  <c r="K11" i="1"/>
  <c r="I11" i="1" s="1"/>
  <c r="K12" i="1"/>
  <c r="I12" i="1" s="1"/>
  <c r="K6" i="1" l="1"/>
  <c r="K7" i="1"/>
  <c r="K8" i="1"/>
  <c r="I2" i="3"/>
  <c r="I3" i="3"/>
  <c r="K5" i="1"/>
  <c r="I5" i="1" s="1"/>
</calcChain>
</file>

<file path=xl/sharedStrings.xml><?xml version="1.0" encoding="utf-8"?>
<sst xmlns="http://schemas.openxmlformats.org/spreadsheetml/2006/main" count="210" uniqueCount="88">
  <si>
    <t>CLUB EQUESTRE DE</t>
  </si>
  <si>
    <t>Prénom Enfant</t>
  </si>
  <si>
    <t>Forfait</t>
  </si>
  <si>
    <t>Nom</t>
  </si>
  <si>
    <t>Coût licence</t>
  </si>
  <si>
    <t>Licence payée</t>
  </si>
  <si>
    <t>Licence passée</t>
  </si>
  <si>
    <t>Adhésion</t>
  </si>
  <si>
    <t>Trim1</t>
  </si>
  <si>
    <t>Moyen de paiement1</t>
  </si>
  <si>
    <t>Trim2</t>
  </si>
  <si>
    <t>Moyen de paiement2</t>
  </si>
  <si>
    <t>Trim3</t>
  </si>
  <si>
    <t>Moyen de paiement3</t>
  </si>
  <si>
    <t>Total des impayés</t>
  </si>
  <si>
    <t>Total  Partiel</t>
  </si>
  <si>
    <t>Pièces manquantes
ou reste à payer</t>
  </si>
  <si>
    <t>a</t>
  </si>
  <si>
    <t>Non</t>
  </si>
  <si>
    <t>b</t>
  </si>
  <si>
    <t>c</t>
  </si>
  <si>
    <t>Oui</t>
  </si>
  <si>
    <t>d</t>
  </si>
  <si>
    <t>Cheval</t>
  </si>
  <si>
    <t>Impayé</t>
  </si>
  <si>
    <t>Fiche d'inscription</t>
  </si>
  <si>
    <t>Carte en sept ou en déc</t>
  </si>
  <si>
    <t>Baby</t>
  </si>
  <si>
    <t>Carte</t>
  </si>
  <si>
    <t>Partiel</t>
  </si>
  <si>
    <t>Moyen de paiement</t>
  </si>
  <si>
    <t>Forfaits</t>
  </si>
  <si>
    <t>Chèque</t>
  </si>
  <si>
    <t>Espèces</t>
  </si>
  <si>
    <t>Coût adhésion</t>
  </si>
  <si>
    <t>Nom Gd parents1</t>
  </si>
  <si>
    <t>Nom Gd parents2</t>
  </si>
  <si>
    <t>Type de Cours</t>
  </si>
  <si>
    <t>Type de cours</t>
  </si>
  <si>
    <t>Carte 10 séances</t>
  </si>
  <si>
    <t>Occasionnel</t>
  </si>
  <si>
    <t>Balade</t>
  </si>
  <si>
    <t>Shetland Poney</t>
  </si>
  <si>
    <t>Double Poney</t>
  </si>
  <si>
    <t>Adulte</t>
  </si>
  <si>
    <t>Enfant</t>
  </si>
  <si>
    <t>Tarifs</t>
  </si>
  <si>
    <t>Carte + Adhésion</t>
  </si>
  <si>
    <t>Coût An/Trim</t>
  </si>
  <si>
    <t>Coût An/Trim +Adsésion</t>
  </si>
  <si>
    <t>Poney
 1/2 jour</t>
  </si>
  <si>
    <t>Poney 
jour</t>
  </si>
  <si>
    <t>Double Poney
1/2 jour</t>
  </si>
  <si>
    <t>Double Poney
 jour</t>
  </si>
  <si>
    <t>Cheval
1/2 jour</t>
  </si>
  <si>
    <t>Cheval
jour</t>
  </si>
  <si>
    <t>Stages 
Nb Jour(s)</t>
  </si>
  <si>
    <t>Commentaires</t>
  </si>
  <si>
    <t>Balades</t>
  </si>
  <si>
    <t>Adhésion2</t>
  </si>
  <si>
    <t>Licence</t>
  </si>
  <si>
    <t>Adulte ou Enfant</t>
  </si>
  <si>
    <t>Tarif
Forfait</t>
  </si>
  <si>
    <t>4h00</t>
  </si>
  <si>
    <t>1h00</t>
  </si>
  <si>
    <t>2h00</t>
  </si>
  <si>
    <t>3h00</t>
  </si>
  <si>
    <t>1 jour</t>
  </si>
  <si>
    <t>3 jours</t>
  </si>
  <si>
    <t>2 jours</t>
  </si>
  <si>
    <t>4 jours</t>
  </si>
  <si>
    <t>5 jours</t>
  </si>
  <si>
    <t>Nb h ou Jours</t>
  </si>
  <si>
    <t>Etat du paiement</t>
  </si>
  <si>
    <t>Payé</t>
  </si>
  <si>
    <t>Occasionnels 2 séances maxi / an</t>
  </si>
  <si>
    <t>Adhérent</t>
  </si>
  <si>
    <t>Non Adhérant</t>
  </si>
  <si>
    <t>Coût prévisionnel
Forfait</t>
  </si>
  <si>
    <t>George</t>
  </si>
  <si>
    <t>oui</t>
  </si>
  <si>
    <t>Francis</t>
  </si>
  <si>
    <t>Patrick</t>
  </si>
  <si>
    <t>Elise</t>
  </si>
  <si>
    <t>azd</t>
  </si>
  <si>
    <t>???</t>
  </si>
  <si>
    <t>Stage</t>
  </si>
  <si>
    <t>Ligne des entête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</si>
</sst>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24"/>
      <color theme="1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b/>
      <sz val="18"/>
      <color theme="1"/>
      <name val="Calibri Light"/>
      <family val="2"/>
      <scheme val="major"/>
    </font>
    <font>
      <b/>
      <sz val="16"/>
      <color rgb="FFFF0000"/>
      <name val="Calibri Light"/>
      <family val="2"/>
      <scheme val="major"/>
    </font>
    <font>
      <sz val="11"/>
      <name val="Calibri Light"/>
      <family val="2"/>
      <scheme val="major"/>
    </font>
    <font>
      <b/>
      <sz val="11"/>
      <name val="Calibri Light"/>
      <family val="2"/>
      <scheme val="major"/>
    </font>
    <font>
      <b/>
      <sz val="10"/>
      <name val="Calibri Light"/>
      <family val="2"/>
      <scheme val="major"/>
    </font>
    <font>
      <b/>
      <sz val="12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3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2" fillId="0" borderId="0" xfId="0" applyNumberFormat="1" applyFont="1" applyAlignment="1">
      <alignment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Font="1" applyAlignment="1" applyProtection="1">
      <alignment vertical="center"/>
      <protection locked="0"/>
    </xf>
    <xf numFmtId="0" fontId="2" fillId="0" borderId="0" xfId="0" applyNumberFormat="1" applyFont="1" applyAlignment="1" applyProtection="1">
      <alignment vertical="center"/>
      <protection locked="0"/>
    </xf>
    <xf numFmtId="164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horizontal="center" vertical="center"/>
    </xf>
    <xf numFmtId="164" fontId="2" fillId="0" borderId="0" xfId="1" applyNumberFormat="1" applyFont="1" applyAlignment="1">
      <alignment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2" fillId="0" borderId="0" xfId="0" applyNumberFormat="1" applyFont="1" applyAlignment="1" applyProtection="1">
      <alignment vertical="center"/>
    </xf>
    <xf numFmtId="0" fontId="2" fillId="0" borderId="0" xfId="0" applyNumberFormat="1" applyFont="1" applyAlignment="1" applyProtection="1">
      <alignment horizontal="center" vertical="center"/>
    </xf>
    <xf numFmtId="0" fontId="2" fillId="0" borderId="0" xfId="1" applyNumberFormat="1" applyFont="1" applyAlignment="1" applyProtection="1">
      <alignment vertical="center"/>
    </xf>
    <xf numFmtId="0" fontId="4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center" wrapText="1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center" vertical="center" wrapText="1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64" fontId="0" fillId="0" borderId="0" xfId="0" applyNumberFormat="1" applyAlignment="1">
      <alignment vertical="center"/>
    </xf>
    <xf numFmtId="164" fontId="0" fillId="0" borderId="0" xfId="0" applyNumberForma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2" fillId="0" borderId="0" xfId="0" applyFont="1" applyAlignment="1">
      <alignment vertical="center" wrapText="1"/>
    </xf>
    <xf numFmtId="0" fontId="0" fillId="2" borderId="0" xfId="0" applyFill="1" applyAlignment="1">
      <alignment horizontal="center" vertical="center"/>
    </xf>
    <xf numFmtId="164" fontId="4" fillId="0" borderId="0" xfId="0" applyNumberFormat="1" applyFont="1" applyAlignment="1" applyProtection="1">
      <alignment vertical="center"/>
    </xf>
    <xf numFmtId="164" fontId="7" fillId="0" borderId="0" xfId="0" applyNumberFormat="1" applyFont="1" applyAlignment="1" applyProtection="1">
      <alignment vertical="center"/>
    </xf>
    <xf numFmtId="164" fontId="2" fillId="0" borderId="0" xfId="1" applyNumberFormat="1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top" wrapText="1"/>
    </xf>
    <xf numFmtId="0" fontId="8" fillId="0" borderId="0" xfId="0" applyFont="1" applyFill="1" applyBorder="1" applyAlignment="1">
      <alignment horizontal="left" vertical="top" wrapText="1"/>
    </xf>
    <xf numFmtId="0" fontId="8" fillId="0" borderId="0" xfId="0" applyNumberFormat="1" applyFont="1" applyFill="1" applyBorder="1" applyAlignment="1">
      <alignment horizontal="center" vertical="top" wrapText="1"/>
    </xf>
    <xf numFmtId="0" fontId="8" fillId="0" borderId="0" xfId="1" applyNumberFormat="1" applyFont="1" applyFill="1" applyBorder="1" applyAlignment="1">
      <alignment vertical="top" wrapText="1"/>
    </xf>
    <xf numFmtId="0" fontId="9" fillId="0" borderId="0" xfId="0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vertical="top" wrapText="1"/>
    </xf>
    <xf numFmtId="0" fontId="8" fillId="0" borderId="0" xfId="0" applyNumberFormat="1" applyFont="1" applyFill="1" applyBorder="1" applyAlignment="1">
      <alignment vertical="top" wrapText="1"/>
    </xf>
    <xf numFmtId="0" fontId="7" fillId="0" borderId="0" xfId="0" applyFont="1" applyFill="1" applyBorder="1" applyAlignment="1">
      <alignment vertical="center"/>
    </xf>
    <xf numFmtId="14" fontId="7" fillId="0" borderId="0" xfId="0" applyNumberFormat="1" applyFont="1" applyFill="1" applyBorder="1" applyAlignment="1">
      <alignment vertical="center"/>
    </xf>
    <xf numFmtId="164" fontId="7" fillId="0" borderId="0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/>
    </xf>
    <xf numFmtId="164" fontId="7" fillId="0" borderId="0" xfId="1" applyNumberFormat="1" applyFont="1" applyFill="1" applyBorder="1" applyAlignment="1">
      <alignment vertical="center"/>
    </xf>
    <xf numFmtId="164" fontId="10" fillId="0" borderId="0" xfId="0" applyNumberFormat="1" applyFont="1" applyFill="1" applyBorder="1" applyAlignment="1">
      <alignment vertical="center"/>
    </xf>
    <xf numFmtId="0" fontId="7" fillId="0" borderId="0" xfId="0" applyNumberFormat="1" applyFont="1" applyFill="1" applyBorder="1" applyAlignment="1">
      <alignment vertical="center"/>
    </xf>
    <xf numFmtId="0" fontId="7" fillId="0" borderId="0" xfId="0" applyNumberFormat="1" applyFont="1" applyFill="1" applyBorder="1" applyAlignment="1">
      <alignment vertical="center" wrapText="1"/>
    </xf>
    <xf numFmtId="0" fontId="7" fillId="0" borderId="0" xfId="1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 applyProtection="1">
      <alignment horizontal="left" vertical="center"/>
    </xf>
    <xf numFmtId="164" fontId="6" fillId="0" borderId="0" xfId="0" applyNumberFormat="1" applyFont="1" applyFill="1" applyBorder="1" applyAlignment="1" applyProtection="1">
      <alignment horizontal="centerContinuous"/>
    </xf>
    <xf numFmtId="0" fontId="4" fillId="0" borderId="0" xfId="0" applyFont="1" applyFill="1" applyBorder="1" applyAlignment="1" applyProtection="1">
      <alignment horizontal="centerContinuous" wrapText="1"/>
    </xf>
    <xf numFmtId="0" fontId="2" fillId="0" borderId="0" xfId="1" applyNumberFormat="1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vertical="center"/>
    </xf>
    <xf numFmtId="164" fontId="0" fillId="0" borderId="0" xfId="0" applyNumberFormat="1" applyFont="1" applyFill="1" applyBorder="1" applyAlignment="1" applyProtection="1">
      <alignment horizontal="left" vertical="center"/>
    </xf>
    <xf numFmtId="164" fontId="0" fillId="0" borderId="0" xfId="0" applyNumberFormat="1" applyFont="1" applyFill="1" applyBorder="1" applyAlignment="1" applyProtection="1">
      <alignment horizontal="centerContinuous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8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center" vertical="center" wrapText="1"/>
    </xf>
    <xf numFmtId="164" fontId="7" fillId="0" borderId="2" xfId="0" applyNumberFormat="1" applyFont="1" applyFill="1" applyBorder="1" applyAlignment="1">
      <alignment vertical="center"/>
    </xf>
    <xf numFmtId="0" fontId="7" fillId="0" borderId="2" xfId="0" applyFont="1" applyFill="1" applyBorder="1" applyAlignment="1" applyProtection="1">
      <alignment vertical="center"/>
      <protection locked="0"/>
    </xf>
    <xf numFmtId="0" fontId="7" fillId="0" borderId="2" xfId="0" applyFont="1" applyFill="1" applyBorder="1" applyAlignment="1" applyProtection="1">
      <alignment vertical="center" wrapText="1"/>
      <protection locked="0"/>
    </xf>
    <xf numFmtId="0" fontId="7" fillId="0" borderId="1" xfId="0" applyFont="1" applyFill="1" applyBorder="1" applyAlignment="1" applyProtection="1">
      <alignment vertical="center"/>
      <protection locked="0"/>
    </xf>
    <xf numFmtId="0" fontId="7" fillId="0" borderId="1" xfId="0" applyFont="1" applyFill="1" applyBorder="1" applyAlignment="1" applyProtection="1">
      <alignment vertical="center" wrapText="1"/>
      <protection locked="0"/>
    </xf>
    <xf numFmtId="0" fontId="7" fillId="0" borderId="2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0" fillId="3" borderId="0" xfId="0" applyFill="1" applyAlignment="1">
      <alignment vertical="center" wrapText="1"/>
    </xf>
  </cellXfs>
  <cellStyles count="2">
    <cellStyle name="Monétaire" xfId="1" builtinId="4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  <protection locked="0" hidden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ill>
        <patternFill>
          <bgColor theme="5" tint="0.79998168889431442"/>
        </patternFill>
      </fill>
      <border>
        <top style="hair">
          <color auto="1"/>
        </top>
        <bottom style="hair">
          <color auto="1"/>
        </bottom>
      </border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46CBA3-D967-4129-9B93-B13397C5B326}" name="Tableau1" displayName="Tableau1" ref="A4:J8" totalsRowShown="0" headerRowDxfId="12" dataDxfId="11" tableBorderDxfId="10">
  <autoFilter ref="A4:J8" xr:uid="{6727C484-058B-49B7-A6E1-DB9F3D5AD1A0}"/>
  <tableColumns count="10">
    <tableColumn id="1" xr3:uid="{519EEE91-4182-4EA1-A943-15C0D86F0553}" name="Prénom Enfant" dataDxfId="9"/>
    <tableColumn id="2" xr3:uid="{B4C88B0B-B0F1-48E9-9774-9EEC291FE816}" name="Nom" dataDxfId="8"/>
    <tableColumn id="3" xr3:uid="{BC722D5C-3142-4F73-BBCE-F363FFC59403}" name="Nom Gd parents1" dataDxfId="7"/>
    <tableColumn id="4" xr3:uid="{53A043FD-CFDD-4E01-ABB3-D9B0698B4BEF}" name="Nom Gd parents2" dataDxfId="6"/>
    <tableColumn id="5" xr3:uid="{750BA4C3-2514-41D2-9F92-084865EBF856}" name="Type de cours" dataDxfId="5"/>
    <tableColumn id="6" xr3:uid="{766950C7-BE62-4B8B-9EB1-341F4F72F699}" name="Forfait" dataDxfId="4"/>
    <tableColumn id="7" xr3:uid="{EA7E10C2-6C5A-46B5-8CBA-3159B534DCBB}" name="Nb h ou Jours" dataDxfId="3"/>
    <tableColumn id="8" xr3:uid="{CABFE180-118A-432D-A622-F79C427E39B6}" name="Tarif_x000a_Forfait" dataDxfId="2">
      <calculatedColumnFormula>IF(OR($E5="",$F5="",$G5=""),"",IF($E5="Stage",INDEX(Donnees!$Z$2:$AE$6,MATCH(Stage_Balade!$G5,Donnees!$Y$2:$Y$8,0),MATCH(Stage_Balade!$F5,Donnees!$Z$1:$AE$1,0)),IF(Stage_Balade!$E5="Balade",INDEX(Donnees!$AG$2:$AK$8,MATCH(Stage_Balade!$F5,Donnees!$AG$2:$AG$8,0),MATCH(Stage_Balade!$G5,Donnees!$AG$1:$AK$1,0)))))</calculatedColumnFormula>
    </tableColumn>
    <tableColumn id="9" xr3:uid="{75BD162F-51D2-4130-89BB-337041636445}" name="Etat du paiement" dataDxfId="1"/>
    <tableColumn id="10" xr3:uid="{D6D1E160-375D-4E34-86AF-67858DC29E9D}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1F5EB-8E15-49F9-827E-F7175DFC05ED}">
  <sheetPr codeName="Feuil1">
    <pageSetUpPr fitToPage="1"/>
  </sheetPr>
  <dimension ref="A1:Y12"/>
  <sheetViews>
    <sheetView showGridLines="0" tabSelected="1" workbookViewId="0">
      <pane xSplit="4" ySplit="4" topLeftCell="E5" activePane="bottomRight" state="frozen"/>
      <selection pane="topRight" activeCell="D1" sqref="D1"/>
      <selection pane="bottomLeft" activeCell="A5" sqref="A5"/>
      <selection pane="bottomRight"/>
    </sheetView>
  </sheetViews>
  <sheetFormatPr baseColWidth="10" defaultRowHeight="15" x14ac:dyDescent="0.25"/>
  <cols>
    <col min="1" max="1" width="14.140625" style="1" customWidth="1"/>
    <col min="2" max="2" width="17.7109375" customWidth="1"/>
    <col min="3" max="3" width="11" customWidth="1"/>
    <col min="4" max="4" width="13.42578125" style="1" customWidth="1"/>
    <col min="5" max="5" width="13.7109375" style="1" customWidth="1"/>
    <col min="6" max="6" width="10.28515625" style="1" customWidth="1"/>
    <col min="7" max="7" width="15.42578125" style="1" customWidth="1"/>
    <col min="8" max="8" width="15.28515625" style="1" customWidth="1"/>
    <col min="9" max="9" width="15.42578125" style="1" customWidth="1"/>
    <col min="10" max="10" width="10.85546875" style="1" customWidth="1"/>
    <col min="11" max="11" width="12.5703125" style="2" customWidth="1"/>
    <col min="12" max="12" width="12" style="8" customWidth="1"/>
    <col min="13" max="14" width="12" style="2" customWidth="1"/>
    <col min="15" max="15" width="12" style="9" customWidth="1"/>
    <col min="16" max="16" width="10.28515625" style="10" customWidth="1"/>
    <col min="17" max="17" width="11" style="5" customWidth="1"/>
    <col min="18" max="18" width="10.28515625" style="10" customWidth="1"/>
    <col min="19" max="19" width="11" style="5" customWidth="1"/>
    <col min="20" max="20" width="10.28515625" style="10" customWidth="1"/>
    <col min="21" max="21" width="13.5703125" style="1" customWidth="1"/>
    <col min="22" max="22" width="15.42578125" style="1" customWidth="1"/>
    <col min="23" max="23" width="23" style="1" customWidth="1"/>
    <col min="24" max="24" width="26.5703125" style="4" customWidth="1"/>
    <col min="25" max="25" width="40.28515625" style="4" customWidth="1"/>
    <col min="26" max="16384" width="11.42578125" style="1"/>
  </cols>
  <sheetData>
    <row r="1" spans="1:25" ht="35.25" customHeight="1" x14ac:dyDescent="0.25">
      <c r="A1" s="3" t="s">
        <v>0</v>
      </c>
      <c r="B1" s="14"/>
      <c r="C1" s="14"/>
      <c r="D1" s="6"/>
      <c r="E1" s="6"/>
      <c r="F1" s="6"/>
      <c r="G1" s="6"/>
      <c r="H1" s="15"/>
      <c r="I1" s="15"/>
      <c r="J1" s="15"/>
      <c r="K1" s="7"/>
      <c r="L1" s="15"/>
      <c r="M1" s="15"/>
      <c r="N1" s="18"/>
      <c r="O1" s="19"/>
      <c r="P1" s="18"/>
      <c r="Q1" s="19"/>
      <c r="R1" s="18"/>
      <c r="U1" s="20"/>
      <c r="V1" s="21"/>
      <c r="W1" s="17"/>
      <c r="X1" s="17"/>
      <c r="Y1" s="1"/>
    </row>
    <row r="2" spans="1:25" ht="23.25" customHeight="1" x14ac:dyDescent="0.35">
      <c r="A2" s="14"/>
      <c r="B2" s="14"/>
      <c r="C2" s="14"/>
      <c r="D2" s="16"/>
      <c r="E2" s="14"/>
      <c r="F2" s="14"/>
      <c r="G2" s="14"/>
      <c r="H2" s="15"/>
      <c r="I2" s="15"/>
      <c r="J2" s="15"/>
      <c r="K2" s="17"/>
      <c r="L2" s="15"/>
      <c r="M2" s="15"/>
      <c r="N2" s="18"/>
      <c r="O2" s="19"/>
      <c r="P2" s="18"/>
      <c r="Q2" s="19"/>
      <c r="R2" s="18"/>
      <c r="S2" s="54"/>
      <c r="T2" s="35"/>
      <c r="U2" s="55"/>
      <c r="V2" s="56"/>
      <c r="W2" s="17"/>
      <c r="X2" s="17"/>
      <c r="Y2" s="1"/>
    </row>
    <row r="3" spans="1:25" ht="24" customHeight="1" x14ac:dyDescent="0.25">
      <c r="A3" s="14"/>
      <c r="B3" s="14"/>
      <c r="C3" s="14"/>
      <c r="D3" s="14"/>
      <c r="E3" s="14"/>
      <c r="F3" s="14"/>
      <c r="G3" s="14"/>
      <c r="H3" s="15"/>
      <c r="I3" s="15"/>
      <c r="J3" s="15"/>
      <c r="K3" s="17"/>
      <c r="L3" s="15"/>
      <c r="M3" s="15"/>
      <c r="N3" s="18"/>
      <c r="O3" s="19"/>
      <c r="P3" s="18"/>
      <c r="Q3" s="19"/>
      <c r="R3" s="18"/>
      <c r="S3" s="57"/>
      <c r="T3" s="58"/>
      <c r="U3" s="59"/>
      <c r="V3" s="60"/>
      <c r="W3" s="17"/>
      <c r="X3" s="17"/>
      <c r="Y3" s="1"/>
    </row>
    <row r="4" spans="1:25" ht="30" customHeight="1" x14ac:dyDescent="0.25">
      <c r="A4" s="36" t="s">
        <v>1</v>
      </c>
      <c r="B4" s="36" t="s">
        <v>3</v>
      </c>
      <c r="C4" s="37" t="s">
        <v>61</v>
      </c>
      <c r="D4" s="36" t="s">
        <v>35</v>
      </c>
      <c r="E4" s="36" t="s">
        <v>36</v>
      </c>
      <c r="F4" s="37" t="s">
        <v>7</v>
      </c>
      <c r="G4" s="36" t="s">
        <v>37</v>
      </c>
      <c r="H4" s="36" t="s">
        <v>2</v>
      </c>
      <c r="I4" s="37" t="s">
        <v>78</v>
      </c>
      <c r="J4" s="36" t="s">
        <v>60</v>
      </c>
      <c r="K4" s="38" t="s">
        <v>4</v>
      </c>
      <c r="L4" s="36" t="s">
        <v>5</v>
      </c>
      <c r="M4" s="36" t="s">
        <v>6</v>
      </c>
      <c r="N4" s="38" t="s">
        <v>59</v>
      </c>
      <c r="O4" s="39" t="s">
        <v>8</v>
      </c>
      <c r="P4" s="40" t="s">
        <v>9</v>
      </c>
      <c r="Q4" s="39" t="s">
        <v>10</v>
      </c>
      <c r="R4" s="40" t="s">
        <v>11</v>
      </c>
      <c r="S4" s="39" t="s">
        <v>12</v>
      </c>
      <c r="T4" s="40" t="s">
        <v>13</v>
      </c>
      <c r="U4" s="41" t="s">
        <v>14</v>
      </c>
      <c r="V4" s="41" t="s">
        <v>15</v>
      </c>
      <c r="W4" s="42" t="s">
        <v>16</v>
      </c>
      <c r="X4" s="42" t="s">
        <v>57</v>
      </c>
      <c r="Y4" s="1"/>
    </row>
    <row r="5" spans="1:25" ht="15.75" x14ac:dyDescent="0.25">
      <c r="A5" s="43" t="s">
        <v>17</v>
      </c>
      <c r="B5" s="43"/>
      <c r="C5" s="44" t="s">
        <v>45</v>
      </c>
      <c r="D5" s="43"/>
      <c r="E5" s="43"/>
      <c r="F5" s="45"/>
      <c r="G5" s="43" t="s">
        <v>2</v>
      </c>
      <c r="H5" s="46" t="s">
        <v>42</v>
      </c>
      <c r="I5" s="47">
        <f>IF(OR(Adherents!$C5="",Adherents!$G5="",Adherents!$H5=""),0,IF(Adherents!$G5="Forfait",INDEX(Donnees!$J$2:$K$8,MATCH(Adherents!H5,Donnees!$J$2:$J$8,0),2),IF(Adherents!$G5="Carte 10 séances",INDEX(Donnees!$M$2:$N$8,MATCH(Adherents!$H5,Donnees!$M$2:$M$8,0),2),IF(Adherents!$G5="Carte + Adhésion",INDEX(Donnees!$P$2:$Q$8,MATCH(Adherents!$H5,Donnees!$P$2:$P$8,0),2),IF(Adherents!$G5="Occasionnel",INDEX(Donnees!$AM$2:$AO$8,MATCH(Adherents!$H5,Donnees!$AM$2:$AM$8,0),2))))))+IF(J5="Oui",K5,0)</f>
        <v>493</v>
      </c>
      <c r="J5" s="46" t="s">
        <v>21</v>
      </c>
      <c r="K5" s="45">
        <f>IF(AND(Adherents!$C5&lt;&gt;"",Adherents!$J5="Oui"),VLOOKUP(Adherents!$C5,Tarif_Licence,2,0),"")</f>
        <v>25</v>
      </c>
      <c r="L5" s="46" t="s">
        <v>18</v>
      </c>
      <c r="M5" s="46" t="s">
        <v>18</v>
      </c>
      <c r="N5" s="48" t="s">
        <v>18</v>
      </c>
      <c r="O5" s="49"/>
      <c r="P5" s="48"/>
      <c r="Q5" s="49"/>
      <c r="R5" s="48"/>
      <c r="S5" s="49"/>
      <c r="T5" s="48"/>
      <c r="U5" s="50">
        <f ca="1">Impayes(Adherents!$O5,Adherents!$P5,Adherents!$Q5,Adherents!$R5,Adherents!$S5,Adherents!$T5)</f>
        <v>0</v>
      </c>
      <c r="V5" s="50"/>
      <c r="W5" s="51"/>
      <c r="X5" s="52"/>
      <c r="Y5" s="1"/>
    </row>
    <row r="6" spans="1:25" ht="15.75" x14ac:dyDescent="0.25">
      <c r="A6" s="43" t="s">
        <v>19</v>
      </c>
      <c r="B6" s="43"/>
      <c r="C6" s="43" t="s">
        <v>45</v>
      </c>
      <c r="D6" s="43"/>
      <c r="E6" s="43"/>
      <c r="F6" s="45"/>
      <c r="G6" s="43" t="s">
        <v>2</v>
      </c>
      <c r="H6" s="46" t="s">
        <v>42</v>
      </c>
      <c r="I6" s="47">
        <f>IF(OR(Adherents!$C6="",Adherents!$G6="",Adherents!$H6=""),0,IF(Adherents!$G6="Forfait",INDEX(Donnees!$J$2:$K$8,MATCH(Adherents!H6,Donnees!$J$2:$J$8,0),2),IF(Adherents!$G6="Carte 10 séances",INDEX(Donnees!$M$2:$N$8,MATCH(Adherents!$H6,Donnees!$M$2:$M$8,0),2),IF(Adherents!$G6="Carte + Adhésion",INDEX(Donnees!$P$2:$Q$8,MATCH(Adherents!$H6,Donnees!$P$2:$P$8,0),2),IF(Adherents!$G6="Occasionnel",INDEX(Donnees!$AM$2:$AO$8,MATCH(Adherents!$H6,Donnees!$AM$2:$AM$8,0),2))))))+IF(J6="Oui",K6,0)</f>
        <v>468</v>
      </c>
      <c r="J6" s="46"/>
      <c r="K6" s="45" t="str">
        <f>IF(AND(Adherents!$C6&lt;&gt;"",Adherents!$J6="Oui"),VLOOKUP(Adherents!$C6,Tarif_Licence,2,0),"")</f>
        <v/>
      </c>
      <c r="L6" s="46" t="s">
        <v>18</v>
      </c>
      <c r="M6" s="46" t="s">
        <v>18</v>
      </c>
      <c r="N6" s="48" t="s">
        <v>18</v>
      </c>
      <c r="O6" s="49"/>
      <c r="P6" s="48"/>
      <c r="Q6" s="49"/>
      <c r="R6" s="48"/>
      <c r="S6" s="49"/>
      <c r="T6" s="48"/>
      <c r="U6" s="50">
        <f ca="1">Impayes(Adherents!$O6,Adherents!$P6,Adherents!$Q6,Adherents!$R6,Adherents!$S6,Adherents!$T6)</f>
        <v>0</v>
      </c>
      <c r="V6" s="50"/>
      <c r="W6" s="51"/>
      <c r="X6" s="52"/>
      <c r="Y6" s="1"/>
    </row>
    <row r="7" spans="1:25" ht="15.75" x14ac:dyDescent="0.25">
      <c r="A7" s="43" t="s">
        <v>20</v>
      </c>
      <c r="B7" s="43"/>
      <c r="C7" s="43" t="s">
        <v>44</v>
      </c>
      <c r="D7" s="43"/>
      <c r="E7" s="43"/>
      <c r="F7" s="45"/>
      <c r="G7" s="43" t="s">
        <v>2</v>
      </c>
      <c r="H7" s="46" t="s">
        <v>23</v>
      </c>
      <c r="I7" s="47">
        <f>IF(OR(Adherents!$C7="",Adherents!$G7="",Adherents!$H7=""),0,IF(Adherents!$G7="Forfait",INDEX(Donnees!$J$2:$K$8,MATCH(Adherents!H7,Donnees!$J$2:$J$8,0),2),IF(Adherents!$G7="Carte 10 séances",INDEX(Donnees!$M$2:$N$8,MATCH(Adherents!$H7,Donnees!$M$2:$M$8,0),2),IF(Adherents!$G7="Carte + Adhésion",INDEX(Donnees!$P$2:$Q$8,MATCH(Adherents!$H7,Donnees!$P$2:$P$8,0),2),IF(Adherents!$G7="Occasionnel",INDEX(Donnees!$AM$2:$AO$8,MATCH(Adherents!$H7,Donnees!$AM$2:$AM$8,0),2))))))+IF(J7="Oui",K7,0)</f>
        <v>648</v>
      </c>
      <c r="J7" s="46"/>
      <c r="K7" s="45" t="str">
        <f>IF(AND(Adherents!$C7&lt;&gt;"",Adherents!$J7="Oui"),VLOOKUP(Adherents!$C7,Tarif_Licence,2,0),"")</f>
        <v/>
      </c>
      <c r="L7" s="46" t="s">
        <v>21</v>
      </c>
      <c r="M7" s="46" t="s">
        <v>21</v>
      </c>
      <c r="N7" s="48" t="s">
        <v>21</v>
      </c>
      <c r="O7" s="49">
        <v>266</v>
      </c>
      <c r="P7" s="48"/>
      <c r="Q7" s="49">
        <v>216</v>
      </c>
      <c r="R7" s="48"/>
      <c r="S7" s="49">
        <v>216</v>
      </c>
      <c r="T7" s="48"/>
      <c r="U7" s="50">
        <f ca="1">Impayes(Adherents!$O7,Adherents!$P7,Adherents!$Q7,Adherents!$R7,Adherents!$S7,Adherents!$T7)</f>
        <v>0</v>
      </c>
      <c r="V7" s="50"/>
      <c r="W7" s="51"/>
      <c r="X7" s="52"/>
      <c r="Y7" s="1"/>
    </row>
    <row r="8" spans="1:25" ht="15.75" x14ac:dyDescent="0.25">
      <c r="A8" s="43" t="s">
        <v>22</v>
      </c>
      <c r="B8" s="43"/>
      <c r="C8" s="43" t="s">
        <v>44</v>
      </c>
      <c r="D8" s="43"/>
      <c r="E8" s="43"/>
      <c r="F8" s="45"/>
      <c r="G8" s="43" t="s">
        <v>2</v>
      </c>
      <c r="H8" s="46" t="s">
        <v>23</v>
      </c>
      <c r="I8" s="47">
        <f>IF(OR(Adherents!$C8="",Adherents!$G8="",Adherents!$H8=""),0,IF(Adherents!$G8="Forfait",INDEX(Donnees!$J$2:$K$8,MATCH(Adherents!H8,Donnees!$J$2:$J$8,0),2),IF(Adherents!$G8="Carte 10 séances",INDEX(Donnees!$M$2:$N$8,MATCH(Adherents!$H8,Donnees!$M$2:$M$8,0),2),IF(Adherents!$G8="Carte + Adhésion",INDEX(Donnees!$P$2:$Q$8,MATCH(Adherents!$H8,Donnees!$P$2:$P$8,0),2),IF(Adherents!$G8="Occasionnel",INDEX(Donnees!$AM$2:$AO$8,MATCH(Adherents!$H8,Donnees!$AM$2:$AM$8,0),2))))))+IF(J8="Oui",K8,0)</f>
        <v>648</v>
      </c>
      <c r="J8" s="46"/>
      <c r="K8" s="45" t="str">
        <f>IF(AND(Adherents!$C8&lt;&gt;"",Adherents!$J8="Oui"),VLOOKUP(Adherents!$C8,Tarif_Licence,2,0),"")</f>
        <v/>
      </c>
      <c r="L8" s="46" t="s">
        <v>18</v>
      </c>
      <c r="M8" s="46" t="s">
        <v>18</v>
      </c>
      <c r="N8" s="48" t="s">
        <v>21</v>
      </c>
      <c r="O8" s="49">
        <v>276</v>
      </c>
      <c r="P8" s="48" t="s">
        <v>24</v>
      </c>
      <c r="Q8" s="49">
        <v>216</v>
      </c>
      <c r="R8" s="48" t="s">
        <v>24</v>
      </c>
      <c r="S8" s="49">
        <v>216</v>
      </c>
      <c r="T8" s="48" t="s">
        <v>24</v>
      </c>
      <c r="U8" s="50">
        <f ca="1">Impayes(Adherents!$O8,Adherents!$P8,Adherents!$Q8,Adherents!$R8,Adherents!$S8,Adherents!$T8)</f>
        <v>708</v>
      </c>
      <c r="V8" s="50"/>
      <c r="W8" s="51" t="s">
        <v>25</v>
      </c>
      <c r="X8" s="52" t="s">
        <v>26</v>
      </c>
      <c r="Y8" s="1"/>
    </row>
    <row r="9" spans="1:25" ht="15.75" x14ac:dyDescent="0.25">
      <c r="A9" s="43" t="s">
        <v>79</v>
      </c>
      <c r="B9" s="43"/>
      <c r="C9" s="43" t="s">
        <v>45</v>
      </c>
      <c r="D9" s="43"/>
      <c r="E9" s="43"/>
      <c r="F9" s="45" t="s">
        <v>80</v>
      </c>
      <c r="G9" s="43" t="s">
        <v>2</v>
      </c>
      <c r="H9" s="46" t="s">
        <v>42</v>
      </c>
      <c r="I9" s="47">
        <f>IF(OR(Adherents!$C9="",Adherents!$G9="",Adherents!$H9=""),0,IF(Adherents!$G9="Forfait",INDEX(Donnees!$J$2:$K$8,MATCH(Adherents!H9,Donnees!$J$2:$J$8,0),2),IF(Adherents!$G9="Carte 10 séances",INDEX(Donnees!$M$2:$N$8,MATCH(Adherents!$H9,Donnees!$M$2:$M$8,0),2),IF(Adherents!$G9="Carte + Adhésion",INDEX(Donnees!$P$2:$Q$8,MATCH(Adherents!$H9,Donnees!$P$2:$P$8,0),2),IF(Adherents!$G9="Occasionnel",INDEX(Donnees!$AM$2:$AO$8,MATCH(Adherents!$H9,Donnees!$AM$2:$AM$8,0),2))))))+IF(J9="Oui",K9,0)</f>
        <v>493</v>
      </c>
      <c r="J9" s="46" t="s">
        <v>21</v>
      </c>
      <c r="K9" s="45">
        <f>IF(AND(Adherents!$C9&lt;&gt;"",Adherents!$J9="Oui"),VLOOKUP(Adherents!$C9,Tarif_Licence,2,0),"")</f>
        <v>25</v>
      </c>
      <c r="L9" s="47" t="s">
        <v>21</v>
      </c>
      <c r="M9" s="46" t="s">
        <v>18</v>
      </c>
      <c r="N9" s="48" t="s">
        <v>21</v>
      </c>
      <c r="O9" s="49">
        <v>216</v>
      </c>
      <c r="P9" s="53" t="s">
        <v>32</v>
      </c>
      <c r="Q9" s="49">
        <v>156</v>
      </c>
      <c r="R9" s="53" t="s">
        <v>32</v>
      </c>
      <c r="S9" s="49">
        <v>156</v>
      </c>
      <c r="T9" s="53" t="s">
        <v>32</v>
      </c>
      <c r="U9" s="50">
        <f ca="1">Impayes(Adherents!$O9,Adherents!$P9,Adherents!$Q9,Adherents!$R9,Adherents!$S9,Adherents!$T9)</f>
        <v>0</v>
      </c>
      <c r="V9" s="50"/>
      <c r="W9" s="51"/>
      <c r="X9" s="52"/>
    </row>
    <row r="10" spans="1:25" ht="15.75" x14ac:dyDescent="0.25">
      <c r="A10" s="43" t="s">
        <v>81</v>
      </c>
      <c r="B10" s="43"/>
      <c r="C10" s="43" t="s">
        <v>44</v>
      </c>
      <c r="D10" s="43"/>
      <c r="E10" s="43"/>
      <c r="F10" s="45"/>
      <c r="G10" s="43" t="s">
        <v>2</v>
      </c>
      <c r="H10" s="46" t="s">
        <v>23</v>
      </c>
      <c r="I10" s="47">
        <f>IF(OR(Adherents!$C10="",Adherents!$G10="",Adherents!$H10=""),0,IF(Adherents!$G10="Forfait",INDEX(Donnees!$J$2:$K$8,MATCH(Adherents!H10,Donnees!$J$2:$J$8,0),2),IF(Adherents!$G10="Carte 10 séances",INDEX(Donnees!$M$2:$N$8,MATCH(Adherents!$H10,Donnees!$M$2:$M$8,0),2),IF(Adherents!$G10="Carte + Adhésion",INDEX(Donnees!$P$2:$Q$8,MATCH(Adherents!$H10,Donnees!$P$2:$P$8,0),2),IF(Adherents!$G10="Occasionnel",INDEX(Donnees!$AM$2:$AO$8,MATCH(Adherents!$H10,Donnees!$AM$2:$AM$8,0),2))))))+IF(J10="Oui",K10,0)</f>
        <v>684</v>
      </c>
      <c r="J10" s="46" t="s">
        <v>21</v>
      </c>
      <c r="K10" s="45">
        <f>IF(AND(Adherents!$C10&lt;&gt;"",Adherents!$J10="Oui"),VLOOKUP(Adherents!$C10,Tarif_Licence,2,0),"")</f>
        <v>36</v>
      </c>
      <c r="L10" s="47" t="s">
        <v>21</v>
      </c>
      <c r="M10" s="46" t="s">
        <v>18</v>
      </c>
      <c r="N10" s="48" t="s">
        <v>21</v>
      </c>
      <c r="O10" s="49">
        <v>276</v>
      </c>
      <c r="P10" s="53" t="s">
        <v>32</v>
      </c>
      <c r="Q10" s="49">
        <v>216</v>
      </c>
      <c r="R10" s="53" t="s">
        <v>32</v>
      </c>
      <c r="S10" s="49">
        <v>0</v>
      </c>
      <c r="T10" s="53" t="s">
        <v>24</v>
      </c>
      <c r="U10" s="50">
        <f ca="1">Impayes(Adherents!$O10,Adherents!$P10,Adherents!$Q10,Adherents!$R10,Adherents!$S10,Adherents!$T10)</f>
        <v>0</v>
      </c>
      <c r="V10" s="50"/>
      <c r="W10" s="51"/>
      <c r="X10" s="52"/>
    </row>
    <row r="11" spans="1:25" ht="15.75" x14ac:dyDescent="0.25">
      <c r="A11" s="43" t="s">
        <v>82</v>
      </c>
      <c r="B11" s="43"/>
      <c r="C11" s="43" t="s">
        <v>44</v>
      </c>
      <c r="D11" s="43"/>
      <c r="E11" s="43"/>
      <c r="F11" s="45" t="s">
        <v>84</v>
      </c>
      <c r="G11" s="43" t="s">
        <v>2</v>
      </c>
      <c r="H11" s="46" t="s">
        <v>23</v>
      </c>
      <c r="I11" s="47">
        <f>IF(OR(Adherents!$C11="",Adherents!$G11="",Adherents!$H11=""),0,IF(Adherents!$G11="Forfait",INDEX(Donnees!$J$2:$K$8,MATCH(Adherents!H11,Donnees!$J$2:$J$8,0),2),IF(Adherents!$G11="Carte 10 séances",INDEX(Donnees!$M$2:$N$8,MATCH(Adherents!$H11,Donnees!$M$2:$M$8,0),2),IF(Adherents!$G11="Carte + Adhésion",INDEX(Donnees!$P$2:$Q$8,MATCH(Adherents!$H11,Donnees!$P$2:$P$8,0),2),IF(Adherents!$G11="Occasionnel",INDEX(Donnees!$AM$2:$AO$8,MATCH(Adherents!$H11,Donnees!$AM$2:$AM$8,0),2))))))+IF(J11="Oui",K11,0)</f>
        <v>684</v>
      </c>
      <c r="J11" s="46" t="s">
        <v>21</v>
      </c>
      <c r="K11" s="45">
        <f>IF(AND(Adherents!$C11&lt;&gt;"",Adherents!$J11="Oui"),VLOOKUP(Adherents!$C11,Tarif_Licence,2,0),"")</f>
        <v>36</v>
      </c>
      <c r="L11" s="47" t="s">
        <v>18</v>
      </c>
      <c r="M11" s="46" t="s">
        <v>18</v>
      </c>
      <c r="N11" s="48" t="s">
        <v>21</v>
      </c>
      <c r="O11" s="49">
        <v>216</v>
      </c>
      <c r="P11" s="53" t="s">
        <v>32</v>
      </c>
      <c r="Q11" s="49">
        <v>216</v>
      </c>
      <c r="R11" s="53" t="s">
        <v>32</v>
      </c>
      <c r="S11" s="49">
        <v>0</v>
      </c>
      <c r="T11" s="53" t="s">
        <v>24</v>
      </c>
      <c r="U11" s="50">
        <f ca="1">Impayes(Adherents!$O11,Adherents!$P11,Adherents!$Q11,Adherents!$R11,Adherents!$S11,Adherents!$T11)</f>
        <v>0</v>
      </c>
      <c r="V11" s="50"/>
      <c r="W11" s="51"/>
      <c r="X11" s="52"/>
    </row>
    <row r="12" spans="1:25" ht="15.75" x14ac:dyDescent="0.25">
      <c r="A12" s="43" t="s">
        <v>83</v>
      </c>
      <c r="B12" s="43"/>
      <c r="C12" s="43" t="s">
        <v>45</v>
      </c>
      <c r="D12" s="43"/>
      <c r="E12" s="43"/>
      <c r="F12" s="45" t="s">
        <v>85</v>
      </c>
      <c r="G12" s="43" t="s">
        <v>39</v>
      </c>
      <c r="H12" s="46" t="s">
        <v>42</v>
      </c>
      <c r="I12" s="47">
        <f>IF(OR(Adherents!$C12="",Adherents!$G12="",Adherents!$H12=""),0,IF(Adherents!$G12="Forfait",INDEX(Donnees!$J$2:$K$8,MATCH(Adherents!H12,Donnees!$J$2:$J$8,0),2),IF(Adherents!$G12="Carte 10 séances",INDEX(Donnees!$M$2:$N$8,MATCH(Adherents!$H12,Donnees!$M$2:$M$8,0),2),IF(Adherents!$G12="Carte + Adhésion",INDEX(Donnees!$P$2:$Q$8,MATCH(Adherents!$H12,Donnees!$P$2:$P$8,0),2),IF(Adherents!$G12="Occasionnel",INDEX(Donnees!$AM$2:$AO$8,MATCH(Adherents!$H12,Donnees!$AM$2:$AM$8,0),2))))))+IF(J12="Oui",K12,0)</f>
        <v>175</v>
      </c>
      <c r="J12" s="46" t="s">
        <v>21</v>
      </c>
      <c r="K12" s="45">
        <f>IF(AND(Adherents!$C12&lt;&gt;"",Adherents!$J12="Oui"),VLOOKUP(Adherents!$C12,Tarif_Licence,2,0),"")</f>
        <v>25</v>
      </c>
      <c r="L12" s="47" t="s">
        <v>21</v>
      </c>
      <c r="M12" s="46" t="s">
        <v>21</v>
      </c>
      <c r="N12" s="48"/>
      <c r="O12" s="49">
        <v>150</v>
      </c>
      <c r="P12" s="53" t="s">
        <v>24</v>
      </c>
      <c r="Q12" s="49"/>
      <c r="R12" s="53"/>
      <c r="S12" s="49"/>
      <c r="T12" s="53"/>
      <c r="U12" s="50">
        <f ca="1">Impayes(Adherents!$O12,Adherents!$P12,Adherents!$Q12,Adherents!$R12,Adherents!$S12,Adherents!$T12)</f>
        <v>150</v>
      </c>
      <c r="V12" s="50"/>
      <c r="W12" s="51"/>
      <c r="X12" s="52"/>
    </row>
  </sheetData>
  <sheetProtection sheet="1" objects="1" scenarios="1" selectLockedCells="1" autoFilter="0"/>
  <conditionalFormatting sqref="U5:V12">
    <cfRule type="expression" dxfId="14" priority="1">
      <formula>OR($P5="Partiel",$R5="Partiel",$T5="Partiel",#REF!="Partiel")</formula>
    </cfRule>
  </conditionalFormatting>
  <dataValidations count="5">
    <dataValidation type="list" allowBlank="1" showInputMessage="1" showErrorMessage="1" sqref="L5:N12 J5:J12" xr:uid="{37BBFA93-EB54-4443-A742-1F792896DD45}">
      <formula1>"Oui,Non"</formula1>
    </dataValidation>
    <dataValidation type="list" allowBlank="1" showInputMessage="1" showErrorMessage="1" sqref="P5:P12 R5:R12 T5:T12" xr:uid="{8936E53A-DE0F-469A-9E41-F5B0BBE69360}">
      <formula1>MoyenPaiement</formula1>
    </dataValidation>
    <dataValidation type="list" allowBlank="1" showInputMessage="1" showErrorMessage="1" sqref="C5:C12" xr:uid="{7B888548-CE64-4DED-ACBC-661E2DEF7C2A}">
      <formula1>"Adulte,Enfant"</formula1>
    </dataValidation>
    <dataValidation type="list" allowBlank="1" showInputMessage="1" showErrorMessage="1" sqref="G5:G12" xr:uid="{6AC85FFC-DF32-438A-BD58-6EBAC23A06BB}">
      <formula1>TypeCours</formula1>
    </dataValidation>
    <dataValidation type="list" allowBlank="1" showInputMessage="1" showErrorMessage="1" sqref="H5:H12" xr:uid="{8B2D2090-EE56-4440-9AC2-33C54A24C4B7}">
      <formula1>Forfait</formula1>
    </dataValidation>
  </dataValidations>
  <pageMargins left="0.25" right="0.25" top="0.28999999999999998" bottom="0.33" header="0.19" footer="0.19"/>
  <pageSetup paperSize="9" scale="44" fitToHeight="2" orientation="landscape" r:id="rId1"/>
  <headerFooter>
    <oddFooter>&amp;R&amp;10&amp;F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6D2627-CB31-4046-A4D9-861FF0E214D0}">
  <sheetPr codeName="Feuil4"/>
  <dimension ref="A4:S16"/>
  <sheetViews>
    <sheetView workbookViewId="0">
      <selection activeCell="A4" sqref="A4"/>
    </sheetView>
  </sheetViews>
  <sheetFormatPr baseColWidth="10" defaultRowHeight="15" x14ac:dyDescent="0.25"/>
  <cols>
    <col min="1" max="2" width="14.5703125" style="62" customWidth="1"/>
    <col min="3" max="3" width="11.42578125" style="62"/>
    <col min="4" max="5" width="13.85546875" style="62" customWidth="1"/>
    <col min="6" max="16384" width="11.42578125" style="62"/>
  </cols>
  <sheetData>
    <row r="4" spans="1:19" ht="30" x14ac:dyDescent="0.25">
      <c r="A4" s="72" t="s">
        <v>87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61"/>
      <c r="M4" s="61"/>
      <c r="N4" s="61"/>
      <c r="O4" s="61"/>
      <c r="P4" s="61"/>
      <c r="Q4" s="61"/>
      <c r="R4" s="61"/>
      <c r="S4" s="61"/>
    </row>
    <row r="5" spans="1:19" x14ac:dyDescent="0.25">
      <c r="F5" s="28"/>
      <c r="G5" s="28"/>
      <c r="H5" s="28"/>
      <c r="I5" s="28"/>
      <c r="J5" s="28"/>
      <c r="K5" s="28"/>
      <c r="L5" s="28"/>
    </row>
    <row r="6" spans="1:19" x14ac:dyDescent="0.25">
      <c r="F6" s="28"/>
      <c r="G6" s="28"/>
      <c r="H6" s="28"/>
      <c r="I6" s="28"/>
      <c r="J6" s="28"/>
      <c r="K6" s="28"/>
      <c r="L6" s="28"/>
    </row>
    <row r="7" spans="1:19" x14ac:dyDescent="0.25">
      <c r="F7" s="28"/>
      <c r="G7" s="28"/>
      <c r="H7" s="28"/>
      <c r="I7" s="28"/>
      <c r="J7" s="28"/>
      <c r="K7" s="28"/>
      <c r="L7" s="28"/>
    </row>
    <row r="8" spans="1:19" x14ac:dyDescent="0.25">
      <c r="F8" s="28"/>
      <c r="G8" s="28"/>
      <c r="H8" s="28"/>
      <c r="I8" s="28"/>
      <c r="J8" s="28"/>
      <c r="K8" s="28"/>
      <c r="L8" s="28"/>
    </row>
    <row r="9" spans="1:19" x14ac:dyDescent="0.25">
      <c r="F9" s="28"/>
      <c r="G9" s="28"/>
      <c r="H9" s="28"/>
      <c r="I9" s="28"/>
      <c r="J9" s="28"/>
      <c r="K9" s="28"/>
      <c r="L9" s="28"/>
    </row>
    <row r="10" spans="1:19" x14ac:dyDescent="0.25">
      <c r="F10" s="28"/>
      <c r="G10" s="28"/>
      <c r="H10" s="28"/>
      <c r="I10" s="28"/>
      <c r="J10" s="28"/>
      <c r="K10" s="28"/>
      <c r="L10" s="28"/>
    </row>
    <row r="11" spans="1:19" x14ac:dyDescent="0.25">
      <c r="F11" s="28"/>
      <c r="G11" s="28"/>
      <c r="H11" s="28"/>
      <c r="I11" s="28"/>
      <c r="J11" s="28"/>
      <c r="K11" s="28"/>
      <c r="L11" s="28"/>
    </row>
    <row r="12" spans="1:19" x14ac:dyDescent="0.25">
      <c r="F12" s="28"/>
      <c r="G12" s="28"/>
      <c r="H12" s="28"/>
      <c r="I12" s="28"/>
      <c r="J12" s="28"/>
      <c r="K12" s="28"/>
      <c r="L12" s="28"/>
    </row>
    <row r="13" spans="1:19" x14ac:dyDescent="0.25">
      <c r="F13" s="28"/>
      <c r="G13" s="28"/>
      <c r="H13" s="28"/>
      <c r="I13" s="28"/>
      <c r="J13" s="28"/>
      <c r="K13" s="28"/>
      <c r="L13" s="28"/>
    </row>
    <row r="14" spans="1:19" x14ac:dyDescent="0.25">
      <c r="F14" s="28"/>
      <c r="G14" s="28"/>
      <c r="H14" s="28"/>
      <c r="I14" s="28"/>
      <c r="J14" s="28"/>
      <c r="K14" s="28"/>
      <c r="L14" s="28"/>
    </row>
    <row r="15" spans="1:19" x14ac:dyDescent="0.25">
      <c r="F15" s="28"/>
      <c r="G15" s="28"/>
      <c r="H15" s="28"/>
      <c r="I15" s="28"/>
      <c r="J15" s="28"/>
      <c r="K15" s="28"/>
      <c r="L15" s="28"/>
    </row>
    <row r="16" spans="1:19" x14ac:dyDescent="0.25">
      <c r="F16" s="28"/>
      <c r="G16" s="28"/>
      <c r="H16" s="28"/>
      <c r="I16" s="28"/>
      <c r="J16" s="28"/>
      <c r="K16" s="28"/>
      <c r="L16" s="28"/>
    </row>
  </sheetData>
  <sheetProtection sheet="1" objects="1" scenarios="1" autoFilter="0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F54577-A630-4B26-A7F0-5D15F374850D}">
  <sheetPr codeName="Feuil3">
    <pageSetUpPr fitToPage="1"/>
  </sheetPr>
  <dimension ref="A1:V8"/>
  <sheetViews>
    <sheetView showGridLines="0" workbookViewId="0">
      <selection activeCell="J8" sqref="J8"/>
    </sheetView>
  </sheetViews>
  <sheetFormatPr baseColWidth="10" defaultRowHeight="15" x14ac:dyDescent="0.25"/>
  <cols>
    <col min="1" max="1" width="17.85546875" style="1" customWidth="1"/>
    <col min="2" max="2" width="17" style="1" customWidth="1"/>
    <col min="3" max="4" width="20.5703125" style="1" customWidth="1"/>
    <col min="5" max="5" width="10.5703125" style="1" customWidth="1"/>
    <col min="6" max="6" width="15.42578125" style="1" customWidth="1"/>
    <col min="7" max="7" width="16.85546875" style="1" customWidth="1"/>
    <col min="8" max="8" width="11.42578125" style="1" customWidth="1"/>
    <col min="9" max="9" width="13.5703125" style="1" customWidth="1"/>
    <col min="10" max="10" width="44.85546875" style="1" customWidth="1"/>
    <col min="11" max="16384" width="11.42578125" style="1"/>
  </cols>
  <sheetData>
    <row r="1" spans="1:22" ht="31.5" x14ac:dyDescent="0.25">
      <c r="B1" s="3" t="s">
        <v>0</v>
      </c>
    </row>
    <row r="2" spans="1:22" x14ac:dyDescent="0.25">
      <c r="B2" s="6"/>
      <c r="D2" s="6"/>
      <c r="E2" s="6"/>
      <c r="F2" s="6"/>
      <c r="G2" s="6"/>
      <c r="H2" s="14" t="s">
        <v>74</v>
      </c>
      <c r="I2" s="34">
        <f>SUMIF(Stage_Balade!$I$5:$I$5,$H$2,Stage_Balade!$H$5:$H$5)</f>
        <v>0</v>
      </c>
    </row>
    <row r="3" spans="1:22" x14ac:dyDescent="0.25">
      <c r="A3" s="6"/>
      <c r="B3" s="6"/>
      <c r="C3" s="6"/>
      <c r="D3" s="6"/>
      <c r="E3" s="6"/>
      <c r="F3" s="6"/>
      <c r="G3" s="6"/>
      <c r="H3" s="14" t="s">
        <v>24</v>
      </c>
      <c r="I3" s="33">
        <f>SUMIF(Stage_Balade!$I$5:$I$5,$H$3,Stage_Balade!$H$5:$H$5)</f>
        <v>178</v>
      </c>
    </row>
    <row r="4" spans="1:22" ht="30" x14ac:dyDescent="0.25">
      <c r="A4" s="41" t="s">
        <v>1</v>
      </c>
      <c r="B4" s="41" t="s">
        <v>3</v>
      </c>
      <c r="C4" s="41" t="s">
        <v>35</v>
      </c>
      <c r="D4" s="41" t="s">
        <v>36</v>
      </c>
      <c r="E4" s="63" t="s">
        <v>38</v>
      </c>
      <c r="F4" s="63" t="s">
        <v>2</v>
      </c>
      <c r="G4" s="64" t="s">
        <v>72</v>
      </c>
      <c r="H4" s="63" t="s">
        <v>62</v>
      </c>
      <c r="I4" s="63" t="s">
        <v>73</v>
      </c>
      <c r="J4" s="63" t="s">
        <v>57</v>
      </c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</row>
    <row r="5" spans="1:22" x14ac:dyDescent="0.25">
      <c r="A5" s="66" t="s">
        <v>17</v>
      </c>
      <c r="B5" s="66"/>
      <c r="C5" s="66"/>
      <c r="D5" s="66"/>
      <c r="E5" s="66" t="s">
        <v>86</v>
      </c>
      <c r="F5" s="66" t="s">
        <v>51</v>
      </c>
      <c r="G5" s="70" t="s">
        <v>70</v>
      </c>
      <c r="H5" s="65">
        <f>IF(OR($E5="",$F5="",$G5=""),"",IF($E5="Stage",INDEX(Donnees!$Z$2:$AE$6,MATCH(Stage_Balade!$G5,Donnees!$Y$2:$Y$8,0),MATCH(Stage_Balade!$F5,Donnees!$Z$1:$AE$1,0)),IF(Stage_Balade!$E5="Balade",INDEX(Donnees!$AG$2:$AK$8,MATCH(Stage_Balade!$F5,Donnees!$AG$2:$AG$8,0),MATCH(Stage_Balade!$G5,Donnees!$AG$1:$AK$1,0)))))</f>
        <v>178</v>
      </c>
      <c r="I5" s="70" t="s">
        <v>24</v>
      </c>
      <c r="J5" s="67"/>
    </row>
    <row r="6" spans="1:22" x14ac:dyDescent="0.25">
      <c r="A6" s="66" t="s">
        <v>17</v>
      </c>
      <c r="B6" s="66"/>
      <c r="C6" s="66"/>
      <c r="D6" s="66"/>
      <c r="E6" s="66" t="s">
        <v>41</v>
      </c>
      <c r="F6" s="66" t="s">
        <v>42</v>
      </c>
      <c r="G6" s="70" t="s">
        <v>64</v>
      </c>
      <c r="H6" s="65">
        <f>IF(OR($E6="",$F6="",$G6=""),"",IF($E6="Stage",INDEX(Donnees!$Z$2:$AE$6,MATCH(Stage_Balade!$G6,Donnees!$Y$2:$Y$8,0),MATCH(Stage_Balade!$F6,Donnees!$Z$1:$AE$1,0)),IF(Stage_Balade!$E6="Balade",INDEX(Donnees!$AG$2:$AK$8,MATCH(Stage_Balade!$F6,Donnees!$AG$2:$AG$8,0),MATCH(Stage_Balade!$G6,Donnees!$AG$1:$AK$1,0)))))</f>
        <v>20</v>
      </c>
      <c r="I6" s="70" t="s">
        <v>24</v>
      </c>
      <c r="J6" s="67"/>
    </row>
    <row r="7" spans="1:22" x14ac:dyDescent="0.25">
      <c r="A7" s="66" t="s">
        <v>17</v>
      </c>
      <c r="B7" s="66"/>
      <c r="C7" s="66"/>
      <c r="D7" s="66"/>
      <c r="E7" s="66" t="s">
        <v>41</v>
      </c>
      <c r="F7" s="66" t="s">
        <v>43</v>
      </c>
      <c r="G7" s="70" t="s">
        <v>64</v>
      </c>
      <c r="H7" s="65">
        <f>IF(OR($E7="",$F7="",$G7=""),"",IF($E7="Stage",INDEX(Donnees!$Z$2:$AE$6,MATCH(Stage_Balade!$G7,Donnees!$Y$2:$Y$8,0),MATCH(Stage_Balade!$F7,Donnees!$Z$1:$AE$1,0)),IF(Stage_Balade!$E7="Balade",INDEX(Donnees!$AG$2:$AK$8,MATCH(Stage_Balade!$F7,Donnees!$AG$2:$AG$8,0),MATCH(Stage_Balade!$G7,Donnees!$AG$1:$AK$1,0)))))</f>
        <v>30</v>
      </c>
      <c r="I7" s="70" t="s">
        <v>24</v>
      </c>
      <c r="J7" s="67"/>
    </row>
    <row r="8" spans="1:22" x14ac:dyDescent="0.25">
      <c r="A8" s="68" t="s">
        <v>17</v>
      </c>
      <c r="B8" s="68"/>
      <c r="C8" s="68"/>
      <c r="D8" s="68"/>
      <c r="E8" s="68" t="s">
        <v>86</v>
      </c>
      <c r="F8" s="68" t="s">
        <v>51</v>
      </c>
      <c r="G8" s="71" t="s">
        <v>70</v>
      </c>
      <c r="H8" s="65">
        <f>IF(OR($E8="",$F8="",$G8=""),"",IF($E8="Stage",INDEX(Donnees!$Z$2:$AE$6,MATCH(Stage_Balade!$G8,Donnees!$Y$2:$Y$8,0),MATCH(Stage_Balade!$F8,Donnees!$Z$1:$AE$1,0)),IF(Stage_Balade!$E8="Balade",INDEX(Donnees!$AG$2:$AK$8,MATCH(Stage_Balade!$F8,Donnees!$AG$2:$AG$8,0),MATCH(Stage_Balade!$G8,Donnees!$AG$1:$AK$1,0)))))</f>
        <v>178</v>
      </c>
      <c r="I8" s="71" t="s">
        <v>24</v>
      </c>
      <c r="J8" s="69"/>
    </row>
  </sheetData>
  <sheetProtection autoFilter="0"/>
  <dataValidations count="2">
    <dataValidation type="list" allowBlank="1" showInputMessage="1" showErrorMessage="1" sqref="E5:E8" xr:uid="{918E623B-3A8D-4F28-AE4A-658962D086BF}">
      <formula1>"Stage,Balade,Occasionnel"</formula1>
    </dataValidation>
    <dataValidation type="list" allowBlank="1" showInputMessage="1" showErrorMessage="1" sqref="I5:I8" xr:uid="{A233CE65-E5E8-42FC-80C0-53AF29436F66}">
      <formula1>"Payé,Impayé"</formula1>
    </dataValidation>
  </dataValidations>
  <pageMargins left="0.70866141732283472" right="0.70866141732283472" top="0.74803149606299213" bottom="0.74803149606299213" header="0.31496062992125984" footer="0.31496062992125984"/>
  <pageSetup paperSize="9" scale="73" fitToHeight="2" orientation="landscape" r:id="rId1"/>
  <headerFooter>
    <oddFooter>&amp;L&amp;A&amp;R&amp;F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8921A07-0264-4D3F-B79C-149CF55E3FE3}">
          <x14:formula1>
            <xm:f>IF($E$5="Stage",Donnees!$Z$1:$AE$1,Donnees!$AG$2:$AG$4)</xm:f>
          </x14:formula1>
          <xm:sqref>F5:F8</xm:sqref>
        </x14:dataValidation>
        <x14:dataValidation type="list" allowBlank="1" showInputMessage="1" showErrorMessage="1" xr:uid="{800F5B69-21EB-4E27-898F-C64452295C11}">
          <x14:formula1>
            <xm:f>IF($E5="Stage",Donnees!$Y$2:$Y$6,Donnees!$AH$1:$AK$1)</xm:f>
          </x14:formula1>
          <xm:sqref>G5:G8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04BD1B-0E8A-4D62-BE29-46B2A9E030E5}">
  <sheetPr codeName="Feuil2"/>
  <dimension ref="A1:AO11"/>
  <sheetViews>
    <sheetView showGridLines="0" topLeftCell="Q1" workbookViewId="0">
      <selection activeCell="AG2" sqref="AG2"/>
    </sheetView>
  </sheetViews>
  <sheetFormatPr baseColWidth="10" defaultRowHeight="15" x14ac:dyDescent="0.25"/>
  <cols>
    <col min="1" max="1" width="11.85546875" style="13" customWidth="1"/>
    <col min="2" max="2" width="2.140625" style="13" customWidth="1"/>
    <col min="3" max="3" width="15.5703125" style="13" customWidth="1"/>
    <col min="4" max="4" width="2.140625" style="22" customWidth="1"/>
    <col min="5" max="5" width="14.7109375" style="13" customWidth="1"/>
    <col min="6" max="6" width="9.28515625" style="13" customWidth="1"/>
    <col min="7" max="7" width="2.140625" style="13" customWidth="1"/>
    <col min="8" max="8" width="10.42578125" style="13" customWidth="1"/>
    <col min="9" max="9" width="2.140625" style="13" customWidth="1"/>
    <col min="10" max="10" width="14.7109375" style="13" customWidth="1"/>
    <col min="11" max="11" width="9.28515625" style="13" customWidth="1"/>
    <col min="12" max="12" width="2.140625" style="13" customWidth="1"/>
    <col min="13" max="13" width="14.7109375" style="13" customWidth="1"/>
    <col min="14" max="14" width="9.28515625" style="13" customWidth="1"/>
    <col min="15" max="15" width="2.140625" style="13" customWidth="1"/>
    <col min="16" max="16" width="14.7109375" style="13" customWidth="1"/>
    <col min="17" max="17" width="9.28515625" style="13" customWidth="1"/>
    <col min="18" max="18" width="2.140625" style="13" customWidth="1"/>
    <col min="19" max="19" width="14.7109375" style="13" customWidth="1"/>
    <col min="20" max="20" width="9.28515625" style="13" customWidth="1"/>
    <col min="21" max="21" width="2.140625" style="13" customWidth="1"/>
    <col min="22" max="22" width="14.7109375" style="13" customWidth="1"/>
    <col min="23" max="23" width="9.28515625" style="13" customWidth="1"/>
    <col min="24" max="24" width="2.28515625" style="13" customWidth="1"/>
    <col min="25" max="25" width="11.140625" style="13" customWidth="1"/>
    <col min="26" max="31" width="15" style="13" customWidth="1"/>
    <col min="32" max="32" width="2" style="13" customWidth="1"/>
    <col min="33" max="33" width="15.28515625" style="13" customWidth="1"/>
    <col min="34" max="37" width="8.140625" style="13" customWidth="1"/>
    <col min="38" max="38" width="2" style="13" customWidth="1"/>
    <col min="39" max="39" width="24.140625" style="13" customWidth="1"/>
    <col min="40" max="40" width="11.42578125" style="13"/>
    <col min="41" max="41" width="13.42578125" style="13" customWidth="1"/>
    <col min="42" max="16384" width="11.42578125" style="13"/>
  </cols>
  <sheetData>
    <row r="1" spans="1:41" ht="29.25" customHeight="1" x14ac:dyDescent="0.25">
      <c r="A1" s="11" t="s">
        <v>30</v>
      </c>
      <c r="B1" s="23"/>
      <c r="C1" s="11" t="s">
        <v>38</v>
      </c>
      <c r="D1" s="23"/>
      <c r="E1" s="11" t="s">
        <v>4</v>
      </c>
      <c r="F1" s="11" t="s">
        <v>46</v>
      </c>
      <c r="G1" s="23"/>
      <c r="H1" s="11" t="s">
        <v>34</v>
      </c>
      <c r="I1" s="23"/>
      <c r="J1" s="12" t="s">
        <v>31</v>
      </c>
      <c r="K1" s="12" t="s">
        <v>46</v>
      </c>
      <c r="L1" s="22"/>
      <c r="M1" s="11" t="s">
        <v>39</v>
      </c>
      <c r="N1" s="12" t="s">
        <v>46</v>
      </c>
      <c r="O1" s="22"/>
      <c r="P1" s="11" t="s">
        <v>47</v>
      </c>
      <c r="Q1" s="11" t="s">
        <v>46</v>
      </c>
      <c r="R1" s="23"/>
      <c r="S1" s="11" t="s">
        <v>48</v>
      </c>
      <c r="T1" s="11" t="s">
        <v>46</v>
      </c>
      <c r="U1" s="23"/>
      <c r="V1" s="11" t="s">
        <v>49</v>
      </c>
      <c r="W1" s="11" t="s">
        <v>46</v>
      </c>
      <c r="Y1" s="27" t="s">
        <v>56</v>
      </c>
      <c r="Z1" s="11" t="s">
        <v>50</v>
      </c>
      <c r="AA1" s="11" t="s">
        <v>51</v>
      </c>
      <c r="AB1" s="11" t="s">
        <v>52</v>
      </c>
      <c r="AC1" s="11" t="s">
        <v>53</v>
      </c>
      <c r="AD1" s="11" t="s">
        <v>54</v>
      </c>
      <c r="AE1" s="11" t="s">
        <v>55</v>
      </c>
      <c r="AF1" s="25"/>
      <c r="AG1" s="12" t="s">
        <v>58</v>
      </c>
      <c r="AH1" s="32" t="s">
        <v>64</v>
      </c>
      <c r="AI1" s="32" t="s">
        <v>65</v>
      </c>
      <c r="AJ1" s="32" t="s">
        <v>66</v>
      </c>
      <c r="AK1" s="32" t="s">
        <v>63</v>
      </c>
      <c r="AM1" s="27" t="s">
        <v>75</v>
      </c>
      <c r="AN1" s="12" t="s">
        <v>76</v>
      </c>
      <c r="AO1" s="12" t="s">
        <v>77</v>
      </c>
    </row>
    <row r="2" spans="1:41" x14ac:dyDescent="0.25">
      <c r="A2" s="13" t="s">
        <v>28</v>
      </c>
      <c r="C2" s="13" t="s">
        <v>2</v>
      </c>
      <c r="E2" s="13" t="s">
        <v>44</v>
      </c>
      <c r="F2" s="28">
        <v>36</v>
      </c>
      <c r="H2" s="28">
        <v>60</v>
      </c>
      <c r="J2" s="13" t="s">
        <v>27</v>
      </c>
      <c r="K2" s="28">
        <v>288</v>
      </c>
      <c r="M2" s="13" t="s">
        <v>27</v>
      </c>
      <c r="N2" s="28">
        <v>90</v>
      </c>
      <c r="P2" s="13" t="s">
        <v>27</v>
      </c>
      <c r="Q2" s="28">
        <v>60</v>
      </c>
      <c r="S2" s="13" t="s">
        <v>27</v>
      </c>
      <c r="T2" s="28">
        <v>96</v>
      </c>
      <c r="V2" s="13" t="s">
        <v>27</v>
      </c>
      <c r="W2" s="28">
        <v>156</v>
      </c>
      <c r="Y2" s="26" t="s">
        <v>67</v>
      </c>
      <c r="Z2" s="28">
        <v>30</v>
      </c>
      <c r="AA2" s="28">
        <v>56</v>
      </c>
      <c r="AB2" s="28">
        <v>40</v>
      </c>
      <c r="AC2" s="28">
        <v>65</v>
      </c>
      <c r="AD2" s="28">
        <v>40</v>
      </c>
      <c r="AE2" s="28">
        <v>65</v>
      </c>
      <c r="AG2" s="13" t="s">
        <v>42</v>
      </c>
      <c r="AH2" s="28">
        <v>20</v>
      </c>
      <c r="AI2" s="28"/>
      <c r="AJ2" s="28"/>
      <c r="AK2" s="28"/>
      <c r="AM2" s="13" t="s">
        <v>27</v>
      </c>
      <c r="AN2" s="28">
        <v>10</v>
      </c>
      <c r="AO2" s="28">
        <v>12</v>
      </c>
    </row>
    <row r="3" spans="1:41" x14ac:dyDescent="0.25">
      <c r="A3" s="13" t="s">
        <v>32</v>
      </c>
      <c r="C3" s="13" t="s">
        <v>39</v>
      </c>
      <c r="E3" s="13" t="s">
        <v>45</v>
      </c>
      <c r="F3" s="28">
        <v>25</v>
      </c>
      <c r="H3" s="28"/>
      <c r="J3" s="13" t="s">
        <v>42</v>
      </c>
      <c r="K3" s="28">
        <v>468</v>
      </c>
      <c r="M3" s="13" t="s">
        <v>42</v>
      </c>
      <c r="N3" s="28">
        <v>150</v>
      </c>
      <c r="P3" s="13" t="s">
        <v>42</v>
      </c>
      <c r="Q3" s="28">
        <v>120</v>
      </c>
      <c r="S3" s="13" t="s">
        <v>42</v>
      </c>
      <c r="T3" s="28">
        <v>156</v>
      </c>
      <c r="V3" s="13" t="s">
        <v>42</v>
      </c>
      <c r="W3" s="28">
        <v>216</v>
      </c>
      <c r="Y3" s="26" t="s">
        <v>69</v>
      </c>
      <c r="Z3" s="28">
        <v>53</v>
      </c>
      <c r="AA3" s="28">
        <v>98</v>
      </c>
      <c r="AB3" s="28">
        <v>72</v>
      </c>
      <c r="AC3" s="28">
        <v>118</v>
      </c>
      <c r="AD3" s="28">
        <v>72</v>
      </c>
      <c r="AE3" s="28">
        <v>118</v>
      </c>
      <c r="AG3" s="13" t="s">
        <v>43</v>
      </c>
      <c r="AH3" s="28">
        <v>30</v>
      </c>
      <c r="AI3" s="28"/>
      <c r="AJ3" s="28"/>
      <c r="AK3" s="28"/>
      <c r="AM3" s="13" t="s">
        <v>42</v>
      </c>
      <c r="AN3" s="28">
        <v>17</v>
      </c>
      <c r="AO3" s="28">
        <v>20</v>
      </c>
    </row>
    <row r="4" spans="1:41" x14ac:dyDescent="0.25">
      <c r="A4" s="13" t="s">
        <v>33</v>
      </c>
      <c r="C4" s="13" t="s">
        <v>47</v>
      </c>
      <c r="F4" s="28"/>
      <c r="H4" s="28"/>
      <c r="J4" s="13" t="s">
        <v>43</v>
      </c>
      <c r="K4" s="28">
        <v>648</v>
      </c>
      <c r="M4" s="13" t="s">
        <v>43</v>
      </c>
      <c r="N4" s="28">
        <v>210</v>
      </c>
      <c r="P4" s="13" t="s">
        <v>43</v>
      </c>
      <c r="Q4" s="28">
        <v>270</v>
      </c>
      <c r="S4" s="13" t="s">
        <v>43</v>
      </c>
      <c r="T4" s="28">
        <v>216</v>
      </c>
      <c r="V4" s="13" t="s">
        <v>43</v>
      </c>
      <c r="W4" s="28">
        <v>276</v>
      </c>
      <c r="Y4" s="26" t="s">
        <v>68</v>
      </c>
      <c r="Z4" s="28">
        <v>74</v>
      </c>
      <c r="AA4" s="28">
        <v>139</v>
      </c>
      <c r="AB4" s="28">
        <v>104</v>
      </c>
      <c r="AC4" s="28">
        <v>169</v>
      </c>
      <c r="AD4" s="28">
        <v>104</v>
      </c>
      <c r="AE4" s="28">
        <v>169</v>
      </c>
      <c r="AG4" s="13" t="s">
        <v>23</v>
      </c>
      <c r="AH4" s="28">
        <v>30</v>
      </c>
      <c r="AI4" s="28"/>
      <c r="AJ4" s="28"/>
      <c r="AK4" s="28"/>
      <c r="AM4" s="13" t="s">
        <v>43</v>
      </c>
      <c r="AN4" s="28">
        <v>25</v>
      </c>
      <c r="AO4" s="28">
        <v>30</v>
      </c>
    </row>
    <row r="5" spans="1:41" x14ac:dyDescent="0.25">
      <c r="A5" s="13" t="s">
        <v>24</v>
      </c>
      <c r="C5" s="13" t="s">
        <v>40</v>
      </c>
      <c r="F5" s="28"/>
      <c r="H5" s="28"/>
      <c r="J5" s="13" t="s">
        <v>23</v>
      </c>
      <c r="K5" s="28">
        <v>648</v>
      </c>
      <c r="M5" s="13" t="s">
        <v>23</v>
      </c>
      <c r="N5" s="28">
        <v>210</v>
      </c>
      <c r="P5" s="13" t="s">
        <v>23</v>
      </c>
      <c r="Q5" s="28">
        <v>270</v>
      </c>
      <c r="S5" s="13" t="s">
        <v>23</v>
      </c>
      <c r="T5" s="28">
        <v>216</v>
      </c>
      <c r="V5" s="13" t="s">
        <v>23</v>
      </c>
      <c r="W5" s="28">
        <v>276</v>
      </c>
      <c r="Y5" s="26" t="s">
        <v>70</v>
      </c>
      <c r="Z5" s="28">
        <v>93</v>
      </c>
      <c r="AA5" s="28">
        <v>178</v>
      </c>
      <c r="AB5" s="28">
        <v>133</v>
      </c>
      <c r="AC5" s="28">
        <v>218</v>
      </c>
      <c r="AD5" s="28">
        <v>133</v>
      </c>
      <c r="AE5" s="28">
        <v>218</v>
      </c>
      <c r="AH5" s="28"/>
      <c r="AI5" s="28"/>
      <c r="AJ5" s="28"/>
      <c r="AK5" s="28"/>
      <c r="AM5" s="13" t="s">
        <v>23</v>
      </c>
      <c r="AN5" s="28">
        <v>25</v>
      </c>
      <c r="AO5" s="28">
        <v>30</v>
      </c>
    </row>
    <row r="6" spans="1:41" x14ac:dyDescent="0.25">
      <c r="A6" s="13" t="s">
        <v>29</v>
      </c>
      <c r="F6" s="28"/>
      <c r="H6" s="28"/>
      <c r="K6" s="28"/>
      <c r="N6" s="28"/>
      <c r="P6" s="23"/>
      <c r="Q6" s="29"/>
      <c r="R6" s="23"/>
      <c r="S6" s="23"/>
      <c r="T6" s="28"/>
      <c r="W6" s="28"/>
      <c r="Y6" s="26" t="s">
        <v>71</v>
      </c>
      <c r="Z6" s="28">
        <v>105</v>
      </c>
      <c r="AA6" s="28">
        <v>210</v>
      </c>
      <c r="AB6" s="28">
        <v>155</v>
      </c>
      <c r="AC6" s="28">
        <v>260</v>
      </c>
      <c r="AD6" s="28">
        <v>155</v>
      </c>
      <c r="AE6" s="28">
        <v>260</v>
      </c>
      <c r="AH6" s="28"/>
      <c r="AI6" s="28"/>
      <c r="AJ6" s="28"/>
      <c r="AK6" s="28"/>
      <c r="AN6" s="28"/>
      <c r="AO6" s="28"/>
    </row>
    <row r="7" spans="1:41" x14ac:dyDescent="0.25">
      <c r="F7" s="28"/>
      <c r="G7" s="22"/>
      <c r="H7" s="29"/>
      <c r="I7" s="23"/>
      <c r="K7" s="28"/>
      <c r="M7" s="23"/>
      <c r="N7" s="28"/>
      <c r="P7" s="22"/>
      <c r="Q7" s="30"/>
      <c r="R7" s="22"/>
      <c r="S7" s="22"/>
      <c r="T7" s="28"/>
      <c r="W7" s="28"/>
      <c r="Z7" s="24"/>
      <c r="AA7" s="24"/>
      <c r="AB7" s="24"/>
      <c r="AC7" s="24"/>
      <c r="AD7" s="24"/>
      <c r="AE7" s="24"/>
      <c r="AI7" s="28"/>
      <c r="AJ7" s="28"/>
      <c r="AK7" s="28"/>
      <c r="AN7" s="28"/>
      <c r="AO7" s="28"/>
    </row>
    <row r="8" spans="1:41" x14ac:dyDescent="0.25">
      <c r="G8" s="22"/>
      <c r="H8" s="22"/>
      <c r="I8" s="22"/>
      <c r="M8" s="22"/>
      <c r="Z8" s="24"/>
      <c r="AA8" s="24"/>
      <c r="AB8" s="24"/>
      <c r="AC8" s="24"/>
      <c r="AD8" s="24"/>
      <c r="AE8" s="24"/>
      <c r="AI8" s="28"/>
      <c r="AJ8" s="28"/>
      <c r="AK8" s="28"/>
      <c r="AN8" s="28"/>
      <c r="AO8" s="28"/>
    </row>
    <row r="9" spans="1:41" x14ac:dyDescent="0.25">
      <c r="G9" s="22"/>
      <c r="H9" s="22"/>
      <c r="I9" s="22"/>
      <c r="M9" s="22"/>
    </row>
    <row r="10" spans="1:41" x14ac:dyDescent="0.25">
      <c r="G10" s="22"/>
      <c r="H10" s="23"/>
      <c r="I10" s="23"/>
      <c r="M10" s="23"/>
    </row>
    <row r="11" spans="1:41" x14ac:dyDescent="0.25">
      <c r="G11" s="22"/>
      <c r="H11" s="22"/>
      <c r="I11" s="22"/>
      <c r="M11" s="22"/>
    </row>
  </sheetData>
  <conditionalFormatting sqref="A2:C8 J2:K8 E2:F8 H2:H8 M2:N8 P2:Q8 S2:T8 V2:W8 Y2:AE8 AG2:AK8 AM2:AO8">
    <cfRule type="expression" dxfId="13" priority="1">
      <formula>IF(A2&lt;&gt;"",MOD(ROW(),2)=0,"")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Adherents</vt:lpstr>
      <vt:lpstr>Cartes</vt:lpstr>
      <vt:lpstr>Stage_Balade</vt:lpstr>
      <vt:lpstr>Donnees</vt:lpstr>
      <vt:lpstr>Adherents!Impression_des_titres</vt:lpstr>
      <vt:lpstr>Tarif_Licence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cp:lastPrinted>2019-01-26T16:43:45Z</cp:lastPrinted>
  <dcterms:created xsi:type="dcterms:W3CDTF">2019-01-26T16:20:07Z</dcterms:created>
  <dcterms:modified xsi:type="dcterms:W3CDTF">2019-01-27T18:59:52Z</dcterms:modified>
</cp:coreProperties>
</file>