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3B312C43-7FB8-45EB-960F-3DEA8A9E6B25}" xr6:coauthVersionLast="45" xr6:coauthVersionMax="45" xr10:uidLastSave="{00000000-0000-0000-0000-000000000000}"/>
  <bookViews>
    <workbookView xWindow="-120" yWindow="-120" windowWidth="24240" windowHeight="13140" xr2:uid="{BB06A6FF-479A-451D-A957-99A68CF0086A}"/>
  </bookViews>
  <sheets>
    <sheet name="Devis" sheetId="3" r:id="rId1"/>
    <sheet name="Flott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" i="3" l="1"/>
  <c r="N2" i="3"/>
  <c r="O6" i="3" a="1"/>
  <c r="O6" i="3" s="1"/>
  <c r="K2" i="3" l="1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1" i="3"/>
  <c r="C16" i="3" l="1"/>
  <c r="O5" i="3" a="1"/>
  <c r="O5" i="3" s="1"/>
</calcChain>
</file>

<file path=xl/sharedStrings.xml><?xml version="1.0" encoding="utf-8"?>
<sst xmlns="http://schemas.openxmlformats.org/spreadsheetml/2006/main" count="21" uniqueCount="17">
  <si>
    <t>Véhicule 1</t>
  </si>
  <si>
    <t>Véhicule 2</t>
  </si>
  <si>
    <t>Véhicule 3</t>
  </si>
  <si>
    <t>Véhicule 4</t>
  </si>
  <si>
    <t>Véhicule 5</t>
  </si>
  <si>
    <t>passagers</t>
  </si>
  <si>
    <t>places</t>
  </si>
  <si>
    <t>Reste</t>
  </si>
  <si>
    <t>Immat Véhicule</t>
  </si>
  <si>
    <t>Nb Places</t>
  </si>
  <si>
    <t>Unité</t>
  </si>
  <si>
    <t>Côut</t>
  </si>
  <si>
    <t>Devis pour :</t>
  </si>
  <si>
    <t>Montant du devis :</t>
  </si>
  <si>
    <t>Combinaison de la flotte :</t>
  </si>
  <si>
    <t>FlotteMax</t>
  </si>
  <si>
    <t>Plus Proches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</si>
</sst>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8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8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8" fontId="3" fillId="0" borderId="0" xfId="0" applyNumberFormat="1" applyFont="1"/>
    <xf numFmtId="0" fontId="0" fillId="2" borderId="0" xfId="0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0" borderId="0" xfId="0" applyFill="1" applyBorder="1"/>
    <xf numFmtId="0" fontId="0" fillId="0" borderId="0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\ &quot;€&quot;_-;\-* #,##0\ &quot;€&quot;_-;_-* &quot;-&quot;??\ &quot;€&quot;_-;_-@_-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01791C-EDE5-4A14-8BEB-83D126EAE382}" name="Tableau1" displayName="Tableau1" ref="A1:D6" totalsRowShown="0">
  <autoFilter ref="A1:D6" xr:uid="{3EF89CA1-1194-4E7A-81D3-8D39CF3C12BC}"/>
  <tableColumns count="4">
    <tableColumn id="1" xr3:uid="{BDECA57C-60AD-4E6C-AEAA-A62E066948E5}" name="Immat Véhicule"/>
    <tableColumn id="2" xr3:uid="{DB97F3D8-50C9-4902-BFB0-373CA9F176FC}" name="Nb Places" dataDxfId="1"/>
    <tableColumn id="3" xr3:uid="{0389BB59-BBAC-45F3-97D9-589C2DC41AF1}" name="Unité"/>
    <tableColumn id="4" xr3:uid="{4891F4C0-8F59-48F0-BB35-89142EFE1CB5}" name="Côut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A12A-309C-4890-9DE6-E461D6A201CC}">
  <sheetPr codeName="Feuil3"/>
  <dimension ref="B1:O21"/>
  <sheetViews>
    <sheetView tabSelected="1" workbookViewId="0">
      <selection activeCell="C15" sqref="C15"/>
    </sheetView>
  </sheetViews>
  <sheetFormatPr baseColWidth="10" defaultRowHeight="15" x14ac:dyDescent="0.25"/>
  <cols>
    <col min="2" max="2" width="19" customWidth="1"/>
    <col min="9" max="9" width="22.7109375" bestFit="1" customWidth="1"/>
    <col min="10" max="10" width="11.42578125" style="6"/>
    <col min="13" max="15" width="11.42578125" hidden="1" customWidth="1"/>
  </cols>
  <sheetData>
    <row r="1" spans="2:15" x14ac:dyDescent="0.25">
      <c r="I1" s="9" t="s">
        <v>14</v>
      </c>
      <c r="J1" s="10"/>
      <c r="K1" s="4" t="str">
        <f>IF(J1="","",VLOOKUP(J1,Tableau1[[Nb Places]:[Côut]],3,0))</f>
        <v/>
      </c>
      <c r="M1" s="2">
        <v>18</v>
      </c>
      <c r="N1" s="11" t="s">
        <v>15</v>
      </c>
      <c r="O1" s="11"/>
    </row>
    <row r="2" spans="2:15" x14ac:dyDescent="0.25">
      <c r="J2" s="5">
        <v>53</v>
      </c>
      <c r="K2" s="4">
        <f>IF(J2="","",VLOOKUP(J2,Tableau1[[Nb Places]:[Côut]],3,0))</f>
        <v>1000</v>
      </c>
      <c r="M2" s="2"/>
      <c r="N2" s="11">
        <f>SUM(Tableau1[Nb Places])</f>
        <v>184</v>
      </c>
      <c r="O2" s="11"/>
    </row>
    <row r="3" spans="2:15" x14ac:dyDescent="0.25">
      <c r="J3" s="5">
        <v>53</v>
      </c>
      <c r="K3" s="4">
        <f>IF(J3="","",VLOOKUP(J3,Tableau1[[Nb Places]:[Côut]],3,0))</f>
        <v>1000</v>
      </c>
      <c r="M3" s="2"/>
      <c r="N3" s="11"/>
      <c r="O3" s="11"/>
    </row>
    <row r="4" spans="2:15" x14ac:dyDescent="0.25">
      <c r="J4" s="5">
        <v>35</v>
      </c>
      <c r="K4" s="4">
        <f>IF(J4="","",VLOOKUP(J4,Tableau1[[Nb Places]:[Côut]],3,0))</f>
        <v>900</v>
      </c>
      <c r="M4" s="2"/>
      <c r="N4" s="11" t="s">
        <v>7</v>
      </c>
      <c r="O4" s="11" t="s">
        <v>16</v>
      </c>
    </row>
    <row r="5" spans="2:15" x14ac:dyDescent="0.25">
      <c r="J5" s="5">
        <v>25</v>
      </c>
      <c r="K5" s="4">
        <f>IF(J5="","",VLOOKUP(J5,Tableau1[[Nb Places]:[Côut]],3,0))</f>
        <v>800</v>
      </c>
      <c r="M5" s="2"/>
      <c r="N5" s="12">
        <f>C15-SUM(J1:J20)</f>
        <v>-2</v>
      </c>
      <c r="O5" s="11">
        <f t="array" ref="O5">IF(ISERROR(LARGE($M$1:$M$20,SUM(--($M$1:$M$20&gt;=$N$5)))),0,LARGE($M$1:$M$20,SUM(--($M$1:$M$20&gt;=$N$5))))</f>
        <v>0</v>
      </c>
    </row>
    <row r="6" spans="2:15" x14ac:dyDescent="0.25">
      <c r="J6" s="5">
        <v>18</v>
      </c>
      <c r="K6" s="4">
        <f>IF(J6="","",VLOOKUP(J6,Tableau1[[Nb Places]:[Côut]],3,0))</f>
        <v>600</v>
      </c>
      <c r="N6" s="11"/>
      <c r="O6" s="11">
        <f t="array" ref="O6">IF(ISERROR(LARGE($M$1:$M$20,SUM(--($M$1:$M$20&gt;=$C$15)))),0,LARGE($M$1:$M$20,SUM(--($M$1:$M$20&gt;=$C$15))))</f>
        <v>0</v>
      </c>
    </row>
    <row r="7" spans="2:15" x14ac:dyDescent="0.25">
      <c r="J7" s="5"/>
      <c r="K7" s="4" t="str">
        <f>IF(J7="","",VLOOKUP(J7,Tableau1[[Nb Places]:[Côut]],3,0))</f>
        <v/>
      </c>
      <c r="N7" s="11"/>
      <c r="O7" s="11"/>
    </row>
    <row r="8" spans="2:15" x14ac:dyDescent="0.25">
      <c r="J8" s="5"/>
      <c r="K8" s="4" t="str">
        <f>IF(J8="","",VLOOKUP(J8,Tableau1[[Nb Places]:[Côut]],3,0))</f>
        <v/>
      </c>
      <c r="N8" s="11"/>
      <c r="O8" s="11"/>
    </row>
    <row r="9" spans="2:15" x14ac:dyDescent="0.25">
      <c r="J9" s="5"/>
      <c r="K9" s="4" t="str">
        <f>IF(J9="","",VLOOKUP(J9,Tableau1[[Nb Places]:[Côut]],3,0))</f>
        <v/>
      </c>
    </row>
    <row r="10" spans="2:15" x14ac:dyDescent="0.25">
      <c r="J10" s="5"/>
      <c r="K10" s="4" t="str">
        <f>IF(J10="","",VLOOKUP(J10,Tableau1[[Nb Places]:[Côut]],3,0))</f>
        <v/>
      </c>
    </row>
    <row r="11" spans="2:15" x14ac:dyDescent="0.25">
      <c r="J11" s="5"/>
      <c r="K11" s="4" t="str">
        <f>IF(J11="","",VLOOKUP(J11,Tableau1[[Nb Places]:[Côut]],3,0))</f>
        <v/>
      </c>
    </row>
    <row r="12" spans="2:15" x14ac:dyDescent="0.25">
      <c r="J12" s="5"/>
      <c r="K12" s="4" t="str">
        <f>IF(J12="","",VLOOKUP(J12,Tableau1[[Nb Places]:[Côut]],3,0))</f>
        <v/>
      </c>
    </row>
    <row r="13" spans="2:15" x14ac:dyDescent="0.25">
      <c r="J13" s="5"/>
      <c r="K13" s="4" t="str">
        <f>IF(J13="","",VLOOKUP(J13,Tableau1[[Nb Places]:[Côut]],3,0))</f>
        <v/>
      </c>
    </row>
    <row r="14" spans="2:15" x14ac:dyDescent="0.25">
      <c r="J14" s="5"/>
      <c r="K14" s="4" t="str">
        <f>IF(J14="","",VLOOKUP(J14,Tableau1[[Nb Places]:[Côut]],3,0))</f>
        <v/>
      </c>
    </row>
    <row r="15" spans="2:15" x14ac:dyDescent="0.25">
      <c r="B15" s="3" t="s">
        <v>12</v>
      </c>
      <c r="C15" s="7">
        <v>182</v>
      </c>
      <c r="D15" t="s">
        <v>5</v>
      </c>
      <c r="J15" s="5"/>
      <c r="K15" s="4" t="str">
        <f>IF(J15="","",VLOOKUP(J15,Tableau1[[Nb Places]:[Côut]],3,0))</f>
        <v/>
      </c>
    </row>
    <row r="16" spans="2:15" x14ac:dyDescent="0.25">
      <c r="B16" s="3" t="s">
        <v>13</v>
      </c>
      <c r="C16" s="8">
        <f>SUM(K1:K20)</f>
        <v>4300</v>
      </c>
      <c r="J16" s="5"/>
      <c r="K16" s="4" t="str">
        <f>IF(J16="","",VLOOKUP(J16,Tableau1[[Nb Places]:[Côut]],3,0))</f>
        <v/>
      </c>
    </row>
    <row r="17" spans="10:11" x14ac:dyDescent="0.25">
      <c r="J17" s="5"/>
      <c r="K17" s="4" t="str">
        <f>IF(J17="","",VLOOKUP(J17,Tableau1[[Nb Places]:[Côut]],3,0))</f>
        <v/>
      </c>
    </row>
    <row r="18" spans="10:11" x14ac:dyDescent="0.25">
      <c r="J18" s="5"/>
      <c r="K18" s="4" t="str">
        <f>IF(J18="","",VLOOKUP(J18,Tableau1[[Nb Places]:[Côut]],3,0))</f>
        <v/>
      </c>
    </row>
    <row r="19" spans="10:11" x14ac:dyDescent="0.25">
      <c r="J19" s="5"/>
      <c r="K19" s="4" t="str">
        <f>IF(J19="","",VLOOKUP(J19,Tableau1[[Nb Places]:[Côut]],3,0))</f>
        <v/>
      </c>
    </row>
    <row r="20" spans="10:11" x14ac:dyDescent="0.25">
      <c r="J20" s="5"/>
      <c r="K20" s="4" t="str">
        <f>IF(J20="","",VLOOKUP(J20,Tableau1[[Nb Places]:[Côut]],3,0))</f>
        <v/>
      </c>
    </row>
    <row r="21" spans="10:11" x14ac:dyDescent="0.25">
      <c r="K21" s="4" t="str">
        <f>IF(J21="","",VLOOKUP(J21,Tableau1[[Nb Places]:[Côut]],3,0))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3F26E-8728-4387-B2A2-5368AB7AA6AC}">
  <sheetPr codeName="Feuil2"/>
  <dimension ref="A1:M14"/>
  <sheetViews>
    <sheetView workbookViewId="0">
      <selection activeCell="B2" sqref="B2:B6"/>
    </sheetView>
  </sheetViews>
  <sheetFormatPr baseColWidth="10" defaultRowHeight="15" x14ac:dyDescent="0.25"/>
  <cols>
    <col min="1" max="1" width="18" customWidth="1"/>
    <col min="2" max="2" width="11.7109375" customWidth="1"/>
  </cols>
  <sheetData>
    <row r="1" spans="1:13" x14ac:dyDescent="0.25">
      <c r="A1" t="s">
        <v>8</v>
      </c>
      <c r="B1" t="s">
        <v>9</v>
      </c>
      <c r="C1" t="s">
        <v>10</v>
      </c>
      <c r="D1" t="s">
        <v>11</v>
      </c>
    </row>
    <row r="2" spans="1:13" x14ac:dyDescent="0.25">
      <c r="A2" t="s">
        <v>0</v>
      </c>
      <c r="B2" s="2">
        <v>18</v>
      </c>
      <c r="C2" t="s">
        <v>6</v>
      </c>
      <c r="D2" s="1">
        <v>600</v>
      </c>
    </row>
    <row r="3" spans="1:13" x14ac:dyDescent="0.25">
      <c r="A3" t="s">
        <v>1</v>
      </c>
      <c r="B3" s="2">
        <v>25</v>
      </c>
      <c r="C3" t="s">
        <v>6</v>
      </c>
      <c r="D3" s="1">
        <v>800</v>
      </c>
    </row>
    <row r="4" spans="1:13" x14ac:dyDescent="0.25">
      <c r="A4" t="s">
        <v>2</v>
      </c>
      <c r="B4" s="2">
        <v>35</v>
      </c>
      <c r="C4" t="s">
        <v>6</v>
      </c>
      <c r="D4" s="1">
        <v>900</v>
      </c>
    </row>
    <row r="5" spans="1:13" x14ac:dyDescent="0.25">
      <c r="A5" t="s">
        <v>3</v>
      </c>
      <c r="B5" s="2">
        <v>53</v>
      </c>
      <c r="C5" t="s">
        <v>6</v>
      </c>
      <c r="D5" s="1">
        <v>1000</v>
      </c>
    </row>
    <row r="6" spans="1:13" x14ac:dyDescent="0.25">
      <c r="A6" t="s">
        <v>4</v>
      </c>
      <c r="B6" s="2">
        <v>53</v>
      </c>
      <c r="C6" t="s">
        <v>6</v>
      </c>
      <c r="D6" s="1">
        <v>1000</v>
      </c>
    </row>
    <row r="14" spans="1:13" x14ac:dyDescent="0.25">
      <c r="M14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Flotte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TOURSUD</dc:creator>
  <cp:lastModifiedBy>jp</cp:lastModifiedBy>
  <dcterms:created xsi:type="dcterms:W3CDTF">2020-04-07T16:37:42Z</dcterms:created>
  <dcterms:modified xsi:type="dcterms:W3CDTF">2020-04-08T12:47:33Z</dcterms:modified>
</cp:coreProperties>
</file>