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4B5D2761-F705-4928-8118-C622A2D52775}" xr6:coauthVersionLast="45" xr6:coauthVersionMax="45" xr10:uidLastSave="{00000000-0000-0000-0000-000000000000}"/>
  <bookViews>
    <workbookView xWindow="-120" yWindow="-120" windowWidth="24240" windowHeight="13140" xr2:uid="{45C14673-EB3B-44B1-820B-8653DB7D2490}"/>
  </bookViews>
  <sheets>
    <sheet name="Sheet1" sheetId="1" r:id="rId1"/>
    <sheet name="Sheet2" sheetId="2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5" i="1" l="1"/>
  <c r="G21" i="1"/>
  <c r="K21" i="1" s="1"/>
  <c r="M15" i="1"/>
  <c r="I17" i="1"/>
  <c r="I15" i="1"/>
  <c r="U1048567" i="1" l="1"/>
  <c r="U1048566" i="1"/>
  <c r="U1048565" i="1"/>
  <c r="U1048564" i="1"/>
  <c r="U1048563" i="1"/>
  <c r="T1048563" i="1"/>
  <c r="S1048563" i="1"/>
  <c r="Q1048563" i="1"/>
  <c r="M1048563" i="1"/>
  <c r="L1048563" i="1"/>
  <c r="K1048563" i="1"/>
  <c r="I1048563" i="1"/>
  <c r="H1048563" i="1"/>
  <c r="G1048563" i="1"/>
  <c r="F1048563" i="1"/>
  <c r="E1048563" i="1"/>
  <c r="D1048563" i="1"/>
  <c r="C1048563" i="1"/>
  <c r="B1048563" i="1"/>
  <c r="A1048563" i="1"/>
  <c r="N1048563" i="1" s="1"/>
</calcChain>
</file>

<file path=xl/sharedStrings.xml><?xml version="1.0" encoding="utf-8"?>
<sst xmlns="http://schemas.openxmlformats.org/spreadsheetml/2006/main" count="127" uniqueCount="81">
  <si>
    <t>Bonjour:</t>
  </si>
  <si>
    <t>PID</t>
  </si>
  <si>
    <t>Date</t>
  </si>
  <si>
    <t>Pause</t>
  </si>
  <si>
    <t>ZONE</t>
  </si>
  <si>
    <t>Poids</t>
  </si>
  <si>
    <t>Trolley</t>
  </si>
  <si>
    <t>Farde n°</t>
  </si>
  <si>
    <t>Statut</t>
  </si>
  <si>
    <t>Volume O/N</t>
  </si>
  <si>
    <t>Soutirage(s)</t>
  </si>
  <si>
    <t>Remarques</t>
  </si>
  <si>
    <t>Matière</t>
  </si>
  <si>
    <t>PO</t>
  </si>
  <si>
    <t>remarque</t>
  </si>
  <si>
    <t>Noms</t>
  </si>
  <si>
    <t>Infos Process Order</t>
  </si>
  <si>
    <t>Semaine</t>
  </si>
  <si>
    <t>Start</t>
  </si>
  <si>
    <t>End</t>
  </si>
  <si>
    <t>Temps de prépa</t>
  </si>
  <si>
    <t>Limite de temps (60mn)</t>
  </si>
  <si>
    <t>Volume</t>
  </si>
  <si>
    <t>Nb de Soutirage(s)</t>
  </si>
  <si>
    <t>NOM</t>
  </si>
  <si>
    <t>Gamme</t>
  </si>
  <si>
    <t>PFC</t>
  </si>
  <si>
    <t>SAM</t>
  </si>
  <si>
    <t>PFJ</t>
  </si>
  <si>
    <t>PFH</t>
  </si>
  <si>
    <t>507838 T</t>
  </si>
  <si>
    <t>974682</t>
  </si>
  <si>
    <t>PFS</t>
  </si>
  <si>
    <t>555006 T</t>
  </si>
  <si>
    <t>CRB</t>
  </si>
  <si>
    <t>554610 T</t>
  </si>
  <si>
    <t>580389 T</t>
  </si>
  <si>
    <t>COA</t>
  </si>
  <si>
    <t>CA</t>
  </si>
  <si>
    <t>JU</t>
  </si>
  <si>
    <t>CL1</t>
  </si>
  <si>
    <t>CL2</t>
  </si>
  <si>
    <t>qty</t>
  </si>
  <si>
    <t>description</t>
  </si>
  <si>
    <t>CL4</t>
  </si>
  <si>
    <t>CL3</t>
  </si>
  <si>
    <t>CL5</t>
  </si>
  <si>
    <t>Bois</t>
  </si>
  <si>
    <t>BOIS</t>
  </si>
  <si>
    <t>Plastic</t>
  </si>
  <si>
    <t>Cotton</t>
  </si>
  <si>
    <t>Poly</t>
  </si>
  <si>
    <t>Terreau</t>
  </si>
  <si>
    <t>Colorant</t>
  </si>
  <si>
    <t>Exotic</t>
  </si>
  <si>
    <t>Pomme</t>
  </si>
  <si>
    <t>Café</t>
  </si>
  <si>
    <t>Créme</t>
  </si>
  <si>
    <t>Carotte</t>
  </si>
  <si>
    <t>C</t>
  </si>
  <si>
    <t>2401T</t>
  </si>
  <si>
    <t>EM</t>
  </si>
  <si>
    <t>Gu</t>
  </si>
  <si>
    <t>GM</t>
  </si>
  <si>
    <t>Orange</t>
  </si>
  <si>
    <t>Fraise</t>
  </si>
  <si>
    <t>PDT</t>
  </si>
  <si>
    <t>Pierre</t>
  </si>
  <si>
    <t>c20069</t>
  </si>
  <si>
    <t>PS</t>
  </si>
  <si>
    <t>PC</t>
  </si>
  <si>
    <t>ODR</t>
  </si>
  <si>
    <t>Code M</t>
  </si>
  <si>
    <t>Description</t>
  </si>
  <si>
    <t>ZN</t>
  </si>
  <si>
    <t>Info</t>
  </si>
  <si>
    <t>FN°</t>
  </si>
  <si>
    <t>Tr</t>
  </si>
  <si>
    <t>St</t>
  </si>
  <si>
    <t>ctrlr</t>
  </si>
  <si>
    <t>Pr.S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</si>
</sst>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[$-40C]d\-mmm\-yy;@"/>
    <numFmt numFmtId="166" formatCode="h:mm;@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2"/>
      <color rgb="FF303030"/>
      <name val="Arial"/>
      <family val="2"/>
    </font>
    <font>
      <sz val="9"/>
      <color rgb="FF333333"/>
      <name val="Trebuchet MS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rgb="FF000000"/>
      </left>
      <right style="mediumDashDotDot">
        <color rgb="FF000000"/>
      </right>
      <top style="mediumDashDotDot">
        <color rgb="FF000000"/>
      </top>
      <bottom style="mediumDashDotDot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Protection="1">
      <protection locked="0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1" fillId="3" borderId="1" xfId="0" applyFont="1" applyFill="1" applyBorder="1" applyProtection="1">
      <protection locked="0"/>
    </xf>
    <xf numFmtId="0" fontId="1" fillId="2" borderId="2" xfId="0" applyFont="1" applyFill="1" applyBorder="1" applyAlignment="1">
      <alignment horizontal="center"/>
    </xf>
    <xf numFmtId="1" fontId="1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</xf>
    <xf numFmtId="0" fontId="2" fillId="0" borderId="1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left" vertical="top"/>
      <protection locked="0"/>
    </xf>
    <xf numFmtId="49" fontId="1" fillId="0" borderId="1" xfId="0" applyNumberFormat="1" applyFont="1" applyFill="1" applyBorder="1" applyAlignment="1" applyProtection="1">
      <alignment horizontal="left" vertical="top"/>
      <protection locked="0"/>
    </xf>
    <xf numFmtId="20" fontId="1" fillId="2" borderId="0" xfId="0" applyNumberFormat="1" applyFont="1" applyFill="1" applyBorder="1"/>
    <xf numFmtId="20" fontId="1" fillId="0" borderId="0" xfId="0" applyNumberFormat="1" applyFont="1" applyFill="1" applyBorder="1"/>
    <xf numFmtId="0" fontId="1" fillId="0" borderId="0" xfId="0" applyFont="1" applyFill="1" applyBorder="1" applyProtection="1"/>
    <xf numFmtId="20" fontId="1" fillId="0" borderId="0" xfId="0" applyNumberFormat="1" applyFont="1" applyFill="1" applyBorder="1" applyProtection="1"/>
    <xf numFmtId="0" fontId="1" fillId="0" borderId="0" xfId="0" applyFont="1" applyFill="1" applyBorder="1" applyAlignment="1" applyProtection="1">
      <alignment horizontal="left"/>
    </xf>
    <xf numFmtId="164" fontId="5" fillId="4" borderId="11" xfId="1" applyNumberFormat="1" applyFont="1" applyFill="1" applyBorder="1" applyAlignment="1" applyProtection="1">
      <alignment horizontal="center" vertical="center"/>
    </xf>
    <xf numFmtId="165" fontId="5" fillId="4" borderId="11" xfId="1" applyNumberFormat="1" applyFont="1" applyFill="1" applyBorder="1" applyAlignment="1" applyProtection="1">
      <alignment horizontal="center" vertical="center"/>
    </xf>
    <xf numFmtId="0" fontId="5" fillId="4" borderId="11" xfId="1" applyFont="1" applyFill="1" applyBorder="1" applyAlignment="1" applyProtection="1">
      <alignment horizontal="center" vertical="center"/>
    </xf>
    <xf numFmtId="2" fontId="5" fillId="4" borderId="11" xfId="1" applyNumberFormat="1" applyFont="1" applyFill="1" applyBorder="1" applyAlignment="1" applyProtection="1">
      <alignment horizontal="center" vertical="center" wrapText="1"/>
    </xf>
    <xf numFmtId="166" fontId="5" fillId="4" borderId="11" xfId="1" applyNumberFormat="1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left"/>
    </xf>
    <xf numFmtId="164" fontId="5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Fill="1" applyBorder="1" applyAlignment="1" applyProtection="1">
      <alignment horizontal="center" vertical="center"/>
    </xf>
    <xf numFmtId="166" fontId="6" fillId="0" borderId="0" xfId="0" applyNumberFormat="1" applyFont="1" applyFill="1" applyBorder="1" applyProtection="1">
      <protection locked="0"/>
    </xf>
    <xf numFmtId="2" fontId="5" fillId="0" borderId="0" xfId="1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Protection="1"/>
    <xf numFmtId="0" fontId="5" fillId="0" borderId="0" xfId="1" applyFont="1" applyFill="1" applyBorder="1" applyAlignment="1" applyProtection="1">
      <alignment horizontal="center" vertical="center" wrapText="1"/>
    </xf>
    <xf numFmtId="2" fontId="5" fillId="0" borderId="0" xfId="1" applyNumberFormat="1" applyFont="1" applyFill="1" applyBorder="1" applyAlignment="1" applyProtection="1">
      <alignment horizontal="center" vertical="center" wrapText="1"/>
    </xf>
    <xf numFmtId="166" fontId="5" fillId="0" borderId="0" xfId="1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Protection="1"/>
    <xf numFmtId="20" fontId="5" fillId="0" borderId="0" xfId="1" applyNumberFormat="1" applyFont="1" applyFill="1" applyBorder="1" applyAlignment="1" applyProtection="1">
      <alignment horizontal="center" vertical="center"/>
    </xf>
    <xf numFmtId="22" fontId="1" fillId="0" borderId="0" xfId="0" applyNumberFormat="1" applyFont="1" applyFill="1" applyBorder="1" applyProtection="1"/>
    <xf numFmtId="0" fontId="0" fillId="0" borderId="0" xfId="0" applyNumberFormat="1"/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9" fillId="2" borderId="0" xfId="0" applyFont="1" applyFill="1" applyBorder="1"/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7" xfId="1" xr:uid="{239114F6-7D1E-4309-B055-90D7EA37ACA8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23</xdr:row>
      <xdr:rowOff>57150</xdr:rowOff>
    </xdr:from>
    <xdr:to>
      <xdr:col>12</xdr:col>
      <xdr:colOff>1133475</xdr:colOff>
      <xdr:row>33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F0A1B3F-7460-4A5D-A579-53E9A4AD0B12}"/>
            </a:ext>
          </a:extLst>
        </xdr:cNvPr>
        <xdr:cNvSpPr txBox="1"/>
      </xdr:nvSpPr>
      <xdr:spPr>
        <a:xfrm>
          <a:off x="4514850" y="4543425"/>
          <a:ext cx="6886575" cy="1962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J'aimerais que quand je rentre un numéro ODR les infos CODE M; Description; Poids soit automatiquement affiché a partir de la feuille 2.</a:t>
          </a:r>
          <a:br>
            <a:rPr lang="fr-FR"/>
          </a:br>
          <a:br>
            <a:rPr lang="fr-FR"/>
          </a:br>
          <a:r>
            <a:rPr lang="fr-FR"/>
            <a:t>Mais il faudrait égalemement que si ce numéro ODR renvois CL3,CL4 ou CL5 en G le volume en K21 feuille 1 affiche OUI sinon NON</a:t>
          </a:r>
          <a:br>
            <a:rPr lang="fr-FR"/>
          </a:br>
          <a:br>
            <a:rPr lang="fr-FR"/>
          </a:br>
          <a:r>
            <a:rPr lang="fr-FR"/>
            <a:t>ainsi que si ce même ODR renvois en colonne B(Pr.S) renvois JU il mette JU en K15 feuille 1), ou COA qd B=COA et EM qd B=EM sinon rien.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ub\Magasin%20IN%20FF\App_Logistic\Files_test\App_logistic_v2.test_EB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"/>
      <sheetName val="Action"/>
      <sheetName val="Paramettres"/>
      <sheetName val="Split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36AD15-1EE5-4E85-87D0-E2A3791B96BF}" name="BDCooispiHeaders" displayName="BDCooispiHeaders" ref="A1:G22" totalsRowShown="0">
  <autoFilter ref="A1:G22" xr:uid="{553F2C98-6010-4326-9ED4-264811DEC8C4}"/>
  <tableColumns count="7">
    <tableColumn id="1" xr3:uid="{1CB611EE-4E19-4098-854A-1FFF293D8165}" name="ODR"/>
    <tableColumn id="2" xr3:uid="{56E916A1-5994-4747-A1A7-E5AD9055398F}" name="Pr.S" dataDxfId="7"/>
    <tableColumn id="3" xr3:uid="{4E563891-2A36-42EF-9031-47491C9F62A9}" name="Code M" dataDxfId="6"/>
    <tableColumn id="4" xr3:uid="{29E500FF-0865-470C-9BC2-5783A4818596}" name="description" dataDxfId="5"/>
    <tableColumn id="5" xr3:uid="{AEC83A31-B640-42A1-97AD-8B6EFA62FC49}" name="ctrlr" dataDxfId="4"/>
    <tableColumn id="6" xr3:uid="{4C04F92B-F2D6-4809-9858-963E1E84A348}" name="qty"/>
    <tableColumn id="7" xr3:uid="{EDC43730-D468-45AA-A644-F2420E81F01D}" name="Gamme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722F-6975-42C7-BF90-DC5321EE0F3A}">
  <sheetPr codeName="Sheet1"/>
  <dimension ref="A1:V1048576"/>
  <sheetViews>
    <sheetView tabSelected="1" topLeftCell="A9" workbookViewId="0">
      <selection activeCell="G16" sqref="G16"/>
    </sheetView>
  </sheetViews>
  <sheetFormatPr baseColWidth="10" defaultColWidth="9.28515625" defaultRowHeight="15" x14ac:dyDescent="0.25"/>
  <cols>
    <col min="1" max="1" width="11" style="8" customWidth="1"/>
    <col min="2" max="2" width="9.28515625" style="8"/>
    <col min="3" max="3" width="18.5703125" style="8" customWidth="1"/>
    <col min="4" max="4" width="9.28515625" style="8"/>
    <col min="5" max="5" width="12.7109375" style="8" customWidth="1"/>
    <col min="6" max="6" width="9.28515625" style="8"/>
    <col min="7" max="7" width="10" style="8" bestFit="1" customWidth="1"/>
    <col min="8" max="8" width="9.28515625" style="8"/>
    <col min="9" max="9" width="18.5703125" style="8" customWidth="1"/>
    <col min="10" max="10" width="9.28515625" style="8"/>
    <col min="11" max="11" width="18.28515625" style="8" customWidth="1"/>
    <col min="12" max="12" width="18.42578125" style="8" customWidth="1"/>
    <col min="13" max="13" width="24.5703125" style="8" bestFit="1" customWidth="1"/>
    <col min="14" max="14" width="9.5703125" style="8" bestFit="1" customWidth="1"/>
    <col min="15" max="15" width="17.42578125" style="8" customWidth="1"/>
    <col min="16" max="16" width="31.5703125" style="8" customWidth="1"/>
    <col min="17" max="17" width="20.7109375" style="8" bestFit="1" customWidth="1"/>
    <col min="18" max="18" width="21.28515625" style="8" customWidth="1"/>
    <col min="19" max="19" width="11.7109375" style="8" bestFit="1" customWidth="1"/>
    <col min="20" max="20" width="16.5703125" style="8" bestFit="1" customWidth="1"/>
    <col min="21" max="21" width="21.42578125" style="9" customWidth="1"/>
    <col min="22" max="16384" width="9.28515625" style="8"/>
  </cols>
  <sheetData>
    <row r="1" spans="1:19" s="5" customFormat="1" x14ac:dyDescent="0.25"/>
    <row r="2" spans="1:19" s="5" customFormat="1" x14ac:dyDescent="0.25">
      <c r="I2" s="6" t="s">
        <v>0</v>
      </c>
      <c r="J2" s="7"/>
    </row>
    <row r="3" spans="1:19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1.75" thickBot="1" x14ac:dyDescent="0.4">
      <c r="A7" s="5"/>
      <c r="B7" s="5"/>
      <c r="C7" s="5"/>
      <c r="D7" s="5"/>
      <c r="E7" s="5"/>
      <c r="F7" s="5"/>
      <c r="G7" s="5"/>
      <c r="H7" s="5"/>
      <c r="I7" s="5"/>
      <c r="J7" s="5"/>
      <c r="K7" s="10" t="s">
        <v>24</v>
      </c>
      <c r="L7" s="11"/>
      <c r="M7" s="5"/>
      <c r="N7" s="12"/>
      <c r="O7" s="13"/>
      <c r="P7" s="5"/>
      <c r="Q7" s="5"/>
      <c r="R7" s="5"/>
      <c r="S7" s="5"/>
    </row>
    <row r="8" spans="1:19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19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8.75" x14ac:dyDescent="0.25">
      <c r="A13" s="5"/>
      <c r="B13" s="5"/>
      <c r="C13" s="2" t="s">
        <v>2</v>
      </c>
      <c r="D13" s="2"/>
      <c r="E13" s="2" t="s">
        <v>69</v>
      </c>
      <c r="F13" s="2"/>
      <c r="G13" s="2" t="s">
        <v>71</v>
      </c>
      <c r="H13" s="2"/>
      <c r="I13" s="2" t="s">
        <v>72</v>
      </c>
      <c r="J13" s="2"/>
      <c r="K13" s="2" t="s">
        <v>74</v>
      </c>
      <c r="L13" s="1"/>
      <c r="M13" s="2" t="s">
        <v>5</v>
      </c>
      <c r="N13" s="5"/>
      <c r="O13" s="5"/>
      <c r="P13" s="5"/>
      <c r="Q13" s="5"/>
      <c r="R13" s="5"/>
      <c r="S13" s="5"/>
    </row>
    <row r="14" spans="1:19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x14ac:dyDescent="0.25">
      <c r="A15" s="5"/>
      <c r="B15" s="5"/>
      <c r="C15" s="15">
        <v>43943</v>
      </c>
      <c r="D15" s="16"/>
      <c r="E15" s="17" t="s">
        <v>70</v>
      </c>
      <c r="F15" s="16"/>
      <c r="G15" s="11">
        <v>666</v>
      </c>
      <c r="H15" s="16"/>
      <c r="I15" s="58">
        <f>IF(ISERROR(VLOOKUP($G$15,BDCooispiHeaders[],3,0)),"",VLOOKUP($G$15,BDCooispiHeaders[],3,0))</f>
        <v>21138</v>
      </c>
      <c r="J15" s="16"/>
      <c r="K15" s="58" t="str">
        <f>IF(ISERROR(VLOOKUP($G$15,BDCooispiHeaders[],2,0)),"",IF(VLOOKUP($G$15,BDCooispiHeaders[],2,0)="JU","JU",IF(OR(VLOOKUP($G$15,BDCooispiHeaders[],2,0)="COA",VLOOKUP($G$15,BDCooispiHeaders[],2,0)="EM"),"EM","")))</f>
        <v>JU</v>
      </c>
      <c r="L15" s="5"/>
      <c r="M15" s="58">
        <f>IF(ISERROR(VLOOKUP($G$15,BDCooispiHeaders[],6,0)),"",VLOOKUP($G$15,BDCooispiHeaders[],6,0))</f>
        <v>1100</v>
      </c>
      <c r="N15" s="5"/>
      <c r="O15" s="5"/>
      <c r="P15" s="5"/>
      <c r="Q15" s="5"/>
      <c r="R15" s="5"/>
      <c r="S15" s="5"/>
    </row>
    <row r="16" spans="1:19" x14ac:dyDescent="0.25">
      <c r="A16" s="5"/>
      <c r="B16" s="5"/>
      <c r="C16" s="5"/>
      <c r="D16" s="5"/>
      <c r="E16" s="5"/>
      <c r="F16" s="5"/>
      <c r="G16" s="5"/>
      <c r="H16" s="5"/>
      <c r="I16" s="48" t="s">
        <v>73</v>
      </c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16.149999999999999" customHeight="1" x14ac:dyDescent="0.25">
      <c r="A17" s="5"/>
      <c r="B17" s="5"/>
      <c r="C17" s="5"/>
      <c r="D17" s="5"/>
      <c r="E17" s="5"/>
      <c r="F17" s="5"/>
      <c r="G17" s="5"/>
      <c r="H17" s="5"/>
      <c r="I17" s="58" t="str">
        <f>IF(ISERROR(VLOOKUP($G$15,BDCooispiHeaders[],4,0)),"",VLOOKUP($G$15,BDCooispiHeaders[],4,0))</f>
        <v>Bois</v>
      </c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7.9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ht="18.75" x14ac:dyDescent="0.3">
      <c r="A19" s="5"/>
      <c r="B19" s="5"/>
      <c r="C19" s="2" t="s">
        <v>77</v>
      </c>
      <c r="D19" s="2"/>
      <c r="E19" s="2" t="s">
        <v>76</v>
      </c>
      <c r="F19" s="2"/>
      <c r="G19" s="2" t="s">
        <v>78</v>
      </c>
      <c r="H19" s="2"/>
      <c r="I19" s="2" t="s">
        <v>75</v>
      </c>
      <c r="J19" s="2"/>
      <c r="K19" s="3" t="s">
        <v>9</v>
      </c>
      <c r="L19" s="2"/>
      <c r="M19" s="4"/>
      <c r="N19" s="5"/>
      <c r="O19" s="5"/>
      <c r="P19" s="5"/>
      <c r="Q19" s="5"/>
      <c r="R19" s="5"/>
      <c r="S19" s="5"/>
    </row>
    <row r="20" spans="1:19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5"/>
      <c r="B21" s="5"/>
      <c r="C21" s="18"/>
      <c r="D21" s="5"/>
      <c r="E21" s="18"/>
      <c r="F21" s="5"/>
      <c r="G21" s="58" t="str">
        <f>IF(ISERROR(VLOOKUP($G$15,BDCooispiHeaders[],7,0)),"",VLOOKUP($G$15,BDCooispiHeaders[],7,0))</f>
        <v>JU</v>
      </c>
      <c r="H21" s="5"/>
      <c r="I21" s="18"/>
      <c r="J21" s="5"/>
      <c r="K21" s="18" t="str">
        <f>IF(OR(G21="CL3",G21="CL4",G21="CL5"),"OUI","NON")</f>
        <v>NON</v>
      </c>
      <c r="L21" s="5"/>
      <c r="M21" s="19"/>
      <c r="N21" s="5"/>
      <c r="O21" s="5"/>
      <c r="P21" s="5"/>
      <c r="Q21" s="5"/>
      <c r="R21" s="5"/>
      <c r="S21" s="5"/>
    </row>
    <row r="22" spans="1:19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20"/>
      <c r="N22" s="5"/>
      <c r="O22" s="5"/>
      <c r="P22" s="5"/>
      <c r="Q22" s="5"/>
      <c r="R22" s="5"/>
      <c r="S22" s="5"/>
    </row>
    <row r="23" spans="1:19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20"/>
      <c r="N23" s="5"/>
      <c r="O23" s="5"/>
      <c r="P23" s="5"/>
      <c r="Q23" s="5"/>
      <c r="R23" s="5"/>
      <c r="S23" s="5"/>
    </row>
    <row r="24" spans="1:19" ht="18.75" x14ac:dyDescent="0.25">
      <c r="A24" s="5"/>
      <c r="B24" s="5"/>
      <c r="C24" s="5"/>
      <c r="D24" s="5"/>
      <c r="E24" s="5"/>
      <c r="F24" s="14"/>
      <c r="G24" s="14" t="s">
        <v>11</v>
      </c>
      <c r="H24" s="14"/>
      <c r="I24" s="14"/>
      <c r="J24" s="14"/>
      <c r="K24" s="5"/>
      <c r="L24" s="5"/>
      <c r="M24" s="20"/>
      <c r="N24" s="5"/>
      <c r="O24" s="5"/>
      <c r="P24" s="5"/>
      <c r="Q24" s="5"/>
      <c r="R24" s="5"/>
      <c r="S24" s="5"/>
    </row>
    <row r="25" spans="1:19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20"/>
      <c r="N25" s="5"/>
      <c r="O25" s="21"/>
      <c r="P25" s="5"/>
      <c r="Q25" s="5"/>
      <c r="R25" s="5"/>
      <c r="S25" s="5"/>
    </row>
    <row r="26" spans="1:19" ht="15" customHeight="1" x14ac:dyDescent="0.25">
      <c r="A26" s="5"/>
      <c r="B26" s="5"/>
      <c r="C26" s="5"/>
      <c r="D26" s="49"/>
      <c r="E26" s="50"/>
      <c r="F26" s="50"/>
      <c r="G26" s="50"/>
      <c r="H26" s="50"/>
      <c r="I26" s="50"/>
      <c r="J26" s="50"/>
      <c r="K26" s="51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5"/>
      <c r="B27" s="5"/>
      <c r="C27" s="5"/>
      <c r="D27" s="52"/>
      <c r="E27" s="53"/>
      <c r="F27" s="53"/>
      <c r="G27" s="53"/>
      <c r="H27" s="53"/>
      <c r="I27" s="53"/>
      <c r="J27" s="53"/>
      <c r="K27" s="54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5"/>
      <c r="B28" s="5"/>
      <c r="C28" s="5"/>
      <c r="D28" s="52"/>
      <c r="E28" s="53"/>
      <c r="F28" s="53"/>
      <c r="G28" s="53"/>
      <c r="H28" s="53"/>
      <c r="I28" s="53"/>
      <c r="J28" s="53"/>
      <c r="K28" s="54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5"/>
      <c r="B29" s="5"/>
      <c r="C29" s="5"/>
      <c r="D29" s="52"/>
      <c r="E29" s="53"/>
      <c r="F29" s="53"/>
      <c r="G29" s="53"/>
      <c r="H29" s="53"/>
      <c r="I29" s="53"/>
      <c r="J29" s="53"/>
      <c r="K29" s="54"/>
      <c r="L29" s="5"/>
      <c r="M29" s="5"/>
      <c r="N29" s="5"/>
      <c r="O29" s="5"/>
      <c r="P29" s="5"/>
      <c r="Q29" s="5"/>
      <c r="R29" s="5"/>
      <c r="S29" s="5"/>
    </row>
    <row r="30" spans="1:19" x14ac:dyDescent="0.25">
      <c r="A30" s="5"/>
      <c r="B30" s="5"/>
      <c r="C30" s="5"/>
      <c r="D30" s="55"/>
      <c r="E30" s="56"/>
      <c r="F30" s="56"/>
      <c r="G30" s="56"/>
      <c r="H30" s="56"/>
      <c r="I30" s="56"/>
      <c r="J30" s="56"/>
      <c r="K30" s="57"/>
      <c r="L30" s="5"/>
      <c r="M30" s="5"/>
      <c r="N30" s="5"/>
      <c r="O30" s="5"/>
      <c r="P30" s="5"/>
      <c r="Q30" s="5"/>
      <c r="R30" s="5"/>
      <c r="S30" s="5"/>
    </row>
    <row r="31" spans="1:19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s="5" customFormat="1" x14ac:dyDescent="0.25"/>
    <row r="40" spans="1:19" s="5" customFormat="1" x14ac:dyDescent="0.25"/>
    <row r="41" spans="1:19" s="5" customFormat="1" x14ac:dyDescent="0.25"/>
    <row r="42" spans="1:19" s="5" customFormat="1" x14ac:dyDescent="0.25"/>
    <row r="43" spans="1:19" s="5" customFormat="1" x14ac:dyDescent="0.25"/>
    <row r="44" spans="1:19" s="5" customFormat="1" x14ac:dyDescent="0.25"/>
    <row r="1048515" spans="15:15" x14ac:dyDescent="0.25">
      <c r="O1048515" s="22"/>
    </row>
    <row r="1048555" spans="15:21" x14ac:dyDescent="0.25">
      <c r="O1048555" s="22"/>
    </row>
    <row r="1048558" spans="15:21" s="23" customFormat="1" x14ac:dyDescent="0.25">
      <c r="P1048558" s="24"/>
      <c r="U1048558" s="25"/>
    </row>
    <row r="1048559" spans="15:21" s="23" customFormat="1" x14ac:dyDescent="0.25">
      <c r="U1048559" s="25"/>
    </row>
    <row r="1048560" spans="15:21" s="23" customFormat="1" x14ac:dyDescent="0.25">
      <c r="U1048560" s="25"/>
    </row>
    <row r="1048561" spans="1:22" s="23" customFormat="1" x14ac:dyDescent="0.25">
      <c r="O1048561" s="24"/>
      <c r="U1048561" s="25"/>
    </row>
    <row r="1048562" spans="1:22" s="23" customFormat="1" ht="16.5" customHeight="1" x14ac:dyDescent="0.25">
      <c r="A1048562" s="26" t="s">
        <v>2</v>
      </c>
      <c r="B1048562" s="27" t="s">
        <v>3</v>
      </c>
      <c r="C1048562" s="27" t="s">
        <v>12</v>
      </c>
      <c r="D1048562" s="28" t="s">
        <v>13</v>
      </c>
      <c r="E1048562" s="29" t="s">
        <v>5</v>
      </c>
      <c r="F1048562" s="28" t="s">
        <v>4</v>
      </c>
      <c r="G1048562" s="28" t="s">
        <v>6</v>
      </c>
      <c r="H1048562" s="30" t="s">
        <v>7</v>
      </c>
      <c r="I1048562" s="30" t="s">
        <v>14</v>
      </c>
      <c r="J1048562" s="28" t="s">
        <v>15</v>
      </c>
      <c r="K1048562" s="28" t="s">
        <v>1</v>
      </c>
      <c r="L1048562" s="28" t="s">
        <v>16</v>
      </c>
      <c r="M1048562" s="28" t="s">
        <v>8</v>
      </c>
      <c r="N1048562" s="28" t="s">
        <v>17</v>
      </c>
      <c r="O1048562" s="28" t="s">
        <v>18</v>
      </c>
      <c r="P1048562" s="28" t="s">
        <v>19</v>
      </c>
      <c r="Q1048562" s="28" t="s">
        <v>20</v>
      </c>
      <c r="R1048562" s="28" t="s">
        <v>21</v>
      </c>
      <c r="S1048562" s="28" t="s">
        <v>22</v>
      </c>
      <c r="T1048562" s="28" t="s">
        <v>23</v>
      </c>
      <c r="U1048562" s="31" t="s">
        <v>10</v>
      </c>
    </row>
    <row r="1048563" spans="1:22" s="23" customFormat="1" ht="16.5" customHeight="1" x14ac:dyDescent="0.25">
      <c r="A1048563" s="32">
        <f>C15</f>
        <v>43943</v>
      </c>
      <c r="B1048563" s="33" t="str">
        <f>E15</f>
        <v>PC</v>
      </c>
      <c r="C1048563" s="34">
        <f>IF(I15&lt;&gt;"",I15,"")</f>
        <v>21138</v>
      </c>
      <c r="D1048563" s="33">
        <f>IF(G15&lt;&gt;"",G15,"")</f>
        <v>666</v>
      </c>
      <c r="E1048563" s="34">
        <f>IF(M15&lt;&gt;"",M15,"")</f>
        <v>1100</v>
      </c>
      <c r="F1048563" s="33" t="str">
        <f>K15</f>
        <v>JU</v>
      </c>
      <c r="G1048563" s="33" t="str">
        <f>IF(C21&lt;&gt;"",C21,"")</f>
        <v/>
      </c>
      <c r="H1048563" s="33" t="str">
        <f>IF(E21&lt;&gt;"",E21,"")</f>
        <v/>
      </c>
      <c r="I1048563" s="33" t="str">
        <f>IF(D26&lt;&gt;"",D26,"")</f>
        <v/>
      </c>
      <c r="J1048563" s="33"/>
      <c r="K1048563" s="33" t="str">
        <f>IF(L7&lt;&gt;"",L7,"")</f>
        <v/>
      </c>
      <c r="L1048563" s="33" t="str">
        <f>IF(I21="","-",I21)</f>
        <v>-</v>
      </c>
      <c r="M1048563" s="35" t="str">
        <f>G21</f>
        <v>JU</v>
      </c>
      <c r="N1048563" s="35">
        <f>WEEKNUM(A1048563)</f>
        <v>17</v>
      </c>
      <c r="O1048563" s="36">
        <v>0.85416666666666663</v>
      </c>
      <c r="P1048563" s="36"/>
      <c r="Q1048563" s="37" t="str">
        <f>IF(P1048563&lt;&gt;"",IF(P1048563&lt;1000,(P1048563-O1048563)*24*60,IF(WEEKDAY(P1048563,2)&gt;5,(NETWORKDAYS(A1048571,P1048563)+(P1048563-INT(P1048563))-O1048563)*24*60,(NETWORKDAYS(A1048563,P1048563)-1+(P1048563-INT(P1048563))-O1048563)*24*60)),"")</f>
        <v/>
      </c>
      <c r="R1048563" s="33"/>
      <c r="S1048563" s="35" t="str">
        <f>K21</f>
        <v>NON</v>
      </c>
      <c r="T1048563" s="35">
        <f>COUNTA(M21:M25)</f>
        <v>0</v>
      </c>
      <c r="U1048563" s="38" t="str">
        <f>IF(M21&lt;&gt;"",M21,"")</f>
        <v/>
      </c>
    </row>
    <row r="1048564" spans="1:22" s="23" customFormat="1" ht="16.5" customHeight="1" x14ac:dyDescent="0.35">
      <c r="A1048564" s="32"/>
      <c r="B1048564" s="35"/>
      <c r="C1048564" s="39"/>
      <c r="D1048564" s="35"/>
      <c r="E1048564" s="40"/>
      <c r="F1048564" s="35"/>
      <c r="G1048564" s="35"/>
      <c r="H1048564" s="41"/>
      <c r="I1048564" s="41"/>
      <c r="J1048564" s="35"/>
      <c r="K1048564" s="35"/>
      <c r="L1048564" s="35"/>
      <c r="M1048564" s="35"/>
      <c r="N1048564" s="42"/>
      <c r="O1048564" s="43"/>
      <c r="P1048564" s="35"/>
      <c r="Q1048564" s="35"/>
      <c r="R1048564" s="35"/>
      <c r="S1048564" s="35"/>
      <c r="U1048564" s="38" t="str">
        <f>IF(M22&lt;&gt;"",M22,"")</f>
        <v/>
      </c>
      <c r="V1048564" s="35"/>
    </row>
    <row r="1048565" spans="1:22" s="23" customFormat="1" ht="16.5" customHeight="1" x14ac:dyDescent="0.35">
      <c r="A1048565" s="32"/>
      <c r="B1048565" s="35"/>
      <c r="C1048565" s="39"/>
      <c r="D1048565" s="35"/>
      <c r="E1048565" s="40"/>
      <c r="F1048565" s="35"/>
      <c r="G1048565" s="35"/>
      <c r="H1048565" s="41"/>
      <c r="I1048565" s="41"/>
      <c r="J1048565" s="35"/>
      <c r="K1048565" s="35"/>
      <c r="L1048565" s="35"/>
      <c r="M1048565" s="35"/>
      <c r="N1048565" s="42"/>
      <c r="O1048565" s="35"/>
      <c r="P1048565" s="35"/>
      <c r="Q1048565" s="35"/>
      <c r="R1048565" s="35"/>
      <c r="S1048565" s="35"/>
      <c r="U1048565" s="38" t="str">
        <f>IF(M23&lt;&gt;"",M23,"")</f>
        <v/>
      </c>
      <c r="V1048565" s="35"/>
    </row>
    <row r="1048566" spans="1:22" s="23" customFormat="1" ht="15.75" x14ac:dyDescent="0.25">
      <c r="O1048566" s="44"/>
      <c r="U1048566" s="38" t="str">
        <f>IF(M24&lt;&gt;"",M24,"")</f>
        <v/>
      </c>
      <c r="V1048566" s="35"/>
    </row>
    <row r="1048567" spans="1:22" s="23" customFormat="1" ht="15.75" x14ac:dyDescent="0.25">
      <c r="U1048567" s="38" t="str">
        <f>IF(M25&lt;&gt;"",M25,"")</f>
        <v/>
      </c>
      <c r="V1048567" s="35"/>
    </row>
    <row r="1048568" spans="1:22" s="23" customFormat="1" x14ac:dyDescent="0.25">
      <c r="U1048568" s="25"/>
    </row>
    <row r="1048569" spans="1:22" s="23" customFormat="1" x14ac:dyDescent="0.25">
      <c r="U1048569" s="25"/>
    </row>
    <row r="1048570" spans="1:22" s="23" customFormat="1" x14ac:dyDescent="0.25">
      <c r="U1048570" s="25"/>
    </row>
    <row r="1048571" spans="1:22" s="23" customFormat="1" x14ac:dyDescent="0.25">
      <c r="U1048571" s="25"/>
    </row>
    <row r="1048572" spans="1:22" s="23" customFormat="1" x14ac:dyDescent="0.25">
      <c r="U1048572" s="25"/>
    </row>
    <row r="1048573" spans="1:22" s="23" customFormat="1" x14ac:dyDescent="0.25">
      <c r="U1048573" s="25"/>
    </row>
    <row r="1048574" spans="1:22" s="23" customFormat="1" x14ac:dyDescent="0.25">
      <c r="U1048574" s="25"/>
    </row>
    <row r="1048575" spans="1:22" s="23" customFormat="1" x14ac:dyDescent="0.25">
      <c r="U1048575" s="25"/>
    </row>
    <row r="1048576" spans="1:22" s="23" customFormat="1" x14ac:dyDescent="0.25">
      <c r="U1048576" s="25"/>
    </row>
  </sheetData>
  <mergeCells count="1">
    <mergeCell ref="D26:K30"/>
  </mergeCells>
  <conditionalFormatting sqref="H22:H23 H25">
    <cfRule type="duplicateValues" dxfId="2" priority="1"/>
  </conditionalFormatting>
  <conditionalFormatting sqref="I22:I23 I25">
    <cfRule type="duplicateValues" dxfId="1" priority="2"/>
  </conditionalFormatting>
  <conditionalFormatting sqref="D1048562:D1048565">
    <cfRule type="duplicateValues" dxfId="0" priority="3"/>
  </conditionalFormatting>
  <dataValidations count="5">
    <dataValidation type="textLength" operator="equal" showErrorMessage="1" errorTitle="Merci de mettre votre PID" sqref="L7" xr:uid="{0208DB7E-B6F2-40A6-BB03-00E7EABD49FC}">
      <formula1>4</formula1>
    </dataValidation>
    <dataValidation type="textLength" showInputMessage="1" showErrorMessage="1" error="Ce champ est obligatoire" sqref="C21" xr:uid="{09EF608D-DEB3-4189-8561-43C635F3B7AE}">
      <formula1>3</formula1>
      <formula2>100</formula2>
    </dataValidation>
    <dataValidation operator="equal" error="Ce numéro de process n'est pas valide" sqref="I15:I17 M15 G21 K15" xr:uid="{3671AEAA-CDE5-40AB-8835-16A141081594}"/>
    <dataValidation showInputMessage="1" showErrorMessage="1" sqref="E21" xr:uid="{D0260091-CB1B-4143-A729-77198CB879AC}"/>
    <dataValidation type="textLength" showInputMessage="1" showErrorMessage="1" error="Indiquer le poids de la fiche." sqref="M16" xr:uid="{B2C60E04-0ED9-447D-921A-DCAE45BE723F}">
      <formula1>1</formula1>
      <formula2>100000</formula2>
    </dataValidation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operator="equal" showErrorMessage="1" error="Merci de sélectionner la Zone_x000a_approvisionnée." prompt="Merci de re" xr:uid="{20695DF3-BDDC-4835-AF37-A3BA0970F755}">
          <x14:formula1>
            <xm:f>'G:\Pub\Magasin IN FF\App_Logistic\Files_test\[App_logistic_v2.test_EBR.xlsm]Paramettres'!#REF!</xm:f>
          </x14:formula1>
          <xm:sqref>K16</xm:sqref>
        </x14:dataValidation>
        <x14:dataValidation type="list" allowBlank="1" showInputMessage="1" showErrorMessage="1" xr:uid="{D312FFB3-16D6-4700-A957-C94F8B0F9E48}">
          <x14:formula1>
            <xm:f>'G:\Pub\Magasin IN FF\App_Logistic\Files_test\[App_logistic_v2.test_EBR.xlsm]Paramettres'!#REF!</xm:f>
          </x14:formula1>
          <xm:sqref>I21</xm:sqref>
        </x14:dataValidation>
        <x14:dataValidation type="list" allowBlank="1" showInputMessage="1" showErrorMessage="1" error="Selectionnez votre Pause SVP 9 !" promptTitle="Pause" xr:uid="{9BAF48EA-1F2C-4B1D-9AD2-1311B5C1CDF0}">
          <x14:formula1>
            <xm:f>'G:\Pub\Magasin IN FF\App_Logistic\Files_test\[App_logistic_v2.test_EBR.xlsm]Paramettres'!#REF!</xm:f>
          </x14:formula1>
          <xm:sqref>E15:E16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E5B41-D2E9-44BB-823F-AE06EEF418C9}">
  <sheetPr codeName="Sheet2"/>
  <dimension ref="A1:G22"/>
  <sheetViews>
    <sheetView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12" bestFit="1" customWidth="1"/>
    <col min="3" max="3" width="16.5703125" style="46" bestFit="1" customWidth="1"/>
    <col min="4" max="4" width="35.28515625" bestFit="1" customWidth="1"/>
    <col min="5" max="5" width="11" bestFit="1" customWidth="1"/>
    <col min="6" max="6" width="11.7109375" bestFit="1" customWidth="1"/>
    <col min="7" max="7" width="9.7109375" bestFit="1" customWidth="1"/>
  </cols>
  <sheetData>
    <row r="1" spans="1:7" x14ac:dyDescent="0.25">
      <c r="A1" t="s">
        <v>71</v>
      </c>
      <c r="B1" t="s">
        <v>80</v>
      </c>
      <c r="C1" s="46" t="s">
        <v>72</v>
      </c>
      <c r="D1" t="s">
        <v>43</v>
      </c>
      <c r="E1" t="s">
        <v>79</v>
      </c>
      <c r="F1" t="s">
        <v>42</v>
      </c>
      <c r="G1" t="s">
        <v>25</v>
      </c>
    </row>
    <row r="2" spans="1:7" x14ac:dyDescent="0.25">
      <c r="A2">
        <v>111</v>
      </c>
      <c r="B2" s="45" t="s">
        <v>38</v>
      </c>
      <c r="C2" s="47">
        <v>5002</v>
      </c>
      <c r="D2" s="45" t="s">
        <v>47</v>
      </c>
      <c r="E2" s="45" t="s">
        <v>26</v>
      </c>
      <c r="F2">
        <v>2000</v>
      </c>
      <c r="G2" s="45" t="s">
        <v>44</v>
      </c>
    </row>
    <row r="3" spans="1:7" x14ac:dyDescent="0.25">
      <c r="A3">
        <v>222</v>
      </c>
      <c r="B3" s="45" t="s">
        <v>38</v>
      </c>
      <c r="C3" s="47">
        <v>506</v>
      </c>
      <c r="D3" s="45" t="s">
        <v>67</v>
      </c>
      <c r="E3" s="45" t="s">
        <v>26</v>
      </c>
      <c r="F3">
        <v>1150</v>
      </c>
      <c r="G3" s="45" t="s">
        <v>45</v>
      </c>
    </row>
    <row r="4" spans="1:7" x14ac:dyDescent="0.25">
      <c r="A4">
        <v>333</v>
      </c>
      <c r="B4" s="45" t="s">
        <v>38</v>
      </c>
      <c r="C4" s="47">
        <v>550</v>
      </c>
      <c r="D4" s="45" t="s">
        <v>59</v>
      </c>
      <c r="E4" s="45" t="s">
        <v>26</v>
      </c>
      <c r="F4">
        <v>150</v>
      </c>
      <c r="G4" s="45" t="s">
        <v>41</v>
      </c>
    </row>
    <row r="5" spans="1:7" x14ac:dyDescent="0.25">
      <c r="A5">
        <v>444</v>
      </c>
      <c r="B5" s="45" t="s">
        <v>38</v>
      </c>
      <c r="C5" s="47">
        <v>547</v>
      </c>
      <c r="D5" s="45" t="s">
        <v>66</v>
      </c>
      <c r="E5" s="45" t="s">
        <v>26</v>
      </c>
      <c r="F5">
        <v>165</v>
      </c>
      <c r="G5" s="45" t="s">
        <v>41</v>
      </c>
    </row>
    <row r="6" spans="1:7" x14ac:dyDescent="0.25">
      <c r="A6">
        <v>555</v>
      </c>
      <c r="B6" s="45" t="s">
        <v>38</v>
      </c>
      <c r="C6" s="47" t="s">
        <v>60</v>
      </c>
      <c r="D6" s="45" t="s">
        <v>48</v>
      </c>
      <c r="E6" s="45" t="s">
        <v>27</v>
      </c>
      <c r="F6">
        <v>5</v>
      </c>
      <c r="G6" s="45" t="s">
        <v>40</v>
      </c>
    </row>
    <row r="7" spans="1:7" x14ac:dyDescent="0.25">
      <c r="A7">
        <v>666</v>
      </c>
      <c r="B7" s="45" t="s">
        <v>39</v>
      </c>
      <c r="C7" s="47">
        <v>21138</v>
      </c>
      <c r="D7" s="45" t="s">
        <v>47</v>
      </c>
      <c r="E7" s="45" t="s">
        <v>28</v>
      </c>
      <c r="F7">
        <v>1100</v>
      </c>
      <c r="G7" s="45" t="s">
        <v>39</v>
      </c>
    </row>
    <row r="8" spans="1:7" x14ac:dyDescent="0.25">
      <c r="A8">
        <v>777</v>
      </c>
      <c r="B8" s="45" t="s">
        <v>38</v>
      </c>
      <c r="C8" s="47">
        <v>536</v>
      </c>
      <c r="D8" s="45" t="s">
        <v>49</v>
      </c>
      <c r="E8" s="45" t="s">
        <v>26</v>
      </c>
      <c r="F8">
        <v>150</v>
      </c>
      <c r="G8" s="45" t="s">
        <v>41</v>
      </c>
    </row>
    <row r="9" spans="1:7" x14ac:dyDescent="0.25">
      <c r="A9">
        <v>888</v>
      </c>
      <c r="B9" s="45" t="s">
        <v>38</v>
      </c>
      <c r="C9" s="47">
        <v>201432</v>
      </c>
      <c r="D9" s="45" t="s">
        <v>50</v>
      </c>
      <c r="E9" s="45" t="s">
        <v>26</v>
      </c>
      <c r="F9">
        <v>3025</v>
      </c>
      <c r="G9" s="45" t="s">
        <v>46</v>
      </c>
    </row>
    <row r="10" spans="1:7" x14ac:dyDescent="0.25">
      <c r="A10">
        <v>999</v>
      </c>
      <c r="B10" s="45" t="s">
        <v>38</v>
      </c>
      <c r="C10" s="47">
        <v>1086</v>
      </c>
      <c r="D10" s="45" t="s">
        <v>51</v>
      </c>
      <c r="E10" s="45" t="s">
        <v>26</v>
      </c>
      <c r="F10">
        <v>1500</v>
      </c>
      <c r="G10" s="45" t="s">
        <v>45</v>
      </c>
    </row>
    <row r="11" spans="1:7" x14ac:dyDescent="0.25">
      <c r="A11">
        <v>1110</v>
      </c>
      <c r="B11" s="45" t="s">
        <v>38</v>
      </c>
      <c r="C11" s="47">
        <v>554</v>
      </c>
      <c r="D11" s="45" t="s">
        <v>52</v>
      </c>
      <c r="E11" s="45" t="s">
        <v>29</v>
      </c>
      <c r="F11">
        <v>445</v>
      </c>
      <c r="G11" s="45" t="s">
        <v>41</v>
      </c>
    </row>
    <row r="12" spans="1:7" x14ac:dyDescent="0.25">
      <c r="A12">
        <v>1221</v>
      </c>
      <c r="B12" s="45" t="s">
        <v>38</v>
      </c>
      <c r="C12" s="47" t="s">
        <v>68</v>
      </c>
      <c r="D12" s="45" t="s">
        <v>53</v>
      </c>
      <c r="E12" s="45" t="s">
        <v>26</v>
      </c>
      <c r="F12">
        <v>50</v>
      </c>
      <c r="G12" s="45" t="s">
        <v>41</v>
      </c>
    </row>
    <row r="13" spans="1:7" x14ac:dyDescent="0.25">
      <c r="A13">
        <v>1332</v>
      </c>
      <c r="B13" s="45" t="s">
        <v>38</v>
      </c>
      <c r="C13" s="47" t="s">
        <v>30</v>
      </c>
      <c r="D13" s="45" t="s">
        <v>54</v>
      </c>
      <c r="E13" s="45" t="s">
        <v>26</v>
      </c>
      <c r="F13">
        <v>10</v>
      </c>
      <c r="G13" s="45" t="s">
        <v>40</v>
      </c>
    </row>
    <row r="14" spans="1:7" x14ac:dyDescent="0.25">
      <c r="A14">
        <v>1443</v>
      </c>
      <c r="B14" s="45" t="s">
        <v>38</v>
      </c>
      <c r="C14" s="47" t="s">
        <v>31</v>
      </c>
      <c r="D14" s="45" t="s">
        <v>55</v>
      </c>
      <c r="E14" s="45" t="s">
        <v>32</v>
      </c>
      <c r="F14">
        <v>3400</v>
      </c>
      <c r="G14" s="45" t="s">
        <v>46</v>
      </c>
    </row>
    <row r="15" spans="1:7" x14ac:dyDescent="0.25">
      <c r="A15">
        <v>1554</v>
      </c>
      <c r="B15" s="45" t="s">
        <v>61</v>
      </c>
      <c r="C15" s="47">
        <v>5879</v>
      </c>
      <c r="D15" s="45" t="s">
        <v>56</v>
      </c>
      <c r="E15" s="45" t="s">
        <v>26</v>
      </c>
      <c r="F15">
        <v>170</v>
      </c>
      <c r="G15" s="45" t="s">
        <v>61</v>
      </c>
    </row>
    <row r="16" spans="1:7" x14ac:dyDescent="0.25">
      <c r="A16">
        <v>1665</v>
      </c>
      <c r="B16" s="45" t="s">
        <v>37</v>
      </c>
      <c r="C16" s="47">
        <v>5138</v>
      </c>
      <c r="D16" s="45" t="s">
        <v>65</v>
      </c>
      <c r="E16" s="45" t="s">
        <v>26</v>
      </c>
      <c r="F16">
        <v>10120</v>
      </c>
      <c r="G16" s="45" t="s">
        <v>37</v>
      </c>
    </row>
    <row r="17" spans="1:7" x14ac:dyDescent="0.25">
      <c r="A17">
        <v>1776</v>
      </c>
      <c r="B17" s="45" t="s">
        <v>38</v>
      </c>
      <c r="C17" s="47">
        <v>501</v>
      </c>
      <c r="D17" s="45" t="s">
        <v>57</v>
      </c>
      <c r="E17" s="45" t="s">
        <v>29</v>
      </c>
      <c r="F17">
        <v>3370</v>
      </c>
      <c r="G17" s="45" t="s">
        <v>46</v>
      </c>
    </row>
    <row r="18" spans="1:7" x14ac:dyDescent="0.25">
      <c r="A18">
        <v>1887</v>
      </c>
      <c r="B18" s="45" t="s">
        <v>38</v>
      </c>
      <c r="C18" s="47" t="s">
        <v>33</v>
      </c>
      <c r="D18" s="45" t="s">
        <v>64</v>
      </c>
      <c r="E18" s="45" t="s">
        <v>26</v>
      </c>
      <c r="F18">
        <v>310</v>
      </c>
      <c r="G18" s="45" t="s">
        <v>41</v>
      </c>
    </row>
    <row r="19" spans="1:7" x14ac:dyDescent="0.25">
      <c r="A19">
        <v>1998</v>
      </c>
      <c r="B19" s="45" t="s">
        <v>34</v>
      </c>
      <c r="C19" s="47" t="s">
        <v>35</v>
      </c>
      <c r="D19" s="45" t="s">
        <v>34</v>
      </c>
      <c r="E19" s="45" t="s">
        <v>26</v>
      </c>
      <c r="F19">
        <v>4000</v>
      </c>
      <c r="G19" s="45" t="s">
        <v>34</v>
      </c>
    </row>
    <row r="20" spans="1:7" x14ac:dyDescent="0.25">
      <c r="A20">
        <v>2109</v>
      </c>
      <c r="B20" s="45" t="s">
        <v>62</v>
      </c>
      <c r="C20" s="47" t="s">
        <v>36</v>
      </c>
      <c r="D20" s="45" t="s">
        <v>58</v>
      </c>
      <c r="E20" s="45" t="s">
        <v>26</v>
      </c>
      <c r="F20">
        <v>24</v>
      </c>
      <c r="G20" s="45" t="s">
        <v>63</v>
      </c>
    </row>
    <row r="21" spans="1:7" x14ac:dyDescent="0.25">
      <c r="B21" s="45"/>
      <c r="C21" s="47"/>
      <c r="D21" s="45"/>
      <c r="E21" s="45"/>
      <c r="G21" s="45"/>
    </row>
    <row r="22" spans="1:7" x14ac:dyDescent="0.25">
      <c r="B22" s="45"/>
      <c r="C22" s="47"/>
      <c r="D22" s="45"/>
      <c r="E22" s="45"/>
      <c r="G22" s="4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A5CE7E-0A5F-4D51-ACAE-2164DC0762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Firmenich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LARIVIERE</dc:creator>
  <cp:lastModifiedBy>jp</cp:lastModifiedBy>
  <dcterms:created xsi:type="dcterms:W3CDTF">2020-04-27T00:30:02Z</dcterms:created>
  <dcterms:modified xsi:type="dcterms:W3CDTF">2020-04-27T06:29:21Z</dcterms:modified>
</cp:coreProperties>
</file>