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0" yWindow="0" windowWidth="24000" windowHeight="9885" tabRatio="424"/>
  </bookViews>
  <sheets>
    <sheet name="Suivi offres" sheetId="17" r:id="rId1"/>
    <sheet name="Suivi mails" sheetId="20" r:id="rId2"/>
    <sheet name="Suivi candidatures" sheetId="14" r:id="rId3"/>
    <sheet name="Listes déroulantes" sheetId="16" r:id="rId4"/>
  </sheets>
  <definedNames>
    <definedName name="Liste.Activitée">'Listes déroulantes'!$C$6:$C$15</definedName>
    <definedName name="Liste.Emetteur">'Listes déroulantes'!$E$6:$E$29</definedName>
    <definedName name="Liste.Libellé">'Listes déroulantes'!$D$6:$D$23</definedName>
    <definedName name="Liste.Lieu">'Listes déroulantes'!$F$6:$F$21</definedName>
    <definedName name="Liste.Statut">'Listes déroulantes'!$G$6:$G$19</definedName>
    <definedName name="Liste.Type.Offre">OFFSET('Listes déroulantes'!$B$6,,,COUNTA('Listes déroulantes'!$B:$B)-2)</definedName>
    <definedName name="Observations">'Listes déroulantes'!$H$6:$H$31</definedName>
    <definedName name="Statut_Candidature">OFFSET('Listes déroulantes'!#REF!,,,COUNTA('Listes déroulantes'!$G:$G)-1)</definedName>
  </definedNames>
  <calcPr calcId="152511"/>
</workbook>
</file>

<file path=xl/calcChain.xml><?xml version="1.0" encoding="utf-8"?>
<calcChain xmlns="http://schemas.openxmlformats.org/spreadsheetml/2006/main">
  <c r="E16" i="17" l="1"/>
  <c r="E15" i="17"/>
  <c r="E14" i="17"/>
  <c r="E13" i="17"/>
  <c r="E12" i="17"/>
  <c r="E11" i="17"/>
  <c r="E10" i="17"/>
  <c r="E9" i="17"/>
  <c r="E8" i="17"/>
  <c r="E7" i="17"/>
  <c r="E6" i="17"/>
  <c r="E5" i="17"/>
  <c r="L16" i="17"/>
  <c r="L15" i="17"/>
  <c r="L14" i="17"/>
  <c r="L13" i="17"/>
  <c r="L12" i="17"/>
  <c r="L11" i="17"/>
  <c r="L10" i="17"/>
  <c r="L9" i="17"/>
  <c r="L8" i="17"/>
  <c r="L7" i="17"/>
  <c r="L6" i="17"/>
  <c r="L5" i="17"/>
  <c r="P16" i="17"/>
  <c r="P15" i="17"/>
  <c r="P14" i="17"/>
  <c r="P13" i="17"/>
  <c r="P12" i="17"/>
  <c r="P11" i="17"/>
  <c r="P10" i="17"/>
  <c r="P9" i="17"/>
  <c r="P8" i="17"/>
  <c r="P7" i="17"/>
  <c r="P6" i="17"/>
  <c r="P5" i="17"/>
  <c r="G34" i="20"/>
  <c r="Q13" i="20"/>
  <c r="Q12" i="20"/>
  <c r="Q11" i="20"/>
  <c r="Q10" i="20"/>
  <c r="Q9" i="20"/>
  <c r="Q8" i="20"/>
  <c r="Q7" i="20"/>
  <c r="Q6" i="20"/>
  <c r="Q5" i="20"/>
  <c r="M16" i="20"/>
  <c r="M15" i="20"/>
  <c r="M14" i="20"/>
  <c r="M13" i="20"/>
  <c r="M12" i="20"/>
  <c r="M11" i="20"/>
  <c r="M10" i="20"/>
  <c r="M9" i="20"/>
  <c r="M8" i="20"/>
  <c r="M7" i="20"/>
  <c r="M6" i="20"/>
  <c r="M5" i="20"/>
  <c r="E16" i="20"/>
  <c r="E15" i="20"/>
  <c r="E14" i="20"/>
  <c r="E13" i="20"/>
  <c r="E12" i="20"/>
  <c r="E11" i="20"/>
  <c r="E10" i="20"/>
  <c r="E9" i="20"/>
  <c r="E8" i="20"/>
  <c r="E7" i="20"/>
  <c r="E6" i="20"/>
  <c r="E5" i="20"/>
  <c r="T34" i="20"/>
  <c r="S34" i="20"/>
  <c r="P34" i="20"/>
  <c r="O34" i="20"/>
  <c r="L34" i="20"/>
  <c r="K34" i="20"/>
  <c r="J34" i="20"/>
  <c r="I34" i="20"/>
  <c r="H34" i="20"/>
  <c r="F34" i="20"/>
  <c r="C34" i="20"/>
  <c r="Q33" i="20"/>
  <c r="M33" i="20"/>
  <c r="E33" i="20"/>
  <c r="Q32" i="20"/>
  <c r="M32" i="20"/>
  <c r="E32" i="20"/>
  <c r="Q31" i="20"/>
  <c r="M31" i="20"/>
  <c r="E31" i="20"/>
  <c r="Q30" i="20"/>
  <c r="M30" i="20"/>
  <c r="E30" i="20"/>
  <c r="Q29" i="20"/>
  <c r="M29" i="20"/>
  <c r="E29" i="20"/>
  <c r="Q28" i="20"/>
  <c r="M28" i="20"/>
  <c r="E28" i="20"/>
  <c r="Q27" i="20"/>
  <c r="M27" i="20"/>
  <c r="E27" i="20"/>
  <c r="Q26" i="20"/>
  <c r="M26" i="20"/>
  <c r="E26" i="20"/>
  <c r="Q25" i="20"/>
  <c r="M25" i="20"/>
  <c r="E25" i="20"/>
  <c r="Q24" i="20"/>
  <c r="M24" i="20"/>
  <c r="E24" i="20"/>
  <c r="Q23" i="20"/>
  <c r="M23" i="20"/>
  <c r="E23" i="20"/>
  <c r="Q22" i="20"/>
  <c r="M22" i="20"/>
  <c r="E22" i="20"/>
  <c r="Q21" i="20"/>
  <c r="M21" i="20"/>
  <c r="E21" i="20"/>
  <c r="Q20" i="20"/>
  <c r="M20" i="20"/>
  <c r="E20" i="20"/>
  <c r="Q19" i="20"/>
  <c r="M19" i="20"/>
  <c r="E19" i="20"/>
  <c r="Q18" i="20"/>
  <c r="M18" i="20"/>
  <c r="E18" i="20"/>
  <c r="Q17" i="20"/>
  <c r="M17" i="20"/>
  <c r="E17" i="20"/>
  <c r="Q16" i="20"/>
  <c r="Q15" i="20"/>
  <c r="Q14" i="20"/>
  <c r="B8" i="14"/>
  <c r="K31" i="14"/>
  <c r="G45" i="17"/>
  <c r="H45" i="17"/>
  <c r="I45" i="17"/>
  <c r="J45" i="17"/>
  <c r="K45" i="17"/>
  <c r="N45" i="17"/>
  <c r="O45" i="17"/>
  <c r="R45" i="17"/>
  <c r="F45" i="17"/>
  <c r="C45" i="17"/>
  <c r="S45" i="17"/>
  <c r="P44" i="17"/>
  <c r="P43" i="17"/>
  <c r="P42" i="17"/>
  <c r="P41" i="17"/>
  <c r="P40" i="17"/>
  <c r="P39" i="17"/>
  <c r="P38" i="17"/>
  <c r="P37" i="17"/>
  <c r="P36" i="17"/>
  <c r="P35" i="17"/>
  <c r="P34" i="17"/>
  <c r="P33" i="17"/>
  <c r="P32" i="17"/>
  <c r="P31" i="17"/>
  <c r="P30" i="17"/>
  <c r="P29" i="17"/>
  <c r="P28" i="17"/>
  <c r="P27" i="17"/>
  <c r="P26" i="17"/>
  <c r="P25" i="17"/>
  <c r="P24" i="17"/>
  <c r="P23" i="17"/>
  <c r="P22" i="17"/>
  <c r="P21" i="17"/>
  <c r="P20" i="17"/>
  <c r="P19" i="17"/>
  <c r="P18" i="17"/>
  <c r="P17" i="17"/>
  <c r="L44" i="17"/>
  <c r="E44" i="17"/>
  <c r="L43" i="17"/>
  <c r="E43" i="17"/>
  <c r="L42" i="17"/>
  <c r="E42" i="17"/>
  <c r="L41" i="17"/>
  <c r="E41" i="17"/>
  <c r="L40" i="17"/>
  <c r="E40" i="17"/>
  <c r="L39" i="17"/>
  <c r="E39" i="17"/>
  <c r="L38" i="17"/>
  <c r="E38" i="17"/>
  <c r="L37" i="17"/>
  <c r="E37" i="17"/>
  <c r="L36" i="17"/>
  <c r="E36" i="17"/>
  <c r="L35" i="17"/>
  <c r="E35" i="17"/>
  <c r="L34" i="17"/>
  <c r="E34" i="17"/>
  <c r="L33" i="17"/>
  <c r="E33" i="17"/>
  <c r="L32" i="17"/>
  <c r="E32" i="17"/>
  <c r="L31" i="17"/>
  <c r="E31" i="17"/>
  <c r="L30" i="17"/>
  <c r="E30" i="17"/>
  <c r="L29" i="17"/>
  <c r="E29" i="17"/>
  <c r="L28" i="17"/>
  <c r="E28" i="17"/>
  <c r="L27" i="17"/>
  <c r="E27" i="17"/>
  <c r="L26" i="17"/>
  <c r="E26" i="17"/>
  <c r="L25" i="17"/>
  <c r="E25" i="17"/>
  <c r="L24" i="17"/>
  <c r="E24" i="17"/>
  <c r="L23" i="17"/>
  <c r="E23" i="17"/>
  <c r="L22" i="17"/>
  <c r="E22" i="17"/>
  <c r="L21" i="17"/>
  <c r="E21" i="17"/>
  <c r="L20" i="17"/>
  <c r="E20" i="17"/>
  <c r="L19" i="17"/>
  <c r="E19" i="17"/>
  <c r="L18" i="17"/>
  <c r="E18" i="17"/>
  <c r="L17" i="17"/>
  <c r="E17" i="17"/>
  <c r="C32" i="14"/>
  <c r="R32" i="14"/>
  <c r="P32" i="14"/>
  <c r="O32" i="14"/>
  <c r="M32" i="14"/>
  <c r="L32" i="14"/>
  <c r="J32" i="14"/>
  <c r="I32" i="14"/>
  <c r="H32" i="14"/>
  <c r="G32" i="14"/>
  <c r="F32" i="14"/>
  <c r="E32" i="14"/>
  <c r="D32" i="14"/>
  <c r="S32" i="14"/>
  <c r="Q30" i="14"/>
  <c r="N30" i="14"/>
  <c r="B30" i="14"/>
  <c r="K30" i="14" s="1"/>
  <c r="Q29" i="14"/>
  <c r="N29" i="14"/>
  <c r="B29" i="14"/>
  <c r="K29" i="14" s="1"/>
  <c r="Q28" i="14"/>
  <c r="N28" i="14"/>
  <c r="B28" i="14"/>
  <c r="K28" i="14" s="1"/>
  <c r="Q27" i="14"/>
  <c r="N27" i="14"/>
  <c r="B27" i="14"/>
  <c r="K27" i="14" s="1"/>
  <c r="Q26" i="14"/>
  <c r="N26" i="14"/>
  <c r="B26" i="14"/>
  <c r="K26" i="14" s="1"/>
  <c r="Q25" i="14"/>
  <c r="N25" i="14"/>
  <c r="B25" i="14"/>
  <c r="K25" i="14" s="1"/>
  <c r="Q24" i="14"/>
  <c r="N24" i="14"/>
  <c r="B24" i="14"/>
  <c r="K24" i="14" s="1"/>
  <c r="Q23" i="14"/>
  <c r="N23" i="14"/>
  <c r="B23" i="14"/>
  <c r="K23" i="14" s="1"/>
  <c r="Q22" i="14"/>
  <c r="N22" i="14"/>
  <c r="B22" i="14"/>
  <c r="K22" i="14" s="1"/>
  <c r="Q21" i="14"/>
  <c r="N21" i="14"/>
  <c r="B21" i="14"/>
  <c r="K21" i="14" s="1"/>
  <c r="Q20" i="14"/>
  <c r="N20" i="14"/>
  <c r="B20" i="14"/>
  <c r="K20" i="14" s="1"/>
  <c r="Q19" i="14"/>
  <c r="N19" i="14"/>
  <c r="B19" i="14"/>
  <c r="K19" i="14" s="1"/>
  <c r="Q18" i="14"/>
  <c r="N18" i="14"/>
  <c r="B18" i="14"/>
  <c r="K18" i="14" s="1"/>
  <c r="Q17" i="14"/>
  <c r="N17" i="14"/>
  <c r="B17" i="14"/>
  <c r="K17" i="14" s="1"/>
  <c r="Q16" i="14"/>
  <c r="N16" i="14"/>
  <c r="B16" i="14"/>
  <c r="K16" i="14" s="1"/>
  <c r="Q15" i="14"/>
  <c r="N15" i="14"/>
  <c r="B15" i="14"/>
  <c r="K15" i="14" s="1"/>
  <c r="Q14" i="14"/>
  <c r="N14" i="14"/>
  <c r="B14" i="14"/>
  <c r="K14" i="14" s="1"/>
  <c r="Q13" i="14"/>
  <c r="N13" i="14"/>
  <c r="B13" i="14"/>
  <c r="K13" i="14" s="1"/>
  <c r="Q12" i="14"/>
  <c r="N12" i="14"/>
  <c r="B12" i="14"/>
  <c r="K12" i="14" s="1"/>
  <c r="Q11" i="14"/>
  <c r="N11" i="14"/>
  <c r="B11" i="14"/>
  <c r="K11" i="14" s="1"/>
  <c r="Q9" i="14"/>
  <c r="N9" i="14"/>
  <c r="B9" i="14"/>
  <c r="K9" i="14" s="1"/>
  <c r="Q10" i="14"/>
  <c r="N10" i="14"/>
  <c r="B10" i="14"/>
  <c r="K10" i="14" s="1"/>
  <c r="Q6" i="14"/>
  <c r="N6" i="14"/>
  <c r="B6" i="14"/>
  <c r="K6" i="14" s="1"/>
  <c r="Q5" i="14"/>
  <c r="N5" i="14"/>
  <c r="B5" i="14"/>
  <c r="K5" i="14" s="1"/>
  <c r="Q7" i="14"/>
  <c r="N7" i="14"/>
  <c r="B7" i="14"/>
  <c r="K7" i="14" s="1"/>
  <c r="Q8" i="14"/>
  <c r="N8" i="14"/>
  <c r="K8" i="14"/>
</calcChain>
</file>

<file path=xl/sharedStrings.xml><?xml version="1.0" encoding="utf-8"?>
<sst xmlns="http://schemas.openxmlformats.org/spreadsheetml/2006/main" count="142" uniqueCount="116">
  <si>
    <t>Observations</t>
  </si>
  <si>
    <t>Libellé du Poste</t>
  </si>
  <si>
    <t>Lieu</t>
  </si>
  <si>
    <t>Libellé du Poste :</t>
  </si>
  <si>
    <t>Lieu :</t>
  </si>
  <si>
    <t>Type Offre</t>
  </si>
  <si>
    <t>Candidature spontanée</t>
  </si>
  <si>
    <t>Nom Contact :</t>
  </si>
  <si>
    <t>Statut Candidature</t>
  </si>
  <si>
    <t>Embauché</t>
  </si>
  <si>
    <t xml:space="preserve"> Date MAJ</t>
  </si>
  <si>
    <t>Emetteur</t>
  </si>
  <si>
    <t>Emetteur :</t>
  </si>
  <si>
    <t>Entreprise :</t>
  </si>
  <si>
    <t>Type Candidature</t>
  </si>
  <si>
    <t xml:space="preserve"> Date Env</t>
  </si>
  <si>
    <t>Observations :</t>
  </si>
  <si>
    <t>Candidature ce jour à l'employeur</t>
  </si>
  <si>
    <t>Offre retirée par l'employeur</t>
  </si>
  <si>
    <t>Mail ou Tél Contact :</t>
  </si>
  <si>
    <t xml:space="preserve"> N° Offre</t>
  </si>
  <si>
    <t>Heure</t>
  </si>
  <si>
    <t xml:space="preserve"> Dern. MAJ</t>
  </si>
  <si>
    <t>Remarques :</t>
  </si>
  <si>
    <t>Critères de sélection non remplis</t>
  </si>
  <si>
    <t>Date Emission</t>
  </si>
  <si>
    <t>Poste non adapté</t>
  </si>
  <si>
    <t>Candidature en attente de réponse</t>
  </si>
  <si>
    <t>Rép. offre pôle emploi</t>
  </si>
  <si>
    <t>Rép. offre partenaire</t>
  </si>
  <si>
    <t>Candidature ce jour sur site internet</t>
  </si>
  <si>
    <t>Candidature ce jour à agence intérim</t>
  </si>
  <si>
    <t>Appel tél en attente</t>
  </si>
  <si>
    <t>Non émise</t>
  </si>
  <si>
    <t>Refus net</t>
  </si>
  <si>
    <t>Emise sans réponse</t>
  </si>
  <si>
    <t>Appel tél effectué</t>
  </si>
  <si>
    <t>Candidature acceptée par le conseiller</t>
  </si>
  <si>
    <t>Candidature acceptée par l'employeur</t>
  </si>
  <si>
    <t xml:space="preserve">Candidature ce jour à pôle emploi </t>
  </si>
  <si>
    <t>Rdv pris</t>
  </si>
  <si>
    <t>Rdv à prendre</t>
  </si>
  <si>
    <t>Dois tél à employeur pour infos &amp; Rdv</t>
  </si>
  <si>
    <t>Dois tél agence intérim pour infos &amp; Rdv</t>
  </si>
  <si>
    <t>En attente de prise Rdv</t>
  </si>
  <si>
    <t>En attente réponse suite Rdv</t>
  </si>
  <si>
    <t>Pas de Rdv pris à ce jour</t>
  </si>
  <si>
    <t>Offre retirée par moi du classeur</t>
  </si>
  <si>
    <t xml:space="preserve"> Statut Candidature</t>
  </si>
  <si>
    <t>Accusé réception reçu par mail</t>
  </si>
  <si>
    <t>Emise</t>
  </si>
  <si>
    <t>Envoyée</t>
  </si>
  <si>
    <t>Candidature refusée par le conseiller</t>
  </si>
  <si>
    <t>Candidature refusée par l'employeur</t>
  </si>
  <si>
    <t>Contact absent, à recontacter</t>
  </si>
  <si>
    <t>Pas d'appel tél effectué à ce jour</t>
  </si>
  <si>
    <t>A recontacter pour repostuler</t>
  </si>
  <si>
    <t>Refusée pour l'immédiat</t>
  </si>
  <si>
    <t xml:space="preserve"> Statut Candidature.</t>
  </si>
  <si>
    <t>Candidature différé</t>
  </si>
  <si>
    <t>Recrutement suspendu</t>
  </si>
  <si>
    <t>En attente avant envoi candidature</t>
  </si>
  <si>
    <t>Transmission pôle emploi</t>
  </si>
  <si>
    <t>Envoi au contact</t>
  </si>
  <si>
    <t>Envoyée sans réponse</t>
  </si>
  <si>
    <t>Adresse</t>
  </si>
  <si>
    <t>Ville</t>
  </si>
  <si>
    <t>Nom Entreprise</t>
  </si>
  <si>
    <t>Tél.</t>
  </si>
  <si>
    <t>Adresse mail</t>
  </si>
  <si>
    <t>Date envoi</t>
  </si>
  <si>
    <t>Réf.</t>
  </si>
  <si>
    <t>SPO-001</t>
  </si>
  <si>
    <t>MAJ.1</t>
  </si>
  <si>
    <t>MAJ.2</t>
  </si>
  <si>
    <t>SPO-002</t>
  </si>
  <si>
    <t>SPO-003</t>
  </si>
  <si>
    <t>SPO-004</t>
  </si>
  <si>
    <t>SPO-005</t>
  </si>
  <si>
    <t>SPO-006</t>
  </si>
  <si>
    <t>SPO-007</t>
  </si>
  <si>
    <t>SPO-008</t>
  </si>
  <si>
    <t>SPO-009</t>
  </si>
  <si>
    <t>SPO-010</t>
  </si>
  <si>
    <t>SPO-011</t>
  </si>
  <si>
    <t>SPO-012</t>
  </si>
  <si>
    <t>SPO-013</t>
  </si>
  <si>
    <t>SPO-014</t>
  </si>
  <si>
    <t>SPO-015</t>
  </si>
  <si>
    <t>SPO-016</t>
  </si>
  <si>
    <t>SPO-017</t>
  </si>
  <si>
    <t>SPO-018</t>
  </si>
  <si>
    <t>SPO-019</t>
  </si>
  <si>
    <t>SPO-020</t>
  </si>
  <si>
    <t>SPO-021</t>
  </si>
  <si>
    <t>SPO-022</t>
  </si>
  <si>
    <t>SPO-023</t>
  </si>
  <si>
    <t>SPO-024</t>
  </si>
  <si>
    <t>SPO-025</t>
  </si>
  <si>
    <t>SPO-026</t>
  </si>
  <si>
    <t xml:space="preserve">  Nom Contact</t>
  </si>
  <si>
    <t>C.Postal</t>
  </si>
  <si>
    <t>Statut candidature</t>
  </si>
  <si>
    <t>Statut candidature2</t>
  </si>
  <si>
    <t>Statut candidature1</t>
  </si>
  <si>
    <t>Observations1</t>
  </si>
  <si>
    <t>Observations2</t>
  </si>
  <si>
    <t>Domaine Activité</t>
  </si>
  <si>
    <t xml:space="preserve">                                                                             LISTES   DE   CHOIX</t>
  </si>
  <si>
    <t xml:space="preserve">Totaux : </t>
  </si>
  <si>
    <t>&gt;&gt;&gt;&gt;&gt;&gt;&gt;&gt;&gt;</t>
  </si>
  <si>
    <t>Heure.</t>
  </si>
  <si>
    <t>TOTAUX  :</t>
  </si>
  <si>
    <t xml:space="preserve">   MAJ</t>
  </si>
  <si>
    <t>Domaine Activitée</t>
  </si>
  <si>
    <t xml:space="preserve"> Domaine Activitée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</si>
</sst>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36" x14ac:knownFonts="1">
    <font>
      <sz val="11"/>
      <color theme="1"/>
      <name val="Calibri"/>
      <family val="2"/>
      <scheme val="minor"/>
    </font>
    <font>
      <b/>
      <sz val="11"/>
      <color theme="1"/>
      <name val="Arial"/>
      <family val="2"/>
    </font>
    <font>
      <u/>
      <sz val="11"/>
      <color theme="10"/>
      <name val="Calibri"/>
      <family val="2"/>
    </font>
    <font>
      <b/>
      <sz val="11"/>
      <color rgb="FFFF0000"/>
      <name val="Arial"/>
      <family val="2"/>
    </font>
    <font>
      <b/>
      <sz val="11"/>
      <color theme="1" tint="0.249977111117893"/>
      <name val="Arial"/>
      <family val="2"/>
    </font>
    <font>
      <b/>
      <sz val="11"/>
      <color rgb="FF143154"/>
      <name val="Arial"/>
      <family val="2"/>
    </font>
    <font>
      <sz val="11"/>
      <color theme="5" tint="-0.499984740745262"/>
      <name val="Calibri"/>
      <family val="2"/>
      <scheme val="minor"/>
    </font>
    <font>
      <sz val="18"/>
      <color theme="1" tint="0.34998626667073579"/>
      <name val="Berlin Sans FB"/>
      <family val="2"/>
    </font>
    <font>
      <sz val="11"/>
      <color theme="5" tint="-0.249977111117893"/>
      <name val="Calibri"/>
      <family val="2"/>
      <scheme val="minor"/>
    </font>
    <font>
      <b/>
      <sz val="11"/>
      <color theme="5" tint="-0.249977111117893"/>
      <name val="Arial"/>
      <family val="2"/>
    </font>
    <font>
      <b/>
      <sz val="11"/>
      <color theme="5" tint="-0.499984740745262"/>
      <name val="Arial"/>
      <family val="2"/>
    </font>
    <font>
      <b/>
      <sz val="11"/>
      <color rgb="FF376091"/>
      <name val="Arial"/>
      <family val="2"/>
    </font>
    <font>
      <b/>
      <sz val="11"/>
      <color theme="4" tint="-0.499984740745262"/>
      <name val="Arial"/>
      <family val="2"/>
    </font>
    <font>
      <sz val="11"/>
      <color rgb="FF6F2927"/>
      <name val="Calibri"/>
      <family val="2"/>
      <scheme val="minor"/>
    </font>
    <font>
      <sz val="11"/>
      <color theme="4" tint="-0.499984740745262"/>
      <name val="Calibri"/>
      <family val="2"/>
      <scheme val="minor"/>
    </font>
    <font>
      <sz val="11"/>
      <color rgb="FF376091"/>
      <name val="Calibri"/>
      <family val="2"/>
      <scheme val="minor"/>
    </font>
    <font>
      <sz val="11"/>
      <color rgb="FF143154"/>
      <name val="Calibri"/>
      <family val="2"/>
      <scheme val="minor"/>
    </font>
    <font>
      <sz val="11"/>
      <color rgb="FFFF0000"/>
      <name val="Arial"/>
      <family val="2"/>
    </font>
    <font>
      <b/>
      <sz val="11"/>
      <color rgb="FF6F2927"/>
      <name val="Arial"/>
      <family val="2"/>
    </font>
    <font>
      <b/>
      <sz val="11"/>
      <color theme="1" tint="0.249977111117893"/>
      <name val="Arial Narrow"/>
      <family val="2"/>
    </font>
    <font>
      <b/>
      <sz val="11"/>
      <color theme="5" tint="-0.499984740745262"/>
      <name val="Arial Narrow"/>
      <family val="2"/>
    </font>
    <font>
      <b/>
      <sz val="11"/>
      <color theme="5" tint="-0.249977111117893"/>
      <name val="Arial Narrow"/>
      <family val="2"/>
    </font>
    <font>
      <b/>
      <sz val="11"/>
      <color rgb="FF376091"/>
      <name val="Arial Narrow"/>
      <family val="2"/>
    </font>
    <font>
      <b/>
      <sz val="11"/>
      <color theme="4" tint="-0.499984740745262"/>
      <name val="Arial Narrow"/>
      <family val="2"/>
    </font>
    <font>
      <b/>
      <sz val="11"/>
      <color rgb="FF143154"/>
      <name val="Arial Narrow"/>
      <family val="2"/>
    </font>
    <font>
      <b/>
      <sz val="10"/>
      <color theme="5" tint="-0.249977111117893"/>
      <name val="Calibri"/>
      <family val="2"/>
      <scheme val="minor"/>
    </font>
    <font>
      <b/>
      <sz val="10"/>
      <color rgb="FF6F2927"/>
      <name val="Calibri"/>
      <family val="2"/>
      <scheme val="minor"/>
    </font>
    <font>
      <b/>
      <sz val="10"/>
      <color theme="5" tint="-0.499984740745262"/>
      <name val="Calibri"/>
      <family val="2"/>
      <scheme val="minor"/>
    </font>
    <font>
      <b/>
      <sz val="10"/>
      <color rgb="FF376091"/>
      <name val="Calibri"/>
      <family val="2"/>
      <scheme val="minor"/>
    </font>
    <font>
      <b/>
      <sz val="10"/>
      <color theme="4" tint="-0.249977111117893"/>
      <name val="Calibri"/>
      <family val="2"/>
      <scheme val="minor"/>
    </font>
    <font>
      <b/>
      <sz val="10"/>
      <color theme="4" tint="-0.499984740745262"/>
      <name val="Calibri"/>
      <family val="2"/>
      <scheme val="minor"/>
    </font>
    <font>
      <sz val="10"/>
      <color theme="5" tint="-0.249977111117893"/>
      <name val="Calibri"/>
      <family val="2"/>
      <scheme val="minor"/>
    </font>
    <font>
      <sz val="10"/>
      <color theme="5" tint="-0.499984740745262"/>
      <name val="Calibri"/>
      <family val="2"/>
      <scheme val="minor"/>
    </font>
    <font>
      <u/>
      <sz val="10"/>
      <color theme="10"/>
      <name val="Calibri"/>
      <family val="2"/>
      <scheme val="minor"/>
    </font>
    <font>
      <i/>
      <sz val="10"/>
      <color theme="5" tint="-0.499984740745262"/>
      <name val="Calibri"/>
      <family val="2"/>
      <scheme val="minor"/>
    </font>
    <font>
      <b/>
      <sz val="11"/>
      <color theme="0"/>
      <name val="Arial"/>
      <family val="2"/>
    </font>
  </fonts>
  <fills count="32">
    <fill>
      <patternFill patternType="none"/>
    </fill>
    <fill>
      <patternFill patternType="gray125"/>
    </fill>
    <fill>
      <patternFill patternType="solid">
        <fgColor rgb="FFD5D0B3"/>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C8C29C"/>
        <bgColor indexed="64"/>
      </patternFill>
    </fill>
    <fill>
      <patternFill patternType="solid">
        <fgColor rgb="FFBEB78C"/>
        <bgColor indexed="64"/>
      </patternFill>
    </fill>
    <fill>
      <patternFill patternType="lightGray">
        <bgColor rgb="FFC8C29C"/>
      </patternFill>
    </fill>
    <fill>
      <patternFill patternType="lightGray">
        <bgColor theme="4" tint="0.79998168889431442"/>
      </patternFill>
    </fill>
    <fill>
      <patternFill patternType="solid">
        <fgColor rgb="FFDBE5F1"/>
        <bgColor indexed="64"/>
      </patternFill>
    </fill>
    <fill>
      <patternFill patternType="solid">
        <fgColor theme="7" tint="0.39997558519241921"/>
        <bgColor indexed="64"/>
      </patternFill>
    </fill>
    <fill>
      <patternFill patternType="solid">
        <fgColor rgb="FFFFC000"/>
        <bgColor indexed="64"/>
      </patternFill>
    </fill>
    <fill>
      <patternFill patternType="solid">
        <fgColor rgb="FFF67B00"/>
        <bgColor indexed="64"/>
      </patternFill>
    </fill>
    <fill>
      <patternFill patternType="solid">
        <fgColor rgb="FFFF8A15"/>
        <bgColor indexed="64"/>
      </patternFill>
    </fill>
    <fill>
      <patternFill patternType="solid">
        <fgColor rgb="FFA3995D"/>
        <bgColor indexed="64"/>
      </patternFill>
    </fill>
    <fill>
      <patternFill patternType="solid">
        <fgColor rgb="FF8A8A8A"/>
        <bgColor indexed="64"/>
      </patternFill>
    </fill>
    <fill>
      <patternFill patternType="solid">
        <fgColor theme="8"/>
        <bgColor indexed="64"/>
      </patternFill>
    </fill>
    <fill>
      <patternFill patternType="solid">
        <fgColor rgb="FFFF3F3F"/>
        <bgColor indexed="64"/>
      </patternFill>
    </fill>
    <fill>
      <patternFill patternType="solid">
        <fgColor rgb="FFC76361"/>
        <bgColor indexed="64"/>
      </patternFill>
    </fill>
    <fill>
      <patternFill patternType="solid">
        <fgColor rgb="FFCCC6A4"/>
        <bgColor indexed="64"/>
      </patternFill>
    </fill>
    <fill>
      <patternFill patternType="gray125">
        <bgColor rgb="FFDBE5F1"/>
      </patternFill>
    </fill>
    <fill>
      <patternFill patternType="lightGray">
        <bgColor rgb="FFDBE5F1"/>
      </patternFill>
    </fill>
    <fill>
      <patternFill patternType="solid">
        <fgColor indexed="22"/>
        <bgColor indexed="64"/>
      </patternFill>
    </fill>
    <fill>
      <patternFill patternType="solid">
        <fgColor indexed="49"/>
        <bgColor indexed="64"/>
      </patternFill>
    </fill>
    <fill>
      <patternFill patternType="solid">
        <fgColor indexed="51"/>
        <bgColor indexed="64"/>
      </patternFill>
    </fill>
    <fill>
      <patternFill patternType="solid">
        <fgColor theme="6" tint="-0.249977111117893"/>
        <bgColor indexed="64"/>
      </patternFill>
    </fill>
    <fill>
      <patternFill patternType="solid">
        <fgColor indexed="19"/>
        <bgColor indexed="64"/>
      </patternFill>
    </fill>
  </fills>
  <borders count="43">
    <border>
      <left/>
      <right/>
      <top/>
      <bottom/>
      <diagonal/>
    </border>
    <border>
      <left style="thick">
        <color theme="1" tint="0.34998626667073579"/>
      </left>
      <right/>
      <top style="thick">
        <color theme="1" tint="0.34998626667073579"/>
      </top>
      <bottom style="thick">
        <color theme="1" tint="0.34998626667073579"/>
      </bottom>
      <diagonal/>
    </border>
    <border>
      <left/>
      <right/>
      <top style="thick">
        <color theme="1" tint="0.34998626667073579"/>
      </top>
      <bottom style="thick">
        <color theme="1" tint="0.34998626667073579"/>
      </bottom>
      <diagonal/>
    </border>
    <border>
      <left/>
      <right style="thick">
        <color theme="1" tint="0.34998626667073579"/>
      </right>
      <top style="thick">
        <color theme="1" tint="0.34998626667073579"/>
      </top>
      <bottom style="thick">
        <color theme="1" tint="0.34998626667073579"/>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style="thin">
        <color theme="1" tint="0.34998626667073579"/>
      </bottom>
      <diagonal/>
    </border>
    <border>
      <left style="thin">
        <color theme="1" tint="0.34998626667073579"/>
      </left>
      <right style="thin">
        <color theme="1" tint="0.34998626667073579"/>
      </right>
      <top/>
      <bottom style="thin">
        <color theme="1" tint="0.34998626667073579"/>
      </bottom>
      <diagonal/>
    </border>
    <border>
      <left style="thin">
        <color theme="1" tint="0.34998626667073579"/>
      </left>
      <right/>
      <top/>
      <bottom style="thin">
        <color theme="1" tint="0.34998626667073579"/>
      </bottom>
      <diagonal/>
    </border>
    <border>
      <left style="thin">
        <color theme="1" tint="0.34998626667073579"/>
      </left>
      <right style="thin">
        <color theme="1" tint="0.34998626667073579"/>
      </right>
      <top style="thick">
        <color theme="1" tint="0.34998626667073579"/>
      </top>
      <bottom style="medium">
        <color theme="1" tint="0.34998626667073579"/>
      </bottom>
      <diagonal/>
    </border>
    <border>
      <left/>
      <right style="thin">
        <color theme="1" tint="0.34998626667073579"/>
      </right>
      <top style="thin">
        <color theme="1" tint="0.34998626667073579"/>
      </top>
      <bottom style="thin">
        <color theme="1" tint="0.34998626667073579"/>
      </bottom>
      <diagonal/>
    </border>
    <border>
      <left/>
      <right style="thin">
        <color theme="1" tint="0.34998626667073579"/>
      </right>
      <top/>
      <bottom style="medium">
        <color theme="1" tint="0.34998626667073579"/>
      </bottom>
      <diagonal/>
    </border>
    <border>
      <left style="thin">
        <color theme="1" tint="0.34998626667073579"/>
      </left>
      <right style="thin">
        <color theme="1" tint="0.34998626667073579"/>
      </right>
      <top/>
      <bottom style="medium">
        <color theme="1" tint="0.34998626667073579"/>
      </bottom>
      <diagonal/>
    </border>
    <border>
      <left style="thin">
        <color theme="1" tint="0.34998626667073579"/>
      </left>
      <right/>
      <top/>
      <bottom style="medium">
        <color theme="1" tint="0.34998626667073579"/>
      </bottom>
      <diagonal/>
    </border>
    <border>
      <left/>
      <right style="thin">
        <color theme="1" tint="0.34998626667073579"/>
      </right>
      <top style="thin">
        <color theme="1" tint="0.34998626667073579"/>
      </top>
      <bottom/>
      <diagonal/>
    </border>
    <border>
      <left style="thin">
        <color theme="1" tint="0.34998626667073579"/>
      </left>
      <right style="thin">
        <color theme="1" tint="0.34998626667073579"/>
      </right>
      <top style="thin">
        <color theme="1" tint="0.34998626667073579"/>
      </top>
      <bottom/>
      <diagonal/>
    </border>
    <border>
      <left style="thin">
        <color theme="1" tint="0.34998626667073579"/>
      </left>
      <right/>
      <top style="thin">
        <color theme="1" tint="0.34998626667073579"/>
      </top>
      <bottom/>
      <diagonal/>
    </border>
    <border>
      <left style="thin">
        <color theme="1" tint="0.34998626667073579"/>
      </left>
      <right style="thin">
        <color theme="1" tint="0.34998626667073579"/>
      </right>
      <top/>
      <bottom/>
      <diagonal/>
    </border>
    <border>
      <left style="thin">
        <color theme="1" tint="0.34998626667073579"/>
      </left>
      <right/>
      <top/>
      <bottom/>
      <diagonal/>
    </border>
    <border>
      <left/>
      <right/>
      <top style="medium">
        <color theme="1" tint="0.34998626667073579"/>
      </top>
      <bottom/>
      <diagonal/>
    </border>
    <border>
      <left style="thin">
        <color theme="1" tint="0.34998626667073579"/>
      </left>
      <right style="thin">
        <color theme="1" tint="0.34998626667073579"/>
      </right>
      <top style="medium">
        <color theme="1" tint="0.34998626667073579"/>
      </top>
      <bottom/>
      <diagonal/>
    </border>
    <border>
      <left style="thin">
        <color theme="1" tint="0.34998626667073579"/>
      </left>
      <right/>
      <top style="medium">
        <color theme="1" tint="0.34998626667073579"/>
      </top>
      <bottom/>
      <diagonal/>
    </border>
    <border>
      <left style="thin">
        <color theme="1" tint="0.34998626667073579"/>
      </left>
      <right style="thin">
        <color theme="1" tint="0.34998626667073579"/>
      </right>
      <top style="medium">
        <color theme="1" tint="0.34998626667073579"/>
      </top>
      <bottom style="thin">
        <color theme="1" tint="0.34998626667073579"/>
      </bottom>
      <diagonal/>
    </border>
    <border>
      <left style="thin">
        <color theme="1" tint="0.34998626667073579"/>
      </left>
      <right/>
      <top style="medium">
        <color theme="1" tint="0.34998626667073579"/>
      </top>
      <bottom style="thin">
        <color theme="1" tint="0.34998626667073579"/>
      </bottom>
      <diagonal/>
    </border>
    <border>
      <left style="thin">
        <color theme="1" tint="0.34998626667073579"/>
      </left>
      <right style="medium">
        <color theme="1" tint="0.34998626667073579"/>
      </right>
      <top style="medium">
        <color theme="1" tint="0.34998626667073579"/>
      </top>
      <bottom style="thin">
        <color theme="1" tint="0.34998626667073579"/>
      </bottom>
      <diagonal/>
    </border>
    <border>
      <left style="medium">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medium">
        <color theme="1" tint="0.34998626667073579"/>
      </right>
      <top style="thin">
        <color theme="1" tint="0.34998626667073579"/>
      </top>
      <bottom style="thin">
        <color theme="1" tint="0.34998626667073579"/>
      </bottom>
      <diagonal/>
    </border>
    <border>
      <left style="thick">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ck">
        <color theme="1" tint="0.34998626667073579"/>
      </right>
      <top style="thin">
        <color theme="1" tint="0.34998626667073579"/>
      </top>
      <bottom style="thin">
        <color theme="1" tint="0.34998626667073579"/>
      </bottom>
      <diagonal/>
    </border>
    <border>
      <left style="thick">
        <color theme="1" tint="0.34998626667073579"/>
      </left>
      <right style="thin">
        <color theme="1" tint="0.34998626667073579"/>
      </right>
      <top style="thin">
        <color theme="1" tint="0.34998626667073579"/>
      </top>
      <bottom style="thick">
        <color theme="1" tint="0.34998626667073579"/>
      </bottom>
      <diagonal/>
    </border>
    <border>
      <left style="thin">
        <color theme="1" tint="0.34998626667073579"/>
      </left>
      <right style="thin">
        <color theme="1" tint="0.34998626667073579"/>
      </right>
      <top style="thin">
        <color theme="1" tint="0.34998626667073579"/>
      </top>
      <bottom style="thick">
        <color theme="1" tint="0.34998626667073579"/>
      </bottom>
      <diagonal/>
    </border>
    <border>
      <left style="thin">
        <color theme="1" tint="0.34998626667073579"/>
      </left>
      <right style="thick">
        <color theme="1" tint="0.34998626667073579"/>
      </right>
      <top style="thin">
        <color theme="1" tint="0.34998626667073579"/>
      </top>
      <bottom style="thick">
        <color theme="1" tint="0.34998626667073579"/>
      </bottom>
      <diagonal/>
    </border>
    <border>
      <left style="thick">
        <color theme="1" tint="0.34998626667073579"/>
      </left>
      <right style="thin">
        <color theme="1" tint="0.34998626667073579"/>
      </right>
      <top/>
      <bottom style="thin">
        <color theme="1" tint="0.34998626667073579"/>
      </bottom>
      <diagonal/>
    </border>
    <border>
      <left style="thin">
        <color theme="1" tint="0.34998626667073579"/>
      </left>
      <right style="thick">
        <color theme="1" tint="0.34998626667073579"/>
      </right>
      <top/>
      <bottom style="thin">
        <color theme="1" tint="0.34998626667073579"/>
      </bottom>
      <diagonal/>
    </border>
    <border>
      <left style="thick">
        <color theme="1" tint="0.34998626667073579"/>
      </left>
      <right style="thin">
        <color theme="1" tint="0.34998626667073579"/>
      </right>
      <top style="thick">
        <color theme="1" tint="0.34998626667073579"/>
      </top>
      <bottom style="medium">
        <color theme="1" tint="0.34998626667073579"/>
      </bottom>
      <diagonal/>
    </border>
    <border>
      <left style="thin">
        <color theme="1" tint="0.34998626667073579"/>
      </left>
      <right style="thick">
        <color theme="1" tint="0.34998626667073579"/>
      </right>
      <top style="thick">
        <color theme="1" tint="0.34998626667073579"/>
      </top>
      <bottom style="medium">
        <color theme="1" tint="0.34998626667073579"/>
      </bottom>
      <diagonal/>
    </border>
    <border>
      <left/>
      <right style="thin">
        <color theme="1" tint="0.34998626667073579"/>
      </right>
      <top style="medium">
        <color theme="1" tint="0.34998626667073579"/>
      </top>
      <bottom/>
      <diagonal/>
    </border>
    <border>
      <left style="medium">
        <color theme="1" tint="0.34998626667073579"/>
      </left>
      <right style="thin">
        <color theme="1" tint="0.34998626667073579"/>
      </right>
      <top/>
      <bottom style="medium">
        <color theme="1" tint="0.34998626667073579"/>
      </bottom>
      <diagonal/>
    </border>
    <border>
      <left style="thin">
        <color theme="1" tint="0.34998626667073579"/>
      </left>
      <right style="medium">
        <color theme="1" tint="0.34998626667073579"/>
      </right>
      <top/>
      <bottom style="medium">
        <color theme="1" tint="0.34998626667073579"/>
      </bottom>
      <diagonal/>
    </border>
    <border>
      <left style="medium">
        <color theme="1" tint="0.34998626667073579"/>
      </left>
      <right style="thin">
        <color theme="1" tint="0.34998626667073579"/>
      </right>
      <top style="thin">
        <color theme="1" tint="0.34998626667073579"/>
      </top>
      <bottom/>
      <diagonal/>
    </border>
    <border>
      <left style="thin">
        <color theme="1" tint="0.34998626667073579"/>
      </left>
      <right style="medium">
        <color theme="1" tint="0.34998626667073579"/>
      </right>
      <top style="thin">
        <color theme="1" tint="0.34998626667073579"/>
      </top>
      <bottom/>
      <diagonal/>
    </border>
    <border>
      <left style="medium">
        <color theme="1" tint="0.34998626667073579"/>
      </left>
      <right style="thin">
        <color theme="1" tint="0.34998626667073579"/>
      </right>
      <top style="medium">
        <color theme="1" tint="0.34998626667073579"/>
      </top>
      <bottom/>
      <diagonal/>
    </border>
    <border>
      <left style="thin">
        <color theme="1" tint="0.34998626667073579"/>
      </left>
      <right style="medium">
        <color theme="1" tint="0.34998626667073579"/>
      </right>
      <top style="medium">
        <color theme="1" tint="0.34998626667073579"/>
      </top>
      <bottom/>
      <diagonal/>
    </border>
    <border>
      <left style="thin">
        <color theme="1" tint="0.34998626667073579"/>
      </left>
      <right style="thin">
        <color theme="1" tint="0.34998626667073579"/>
      </right>
      <top style="medium">
        <color theme="1" tint="0.34998626667073579"/>
      </top>
      <bottom style="thick">
        <color theme="1" tint="0.34998626667073579"/>
      </bottom>
      <diagonal/>
    </border>
  </borders>
  <cellStyleXfs count="2">
    <xf numFmtId="0" fontId="0" fillId="0" borderId="0"/>
    <xf numFmtId="0" fontId="2" fillId="0" borderId="0" applyNumberFormat="0" applyFill="0" applyBorder="0" applyAlignment="0" applyProtection="0">
      <alignment vertical="top"/>
      <protection locked="0"/>
    </xf>
  </cellStyleXfs>
  <cellXfs count="168">
    <xf numFmtId="0" fontId="0" fillId="0" borderId="0" xfId="0"/>
    <xf numFmtId="14" fontId="13" fillId="10" borderId="6" xfId="0" applyNumberFormat="1" applyFont="1" applyFill="1" applyBorder="1" applyAlignment="1">
      <alignment horizontal="center" vertical="center"/>
    </xf>
    <xf numFmtId="14" fontId="8" fillId="10" borderId="6" xfId="0" applyNumberFormat="1" applyFont="1" applyFill="1" applyBorder="1" applyAlignment="1">
      <alignment horizontal="center" vertical="center"/>
    </xf>
    <xf numFmtId="14" fontId="8" fillId="10" borderId="4"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4" xfId="0" applyFont="1" applyFill="1" applyBorder="1" applyAlignment="1">
      <alignment horizontal="center" vertical="center"/>
    </xf>
    <xf numFmtId="0" fontId="0" fillId="3" borderId="4" xfId="0" applyFill="1" applyBorder="1" applyAlignment="1">
      <alignment horizontal="center" vertical="center"/>
    </xf>
    <xf numFmtId="0" fontId="0" fillId="3" borderId="6" xfId="0" applyFont="1" applyFill="1" applyBorder="1" applyAlignment="1">
      <alignment horizontal="center" vertical="center"/>
    </xf>
    <xf numFmtId="0" fontId="0" fillId="3" borderId="4" xfId="0" applyFont="1" applyFill="1" applyBorder="1" applyAlignment="1">
      <alignment horizontal="center" vertical="center"/>
    </xf>
    <xf numFmtId="0" fontId="14" fillId="4" borderId="6" xfId="0" applyFont="1" applyFill="1" applyBorder="1" applyAlignment="1">
      <alignment horizontal="center" vertical="center"/>
    </xf>
    <xf numFmtId="0" fontId="14" fillId="4" borderId="4" xfId="0" applyFont="1" applyFill="1" applyBorder="1" applyAlignment="1">
      <alignment horizontal="center" vertical="center"/>
    </xf>
    <xf numFmtId="14" fontId="15" fillId="14" borderId="6" xfId="0" applyNumberFormat="1" applyFont="1" applyFill="1" applyBorder="1" applyAlignment="1">
      <alignment horizontal="center" vertical="center"/>
    </xf>
    <xf numFmtId="0" fontId="16" fillId="8" borderId="7" xfId="0" applyFont="1" applyFill="1" applyBorder="1" applyAlignment="1">
      <alignment horizontal="center" vertical="center"/>
    </xf>
    <xf numFmtId="0" fontId="16" fillId="8" borderId="5" xfId="0" applyFont="1" applyFill="1" applyBorder="1" applyAlignment="1">
      <alignment horizontal="center" vertical="center"/>
    </xf>
    <xf numFmtId="0" fontId="6" fillId="11" borderId="9" xfId="0" applyNumberFormat="1" applyFont="1" applyFill="1" applyBorder="1" applyAlignment="1">
      <alignment horizontal="center" vertical="center"/>
    </xf>
    <xf numFmtId="0" fontId="6" fillId="11" borderId="13" xfId="0" applyNumberFormat="1" applyFont="1" applyFill="1" applyBorder="1" applyAlignment="1">
      <alignment horizontal="center" vertical="center"/>
    </xf>
    <xf numFmtId="14" fontId="13" fillId="10" borderId="14" xfId="0" applyNumberFormat="1" applyFont="1" applyFill="1" applyBorder="1" applyAlignment="1">
      <alignment horizontal="center" vertical="center"/>
    </xf>
    <xf numFmtId="14" fontId="8" fillId="10" borderId="14" xfId="0" applyNumberFormat="1" applyFont="1" applyFill="1" applyBorder="1" applyAlignment="1">
      <alignment horizontal="center" vertical="center"/>
    </xf>
    <xf numFmtId="0" fontId="6" fillId="2" borderId="14" xfId="0" applyFont="1" applyFill="1" applyBorder="1" applyAlignment="1">
      <alignment horizontal="center" vertical="center"/>
    </xf>
    <xf numFmtId="0" fontId="0" fillId="3" borderId="14" xfId="0" applyFont="1" applyFill="1" applyBorder="1" applyAlignment="1">
      <alignment horizontal="center" vertical="center"/>
    </xf>
    <xf numFmtId="0" fontId="14" fillId="4" borderId="14" xfId="0" applyFont="1" applyFill="1" applyBorder="1" applyAlignment="1">
      <alignment horizontal="center" vertical="center"/>
    </xf>
    <xf numFmtId="0" fontId="16" fillId="8" borderId="15" xfId="0" applyFont="1" applyFill="1" applyBorder="1" applyAlignment="1">
      <alignment horizontal="center" vertical="center"/>
    </xf>
    <xf numFmtId="14" fontId="15" fillId="14" borderId="14" xfId="0" applyNumberFormat="1" applyFont="1" applyFill="1" applyBorder="1" applyAlignment="1">
      <alignment horizontal="center" vertical="center"/>
    </xf>
    <xf numFmtId="0" fontId="17" fillId="11" borderId="18" xfId="0" applyFont="1" applyFill="1" applyBorder="1" applyAlignment="1">
      <alignment horizontal="center" vertical="center"/>
    </xf>
    <xf numFmtId="0" fontId="17" fillId="10" borderId="19" xfId="0" applyFont="1" applyFill="1" applyBorder="1" applyAlignment="1">
      <alignment horizontal="center" vertical="center"/>
    </xf>
    <xf numFmtId="0" fontId="17" fillId="2" borderId="19" xfId="0" applyFont="1" applyFill="1" applyBorder="1" applyAlignment="1">
      <alignment horizontal="center" vertical="center"/>
    </xf>
    <xf numFmtId="0" fontId="17" fillId="3" borderId="19" xfId="0" applyFont="1" applyFill="1" applyBorder="1" applyAlignment="1">
      <alignment horizontal="center" vertical="center"/>
    </xf>
    <xf numFmtId="0" fontId="17" fillId="4" borderId="19" xfId="0" applyFont="1" applyFill="1" applyBorder="1" applyAlignment="1">
      <alignment horizontal="center" vertical="center"/>
    </xf>
    <xf numFmtId="0" fontId="17" fillId="8" borderId="20" xfId="0" applyFont="1" applyFill="1" applyBorder="1" applyAlignment="1">
      <alignment horizontal="center" vertical="center"/>
    </xf>
    <xf numFmtId="0" fontId="10" fillId="11" borderId="10" xfId="0" applyFont="1" applyFill="1" applyBorder="1" applyAlignment="1">
      <alignment horizontal="center"/>
    </xf>
    <xf numFmtId="0" fontId="18" fillId="10" borderId="11" xfId="0" applyFont="1" applyFill="1" applyBorder="1" applyAlignment="1">
      <alignment horizontal="center"/>
    </xf>
    <xf numFmtId="0" fontId="9" fillId="10" borderId="11" xfId="0" applyFont="1" applyFill="1" applyBorder="1" applyAlignment="1">
      <alignment horizontal="center"/>
    </xf>
    <xf numFmtId="0" fontId="10" fillId="2" borderId="11" xfId="0" applyFont="1" applyFill="1" applyBorder="1" applyAlignment="1">
      <alignment horizontal="center"/>
    </xf>
    <xf numFmtId="0" fontId="4" fillId="3" borderId="11" xfId="0" applyFont="1" applyFill="1" applyBorder="1" applyAlignment="1">
      <alignment horizontal="center"/>
    </xf>
    <xf numFmtId="0" fontId="5" fillId="8" borderId="12" xfId="0" applyFont="1" applyFill="1" applyBorder="1" applyAlignment="1">
      <alignment horizontal="center"/>
    </xf>
    <xf numFmtId="0" fontId="11" fillId="14" borderId="11" xfId="0" applyFont="1" applyFill="1" applyBorder="1" applyAlignment="1">
      <alignment horizontal="center"/>
    </xf>
    <xf numFmtId="0" fontId="4" fillId="3" borderId="11" xfId="0" applyFont="1" applyFill="1" applyBorder="1" applyAlignment="1">
      <alignment horizontal="left"/>
    </xf>
    <xf numFmtId="0" fontId="10" fillId="2" borderId="11" xfId="0" applyFont="1" applyFill="1" applyBorder="1" applyAlignment="1">
      <alignment horizontal="left"/>
    </xf>
    <xf numFmtId="164" fontId="0" fillId="3" borderId="6" xfId="0" applyNumberFormat="1" applyFont="1" applyFill="1" applyBorder="1" applyAlignment="1">
      <alignment horizontal="center" vertical="center"/>
    </xf>
    <xf numFmtId="164" fontId="0" fillId="3" borderId="4" xfId="0" applyNumberFormat="1" applyFont="1" applyFill="1" applyBorder="1" applyAlignment="1">
      <alignment horizontal="center" vertical="center"/>
    </xf>
    <xf numFmtId="164" fontId="0" fillId="3" borderId="14" xfId="0" applyNumberFormat="1" applyFont="1" applyFill="1" applyBorder="1" applyAlignment="1">
      <alignment horizontal="center" vertical="center"/>
    </xf>
    <xf numFmtId="164" fontId="0" fillId="3" borderId="4" xfId="0" applyNumberFormat="1" applyFill="1" applyBorder="1" applyAlignment="1">
      <alignment horizontal="center" vertical="center"/>
    </xf>
    <xf numFmtId="0" fontId="12" fillId="4" borderId="11" xfId="0" applyFont="1" applyFill="1" applyBorder="1" applyAlignment="1">
      <alignment horizontal="left"/>
    </xf>
    <xf numFmtId="0" fontId="0" fillId="24" borderId="0" xfId="0" applyFill="1"/>
    <xf numFmtId="0" fontId="0" fillId="2" borderId="26" xfId="0" applyFill="1" applyBorder="1" applyAlignment="1">
      <alignment horizontal="center" vertical="center"/>
    </xf>
    <xf numFmtId="0" fontId="0" fillId="22" borderId="4" xfId="0" applyFill="1" applyBorder="1" applyAlignment="1">
      <alignment horizontal="center" vertical="center"/>
    </xf>
    <xf numFmtId="0" fontId="0" fillId="2" borderId="26" xfId="0" applyFont="1" applyFill="1" applyBorder="1" applyAlignment="1">
      <alignment horizontal="center" vertical="center"/>
    </xf>
    <xf numFmtId="0" fontId="0" fillId="19" borderId="4" xfId="0" applyFill="1" applyBorder="1" applyAlignment="1">
      <alignment horizontal="center" vertical="center"/>
    </xf>
    <xf numFmtId="0" fontId="0" fillId="20" borderId="27" xfId="0" applyFill="1" applyBorder="1" applyAlignment="1">
      <alignment horizontal="center" vertical="center"/>
    </xf>
    <xf numFmtId="0" fontId="0" fillId="21" borderId="4" xfId="0" applyFill="1" applyBorder="1" applyAlignment="1">
      <alignment horizontal="center" vertical="center"/>
    </xf>
    <xf numFmtId="0" fontId="0" fillId="16" borderId="4" xfId="0" applyFill="1" applyBorder="1" applyAlignment="1">
      <alignment horizontal="center" vertical="center"/>
    </xf>
    <xf numFmtId="0" fontId="0" fillId="16" borderId="27" xfId="0" applyFill="1" applyBorder="1" applyAlignment="1">
      <alignment horizontal="center" vertical="center"/>
    </xf>
    <xf numFmtId="0" fontId="0" fillId="2" borderId="4" xfId="0" applyFill="1" applyBorder="1" applyAlignment="1">
      <alignment horizontal="center" vertical="center"/>
    </xf>
    <xf numFmtId="0" fontId="0" fillId="15" borderId="4" xfId="0" applyFill="1" applyBorder="1" applyAlignment="1">
      <alignment horizontal="center" vertical="center"/>
    </xf>
    <xf numFmtId="0" fontId="0" fillId="6" borderId="4" xfId="0" applyFill="1" applyBorder="1" applyAlignment="1">
      <alignment horizontal="center" vertical="center"/>
    </xf>
    <xf numFmtId="0" fontId="0" fillId="18" borderId="4" xfId="0" applyFill="1" applyBorder="1" applyAlignment="1">
      <alignment horizontal="center" vertical="center"/>
    </xf>
    <xf numFmtId="0" fontId="0" fillId="5" borderId="27" xfId="0" applyFill="1" applyBorder="1" applyAlignment="1">
      <alignment horizontal="center" vertical="center"/>
    </xf>
    <xf numFmtId="0" fontId="0" fillId="9" borderId="4" xfId="0" applyFill="1" applyBorder="1" applyAlignment="1">
      <alignment horizontal="center" vertical="center"/>
    </xf>
    <xf numFmtId="0" fontId="0" fillId="5" borderId="4" xfId="0" applyFill="1" applyBorder="1" applyAlignment="1">
      <alignment horizontal="center" vertical="center"/>
    </xf>
    <xf numFmtId="0" fontId="0" fillId="19" borderId="27" xfId="0" applyFill="1" applyBorder="1" applyAlignment="1">
      <alignment horizontal="center" vertical="center"/>
    </xf>
    <xf numFmtId="0" fontId="0" fillId="20" borderId="4" xfId="0" applyFill="1" applyBorder="1" applyAlignment="1">
      <alignment horizontal="center" vertical="center"/>
    </xf>
    <xf numFmtId="0" fontId="0" fillId="6" borderId="27" xfId="0" applyFill="1" applyBorder="1" applyAlignment="1">
      <alignment horizontal="center" vertical="center"/>
    </xf>
    <xf numFmtId="0" fontId="0" fillId="23" borderId="4" xfId="0" applyFill="1" applyBorder="1" applyAlignment="1">
      <alignment vertical="center"/>
    </xf>
    <xf numFmtId="0" fontId="0" fillId="17" borderId="27" xfId="0" applyFill="1" applyBorder="1" applyAlignment="1">
      <alignment horizontal="center" vertical="center"/>
    </xf>
    <xf numFmtId="0" fontId="0" fillId="9" borderId="27" xfId="0" applyFill="1" applyBorder="1" applyAlignment="1">
      <alignment horizontal="center"/>
    </xf>
    <xf numFmtId="0" fontId="0" fillId="23" borderId="27" xfId="0" applyFill="1" applyBorder="1" applyAlignment="1">
      <alignment horizontal="center" vertical="center"/>
    </xf>
    <xf numFmtId="0" fontId="0" fillId="15" borderId="27" xfId="0" applyFill="1" applyBorder="1" applyAlignment="1">
      <alignment horizontal="center" vertical="center"/>
    </xf>
    <xf numFmtId="0" fontId="0" fillId="21" borderId="27" xfId="0" applyFill="1" applyBorder="1" applyAlignment="1">
      <alignment horizontal="center" vertical="center"/>
    </xf>
    <xf numFmtId="0" fontId="0" fillId="2" borderId="28" xfId="0" applyFill="1" applyBorder="1" applyAlignment="1">
      <alignment horizontal="center" vertical="center"/>
    </xf>
    <xf numFmtId="0" fontId="0" fillId="2" borderId="29" xfId="0" applyFill="1" applyBorder="1" applyAlignment="1">
      <alignment horizontal="center" vertical="center"/>
    </xf>
    <xf numFmtId="14" fontId="0" fillId="2" borderId="6" xfId="0" applyNumberFormat="1" applyFont="1" applyFill="1" applyBorder="1" applyAlignment="1">
      <alignment horizontal="center" vertical="center"/>
    </xf>
    <xf numFmtId="0" fontId="4" fillId="2" borderId="33" xfId="0" applyFont="1" applyFill="1" applyBorder="1" applyAlignment="1">
      <alignment horizontal="center" vertical="center"/>
    </xf>
    <xf numFmtId="0" fontId="4" fillId="2" borderId="8" xfId="0" applyFont="1" applyFill="1" applyBorder="1" applyAlignment="1">
      <alignment horizontal="center" vertical="center"/>
    </xf>
    <xf numFmtId="0" fontId="17" fillId="25" borderId="19" xfId="0" applyFont="1" applyFill="1" applyBorder="1" applyAlignment="1">
      <alignment horizontal="center" vertical="center"/>
    </xf>
    <xf numFmtId="0" fontId="17" fillId="10" borderId="35" xfId="0" applyFont="1" applyFill="1" applyBorder="1" applyAlignment="1">
      <alignment horizontal="center" vertical="center"/>
    </xf>
    <xf numFmtId="0" fontId="0" fillId="11" borderId="0" xfId="0" applyFill="1"/>
    <xf numFmtId="0" fontId="23" fillId="4" borderId="16" xfId="0" applyFont="1" applyFill="1" applyBorder="1" applyAlignment="1">
      <alignment horizontal="left" vertical="center"/>
    </xf>
    <xf numFmtId="0" fontId="24" fillId="8" borderId="17" xfId="0" applyFont="1" applyFill="1" applyBorder="1" applyAlignment="1">
      <alignment horizontal="center" vertical="center"/>
    </xf>
    <xf numFmtId="14" fontId="25" fillId="10" borderId="4" xfId="0" applyNumberFormat="1" applyFont="1" applyFill="1" applyBorder="1" applyAlignment="1">
      <alignment horizontal="center" vertical="center"/>
    </xf>
    <xf numFmtId="0" fontId="26" fillId="10" borderId="21" xfId="0" applyFont="1" applyFill="1" applyBorder="1" applyAlignment="1">
      <alignment horizontal="center"/>
    </xf>
    <xf numFmtId="14" fontId="25" fillId="10" borderId="21" xfId="0" applyNumberFormat="1" applyFont="1" applyFill="1" applyBorder="1" applyAlignment="1">
      <alignment horizontal="center"/>
    </xf>
    <xf numFmtId="0" fontId="26" fillId="10" borderId="4" xfId="0" applyFont="1" applyFill="1" applyBorder="1" applyAlignment="1">
      <alignment horizontal="center"/>
    </xf>
    <xf numFmtId="14" fontId="25" fillId="10" borderId="4" xfId="0" applyNumberFormat="1" applyFont="1" applyFill="1" applyBorder="1" applyAlignment="1">
      <alignment horizontal="center"/>
    </xf>
    <xf numFmtId="0" fontId="27" fillId="11" borderId="9" xfId="0" applyFont="1" applyFill="1" applyBorder="1" applyAlignment="1">
      <alignment horizontal="center"/>
    </xf>
    <xf numFmtId="14" fontId="28" fillId="14" borderId="24" xfId="0" applyNumberFormat="1" applyFont="1" applyFill="1" applyBorder="1" applyAlignment="1">
      <alignment horizontal="center" vertical="center"/>
    </xf>
    <xf numFmtId="20" fontId="29" fillId="14" borderId="4" xfId="0" applyNumberFormat="1" applyFont="1" applyFill="1" applyBorder="1" applyAlignment="1">
      <alignment horizontal="center" vertical="center"/>
    </xf>
    <xf numFmtId="0" fontId="30" fillId="4" borderId="21" xfId="0" applyFont="1" applyFill="1" applyBorder="1" applyAlignment="1">
      <alignment horizontal="center" vertical="center"/>
    </xf>
    <xf numFmtId="0" fontId="30" fillId="4" borderId="4" xfId="0" applyFont="1" applyFill="1" applyBorder="1" applyAlignment="1">
      <alignment horizontal="center" vertical="center"/>
    </xf>
    <xf numFmtId="16" fontId="30" fillId="4" borderId="4" xfId="0" applyNumberFormat="1" applyFont="1" applyFill="1" applyBorder="1" applyAlignment="1">
      <alignment horizontal="center" vertical="center"/>
    </xf>
    <xf numFmtId="0" fontId="31" fillId="10" borderId="21" xfId="0" applyFont="1" applyFill="1" applyBorder="1" applyAlignment="1">
      <alignment horizontal="center"/>
    </xf>
    <xf numFmtId="0" fontId="32" fillId="2" borderId="21" xfId="0" applyFont="1" applyFill="1" applyBorder="1" applyAlignment="1">
      <alignment horizontal="center"/>
    </xf>
    <xf numFmtId="0" fontId="33" fillId="3" borderId="22" xfId="1" applyFont="1" applyFill="1" applyBorder="1" applyAlignment="1" applyProtection="1">
      <alignment horizontal="center"/>
    </xf>
    <xf numFmtId="0" fontId="31" fillId="10" borderId="4" xfId="0" applyFont="1" applyFill="1" applyBorder="1" applyAlignment="1">
      <alignment horizontal="center"/>
    </xf>
    <xf numFmtId="0" fontId="32" fillId="2" borderId="4" xfId="0" applyFont="1" applyFill="1" applyBorder="1" applyAlignment="1">
      <alignment horizontal="center"/>
    </xf>
    <xf numFmtId="0" fontId="34" fillId="2" borderId="4" xfId="0" applyFont="1" applyFill="1" applyBorder="1" applyAlignment="1">
      <alignment horizontal="center"/>
    </xf>
    <xf numFmtId="0" fontId="33" fillId="3" borderId="5" xfId="1" applyFont="1" applyFill="1" applyBorder="1" applyAlignment="1" applyProtection="1">
      <alignment horizontal="center"/>
    </xf>
    <xf numFmtId="14" fontId="28" fillId="14" borderId="9" xfId="0" applyNumberFormat="1" applyFont="1" applyFill="1" applyBorder="1" applyAlignment="1">
      <alignment horizontal="center" vertical="center"/>
    </xf>
    <xf numFmtId="0" fontId="20" fillId="11" borderId="10" xfId="0" applyFont="1" applyFill="1" applyBorder="1" applyAlignment="1">
      <alignment horizontal="left" vertical="center"/>
    </xf>
    <xf numFmtId="0" fontId="20" fillId="10" borderId="11" xfId="0" applyFont="1" applyFill="1" applyBorder="1" applyAlignment="1">
      <alignment horizontal="left" vertical="center"/>
    </xf>
    <xf numFmtId="0" fontId="21" fillId="10" borderId="11" xfId="0" applyFont="1" applyFill="1" applyBorder="1" applyAlignment="1">
      <alignment horizontal="left" vertical="center"/>
    </xf>
    <xf numFmtId="0" fontId="21" fillId="10" borderId="11" xfId="0" applyFont="1" applyFill="1" applyBorder="1" applyAlignment="1">
      <alignment horizontal="center" vertical="center"/>
    </xf>
    <xf numFmtId="0" fontId="20" fillId="2" borderId="11" xfId="0" applyFont="1" applyFill="1" applyBorder="1" applyAlignment="1">
      <alignment horizontal="center" vertical="center"/>
    </xf>
    <xf numFmtId="0" fontId="19" fillId="3" borderId="11" xfId="0" applyFont="1" applyFill="1" applyBorder="1" applyAlignment="1">
      <alignment horizontal="center" vertical="center"/>
    </xf>
    <xf numFmtId="0" fontId="19" fillId="3" borderId="12" xfId="0" applyFont="1" applyFill="1" applyBorder="1" applyAlignment="1">
      <alignment horizontal="center" vertical="center"/>
    </xf>
    <xf numFmtId="0" fontId="22" fillId="7" borderId="36" xfId="0" applyFont="1" applyFill="1" applyBorder="1" applyAlignment="1">
      <alignment horizontal="left" vertical="center"/>
    </xf>
    <xf numFmtId="0" fontId="22" fillId="7" borderId="11" xfId="0" applyFont="1" applyFill="1" applyBorder="1" applyAlignment="1">
      <alignment horizontal="left" vertical="center"/>
    </xf>
    <xf numFmtId="0" fontId="23" fillId="4" borderId="11" xfId="0" applyFont="1" applyFill="1" applyBorder="1" applyAlignment="1">
      <alignment horizontal="left" vertical="center"/>
    </xf>
    <xf numFmtId="0" fontId="24" fillId="8" borderId="37" xfId="0" applyFont="1" applyFill="1" applyBorder="1" applyAlignment="1">
      <alignment horizontal="center" vertical="center"/>
    </xf>
    <xf numFmtId="0" fontId="22" fillId="7" borderId="10" xfId="0" applyFont="1" applyFill="1" applyBorder="1" applyAlignment="1">
      <alignment horizontal="left" vertical="center"/>
    </xf>
    <xf numFmtId="0" fontId="27" fillId="11" borderId="13" xfId="0" applyFont="1" applyFill="1" applyBorder="1" applyAlignment="1">
      <alignment horizontal="center"/>
    </xf>
    <xf numFmtId="0" fontId="26" fillId="10" borderId="14" xfId="0" applyFont="1" applyFill="1" applyBorder="1" applyAlignment="1">
      <alignment horizontal="center"/>
    </xf>
    <xf numFmtId="14" fontId="25" fillId="10" borderId="14" xfId="0" applyNumberFormat="1" applyFont="1" applyFill="1" applyBorder="1" applyAlignment="1">
      <alignment horizontal="center"/>
    </xf>
    <xf numFmtId="14" fontId="25" fillId="10" borderId="14" xfId="0" applyNumberFormat="1" applyFont="1" applyFill="1" applyBorder="1" applyAlignment="1">
      <alignment horizontal="center" vertical="center"/>
    </xf>
    <xf numFmtId="0" fontId="31" fillId="10" borderId="14" xfId="0" applyFont="1" applyFill="1" applyBorder="1" applyAlignment="1">
      <alignment horizontal="center"/>
    </xf>
    <xf numFmtId="14" fontId="28" fillId="14" borderId="38" xfId="0" applyNumberFormat="1" applyFont="1" applyFill="1" applyBorder="1" applyAlignment="1">
      <alignment horizontal="center" vertical="center"/>
    </xf>
    <xf numFmtId="20" fontId="29" fillId="14" borderId="14" xfId="0" applyNumberFormat="1" applyFont="1" applyFill="1" applyBorder="1" applyAlignment="1">
      <alignment horizontal="center" vertical="center"/>
    </xf>
    <xf numFmtId="0" fontId="30" fillId="4" borderId="14" xfId="0" applyFont="1" applyFill="1" applyBorder="1" applyAlignment="1">
      <alignment horizontal="center" vertical="center"/>
    </xf>
    <xf numFmtId="14" fontId="28" fillId="14" borderId="13" xfId="0" applyNumberFormat="1" applyFont="1" applyFill="1" applyBorder="1" applyAlignment="1">
      <alignment horizontal="center" vertical="center"/>
    </xf>
    <xf numFmtId="0" fontId="3" fillId="11" borderId="0" xfId="0" applyFont="1" applyFill="1" applyAlignment="1">
      <alignment horizontal="center"/>
    </xf>
    <xf numFmtId="0" fontId="3" fillId="11" borderId="35" xfId="0" applyFont="1" applyFill="1" applyBorder="1" applyAlignment="1">
      <alignment horizontal="center"/>
    </xf>
    <xf numFmtId="0" fontId="3" fillId="10" borderId="19" xfId="0" applyFont="1" applyFill="1" applyBorder="1" applyAlignment="1">
      <alignment horizontal="center"/>
    </xf>
    <xf numFmtId="0" fontId="3" fillId="2" borderId="19" xfId="0" applyFont="1" applyFill="1" applyBorder="1" applyAlignment="1">
      <alignment horizontal="center"/>
    </xf>
    <xf numFmtId="0" fontId="3" fillId="3" borderId="19" xfId="0" applyFont="1" applyFill="1" applyBorder="1" applyAlignment="1">
      <alignment horizontal="center"/>
    </xf>
    <xf numFmtId="0" fontId="3" fillId="3" borderId="20" xfId="0" applyFont="1" applyFill="1" applyBorder="1" applyAlignment="1">
      <alignment horizontal="center"/>
    </xf>
    <xf numFmtId="0" fontId="3" fillId="4" borderId="19" xfId="0" applyFont="1" applyFill="1" applyBorder="1" applyAlignment="1">
      <alignment horizontal="center" vertical="center"/>
    </xf>
    <xf numFmtId="0" fontId="3" fillId="8" borderId="41" xfId="0" applyFont="1" applyFill="1" applyBorder="1" applyAlignment="1">
      <alignment horizontal="center" vertical="center"/>
    </xf>
    <xf numFmtId="0" fontId="3" fillId="8" borderId="20" xfId="0" applyFont="1" applyFill="1" applyBorder="1" applyAlignment="1">
      <alignment horizontal="center" vertical="center"/>
    </xf>
    <xf numFmtId="0" fontId="35" fillId="12" borderId="42" xfId="0" applyFont="1" applyFill="1" applyBorder="1" applyAlignment="1">
      <alignment horizontal="center" vertical="center"/>
    </xf>
    <xf numFmtId="0" fontId="3" fillId="26" borderId="40" xfId="0" applyFont="1" applyFill="1" applyBorder="1" applyAlignment="1">
      <alignment horizontal="center" vertical="center"/>
    </xf>
    <xf numFmtId="1" fontId="35" fillId="13" borderId="42" xfId="0" applyNumberFormat="1" applyFont="1" applyFill="1" applyBorder="1" applyAlignment="1">
      <alignment horizontal="center" vertical="center"/>
    </xf>
    <xf numFmtId="0" fontId="1" fillId="2" borderId="6" xfId="0" applyFont="1" applyFill="1" applyBorder="1" applyAlignment="1">
      <alignment horizontal="center" vertical="center"/>
    </xf>
    <xf numFmtId="0" fontId="0" fillId="2" borderId="6" xfId="0" applyFill="1" applyBorder="1" applyAlignment="1">
      <alignment horizontal="center" vertical="center"/>
    </xf>
    <xf numFmtId="0" fontId="4" fillId="2" borderId="34" xfId="0" applyFont="1" applyFill="1" applyBorder="1" applyAlignment="1">
      <alignment horizontal="center" vertical="center"/>
    </xf>
    <xf numFmtId="0" fontId="0" fillId="2" borderId="32" xfId="0" applyFill="1" applyBorder="1" applyAlignment="1">
      <alignment horizontal="center" vertical="center"/>
    </xf>
    <xf numFmtId="0" fontId="0" fillId="2" borderId="4" xfId="0" applyFill="1" applyBorder="1" applyAlignment="1">
      <alignment vertical="center"/>
    </xf>
    <xf numFmtId="0" fontId="0" fillId="2" borderId="29" xfId="0" applyFill="1" applyBorder="1" applyAlignment="1">
      <alignment vertical="center"/>
    </xf>
    <xf numFmtId="0" fontId="0" fillId="2" borderId="27" xfId="0" applyFill="1" applyBorder="1" applyAlignment="1">
      <alignment horizontal="center" vertical="center"/>
    </xf>
    <xf numFmtId="0" fontId="0" fillId="2" borderId="30" xfId="0" applyFill="1" applyBorder="1" applyAlignment="1">
      <alignment horizontal="center" vertical="center"/>
    </xf>
    <xf numFmtId="0" fontId="32" fillId="2" borderId="14" xfId="0" applyFont="1" applyFill="1" applyBorder="1" applyAlignment="1">
      <alignment horizontal="center"/>
    </xf>
    <xf numFmtId="0" fontId="32" fillId="3" borderId="21" xfId="0" applyFont="1" applyFill="1" applyBorder="1" applyAlignment="1">
      <alignment horizontal="center"/>
    </xf>
    <xf numFmtId="0" fontId="32" fillId="3" borderId="4" xfId="0" applyFont="1" applyFill="1" applyBorder="1" applyAlignment="1">
      <alignment horizontal="center"/>
    </xf>
    <xf numFmtId="0" fontId="34" fillId="3" borderId="4" xfId="0" applyFont="1" applyFill="1" applyBorder="1" applyAlignment="1">
      <alignment horizontal="center"/>
    </xf>
    <xf numFmtId="0" fontId="32" fillId="3" borderId="5" xfId="0" applyFont="1" applyFill="1" applyBorder="1" applyAlignment="1">
      <alignment horizontal="center"/>
    </xf>
    <xf numFmtId="0" fontId="34" fillId="3" borderId="5" xfId="0" applyFont="1" applyFill="1" applyBorder="1" applyAlignment="1">
      <alignment horizontal="center"/>
    </xf>
    <xf numFmtId="0" fontId="32" fillId="3" borderId="14" xfId="0" applyFont="1" applyFill="1" applyBorder="1" applyAlignment="1">
      <alignment horizontal="center"/>
    </xf>
    <xf numFmtId="0" fontId="32" fillId="3" borderId="15" xfId="0" applyFont="1" applyFill="1" applyBorder="1" applyAlignment="1">
      <alignment horizontal="center"/>
    </xf>
    <xf numFmtId="0" fontId="30" fillId="8" borderId="23" xfId="0" applyFont="1" applyFill="1" applyBorder="1" applyAlignment="1">
      <alignment horizontal="center" vertical="center"/>
    </xf>
    <xf numFmtId="0" fontId="30" fillId="8" borderId="25" xfId="0" applyFont="1" applyFill="1" applyBorder="1" applyAlignment="1">
      <alignment horizontal="center" vertical="center"/>
    </xf>
    <xf numFmtId="0" fontId="30" fillId="8" borderId="39" xfId="0" applyFont="1" applyFill="1" applyBorder="1" applyAlignment="1">
      <alignment horizontal="center" vertical="center"/>
    </xf>
    <xf numFmtId="0" fontId="30" fillId="8" borderId="22" xfId="0" applyFont="1" applyFill="1" applyBorder="1" applyAlignment="1">
      <alignment horizontal="center" vertical="center"/>
    </xf>
    <xf numFmtId="0" fontId="30" fillId="8" borderId="5" xfId="0" applyFont="1" applyFill="1" applyBorder="1" applyAlignment="1">
      <alignment horizontal="center" vertical="center"/>
    </xf>
    <xf numFmtId="0" fontId="30" fillId="8" borderId="15" xfId="0" applyFont="1" applyFill="1" applyBorder="1" applyAlignment="1">
      <alignment horizontal="center" vertical="center"/>
    </xf>
    <xf numFmtId="165" fontId="6" fillId="2" borderId="6" xfId="0" applyNumberFormat="1" applyFont="1" applyFill="1" applyBorder="1" applyAlignment="1">
      <alignment horizontal="center" vertical="center"/>
    </xf>
    <xf numFmtId="165" fontId="6" fillId="2" borderId="4" xfId="0" applyNumberFormat="1" applyFont="1" applyFill="1" applyBorder="1" applyAlignment="1">
      <alignment horizontal="center" vertical="center"/>
    </xf>
    <xf numFmtId="165" fontId="6" fillId="2" borderId="14" xfId="0" applyNumberFormat="1" applyFont="1" applyFill="1" applyBorder="1" applyAlignment="1">
      <alignment horizontal="center" vertical="center"/>
    </xf>
    <xf numFmtId="0" fontId="11" fillId="14" borderId="11" xfId="0" applyFont="1" applyFill="1" applyBorder="1" applyAlignment="1">
      <alignment horizontal="left"/>
    </xf>
    <xf numFmtId="0" fontId="27" fillId="11" borderId="35" xfId="0" applyFont="1" applyFill="1" applyBorder="1" applyAlignment="1">
      <alignment horizontal="center"/>
    </xf>
    <xf numFmtId="14" fontId="0" fillId="2" borderId="4" xfId="0" applyNumberFormat="1" applyFill="1" applyBorder="1" applyAlignment="1">
      <alignment horizontal="center" vertical="center"/>
    </xf>
    <xf numFmtId="0" fontId="7" fillId="11" borderId="1" xfId="0" applyFont="1" applyFill="1" applyBorder="1" applyAlignment="1">
      <alignment horizontal="left" vertical="center"/>
    </xf>
    <xf numFmtId="0" fontId="7" fillId="11" borderId="2" xfId="0" applyFont="1" applyFill="1" applyBorder="1" applyAlignment="1">
      <alignment horizontal="left" vertical="center"/>
    </xf>
    <xf numFmtId="0" fontId="7" fillId="11" borderId="3" xfId="0" applyFont="1" applyFill="1" applyBorder="1" applyAlignment="1">
      <alignment horizontal="left" vertical="center"/>
    </xf>
    <xf numFmtId="0" fontId="0" fillId="2" borderId="31" xfId="0" applyFont="1" applyFill="1" applyBorder="1" applyAlignment="1">
      <alignment horizontal="center" vertical="center"/>
    </xf>
    <xf numFmtId="0" fontId="30" fillId="28" borderId="4" xfId="0" applyFont="1" applyFill="1" applyBorder="1" applyAlignment="1">
      <alignment horizontal="center" vertical="center"/>
    </xf>
    <xf numFmtId="16" fontId="30" fillId="29" borderId="4" xfId="0" applyNumberFormat="1" applyFont="1" applyFill="1" applyBorder="1" applyAlignment="1">
      <alignment horizontal="center" vertical="center"/>
    </xf>
    <xf numFmtId="0" fontId="30" fillId="29" borderId="25" xfId="0" applyFont="1" applyFill="1" applyBorder="1" applyAlignment="1">
      <alignment horizontal="center" vertical="center"/>
    </xf>
    <xf numFmtId="0" fontId="30" fillId="27" borderId="25" xfId="0" applyFont="1" applyFill="1" applyBorder="1" applyAlignment="1">
      <alignment horizontal="center" vertical="center"/>
    </xf>
    <xf numFmtId="0" fontId="0" fillId="30" borderId="27" xfId="0" applyFill="1" applyBorder="1" applyAlignment="1">
      <alignment horizontal="center" vertical="center"/>
    </xf>
    <xf numFmtId="0" fontId="30" fillId="31" borderId="25" xfId="0" applyFont="1" applyFill="1" applyBorder="1" applyAlignment="1">
      <alignment horizontal="center" vertical="center"/>
    </xf>
  </cellXfs>
  <cellStyles count="2">
    <cellStyle name="Lien hypertexte" xfId="1" builtinId="8"/>
    <cellStyle name="Normal" xfId="0" builtinId="0"/>
  </cellStyles>
  <dxfs count="91">
    <dxf>
      <font>
        <b/>
        <i val="0"/>
        <strike val="0"/>
        <condense val="0"/>
        <extend val="0"/>
        <outline val="0"/>
        <shadow val="0"/>
        <u val="none"/>
        <vertAlign val="baseline"/>
        <sz val="11"/>
        <color rgb="FFFF0000"/>
        <name val="Arial"/>
        <scheme val="none"/>
      </font>
      <fill>
        <patternFill patternType="solid">
          <fgColor indexed="64"/>
          <bgColor theme="4" tint="0.59999389629810485"/>
        </patternFill>
      </fill>
      <alignment horizontal="center" vertical="center" textRotation="0" wrapText="0" indent="0" justifyLastLine="0" shrinkToFit="0" readingOrder="0"/>
      <border diagonalUp="0" diagonalDown="0" outline="0">
        <left style="thin">
          <color theme="1" tint="0.34998626667073579"/>
        </left>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theme="0"/>
        <name val="Arial"/>
        <scheme val="none"/>
      </font>
      <numFmt numFmtId="1" formatCode="0"/>
      <fill>
        <patternFill patternType="lightGray">
          <fgColor indexed="64"/>
          <bgColor theme="4" tint="0.79998168889431442"/>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1"/>
        <color rgb="FFFF0000"/>
        <name val="Arial"/>
        <scheme val="none"/>
      </font>
      <fill>
        <patternFill patternType="lightGray">
          <fgColor indexed="64"/>
          <bgColor rgb="FFDBE5F1"/>
        </patternFill>
      </fill>
      <alignment horizontal="center" vertical="center" textRotation="0" wrapText="0" indent="0" justifyLastLine="0" shrinkToFit="0" readingOrder="0"/>
      <border diagonalUp="0" diagonalDown="0" outline="0">
        <left style="medium">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4" tint="0.59999389629810485"/>
        </patternFill>
      </fill>
      <alignment horizontal="center" vertical="center" textRotation="0" wrapText="0" indent="0" justifyLastLine="0" shrinkToFit="0" readingOrder="0"/>
      <border diagonalUp="0" diagonalDown="0" outline="0">
        <left style="thin">
          <color theme="1" tint="0.34998626667073579"/>
        </left>
        <right style="medium">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theme="0"/>
        <name val="Arial"/>
        <scheme val="none"/>
      </font>
      <numFmt numFmtId="1" formatCode="0"/>
      <fill>
        <patternFill patternType="lightGray">
          <fgColor indexed="64"/>
          <bgColor theme="4" tint="0.79998168889431442"/>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1"/>
        <color rgb="FFFF0000"/>
        <name val="Arial"/>
        <scheme val="none"/>
      </font>
      <fill>
        <patternFill patternType="lightGray">
          <fgColor indexed="64"/>
          <bgColor rgb="FFDBE5F1"/>
        </patternFill>
      </fill>
      <alignment horizontal="center" vertical="center" textRotation="0" wrapText="0" indent="0" justifyLastLine="0" shrinkToFit="0" readingOrder="0"/>
      <border diagonalUp="0" diagonalDown="0" outline="0">
        <left style="medium">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2" tint="-9.9978637043366805E-2"/>
        </patternFill>
      </fill>
      <alignment horizontal="center" vertical="bottom" textRotation="0" wrapText="0" indent="0" justifyLastLine="0" shrinkToFit="0" readingOrder="0"/>
      <border diagonalUp="0" diagonalDown="0" outline="0">
        <left style="thin">
          <color theme="1" tint="0.34998626667073579"/>
        </left>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2" tint="-9.9978637043366805E-2"/>
        </patternFill>
      </fill>
      <alignment horizontal="center" vertical="bottom"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bottom"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bottom"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bottom"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C8C29C"/>
        </patternFill>
      </fill>
      <alignment horizontal="center" vertical="bottom"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theme="0"/>
        <name val="Arial"/>
        <scheme val="none"/>
      </font>
      <fill>
        <patternFill patternType="lightGray">
          <fgColor indexed="64"/>
          <bgColor rgb="FFC8C2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1"/>
        <color theme="0"/>
        <name val="Arial"/>
        <scheme val="none"/>
      </font>
      <fill>
        <patternFill patternType="lightGray">
          <fgColor indexed="64"/>
          <bgColor rgb="FFC8C2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1"/>
        <color rgb="FFFF0000"/>
        <name val="Arial"/>
        <scheme val="none"/>
      </font>
      <fill>
        <patternFill patternType="solid">
          <fgColor indexed="64"/>
          <bgColor rgb="FFC8C29C"/>
        </patternFill>
      </fill>
      <alignment horizontal="center" vertical="bottom" textRotation="0" wrapText="0" 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BEB78C"/>
        </patternFill>
      </fill>
      <alignment horizontal="center" vertical="bottom" textRotation="0" wrapText="0" indent="0" justifyLastLine="0" shrinkToFit="0" readingOrder="0"/>
      <border diagonalUp="0" diagonalDown="0" outline="0">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theme="4" tint="0.59999389629810485"/>
        </patternFill>
      </fill>
      <alignment horizontal="center" vertical="center" textRotation="0" wrapText="0" relativeIndent="0" justifyLastLine="0" shrinkToFit="0" readingOrder="0"/>
      <border diagonalUp="0" diagonalDown="0" outline="0">
        <left style="thin">
          <color theme="1" tint="0.34998626667073579"/>
        </left>
        <right/>
        <top style="medium">
          <color theme="1" tint="0.34998626667073579"/>
        </top>
        <bottom/>
      </border>
    </dxf>
    <dxf>
      <font>
        <b val="0"/>
        <i val="0"/>
        <strike val="0"/>
        <condense val="0"/>
        <extend val="0"/>
        <outline val="0"/>
        <shadow val="0"/>
        <u val="none"/>
        <vertAlign val="baseline"/>
        <sz val="11"/>
        <color rgb="FF143154"/>
        <name val="Calibri"/>
        <scheme val="minor"/>
      </font>
      <fill>
        <patternFill patternType="solid">
          <fgColor indexed="64"/>
          <bgColor theme="4" tint="0.59999389629810485"/>
        </patternFill>
      </fill>
      <alignment horizontal="center" vertical="center" textRotation="0" wrapText="0" relativeIndent="0" justifyLastLine="0" shrinkToFit="0" readingOrder="0"/>
      <border diagonalUp="0" diagonalDown="0">
        <left style="thin">
          <color theme="1" tint="0.34998626667073579"/>
        </left>
        <right/>
        <top style="thin">
          <color theme="1" tint="0.34998626667073579"/>
        </top>
        <bottom style="thin">
          <color theme="1" tint="0.34998626667073579"/>
        </bottom>
        <vertical/>
        <horizontal/>
      </border>
    </dxf>
    <dxf>
      <font>
        <b val="0"/>
        <i val="0"/>
        <strike val="0"/>
        <condense val="0"/>
        <extend val="0"/>
        <outline val="0"/>
        <shadow val="0"/>
        <u val="none"/>
        <vertAlign val="baseline"/>
        <sz val="11"/>
        <color rgb="FFFF0000"/>
        <name val="Arial"/>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theme="4" tint="-0.499984740745262"/>
        <name val="Calibri"/>
        <scheme val="minor"/>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border>
    </dxf>
    <dxf>
      <font>
        <b val="0"/>
        <i val="0"/>
        <strike val="0"/>
        <condense val="0"/>
        <extend val="0"/>
        <outline val="0"/>
        <shadow val="0"/>
        <u val="none"/>
        <vertAlign val="baseline"/>
        <sz val="11"/>
        <color rgb="FFFF0000"/>
        <name val="Arial"/>
        <scheme val="none"/>
      </font>
      <fill>
        <patternFill patternType="gray125">
          <fgColor indexed="64"/>
          <bgColor rgb="FFDBE5F1"/>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376091"/>
        <name val="Calibri"/>
        <scheme val="minor"/>
      </font>
      <numFmt numFmtId="19" formatCode="dd/mm/yyyy"/>
      <fill>
        <patternFill patternType="solid">
          <fgColor indexed="64"/>
          <bgColor rgb="FFDBE5F1"/>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bottom style="thin">
          <color theme="1" tint="0.34998626667073579"/>
        </bottom>
        <vertical/>
        <horizontal/>
      </border>
    </dxf>
    <dxf>
      <font>
        <b val="0"/>
        <i val="0"/>
        <strike val="0"/>
        <condense val="0"/>
        <extend val="0"/>
        <outline val="0"/>
        <shadow val="0"/>
        <u val="none"/>
        <vertAlign val="baseline"/>
        <sz val="11"/>
        <color rgb="FFFF0000"/>
        <name val="Arial"/>
        <scheme val="none"/>
      </font>
      <fill>
        <patternFill patternType="solid">
          <fgColor indexed="64"/>
          <bgColor theme="4" tint="0.59999389629810485"/>
        </patternFill>
      </fill>
      <alignment horizontal="center" vertical="center" textRotation="0" wrapText="0" relativeIndent="0" justifyLastLine="0" shrinkToFit="0" readingOrder="0"/>
      <border diagonalUp="0" diagonalDown="0" outline="0">
        <left style="thin">
          <color theme="1" tint="0.34998626667073579"/>
        </left>
        <right/>
        <top style="medium">
          <color theme="1" tint="0.34998626667073579"/>
        </top>
        <bottom/>
      </border>
    </dxf>
    <dxf>
      <font>
        <b val="0"/>
        <i val="0"/>
        <strike val="0"/>
        <condense val="0"/>
        <extend val="0"/>
        <outline val="0"/>
        <shadow val="0"/>
        <u val="none"/>
        <vertAlign val="baseline"/>
        <sz val="11"/>
        <color rgb="FF143154"/>
        <name val="Calibri"/>
        <scheme val="minor"/>
      </font>
      <fill>
        <patternFill patternType="solid">
          <fgColor indexed="64"/>
          <bgColor theme="4" tint="0.59999389629810485"/>
        </patternFill>
      </fill>
      <alignment horizontal="center" vertical="center" textRotation="0" wrapText="0" relativeIndent="0" justifyLastLine="0" shrinkToFit="0" readingOrder="0"/>
      <border diagonalUp="0" diagonalDown="0">
        <left style="thin">
          <color theme="1" tint="0.34998626667073579"/>
        </left>
        <right/>
        <top style="thin">
          <color theme="1" tint="0.34998626667073579"/>
        </top>
        <bottom style="thin">
          <color theme="1" tint="0.34998626667073579"/>
        </bottom>
        <vertical/>
        <horizontal/>
      </border>
    </dxf>
    <dxf>
      <font>
        <b val="0"/>
        <i val="0"/>
        <strike val="0"/>
        <condense val="0"/>
        <extend val="0"/>
        <outline val="0"/>
        <shadow val="0"/>
        <u val="none"/>
        <vertAlign val="baseline"/>
        <sz val="11"/>
        <color rgb="FFFF0000"/>
        <name val="Arial"/>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theme="4" tint="-0.499984740745262"/>
        <name val="Calibri"/>
        <scheme val="minor"/>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val="0"/>
        <i val="0"/>
        <strike val="0"/>
        <condense val="0"/>
        <extend val="0"/>
        <outline val="0"/>
        <shadow val="0"/>
        <u val="none"/>
        <vertAlign val="baseline"/>
        <sz val="11"/>
        <color rgb="FFFF0000"/>
        <name val="Arial"/>
        <scheme val="none"/>
      </font>
      <fill>
        <patternFill patternType="gray125">
          <fgColor indexed="64"/>
          <bgColor rgb="FFDBE5F1"/>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theme="4" tint="0.59999389629810485"/>
        </patternFill>
      </fill>
      <alignment horizontal="center" vertical="center" textRotation="0" wrapText="0" relativeIndent="0" justifyLastLine="0" shrinkToFit="0" readingOrder="0"/>
      <border diagonalUp="0" diagonalDown="0" outline="0">
        <left style="thin">
          <color theme="1" tint="0.34998626667073579"/>
        </left>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gray125">
          <fgColor indexed="64"/>
          <bgColor rgb="FFDBE5F1"/>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376091"/>
        <name val="Calibri"/>
        <scheme val="minor"/>
      </font>
      <numFmt numFmtId="19" formatCode="dd/mm/yyyy"/>
      <fill>
        <patternFill patternType="solid">
          <fgColor indexed="64"/>
          <bgColor rgb="FFDBE5F1"/>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bottom style="thin">
          <color theme="1" tint="0.34998626667073579"/>
        </bottom>
      </border>
    </dxf>
    <dxf>
      <font>
        <b val="0"/>
        <i val="0"/>
        <strike val="0"/>
        <condense val="0"/>
        <extend val="0"/>
        <outline val="0"/>
        <shadow val="0"/>
        <u val="none"/>
        <vertAlign val="baseline"/>
        <sz val="11"/>
        <color rgb="FFFF0000"/>
        <name val="Arial"/>
        <scheme val="none"/>
      </font>
      <fill>
        <patternFill patternType="solid">
          <fgColor indexed="64"/>
          <bgColor theme="2" tint="-9.9978637043366805E-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theme="2" tint="-9.9978637043366805E-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numFmt numFmtId="164" formatCode="0#&quot; &quot;##&quot; &quot;##&quot; &quot;##&quot; &quot;##"/>
    </dxf>
    <dxf>
      <font>
        <b val="0"/>
        <i val="0"/>
        <strike val="0"/>
        <condense val="0"/>
        <extend val="0"/>
        <outline val="0"/>
        <shadow val="0"/>
        <u val="none"/>
        <vertAlign val="baseline"/>
        <sz val="11"/>
        <color rgb="FFFF0000"/>
        <name val="Arial"/>
        <scheme val="none"/>
      </font>
      <fill>
        <patternFill patternType="solid">
          <fgColor indexed="64"/>
          <bgColor theme="2" tint="-9.9978637043366805E-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numFmt numFmtId="165" formatCode="00000"/>
    </dxf>
    <dxf>
      <font>
        <b val="0"/>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theme="5" tint="-0.499984740745262"/>
        <name val="Calibri"/>
        <scheme val="minor"/>
      </font>
      <fill>
        <patternFill patternType="solid">
          <fgColor indexed="64"/>
          <bgColor rgb="FFD5D0B3"/>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val="0"/>
        <i val="0"/>
        <strike val="0"/>
        <condense val="0"/>
        <extend val="0"/>
        <outline val="0"/>
        <shadow val="0"/>
        <u val="none"/>
        <vertAlign val="baseline"/>
        <sz val="11"/>
        <color rgb="FFFF0000"/>
        <name val="Arial"/>
        <scheme val="none"/>
      </font>
      <fill>
        <patternFill patternType="solid">
          <fgColor indexed="64"/>
          <bgColor rgb="FFC8C29C"/>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rgb="FFC8C29C"/>
        </patternFill>
      </fill>
      <alignment horizontal="center" vertical="center" textRotation="0" wrapText="0" relativeIndent="0" justifyLastLine="0" shrinkToFit="0" readingOrder="0"/>
      <border diagonalUp="0" diagonalDown="0" outline="0">
        <left/>
        <right style="thin">
          <color theme="1" tint="0.34998626667073579"/>
        </right>
        <top style="medium">
          <color theme="1" tint="0.34998626667073579"/>
        </top>
        <bottom/>
      </border>
    </dxf>
    <dxf>
      <font>
        <b val="0"/>
        <i val="0"/>
        <strike val="0"/>
        <condense val="0"/>
        <extend val="0"/>
        <outline val="0"/>
        <shadow val="0"/>
        <u val="none"/>
        <vertAlign val="baseline"/>
        <sz val="11"/>
        <color rgb="FFFF0000"/>
        <name val="Arial"/>
        <scheme val="none"/>
      </font>
      <fill>
        <patternFill patternType="solid">
          <fgColor indexed="64"/>
          <bgColor rgb="FFBEB78C"/>
        </patternFill>
      </fill>
      <alignment horizontal="center" vertical="center" textRotation="0" wrapText="0" relativeIndent="0" justifyLastLine="0" shrinkToFit="0" readingOrder="0"/>
      <border diagonalUp="0" diagonalDown="0" outline="0">
        <left/>
        <right/>
        <top style="medium">
          <color theme="1" tint="0.34998626667073579"/>
        </top>
        <bottom/>
      </border>
    </dxf>
    <dxf>
      <border>
        <top style="medium">
          <color theme="1" tint="0.34998626667073579"/>
        </top>
        <vertical/>
        <horizontal/>
      </border>
    </dxf>
    <dxf>
      <font>
        <strike val="0"/>
        <outline val="0"/>
        <shadow val="0"/>
        <u val="none"/>
        <vertAlign val="baseline"/>
        <sz val="11"/>
        <color rgb="FFFF0000"/>
        <name val="Arial"/>
        <scheme val="none"/>
      </font>
      <border diagonalUp="0" diagonalDown="0" outline="0">
        <left style="thin">
          <color auto="1"/>
        </left>
        <right style="thin">
          <color auto="1"/>
        </right>
        <top/>
        <bottom/>
      </border>
    </dxf>
    <dxf>
      <border outline="0">
        <left style="thick">
          <color theme="1" tint="0.34998626667073579"/>
        </left>
        <right style="thick">
          <color theme="1" tint="0.34998626667073579"/>
        </right>
        <top style="thick">
          <color theme="1" tint="0.34998626667073579"/>
        </top>
        <bottom style="thick">
          <color theme="1" tint="0.34998626667073579"/>
        </bottom>
      </border>
    </dxf>
    <dxf>
      <border outline="0">
        <bottom style="medium">
          <color theme="1" tint="0.34998626667073579"/>
        </bottom>
      </border>
    </dxf>
    <dxf>
      <font>
        <strike val="0"/>
        <outline val="0"/>
        <shadow val="0"/>
        <u val="none"/>
        <vertAlign val="baseline"/>
        <sz val="11"/>
        <name val="Arial"/>
        <scheme val="none"/>
      </font>
    </dxf>
    <dxf>
      <font>
        <b/>
        <i val="0"/>
        <strike val="0"/>
        <condense val="0"/>
        <extend val="0"/>
        <outline val="0"/>
        <shadow val="0"/>
        <u val="none"/>
        <vertAlign val="baseline"/>
        <sz val="11"/>
        <color rgb="FFFF0000"/>
        <name val="Arial"/>
        <scheme val="none"/>
      </font>
      <fill>
        <patternFill patternType="solid">
          <fgColor indexed="64"/>
          <bgColor theme="4" tint="0.59999389629810485"/>
        </patternFill>
      </fill>
      <alignment horizontal="center" vertical="center" textRotation="0" wrapText="0" relativeIndent="0" justifyLastLine="0" shrinkToFit="0" readingOrder="0"/>
      <border diagonalUp="0" diagonalDown="0" outline="0">
        <left style="thin">
          <color theme="1" tint="0.34998626667073579"/>
        </left>
        <right/>
        <top style="medium">
          <color theme="1" tint="0.34998626667073579"/>
        </top>
        <bottom/>
      </border>
    </dxf>
    <dxf>
      <font>
        <strike val="0"/>
        <outline val="0"/>
        <shadow val="0"/>
        <u val="none"/>
        <vertAlign val="baseline"/>
        <sz val="10"/>
        <color theme="4" tint="-0.499984740745262"/>
        <name val="Calibri"/>
        <scheme val="minor"/>
      </font>
    </dxf>
    <dxf>
      <font>
        <b/>
        <i val="0"/>
        <strike val="0"/>
        <condense val="0"/>
        <extend val="0"/>
        <outline val="0"/>
        <shadow val="0"/>
        <u val="none"/>
        <vertAlign val="baseline"/>
        <sz val="11"/>
        <color rgb="FFFF0000"/>
        <name val="Arial"/>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border outline="0">
        <right style="thin">
          <color theme="1" tint="0.34998626667073579"/>
        </right>
      </border>
    </dxf>
    <dxf>
      <font>
        <b/>
        <i val="0"/>
        <strike val="0"/>
        <condense val="0"/>
        <extend val="0"/>
        <outline val="0"/>
        <shadow val="0"/>
        <u val="none"/>
        <vertAlign val="baseline"/>
        <sz val="11"/>
        <color theme="0"/>
        <name val="Arial"/>
        <scheme val="none"/>
      </font>
      <numFmt numFmtId="1" formatCode="0"/>
      <fill>
        <patternFill patternType="lightGray">
          <fgColor indexed="64"/>
          <bgColor theme="4" tint="0.7999816888943144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0"/>
        <color theme="4" tint="-0.249977111117893"/>
        <name val="Calibri"/>
        <scheme val="minor"/>
      </font>
      <numFmt numFmtId="25" formatCode="hh:mm"/>
      <fill>
        <patternFill patternType="solid">
          <fgColor indexed="64"/>
          <bgColor rgb="FFDBE5F1"/>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1"/>
        <color rgb="FFFF0000"/>
        <name val="Arial"/>
        <scheme val="none"/>
      </font>
      <fill>
        <patternFill patternType="lightGray">
          <fgColor indexed="64"/>
          <bgColor rgb="FFDBE5F1"/>
        </patternFill>
      </fill>
      <alignment horizontal="center" vertical="center" textRotation="0" wrapText="0" relativeIndent="0" justifyLastLine="0" shrinkToFit="0" readingOrder="0"/>
      <border diagonalUp="0" diagonalDown="0" outline="0">
        <left style="medium">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0"/>
        <color rgb="FF376091"/>
        <name val="Calibri"/>
        <scheme val="minor"/>
      </font>
      <numFmt numFmtId="19" formatCode="dd/mm/yyyy"/>
      <fill>
        <patternFill patternType="solid">
          <fgColor indexed="64"/>
          <bgColor rgb="FFDBE5F1"/>
        </patternFill>
      </fill>
      <alignment horizontal="center" vertical="center" textRotation="0" wrapText="0" relativeIndent="0" justifyLastLine="0" shrinkToFit="0" readingOrder="0"/>
      <border diagonalUp="0" diagonalDown="0">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1"/>
        <color rgb="FFFF0000"/>
        <name val="Arial"/>
        <scheme val="none"/>
      </font>
      <fill>
        <patternFill patternType="solid">
          <fgColor indexed="64"/>
          <bgColor theme="4" tint="0.59999389629810485"/>
        </patternFill>
      </fill>
      <alignment horizontal="center" vertical="center" textRotation="0" wrapText="0" relativeIndent="0" justifyLastLine="0" shrinkToFit="0" readingOrder="0"/>
      <border diagonalUp="0" diagonalDown="0" outline="0">
        <left style="thin">
          <color theme="1" tint="0.34998626667073579"/>
        </left>
        <right style="medium">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theme="0"/>
        <name val="Arial"/>
        <scheme val="none"/>
      </font>
      <numFmt numFmtId="1" formatCode="0"/>
      <fill>
        <patternFill patternType="lightGray">
          <fgColor indexed="64"/>
          <bgColor theme="4" tint="0.79998168889431442"/>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0"/>
        <color theme="4" tint="-0.249977111117893"/>
        <name val="Calibri"/>
        <scheme val="minor"/>
      </font>
      <numFmt numFmtId="25" formatCode="hh:mm"/>
      <fill>
        <patternFill patternType="solid">
          <fgColor indexed="64"/>
          <bgColor rgb="FFDBE5F1"/>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1"/>
        <color rgb="FFFF0000"/>
        <name val="Arial"/>
        <scheme val="none"/>
      </font>
      <fill>
        <patternFill patternType="lightGray">
          <fgColor indexed="64"/>
          <bgColor rgb="FFDBE5F1"/>
        </patternFill>
      </fill>
      <alignment horizontal="center" vertical="center" textRotation="0" wrapText="0" relativeIndent="0" justifyLastLine="0" shrinkToFit="0" readingOrder="0"/>
      <border diagonalUp="0" diagonalDown="0" outline="0">
        <left style="medium">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2" tint="-9.9978637043366805E-2"/>
        </patternFill>
      </fill>
      <alignment horizontal="center" vertical="bottom" textRotation="0" wrapText="0" relativeIndent="0" justifyLastLine="0" shrinkToFit="0" readingOrder="0"/>
      <border diagonalUp="0" diagonalDown="0" outline="0">
        <left style="thin">
          <color theme="1" tint="0.34998626667073579"/>
        </left>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theme="2" tint="-9.9978637043366805E-2"/>
        </patternFill>
      </fill>
      <alignment horizontal="center" vertical="bottom"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bottom"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bottom"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D5D0B3"/>
        </patternFill>
      </fill>
      <alignment horizontal="center" vertical="bottom"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C8C29C"/>
        </patternFill>
      </fill>
      <alignment horizontal="center" vertical="bottom"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val="0"/>
        <i val="0"/>
        <strike val="0"/>
        <condense val="0"/>
        <extend val="0"/>
        <outline val="0"/>
        <shadow val="0"/>
        <u val="none"/>
        <vertAlign val="baseline"/>
        <sz val="10"/>
        <color theme="5" tint="-0.249977111117893"/>
        <name val="Calibri"/>
        <scheme val="minor"/>
      </font>
      <fill>
        <patternFill patternType="solid">
          <fgColor indexed="64"/>
          <bgColor rgb="FFC8C29C"/>
        </patternFill>
      </fill>
      <alignment horizontal="center" vertical="bottom"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1"/>
        <color rgb="FFFF0000"/>
        <name val="Arial"/>
        <scheme val="none"/>
      </font>
      <fill>
        <patternFill patternType="solid">
          <fgColor indexed="64"/>
          <bgColor rgb="FFC8C29C"/>
        </patternFill>
      </fill>
      <alignment horizontal="center" vertical="bottom"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theme="0"/>
        <name val="Arial"/>
        <scheme val="none"/>
      </font>
      <fill>
        <patternFill patternType="lightGray">
          <fgColor indexed="64"/>
          <bgColor rgb="FFC8C29C"/>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0"/>
        <color theme="5" tint="-0.249977111117893"/>
        <name val="Calibri"/>
        <scheme val="minor"/>
      </font>
      <numFmt numFmtId="19" formatCode="dd/mm/yyyy"/>
      <fill>
        <patternFill patternType="solid">
          <fgColor indexed="64"/>
          <bgColor rgb="FFC8C29C"/>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1"/>
        <color theme="0"/>
        <name val="Arial"/>
        <scheme val="none"/>
      </font>
      <fill>
        <patternFill patternType="lightGray">
          <fgColor indexed="64"/>
          <bgColor rgb="FFC8C29C"/>
        </patternFill>
      </fill>
      <alignment horizontal="center" vertical="center"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style="thick">
          <color theme="1" tint="0.34998626667073579"/>
        </bottom>
      </border>
    </dxf>
    <dxf>
      <font>
        <b/>
        <i val="0"/>
        <strike val="0"/>
        <condense val="0"/>
        <extend val="0"/>
        <outline val="0"/>
        <shadow val="0"/>
        <u val="none"/>
        <vertAlign val="baseline"/>
        <sz val="10"/>
        <color theme="5" tint="-0.249977111117893"/>
        <name val="Calibri"/>
        <scheme val="minor"/>
      </font>
      <numFmt numFmtId="19" formatCode="dd/mm/yyyy"/>
      <fill>
        <patternFill patternType="solid">
          <fgColor indexed="64"/>
          <bgColor rgb="FFC8C29C"/>
        </patternFill>
      </fill>
      <alignment horizontal="center" vertical="bottom"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1"/>
        <color rgb="FFFF0000"/>
        <name val="Arial"/>
        <scheme val="none"/>
      </font>
      <fill>
        <patternFill patternType="solid">
          <fgColor indexed="64"/>
          <bgColor rgb="FFC8C29C"/>
        </patternFill>
      </fill>
      <alignment horizontal="center" vertical="bottom" textRotation="0" wrapText="0" relativeIndent="0" justifyLastLine="0" shrinkToFit="0" readingOrder="0"/>
      <border diagonalUp="0" diagonalDown="0" outline="0">
        <left style="thin">
          <color theme="1" tint="0.34998626667073579"/>
        </left>
        <right style="thin">
          <color theme="1" tint="0.34998626667073579"/>
        </right>
        <top style="medium">
          <color theme="1" tint="0.34998626667073579"/>
        </top>
        <bottom/>
      </border>
    </dxf>
    <dxf>
      <font>
        <b/>
        <i val="0"/>
        <strike val="0"/>
        <condense val="0"/>
        <extend val="0"/>
        <outline val="0"/>
        <shadow val="0"/>
        <u val="none"/>
        <vertAlign val="baseline"/>
        <sz val="11"/>
        <color rgb="FFFF0000"/>
        <name val="Arial"/>
        <scheme val="none"/>
      </font>
      <fill>
        <patternFill patternType="solid">
          <fgColor indexed="64"/>
          <bgColor rgb="FFBEB78C"/>
        </patternFill>
      </fill>
      <alignment horizontal="center" vertical="bottom" textRotation="0" wrapText="0" relativeIndent="0" justifyLastLine="0" shrinkToFit="0" readingOrder="0"/>
      <border diagonalUp="0" diagonalDown="0" outline="0">
        <left/>
        <right style="thin">
          <color theme="1" tint="0.34998626667073579"/>
        </right>
        <top style="medium">
          <color theme="1" tint="0.34998626667073579"/>
        </top>
        <bottom/>
      </border>
    </dxf>
    <dxf>
      <border>
        <top style="medium">
          <color rgb="FF5A5A5A"/>
        </top>
        <vertical/>
        <horizontal/>
      </border>
    </dxf>
    <dxf>
      <font>
        <b/>
        <strike val="0"/>
        <outline val="0"/>
        <shadow val="0"/>
        <u val="none"/>
        <vertAlign val="baseline"/>
        <sz val="11"/>
        <color rgb="FFFF0000"/>
        <name val="Arial"/>
        <scheme val="none"/>
      </font>
      <alignment horizontal="center" textRotation="0" wrapText="0" indent="0" justifyLastLine="0" shrinkToFit="0" readingOrder="0"/>
      <border diagonalUp="0" diagonalDown="0">
        <left style="thin">
          <color auto="1"/>
        </left>
        <right style="thin">
          <color auto="1"/>
        </right>
        <top/>
        <bottom/>
      </border>
    </dxf>
    <dxf>
      <border diagonalUp="0" diagonalDown="0">
        <left style="thick">
          <color rgb="FF5A5A5A"/>
        </left>
        <right style="thick">
          <color rgb="FF5A5A5A"/>
        </right>
        <top style="thick">
          <color rgb="FF5A5A5A"/>
        </top>
        <bottom style="thick">
          <color rgb="FF5A5A5A"/>
        </bottom>
      </border>
    </dxf>
    <dxf>
      <font>
        <strike val="0"/>
        <outline val="0"/>
        <shadow val="0"/>
        <u val="none"/>
        <vertAlign val="baseline"/>
        <sz val="10"/>
        <color theme="4" tint="-0.499984740745262"/>
        <name val="Calibri"/>
        <scheme val="minor"/>
      </font>
    </dxf>
    <dxf>
      <border outline="0">
        <right style="thin">
          <color theme="1" tint="0.34998626667073579"/>
        </right>
      </border>
    </dxf>
    <dxf>
      <font>
        <b/>
        <i val="0"/>
        <strike val="0"/>
        <condense val="0"/>
        <extend val="0"/>
        <outline val="0"/>
        <shadow val="0"/>
        <u val="none"/>
        <vertAlign val="baseline"/>
        <sz val="10"/>
        <color theme="4" tint="-0.249977111117893"/>
        <name val="Calibri"/>
        <scheme val="minor"/>
      </font>
      <numFmt numFmtId="25" formatCode="hh:mm"/>
      <fill>
        <patternFill patternType="solid">
          <fgColor indexed="64"/>
          <bgColor rgb="FFDBE5F1"/>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0"/>
        <color rgb="FF376091"/>
        <name val="Calibri"/>
        <scheme val="minor"/>
      </font>
      <numFmt numFmtId="19" formatCode="dd/mm/yyyy"/>
      <fill>
        <patternFill patternType="solid">
          <fgColor indexed="64"/>
          <bgColor rgb="FFDBE5F1"/>
        </patternFill>
      </fill>
      <alignment horizontal="center" vertical="center" textRotation="0" wrapText="0" relativeIndent="0" justifyLastLine="0" shrinkToFit="0" readingOrder="0"/>
      <border diagonalUp="0" diagonalDown="0">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0"/>
        <color theme="4" tint="-0.249977111117893"/>
        <name val="Calibri"/>
        <scheme val="minor"/>
      </font>
      <numFmt numFmtId="25" formatCode="hh:mm"/>
      <fill>
        <patternFill patternType="solid">
          <fgColor indexed="64"/>
          <bgColor rgb="FFDBE5F1"/>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0"/>
        <color theme="5" tint="-0.249977111117893"/>
        <name val="Calibri"/>
        <scheme val="minor"/>
      </font>
      <numFmt numFmtId="19" formatCode="dd/mm/yyyy"/>
      <fill>
        <patternFill patternType="solid">
          <fgColor indexed="64"/>
          <bgColor rgb="FFC8C29C"/>
        </patternFill>
      </fill>
      <alignment horizontal="center" vertical="center"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font>
        <b/>
        <i val="0"/>
        <strike val="0"/>
        <condense val="0"/>
        <extend val="0"/>
        <outline val="0"/>
        <shadow val="0"/>
        <u val="none"/>
        <vertAlign val="baseline"/>
        <sz val="10"/>
        <color theme="5" tint="-0.249977111117893"/>
        <name val="Calibri"/>
        <scheme val="minor"/>
      </font>
      <numFmt numFmtId="19" formatCode="dd/mm/yyyy"/>
      <fill>
        <patternFill patternType="solid">
          <fgColor indexed="64"/>
          <bgColor rgb="FFC8C29C"/>
        </patternFill>
      </fill>
      <alignment horizontal="center" vertical="bottom" textRotation="0" wrapText="0" relativeIndent="0" justifyLastLine="0" shrinkToFit="0" readingOrder="0"/>
      <border diagonalUp="0" diagonalDown="0">
        <left style="thin">
          <color theme="1" tint="0.34998626667073579"/>
        </left>
        <right style="thin">
          <color theme="1" tint="0.34998626667073579"/>
        </right>
        <top style="thin">
          <color theme="1" tint="0.34998626667073579"/>
        </top>
        <bottom style="thin">
          <color theme="1" tint="0.34998626667073579"/>
        </bottom>
        <vertical/>
        <horizontal/>
      </border>
    </dxf>
    <dxf>
      <border>
        <top style="medium">
          <color theme="1" tint="0.34998626667073579"/>
        </top>
        <vertical/>
        <horizontal/>
      </border>
    </dxf>
    <dxf>
      <font>
        <b/>
        <strike val="0"/>
        <outline val="0"/>
        <shadow val="0"/>
        <u val="none"/>
        <vertAlign val="baseline"/>
        <sz val="11"/>
        <color rgb="FFFF0000"/>
        <name val="Arial"/>
        <scheme val="none"/>
      </font>
      <alignment horizontal="center" textRotation="0" wrapText="0" indent="0" justifyLastLine="0" shrinkToFit="0" readingOrder="0"/>
      <border diagonalUp="0" diagonalDown="0">
        <left style="thin">
          <color auto="1"/>
        </left>
        <right style="thin">
          <color auto="1"/>
        </right>
        <top/>
        <bottom/>
      </border>
    </dxf>
    <dxf>
      <border diagonalUp="0" diagonalDown="0">
        <left style="thick">
          <color theme="1" tint="0.34998626667073579"/>
        </left>
        <right style="thick">
          <color theme="1" tint="0.34998626667073579"/>
        </right>
        <top style="thick">
          <color theme="1" tint="0.34998626667073579"/>
        </top>
        <bottom style="thick">
          <color theme="1" tint="0.34998626667073579"/>
        </bottom>
      </border>
    </dxf>
  </dxfs>
  <tableStyles count="0" defaultTableStyle="TableStyleMedium9" defaultPivotStyle="PivotStyleLight16"/>
  <colors>
    <mruColors>
      <color rgb="FFCCC6A4"/>
      <color rgb="FFD5D0B3"/>
      <color rgb="FFBEB78C"/>
      <color rgb="FFB5AD7D"/>
      <color rgb="FF9A8F58"/>
      <color rgb="FF605936"/>
      <color rgb="FFC6C09A"/>
      <color rgb="FFBBB487"/>
      <color rgb="FFAFA671"/>
      <color rgb="FF7068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7" Type="http://schemas.openxmlformats.org/officeDocument/2006/relationships/image" Target="../media/image5.jpeg"/><Relationship Id="rId2" Type="http://schemas.openxmlformats.org/officeDocument/2006/relationships/image" Target="../media/image1.jpeg"/><Relationship Id="rId1" Type="http://schemas.openxmlformats.org/officeDocument/2006/relationships/hyperlink" Target="https://candidat.pole-emploi.fr/candidat/espacepersonnel/authentification" TargetMode="External"/><Relationship Id="rId6" Type="http://schemas.openxmlformats.org/officeDocument/2006/relationships/image" Target="../media/image4.jpeg"/><Relationship Id="rId5" Type="http://schemas.openxmlformats.org/officeDocument/2006/relationships/hyperlink" Target="file:///C:\Program%20Files%20(x86)\CVitae%205\cvitae5.exe" TargetMode="External"/><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7" Type="http://schemas.openxmlformats.org/officeDocument/2006/relationships/image" Target="../media/image5.jpeg"/><Relationship Id="rId2" Type="http://schemas.openxmlformats.org/officeDocument/2006/relationships/image" Target="../media/image1.jpeg"/><Relationship Id="rId1" Type="http://schemas.openxmlformats.org/officeDocument/2006/relationships/hyperlink" Target="https://candidat.pole-emploi.fr/candidat/espacepersonnel/authentification" TargetMode="External"/><Relationship Id="rId6" Type="http://schemas.openxmlformats.org/officeDocument/2006/relationships/image" Target="../media/image4.jpeg"/><Relationship Id="rId5" Type="http://schemas.openxmlformats.org/officeDocument/2006/relationships/hyperlink" Target="file:///C:\Program%20Files%20(x86)\CVitae%205\cvitae5.exe" TargetMode="External"/><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jpeg"/><Relationship Id="rId7" Type="http://schemas.openxmlformats.org/officeDocument/2006/relationships/image" Target="../media/image5.jpeg"/><Relationship Id="rId2" Type="http://schemas.openxmlformats.org/officeDocument/2006/relationships/image" Target="../media/image1.jpeg"/><Relationship Id="rId1" Type="http://schemas.openxmlformats.org/officeDocument/2006/relationships/hyperlink" Target="https://candidat.pole-emploi.fr/candidat/espacepersonnel/authentification" TargetMode="External"/><Relationship Id="rId6" Type="http://schemas.openxmlformats.org/officeDocument/2006/relationships/image" Target="../media/image4.jpeg"/><Relationship Id="rId5" Type="http://schemas.openxmlformats.org/officeDocument/2006/relationships/hyperlink" Target="file:///C:\Program%20Files%20(x86)\CVitae%205\cvitae5.exe"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7</xdr:col>
      <xdr:colOff>647701</xdr:colOff>
      <xdr:row>1</xdr:row>
      <xdr:rowOff>2</xdr:rowOff>
    </xdr:from>
    <xdr:to>
      <xdr:col>8</xdr:col>
      <xdr:colOff>600075</xdr:colOff>
      <xdr:row>2</xdr:row>
      <xdr:rowOff>104775</xdr:rowOff>
    </xdr:to>
    <xdr:pic>
      <xdr:nvPicPr>
        <xdr:cNvPr id="3" name="Image 2" descr="Pôle Emploi (01).jpg">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8458201" y="85727"/>
          <a:ext cx="1304924" cy="485773"/>
        </a:xfrm>
        <a:prstGeom prst="rect">
          <a:avLst/>
        </a:prstGeom>
      </xdr:spPr>
    </xdr:pic>
    <xdr:clientData/>
  </xdr:twoCellAnchor>
  <xdr:twoCellAnchor editAs="oneCell">
    <xdr:from>
      <xdr:col>10</xdr:col>
      <xdr:colOff>276226</xdr:colOff>
      <xdr:row>0</xdr:row>
      <xdr:rowOff>76200</xdr:rowOff>
    </xdr:from>
    <xdr:to>
      <xdr:col>10</xdr:col>
      <xdr:colOff>1666876</xdr:colOff>
      <xdr:row>2</xdr:row>
      <xdr:rowOff>114300</xdr:rowOff>
    </xdr:to>
    <xdr:pic>
      <xdr:nvPicPr>
        <xdr:cNvPr id="4" name="Image 3" descr="contrat-travail (01).jpg"/>
        <xdr:cNvPicPr>
          <a:picLocks noChangeAspect="1"/>
        </xdr:cNvPicPr>
      </xdr:nvPicPr>
      <xdr:blipFill>
        <a:blip xmlns:r="http://schemas.openxmlformats.org/officeDocument/2006/relationships" r:embed="rId3" cstate="print"/>
        <a:stretch>
          <a:fillRect/>
        </a:stretch>
      </xdr:blipFill>
      <xdr:spPr>
        <a:xfrm>
          <a:off x="12401551" y="76200"/>
          <a:ext cx="1390650" cy="504825"/>
        </a:xfrm>
        <a:prstGeom prst="rect">
          <a:avLst/>
        </a:prstGeom>
      </xdr:spPr>
    </xdr:pic>
    <xdr:clientData/>
  </xdr:twoCellAnchor>
  <xdr:twoCellAnchor editAs="oneCell">
    <xdr:from>
      <xdr:col>13</xdr:col>
      <xdr:colOff>857250</xdr:colOff>
      <xdr:row>0</xdr:row>
      <xdr:rowOff>57150</xdr:rowOff>
    </xdr:from>
    <xdr:to>
      <xdr:col>14</xdr:col>
      <xdr:colOff>2028825</xdr:colOff>
      <xdr:row>2</xdr:row>
      <xdr:rowOff>161925</xdr:rowOff>
    </xdr:to>
    <xdr:pic>
      <xdr:nvPicPr>
        <xdr:cNvPr id="5" name="Image 4" descr="Usine (04).png"/>
        <xdr:cNvPicPr>
          <a:picLocks noChangeAspect="1"/>
        </xdr:cNvPicPr>
      </xdr:nvPicPr>
      <xdr:blipFill>
        <a:blip xmlns:r="http://schemas.openxmlformats.org/officeDocument/2006/relationships" r:embed="rId4" cstate="print"/>
        <a:stretch>
          <a:fillRect/>
        </a:stretch>
      </xdr:blipFill>
      <xdr:spPr>
        <a:xfrm>
          <a:off x="16506825" y="57150"/>
          <a:ext cx="2562225" cy="571500"/>
        </a:xfrm>
        <a:prstGeom prst="rect">
          <a:avLst/>
        </a:prstGeom>
      </xdr:spPr>
    </xdr:pic>
    <xdr:clientData/>
  </xdr:twoCellAnchor>
  <xdr:twoCellAnchor editAs="oneCell">
    <xdr:from>
      <xdr:col>8</xdr:col>
      <xdr:colOff>1257301</xdr:colOff>
      <xdr:row>1</xdr:row>
      <xdr:rowOff>9525</xdr:rowOff>
    </xdr:from>
    <xdr:to>
      <xdr:col>9</xdr:col>
      <xdr:colOff>1257300</xdr:colOff>
      <xdr:row>2</xdr:row>
      <xdr:rowOff>95250</xdr:rowOff>
    </xdr:to>
    <xdr:pic>
      <xdr:nvPicPr>
        <xdr:cNvPr id="6" name="Image 5" descr="imagesUPC5AT0T.jp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10420351" y="95250"/>
          <a:ext cx="1304924" cy="466725"/>
        </a:xfrm>
        <a:prstGeom prst="rect">
          <a:avLst/>
        </a:prstGeom>
      </xdr:spPr>
    </xdr:pic>
    <xdr:clientData/>
  </xdr:twoCellAnchor>
  <xdr:twoCellAnchor editAs="oneCell">
    <xdr:from>
      <xdr:col>11</xdr:col>
      <xdr:colOff>133350</xdr:colOff>
      <xdr:row>1</xdr:row>
      <xdr:rowOff>19049</xdr:rowOff>
    </xdr:from>
    <xdr:to>
      <xdr:col>13</xdr:col>
      <xdr:colOff>171450</xdr:colOff>
      <xdr:row>2</xdr:row>
      <xdr:rowOff>85724</xdr:rowOff>
    </xdr:to>
    <xdr:pic>
      <xdr:nvPicPr>
        <xdr:cNvPr id="7" name="Image 6" descr="Code du Travail.jpg"/>
        <xdr:cNvPicPr>
          <a:picLocks noChangeAspect="1"/>
        </xdr:cNvPicPr>
      </xdr:nvPicPr>
      <xdr:blipFill>
        <a:blip xmlns:r="http://schemas.openxmlformats.org/officeDocument/2006/relationships" r:embed="rId7" cstate="print"/>
        <a:stretch>
          <a:fillRect/>
        </a:stretch>
      </xdr:blipFill>
      <xdr:spPr>
        <a:xfrm>
          <a:off x="14458950" y="104774"/>
          <a:ext cx="1362075" cy="447675"/>
        </a:xfrm>
        <a:prstGeom prst="rect">
          <a:avLst/>
        </a:prstGeom>
      </xdr:spPr>
    </xdr:pic>
    <xdr:clientData/>
  </xdr:twoCellAnchor>
  <xdr:twoCellAnchor editAs="oneCell">
    <xdr:from>
      <xdr:col>15</xdr:col>
      <xdr:colOff>904875</xdr:colOff>
      <xdr:row>1</xdr:row>
      <xdr:rowOff>0</xdr:rowOff>
    </xdr:from>
    <xdr:to>
      <xdr:col>16</xdr:col>
      <xdr:colOff>0</xdr:colOff>
      <xdr:row>2</xdr:row>
      <xdr:rowOff>123825</xdr:rowOff>
    </xdr:to>
    <xdr:pic>
      <xdr:nvPicPr>
        <xdr:cNvPr id="10" name="Image 9" descr="contrat-travail (01).jpg"/>
        <xdr:cNvPicPr>
          <a:picLocks noChangeAspect="1"/>
        </xdr:cNvPicPr>
      </xdr:nvPicPr>
      <xdr:blipFill>
        <a:blip xmlns:r="http://schemas.openxmlformats.org/officeDocument/2006/relationships" r:embed="rId3" cstate="print"/>
        <a:stretch>
          <a:fillRect/>
        </a:stretch>
      </xdr:blipFill>
      <xdr:spPr>
        <a:xfrm>
          <a:off x="19450050" y="76200"/>
          <a:ext cx="1447800" cy="504825"/>
        </a:xfrm>
        <a:prstGeom prst="rect">
          <a:avLst/>
        </a:prstGeom>
      </xdr:spPr>
    </xdr:pic>
    <xdr:clientData/>
  </xdr:twoCellAnchor>
  <xdr:twoCellAnchor>
    <xdr:from>
      <xdr:col>0</xdr:col>
      <xdr:colOff>66675</xdr:colOff>
      <xdr:row>1</xdr:row>
      <xdr:rowOff>66675</xdr:rowOff>
    </xdr:from>
    <xdr:to>
      <xdr:col>6</xdr:col>
      <xdr:colOff>1514475</xdr:colOff>
      <xdr:row>2</xdr:row>
      <xdr:rowOff>66675</xdr:rowOff>
    </xdr:to>
    <xdr:sp macro="" textlink="">
      <xdr:nvSpPr>
        <xdr:cNvPr id="11" name="Rectangle 10"/>
        <xdr:cNvSpPr/>
      </xdr:nvSpPr>
      <xdr:spPr>
        <a:xfrm>
          <a:off x="66675" y="152400"/>
          <a:ext cx="7696200" cy="381000"/>
        </a:xfrm>
        <a:prstGeom prst="rect">
          <a:avLst/>
        </a:prstGeom>
        <a:solidFill>
          <a:srgbClr val="9A8F58"/>
        </a:solidFill>
        <a:ln>
          <a:solidFill>
            <a:schemeClr val="tx1">
              <a:lumMod val="65000"/>
              <a:lumOff val="35000"/>
            </a:schemeClr>
          </a:solidFill>
        </a:ln>
        <a:effectLst>
          <a:innerShdw blurRad="114300">
            <a:prstClr val="black"/>
          </a:inn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0">
              <a:solidFill>
                <a:schemeClr val="bg2">
                  <a:lumMod val="25000"/>
                </a:schemeClr>
              </a:solidFill>
              <a:latin typeface="Berlin Sans FB" pitchFamily="34" charset="0"/>
            </a:rPr>
            <a:t>SUIVI   DETAILLE   DES   CANDIDATURES   ENVOYEES   A   PÔLE   EMPLOI   OU</a:t>
          </a:r>
          <a:r>
            <a:rPr lang="fr-FR" sz="1200" b="0" baseline="0">
              <a:solidFill>
                <a:schemeClr val="bg2">
                  <a:lumMod val="25000"/>
                </a:schemeClr>
              </a:solidFill>
              <a:latin typeface="Berlin Sans FB" pitchFamily="34" charset="0"/>
            </a:rPr>
            <a:t>   AUX   </a:t>
          </a:r>
          <a:r>
            <a:rPr lang="fr-FR" sz="1200" b="0">
              <a:solidFill>
                <a:schemeClr val="bg2">
                  <a:lumMod val="25000"/>
                </a:schemeClr>
              </a:solidFill>
              <a:latin typeface="Berlin Sans FB" pitchFamily="34" charset="0"/>
            </a:rPr>
            <a:t>ENTREPRISES</a:t>
          </a:r>
        </a:p>
      </xdr:txBody>
    </xdr:sp>
    <xdr:clientData/>
  </xdr:twoCellAnchor>
  <xdr:twoCellAnchor editAs="oneCell">
    <xdr:from>
      <xdr:col>15</xdr:col>
      <xdr:colOff>904875</xdr:colOff>
      <xdr:row>1</xdr:row>
      <xdr:rowOff>0</xdr:rowOff>
    </xdr:from>
    <xdr:to>
      <xdr:col>16</xdr:col>
      <xdr:colOff>0</xdr:colOff>
      <xdr:row>2</xdr:row>
      <xdr:rowOff>123825</xdr:rowOff>
    </xdr:to>
    <xdr:pic>
      <xdr:nvPicPr>
        <xdr:cNvPr id="19" name="Image 18" descr="contrat-travail (01).jpg"/>
        <xdr:cNvPicPr>
          <a:picLocks noChangeAspect="1"/>
        </xdr:cNvPicPr>
      </xdr:nvPicPr>
      <xdr:blipFill>
        <a:blip xmlns:r="http://schemas.openxmlformats.org/officeDocument/2006/relationships" r:embed="rId3" cstate="print"/>
        <a:stretch>
          <a:fillRect/>
        </a:stretch>
      </xdr:blipFill>
      <xdr:spPr>
        <a:xfrm>
          <a:off x="19450050" y="76200"/>
          <a:ext cx="1447800" cy="504825"/>
        </a:xfrm>
        <a:prstGeom prst="rect">
          <a:avLst/>
        </a:prstGeom>
      </xdr:spPr>
    </xdr:pic>
    <xdr:clientData/>
  </xdr:twoCellAnchor>
  <xdr:twoCellAnchor editAs="oneCell">
    <xdr:from>
      <xdr:col>17</xdr:col>
      <xdr:colOff>1171576</xdr:colOff>
      <xdr:row>0</xdr:row>
      <xdr:rowOff>66675</xdr:rowOff>
    </xdr:from>
    <xdr:to>
      <xdr:col>19</xdr:col>
      <xdr:colOff>19051</xdr:colOff>
      <xdr:row>3</xdr:row>
      <xdr:rowOff>0</xdr:rowOff>
    </xdr:to>
    <xdr:pic>
      <xdr:nvPicPr>
        <xdr:cNvPr id="26" name="Image 25" descr="Usine (04).png"/>
        <xdr:cNvPicPr>
          <a:picLocks noChangeAspect="1"/>
        </xdr:cNvPicPr>
      </xdr:nvPicPr>
      <xdr:blipFill>
        <a:blip xmlns:r="http://schemas.openxmlformats.org/officeDocument/2006/relationships" r:embed="rId4" cstate="print"/>
        <a:stretch>
          <a:fillRect/>
        </a:stretch>
      </xdr:blipFill>
      <xdr:spPr>
        <a:xfrm>
          <a:off x="21745576" y="66675"/>
          <a:ext cx="2419350" cy="571500"/>
        </a:xfrm>
        <a:prstGeom prst="rect">
          <a:avLst/>
        </a:prstGeom>
      </xdr:spPr>
    </xdr:pic>
    <xdr:clientData/>
  </xdr:twoCellAnchor>
  <xdr:twoCellAnchor editAs="oneCell">
    <xdr:from>
      <xdr:col>15</xdr:col>
      <xdr:colOff>904875</xdr:colOff>
      <xdr:row>1</xdr:row>
      <xdr:rowOff>0</xdr:rowOff>
    </xdr:from>
    <xdr:to>
      <xdr:col>16</xdr:col>
      <xdr:colOff>0</xdr:colOff>
      <xdr:row>2</xdr:row>
      <xdr:rowOff>123825</xdr:rowOff>
    </xdr:to>
    <xdr:pic>
      <xdr:nvPicPr>
        <xdr:cNvPr id="28" name="Image 27" descr="contrat-travail (01).jpg"/>
        <xdr:cNvPicPr>
          <a:picLocks noChangeAspect="1"/>
        </xdr:cNvPicPr>
      </xdr:nvPicPr>
      <xdr:blipFill>
        <a:blip xmlns:r="http://schemas.openxmlformats.org/officeDocument/2006/relationships" r:embed="rId3" cstate="print"/>
        <a:stretch>
          <a:fillRect/>
        </a:stretch>
      </xdr:blipFill>
      <xdr:spPr>
        <a:xfrm>
          <a:off x="19450050" y="76200"/>
          <a:ext cx="1447800" cy="504825"/>
        </a:xfrm>
        <a:prstGeom prst="rect">
          <a:avLst/>
        </a:prstGeom>
      </xdr:spPr>
    </xdr:pic>
    <xdr:clientData/>
  </xdr:twoCellAnchor>
  <xdr:twoCellAnchor editAs="oneCell">
    <xdr:from>
      <xdr:col>15</xdr:col>
      <xdr:colOff>504825</xdr:colOff>
      <xdr:row>1</xdr:row>
      <xdr:rowOff>38099</xdr:rowOff>
    </xdr:from>
    <xdr:to>
      <xdr:col>17</xdr:col>
      <xdr:colOff>495300</xdr:colOff>
      <xdr:row>2</xdr:row>
      <xdr:rowOff>104774</xdr:rowOff>
    </xdr:to>
    <xdr:pic>
      <xdr:nvPicPr>
        <xdr:cNvPr id="36" name="Image 35" descr="Code du Travail.jpg"/>
        <xdr:cNvPicPr>
          <a:picLocks noChangeAspect="1"/>
        </xdr:cNvPicPr>
      </xdr:nvPicPr>
      <xdr:blipFill>
        <a:blip xmlns:r="http://schemas.openxmlformats.org/officeDocument/2006/relationships" r:embed="rId7" cstate="print"/>
        <a:stretch>
          <a:fillRect/>
        </a:stretch>
      </xdr:blipFill>
      <xdr:spPr>
        <a:xfrm>
          <a:off x="19726275" y="123824"/>
          <a:ext cx="1343025" cy="447675"/>
        </a:xfrm>
        <a:prstGeom prst="rect">
          <a:avLst/>
        </a:prstGeom>
      </xdr:spPr>
    </xdr:pic>
    <xdr:clientData/>
  </xdr:twoCellAnchor>
  <xdr:twoCellAnchor editAs="oneCell">
    <xdr:from>
      <xdr:col>15</xdr:col>
      <xdr:colOff>904875</xdr:colOff>
      <xdr:row>1</xdr:row>
      <xdr:rowOff>0</xdr:rowOff>
    </xdr:from>
    <xdr:to>
      <xdr:col>16</xdr:col>
      <xdr:colOff>0</xdr:colOff>
      <xdr:row>2</xdr:row>
      <xdr:rowOff>123825</xdr:rowOff>
    </xdr:to>
    <xdr:pic>
      <xdr:nvPicPr>
        <xdr:cNvPr id="37" name="Image 36" descr="contrat-travail (01).jpg"/>
        <xdr:cNvPicPr>
          <a:picLocks noChangeAspect="1"/>
        </xdr:cNvPicPr>
      </xdr:nvPicPr>
      <xdr:blipFill>
        <a:blip xmlns:r="http://schemas.openxmlformats.org/officeDocument/2006/relationships" r:embed="rId3" cstate="print"/>
        <a:stretch>
          <a:fillRect/>
        </a:stretch>
      </xdr:blipFill>
      <xdr:spPr>
        <a:xfrm>
          <a:off x="19450050" y="76200"/>
          <a:ext cx="1447800" cy="504825"/>
        </a:xfrm>
        <a:prstGeom prst="rect">
          <a:avLst/>
        </a:prstGeom>
      </xdr:spPr>
    </xdr:pic>
    <xdr:clientData/>
  </xdr:twoCellAnchor>
  <xdr:twoCellAnchor>
    <xdr:from>
      <xdr:col>7</xdr:col>
      <xdr:colOff>533400</xdr:colOff>
      <xdr:row>8</xdr:row>
      <xdr:rowOff>66675</xdr:rowOff>
    </xdr:from>
    <xdr:to>
      <xdr:col>10</xdr:col>
      <xdr:colOff>1047750</xdr:colOff>
      <xdr:row>16</xdr:row>
      <xdr:rowOff>171450</xdr:rowOff>
    </xdr:to>
    <xdr:sp macro="" textlink="">
      <xdr:nvSpPr>
        <xdr:cNvPr id="14" name="ZoneTexte 13"/>
        <xdr:cNvSpPr txBox="1"/>
      </xdr:nvSpPr>
      <xdr:spPr>
        <a:xfrm>
          <a:off x="8343900" y="1695450"/>
          <a:ext cx="4829175" cy="1628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Exemple explicite : Si dans l'onglet "Suivi offres" colonne "Statut candidature" je veux indiqué dans la cellule N6 le mot "Emise", souhaite pouvoir le retrouver dans liste de choix et que la cellule affiche également la couleur correspondantes.</a:t>
          </a:r>
          <a:br>
            <a:rPr lang="fr-FR"/>
          </a:br>
          <a:r>
            <a:rPr lang="fr-FR"/>
            <a:t>Idem pour la colonne "Observations", et ce sur mes 3 onglets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647701</xdr:colOff>
      <xdr:row>1</xdr:row>
      <xdr:rowOff>2</xdr:rowOff>
    </xdr:from>
    <xdr:to>
      <xdr:col>9</xdr:col>
      <xdr:colOff>600075</xdr:colOff>
      <xdr:row>2</xdr:row>
      <xdr:rowOff>104775</xdr:rowOff>
    </xdr:to>
    <xdr:pic>
      <xdr:nvPicPr>
        <xdr:cNvPr id="2" name="Image 1" descr="Pôle Emploi (01).jpg">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8458201" y="85727"/>
          <a:ext cx="1304924" cy="485773"/>
        </a:xfrm>
        <a:prstGeom prst="rect">
          <a:avLst/>
        </a:prstGeom>
      </xdr:spPr>
    </xdr:pic>
    <xdr:clientData/>
  </xdr:twoCellAnchor>
  <xdr:twoCellAnchor editAs="oneCell">
    <xdr:from>
      <xdr:col>11</xdr:col>
      <xdr:colOff>276226</xdr:colOff>
      <xdr:row>0</xdr:row>
      <xdr:rowOff>76200</xdr:rowOff>
    </xdr:from>
    <xdr:to>
      <xdr:col>11</xdr:col>
      <xdr:colOff>1666876</xdr:colOff>
      <xdr:row>2</xdr:row>
      <xdr:rowOff>114300</xdr:rowOff>
    </xdr:to>
    <xdr:pic>
      <xdr:nvPicPr>
        <xdr:cNvPr id="3" name="Image 2" descr="contrat-travail (01).jpg"/>
        <xdr:cNvPicPr>
          <a:picLocks noChangeAspect="1"/>
        </xdr:cNvPicPr>
      </xdr:nvPicPr>
      <xdr:blipFill>
        <a:blip xmlns:r="http://schemas.openxmlformats.org/officeDocument/2006/relationships" r:embed="rId3" cstate="print"/>
        <a:stretch>
          <a:fillRect/>
        </a:stretch>
      </xdr:blipFill>
      <xdr:spPr>
        <a:xfrm>
          <a:off x="12401551" y="76200"/>
          <a:ext cx="1390650" cy="504825"/>
        </a:xfrm>
        <a:prstGeom prst="rect">
          <a:avLst/>
        </a:prstGeom>
      </xdr:spPr>
    </xdr:pic>
    <xdr:clientData/>
  </xdr:twoCellAnchor>
  <xdr:twoCellAnchor editAs="oneCell">
    <xdr:from>
      <xdr:col>14</xdr:col>
      <xdr:colOff>857250</xdr:colOff>
      <xdr:row>0</xdr:row>
      <xdr:rowOff>57150</xdr:rowOff>
    </xdr:from>
    <xdr:to>
      <xdr:col>15</xdr:col>
      <xdr:colOff>2028825</xdr:colOff>
      <xdr:row>2</xdr:row>
      <xdr:rowOff>161925</xdr:rowOff>
    </xdr:to>
    <xdr:pic>
      <xdr:nvPicPr>
        <xdr:cNvPr id="4" name="Image 3" descr="Usine (04).png"/>
        <xdr:cNvPicPr>
          <a:picLocks noChangeAspect="1"/>
        </xdr:cNvPicPr>
      </xdr:nvPicPr>
      <xdr:blipFill>
        <a:blip xmlns:r="http://schemas.openxmlformats.org/officeDocument/2006/relationships" r:embed="rId4" cstate="print"/>
        <a:stretch>
          <a:fillRect/>
        </a:stretch>
      </xdr:blipFill>
      <xdr:spPr>
        <a:xfrm>
          <a:off x="16506825" y="57150"/>
          <a:ext cx="2562225" cy="571500"/>
        </a:xfrm>
        <a:prstGeom prst="rect">
          <a:avLst/>
        </a:prstGeom>
      </xdr:spPr>
    </xdr:pic>
    <xdr:clientData/>
  </xdr:twoCellAnchor>
  <xdr:twoCellAnchor editAs="oneCell">
    <xdr:from>
      <xdr:col>9</xdr:col>
      <xdr:colOff>1257301</xdr:colOff>
      <xdr:row>1</xdr:row>
      <xdr:rowOff>9525</xdr:rowOff>
    </xdr:from>
    <xdr:to>
      <xdr:col>10</xdr:col>
      <xdr:colOff>1257300</xdr:colOff>
      <xdr:row>2</xdr:row>
      <xdr:rowOff>95250</xdr:rowOff>
    </xdr:to>
    <xdr:pic>
      <xdr:nvPicPr>
        <xdr:cNvPr id="5" name="Image 4" descr="imagesUPC5AT0T.jp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10420351" y="95250"/>
          <a:ext cx="1304924" cy="466725"/>
        </a:xfrm>
        <a:prstGeom prst="rect">
          <a:avLst/>
        </a:prstGeom>
      </xdr:spPr>
    </xdr:pic>
    <xdr:clientData/>
  </xdr:twoCellAnchor>
  <xdr:twoCellAnchor editAs="oneCell">
    <xdr:from>
      <xdr:col>12</xdr:col>
      <xdr:colOff>133350</xdr:colOff>
      <xdr:row>1</xdr:row>
      <xdr:rowOff>19049</xdr:rowOff>
    </xdr:from>
    <xdr:to>
      <xdr:col>14</xdr:col>
      <xdr:colOff>171450</xdr:colOff>
      <xdr:row>2</xdr:row>
      <xdr:rowOff>85724</xdr:rowOff>
    </xdr:to>
    <xdr:pic>
      <xdr:nvPicPr>
        <xdr:cNvPr id="6" name="Image 5" descr="Code du Travail.jpg"/>
        <xdr:cNvPicPr>
          <a:picLocks noChangeAspect="1"/>
        </xdr:cNvPicPr>
      </xdr:nvPicPr>
      <xdr:blipFill>
        <a:blip xmlns:r="http://schemas.openxmlformats.org/officeDocument/2006/relationships" r:embed="rId7" cstate="print"/>
        <a:stretch>
          <a:fillRect/>
        </a:stretch>
      </xdr:blipFill>
      <xdr:spPr>
        <a:xfrm>
          <a:off x="14458950" y="104774"/>
          <a:ext cx="1362075" cy="44767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7" name="Image 6"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xdr:from>
      <xdr:col>0</xdr:col>
      <xdr:colOff>66675</xdr:colOff>
      <xdr:row>1</xdr:row>
      <xdr:rowOff>66675</xdr:rowOff>
    </xdr:from>
    <xdr:to>
      <xdr:col>7</xdr:col>
      <xdr:colOff>1514475</xdr:colOff>
      <xdr:row>2</xdr:row>
      <xdr:rowOff>66675</xdr:rowOff>
    </xdr:to>
    <xdr:sp macro="" textlink="">
      <xdr:nvSpPr>
        <xdr:cNvPr id="8" name="Rectangle 7"/>
        <xdr:cNvSpPr/>
      </xdr:nvSpPr>
      <xdr:spPr>
        <a:xfrm>
          <a:off x="66675" y="152400"/>
          <a:ext cx="7696200" cy="381000"/>
        </a:xfrm>
        <a:prstGeom prst="rect">
          <a:avLst/>
        </a:prstGeom>
        <a:solidFill>
          <a:srgbClr val="9A8F58"/>
        </a:solidFill>
        <a:ln>
          <a:solidFill>
            <a:schemeClr val="tx1">
              <a:lumMod val="65000"/>
              <a:lumOff val="35000"/>
            </a:schemeClr>
          </a:solidFill>
        </a:ln>
        <a:effectLst>
          <a:innerShdw blurRad="114300">
            <a:prstClr val="black"/>
          </a:inn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0">
              <a:solidFill>
                <a:schemeClr val="bg2">
                  <a:lumMod val="25000"/>
                </a:schemeClr>
              </a:solidFill>
              <a:latin typeface="Berlin Sans FB" pitchFamily="34" charset="0"/>
            </a:rPr>
            <a:t>SUIVI   DETAILLE   DES   MAILS   ENVOYES   </a:t>
          </a:r>
          <a:r>
            <a:rPr lang="fr-FR" sz="1200" b="0" baseline="0">
              <a:solidFill>
                <a:schemeClr val="bg2">
                  <a:lumMod val="25000"/>
                </a:schemeClr>
              </a:solidFill>
              <a:latin typeface="Berlin Sans FB" pitchFamily="34" charset="0"/>
            </a:rPr>
            <a:t>AUX   </a:t>
          </a:r>
          <a:r>
            <a:rPr lang="fr-FR" sz="1200" b="0">
              <a:solidFill>
                <a:schemeClr val="bg2">
                  <a:lumMod val="25000"/>
                </a:schemeClr>
              </a:solidFill>
              <a:latin typeface="Berlin Sans FB" pitchFamily="34" charset="0"/>
            </a:rPr>
            <a:t>ENTREPRISES   OU   AGENCES   INTERIMS</a:t>
          </a:r>
        </a:p>
      </xdr:txBody>
    </xdr:sp>
    <xdr:clientData/>
  </xdr:twoCellAnchor>
  <xdr:twoCellAnchor editAs="oneCell">
    <xdr:from>
      <xdr:col>16</xdr:col>
      <xdr:colOff>904875</xdr:colOff>
      <xdr:row>1</xdr:row>
      <xdr:rowOff>0</xdr:rowOff>
    </xdr:from>
    <xdr:to>
      <xdr:col>17</xdr:col>
      <xdr:colOff>0</xdr:colOff>
      <xdr:row>2</xdr:row>
      <xdr:rowOff>123825</xdr:rowOff>
    </xdr:to>
    <xdr:pic>
      <xdr:nvPicPr>
        <xdr:cNvPr id="9" name="Image 8"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18</xdr:col>
      <xdr:colOff>1171576</xdr:colOff>
      <xdr:row>0</xdr:row>
      <xdr:rowOff>66675</xdr:rowOff>
    </xdr:from>
    <xdr:to>
      <xdr:col>20</xdr:col>
      <xdr:colOff>19051</xdr:colOff>
      <xdr:row>3</xdr:row>
      <xdr:rowOff>0</xdr:rowOff>
    </xdr:to>
    <xdr:pic>
      <xdr:nvPicPr>
        <xdr:cNvPr id="10" name="Image 9" descr="Usine (04).png"/>
        <xdr:cNvPicPr>
          <a:picLocks noChangeAspect="1"/>
        </xdr:cNvPicPr>
      </xdr:nvPicPr>
      <xdr:blipFill>
        <a:blip xmlns:r="http://schemas.openxmlformats.org/officeDocument/2006/relationships" r:embed="rId4" cstate="print"/>
        <a:stretch>
          <a:fillRect/>
        </a:stretch>
      </xdr:blipFill>
      <xdr:spPr>
        <a:xfrm>
          <a:off x="21745576" y="66675"/>
          <a:ext cx="2419350" cy="571500"/>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11" name="Image 10"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16</xdr:col>
      <xdr:colOff>504825</xdr:colOff>
      <xdr:row>1</xdr:row>
      <xdr:rowOff>38099</xdr:rowOff>
    </xdr:from>
    <xdr:to>
      <xdr:col>18</xdr:col>
      <xdr:colOff>495300</xdr:colOff>
      <xdr:row>2</xdr:row>
      <xdr:rowOff>104774</xdr:rowOff>
    </xdr:to>
    <xdr:pic>
      <xdr:nvPicPr>
        <xdr:cNvPr id="12" name="Image 11" descr="Code du Travail.jpg"/>
        <xdr:cNvPicPr>
          <a:picLocks noChangeAspect="1"/>
        </xdr:cNvPicPr>
      </xdr:nvPicPr>
      <xdr:blipFill>
        <a:blip xmlns:r="http://schemas.openxmlformats.org/officeDocument/2006/relationships" r:embed="rId7" cstate="print"/>
        <a:stretch>
          <a:fillRect/>
        </a:stretch>
      </xdr:blipFill>
      <xdr:spPr>
        <a:xfrm>
          <a:off x="19726275" y="123824"/>
          <a:ext cx="1343025" cy="44767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13" name="Image 12"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28576</xdr:colOff>
      <xdr:row>1</xdr:row>
      <xdr:rowOff>19050</xdr:rowOff>
    </xdr:from>
    <xdr:to>
      <xdr:col>7</xdr:col>
      <xdr:colOff>19051</xdr:colOff>
      <xdr:row>2</xdr:row>
      <xdr:rowOff>19050</xdr:rowOff>
    </xdr:to>
    <xdr:sp macro="" textlink="">
      <xdr:nvSpPr>
        <xdr:cNvPr id="3" name="Rectangle 2"/>
        <xdr:cNvSpPr/>
      </xdr:nvSpPr>
      <xdr:spPr>
        <a:xfrm>
          <a:off x="28576" y="209550"/>
          <a:ext cx="9620250" cy="381000"/>
        </a:xfrm>
        <a:prstGeom prst="rect">
          <a:avLst/>
        </a:prstGeom>
        <a:solidFill>
          <a:srgbClr val="9A8F58"/>
        </a:solidFill>
        <a:ln>
          <a:solidFill>
            <a:schemeClr val="tx1">
              <a:lumMod val="65000"/>
              <a:lumOff val="35000"/>
            </a:schemeClr>
          </a:solidFill>
        </a:ln>
        <a:effectLst>
          <a:innerShdw blurRad="114300">
            <a:prstClr val="black"/>
          </a:inn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0">
              <a:solidFill>
                <a:schemeClr val="bg2">
                  <a:lumMod val="25000"/>
                </a:schemeClr>
              </a:solidFill>
              <a:latin typeface="Berlin Sans FB" pitchFamily="34" charset="0"/>
            </a:rPr>
            <a:t>SUIVI</a:t>
          </a:r>
          <a:r>
            <a:rPr lang="fr-FR" sz="1200" b="0" baseline="0">
              <a:solidFill>
                <a:schemeClr val="bg2">
                  <a:lumMod val="25000"/>
                </a:schemeClr>
              </a:solidFill>
              <a:latin typeface="Berlin Sans FB" pitchFamily="34" charset="0"/>
            </a:rPr>
            <a:t>   </a:t>
          </a:r>
          <a:r>
            <a:rPr lang="fr-FR" sz="1200" b="0">
              <a:solidFill>
                <a:schemeClr val="bg2">
                  <a:lumMod val="25000"/>
                </a:schemeClr>
              </a:solidFill>
              <a:latin typeface="Berlin Sans FB" pitchFamily="34" charset="0"/>
            </a:rPr>
            <a:t>DETAILLE   DES</a:t>
          </a:r>
          <a:r>
            <a:rPr lang="fr-FR" sz="1200" b="0" baseline="0">
              <a:solidFill>
                <a:schemeClr val="bg2">
                  <a:lumMod val="25000"/>
                </a:schemeClr>
              </a:solidFill>
              <a:latin typeface="Berlin Sans FB" pitchFamily="34" charset="0"/>
            </a:rPr>
            <a:t>   </a:t>
          </a:r>
          <a:r>
            <a:rPr lang="fr-FR" sz="1200" b="0">
              <a:solidFill>
                <a:schemeClr val="bg2">
                  <a:lumMod val="25000"/>
                </a:schemeClr>
              </a:solidFill>
              <a:latin typeface="Berlin Sans FB" pitchFamily="34" charset="0"/>
            </a:rPr>
            <a:t>CANDIDATURES    SPONTANEES</a:t>
          </a:r>
          <a:r>
            <a:rPr lang="fr-FR" sz="1200" b="0" baseline="0">
              <a:solidFill>
                <a:schemeClr val="bg2">
                  <a:lumMod val="25000"/>
                </a:schemeClr>
              </a:solidFill>
              <a:latin typeface="Berlin Sans FB" pitchFamily="34" charset="0"/>
            </a:rPr>
            <a:t>   </a:t>
          </a:r>
          <a:r>
            <a:rPr lang="fr-FR" sz="1200" b="0">
              <a:solidFill>
                <a:schemeClr val="bg2">
                  <a:lumMod val="25000"/>
                </a:schemeClr>
              </a:solidFill>
              <a:latin typeface="Berlin Sans FB" pitchFamily="34" charset="0"/>
            </a:rPr>
            <a:t>ENVOYES    </a:t>
          </a:r>
          <a:r>
            <a:rPr lang="fr-FR" sz="1200" b="0" baseline="0">
              <a:solidFill>
                <a:schemeClr val="bg2">
                  <a:lumMod val="25000"/>
                </a:schemeClr>
              </a:solidFill>
              <a:latin typeface="Berlin Sans FB" pitchFamily="34" charset="0"/>
            </a:rPr>
            <a:t>AUX    </a:t>
          </a:r>
          <a:r>
            <a:rPr lang="fr-FR" sz="1200" b="0">
              <a:solidFill>
                <a:schemeClr val="bg2">
                  <a:lumMod val="25000"/>
                </a:schemeClr>
              </a:solidFill>
              <a:latin typeface="Berlin Sans FB" pitchFamily="34" charset="0"/>
            </a:rPr>
            <a:t>ENTREPRISES</a:t>
          </a:r>
        </a:p>
      </xdr:txBody>
    </xdr:sp>
    <xdr:clientData/>
  </xdr:twoCellAnchor>
  <xdr:twoCellAnchor editAs="oneCell">
    <xdr:from>
      <xdr:col>7</xdr:col>
      <xdr:colOff>647701</xdr:colOff>
      <xdr:row>1</xdr:row>
      <xdr:rowOff>2</xdr:rowOff>
    </xdr:from>
    <xdr:to>
      <xdr:col>8</xdr:col>
      <xdr:colOff>600075</xdr:colOff>
      <xdr:row>2</xdr:row>
      <xdr:rowOff>104775</xdr:rowOff>
    </xdr:to>
    <xdr:pic>
      <xdr:nvPicPr>
        <xdr:cNvPr id="4" name="Image 3" descr="Pôle Emploi (01).jpg">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8458201" y="85727"/>
          <a:ext cx="1304924" cy="485773"/>
        </a:xfrm>
        <a:prstGeom prst="rect">
          <a:avLst/>
        </a:prstGeom>
      </xdr:spPr>
    </xdr:pic>
    <xdr:clientData/>
  </xdr:twoCellAnchor>
  <xdr:twoCellAnchor editAs="oneCell">
    <xdr:from>
      <xdr:col>10</xdr:col>
      <xdr:colOff>533401</xdr:colOff>
      <xdr:row>0</xdr:row>
      <xdr:rowOff>76200</xdr:rowOff>
    </xdr:from>
    <xdr:to>
      <xdr:col>11</xdr:col>
      <xdr:colOff>1085852</xdr:colOff>
      <xdr:row>2</xdr:row>
      <xdr:rowOff>133350</xdr:rowOff>
    </xdr:to>
    <xdr:pic>
      <xdr:nvPicPr>
        <xdr:cNvPr id="5" name="Image 4" descr="contrat-travail (01).jpg"/>
        <xdr:cNvPicPr>
          <a:picLocks noChangeAspect="1"/>
        </xdr:cNvPicPr>
      </xdr:nvPicPr>
      <xdr:blipFill>
        <a:blip xmlns:r="http://schemas.openxmlformats.org/officeDocument/2006/relationships" r:embed="rId3" cstate="print"/>
        <a:stretch>
          <a:fillRect/>
        </a:stretch>
      </xdr:blipFill>
      <xdr:spPr>
        <a:xfrm>
          <a:off x="13325476" y="76200"/>
          <a:ext cx="1266826" cy="561975"/>
        </a:xfrm>
        <a:prstGeom prst="rect">
          <a:avLst/>
        </a:prstGeom>
      </xdr:spPr>
    </xdr:pic>
    <xdr:clientData/>
  </xdr:twoCellAnchor>
  <xdr:twoCellAnchor editAs="oneCell">
    <xdr:from>
      <xdr:col>13</xdr:col>
      <xdr:colOff>581025</xdr:colOff>
      <xdr:row>0</xdr:row>
      <xdr:rowOff>0</xdr:rowOff>
    </xdr:from>
    <xdr:to>
      <xdr:col>15</xdr:col>
      <xdr:colOff>962025</xdr:colOff>
      <xdr:row>2</xdr:row>
      <xdr:rowOff>171450</xdr:rowOff>
    </xdr:to>
    <xdr:pic>
      <xdr:nvPicPr>
        <xdr:cNvPr id="6" name="Image 5" descr="Usine (04).png"/>
        <xdr:cNvPicPr>
          <a:picLocks noChangeAspect="1"/>
        </xdr:cNvPicPr>
      </xdr:nvPicPr>
      <xdr:blipFill>
        <a:blip xmlns:r="http://schemas.openxmlformats.org/officeDocument/2006/relationships" r:embed="rId4" cstate="print"/>
        <a:stretch>
          <a:fillRect/>
        </a:stretch>
      </xdr:blipFill>
      <xdr:spPr>
        <a:xfrm>
          <a:off x="17811750" y="0"/>
          <a:ext cx="2524125" cy="676275"/>
        </a:xfrm>
        <a:prstGeom prst="rect">
          <a:avLst/>
        </a:prstGeom>
      </xdr:spPr>
    </xdr:pic>
    <xdr:clientData/>
  </xdr:twoCellAnchor>
  <xdr:twoCellAnchor editAs="oneCell">
    <xdr:from>
      <xdr:col>9</xdr:col>
      <xdr:colOff>333376</xdr:colOff>
      <xdr:row>1</xdr:row>
      <xdr:rowOff>0</xdr:rowOff>
    </xdr:from>
    <xdr:to>
      <xdr:col>9</xdr:col>
      <xdr:colOff>1590675</xdr:colOff>
      <xdr:row>2</xdr:row>
      <xdr:rowOff>85725</xdr:rowOff>
    </xdr:to>
    <xdr:pic>
      <xdr:nvPicPr>
        <xdr:cNvPr id="7" name="Image 6" descr="imagesUPC5AT0T.jp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11220451" y="123825"/>
          <a:ext cx="1257299" cy="466725"/>
        </a:xfrm>
        <a:prstGeom prst="rect">
          <a:avLst/>
        </a:prstGeom>
      </xdr:spPr>
    </xdr:pic>
    <xdr:clientData/>
  </xdr:twoCellAnchor>
  <xdr:twoCellAnchor editAs="oneCell">
    <xdr:from>
      <xdr:col>12</xdr:col>
      <xdr:colOff>504826</xdr:colOff>
      <xdr:row>0</xdr:row>
      <xdr:rowOff>123824</xdr:rowOff>
    </xdr:from>
    <xdr:to>
      <xdr:col>12</xdr:col>
      <xdr:colOff>2019300</xdr:colOff>
      <xdr:row>2</xdr:row>
      <xdr:rowOff>66674</xdr:rowOff>
    </xdr:to>
    <xdr:pic>
      <xdr:nvPicPr>
        <xdr:cNvPr id="8" name="Image 7" descr="Code du Travail.jpg"/>
        <xdr:cNvPicPr>
          <a:picLocks noChangeAspect="1"/>
        </xdr:cNvPicPr>
      </xdr:nvPicPr>
      <xdr:blipFill>
        <a:blip xmlns:r="http://schemas.openxmlformats.org/officeDocument/2006/relationships" r:embed="rId7" cstate="print"/>
        <a:stretch>
          <a:fillRect/>
        </a:stretch>
      </xdr:blipFill>
      <xdr:spPr>
        <a:xfrm>
          <a:off x="15440026" y="123824"/>
          <a:ext cx="1514474" cy="44767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9" name="Image 8"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10" name="Image 9"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17</xdr:col>
      <xdr:colOff>1133474</xdr:colOff>
      <xdr:row>0</xdr:row>
      <xdr:rowOff>0</xdr:rowOff>
    </xdr:from>
    <xdr:to>
      <xdr:col>18</xdr:col>
      <xdr:colOff>2266949</xdr:colOff>
      <xdr:row>3</xdr:row>
      <xdr:rowOff>0</xdr:rowOff>
    </xdr:to>
    <xdr:pic>
      <xdr:nvPicPr>
        <xdr:cNvPr id="11" name="Image 10" descr="Usine (04).png"/>
        <xdr:cNvPicPr>
          <a:picLocks noChangeAspect="1"/>
        </xdr:cNvPicPr>
      </xdr:nvPicPr>
      <xdr:blipFill>
        <a:blip xmlns:r="http://schemas.openxmlformats.org/officeDocument/2006/relationships" r:embed="rId4" cstate="print"/>
        <a:stretch>
          <a:fillRect/>
        </a:stretch>
      </xdr:blipFill>
      <xdr:spPr>
        <a:xfrm>
          <a:off x="23517224" y="0"/>
          <a:ext cx="2562225" cy="69532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12" name="Image 11"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15</xdr:col>
      <xdr:colOff>1628775</xdr:colOff>
      <xdr:row>0</xdr:row>
      <xdr:rowOff>123824</xdr:rowOff>
    </xdr:from>
    <xdr:to>
      <xdr:col>17</xdr:col>
      <xdr:colOff>390525</xdr:colOff>
      <xdr:row>2</xdr:row>
      <xdr:rowOff>66674</xdr:rowOff>
    </xdr:to>
    <xdr:pic>
      <xdr:nvPicPr>
        <xdr:cNvPr id="13" name="Image 12" descr="Code du Travail.jpg"/>
        <xdr:cNvPicPr>
          <a:picLocks noChangeAspect="1"/>
        </xdr:cNvPicPr>
      </xdr:nvPicPr>
      <xdr:blipFill>
        <a:blip xmlns:r="http://schemas.openxmlformats.org/officeDocument/2006/relationships" r:embed="rId7" cstate="print"/>
        <a:stretch>
          <a:fillRect/>
        </a:stretch>
      </xdr:blipFill>
      <xdr:spPr>
        <a:xfrm>
          <a:off x="20288250" y="123824"/>
          <a:ext cx="1771650" cy="44767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14" name="Image 13"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7</xdr:col>
      <xdr:colOff>647701</xdr:colOff>
      <xdr:row>0</xdr:row>
      <xdr:rowOff>85725</xdr:rowOff>
    </xdr:from>
    <xdr:to>
      <xdr:col>8</xdr:col>
      <xdr:colOff>600075</xdr:colOff>
      <xdr:row>2</xdr:row>
      <xdr:rowOff>104775</xdr:rowOff>
    </xdr:to>
    <xdr:pic>
      <xdr:nvPicPr>
        <xdr:cNvPr id="15" name="Image 14" descr="Pôle Emploi (01).jpg">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9258301" y="85725"/>
          <a:ext cx="1276349" cy="52387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20" name="Image 19"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21" name="Image 20"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23" name="Image 22"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twoCellAnchor editAs="oneCell">
    <xdr:from>
      <xdr:col>16</xdr:col>
      <xdr:colOff>904875</xdr:colOff>
      <xdr:row>1</xdr:row>
      <xdr:rowOff>0</xdr:rowOff>
    </xdr:from>
    <xdr:to>
      <xdr:col>17</xdr:col>
      <xdr:colOff>0</xdr:colOff>
      <xdr:row>2</xdr:row>
      <xdr:rowOff>123825</xdr:rowOff>
    </xdr:to>
    <xdr:pic>
      <xdr:nvPicPr>
        <xdr:cNvPr id="25" name="Image 24" descr="contrat-travail (01).jpg"/>
        <xdr:cNvPicPr>
          <a:picLocks noChangeAspect="1"/>
        </xdr:cNvPicPr>
      </xdr:nvPicPr>
      <xdr:blipFill>
        <a:blip xmlns:r="http://schemas.openxmlformats.org/officeDocument/2006/relationships" r:embed="rId3" cstate="print"/>
        <a:stretch>
          <a:fillRect/>
        </a:stretch>
      </xdr:blipFill>
      <xdr:spPr>
        <a:xfrm>
          <a:off x="20031075" y="85725"/>
          <a:ext cx="0" cy="5048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xdr:row>
      <xdr:rowOff>0</xdr:rowOff>
    </xdr:from>
    <xdr:to>
      <xdr:col>7</xdr:col>
      <xdr:colOff>2438400</xdr:colOff>
      <xdr:row>3</xdr:row>
      <xdr:rowOff>19050</xdr:rowOff>
    </xdr:to>
    <xdr:sp macro="" textlink="">
      <xdr:nvSpPr>
        <xdr:cNvPr id="2" name="Rectangle 1"/>
        <xdr:cNvSpPr/>
      </xdr:nvSpPr>
      <xdr:spPr>
        <a:xfrm>
          <a:off x="895350" y="390525"/>
          <a:ext cx="13096875" cy="266700"/>
        </a:xfrm>
        <a:prstGeom prst="rect">
          <a:avLst/>
        </a:prstGeom>
        <a:solidFill>
          <a:srgbClr val="BBB487"/>
        </a:solidFill>
        <a:ln>
          <a:solidFill>
            <a:schemeClr val="tx1">
              <a:lumMod val="65000"/>
              <a:lumOff val="35000"/>
            </a:schemeClr>
          </a:solidFill>
        </a:ln>
        <a:scene3d>
          <a:camera prst="orthographicFront"/>
          <a:lightRig rig="threePt" dir="t"/>
        </a:scene3d>
        <a:sp3d>
          <a:bevelT w="139700" prst="cross"/>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400">
              <a:solidFill>
                <a:schemeClr val="tx1">
                  <a:lumMod val="65000"/>
                  <a:lumOff val="35000"/>
                </a:schemeClr>
              </a:solidFill>
              <a:latin typeface="Arial Rounded MT Bold" pitchFamily="34" charset="0"/>
            </a:rPr>
            <a:t>                                                                                                                           LISTES   DE   CHOIX</a:t>
          </a:r>
        </a:p>
      </xdr:txBody>
    </xdr:sp>
    <xdr:clientData/>
  </xdr:twoCellAnchor>
  <xdr:twoCellAnchor>
    <xdr:from>
      <xdr:col>1</xdr:col>
      <xdr:colOff>0</xdr:colOff>
      <xdr:row>2</xdr:row>
      <xdr:rowOff>0</xdr:rowOff>
    </xdr:from>
    <xdr:to>
      <xdr:col>7</xdr:col>
      <xdr:colOff>2438400</xdr:colOff>
      <xdr:row>3</xdr:row>
      <xdr:rowOff>19050</xdr:rowOff>
    </xdr:to>
    <xdr:sp macro="" textlink="">
      <xdr:nvSpPr>
        <xdr:cNvPr id="3" name="Rectangle 2"/>
        <xdr:cNvSpPr/>
      </xdr:nvSpPr>
      <xdr:spPr>
        <a:xfrm>
          <a:off x="895350" y="390525"/>
          <a:ext cx="13096875" cy="266700"/>
        </a:xfrm>
        <a:prstGeom prst="rect">
          <a:avLst/>
        </a:prstGeom>
        <a:solidFill>
          <a:srgbClr val="BBB487"/>
        </a:solidFill>
        <a:ln>
          <a:solidFill>
            <a:schemeClr val="tx1">
              <a:lumMod val="65000"/>
              <a:lumOff val="35000"/>
            </a:schemeClr>
          </a:solidFill>
        </a:ln>
        <a:scene3d>
          <a:camera prst="orthographicFront"/>
          <a:lightRig rig="threePt" dir="t"/>
        </a:scene3d>
        <a:sp3d>
          <a:bevelT w="139700" prst="cross"/>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400">
              <a:solidFill>
                <a:schemeClr val="tx1">
                  <a:lumMod val="65000"/>
                  <a:lumOff val="35000"/>
                </a:schemeClr>
              </a:solidFill>
              <a:latin typeface="Arial Rounded MT Bold" pitchFamily="34" charset="0"/>
            </a:rPr>
            <a:t>                                                                                                                           LISTES   DE   CHOIX</a:t>
          </a:r>
        </a:p>
      </xdr:txBody>
    </xdr:sp>
    <xdr:clientData/>
  </xdr:twoCellAnchor>
  <xdr:twoCellAnchor>
    <xdr:from>
      <xdr:col>2</xdr:col>
      <xdr:colOff>1381125</xdr:colOff>
      <xdr:row>9</xdr:row>
      <xdr:rowOff>95250</xdr:rowOff>
    </xdr:from>
    <xdr:to>
      <xdr:col>5</xdr:col>
      <xdr:colOff>285750</xdr:colOff>
      <xdr:row>18</xdr:row>
      <xdr:rowOff>9525</xdr:rowOff>
    </xdr:to>
    <xdr:sp macro="" textlink="">
      <xdr:nvSpPr>
        <xdr:cNvPr id="4" name="ZoneTexte 3"/>
        <xdr:cNvSpPr txBox="1"/>
      </xdr:nvSpPr>
      <xdr:spPr>
        <a:xfrm>
          <a:off x="3848100" y="1914525"/>
          <a:ext cx="4829175" cy="1628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Exemple explicite : Si dans l'onglet "Suivi offres" colonne "Statut candidature" je veux indiqué dans la cellule N6 le mot "Emise", souhaite pouvoir le retrouver dans liste de choix et que la cellule affiche également la couleur correspondantes.</a:t>
          </a:r>
          <a:br>
            <a:rPr lang="fr-FR"/>
          </a:br>
          <a:r>
            <a:rPr lang="fr-FR"/>
            <a:t>Idem pour la colonne "Observations", et ce sur mes 3 onglets</a:t>
          </a:r>
          <a:endParaRPr lang="fr-FR" sz="1100"/>
        </a:p>
      </xdr:txBody>
    </xdr:sp>
    <xdr:clientData/>
  </xdr:twoCellAnchor>
</xdr:wsDr>
</file>

<file path=xl/tables/table1.xml><?xml version="1.0" encoding="utf-8"?>
<table xmlns="http://schemas.openxmlformats.org/spreadsheetml/2006/main" id="1" name="Tableau1" displayName="Tableau1" ref="B4:S45" totalsRowCount="1" totalsRowDxfId="89" tableBorderDxfId="90" totalsRowBorderDxfId="88">
  <autoFilter ref="B4:S44"/>
  <tableColumns count="18">
    <tableColumn id="1" name="Type Candidature" totalsRowLabel="TOTAUX  :" totalsRowDxfId="17"/>
    <tableColumn id="2" name=" N° Offre" totalsRowFunction="count" totalsRowDxfId="16"/>
    <tableColumn id="3" name="Date Emission" dataDxfId="87" totalsRowDxfId="15"/>
    <tableColumn id="4" name=" Date Env" dataDxfId="86" totalsRowDxfId="14">
      <calculatedColumnFormula>TODAY()</calculatedColumnFormula>
    </tableColumn>
    <tableColumn id="5" name="Libellé du Poste :" totalsRowFunction="count" totalsRowDxfId="13"/>
    <tableColumn id="6" name="Emetteur :" totalsRowFunction="count" totalsRowDxfId="12"/>
    <tableColumn id="7" name="Entreprise :" totalsRowFunction="count" totalsRowDxfId="11"/>
    <tableColumn id="8" name="Lieu :" totalsRowFunction="count" totalsRowDxfId="10"/>
    <tableColumn id="9" name="Nom Contact :" totalsRowFunction="count" totalsRowDxfId="9"/>
    <tableColumn id="10" name="Mail ou Tél Contact :" totalsRowFunction="count" totalsRowDxfId="8"/>
    <tableColumn id="11" name=" Date MAJ" totalsRowDxfId="7">
      <calculatedColumnFormula>TODAY()</calculatedColumnFormula>
    </tableColumn>
    <tableColumn id="12" name="Heure" dataDxfId="85" totalsRowDxfId="6"/>
    <tableColumn id="13" name=" Statut Candidature" totalsRowFunction="count" totalsRowDxfId="5"/>
    <tableColumn id="14" name="Observations :" totalsRowFunction="count" totalsRowDxfId="4"/>
    <tableColumn id="15" name=" Dern. MAJ" dataDxfId="84" totalsRowDxfId="3">
      <calculatedColumnFormula>TODAY()</calculatedColumnFormula>
    </tableColumn>
    <tableColumn id="16" name="Heure." dataDxfId="83" totalsRowDxfId="2"/>
    <tableColumn id="17" name=" Statut Candidature." totalsRowFunction="count" dataDxfId="82" totalsRowDxfId="1"/>
    <tableColumn id="18" name="Remarques :" totalsRowFunction="count" dataDxfId="81" totalsRowDxfId="0"/>
  </tableColumns>
  <tableStyleInfo name="TableStyleMedium9" showFirstColumn="0" showLastColumn="0" showRowStripes="1" showColumnStripes="0"/>
</table>
</file>

<file path=xl/tables/table2.xml><?xml version="1.0" encoding="utf-8"?>
<table xmlns="http://schemas.openxmlformats.org/spreadsheetml/2006/main" id="4" name="Tableau3" displayName="Tableau3" ref="B4:T34" totalsRowCount="1" totalsRowDxfId="79" tableBorderDxfId="80" totalsRowBorderDxfId="78">
  <autoFilter ref="B4:T33"/>
  <tableColumns count="19">
    <tableColumn id="1" name="Type Candidature" totalsRowLabel="TOTAUX  :" totalsRowDxfId="77"/>
    <tableColumn id="2" name=" N° Offre" totalsRowFunction="count" totalsRowDxfId="76"/>
    <tableColumn id="3" name="Date Emission" dataDxfId="75" totalsRowDxfId="74"/>
    <tableColumn id="4" name=" Date Env" dataDxfId="73" totalsRowDxfId="72">
      <calculatedColumnFormula>TODAY()</calculatedColumnFormula>
    </tableColumn>
    <tableColumn id="5" name=" Domaine Activitée" totalsRowFunction="count" totalsRowDxfId="71"/>
    <tableColumn id="19" name="Libellé du Poste :" totalsRowFunction="count" dataDxfId="70" totalsRowDxfId="69"/>
    <tableColumn id="6" name="Emetteur :" totalsRowFunction="count" totalsRowDxfId="68"/>
    <tableColumn id="7" name="Entreprise :" totalsRowFunction="count" totalsRowDxfId="67"/>
    <tableColumn id="8" name="Lieu :" totalsRowFunction="count" totalsRowDxfId="66"/>
    <tableColumn id="9" name="Nom Contact :" totalsRowFunction="count" totalsRowDxfId="65"/>
    <tableColumn id="10" name="Mail ou Tél Contact :" totalsRowFunction="count" totalsRowDxfId="64"/>
    <tableColumn id="11" name=" Date MAJ" totalsRowDxfId="63">
      <calculatedColumnFormula>TODAY()</calculatedColumnFormula>
    </tableColumn>
    <tableColumn id="12" name="Heure" dataDxfId="62" totalsRowDxfId="61"/>
    <tableColumn id="13" name=" Statut Candidature" totalsRowFunction="count" totalsRowDxfId="60"/>
    <tableColumn id="14" name="Observations :" totalsRowFunction="count" totalsRowDxfId="59"/>
    <tableColumn id="15" name=" Dern. MAJ" dataDxfId="58" totalsRowDxfId="57">
      <calculatedColumnFormula>TODAY()</calculatedColumnFormula>
    </tableColumn>
    <tableColumn id="16" name="Heure." dataDxfId="56" totalsRowDxfId="55"/>
    <tableColumn id="17" name=" Statut Candidature." totalsRowFunction="count" dataDxfId="54" totalsRowDxfId="53"/>
    <tableColumn id="18" name="Remarques :" totalsRowFunction="count" dataDxfId="52" totalsRowDxfId="51"/>
  </tableColumns>
  <tableStyleInfo name="TableStyleMedium9" showFirstColumn="0" showLastColumn="0" showRowStripes="1" showColumnStripes="0"/>
</table>
</file>

<file path=xl/tables/table3.xml><?xml version="1.0" encoding="utf-8"?>
<table xmlns="http://schemas.openxmlformats.org/spreadsheetml/2006/main" id="13" name="Tableau4" displayName="Tableau4" ref="A4:S32" totalsRowCount="1" headerRowDxfId="50" totalsRowDxfId="47" headerRowBorderDxfId="49" tableBorderDxfId="48" totalsRowBorderDxfId="46">
  <autoFilter ref="A4:S31"/>
  <sortState ref="A5:R31">
    <sortCondition ref="C5"/>
  </sortState>
  <tableColumns count="19">
    <tableColumn id="1" name="Réf." totalsRowLabel="Totaux : " totalsRowDxfId="45"/>
    <tableColumn id="2" name="Date envoi" totalsRowLabel="&gt;&gt;&gt;&gt;&gt;&gt;&gt;&gt;&gt;" totalsRowDxfId="44"/>
    <tableColumn id="3" name="Domaine Activité" totalsRowFunction="count" totalsRowDxfId="43"/>
    <tableColumn id="4" name="Nom Entreprise" totalsRowFunction="count" dataDxfId="42" totalsRowDxfId="41"/>
    <tableColumn id="5" name="Adresse" totalsRowFunction="count" totalsRowDxfId="40"/>
    <tableColumn id="6" name="C.Postal" totalsRowFunction="count" dataDxfId="39" totalsRowDxfId="38"/>
    <tableColumn id="7" name="Ville" totalsRowFunction="count" totalsRowDxfId="37"/>
    <tableColumn id="8" name="  Nom Contact" totalsRowFunction="count" totalsRowDxfId="36"/>
    <tableColumn id="9" name="Tél." totalsRowFunction="count" dataDxfId="35" totalsRowDxfId="34"/>
    <tableColumn id="10" name="Adresse mail" totalsRowFunction="count" totalsRowDxfId="33"/>
    <tableColumn id="19" name="   MAJ" dataDxfId="32" totalsRowDxfId="31">
      <calculatedColumnFormula>Tableau4[[#This Row],[Date envoi]]</calculatedColumnFormula>
    </tableColumn>
    <tableColumn id="11" name="Statut candidature" totalsRowFunction="count" totalsRowDxfId="30"/>
    <tableColumn id="12" name="Observations" totalsRowFunction="count" totalsRowDxfId="29"/>
    <tableColumn id="13" name="MAJ.1" totalsRowDxfId="28"/>
    <tableColumn id="14" name="Statut candidature1" totalsRowFunction="count" dataDxfId="27" totalsRowDxfId="26"/>
    <tableColumn id="15" name="Observations1" totalsRowFunction="count" dataDxfId="25" totalsRowDxfId="24"/>
    <tableColumn id="16" name="MAJ.2" dataDxfId="23" totalsRowDxfId="22"/>
    <tableColumn id="17" name="Statut candidature2" totalsRowFunction="count" dataDxfId="21" totalsRowDxfId="20"/>
    <tableColumn id="18" name="Observations2" totalsRowFunction="count" dataDxfId="19" totalsRowDxfId="18"/>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0000"/>
  </sheetPr>
  <dimension ref="B1:S54"/>
  <sheetViews>
    <sheetView showGridLines="0" tabSelected="1" topLeftCell="G1" workbookViewId="0">
      <pane ySplit="4" topLeftCell="A5" activePane="bottomLeft" state="frozen"/>
      <selection pane="bottomLeft" activeCell="N6" sqref="N6"/>
    </sheetView>
  </sheetViews>
  <sheetFormatPr baseColWidth="10" defaultRowHeight="15" x14ac:dyDescent="0.25"/>
  <cols>
    <col min="1" max="1" width="1.42578125" style="75" customWidth="1"/>
    <col min="2" max="2" width="19.140625" style="75" customWidth="1"/>
    <col min="3" max="3" width="10.5703125" style="75" customWidth="1"/>
    <col min="4" max="4" width="15.5703125" style="75" customWidth="1"/>
    <col min="5" max="5" width="11.42578125" style="75"/>
    <col min="6" max="6" width="35.5703125" style="75" customWidth="1"/>
    <col min="7" max="7" width="23.42578125" style="75" customWidth="1"/>
    <col min="8" max="8" width="20.28515625" style="75" customWidth="1"/>
    <col min="9" max="9" width="19.5703125" style="75" customWidth="1"/>
    <col min="10" max="10" width="24.85546875" style="75" customWidth="1"/>
    <col min="11" max="11" width="33" style="75" customWidth="1"/>
    <col min="12" max="12" width="11.7109375" style="75" customWidth="1"/>
    <col min="13" max="13" width="8.140625" style="75" customWidth="1"/>
    <col min="14" max="14" width="20.85546875" style="75" customWidth="1"/>
    <col min="15" max="15" width="32.7109375" style="75" customWidth="1"/>
    <col min="16" max="16" width="12.140625" style="75" customWidth="1"/>
    <col min="17" max="17" width="8.140625" style="75" customWidth="1"/>
    <col min="18" max="18" width="20.85546875" style="75" customWidth="1"/>
    <col min="19" max="19" width="32.7109375" style="75" customWidth="1"/>
    <col min="20" max="16384" width="11.42578125" style="75"/>
  </cols>
  <sheetData>
    <row r="1" spans="2:19" ht="6.95" customHeight="1" x14ac:dyDescent="0.25"/>
    <row r="2" spans="2:19" ht="30" customHeight="1" x14ac:dyDescent="0.25"/>
    <row r="3" spans="2:19" ht="13.7" customHeight="1" x14ac:dyDescent="0.25"/>
    <row r="4" spans="2:19" ht="18" customHeight="1" thickBot="1" x14ac:dyDescent="0.3">
      <c r="B4" s="97" t="s">
        <v>14</v>
      </c>
      <c r="C4" s="98" t="s">
        <v>20</v>
      </c>
      <c r="D4" s="99" t="s">
        <v>25</v>
      </c>
      <c r="E4" s="99" t="s">
        <v>15</v>
      </c>
      <c r="F4" s="100" t="s">
        <v>3</v>
      </c>
      <c r="G4" s="101" t="s">
        <v>12</v>
      </c>
      <c r="H4" s="101" t="s">
        <v>13</v>
      </c>
      <c r="I4" s="101" t="s">
        <v>4</v>
      </c>
      <c r="J4" s="102" t="s">
        <v>7</v>
      </c>
      <c r="K4" s="103" t="s">
        <v>19</v>
      </c>
      <c r="L4" s="104" t="s">
        <v>10</v>
      </c>
      <c r="M4" s="105" t="s">
        <v>21</v>
      </c>
      <c r="N4" s="106" t="s">
        <v>48</v>
      </c>
      <c r="O4" s="107" t="s">
        <v>16</v>
      </c>
      <c r="P4" s="108" t="s">
        <v>22</v>
      </c>
      <c r="Q4" s="105" t="s">
        <v>111</v>
      </c>
      <c r="R4" s="76" t="s">
        <v>58</v>
      </c>
      <c r="S4" s="77" t="s">
        <v>23</v>
      </c>
    </row>
    <row r="5" spans="2:19" x14ac:dyDescent="0.25">
      <c r="B5" s="156"/>
      <c r="C5" s="79"/>
      <c r="D5" s="80"/>
      <c r="E5" s="78">
        <f t="shared" ref="E5:E16" ca="1" si="0">TODAY()</f>
        <v>42309</v>
      </c>
      <c r="F5" s="89"/>
      <c r="G5" s="90"/>
      <c r="H5" s="90"/>
      <c r="I5" s="90"/>
      <c r="J5" s="139"/>
      <c r="K5" s="91"/>
      <c r="L5" s="84">
        <f t="shared" ref="L5:L16" ca="1" si="1">TODAY()</f>
        <v>42309</v>
      </c>
      <c r="M5" s="85">
        <v>0</v>
      </c>
      <c r="N5" s="87"/>
      <c r="O5" s="147"/>
      <c r="P5" s="96">
        <f t="shared" ref="P5:P16" ca="1" si="2">TODAY()</f>
        <v>42309</v>
      </c>
      <c r="Q5" s="85">
        <v>0</v>
      </c>
      <c r="R5" s="86"/>
      <c r="S5" s="149"/>
    </row>
    <row r="6" spans="2:19" x14ac:dyDescent="0.25">
      <c r="B6" s="83"/>
      <c r="C6" s="81"/>
      <c r="D6" s="82"/>
      <c r="E6" s="78">
        <f t="shared" ca="1" si="0"/>
        <v>42309</v>
      </c>
      <c r="F6" s="92"/>
      <c r="G6" s="93"/>
      <c r="H6" s="94"/>
      <c r="I6" s="93"/>
      <c r="J6" s="140"/>
      <c r="K6" s="95"/>
      <c r="L6" s="84">
        <f t="shared" ca="1" si="1"/>
        <v>42309</v>
      </c>
      <c r="M6" s="85">
        <v>0</v>
      </c>
      <c r="N6" s="162" t="s">
        <v>59</v>
      </c>
      <c r="O6" s="167" t="s">
        <v>37</v>
      </c>
      <c r="P6" s="96">
        <f t="shared" ca="1" si="2"/>
        <v>42309</v>
      </c>
      <c r="Q6" s="85">
        <v>0</v>
      </c>
      <c r="R6" s="87"/>
      <c r="S6" s="150"/>
    </row>
    <row r="7" spans="2:19" x14ac:dyDescent="0.25">
      <c r="B7" s="83"/>
      <c r="C7" s="81"/>
      <c r="D7" s="82"/>
      <c r="E7" s="78">
        <f t="shared" ca="1" si="0"/>
        <v>42309</v>
      </c>
      <c r="F7" s="92"/>
      <c r="G7" s="93"/>
      <c r="H7" s="93"/>
      <c r="I7" s="93"/>
      <c r="J7" s="140"/>
      <c r="K7" s="95"/>
      <c r="L7" s="84">
        <f t="shared" ca="1" si="1"/>
        <v>42309</v>
      </c>
      <c r="M7" s="85">
        <v>0</v>
      </c>
      <c r="N7" s="163" t="s">
        <v>50</v>
      </c>
      <c r="O7" s="165" t="s">
        <v>38</v>
      </c>
      <c r="P7" s="96">
        <f t="shared" ca="1" si="2"/>
        <v>42309</v>
      </c>
      <c r="Q7" s="85">
        <v>0</v>
      </c>
      <c r="R7" s="87"/>
      <c r="S7" s="150"/>
    </row>
    <row r="8" spans="2:19" x14ac:dyDescent="0.25">
      <c r="B8" s="83"/>
      <c r="C8" s="81"/>
      <c r="D8" s="82"/>
      <c r="E8" s="78">
        <f t="shared" ca="1" si="0"/>
        <v>42309</v>
      </c>
      <c r="F8" s="92"/>
      <c r="G8" s="93"/>
      <c r="H8" s="93"/>
      <c r="I8" s="93"/>
      <c r="J8" s="140"/>
      <c r="K8" s="95"/>
      <c r="L8" s="84">
        <f t="shared" ca="1" si="1"/>
        <v>42309</v>
      </c>
      <c r="M8" s="85">
        <v>0</v>
      </c>
      <c r="N8" s="163" t="s">
        <v>51</v>
      </c>
      <c r="O8" s="164" t="s">
        <v>17</v>
      </c>
      <c r="P8" s="96">
        <f t="shared" ca="1" si="2"/>
        <v>42309</v>
      </c>
      <c r="Q8" s="85">
        <v>0</v>
      </c>
      <c r="R8" s="87"/>
      <c r="S8" s="150"/>
    </row>
    <row r="9" spans="2:19" x14ac:dyDescent="0.25">
      <c r="B9" s="83"/>
      <c r="C9" s="81"/>
      <c r="D9" s="82"/>
      <c r="E9" s="78">
        <f t="shared" ca="1" si="0"/>
        <v>42309</v>
      </c>
      <c r="F9" s="92"/>
      <c r="G9" s="93"/>
      <c r="H9" s="93"/>
      <c r="I9" s="93"/>
      <c r="J9" s="140"/>
      <c r="K9" s="142"/>
      <c r="L9" s="84">
        <f t="shared" ca="1" si="1"/>
        <v>42309</v>
      </c>
      <c r="M9" s="85">
        <v>0</v>
      </c>
      <c r="N9" s="88"/>
      <c r="O9" s="147"/>
      <c r="P9" s="96">
        <f t="shared" ca="1" si="2"/>
        <v>42309</v>
      </c>
      <c r="Q9" s="85">
        <v>0</v>
      </c>
      <c r="R9" s="87"/>
      <c r="S9" s="150"/>
    </row>
    <row r="10" spans="2:19" x14ac:dyDescent="0.25">
      <c r="B10" s="83"/>
      <c r="C10" s="81"/>
      <c r="D10" s="82"/>
      <c r="E10" s="78">
        <f t="shared" ca="1" si="0"/>
        <v>42309</v>
      </c>
      <c r="F10" s="92"/>
      <c r="G10" s="93"/>
      <c r="H10" s="93"/>
      <c r="I10" s="93"/>
      <c r="J10" s="140"/>
      <c r="K10" s="95"/>
      <c r="L10" s="84">
        <f t="shared" ca="1" si="1"/>
        <v>42309</v>
      </c>
      <c r="M10" s="85">
        <v>0</v>
      </c>
      <c r="N10" s="88"/>
      <c r="O10" s="147"/>
      <c r="P10" s="96">
        <f t="shared" ca="1" si="2"/>
        <v>42309</v>
      </c>
      <c r="Q10" s="85">
        <v>0</v>
      </c>
      <c r="R10" s="87"/>
      <c r="S10" s="150"/>
    </row>
    <row r="11" spans="2:19" x14ac:dyDescent="0.25">
      <c r="B11" s="83"/>
      <c r="C11" s="81"/>
      <c r="D11" s="82"/>
      <c r="E11" s="78">
        <f t="shared" ca="1" si="0"/>
        <v>42309</v>
      </c>
      <c r="F11" s="92"/>
      <c r="G11" s="93"/>
      <c r="H11" s="93"/>
      <c r="I11" s="93"/>
      <c r="J11" s="140"/>
      <c r="K11" s="142"/>
      <c r="L11" s="84">
        <f t="shared" ca="1" si="1"/>
        <v>42309</v>
      </c>
      <c r="M11" s="85">
        <v>0</v>
      </c>
      <c r="N11" s="88"/>
      <c r="O11" s="147"/>
      <c r="P11" s="96">
        <f t="shared" ca="1" si="2"/>
        <v>42309</v>
      </c>
      <c r="Q11" s="85">
        <v>0</v>
      </c>
      <c r="R11" s="87"/>
      <c r="S11" s="150"/>
    </row>
    <row r="12" spans="2:19" x14ac:dyDescent="0.25">
      <c r="B12" s="83"/>
      <c r="C12" s="81"/>
      <c r="D12" s="82"/>
      <c r="E12" s="78">
        <f t="shared" ca="1" si="0"/>
        <v>42309</v>
      </c>
      <c r="F12" s="92"/>
      <c r="G12" s="93"/>
      <c r="H12" s="93"/>
      <c r="I12" s="93"/>
      <c r="J12" s="141"/>
      <c r="K12" s="143"/>
      <c r="L12" s="84">
        <f t="shared" ca="1" si="1"/>
        <v>42309</v>
      </c>
      <c r="M12" s="85">
        <v>0</v>
      </c>
      <c r="N12" s="87"/>
      <c r="O12" s="147"/>
      <c r="P12" s="96">
        <f t="shared" ca="1" si="2"/>
        <v>42309</v>
      </c>
      <c r="Q12" s="85">
        <v>0</v>
      </c>
      <c r="R12" s="87"/>
      <c r="S12" s="150"/>
    </row>
    <row r="13" spans="2:19" x14ac:dyDescent="0.25">
      <c r="B13" s="83"/>
      <c r="C13" s="81"/>
      <c r="D13" s="82"/>
      <c r="E13" s="78">
        <f t="shared" ca="1" si="0"/>
        <v>42309</v>
      </c>
      <c r="F13" s="92"/>
      <c r="G13" s="93"/>
      <c r="H13" s="93"/>
      <c r="I13" s="93"/>
      <c r="J13" s="140"/>
      <c r="K13" s="142"/>
      <c r="L13" s="84">
        <f t="shared" ca="1" si="1"/>
        <v>42309</v>
      </c>
      <c r="M13" s="85">
        <v>0</v>
      </c>
      <c r="N13" s="87"/>
      <c r="O13" s="147"/>
      <c r="P13" s="96">
        <f t="shared" ca="1" si="2"/>
        <v>42309</v>
      </c>
      <c r="Q13" s="85">
        <v>0</v>
      </c>
      <c r="R13" s="87"/>
      <c r="S13" s="150"/>
    </row>
    <row r="14" spans="2:19" x14ac:dyDescent="0.25">
      <c r="B14" s="83"/>
      <c r="C14" s="81"/>
      <c r="D14" s="82"/>
      <c r="E14" s="78">
        <f t="shared" ca="1" si="0"/>
        <v>42309</v>
      </c>
      <c r="F14" s="92"/>
      <c r="G14" s="93"/>
      <c r="H14" s="93"/>
      <c r="I14" s="93"/>
      <c r="J14" s="141"/>
      <c r="K14" s="143"/>
      <c r="L14" s="84">
        <f t="shared" ca="1" si="1"/>
        <v>42309</v>
      </c>
      <c r="M14" s="85">
        <v>0</v>
      </c>
      <c r="N14" s="87"/>
      <c r="O14" s="147"/>
      <c r="P14" s="96">
        <f t="shared" ca="1" si="2"/>
        <v>42309</v>
      </c>
      <c r="Q14" s="85">
        <v>0</v>
      </c>
      <c r="R14" s="87"/>
      <c r="S14" s="150"/>
    </row>
    <row r="15" spans="2:19" x14ac:dyDescent="0.25">
      <c r="B15" s="83"/>
      <c r="C15" s="81"/>
      <c r="D15" s="82"/>
      <c r="E15" s="78">
        <f t="shared" ca="1" si="0"/>
        <v>42309</v>
      </c>
      <c r="F15" s="92"/>
      <c r="G15" s="93"/>
      <c r="H15" s="93"/>
      <c r="I15" s="93"/>
      <c r="J15" s="141"/>
      <c r="K15" s="143"/>
      <c r="L15" s="84">
        <f t="shared" ca="1" si="1"/>
        <v>42309</v>
      </c>
      <c r="M15" s="85">
        <v>0</v>
      </c>
      <c r="N15" s="87"/>
      <c r="O15" s="147"/>
      <c r="P15" s="96">
        <f t="shared" ca="1" si="2"/>
        <v>42309</v>
      </c>
      <c r="Q15" s="85">
        <v>0</v>
      </c>
      <c r="R15" s="87"/>
      <c r="S15" s="150"/>
    </row>
    <row r="16" spans="2:19" x14ac:dyDescent="0.25">
      <c r="B16" s="83"/>
      <c r="C16" s="81"/>
      <c r="D16" s="82"/>
      <c r="E16" s="78">
        <f t="shared" ca="1" si="0"/>
        <v>42309</v>
      </c>
      <c r="F16" s="92"/>
      <c r="G16" s="93"/>
      <c r="H16" s="93"/>
      <c r="I16" s="93"/>
      <c r="J16" s="141"/>
      <c r="K16" s="143"/>
      <c r="L16" s="84">
        <f t="shared" ca="1" si="1"/>
        <v>42309</v>
      </c>
      <c r="M16" s="85">
        <v>0</v>
      </c>
      <c r="N16" s="87"/>
      <c r="O16" s="147"/>
      <c r="P16" s="96">
        <f t="shared" ca="1" si="2"/>
        <v>42309</v>
      </c>
      <c r="Q16" s="85">
        <v>0</v>
      </c>
      <c r="R16" s="87"/>
      <c r="S16" s="150"/>
    </row>
    <row r="17" spans="2:19" x14ac:dyDescent="0.25">
      <c r="B17" s="83"/>
      <c r="C17" s="81"/>
      <c r="D17" s="82"/>
      <c r="E17" s="78">
        <f t="shared" ref="E17:E44" ca="1" si="3">TODAY()</f>
        <v>42309</v>
      </c>
      <c r="F17" s="92"/>
      <c r="G17" s="93"/>
      <c r="H17" s="93"/>
      <c r="I17" s="93"/>
      <c r="J17" s="140"/>
      <c r="K17" s="142"/>
      <c r="L17" s="84">
        <f t="shared" ref="L17:L44" ca="1" si="4">TODAY()</f>
        <v>42309</v>
      </c>
      <c r="M17" s="85">
        <v>0</v>
      </c>
      <c r="N17" s="87"/>
      <c r="O17" s="147"/>
      <c r="P17" s="96">
        <f t="shared" ref="P17:P44" ca="1" si="5">TODAY()</f>
        <v>42309</v>
      </c>
      <c r="Q17" s="85">
        <v>0</v>
      </c>
      <c r="R17" s="87"/>
      <c r="S17" s="150"/>
    </row>
    <row r="18" spans="2:19" x14ac:dyDescent="0.25">
      <c r="B18" s="83"/>
      <c r="C18" s="81"/>
      <c r="D18" s="82"/>
      <c r="E18" s="78">
        <f t="shared" ca="1" si="3"/>
        <v>42309</v>
      </c>
      <c r="F18" s="92"/>
      <c r="G18" s="93"/>
      <c r="H18" s="93"/>
      <c r="I18" s="93"/>
      <c r="J18" s="140"/>
      <c r="K18" s="142"/>
      <c r="L18" s="84">
        <f t="shared" ca="1" si="4"/>
        <v>42309</v>
      </c>
      <c r="M18" s="85">
        <v>0</v>
      </c>
      <c r="N18" s="87"/>
      <c r="O18" s="147"/>
      <c r="P18" s="96">
        <f t="shared" ca="1" si="5"/>
        <v>42309</v>
      </c>
      <c r="Q18" s="85">
        <v>0</v>
      </c>
      <c r="R18" s="87"/>
      <c r="S18" s="150"/>
    </row>
    <row r="19" spans="2:19" x14ac:dyDescent="0.25">
      <c r="B19" s="83"/>
      <c r="C19" s="81"/>
      <c r="D19" s="82"/>
      <c r="E19" s="78">
        <f t="shared" ca="1" si="3"/>
        <v>42309</v>
      </c>
      <c r="F19" s="92"/>
      <c r="G19" s="93"/>
      <c r="H19" s="93"/>
      <c r="I19" s="93"/>
      <c r="J19" s="140"/>
      <c r="K19" s="142"/>
      <c r="L19" s="84">
        <f t="shared" ca="1" si="4"/>
        <v>42309</v>
      </c>
      <c r="M19" s="85">
        <v>0</v>
      </c>
      <c r="N19" s="87"/>
      <c r="O19" s="147"/>
      <c r="P19" s="96">
        <f t="shared" ca="1" si="5"/>
        <v>42309</v>
      </c>
      <c r="Q19" s="85">
        <v>0</v>
      </c>
      <c r="R19" s="87"/>
      <c r="S19" s="150"/>
    </row>
    <row r="20" spans="2:19" x14ac:dyDescent="0.25">
      <c r="B20" s="83"/>
      <c r="C20" s="81"/>
      <c r="D20" s="82"/>
      <c r="E20" s="78">
        <f t="shared" ca="1" si="3"/>
        <v>42309</v>
      </c>
      <c r="F20" s="92"/>
      <c r="G20" s="93"/>
      <c r="H20" s="93"/>
      <c r="I20" s="93"/>
      <c r="J20" s="140"/>
      <c r="K20" s="142"/>
      <c r="L20" s="84">
        <f t="shared" ca="1" si="4"/>
        <v>42309</v>
      </c>
      <c r="M20" s="85">
        <v>0</v>
      </c>
      <c r="N20" s="87"/>
      <c r="O20" s="147"/>
      <c r="P20" s="96">
        <f t="shared" ca="1" si="5"/>
        <v>42309</v>
      </c>
      <c r="Q20" s="85">
        <v>0</v>
      </c>
      <c r="R20" s="87"/>
      <c r="S20" s="150"/>
    </row>
    <row r="21" spans="2:19" x14ac:dyDescent="0.25">
      <c r="B21" s="83"/>
      <c r="C21" s="81"/>
      <c r="D21" s="82"/>
      <c r="E21" s="78">
        <f t="shared" ca="1" si="3"/>
        <v>42309</v>
      </c>
      <c r="F21" s="92"/>
      <c r="G21" s="93"/>
      <c r="H21" s="93"/>
      <c r="I21" s="93"/>
      <c r="J21" s="140"/>
      <c r="K21" s="142"/>
      <c r="L21" s="84">
        <f t="shared" ca="1" si="4"/>
        <v>42309</v>
      </c>
      <c r="M21" s="85">
        <v>0</v>
      </c>
      <c r="N21" s="87"/>
      <c r="O21" s="147"/>
      <c r="P21" s="96">
        <f t="shared" ca="1" si="5"/>
        <v>42309</v>
      </c>
      <c r="Q21" s="85">
        <v>0</v>
      </c>
      <c r="R21" s="87"/>
      <c r="S21" s="150"/>
    </row>
    <row r="22" spans="2:19" x14ac:dyDescent="0.25">
      <c r="B22" s="83"/>
      <c r="C22" s="81"/>
      <c r="D22" s="82"/>
      <c r="E22" s="78">
        <f t="shared" ca="1" si="3"/>
        <v>42309</v>
      </c>
      <c r="F22" s="92"/>
      <c r="G22" s="93"/>
      <c r="H22" s="93"/>
      <c r="I22" s="93"/>
      <c r="J22" s="140"/>
      <c r="K22" s="142"/>
      <c r="L22" s="84">
        <f t="shared" ca="1" si="4"/>
        <v>42309</v>
      </c>
      <c r="M22" s="85">
        <v>0</v>
      </c>
      <c r="N22" s="87"/>
      <c r="O22" s="147"/>
      <c r="P22" s="96">
        <f t="shared" ca="1" si="5"/>
        <v>42309</v>
      </c>
      <c r="Q22" s="85">
        <v>0</v>
      </c>
      <c r="R22" s="87"/>
      <c r="S22" s="150"/>
    </row>
    <row r="23" spans="2:19" x14ac:dyDescent="0.25">
      <c r="B23" s="83"/>
      <c r="C23" s="81"/>
      <c r="D23" s="82"/>
      <c r="E23" s="78">
        <f t="shared" ca="1" si="3"/>
        <v>42309</v>
      </c>
      <c r="F23" s="92"/>
      <c r="G23" s="93"/>
      <c r="H23" s="93"/>
      <c r="I23" s="93"/>
      <c r="J23" s="140"/>
      <c r="K23" s="142"/>
      <c r="L23" s="84">
        <f t="shared" ca="1" si="4"/>
        <v>42309</v>
      </c>
      <c r="M23" s="85">
        <v>0</v>
      </c>
      <c r="N23" s="87"/>
      <c r="O23" s="147"/>
      <c r="P23" s="96">
        <f t="shared" ca="1" si="5"/>
        <v>42309</v>
      </c>
      <c r="Q23" s="85">
        <v>0</v>
      </c>
      <c r="R23" s="87"/>
      <c r="S23" s="150"/>
    </row>
    <row r="24" spans="2:19" x14ac:dyDescent="0.25">
      <c r="B24" s="83"/>
      <c r="C24" s="81"/>
      <c r="D24" s="82"/>
      <c r="E24" s="78">
        <f t="shared" ca="1" si="3"/>
        <v>42309</v>
      </c>
      <c r="F24" s="92"/>
      <c r="G24" s="93"/>
      <c r="H24" s="93"/>
      <c r="I24" s="93"/>
      <c r="J24" s="140"/>
      <c r="K24" s="142"/>
      <c r="L24" s="84">
        <f t="shared" ca="1" si="4"/>
        <v>42309</v>
      </c>
      <c r="M24" s="85">
        <v>0</v>
      </c>
      <c r="N24" s="87"/>
      <c r="O24" s="147"/>
      <c r="P24" s="96">
        <f t="shared" ca="1" si="5"/>
        <v>42309</v>
      </c>
      <c r="Q24" s="85">
        <v>0</v>
      </c>
      <c r="R24" s="87"/>
      <c r="S24" s="150"/>
    </row>
    <row r="25" spans="2:19" x14ac:dyDescent="0.25">
      <c r="B25" s="83"/>
      <c r="C25" s="81"/>
      <c r="D25" s="82"/>
      <c r="E25" s="78">
        <f t="shared" ca="1" si="3"/>
        <v>42309</v>
      </c>
      <c r="F25" s="92"/>
      <c r="G25" s="93"/>
      <c r="H25" s="93"/>
      <c r="I25" s="93"/>
      <c r="J25" s="140"/>
      <c r="K25" s="142"/>
      <c r="L25" s="84">
        <f t="shared" ca="1" si="4"/>
        <v>42309</v>
      </c>
      <c r="M25" s="85">
        <v>0</v>
      </c>
      <c r="N25" s="87"/>
      <c r="O25" s="147"/>
      <c r="P25" s="96">
        <f t="shared" ca="1" si="5"/>
        <v>42309</v>
      </c>
      <c r="Q25" s="85">
        <v>0</v>
      </c>
      <c r="R25" s="87"/>
      <c r="S25" s="150"/>
    </row>
    <row r="26" spans="2:19" x14ac:dyDescent="0.25">
      <c r="B26" s="83"/>
      <c r="C26" s="81"/>
      <c r="D26" s="82"/>
      <c r="E26" s="78">
        <f t="shared" ca="1" si="3"/>
        <v>42309</v>
      </c>
      <c r="F26" s="92"/>
      <c r="G26" s="93"/>
      <c r="H26" s="93"/>
      <c r="I26" s="93"/>
      <c r="J26" s="140"/>
      <c r="K26" s="142"/>
      <c r="L26" s="84">
        <f t="shared" ca="1" si="4"/>
        <v>42309</v>
      </c>
      <c r="M26" s="85">
        <v>0</v>
      </c>
      <c r="N26" s="87"/>
      <c r="O26" s="147"/>
      <c r="P26" s="96">
        <f t="shared" ca="1" si="5"/>
        <v>42309</v>
      </c>
      <c r="Q26" s="85">
        <v>0</v>
      </c>
      <c r="R26" s="87"/>
      <c r="S26" s="150"/>
    </row>
    <row r="27" spans="2:19" x14ac:dyDescent="0.25">
      <c r="B27" s="83"/>
      <c r="C27" s="81"/>
      <c r="D27" s="82"/>
      <c r="E27" s="78">
        <f ca="1">TODAY()</f>
        <v>42309</v>
      </c>
      <c r="F27" s="92"/>
      <c r="G27" s="93"/>
      <c r="H27" s="93"/>
      <c r="I27" s="93"/>
      <c r="J27" s="140"/>
      <c r="K27" s="142"/>
      <c r="L27" s="84">
        <f t="shared" ca="1" si="4"/>
        <v>42309</v>
      </c>
      <c r="M27" s="85">
        <v>0</v>
      </c>
      <c r="N27" s="87"/>
      <c r="O27" s="147"/>
      <c r="P27" s="96">
        <f t="shared" ca="1" si="5"/>
        <v>42309</v>
      </c>
      <c r="Q27" s="85">
        <v>0</v>
      </c>
      <c r="R27" s="87"/>
      <c r="S27" s="150"/>
    </row>
    <row r="28" spans="2:19" x14ac:dyDescent="0.25">
      <c r="B28" s="83"/>
      <c r="C28" s="81"/>
      <c r="D28" s="82"/>
      <c r="E28" s="78">
        <f t="shared" ca="1" si="3"/>
        <v>42309</v>
      </c>
      <c r="F28" s="92"/>
      <c r="G28" s="93"/>
      <c r="H28" s="93"/>
      <c r="I28" s="93"/>
      <c r="J28" s="140"/>
      <c r="K28" s="142"/>
      <c r="L28" s="84">
        <f t="shared" ca="1" si="4"/>
        <v>42309</v>
      </c>
      <c r="M28" s="85">
        <v>0</v>
      </c>
      <c r="N28" s="87"/>
      <c r="O28" s="147"/>
      <c r="P28" s="96">
        <f t="shared" ca="1" si="5"/>
        <v>42309</v>
      </c>
      <c r="Q28" s="85">
        <v>0</v>
      </c>
      <c r="R28" s="87"/>
      <c r="S28" s="150"/>
    </row>
    <row r="29" spans="2:19" x14ac:dyDescent="0.25">
      <c r="B29" s="83"/>
      <c r="C29" s="81"/>
      <c r="D29" s="82"/>
      <c r="E29" s="78">
        <f t="shared" ca="1" si="3"/>
        <v>42309</v>
      </c>
      <c r="F29" s="92"/>
      <c r="G29" s="93"/>
      <c r="H29" s="93"/>
      <c r="I29" s="93"/>
      <c r="J29" s="140"/>
      <c r="K29" s="142"/>
      <c r="L29" s="84">
        <f t="shared" ca="1" si="4"/>
        <v>42309</v>
      </c>
      <c r="M29" s="85">
        <v>0</v>
      </c>
      <c r="N29" s="87"/>
      <c r="O29" s="147"/>
      <c r="P29" s="96">
        <f t="shared" ca="1" si="5"/>
        <v>42309</v>
      </c>
      <c r="Q29" s="85">
        <v>0</v>
      </c>
      <c r="R29" s="87"/>
      <c r="S29" s="150"/>
    </row>
    <row r="30" spans="2:19" x14ac:dyDescent="0.25">
      <c r="B30" s="83"/>
      <c r="C30" s="81"/>
      <c r="D30" s="82"/>
      <c r="E30" s="78">
        <f t="shared" ca="1" si="3"/>
        <v>42309</v>
      </c>
      <c r="F30" s="92"/>
      <c r="G30" s="93"/>
      <c r="H30" s="93"/>
      <c r="I30" s="93"/>
      <c r="J30" s="140"/>
      <c r="K30" s="142"/>
      <c r="L30" s="84">
        <f t="shared" ca="1" si="4"/>
        <v>42309</v>
      </c>
      <c r="M30" s="85">
        <v>0</v>
      </c>
      <c r="N30" s="87"/>
      <c r="O30" s="147"/>
      <c r="P30" s="96">
        <f t="shared" ca="1" si="5"/>
        <v>42309</v>
      </c>
      <c r="Q30" s="85">
        <v>0</v>
      </c>
      <c r="R30" s="87"/>
      <c r="S30" s="150"/>
    </row>
    <row r="31" spans="2:19" x14ac:dyDescent="0.25">
      <c r="B31" s="83"/>
      <c r="C31" s="81"/>
      <c r="D31" s="82"/>
      <c r="E31" s="78">
        <f t="shared" ca="1" si="3"/>
        <v>42309</v>
      </c>
      <c r="F31" s="92"/>
      <c r="G31" s="93"/>
      <c r="H31" s="93"/>
      <c r="I31" s="93"/>
      <c r="J31" s="140"/>
      <c r="K31" s="142"/>
      <c r="L31" s="84">
        <f t="shared" ca="1" si="4"/>
        <v>42309</v>
      </c>
      <c r="M31" s="85">
        <v>0</v>
      </c>
      <c r="N31" s="87"/>
      <c r="O31" s="147"/>
      <c r="P31" s="96">
        <f t="shared" ca="1" si="5"/>
        <v>42309</v>
      </c>
      <c r="Q31" s="85">
        <v>0</v>
      </c>
      <c r="R31" s="87"/>
      <c r="S31" s="150"/>
    </row>
    <row r="32" spans="2:19" x14ac:dyDescent="0.25">
      <c r="B32" s="83"/>
      <c r="C32" s="81"/>
      <c r="D32" s="82"/>
      <c r="E32" s="78">
        <f t="shared" ca="1" si="3"/>
        <v>42309</v>
      </c>
      <c r="F32" s="92"/>
      <c r="G32" s="93"/>
      <c r="H32" s="93"/>
      <c r="I32" s="93"/>
      <c r="J32" s="140"/>
      <c r="K32" s="142"/>
      <c r="L32" s="84">
        <f t="shared" ca="1" si="4"/>
        <v>42309</v>
      </c>
      <c r="M32" s="85">
        <v>0</v>
      </c>
      <c r="N32" s="87"/>
      <c r="O32" s="147"/>
      <c r="P32" s="96">
        <f t="shared" ca="1" si="5"/>
        <v>42309</v>
      </c>
      <c r="Q32" s="85">
        <v>0</v>
      </c>
      <c r="R32" s="87"/>
      <c r="S32" s="150"/>
    </row>
    <row r="33" spans="2:19" x14ac:dyDescent="0.25">
      <c r="B33" s="83"/>
      <c r="C33" s="81"/>
      <c r="D33" s="82"/>
      <c r="E33" s="78">
        <f t="shared" ca="1" si="3"/>
        <v>42309</v>
      </c>
      <c r="F33" s="92"/>
      <c r="G33" s="93"/>
      <c r="H33" s="93"/>
      <c r="I33" s="93"/>
      <c r="J33" s="140"/>
      <c r="K33" s="142"/>
      <c r="L33" s="84">
        <f t="shared" ca="1" si="4"/>
        <v>42309</v>
      </c>
      <c r="M33" s="85">
        <v>0</v>
      </c>
      <c r="N33" s="87"/>
      <c r="O33" s="147"/>
      <c r="P33" s="96">
        <f t="shared" ca="1" si="5"/>
        <v>42309</v>
      </c>
      <c r="Q33" s="85">
        <v>0</v>
      </c>
      <c r="R33" s="87"/>
      <c r="S33" s="150"/>
    </row>
    <row r="34" spans="2:19" x14ac:dyDescent="0.25">
      <c r="B34" s="83"/>
      <c r="C34" s="81"/>
      <c r="D34" s="82"/>
      <c r="E34" s="78">
        <f t="shared" ca="1" si="3"/>
        <v>42309</v>
      </c>
      <c r="F34" s="92"/>
      <c r="G34" s="93"/>
      <c r="H34" s="93"/>
      <c r="I34" s="93"/>
      <c r="J34" s="140"/>
      <c r="K34" s="142"/>
      <c r="L34" s="84">
        <f t="shared" ca="1" si="4"/>
        <v>42309</v>
      </c>
      <c r="M34" s="85">
        <v>0</v>
      </c>
      <c r="N34" s="87"/>
      <c r="O34" s="147"/>
      <c r="P34" s="96">
        <f t="shared" ca="1" si="5"/>
        <v>42309</v>
      </c>
      <c r="Q34" s="85">
        <v>0</v>
      </c>
      <c r="R34" s="87"/>
      <c r="S34" s="150"/>
    </row>
    <row r="35" spans="2:19" x14ac:dyDescent="0.25">
      <c r="B35" s="83"/>
      <c r="C35" s="81"/>
      <c r="D35" s="82"/>
      <c r="E35" s="78">
        <f t="shared" ca="1" si="3"/>
        <v>42309</v>
      </c>
      <c r="F35" s="92"/>
      <c r="G35" s="93"/>
      <c r="H35" s="93"/>
      <c r="I35" s="93"/>
      <c r="J35" s="140"/>
      <c r="K35" s="142"/>
      <c r="L35" s="84">
        <f t="shared" ca="1" si="4"/>
        <v>42309</v>
      </c>
      <c r="M35" s="85">
        <v>0</v>
      </c>
      <c r="N35" s="87"/>
      <c r="O35" s="147"/>
      <c r="P35" s="96">
        <f t="shared" ca="1" si="5"/>
        <v>42309</v>
      </c>
      <c r="Q35" s="85">
        <v>0</v>
      </c>
      <c r="R35" s="87"/>
      <c r="S35" s="150"/>
    </row>
    <row r="36" spans="2:19" x14ac:dyDescent="0.25">
      <c r="B36" s="83"/>
      <c r="C36" s="81"/>
      <c r="D36" s="82"/>
      <c r="E36" s="78">
        <f t="shared" ca="1" si="3"/>
        <v>42309</v>
      </c>
      <c r="F36" s="92"/>
      <c r="G36" s="93"/>
      <c r="H36" s="93"/>
      <c r="I36" s="93"/>
      <c r="J36" s="140"/>
      <c r="K36" s="142"/>
      <c r="L36" s="84">
        <f t="shared" ca="1" si="4"/>
        <v>42309</v>
      </c>
      <c r="M36" s="85">
        <v>0</v>
      </c>
      <c r="N36" s="87"/>
      <c r="O36" s="147"/>
      <c r="P36" s="96">
        <f t="shared" ca="1" si="5"/>
        <v>42309</v>
      </c>
      <c r="Q36" s="85">
        <v>0</v>
      </c>
      <c r="R36" s="87"/>
      <c r="S36" s="150"/>
    </row>
    <row r="37" spans="2:19" x14ac:dyDescent="0.25">
      <c r="B37" s="83"/>
      <c r="C37" s="81"/>
      <c r="D37" s="82"/>
      <c r="E37" s="78">
        <f t="shared" ca="1" si="3"/>
        <v>42309</v>
      </c>
      <c r="F37" s="92"/>
      <c r="G37" s="93"/>
      <c r="H37" s="93"/>
      <c r="I37" s="93"/>
      <c r="J37" s="140"/>
      <c r="K37" s="142"/>
      <c r="L37" s="84">
        <f t="shared" ca="1" si="4"/>
        <v>42309</v>
      </c>
      <c r="M37" s="85">
        <v>0</v>
      </c>
      <c r="N37" s="87"/>
      <c r="O37" s="147"/>
      <c r="P37" s="96">
        <f t="shared" ca="1" si="5"/>
        <v>42309</v>
      </c>
      <c r="Q37" s="85">
        <v>0</v>
      </c>
      <c r="R37" s="87"/>
      <c r="S37" s="150"/>
    </row>
    <row r="38" spans="2:19" x14ac:dyDescent="0.25">
      <c r="B38" s="83"/>
      <c r="C38" s="81"/>
      <c r="D38" s="82"/>
      <c r="E38" s="78">
        <f t="shared" ca="1" si="3"/>
        <v>42309</v>
      </c>
      <c r="F38" s="92"/>
      <c r="G38" s="93"/>
      <c r="H38" s="93"/>
      <c r="I38" s="93"/>
      <c r="J38" s="140"/>
      <c r="K38" s="142"/>
      <c r="L38" s="84">
        <f t="shared" ca="1" si="4"/>
        <v>42309</v>
      </c>
      <c r="M38" s="85">
        <v>0</v>
      </c>
      <c r="N38" s="87"/>
      <c r="O38" s="147"/>
      <c r="P38" s="96">
        <f t="shared" ca="1" si="5"/>
        <v>42309</v>
      </c>
      <c r="Q38" s="85">
        <v>0</v>
      </c>
      <c r="R38" s="87"/>
      <c r="S38" s="150"/>
    </row>
    <row r="39" spans="2:19" x14ac:dyDescent="0.25">
      <c r="B39" s="83"/>
      <c r="C39" s="81"/>
      <c r="D39" s="82"/>
      <c r="E39" s="78">
        <f t="shared" ca="1" si="3"/>
        <v>42309</v>
      </c>
      <c r="F39" s="92"/>
      <c r="G39" s="93"/>
      <c r="H39" s="93"/>
      <c r="I39" s="93"/>
      <c r="J39" s="140"/>
      <c r="K39" s="142"/>
      <c r="L39" s="84">
        <f t="shared" ca="1" si="4"/>
        <v>42309</v>
      </c>
      <c r="M39" s="85">
        <v>0</v>
      </c>
      <c r="N39" s="87"/>
      <c r="O39" s="147"/>
      <c r="P39" s="96">
        <f t="shared" ca="1" si="5"/>
        <v>42309</v>
      </c>
      <c r="Q39" s="85">
        <v>0</v>
      </c>
      <c r="R39" s="87"/>
      <c r="S39" s="150"/>
    </row>
    <row r="40" spans="2:19" x14ac:dyDescent="0.25">
      <c r="B40" s="83"/>
      <c r="C40" s="81"/>
      <c r="D40" s="82"/>
      <c r="E40" s="78">
        <f t="shared" ca="1" si="3"/>
        <v>42309</v>
      </c>
      <c r="F40" s="92"/>
      <c r="G40" s="93"/>
      <c r="H40" s="93"/>
      <c r="I40" s="93"/>
      <c r="J40" s="140"/>
      <c r="K40" s="142"/>
      <c r="L40" s="84">
        <f t="shared" ca="1" si="4"/>
        <v>42309</v>
      </c>
      <c r="M40" s="85">
        <v>0</v>
      </c>
      <c r="N40" s="87"/>
      <c r="O40" s="147"/>
      <c r="P40" s="96">
        <f t="shared" ca="1" si="5"/>
        <v>42309</v>
      </c>
      <c r="Q40" s="85">
        <v>0</v>
      </c>
      <c r="R40" s="87"/>
      <c r="S40" s="150"/>
    </row>
    <row r="41" spans="2:19" x14ac:dyDescent="0.25">
      <c r="B41" s="83"/>
      <c r="C41" s="81"/>
      <c r="D41" s="82"/>
      <c r="E41" s="78">
        <f t="shared" ca="1" si="3"/>
        <v>42309</v>
      </c>
      <c r="F41" s="92"/>
      <c r="G41" s="93"/>
      <c r="H41" s="93"/>
      <c r="I41" s="93"/>
      <c r="J41" s="140"/>
      <c r="K41" s="142"/>
      <c r="L41" s="84">
        <f t="shared" ca="1" si="4"/>
        <v>42309</v>
      </c>
      <c r="M41" s="85">
        <v>0</v>
      </c>
      <c r="N41" s="87"/>
      <c r="O41" s="147"/>
      <c r="P41" s="96">
        <f t="shared" ca="1" si="5"/>
        <v>42309</v>
      </c>
      <c r="Q41" s="85">
        <v>0</v>
      </c>
      <c r="R41" s="87"/>
      <c r="S41" s="150"/>
    </row>
    <row r="42" spans="2:19" x14ac:dyDescent="0.25">
      <c r="B42" s="83"/>
      <c r="C42" s="81"/>
      <c r="D42" s="82"/>
      <c r="E42" s="78">
        <f t="shared" ca="1" si="3"/>
        <v>42309</v>
      </c>
      <c r="F42" s="92"/>
      <c r="G42" s="93"/>
      <c r="H42" s="93"/>
      <c r="I42" s="93"/>
      <c r="J42" s="140"/>
      <c r="K42" s="142"/>
      <c r="L42" s="84">
        <f t="shared" ca="1" si="4"/>
        <v>42309</v>
      </c>
      <c r="M42" s="85">
        <v>0</v>
      </c>
      <c r="N42" s="87"/>
      <c r="O42" s="147"/>
      <c r="P42" s="96">
        <f t="shared" ca="1" si="5"/>
        <v>42309</v>
      </c>
      <c r="Q42" s="85">
        <v>0</v>
      </c>
      <c r="R42" s="87"/>
      <c r="S42" s="150"/>
    </row>
    <row r="43" spans="2:19" x14ac:dyDescent="0.25">
      <c r="B43" s="83"/>
      <c r="C43" s="81"/>
      <c r="D43" s="82"/>
      <c r="E43" s="78">
        <f t="shared" ca="1" si="3"/>
        <v>42309</v>
      </c>
      <c r="F43" s="92"/>
      <c r="G43" s="93"/>
      <c r="H43" s="93"/>
      <c r="I43" s="93"/>
      <c r="J43" s="140"/>
      <c r="K43" s="142"/>
      <c r="L43" s="84">
        <f t="shared" ca="1" si="4"/>
        <v>42309</v>
      </c>
      <c r="M43" s="85">
        <v>0</v>
      </c>
      <c r="N43" s="87"/>
      <c r="O43" s="147"/>
      <c r="P43" s="96">
        <f t="shared" ca="1" si="5"/>
        <v>42309</v>
      </c>
      <c r="Q43" s="85">
        <v>0</v>
      </c>
      <c r="R43" s="87"/>
      <c r="S43" s="150"/>
    </row>
    <row r="44" spans="2:19" ht="15.75" thickBot="1" x14ac:dyDescent="0.3">
      <c r="B44" s="109"/>
      <c r="C44" s="110"/>
      <c r="D44" s="111"/>
      <c r="E44" s="112">
        <f t="shared" ca="1" si="3"/>
        <v>42309</v>
      </c>
      <c r="F44" s="113"/>
      <c r="G44" s="138"/>
      <c r="H44" s="138"/>
      <c r="I44" s="138"/>
      <c r="J44" s="144"/>
      <c r="K44" s="145"/>
      <c r="L44" s="114">
        <f t="shared" ca="1" si="4"/>
        <v>42309</v>
      </c>
      <c r="M44" s="115">
        <v>0</v>
      </c>
      <c r="N44" s="116"/>
      <c r="O44" s="148"/>
      <c r="P44" s="117">
        <f t="shared" ca="1" si="5"/>
        <v>42309</v>
      </c>
      <c r="Q44" s="115">
        <v>0</v>
      </c>
      <c r="R44" s="116"/>
      <c r="S44" s="151"/>
    </row>
    <row r="45" spans="2:19" s="118" customFormat="1" ht="15.75" customHeight="1" thickBot="1" x14ac:dyDescent="0.3">
      <c r="B45" s="119" t="s">
        <v>112</v>
      </c>
      <c r="C45" s="120">
        <f>SUBTOTAL(103,Tableau1[[ N° Offre]])</f>
        <v>0</v>
      </c>
      <c r="D45" s="127"/>
      <c r="E45" s="127"/>
      <c r="F45" s="120">
        <f>SUBTOTAL(103,Tableau1[Libellé du Poste :])</f>
        <v>0</v>
      </c>
      <c r="G45" s="121">
        <f>SUBTOTAL(103,Tableau1[Emetteur :])</f>
        <v>0</v>
      </c>
      <c r="H45" s="121">
        <f>SUBTOTAL(103,Tableau1[Entreprise :])</f>
        <v>0</v>
      </c>
      <c r="I45" s="121">
        <f>SUBTOTAL(103,Tableau1[Lieu :])</f>
        <v>0</v>
      </c>
      <c r="J45" s="122">
        <f>SUBTOTAL(103,Tableau1[Nom Contact :])</f>
        <v>0</v>
      </c>
      <c r="K45" s="123">
        <f>SUBTOTAL(103,Tableau1[Mail ou Tél Contact :])</f>
        <v>0</v>
      </c>
      <c r="L45" s="128"/>
      <c r="M45" s="129"/>
      <c r="N45" s="124">
        <f>SUBTOTAL(103,Tableau1[[ Statut Candidature]])</f>
        <v>3</v>
      </c>
      <c r="O45" s="125">
        <f>SUBTOTAL(103,Tableau1[Observations :])</f>
        <v>3</v>
      </c>
      <c r="P45" s="128"/>
      <c r="Q45" s="129"/>
      <c r="R45" s="124">
        <f>SUBTOTAL(103,Tableau1[ Statut Candidature.])</f>
        <v>0</v>
      </c>
      <c r="S45" s="126">
        <f>SUBTOTAL(103,Tableau1[Remarques :])</f>
        <v>0</v>
      </c>
    </row>
    <row r="46" spans="2:19" ht="15.75" thickTop="1" x14ac:dyDescent="0.25"/>
    <row r="49" ht="15" customHeight="1" x14ac:dyDescent="0.25"/>
    <row r="54" ht="15" customHeight="1" x14ac:dyDescent="0.25"/>
  </sheetData>
  <dataValidations count="6">
    <dataValidation type="list" allowBlank="1" showInputMessage="1" showErrorMessage="1" sqref="B5:B44">
      <formula1>Liste.Type.Offre</formula1>
    </dataValidation>
    <dataValidation type="list" allowBlank="1" showInputMessage="1" showErrorMessage="1" sqref="F5:F44">
      <formula1>Liste.Libellé</formula1>
    </dataValidation>
    <dataValidation type="list" allowBlank="1" showInputMessage="1" showErrorMessage="1" sqref="I5:I44">
      <formula1>Liste.Lieu</formula1>
    </dataValidation>
    <dataValidation type="list" allowBlank="1" showInputMessage="1" showErrorMessage="1" sqref="G5:G44">
      <formula1>Liste.Emetteur</formula1>
    </dataValidation>
    <dataValidation type="list" allowBlank="1" showInputMessage="1" showErrorMessage="1" sqref="N5:N44 R5:R44">
      <formula1>Liste.Statut</formula1>
    </dataValidation>
    <dataValidation type="list" allowBlank="1" showInputMessage="1" showErrorMessage="1" sqref="O5:O44 S5:S44">
      <formula1>Observations</formula1>
    </dataValidation>
  </dataValidations>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3" tint="-0.499984740745262"/>
  </sheetPr>
  <dimension ref="B1:T43"/>
  <sheetViews>
    <sheetView showGridLines="0" showRowColHeaders="0" workbookViewId="0">
      <pane ySplit="4" topLeftCell="A5" activePane="bottomLeft" state="frozen"/>
      <selection pane="bottomLeft" activeCell="B5" sqref="B5"/>
    </sheetView>
  </sheetViews>
  <sheetFormatPr baseColWidth="10" defaultRowHeight="15" x14ac:dyDescent="0.25"/>
  <cols>
    <col min="1" max="1" width="1.42578125" style="75" customWidth="1"/>
    <col min="2" max="2" width="19.140625" style="75" customWidth="1"/>
    <col min="3" max="3" width="10.5703125" style="75" customWidth="1"/>
    <col min="4" max="4" width="15.5703125" style="75" customWidth="1"/>
    <col min="5" max="5" width="11.42578125" style="75"/>
    <col min="6" max="6" width="19.42578125" style="75" customWidth="1"/>
    <col min="7" max="7" width="35.5703125" style="75" customWidth="1"/>
    <col min="8" max="8" width="23.42578125" style="75" customWidth="1"/>
    <col min="9" max="9" width="20.28515625" style="75" customWidth="1"/>
    <col min="10" max="10" width="19.5703125" style="75" customWidth="1"/>
    <col min="11" max="11" width="24.85546875" style="75" customWidth="1"/>
    <col min="12" max="12" width="33" style="75" customWidth="1"/>
    <col min="13" max="13" width="11.7109375" style="75" customWidth="1"/>
    <col min="14" max="14" width="8.140625" style="75" customWidth="1"/>
    <col min="15" max="15" width="20.85546875" style="75" customWidth="1"/>
    <col min="16" max="16" width="32.7109375" style="75" customWidth="1"/>
    <col min="17" max="17" width="12.140625" style="75" customWidth="1"/>
    <col min="18" max="18" width="8.140625" style="75" customWidth="1"/>
    <col min="19" max="19" width="20.85546875" style="75" customWidth="1"/>
    <col min="20" max="20" width="32.7109375" style="75" customWidth="1"/>
    <col min="21" max="16384" width="11.42578125" style="75"/>
  </cols>
  <sheetData>
    <row r="1" spans="2:20" ht="6.95" customHeight="1" x14ac:dyDescent="0.25"/>
    <row r="2" spans="2:20" ht="30" customHeight="1" x14ac:dyDescent="0.25"/>
    <row r="3" spans="2:20" ht="13.7" customHeight="1" x14ac:dyDescent="0.25"/>
    <row r="4" spans="2:20" ht="18" customHeight="1" thickBot="1" x14ac:dyDescent="0.3">
      <c r="B4" s="97" t="s">
        <v>14</v>
      </c>
      <c r="C4" s="98" t="s">
        <v>20</v>
      </c>
      <c r="D4" s="99" t="s">
        <v>25</v>
      </c>
      <c r="E4" s="99" t="s">
        <v>15</v>
      </c>
      <c r="F4" s="99" t="s">
        <v>115</v>
      </c>
      <c r="G4" s="100" t="s">
        <v>3</v>
      </c>
      <c r="H4" s="101" t="s">
        <v>12</v>
      </c>
      <c r="I4" s="101" t="s">
        <v>13</v>
      </c>
      <c r="J4" s="101" t="s">
        <v>4</v>
      </c>
      <c r="K4" s="102" t="s">
        <v>7</v>
      </c>
      <c r="L4" s="103" t="s">
        <v>19</v>
      </c>
      <c r="M4" s="104" t="s">
        <v>10</v>
      </c>
      <c r="N4" s="105" t="s">
        <v>21</v>
      </c>
      <c r="O4" s="106" t="s">
        <v>48</v>
      </c>
      <c r="P4" s="107" t="s">
        <v>16</v>
      </c>
      <c r="Q4" s="108" t="s">
        <v>22</v>
      </c>
      <c r="R4" s="105" t="s">
        <v>111</v>
      </c>
      <c r="S4" s="76" t="s">
        <v>58</v>
      </c>
      <c r="T4" s="77" t="s">
        <v>23</v>
      </c>
    </row>
    <row r="5" spans="2:20" x14ac:dyDescent="0.25">
      <c r="B5" s="156"/>
      <c r="C5" s="79"/>
      <c r="D5" s="80"/>
      <c r="E5" s="78">
        <f t="shared" ref="E5:E16" ca="1" si="0">TODAY()</f>
        <v>42309</v>
      </c>
      <c r="F5" s="89"/>
      <c r="G5" s="89"/>
      <c r="H5" s="90"/>
      <c r="I5" s="90"/>
      <c r="J5" s="90"/>
      <c r="K5" s="139"/>
      <c r="L5" s="91"/>
      <c r="M5" s="84">
        <f t="shared" ref="M5:M16" ca="1" si="1">TODAY()</f>
        <v>42309</v>
      </c>
      <c r="N5" s="85">
        <v>0</v>
      </c>
      <c r="O5" s="86"/>
      <c r="P5" s="146"/>
      <c r="Q5" s="96">
        <f t="shared" ref="Q5:Q13" ca="1" si="2">TODAY()</f>
        <v>42309</v>
      </c>
      <c r="R5" s="85">
        <v>0</v>
      </c>
      <c r="S5" s="86"/>
      <c r="T5" s="149"/>
    </row>
    <row r="6" spans="2:20" x14ac:dyDescent="0.25">
      <c r="B6" s="83"/>
      <c r="C6" s="81"/>
      <c r="D6" s="82"/>
      <c r="E6" s="78">
        <f t="shared" ca="1" si="0"/>
        <v>42309</v>
      </c>
      <c r="F6" s="92"/>
      <c r="G6" s="92"/>
      <c r="H6" s="93"/>
      <c r="I6" s="94"/>
      <c r="J6" s="93"/>
      <c r="K6" s="140"/>
      <c r="L6" s="95"/>
      <c r="M6" s="84">
        <f t="shared" ca="1" si="1"/>
        <v>42309</v>
      </c>
      <c r="N6" s="85">
        <v>0</v>
      </c>
      <c r="O6" s="87"/>
      <c r="P6" s="147"/>
      <c r="Q6" s="96">
        <f t="shared" ca="1" si="2"/>
        <v>42309</v>
      </c>
      <c r="R6" s="85">
        <v>0</v>
      </c>
      <c r="S6" s="87"/>
      <c r="T6" s="150"/>
    </row>
    <row r="7" spans="2:20" x14ac:dyDescent="0.25">
      <c r="B7" s="83"/>
      <c r="C7" s="81"/>
      <c r="D7" s="82"/>
      <c r="E7" s="78">
        <f t="shared" ca="1" si="0"/>
        <v>42309</v>
      </c>
      <c r="F7" s="92"/>
      <c r="G7" s="92"/>
      <c r="H7" s="93"/>
      <c r="I7" s="93"/>
      <c r="J7" s="93"/>
      <c r="K7" s="140"/>
      <c r="L7" s="95"/>
      <c r="M7" s="84">
        <f t="shared" ca="1" si="1"/>
        <v>42309</v>
      </c>
      <c r="N7" s="85">
        <v>0</v>
      </c>
      <c r="O7" s="87"/>
      <c r="P7" s="147"/>
      <c r="Q7" s="96">
        <f t="shared" ca="1" si="2"/>
        <v>42309</v>
      </c>
      <c r="R7" s="85">
        <v>0</v>
      </c>
      <c r="S7" s="87"/>
      <c r="T7" s="150"/>
    </row>
    <row r="8" spans="2:20" x14ac:dyDescent="0.25">
      <c r="B8" s="83"/>
      <c r="C8" s="81"/>
      <c r="D8" s="82"/>
      <c r="E8" s="78">
        <f t="shared" ca="1" si="0"/>
        <v>42309</v>
      </c>
      <c r="F8" s="92"/>
      <c r="G8" s="92"/>
      <c r="H8" s="93"/>
      <c r="I8" s="93"/>
      <c r="J8" s="93"/>
      <c r="K8" s="140"/>
      <c r="L8" s="95"/>
      <c r="M8" s="84">
        <f t="shared" ca="1" si="1"/>
        <v>42309</v>
      </c>
      <c r="N8" s="85">
        <v>0</v>
      </c>
      <c r="O8" s="87"/>
      <c r="P8" s="147"/>
      <c r="Q8" s="96">
        <f t="shared" ca="1" si="2"/>
        <v>42309</v>
      </c>
      <c r="R8" s="85">
        <v>0</v>
      </c>
      <c r="S8" s="87"/>
      <c r="T8" s="150"/>
    </row>
    <row r="9" spans="2:20" x14ac:dyDescent="0.25">
      <c r="B9" s="83"/>
      <c r="C9" s="81"/>
      <c r="D9" s="82"/>
      <c r="E9" s="78">
        <f t="shared" ca="1" si="0"/>
        <v>42309</v>
      </c>
      <c r="F9" s="92"/>
      <c r="G9" s="92"/>
      <c r="H9" s="93"/>
      <c r="I9" s="93"/>
      <c r="J9" s="93"/>
      <c r="K9" s="140"/>
      <c r="L9" s="142"/>
      <c r="M9" s="84">
        <f t="shared" ca="1" si="1"/>
        <v>42309</v>
      </c>
      <c r="N9" s="85">
        <v>0</v>
      </c>
      <c r="O9" s="87"/>
      <c r="P9" s="147"/>
      <c r="Q9" s="96">
        <f t="shared" ca="1" si="2"/>
        <v>42309</v>
      </c>
      <c r="R9" s="85">
        <v>0</v>
      </c>
      <c r="S9" s="87"/>
      <c r="T9" s="150"/>
    </row>
    <row r="10" spans="2:20" x14ac:dyDescent="0.25">
      <c r="B10" s="83"/>
      <c r="C10" s="81"/>
      <c r="D10" s="82"/>
      <c r="E10" s="78">
        <f t="shared" ca="1" si="0"/>
        <v>42309</v>
      </c>
      <c r="F10" s="92"/>
      <c r="G10" s="92"/>
      <c r="H10" s="93"/>
      <c r="I10" s="93"/>
      <c r="J10" s="93"/>
      <c r="K10" s="140"/>
      <c r="L10" s="95"/>
      <c r="M10" s="84">
        <f t="shared" ca="1" si="1"/>
        <v>42309</v>
      </c>
      <c r="N10" s="85">
        <v>0</v>
      </c>
      <c r="O10" s="87"/>
      <c r="P10" s="147"/>
      <c r="Q10" s="96">
        <f t="shared" ca="1" si="2"/>
        <v>42309</v>
      </c>
      <c r="R10" s="85">
        <v>0</v>
      </c>
      <c r="S10" s="87"/>
      <c r="T10" s="150"/>
    </row>
    <row r="11" spans="2:20" x14ac:dyDescent="0.25">
      <c r="B11" s="83"/>
      <c r="C11" s="81"/>
      <c r="D11" s="82"/>
      <c r="E11" s="78">
        <f t="shared" ca="1" si="0"/>
        <v>42309</v>
      </c>
      <c r="F11" s="92"/>
      <c r="G11" s="92"/>
      <c r="H11" s="93"/>
      <c r="I11" s="93"/>
      <c r="J11" s="93"/>
      <c r="K11" s="140"/>
      <c r="L11" s="142"/>
      <c r="M11" s="84">
        <f t="shared" ca="1" si="1"/>
        <v>42309</v>
      </c>
      <c r="N11" s="85">
        <v>0</v>
      </c>
      <c r="O11" s="88"/>
      <c r="P11" s="147"/>
      <c r="Q11" s="96">
        <f t="shared" ca="1" si="2"/>
        <v>42309</v>
      </c>
      <c r="R11" s="85">
        <v>0</v>
      </c>
      <c r="S11" s="87"/>
      <c r="T11" s="150"/>
    </row>
    <row r="12" spans="2:20" x14ac:dyDescent="0.25">
      <c r="B12" s="83"/>
      <c r="C12" s="81"/>
      <c r="D12" s="82"/>
      <c r="E12" s="78">
        <f t="shared" ca="1" si="0"/>
        <v>42309</v>
      </c>
      <c r="F12" s="92"/>
      <c r="G12" s="92"/>
      <c r="H12" s="93"/>
      <c r="I12" s="93"/>
      <c r="J12" s="93"/>
      <c r="K12" s="141"/>
      <c r="L12" s="143"/>
      <c r="M12" s="84">
        <f t="shared" ca="1" si="1"/>
        <v>42309</v>
      </c>
      <c r="N12" s="85">
        <v>0</v>
      </c>
      <c r="O12" s="87"/>
      <c r="P12" s="147"/>
      <c r="Q12" s="96">
        <f t="shared" ca="1" si="2"/>
        <v>42309</v>
      </c>
      <c r="R12" s="85">
        <v>0</v>
      </c>
      <c r="S12" s="87"/>
      <c r="T12" s="150"/>
    </row>
    <row r="13" spans="2:20" x14ac:dyDescent="0.25">
      <c r="B13" s="83"/>
      <c r="C13" s="81"/>
      <c r="D13" s="82"/>
      <c r="E13" s="78">
        <f t="shared" ca="1" si="0"/>
        <v>42309</v>
      </c>
      <c r="F13" s="92"/>
      <c r="G13" s="92"/>
      <c r="H13" s="93"/>
      <c r="I13" s="93"/>
      <c r="J13" s="93"/>
      <c r="K13" s="140"/>
      <c r="L13" s="142"/>
      <c r="M13" s="84">
        <f t="shared" ca="1" si="1"/>
        <v>42309</v>
      </c>
      <c r="N13" s="85">
        <v>0</v>
      </c>
      <c r="O13" s="87"/>
      <c r="P13" s="147"/>
      <c r="Q13" s="96">
        <f t="shared" ca="1" si="2"/>
        <v>42309</v>
      </c>
      <c r="R13" s="85">
        <v>0</v>
      </c>
      <c r="S13" s="87"/>
      <c r="T13" s="150"/>
    </row>
    <row r="14" spans="2:20" x14ac:dyDescent="0.25">
      <c r="B14" s="83"/>
      <c r="C14" s="81"/>
      <c r="D14" s="82"/>
      <c r="E14" s="78">
        <f t="shared" ca="1" si="0"/>
        <v>42309</v>
      </c>
      <c r="F14" s="92"/>
      <c r="G14" s="92"/>
      <c r="H14" s="93"/>
      <c r="I14" s="93"/>
      <c r="J14" s="93"/>
      <c r="K14" s="141"/>
      <c r="L14" s="143"/>
      <c r="M14" s="84">
        <f t="shared" ca="1" si="1"/>
        <v>42309</v>
      </c>
      <c r="N14" s="85">
        <v>0</v>
      </c>
      <c r="O14" s="87"/>
      <c r="P14" s="147"/>
      <c r="Q14" s="96">
        <f t="shared" ref="Q14:Q33" ca="1" si="3">TODAY()</f>
        <v>42309</v>
      </c>
      <c r="R14" s="85">
        <v>0</v>
      </c>
      <c r="S14" s="87"/>
      <c r="T14" s="150"/>
    </row>
    <row r="15" spans="2:20" x14ac:dyDescent="0.25">
      <c r="B15" s="83"/>
      <c r="C15" s="81"/>
      <c r="D15" s="82"/>
      <c r="E15" s="78">
        <f t="shared" ca="1" si="0"/>
        <v>42309</v>
      </c>
      <c r="F15" s="92"/>
      <c r="G15" s="92"/>
      <c r="H15" s="93"/>
      <c r="I15" s="93"/>
      <c r="J15" s="93"/>
      <c r="K15" s="141"/>
      <c r="L15" s="143"/>
      <c r="M15" s="84">
        <f t="shared" ca="1" si="1"/>
        <v>42309</v>
      </c>
      <c r="N15" s="85">
        <v>0</v>
      </c>
      <c r="O15" s="87"/>
      <c r="P15" s="147"/>
      <c r="Q15" s="96">
        <f t="shared" ca="1" si="3"/>
        <v>42309</v>
      </c>
      <c r="R15" s="85">
        <v>0</v>
      </c>
      <c r="S15" s="87"/>
      <c r="T15" s="150"/>
    </row>
    <row r="16" spans="2:20" x14ac:dyDescent="0.25">
      <c r="B16" s="83"/>
      <c r="C16" s="81"/>
      <c r="D16" s="82"/>
      <c r="E16" s="78">
        <f t="shared" ca="1" si="0"/>
        <v>42309</v>
      </c>
      <c r="F16" s="92"/>
      <c r="G16" s="92"/>
      <c r="H16" s="93"/>
      <c r="I16" s="93"/>
      <c r="J16" s="93"/>
      <c r="K16" s="141"/>
      <c r="L16" s="143"/>
      <c r="M16" s="84">
        <f t="shared" ca="1" si="1"/>
        <v>42309</v>
      </c>
      <c r="N16" s="85">
        <v>0</v>
      </c>
      <c r="O16" s="87"/>
      <c r="P16" s="147"/>
      <c r="Q16" s="96">
        <f t="shared" ca="1" si="3"/>
        <v>42309</v>
      </c>
      <c r="R16" s="85">
        <v>0</v>
      </c>
      <c r="S16" s="87"/>
      <c r="T16" s="150"/>
    </row>
    <row r="17" spans="2:20" x14ac:dyDescent="0.25">
      <c r="B17" s="83"/>
      <c r="C17" s="81"/>
      <c r="D17" s="82"/>
      <c r="E17" s="78">
        <f t="shared" ref="E17:E33" ca="1" si="4">TODAY()</f>
        <v>42309</v>
      </c>
      <c r="F17" s="92"/>
      <c r="G17" s="92"/>
      <c r="H17" s="93"/>
      <c r="I17" s="93"/>
      <c r="J17" s="93"/>
      <c r="K17" s="140"/>
      <c r="L17" s="142"/>
      <c r="M17" s="84">
        <f t="shared" ref="M17:M33" ca="1" si="5">TODAY()</f>
        <v>42309</v>
      </c>
      <c r="N17" s="85">
        <v>0</v>
      </c>
      <c r="O17" s="87"/>
      <c r="P17" s="147"/>
      <c r="Q17" s="96">
        <f t="shared" ca="1" si="3"/>
        <v>42309</v>
      </c>
      <c r="R17" s="85">
        <v>0</v>
      </c>
      <c r="S17" s="87"/>
      <c r="T17" s="150"/>
    </row>
    <row r="18" spans="2:20" x14ac:dyDescent="0.25">
      <c r="B18" s="83"/>
      <c r="C18" s="81"/>
      <c r="D18" s="82"/>
      <c r="E18" s="78">
        <f t="shared" ca="1" si="4"/>
        <v>42309</v>
      </c>
      <c r="F18" s="92"/>
      <c r="G18" s="92"/>
      <c r="H18" s="93"/>
      <c r="I18" s="93"/>
      <c r="J18" s="93"/>
      <c r="K18" s="140"/>
      <c r="L18" s="142"/>
      <c r="M18" s="84">
        <f t="shared" ca="1" si="5"/>
        <v>42309</v>
      </c>
      <c r="N18" s="85">
        <v>0</v>
      </c>
      <c r="O18" s="87"/>
      <c r="P18" s="147"/>
      <c r="Q18" s="96">
        <f t="shared" ca="1" si="3"/>
        <v>42309</v>
      </c>
      <c r="R18" s="85">
        <v>0</v>
      </c>
      <c r="S18" s="87"/>
      <c r="T18" s="150"/>
    </row>
    <row r="19" spans="2:20" x14ac:dyDescent="0.25">
      <c r="B19" s="83"/>
      <c r="C19" s="81"/>
      <c r="D19" s="82"/>
      <c r="E19" s="78">
        <f t="shared" ca="1" si="4"/>
        <v>42309</v>
      </c>
      <c r="F19" s="92"/>
      <c r="G19" s="92"/>
      <c r="H19" s="93"/>
      <c r="I19" s="93"/>
      <c r="J19" s="93"/>
      <c r="K19" s="140"/>
      <c r="L19" s="142"/>
      <c r="M19" s="84">
        <f t="shared" ca="1" si="5"/>
        <v>42309</v>
      </c>
      <c r="N19" s="85">
        <v>0</v>
      </c>
      <c r="O19" s="87"/>
      <c r="P19" s="147"/>
      <c r="Q19" s="96">
        <f t="shared" ca="1" si="3"/>
        <v>42309</v>
      </c>
      <c r="R19" s="85">
        <v>0</v>
      </c>
      <c r="S19" s="87"/>
      <c r="T19" s="150"/>
    </row>
    <row r="20" spans="2:20" x14ac:dyDescent="0.25">
      <c r="B20" s="83"/>
      <c r="C20" s="81"/>
      <c r="D20" s="82"/>
      <c r="E20" s="78">
        <f t="shared" ca="1" si="4"/>
        <v>42309</v>
      </c>
      <c r="F20" s="92"/>
      <c r="G20" s="92"/>
      <c r="H20" s="93"/>
      <c r="I20" s="93"/>
      <c r="J20" s="93"/>
      <c r="K20" s="140"/>
      <c r="L20" s="142"/>
      <c r="M20" s="84">
        <f t="shared" ca="1" si="5"/>
        <v>42309</v>
      </c>
      <c r="N20" s="85">
        <v>0</v>
      </c>
      <c r="O20" s="87"/>
      <c r="P20" s="147"/>
      <c r="Q20" s="96">
        <f t="shared" ca="1" si="3"/>
        <v>42309</v>
      </c>
      <c r="R20" s="85">
        <v>0</v>
      </c>
      <c r="S20" s="87"/>
      <c r="T20" s="150"/>
    </row>
    <row r="21" spans="2:20" x14ac:dyDescent="0.25">
      <c r="B21" s="83"/>
      <c r="C21" s="81"/>
      <c r="D21" s="82"/>
      <c r="E21" s="78">
        <f t="shared" ca="1" si="4"/>
        <v>42309</v>
      </c>
      <c r="F21" s="92"/>
      <c r="G21" s="92"/>
      <c r="H21" s="93"/>
      <c r="I21" s="93"/>
      <c r="J21" s="93"/>
      <c r="K21" s="140"/>
      <c r="L21" s="142"/>
      <c r="M21" s="84">
        <f t="shared" ca="1" si="5"/>
        <v>42309</v>
      </c>
      <c r="N21" s="85">
        <v>0</v>
      </c>
      <c r="O21" s="87"/>
      <c r="P21" s="147"/>
      <c r="Q21" s="96">
        <f t="shared" ca="1" si="3"/>
        <v>42309</v>
      </c>
      <c r="R21" s="85">
        <v>0</v>
      </c>
      <c r="S21" s="87"/>
      <c r="T21" s="150"/>
    </row>
    <row r="22" spans="2:20" x14ac:dyDescent="0.25">
      <c r="B22" s="83"/>
      <c r="C22" s="81"/>
      <c r="D22" s="82"/>
      <c r="E22" s="78">
        <f t="shared" ca="1" si="4"/>
        <v>42309</v>
      </c>
      <c r="F22" s="92"/>
      <c r="G22" s="92"/>
      <c r="H22" s="93"/>
      <c r="I22" s="93"/>
      <c r="J22" s="93"/>
      <c r="K22" s="140"/>
      <c r="L22" s="142"/>
      <c r="M22" s="84">
        <f t="shared" ca="1" si="5"/>
        <v>42309</v>
      </c>
      <c r="N22" s="85">
        <v>0</v>
      </c>
      <c r="O22" s="87"/>
      <c r="P22" s="147"/>
      <c r="Q22" s="96">
        <f t="shared" ca="1" si="3"/>
        <v>42309</v>
      </c>
      <c r="R22" s="85">
        <v>0</v>
      </c>
      <c r="S22" s="87"/>
      <c r="T22" s="150"/>
    </row>
    <row r="23" spans="2:20" x14ac:dyDescent="0.25">
      <c r="B23" s="83"/>
      <c r="C23" s="81"/>
      <c r="D23" s="82"/>
      <c r="E23" s="78">
        <f t="shared" ca="1" si="4"/>
        <v>42309</v>
      </c>
      <c r="F23" s="92"/>
      <c r="G23" s="92"/>
      <c r="H23" s="93"/>
      <c r="I23" s="93"/>
      <c r="J23" s="93"/>
      <c r="K23" s="140"/>
      <c r="L23" s="142"/>
      <c r="M23" s="84">
        <f t="shared" ca="1" si="5"/>
        <v>42309</v>
      </c>
      <c r="N23" s="85">
        <v>0</v>
      </c>
      <c r="O23" s="87"/>
      <c r="P23" s="147"/>
      <c r="Q23" s="96">
        <f t="shared" ca="1" si="3"/>
        <v>42309</v>
      </c>
      <c r="R23" s="85">
        <v>0</v>
      </c>
      <c r="S23" s="87"/>
      <c r="T23" s="150"/>
    </row>
    <row r="24" spans="2:20" x14ac:dyDescent="0.25">
      <c r="B24" s="83"/>
      <c r="C24" s="81"/>
      <c r="D24" s="82"/>
      <c r="E24" s="78">
        <f t="shared" ca="1" si="4"/>
        <v>42309</v>
      </c>
      <c r="F24" s="92"/>
      <c r="G24" s="92"/>
      <c r="H24" s="93"/>
      <c r="I24" s="93"/>
      <c r="J24" s="93"/>
      <c r="K24" s="140"/>
      <c r="L24" s="142"/>
      <c r="M24" s="84">
        <f t="shared" ca="1" si="5"/>
        <v>42309</v>
      </c>
      <c r="N24" s="85">
        <v>0</v>
      </c>
      <c r="O24" s="87"/>
      <c r="P24" s="147"/>
      <c r="Q24" s="96">
        <f t="shared" ca="1" si="3"/>
        <v>42309</v>
      </c>
      <c r="R24" s="85">
        <v>0</v>
      </c>
      <c r="S24" s="87"/>
      <c r="T24" s="150"/>
    </row>
    <row r="25" spans="2:20" x14ac:dyDescent="0.25">
      <c r="B25" s="83"/>
      <c r="C25" s="81"/>
      <c r="D25" s="82"/>
      <c r="E25" s="78">
        <f t="shared" ca="1" si="4"/>
        <v>42309</v>
      </c>
      <c r="F25" s="92"/>
      <c r="G25" s="92"/>
      <c r="H25" s="93"/>
      <c r="I25" s="93"/>
      <c r="J25" s="93"/>
      <c r="K25" s="140"/>
      <c r="L25" s="142"/>
      <c r="M25" s="84">
        <f t="shared" ca="1" si="5"/>
        <v>42309</v>
      </c>
      <c r="N25" s="85">
        <v>0</v>
      </c>
      <c r="O25" s="87"/>
      <c r="P25" s="147"/>
      <c r="Q25" s="96">
        <f t="shared" ca="1" si="3"/>
        <v>42309</v>
      </c>
      <c r="R25" s="85">
        <v>0</v>
      </c>
      <c r="S25" s="87"/>
      <c r="T25" s="150"/>
    </row>
    <row r="26" spans="2:20" x14ac:dyDescent="0.25">
      <c r="B26" s="83"/>
      <c r="C26" s="81"/>
      <c r="D26" s="82"/>
      <c r="E26" s="78">
        <f t="shared" ca="1" si="4"/>
        <v>42309</v>
      </c>
      <c r="F26" s="92"/>
      <c r="G26" s="92"/>
      <c r="H26" s="93"/>
      <c r="I26" s="93"/>
      <c r="J26" s="93"/>
      <c r="K26" s="140"/>
      <c r="L26" s="142"/>
      <c r="M26" s="84">
        <f t="shared" ca="1" si="5"/>
        <v>42309</v>
      </c>
      <c r="N26" s="85">
        <v>0</v>
      </c>
      <c r="O26" s="87"/>
      <c r="P26" s="147"/>
      <c r="Q26" s="96">
        <f t="shared" ca="1" si="3"/>
        <v>42309</v>
      </c>
      <c r="R26" s="85">
        <v>0</v>
      </c>
      <c r="S26" s="87"/>
      <c r="T26" s="150"/>
    </row>
    <row r="27" spans="2:20" x14ac:dyDescent="0.25">
      <c r="B27" s="83"/>
      <c r="C27" s="81"/>
      <c r="D27" s="82"/>
      <c r="E27" s="78">
        <f ca="1">TODAY()</f>
        <v>42309</v>
      </c>
      <c r="F27" s="92"/>
      <c r="G27" s="92"/>
      <c r="H27" s="93"/>
      <c r="I27" s="93"/>
      <c r="J27" s="93"/>
      <c r="K27" s="140"/>
      <c r="L27" s="142"/>
      <c r="M27" s="84">
        <f t="shared" ca="1" si="5"/>
        <v>42309</v>
      </c>
      <c r="N27" s="85">
        <v>0</v>
      </c>
      <c r="O27" s="87"/>
      <c r="P27" s="147"/>
      <c r="Q27" s="96">
        <f t="shared" ca="1" si="3"/>
        <v>42309</v>
      </c>
      <c r="R27" s="85">
        <v>0</v>
      </c>
      <c r="S27" s="87"/>
      <c r="T27" s="150"/>
    </row>
    <row r="28" spans="2:20" x14ac:dyDescent="0.25">
      <c r="B28" s="83"/>
      <c r="C28" s="81"/>
      <c r="D28" s="82"/>
      <c r="E28" s="78">
        <f t="shared" ca="1" si="4"/>
        <v>42309</v>
      </c>
      <c r="F28" s="92"/>
      <c r="G28" s="92"/>
      <c r="H28" s="93"/>
      <c r="I28" s="93"/>
      <c r="J28" s="93"/>
      <c r="K28" s="140"/>
      <c r="L28" s="142"/>
      <c r="M28" s="84">
        <f t="shared" ca="1" si="5"/>
        <v>42309</v>
      </c>
      <c r="N28" s="85">
        <v>0</v>
      </c>
      <c r="O28" s="87"/>
      <c r="P28" s="147"/>
      <c r="Q28" s="96">
        <f t="shared" ca="1" si="3"/>
        <v>42309</v>
      </c>
      <c r="R28" s="85">
        <v>0</v>
      </c>
      <c r="S28" s="87"/>
      <c r="T28" s="150"/>
    </row>
    <row r="29" spans="2:20" x14ac:dyDescent="0.25">
      <c r="B29" s="83"/>
      <c r="C29" s="81"/>
      <c r="D29" s="82"/>
      <c r="E29" s="78">
        <f t="shared" ca="1" si="4"/>
        <v>42309</v>
      </c>
      <c r="F29" s="92"/>
      <c r="G29" s="92"/>
      <c r="H29" s="93"/>
      <c r="I29" s="93"/>
      <c r="J29" s="93"/>
      <c r="K29" s="140"/>
      <c r="L29" s="142"/>
      <c r="M29" s="84">
        <f t="shared" ca="1" si="5"/>
        <v>42309</v>
      </c>
      <c r="N29" s="85">
        <v>0</v>
      </c>
      <c r="O29" s="87"/>
      <c r="P29" s="147"/>
      <c r="Q29" s="96">
        <f t="shared" ca="1" si="3"/>
        <v>42309</v>
      </c>
      <c r="R29" s="85">
        <v>0</v>
      </c>
      <c r="S29" s="87"/>
      <c r="T29" s="150"/>
    </row>
    <row r="30" spans="2:20" x14ac:dyDescent="0.25">
      <c r="B30" s="83"/>
      <c r="C30" s="81"/>
      <c r="D30" s="82"/>
      <c r="E30" s="78">
        <f t="shared" ca="1" si="4"/>
        <v>42309</v>
      </c>
      <c r="F30" s="92"/>
      <c r="G30" s="92"/>
      <c r="H30" s="93"/>
      <c r="I30" s="93"/>
      <c r="J30" s="93"/>
      <c r="K30" s="140"/>
      <c r="L30" s="142"/>
      <c r="M30" s="84">
        <f t="shared" ca="1" si="5"/>
        <v>42309</v>
      </c>
      <c r="N30" s="85">
        <v>0</v>
      </c>
      <c r="O30" s="87"/>
      <c r="P30" s="147"/>
      <c r="Q30" s="96">
        <f t="shared" ca="1" si="3"/>
        <v>42309</v>
      </c>
      <c r="R30" s="85">
        <v>0</v>
      </c>
      <c r="S30" s="87"/>
      <c r="T30" s="150"/>
    </row>
    <row r="31" spans="2:20" x14ac:dyDescent="0.25">
      <c r="B31" s="83"/>
      <c r="C31" s="81"/>
      <c r="D31" s="82"/>
      <c r="E31" s="78">
        <f t="shared" ca="1" si="4"/>
        <v>42309</v>
      </c>
      <c r="F31" s="92"/>
      <c r="G31" s="92"/>
      <c r="H31" s="93"/>
      <c r="I31" s="93"/>
      <c r="J31" s="93"/>
      <c r="K31" s="140"/>
      <c r="L31" s="142"/>
      <c r="M31" s="84">
        <f t="shared" ca="1" si="5"/>
        <v>42309</v>
      </c>
      <c r="N31" s="85">
        <v>0</v>
      </c>
      <c r="O31" s="87"/>
      <c r="P31" s="147"/>
      <c r="Q31" s="96">
        <f t="shared" ca="1" si="3"/>
        <v>42309</v>
      </c>
      <c r="R31" s="85">
        <v>0</v>
      </c>
      <c r="S31" s="87"/>
      <c r="T31" s="150"/>
    </row>
    <row r="32" spans="2:20" x14ac:dyDescent="0.25">
      <c r="B32" s="83"/>
      <c r="C32" s="81"/>
      <c r="D32" s="82"/>
      <c r="E32" s="78">
        <f t="shared" ca="1" si="4"/>
        <v>42309</v>
      </c>
      <c r="F32" s="92"/>
      <c r="G32" s="92"/>
      <c r="H32" s="93"/>
      <c r="I32" s="93"/>
      <c r="J32" s="93"/>
      <c r="K32" s="140"/>
      <c r="L32" s="142"/>
      <c r="M32" s="84">
        <f t="shared" ca="1" si="5"/>
        <v>42309</v>
      </c>
      <c r="N32" s="85">
        <v>0</v>
      </c>
      <c r="O32" s="87"/>
      <c r="P32" s="147"/>
      <c r="Q32" s="96">
        <f t="shared" ca="1" si="3"/>
        <v>42309</v>
      </c>
      <c r="R32" s="85">
        <v>0</v>
      </c>
      <c r="S32" s="87"/>
      <c r="T32" s="150"/>
    </row>
    <row r="33" spans="2:20" ht="15.75" thickBot="1" x14ac:dyDescent="0.3">
      <c r="B33" s="109"/>
      <c r="C33" s="110"/>
      <c r="D33" s="111"/>
      <c r="E33" s="112">
        <f t="shared" ca="1" si="4"/>
        <v>42309</v>
      </c>
      <c r="F33" s="113"/>
      <c r="G33" s="113"/>
      <c r="H33" s="138"/>
      <c r="I33" s="138"/>
      <c r="J33" s="138"/>
      <c r="K33" s="144"/>
      <c r="L33" s="145"/>
      <c r="M33" s="114">
        <f t="shared" ca="1" si="5"/>
        <v>42309</v>
      </c>
      <c r="N33" s="115">
        <v>0</v>
      </c>
      <c r="O33" s="116"/>
      <c r="P33" s="148"/>
      <c r="Q33" s="117">
        <f t="shared" ca="1" si="3"/>
        <v>42309</v>
      </c>
      <c r="R33" s="115">
        <v>0</v>
      </c>
      <c r="S33" s="116"/>
      <c r="T33" s="151"/>
    </row>
    <row r="34" spans="2:20" s="118" customFormat="1" ht="15.75" customHeight="1" thickBot="1" x14ac:dyDescent="0.3">
      <c r="B34" s="119" t="s">
        <v>112</v>
      </c>
      <c r="C34" s="120">
        <f>SUBTOTAL(103,Tableau3[[ N° Offre]])</f>
        <v>0</v>
      </c>
      <c r="D34" s="127"/>
      <c r="E34" s="127"/>
      <c r="F34" s="120">
        <f>SUBTOTAL(103,Tableau3[[ Domaine Activitée]])</f>
        <v>0</v>
      </c>
      <c r="G34" s="120">
        <f>SUBTOTAL(103,Tableau3[Libellé du Poste :])</f>
        <v>0</v>
      </c>
      <c r="H34" s="121">
        <f>SUBTOTAL(103,Tableau3[Emetteur :])</f>
        <v>0</v>
      </c>
      <c r="I34" s="121">
        <f>SUBTOTAL(103,Tableau3[Entreprise :])</f>
        <v>0</v>
      </c>
      <c r="J34" s="121">
        <f>SUBTOTAL(103,Tableau3[Lieu :])</f>
        <v>0</v>
      </c>
      <c r="K34" s="122">
        <f>SUBTOTAL(103,Tableau3[Nom Contact :])</f>
        <v>0</v>
      </c>
      <c r="L34" s="123">
        <f>SUBTOTAL(103,Tableau3[Mail ou Tél Contact :])</f>
        <v>0</v>
      </c>
      <c r="M34" s="128"/>
      <c r="N34" s="129"/>
      <c r="O34" s="124">
        <f>SUBTOTAL(103,Tableau3[[ Statut Candidature]])</f>
        <v>0</v>
      </c>
      <c r="P34" s="125">
        <f>SUBTOTAL(103,Tableau3[Observations :])</f>
        <v>0</v>
      </c>
      <c r="Q34" s="128"/>
      <c r="R34" s="129"/>
      <c r="S34" s="124">
        <f>SUBTOTAL(103,Tableau3[ Statut Candidature.])</f>
        <v>0</v>
      </c>
      <c r="T34" s="126">
        <f>SUBTOTAL(103,Tableau3[Remarques :])</f>
        <v>0</v>
      </c>
    </row>
    <row r="35" spans="2:20" ht="15.75" thickTop="1" x14ac:dyDescent="0.25"/>
    <row r="38" spans="2:20" ht="15" customHeight="1" x14ac:dyDescent="0.25"/>
    <row r="43" spans="2:20" ht="15" customHeight="1" x14ac:dyDescent="0.25"/>
  </sheetData>
  <dataValidations count="7">
    <dataValidation type="list" allowBlank="1" showInputMessage="1" showErrorMessage="1" sqref="P5:P33 T5:T33">
      <formula1>Observations</formula1>
    </dataValidation>
    <dataValidation type="list" allowBlank="1" showInputMessage="1" showErrorMessage="1" sqref="O5:O33 S5:S33">
      <formula1>Liste.Statut</formula1>
    </dataValidation>
    <dataValidation type="list" allowBlank="1" showInputMessage="1" showErrorMessage="1" sqref="H5:H33">
      <formula1>Liste.Emetteur</formula1>
    </dataValidation>
    <dataValidation type="list" allowBlank="1" showInputMessage="1" showErrorMessage="1" sqref="J5:J33">
      <formula1>Liste.Lieu</formula1>
    </dataValidation>
    <dataValidation type="list" allowBlank="1" showInputMessage="1" showErrorMessage="1" sqref="G5:G33">
      <formula1>Liste.Libellé</formula1>
    </dataValidation>
    <dataValidation type="list" allowBlank="1" showInputMessage="1" showErrorMessage="1" sqref="B5:B33">
      <formula1>Liste.Type.Offre</formula1>
    </dataValidation>
    <dataValidation type="list" allowBlank="1" showInputMessage="1" showErrorMessage="1" sqref="F5:F33">
      <formula1>Liste.Activitée</formula1>
    </dataValidation>
  </dataValidations>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S32"/>
  <sheetViews>
    <sheetView showGridLines="0" showRowColHeaders="0" workbookViewId="0">
      <pane ySplit="4" topLeftCell="A5" activePane="bottomLeft" state="frozen"/>
      <selection pane="bottomLeft" activeCell="C5" sqref="C5"/>
    </sheetView>
  </sheetViews>
  <sheetFormatPr baseColWidth="10" defaultRowHeight="15" x14ac:dyDescent="0.25"/>
  <cols>
    <col min="1" max="1" width="8.7109375" style="43" customWidth="1"/>
    <col min="2" max="2" width="12.7109375" style="43" customWidth="1"/>
    <col min="3" max="3" width="26.140625" style="43" customWidth="1"/>
    <col min="4" max="5" width="23.85546875" style="43" customWidth="1"/>
    <col min="6" max="6" width="11.42578125" style="43"/>
    <col min="7" max="7" width="22.42578125" style="43" customWidth="1"/>
    <col min="8" max="8" width="19.85546875" style="43" customWidth="1"/>
    <col min="9" max="9" width="14.28515625" style="43" customWidth="1"/>
    <col min="10" max="10" width="28.5703125" style="43" customWidth="1"/>
    <col min="11" max="11" width="10.7109375" style="43" customWidth="1"/>
    <col min="12" max="12" width="21.42578125" style="43" customWidth="1"/>
    <col min="13" max="13" width="34.42578125" style="43" customWidth="1"/>
    <col min="14" max="14" width="10.7109375" style="43" customWidth="1"/>
    <col min="15" max="15" width="21.42578125" style="43" customWidth="1"/>
    <col min="16" max="16" width="34.42578125" style="43" customWidth="1"/>
    <col min="17" max="17" width="10.7109375" style="43" customWidth="1"/>
    <col min="18" max="18" width="21.42578125" style="43" customWidth="1"/>
    <col min="19" max="19" width="34.42578125" style="43" customWidth="1"/>
    <col min="20" max="16384" width="11.42578125" style="43"/>
  </cols>
  <sheetData>
    <row r="1" spans="1:19" ht="9.9499999999999993" customHeight="1" x14ac:dyDescent="0.25"/>
    <row r="2" spans="1:19" ht="30" customHeight="1" x14ac:dyDescent="0.25"/>
    <row r="4" spans="1:19" ht="15.75" customHeight="1" thickBot="1" x14ac:dyDescent="0.3">
      <c r="A4" s="29" t="s">
        <v>71</v>
      </c>
      <c r="B4" s="30" t="s">
        <v>70</v>
      </c>
      <c r="C4" s="31" t="s">
        <v>107</v>
      </c>
      <c r="D4" s="32" t="s">
        <v>67</v>
      </c>
      <c r="E4" s="32" t="s">
        <v>65</v>
      </c>
      <c r="F4" s="37" t="s">
        <v>101</v>
      </c>
      <c r="G4" s="32" t="s">
        <v>66</v>
      </c>
      <c r="H4" s="36" t="s">
        <v>100</v>
      </c>
      <c r="I4" s="33" t="s">
        <v>68</v>
      </c>
      <c r="J4" s="33" t="s">
        <v>69</v>
      </c>
      <c r="K4" s="155" t="s">
        <v>113</v>
      </c>
      <c r="L4" s="42" t="s">
        <v>102</v>
      </c>
      <c r="M4" s="34" t="s">
        <v>0</v>
      </c>
      <c r="N4" s="35" t="s">
        <v>73</v>
      </c>
      <c r="O4" s="42" t="s">
        <v>104</v>
      </c>
      <c r="P4" s="34" t="s">
        <v>105</v>
      </c>
      <c r="Q4" s="35" t="s">
        <v>74</v>
      </c>
      <c r="R4" s="42" t="s">
        <v>103</v>
      </c>
      <c r="S4" s="34" t="s">
        <v>106</v>
      </c>
    </row>
    <row r="5" spans="1:19" x14ac:dyDescent="0.25">
      <c r="A5" s="14" t="s">
        <v>72</v>
      </c>
      <c r="B5" s="1">
        <f t="shared" ref="B5:B30" ca="1" si="0">TODAY()</f>
        <v>42309</v>
      </c>
      <c r="C5" s="2"/>
      <c r="D5" s="4"/>
      <c r="E5" s="4"/>
      <c r="F5" s="152"/>
      <c r="G5" s="4"/>
      <c r="H5" s="7"/>
      <c r="I5" s="38"/>
      <c r="J5" s="7"/>
      <c r="K5" s="11">
        <f ca="1">Tableau4[[#This Row],[Date envoi]]</f>
        <v>42309</v>
      </c>
      <c r="L5" s="9"/>
      <c r="M5" s="12"/>
      <c r="N5" s="11">
        <f t="shared" ref="N5:N30" ca="1" si="1">TODAY()</f>
        <v>42309</v>
      </c>
      <c r="O5" s="9"/>
      <c r="P5" s="12"/>
      <c r="Q5" s="11">
        <f t="shared" ref="Q5:Q30" ca="1" si="2">TODAY()</f>
        <v>42309</v>
      </c>
      <c r="R5" s="9"/>
      <c r="S5" s="12"/>
    </row>
    <row r="6" spans="1:19" x14ac:dyDescent="0.25">
      <c r="A6" s="14" t="s">
        <v>75</v>
      </c>
      <c r="B6" s="1">
        <f t="shared" ca="1" si="0"/>
        <v>42309</v>
      </c>
      <c r="C6" s="3"/>
      <c r="D6" s="5"/>
      <c r="E6" s="5"/>
      <c r="F6" s="153"/>
      <c r="G6" s="5"/>
      <c r="H6" s="8"/>
      <c r="I6" s="39"/>
      <c r="J6" s="8"/>
      <c r="K6" s="11">
        <f ca="1">Tableau4[[#This Row],[Date envoi]]</f>
        <v>42309</v>
      </c>
      <c r="L6" s="10"/>
      <c r="M6" s="13"/>
      <c r="N6" s="11">
        <f t="shared" ca="1" si="1"/>
        <v>42309</v>
      </c>
      <c r="O6" s="10"/>
      <c r="P6" s="13"/>
      <c r="Q6" s="11">
        <f t="shared" ca="1" si="2"/>
        <v>42309</v>
      </c>
      <c r="R6" s="10"/>
      <c r="S6" s="13"/>
    </row>
    <row r="7" spans="1:19" x14ac:dyDescent="0.25">
      <c r="A7" s="14" t="s">
        <v>76</v>
      </c>
      <c r="B7" s="1">
        <f t="shared" ca="1" si="0"/>
        <v>42309</v>
      </c>
      <c r="C7" s="3"/>
      <c r="D7" s="5"/>
      <c r="E7" s="5"/>
      <c r="F7" s="153"/>
      <c r="G7" s="5"/>
      <c r="H7" s="6"/>
      <c r="I7" s="41"/>
      <c r="J7" s="8"/>
      <c r="K7" s="11">
        <f ca="1">Tableau4[[#This Row],[Date envoi]]</f>
        <v>42309</v>
      </c>
      <c r="L7" s="10"/>
      <c r="M7" s="13"/>
      <c r="N7" s="11">
        <f t="shared" ca="1" si="1"/>
        <v>42309</v>
      </c>
      <c r="O7" s="10"/>
      <c r="P7" s="13"/>
      <c r="Q7" s="11">
        <f t="shared" ca="1" si="2"/>
        <v>42309</v>
      </c>
      <c r="R7" s="10"/>
      <c r="S7" s="13"/>
    </row>
    <row r="8" spans="1:19" x14ac:dyDescent="0.25">
      <c r="A8" s="14" t="s">
        <v>77</v>
      </c>
      <c r="B8" s="1">
        <f t="shared" ca="1" si="0"/>
        <v>42309</v>
      </c>
      <c r="C8" s="3"/>
      <c r="D8" s="5"/>
      <c r="E8" s="5"/>
      <c r="F8" s="153"/>
      <c r="G8" s="5"/>
      <c r="H8" s="8"/>
      <c r="I8" s="39"/>
      <c r="J8" s="8"/>
      <c r="K8" s="11">
        <f ca="1">Tableau4[[#This Row],[Date envoi]]</f>
        <v>42309</v>
      </c>
      <c r="L8" s="10"/>
      <c r="M8" s="13"/>
      <c r="N8" s="11">
        <f t="shared" ca="1" si="1"/>
        <v>42309</v>
      </c>
      <c r="O8" s="10"/>
      <c r="P8" s="13"/>
      <c r="Q8" s="11">
        <f t="shared" ca="1" si="2"/>
        <v>42309</v>
      </c>
      <c r="R8" s="10"/>
      <c r="S8" s="13"/>
    </row>
    <row r="9" spans="1:19" x14ac:dyDescent="0.25">
      <c r="A9" s="14" t="s">
        <v>78</v>
      </c>
      <c r="B9" s="1">
        <f t="shared" ca="1" si="0"/>
        <v>42309</v>
      </c>
      <c r="C9" s="3"/>
      <c r="D9" s="5"/>
      <c r="E9" s="5"/>
      <c r="F9" s="153"/>
      <c r="G9" s="5"/>
      <c r="H9" s="8"/>
      <c r="I9" s="39"/>
      <c r="J9" s="8"/>
      <c r="K9" s="11">
        <f ca="1">Tableau4[[#This Row],[Date envoi]]</f>
        <v>42309</v>
      </c>
      <c r="L9" s="10"/>
      <c r="M9" s="13"/>
      <c r="N9" s="11">
        <f t="shared" ca="1" si="1"/>
        <v>42309</v>
      </c>
      <c r="O9" s="10"/>
      <c r="P9" s="13"/>
      <c r="Q9" s="11">
        <f t="shared" ca="1" si="2"/>
        <v>42309</v>
      </c>
      <c r="R9" s="10"/>
      <c r="S9" s="13"/>
    </row>
    <row r="10" spans="1:19" x14ac:dyDescent="0.25">
      <c r="A10" s="14" t="s">
        <v>79</v>
      </c>
      <c r="B10" s="1">
        <f t="shared" ca="1" si="0"/>
        <v>42309</v>
      </c>
      <c r="C10" s="3"/>
      <c r="D10" s="5"/>
      <c r="E10" s="5"/>
      <c r="F10" s="153"/>
      <c r="G10" s="5"/>
      <c r="H10" s="8"/>
      <c r="I10" s="39"/>
      <c r="J10" s="8"/>
      <c r="K10" s="11">
        <f ca="1">Tableau4[[#This Row],[Date envoi]]</f>
        <v>42309</v>
      </c>
      <c r="L10" s="10"/>
      <c r="M10" s="13"/>
      <c r="N10" s="11">
        <f t="shared" ca="1" si="1"/>
        <v>42309</v>
      </c>
      <c r="O10" s="10"/>
      <c r="P10" s="13"/>
      <c r="Q10" s="11">
        <f t="shared" ca="1" si="2"/>
        <v>42309</v>
      </c>
      <c r="R10" s="10"/>
      <c r="S10" s="13"/>
    </row>
    <row r="11" spans="1:19" x14ac:dyDescent="0.25">
      <c r="A11" s="14" t="s">
        <v>80</v>
      </c>
      <c r="B11" s="1">
        <f t="shared" ca="1" si="0"/>
        <v>42309</v>
      </c>
      <c r="C11" s="3"/>
      <c r="D11" s="5"/>
      <c r="E11" s="5"/>
      <c r="F11" s="153"/>
      <c r="G11" s="5"/>
      <c r="H11" s="8"/>
      <c r="I11" s="39"/>
      <c r="J11" s="8"/>
      <c r="K11" s="11">
        <f ca="1">Tableau4[[#This Row],[Date envoi]]</f>
        <v>42309</v>
      </c>
      <c r="L11" s="10"/>
      <c r="M11" s="13"/>
      <c r="N11" s="11">
        <f t="shared" ca="1" si="1"/>
        <v>42309</v>
      </c>
      <c r="O11" s="10"/>
      <c r="P11" s="13"/>
      <c r="Q11" s="11">
        <f t="shared" ca="1" si="2"/>
        <v>42309</v>
      </c>
      <c r="R11" s="10"/>
      <c r="S11" s="13"/>
    </row>
    <row r="12" spans="1:19" x14ac:dyDescent="0.25">
      <c r="A12" s="14" t="s">
        <v>81</v>
      </c>
      <c r="B12" s="1">
        <f t="shared" ca="1" si="0"/>
        <v>42309</v>
      </c>
      <c r="C12" s="3"/>
      <c r="D12" s="5"/>
      <c r="E12" s="5"/>
      <c r="F12" s="153"/>
      <c r="G12" s="5"/>
      <c r="H12" s="8"/>
      <c r="I12" s="39"/>
      <c r="J12" s="8"/>
      <c r="K12" s="11">
        <f ca="1">Tableau4[[#This Row],[Date envoi]]</f>
        <v>42309</v>
      </c>
      <c r="L12" s="10"/>
      <c r="M12" s="13"/>
      <c r="N12" s="11">
        <f t="shared" ca="1" si="1"/>
        <v>42309</v>
      </c>
      <c r="O12" s="10"/>
      <c r="P12" s="13"/>
      <c r="Q12" s="11">
        <f t="shared" ca="1" si="2"/>
        <v>42309</v>
      </c>
      <c r="R12" s="10"/>
      <c r="S12" s="13"/>
    </row>
    <row r="13" spans="1:19" x14ac:dyDescent="0.25">
      <c r="A13" s="14" t="s">
        <v>82</v>
      </c>
      <c r="B13" s="1">
        <f t="shared" ca="1" si="0"/>
        <v>42309</v>
      </c>
      <c r="C13" s="3"/>
      <c r="D13" s="5"/>
      <c r="E13" s="5"/>
      <c r="F13" s="153"/>
      <c r="G13" s="5"/>
      <c r="H13" s="8"/>
      <c r="I13" s="41"/>
      <c r="J13" s="8"/>
      <c r="K13" s="11">
        <f ca="1">Tableau4[[#This Row],[Date envoi]]</f>
        <v>42309</v>
      </c>
      <c r="L13" s="10"/>
      <c r="M13" s="13"/>
      <c r="N13" s="11">
        <f t="shared" ca="1" si="1"/>
        <v>42309</v>
      </c>
      <c r="O13" s="10"/>
      <c r="P13" s="13"/>
      <c r="Q13" s="11">
        <f t="shared" ca="1" si="2"/>
        <v>42309</v>
      </c>
      <c r="R13" s="10"/>
      <c r="S13" s="13"/>
    </row>
    <row r="14" spans="1:19" x14ac:dyDescent="0.25">
      <c r="A14" s="14" t="s">
        <v>83</v>
      </c>
      <c r="B14" s="1">
        <f t="shared" ca="1" si="0"/>
        <v>42309</v>
      </c>
      <c r="C14" s="3"/>
      <c r="D14" s="5"/>
      <c r="E14" s="5"/>
      <c r="F14" s="153"/>
      <c r="G14" s="5"/>
      <c r="H14" s="8"/>
      <c r="I14" s="39"/>
      <c r="J14" s="8"/>
      <c r="K14" s="11">
        <f ca="1">Tableau4[[#This Row],[Date envoi]]</f>
        <v>42309</v>
      </c>
      <c r="L14" s="10"/>
      <c r="M14" s="13"/>
      <c r="N14" s="11">
        <f t="shared" ca="1" si="1"/>
        <v>42309</v>
      </c>
      <c r="O14" s="10"/>
      <c r="P14" s="13"/>
      <c r="Q14" s="11">
        <f t="shared" ca="1" si="2"/>
        <v>42309</v>
      </c>
      <c r="R14" s="10"/>
      <c r="S14" s="13"/>
    </row>
    <row r="15" spans="1:19" x14ac:dyDescent="0.25">
      <c r="A15" s="14" t="s">
        <v>84</v>
      </c>
      <c r="B15" s="1">
        <f t="shared" ca="1" si="0"/>
        <v>42309</v>
      </c>
      <c r="C15" s="3"/>
      <c r="D15" s="5"/>
      <c r="E15" s="5"/>
      <c r="F15" s="153"/>
      <c r="G15" s="5"/>
      <c r="H15" s="8"/>
      <c r="I15" s="39"/>
      <c r="J15" s="8"/>
      <c r="K15" s="11">
        <f ca="1">Tableau4[[#This Row],[Date envoi]]</f>
        <v>42309</v>
      </c>
      <c r="L15" s="10"/>
      <c r="M15" s="13"/>
      <c r="N15" s="11">
        <f t="shared" ca="1" si="1"/>
        <v>42309</v>
      </c>
      <c r="O15" s="10"/>
      <c r="P15" s="13"/>
      <c r="Q15" s="11">
        <f t="shared" ca="1" si="2"/>
        <v>42309</v>
      </c>
      <c r="R15" s="10"/>
      <c r="S15" s="13"/>
    </row>
    <row r="16" spans="1:19" x14ac:dyDescent="0.25">
      <c r="A16" s="14" t="s">
        <v>85</v>
      </c>
      <c r="B16" s="1">
        <f t="shared" ca="1" si="0"/>
        <v>42309</v>
      </c>
      <c r="C16" s="3"/>
      <c r="D16" s="5"/>
      <c r="E16" s="5"/>
      <c r="F16" s="153"/>
      <c r="G16" s="5"/>
      <c r="H16" s="8"/>
      <c r="I16" s="39"/>
      <c r="J16" s="8"/>
      <c r="K16" s="11">
        <f ca="1">Tableau4[[#This Row],[Date envoi]]</f>
        <v>42309</v>
      </c>
      <c r="L16" s="10"/>
      <c r="M16" s="13"/>
      <c r="N16" s="11">
        <f t="shared" ca="1" si="1"/>
        <v>42309</v>
      </c>
      <c r="O16" s="10"/>
      <c r="P16" s="13"/>
      <c r="Q16" s="11">
        <f t="shared" ca="1" si="2"/>
        <v>42309</v>
      </c>
      <c r="R16" s="10"/>
      <c r="S16" s="13"/>
    </row>
    <row r="17" spans="1:19" x14ac:dyDescent="0.25">
      <c r="A17" s="14" t="s">
        <v>86</v>
      </c>
      <c r="B17" s="1">
        <f t="shared" ca="1" si="0"/>
        <v>42309</v>
      </c>
      <c r="C17" s="3"/>
      <c r="D17" s="5"/>
      <c r="E17" s="5"/>
      <c r="F17" s="153"/>
      <c r="G17" s="5"/>
      <c r="H17" s="8"/>
      <c r="I17" s="39"/>
      <c r="J17" s="8"/>
      <c r="K17" s="11">
        <f ca="1">Tableau4[[#This Row],[Date envoi]]</f>
        <v>42309</v>
      </c>
      <c r="L17" s="10"/>
      <c r="M17" s="13"/>
      <c r="N17" s="11">
        <f t="shared" ca="1" si="1"/>
        <v>42309</v>
      </c>
      <c r="O17" s="10"/>
      <c r="P17" s="13"/>
      <c r="Q17" s="11">
        <f t="shared" ca="1" si="2"/>
        <v>42309</v>
      </c>
      <c r="R17" s="10"/>
      <c r="S17" s="13"/>
    </row>
    <row r="18" spans="1:19" x14ac:dyDescent="0.25">
      <c r="A18" s="14" t="s">
        <v>87</v>
      </c>
      <c r="B18" s="1">
        <f t="shared" ca="1" si="0"/>
        <v>42309</v>
      </c>
      <c r="C18" s="3"/>
      <c r="D18" s="5"/>
      <c r="E18" s="5"/>
      <c r="F18" s="153"/>
      <c r="G18" s="5"/>
      <c r="H18" s="8"/>
      <c r="I18" s="39"/>
      <c r="J18" s="8"/>
      <c r="K18" s="11">
        <f ca="1">Tableau4[[#This Row],[Date envoi]]</f>
        <v>42309</v>
      </c>
      <c r="L18" s="10"/>
      <c r="M18" s="13"/>
      <c r="N18" s="11">
        <f t="shared" ca="1" si="1"/>
        <v>42309</v>
      </c>
      <c r="O18" s="10"/>
      <c r="P18" s="13"/>
      <c r="Q18" s="11">
        <f t="shared" ca="1" si="2"/>
        <v>42309</v>
      </c>
      <c r="R18" s="10"/>
      <c r="S18" s="13"/>
    </row>
    <row r="19" spans="1:19" x14ac:dyDescent="0.25">
      <c r="A19" s="14" t="s">
        <v>88</v>
      </c>
      <c r="B19" s="1">
        <f t="shared" ca="1" si="0"/>
        <v>42309</v>
      </c>
      <c r="C19" s="3"/>
      <c r="D19" s="5"/>
      <c r="E19" s="5"/>
      <c r="F19" s="153"/>
      <c r="G19" s="5"/>
      <c r="H19" s="8"/>
      <c r="I19" s="39"/>
      <c r="J19" s="8"/>
      <c r="K19" s="11">
        <f ca="1">Tableau4[[#This Row],[Date envoi]]</f>
        <v>42309</v>
      </c>
      <c r="L19" s="10"/>
      <c r="M19" s="13"/>
      <c r="N19" s="11">
        <f t="shared" ca="1" si="1"/>
        <v>42309</v>
      </c>
      <c r="O19" s="10"/>
      <c r="P19" s="13"/>
      <c r="Q19" s="11">
        <f t="shared" ca="1" si="2"/>
        <v>42309</v>
      </c>
      <c r="R19" s="10"/>
      <c r="S19" s="13"/>
    </row>
    <row r="20" spans="1:19" x14ac:dyDescent="0.25">
      <c r="A20" s="14" t="s">
        <v>89</v>
      </c>
      <c r="B20" s="1">
        <f t="shared" ca="1" si="0"/>
        <v>42309</v>
      </c>
      <c r="C20" s="3"/>
      <c r="D20" s="5"/>
      <c r="E20" s="5"/>
      <c r="F20" s="153"/>
      <c r="G20" s="5"/>
      <c r="H20" s="8"/>
      <c r="I20" s="39"/>
      <c r="J20" s="8"/>
      <c r="K20" s="11">
        <f ca="1">Tableau4[[#This Row],[Date envoi]]</f>
        <v>42309</v>
      </c>
      <c r="L20" s="10"/>
      <c r="M20" s="13"/>
      <c r="N20" s="11">
        <f t="shared" ca="1" si="1"/>
        <v>42309</v>
      </c>
      <c r="O20" s="10"/>
      <c r="P20" s="13"/>
      <c r="Q20" s="11">
        <f t="shared" ca="1" si="2"/>
        <v>42309</v>
      </c>
      <c r="R20" s="10"/>
      <c r="S20" s="13"/>
    </row>
    <row r="21" spans="1:19" x14ac:dyDescent="0.25">
      <c r="A21" s="14" t="s">
        <v>90</v>
      </c>
      <c r="B21" s="1">
        <f t="shared" ca="1" si="0"/>
        <v>42309</v>
      </c>
      <c r="C21" s="3"/>
      <c r="D21" s="5"/>
      <c r="E21" s="5"/>
      <c r="F21" s="153"/>
      <c r="G21" s="5"/>
      <c r="H21" s="8"/>
      <c r="I21" s="39"/>
      <c r="J21" s="8"/>
      <c r="K21" s="11">
        <f ca="1">Tableau4[[#This Row],[Date envoi]]</f>
        <v>42309</v>
      </c>
      <c r="L21" s="10"/>
      <c r="M21" s="13"/>
      <c r="N21" s="11">
        <f t="shared" ca="1" si="1"/>
        <v>42309</v>
      </c>
      <c r="O21" s="10"/>
      <c r="P21" s="13"/>
      <c r="Q21" s="11">
        <f t="shared" ca="1" si="2"/>
        <v>42309</v>
      </c>
      <c r="R21" s="10"/>
      <c r="S21" s="13"/>
    </row>
    <row r="22" spans="1:19" x14ac:dyDescent="0.25">
      <c r="A22" s="14" t="s">
        <v>91</v>
      </c>
      <c r="B22" s="1">
        <f t="shared" ca="1" si="0"/>
        <v>42309</v>
      </c>
      <c r="C22" s="3"/>
      <c r="D22" s="5"/>
      <c r="E22" s="5"/>
      <c r="F22" s="153"/>
      <c r="G22" s="5"/>
      <c r="H22" s="8"/>
      <c r="I22" s="39"/>
      <c r="J22" s="8"/>
      <c r="K22" s="11">
        <f ca="1">Tableau4[[#This Row],[Date envoi]]</f>
        <v>42309</v>
      </c>
      <c r="L22" s="10"/>
      <c r="M22" s="13"/>
      <c r="N22" s="11">
        <f t="shared" ca="1" si="1"/>
        <v>42309</v>
      </c>
      <c r="O22" s="10"/>
      <c r="P22" s="13"/>
      <c r="Q22" s="11">
        <f t="shared" ca="1" si="2"/>
        <v>42309</v>
      </c>
      <c r="R22" s="10"/>
      <c r="S22" s="13"/>
    </row>
    <row r="23" spans="1:19" x14ac:dyDescent="0.25">
      <c r="A23" s="14" t="s">
        <v>92</v>
      </c>
      <c r="B23" s="1">
        <f t="shared" ca="1" si="0"/>
        <v>42309</v>
      </c>
      <c r="C23" s="3"/>
      <c r="D23" s="5"/>
      <c r="E23" s="5"/>
      <c r="F23" s="153"/>
      <c r="G23" s="5"/>
      <c r="H23" s="8"/>
      <c r="I23" s="39"/>
      <c r="J23" s="8"/>
      <c r="K23" s="11">
        <f ca="1">Tableau4[[#This Row],[Date envoi]]</f>
        <v>42309</v>
      </c>
      <c r="L23" s="10"/>
      <c r="M23" s="13"/>
      <c r="N23" s="11">
        <f t="shared" ca="1" si="1"/>
        <v>42309</v>
      </c>
      <c r="O23" s="10"/>
      <c r="P23" s="13"/>
      <c r="Q23" s="11">
        <f t="shared" ca="1" si="2"/>
        <v>42309</v>
      </c>
      <c r="R23" s="10"/>
      <c r="S23" s="13"/>
    </row>
    <row r="24" spans="1:19" x14ac:dyDescent="0.25">
      <c r="A24" s="14" t="s">
        <v>93</v>
      </c>
      <c r="B24" s="1">
        <f t="shared" ca="1" si="0"/>
        <v>42309</v>
      </c>
      <c r="C24" s="3"/>
      <c r="D24" s="5"/>
      <c r="E24" s="5"/>
      <c r="F24" s="153"/>
      <c r="G24" s="5"/>
      <c r="H24" s="8"/>
      <c r="I24" s="39"/>
      <c r="J24" s="8"/>
      <c r="K24" s="11">
        <f ca="1">Tableau4[[#This Row],[Date envoi]]</f>
        <v>42309</v>
      </c>
      <c r="L24" s="10"/>
      <c r="M24" s="13"/>
      <c r="N24" s="11">
        <f t="shared" ca="1" si="1"/>
        <v>42309</v>
      </c>
      <c r="O24" s="10"/>
      <c r="P24" s="13"/>
      <c r="Q24" s="11">
        <f t="shared" ca="1" si="2"/>
        <v>42309</v>
      </c>
      <c r="R24" s="10"/>
      <c r="S24" s="13"/>
    </row>
    <row r="25" spans="1:19" x14ac:dyDescent="0.25">
      <c r="A25" s="14" t="s">
        <v>94</v>
      </c>
      <c r="B25" s="1">
        <f t="shared" ca="1" si="0"/>
        <v>42309</v>
      </c>
      <c r="C25" s="3"/>
      <c r="D25" s="5"/>
      <c r="E25" s="5"/>
      <c r="F25" s="153"/>
      <c r="G25" s="5"/>
      <c r="H25" s="8"/>
      <c r="I25" s="39"/>
      <c r="J25" s="8"/>
      <c r="K25" s="11">
        <f ca="1">Tableau4[[#This Row],[Date envoi]]</f>
        <v>42309</v>
      </c>
      <c r="L25" s="10"/>
      <c r="M25" s="13"/>
      <c r="N25" s="11">
        <f t="shared" ca="1" si="1"/>
        <v>42309</v>
      </c>
      <c r="O25" s="10"/>
      <c r="P25" s="13"/>
      <c r="Q25" s="11">
        <f t="shared" ca="1" si="2"/>
        <v>42309</v>
      </c>
      <c r="R25" s="10"/>
      <c r="S25" s="13"/>
    </row>
    <row r="26" spans="1:19" x14ac:dyDescent="0.25">
      <c r="A26" s="14" t="s">
        <v>95</v>
      </c>
      <c r="B26" s="1">
        <f t="shared" ca="1" si="0"/>
        <v>42309</v>
      </c>
      <c r="C26" s="3"/>
      <c r="D26" s="5"/>
      <c r="E26" s="5"/>
      <c r="F26" s="153"/>
      <c r="G26" s="5"/>
      <c r="H26" s="8"/>
      <c r="I26" s="39"/>
      <c r="J26" s="8"/>
      <c r="K26" s="11">
        <f ca="1">Tableau4[[#This Row],[Date envoi]]</f>
        <v>42309</v>
      </c>
      <c r="L26" s="10"/>
      <c r="M26" s="13"/>
      <c r="N26" s="11">
        <f t="shared" ca="1" si="1"/>
        <v>42309</v>
      </c>
      <c r="O26" s="10"/>
      <c r="P26" s="13"/>
      <c r="Q26" s="11">
        <f t="shared" ca="1" si="2"/>
        <v>42309</v>
      </c>
      <c r="R26" s="10"/>
      <c r="S26" s="13"/>
    </row>
    <row r="27" spans="1:19" x14ac:dyDescent="0.25">
      <c r="A27" s="14" t="s">
        <v>96</v>
      </c>
      <c r="B27" s="1">
        <f t="shared" ca="1" si="0"/>
        <v>42309</v>
      </c>
      <c r="C27" s="3"/>
      <c r="D27" s="5"/>
      <c r="E27" s="5"/>
      <c r="F27" s="153"/>
      <c r="G27" s="5"/>
      <c r="H27" s="8"/>
      <c r="I27" s="39"/>
      <c r="J27" s="8"/>
      <c r="K27" s="11">
        <f ca="1">Tableau4[[#This Row],[Date envoi]]</f>
        <v>42309</v>
      </c>
      <c r="L27" s="10"/>
      <c r="M27" s="13"/>
      <c r="N27" s="11">
        <f t="shared" ca="1" si="1"/>
        <v>42309</v>
      </c>
      <c r="O27" s="10"/>
      <c r="P27" s="13"/>
      <c r="Q27" s="11">
        <f t="shared" ca="1" si="2"/>
        <v>42309</v>
      </c>
      <c r="R27" s="10"/>
      <c r="S27" s="13"/>
    </row>
    <row r="28" spans="1:19" x14ac:dyDescent="0.25">
      <c r="A28" s="14" t="s">
        <v>97</v>
      </c>
      <c r="B28" s="1">
        <f t="shared" ca="1" si="0"/>
        <v>42309</v>
      </c>
      <c r="C28" s="3"/>
      <c r="D28" s="5"/>
      <c r="E28" s="5"/>
      <c r="F28" s="153"/>
      <c r="G28" s="5"/>
      <c r="H28" s="8"/>
      <c r="I28" s="39"/>
      <c r="J28" s="8"/>
      <c r="K28" s="11">
        <f ca="1">Tableau4[[#This Row],[Date envoi]]</f>
        <v>42309</v>
      </c>
      <c r="L28" s="10"/>
      <c r="M28" s="13"/>
      <c r="N28" s="11">
        <f t="shared" ca="1" si="1"/>
        <v>42309</v>
      </c>
      <c r="O28" s="10"/>
      <c r="P28" s="13"/>
      <c r="Q28" s="11">
        <f t="shared" ca="1" si="2"/>
        <v>42309</v>
      </c>
      <c r="R28" s="10"/>
      <c r="S28" s="13"/>
    </row>
    <row r="29" spans="1:19" x14ac:dyDescent="0.25">
      <c r="A29" s="14" t="s">
        <v>98</v>
      </c>
      <c r="B29" s="1">
        <f t="shared" ca="1" si="0"/>
        <v>42309</v>
      </c>
      <c r="C29" s="3"/>
      <c r="D29" s="5"/>
      <c r="E29" s="5"/>
      <c r="F29" s="153"/>
      <c r="G29" s="5"/>
      <c r="H29" s="8"/>
      <c r="I29" s="39"/>
      <c r="J29" s="8"/>
      <c r="K29" s="11">
        <f ca="1">Tableau4[[#This Row],[Date envoi]]</f>
        <v>42309</v>
      </c>
      <c r="L29" s="10"/>
      <c r="M29" s="13"/>
      <c r="N29" s="11">
        <f t="shared" ca="1" si="1"/>
        <v>42309</v>
      </c>
      <c r="O29" s="10"/>
      <c r="P29" s="13"/>
      <c r="Q29" s="11">
        <f t="shared" ca="1" si="2"/>
        <v>42309</v>
      </c>
      <c r="R29" s="10"/>
      <c r="S29" s="13"/>
    </row>
    <row r="30" spans="1:19" x14ac:dyDescent="0.25">
      <c r="A30" s="14" t="s">
        <v>99</v>
      </c>
      <c r="B30" s="1">
        <f t="shared" ca="1" si="0"/>
        <v>42309</v>
      </c>
      <c r="C30" s="3"/>
      <c r="D30" s="5"/>
      <c r="E30" s="5"/>
      <c r="F30" s="153"/>
      <c r="G30" s="5"/>
      <c r="H30" s="8"/>
      <c r="I30" s="39"/>
      <c r="J30" s="8"/>
      <c r="K30" s="11">
        <f ca="1">Tableau4[[#This Row],[Date envoi]]</f>
        <v>42309</v>
      </c>
      <c r="L30" s="10"/>
      <c r="M30" s="13"/>
      <c r="N30" s="11">
        <f t="shared" ca="1" si="1"/>
        <v>42309</v>
      </c>
      <c r="O30" s="10"/>
      <c r="P30" s="13"/>
      <c r="Q30" s="11">
        <f t="shared" ca="1" si="2"/>
        <v>42309</v>
      </c>
      <c r="R30" s="10"/>
      <c r="S30" s="13"/>
    </row>
    <row r="31" spans="1:19" ht="15.75" thickBot="1" x14ac:dyDescent="0.3">
      <c r="A31" s="15"/>
      <c r="B31" s="16"/>
      <c r="C31" s="17"/>
      <c r="D31" s="18"/>
      <c r="E31" s="18"/>
      <c r="F31" s="154"/>
      <c r="G31" s="18"/>
      <c r="H31" s="19"/>
      <c r="I31" s="40"/>
      <c r="J31" s="19"/>
      <c r="K31" s="22">
        <f>Tableau4[[#This Row],[Date envoi]]</f>
        <v>0</v>
      </c>
      <c r="L31" s="20"/>
      <c r="M31" s="21"/>
      <c r="N31" s="22"/>
      <c r="O31" s="20"/>
      <c r="P31" s="21"/>
      <c r="Q31" s="22"/>
      <c r="R31" s="20"/>
      <c r="S31" s="21"/>
    </row>
    <row r="32" spans="1:19" x14ac:dyDescent="0.25">
      <c r="A32" s="23" t="s">
        <v>109</v>
      </c>
      <c r="B32" s="74" t="s">
        <v>110</v>
      </c>
      <c r="C32" s="24">
        <f>SUBTOTAL(103,Tableau4[Domaine Activité])</f>
        <v>0</v>
      </c>
      <c r="D32" s="25">
        <f>SUBTOTAL(103,Tableau4[Nom Entreprise])</f>
        <v>0</v>
      </c>
      <c r="E32" s="25">
        <f>SUBTOTAL(103,Tableau4[Adresse])</f>
        <v>0</v>
      </c>
      <c r="F32" s="25">
        <f>SUBTOTAL(103,Tableau4[C.Postal])</f>
        <v>0</v>
      </c>
      <c r="G32" s="25">
        <f>SUBTOTAL(103,Tableau4[Ville])</f>
        <v>0</v>
      </c>
      <c r="H32" s="26">
        <f>SUBTOTAL(103,Tableau4[[  Nom Contact]])</f>
        <v>0</v>
      </c>
      <c r="I32" s="26">
        <f>SUBTOTAL(103,Tableau4[Tél.])</f>
        <v>0</v>
      </c>
      <c r="J32" s="26">
        <f>SUBTOTAL(103,Tableau4[Adresse mail])</f>
        <v>0</v>
      </c>
      <c r="K32" s="73"/>
      <c r="L32" s="27">
        <f>SUBTOTAL(103,Tableau4[Statut candidature])</f>
        <v>0</v>
      </c>
      <c r="M32" s="28">
        <f>SUBTOTAL(103,Tableau4[Observations])</f>
        <v>0</v>
      </c>
      <c r="N32" s="73"/>
      <c r="O32" s="27">
        <f>SUBTOTAL(103,Tableau4[Statut candidature1])</f>
        <v>0</v>
      </c>
      <c r="P32" s="28">
        <f>SUBTOTAL(103,Tableau4[Observations1])</f>
        <v>0</v>
      </c>
      <c r="Q32" s="73"/>
      <c r="R32" s="27">
        <f>SUBTOTAL(103,Tableau4[Statut candidature2])</f>
        <v>0</v>
      </c>
      <c r="S32" s="28">
        <f>SUBTOTAL(103,Tableau4[Observations2])</f>
        <v>0</v>
      </c>
    </row>
  </sheetData>
  <dataValidations count="4">
    <dataValidation type="list" allowBlank="1" showInputMessage="1" showErrorMessage="1" sqref="C5:C31">
      <formula1>Liste.Activitée</formula1>
    </dataValidation>
    <dataValidation type="list" allowBlank="1" showInputMessage="1" showErrorMessage="1" sqref="G5:G31">
      <formula1>Liste.Lieu</formula1>
    </dataValidation>
    <dataValidation type="list" allowBlank="1" showInputMessage="1" showErrorMessage="1" sqref="L5:L31 O5:O31 R5:R31">
      <formula1>Liste.Statut</formula1>
    </dataValidation>
    <dataValidation type="list" allowBlank="1" showInputMessage="1" showErrorMessage="1" sqref="M5:M31 P5:P31 S5:S31">
      <formula1>Observations</formula1>
    </dataValidation>
  </dataValidations>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C000"/>
  </sheetPr>
  <dimension ref="B2:H34"/>
  <sheetViews>
    <sheetView showGridLines="0" workbookViewId="0">
      <pane ySplit="5" topLeftCell="A6" activePane="bottomLeft" state="frozen"/>
      <selection pane="bottomLeft" activeCell="H9" sqref="H9:H10"/>
    </sheetView>
  </sheetViews>
  <sheetFormatPr baseColWidth="10" defaultRowHeight="15" x14ac:dyDescent="0.25"/>
  <cols>
    <col min="1" max="1" width="15" style="75" customWidth="1"/>
    <col min="2" max="2" width="22" style="75" customWidth="1"/>
    <col min="3" max="3" width="22.85546875" style="75" customWidth="1"/>
    <col min="4" max="4" width="41" style="75" customWidth="1"/>
    <col min="5" max="5" width="25" style="75" customWidth="1"/>
    <col min="6" max="6" width="22.42578125" style="75" customWidth="1"/>
    <col min="7" max="7" width="23.7109375" style="75" customWidth="1"/>
    <col min="8" max="8" width="36.7109375" style="75" customWidth="1"/>
    <col min="9" max="16384" width="11.42578125" style="75"/>
  </cols>
  <sheetData>
    <row r="2" spans="2:8" ht="15.75" thickBot="1" x14ac:dyDescent="0.3"/>
    <row r="3" spans="2:8" ht="20.100000000000001" customHeight="1" thickTop="1" thickBot="1" x14ac:dyDescent="0.3">
      <c r="B3" s="158" t="s">
        <v>108</v>
      </c>
      <c r="C3" s="159"/>
      <c r="D3" s="159"/>
      <c r="E3" s="159"/>
      <c r="F3" s="159"/>
      <c r="G3" s="159"/>
      <c r="H3" s="160"/>
    </row>
    <row r="4" spans="2:8" ht="16.5" thickTop="1" thickBot="1" x14ac:dyDescent="0.3"/>
    <row r="5" spans="2:8" ht="16.5" customHeight="1" thickTop="1" thickBot="1" x14ac:dyDescent="0.3">
      <c r="B5" s="71" t="s">
        <v>5</v>
      </c>
      <c r="C5" s="72" t="s">
        <v>114</v>
      </c>
      <c r="D5" s="72" t="s">
        <v>1</v>
      </c>
      <c r="E5" s="72" t="s">
        <v>11</v>
      </c>
      <c r="F5" s="72" t="s">
        <v>2</v>
      </c>
      <c r="G5" s="72" t="s">
        <v>8</v>
      </c>
      <c r="H5" s="132" t="s">
        <v>0</v>
      </c>
    </row>
    <row r="6" spans="2:8" x14ac:dyDescent="0.25">
      <c r="B6" s="161" t="s">
        <v>6</v>
      </c>
      <c r="C6" s="70"/>
      <c r="D6" s="130"/>
      <c r="E6" s="130"/>
      <c r="F6" s="131"/>
      <c r="G6" s="45" t="s">
        <v>9</v>
      </c>
      <c r="H6" s="133"/>
    </row>
    <row r="7" spans="2:8" x14ac:dyDescent="0.25">
      <c r="B7" s="44" t="s">
        <v>28</v>
      </c>
      <c r="C7" s="70"/>
      <c r="D7" s="52"/>
      <c r="E7" s="52"/>
      <c r="F7" s="52"/>
      <c r="G7" s="47" t="s">
        <v>36</v>
      </c>
      <c r="H7" s="166" t="s">
        <v>49</v>
      </c>
    </row>
    <row r="8" spans="2:8" x14ac:dyDescent="0.25">
      <c r="B8" s="46" t="s">
        <v>29</v>
      </c>
      <c r="C8" s="157"/>
      <c r="D8" s="52"/>
      <c r="E8" s="52"/>
      <c r="F8" s="52"/>
      <c r="G8" s="47" t="s">
        <v>32</v>
      </c>
      <c r="H8" s="48" t="s">
        <v>56</v>
      </c>
    </row>
    <row r="9" spans="2:8" x14ac:dyDescent="0.25">
      <c r="B9" s="44"/>
      <c r="C9" s="157"/>
      <c r="D9" s="52"/>
      <c r="E9" s="52"/>
      <c r="F9" s="52"/>
      <c r="G9" s="49" t="s">
        <v>59</v>
      </c>
      <c r="H9" s="166" t="s">
        <v>37</v>
      </c>
    </row>
    <row r="10" spans="2:8" x14ac:dyDescent="0.25">
      <c r="B10" s="44"/>
      <c r="C10" s="157"/>
      <c r="D10" s="52"/>
      <c r="E10" s="52"/>
      <c r="F10" s="52"/>
      <c r="G10" s="50" t="s">
        <v>50</v>
      </c>
      <c r="H10" s="166" t="s">
        <v>38</v>
      </c>
    </row>
    <row r="11" spans="2:8" x14ac:dyDescent="0.25">
      <c r="B11" s="44"/>
      <c r="C11" s="52"/>
      <c r="D11" s="52"/>
      <c r="E11" s="52"/>
      <c r="F11" s="52"/>
      <c r="G11" s="53" t="s">
        <v>35</v>
      </c>
      <c r="H11" s="51" t="s">
        <v>31</v>
      </c>
    </row>
    <row r="12" spans="2:8" x14ac:dyDescent="0.25">
      <c r="B12" s="44"/>
      <c r="C12" s="52"/>
      <c r="D12" s="52"/>
      <c r="E12" s="52"/>
      <c r="F12" s="52"/>
      <c r="G12" s="50" t="s">
        <v>51</v>
      </c>
      <c r="H12" s="51" t="s">
        <v>17</v>
      </c>
    </row>
    <row r="13" spans="2:8" x14ac:dyDescent="0.25">
      <c r="B13" s="44"/>
      <c r="C13" s="157"/>
      <c r="D13" s="52"/>
      <c r="E13" s="52"/>
      <c r="F13" s="52"/>
      <c r="G13" s="53" t="s">
        <v>64</v>
      </c>
      <c r="H13" s="51" t="s">
        <v>39</v>
      </c>
    </row>
    <row r="14" spans="2:8" x14ac:dyDescent="0.25">
      <c r="B14" s="44"/>
      <c r="C14" s="52"/>
      <c r="D14" s="52"/>
      <c r="E14" s="52"/>
      <c r="F14" s="52"/>
      <c r="G14" s="54" t="s">
        <v>33</v>
      </c>
      <c r="H14" s="51" t="s">
        <v>30</v>
      </c>
    </row>
    <row r="15" spans="2:8" x14ac:dyDescent="0.25">
      <c r="B15" s="44"/>
      <c r="C15" s="52"/>
      <c r="D15" s="52"/>
      <c r="E15" s="52"/>
      <c r="F15" s="52"/>
      <c r="G15" s="55" t="s">
        <v>41</v>
      </c>
      <c r="H15" s="51" t="s">
        <v>27</v>
      </c>
    </row>
    <row r="16" spans="2:8" x14ac:dyDescent="0.25">
      <c r="B16" s="44"/>
      <c r="C16" s="52"/>
      <c r="D16" s="52"/>
      <c r="E16" s="52"/>
      <c r="F16" s="52"/>
      <c r="G16" s="57" t="s">
        <v>40</v>
      </c>
      <c r="H16" s="56" t="s">
        <v>52</v>
      </c>
    </row>
    <row r="17" spans="2:8" x14ac:dyDescent="0.25">
      <c r="B17" s="44"/>
      <c r="C17" s="52"/>
      <c r="D17" s="52"/>
      <c r="E17" s="52"/>
      <c r="F17" s="52"/>
      <c r="G17" s="58" t="s">
        <v>34</v>
      </c>
      <c r="H17" s="56" t="s">
        <v>53</v>
      </c>
    </row>
    <row r="18" spans="2:8" x14ac:dyDescent="0.25">
      <c r="B18" s="44"/>
      <c r="C18" s="52"/>
      <c r="D18" s="52"/>
      <c r="E18" s="52"/>
      <c r="F18" s="52"/>
      <c r="G18" s="60" t="s">
        <v>57</v>
      </c>
      <c r="H18" s="59" t="s">
        <v>54</v>
      </c>
    </row>
    <row r="19" spans="2:8" x14ac:dyDescent="0.25">
      <c r="B19" s="44"/>
      <c r="C19" s="52"/>
      <c r="D19" s="52"/>
      <c r="E19" s="52"/>
      <c r="F19" s="52"/>
      <c r="G19" s="62" t="s">
        <v>62</v>
      </c>
      <c r="H19" s="61" t="s">
        <v>24</v>
      </c>
    </row>
    <row r="20" spans="2:8" x14ac:dyDescent="0.25">
      <c r="B20" s="44"/>
      <c r="C20" s="52"/>
      <c r="D20" s="52"/>
      <c r="E20" s="52"/>
      <c r="F20" s="52"/>
      <c r="G20" s="134"/>
      <c r="H20" s="59" t="s">
        <v>42</v>
      </c>
    </row>
    <row r="21" spans="2:8" x14ac:dyDescent="0.25">
      <c r="B21" s="44"/>
      <c r="C21" s="52"/>
      <c r="D21" s="52"/>
      <c r="E21" s="52"/>
      <c r="F21" s="52"/>
      <c r="G21" s="134"/>
      <c r="H21" s="59" t="s">
        <v>43</v>
      </c>
    </row>
    <row r="22" spans="2:8" x14ac:dyDescent="0.25">
      <c r="B22" s="44"/>
      <c r="C22" s="52"/>
      <c r="D22" s="52"/>
      <c r="E22" s="52"/>
      <c r="F22" s="52"/>
      <c r="G22" s="134"/>
      <c r="H22" s="61" t="s">
        <v>61</v>
      </c>
    </row>
    <row r="23" spans="2:8" x14ac:dyDescent="0.25">
      <c r="B23" s="44"/>
      <c r="C23" s="52"/>
      <c r="D23" s="52"/>
      <c r="E23" s="52"/>
      <c r="F23" s="52"/>
      <c r="G23" s="134"/>
      <c r="H23" s="63" t="s">
        <v>44</v>
      </c>
    </row>
    <row r="24" spans="2:8" x14ac:dyDescent="0.25">
      <c r="B24" s="44"/>
      <c r="C24" s="52"/>
      <c r="D24" s="52"/>
      <c r="E24" s="52"/>
      <c r="F24" s="52"/>
      <c r="G24" s="134"/>
      <c r="H24" s="64" t="s">
        <v>45</v>
      </c>
    </row>
    <row r="25" spans="2:8" x14ac:dyDescent="0.25">
      <c r="B25" s="44"/>
      <c r="C25" s="52"/>
      <c r="D25" s="52"/>
      <c r="E25" s="52"/>
      <c r="F25" s="52"/>
      <c r="G25" s="134"/>
      <c r="H25" s="65" t="s">
        <v>63</v>
      </c>
    </row>
    <row r="26" spans="2:8" x14ac:dyDescent="0.25">
      <c r="B26" s="44"/>
      <c r="C26" s="52"/>
      <c r="D26" s="52"/>
      <c r="E26" s="52"/>
      <c r="F26" s="52"/>
      <c r="G26" s="134"/>
      <c r="H26" s="66" t="s">
        <v>18</v>
      </c>
    </row>
    <row r="27" spans="2:8" x14ac:dyDescent="0.25">
      <c r="B27" s="44"/>
      <c r="C27" s="52"/>
      <c r="D27" s="52"/>
      <c r="E27" s="52"/>
      <c r="F27" s="52"/>
      <c r="G27" s="134"/>
      <c r="H27" s="66" t="s">
        <v>47</v>
      </c>
    </row>
    <row r="28" spans="2:8" x14ac:dyDescent="0.25">
      <c r="B28" s="44"/>
      <c r="C28" s="52"/>
      <c r="D28" s="52"/>
      <c r="E28" s="52"/>
      <c r="F28" s="52"/>
      <c r="G28" s="134"/>
      <c r="H28" s="59" t="s">
        <v>55</v>
      </c>
    </row>
    <row r="29" spans="2:8" x14ac:dyDescent="0.25">
      <c r="B29" s="44"/>
      <c r="C29" s="52"/>
      <c r="D29" s="52"/>
      <c r="E29" s="52"/>
      <c r="F29" s="52"/>
      <c r="G29" s="134"/>
      <c r="H29" s="63" t="s">
        <v>46</v>
      </c>
    </row>
    <row r="30" spans="2:8" x14ac:dyDescent="0.25">
      <c r="B30" s="44"/>
      <c r="C30" s="52"/>
      <c r="D30" s="52"/>
      <c r="E30" s="52"/>
      <c r="F30" s="52"/>
      <c r="G30" s="134"/>
      <c r="H30" s="61" t="s">
        <v>26</v>
      </c>
    </row>
    <row r="31" spans="2:8" x14ac:dyDescent="0.25">
      <c r="B31" s="44"/>
      <c r="C31" s="52"/>
      <c r="D31" s="52"/>
      <c r="E31" s="52"/>
      <c r="F31" s="52"/>
      <c r="G31" s="134"/>
      <c r="H31" s="67" t="s">
        <v>60</v>
      </c>
    </row>
    <row r="32" spans="2:8" x14ac:dyDescent="0.25">
      <c r="B32" s="44"/>
      <c r="C32" s="52"/>
      <c r="D32" s="52"/>
      <c r="E32" s="52"/>
      <c r="F32" s="52"/>
      <c r="G32" s="134"/>
      <c r="H32" s="136"/>
    </row>
    <row r="33" spans="2:8" ht="15.75" thickBot="1" x14ac:dyDescent="0.3">
      <c r="B33" s="68"/>
      <c r="C33" s="69"/>
      <c r="D33" s="69"/>
      <c r="E33" s="69"/>
      <c r="F33" s="69"/>
      <c r="G33" s="135"/>
      <c r="H33" s="137"/>
    </row>
    <row r="34" spans="2:8" ht="15.75" thickTop="1" x14ac:dyDescent="0.25"/>
  </sheetData>
  <sortState ref="C8:C14">
    <sortCondition ref="C7"/>
  </sortState>
  <mergeCells count="1">
    <mergeCell ref="B3:H3"/>
  </mergeCells>
  <pageMargins left="0.7" right="0.7" top="0.75" bottom="0.75" header="0.3" footer="0.3"/>
  <pageSetup paperSize="9"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Suivi offres</vt:lpstr>
      <vt:lpstr>Suivi mails</vt:lpstr>
      <vt:lpstr>Suivi candidatures</vt:lpstr>
      <vt:lpstr>Listes déroulantes</vt:lpstr>
      <vt:lpstr>Liste.Activitée</vt:lpstr>
      <vt:lpstr>Liste.Emetteur</vt:lpstr>
      <vt:lpstr>Liste.Libellé</vt:lpstr>
      <vt:lpstr>Liste.Lieu</vt:lpstr>
      <vt:lpstr>Liste.Statut</vt:lpstr>
      <vt:lpstr>Observations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2015-11-01T08:40:26Z</dcterms:modified>
</cp:coreProperties>
</file>