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52E4E852-9191-451C-950F-463B0E71514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RM" sheetId="2" r:id="rId1"/>
    <sheet name="LISTE CAUSES" sheetId="8" r:id="rId2"/>
  </sheets>
  <definedNames>
    <definedName name="_xlnm._FilterDatabase" localSheetId="0" hidden="1">ARM!$A$3:$S$171</definedName>
    <definedName name="ACTIVITE">ARM!$AD$4:$AO$171</definedName>
    <definedName name="DESARM">ARM!$AD$3:$AO$171</definedName>
    <definedName name="LISTE">'LISTE CAUSES'!$B$2:$B$12</definedName>
    <definedName name="LISTE_MOIS">'LISTE CAUSES'!$C$2:$C$25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161" i="2" l="1"/>
  <c r="AB157" i="2"/>
  <c r="AB154" i="2"/>
  <c r="AB144" i="2"/>
  <c r="AB125" i="2"/>
  <c r="AB116" i="2"/>
  <c r="AB83" i="2"/>
  <c r="AB75" i="2"/>
  <c r="AB74" i="2"/>
  <c r="AB69" i="2"/>
  <c r="AB67" i="2"/>
  <c r="AB66" i="2"/>
  <c r="AB64" i="2"/>
  <c r="AB63" i="2"/>
  <c r="AB59" i="2"/>
  <c r="AB52" i="2"/>
  <c r="AB50" i="2"/>
  <c r="AB40" i="2"/>
  <c r="AB31" i="2"/>
  <c r="AB23" i="2"/>
  <c r="AB22" i="2"/>
  <c r="AD3" i="2" l="1"/>
  <c r="AO3" i="2"/>
  <c r="AN3" i="2"/>
  <c r="AM3" i="2"/>
  <c r="AL3" i="2"/>
  <c r="AK3" i="2"/>
  <c r="AJ3" i="2"/>
  <c r="AI3" i="2"/>
  <c r="AH3" i="2"/>
  <c r="AG3" i="2"/>
  <c r="AF3" i="2"/>
  <c r="AE3" i="2"/>
  <c r="AB49" i="2" l="1"/>
  <c r="AB163" i="2"/>
  <c r="AB147" i="2"/>
  <c r="AB131" i="2"/>
  <c r="AB35" i="2"/>
  <c r="AB137" i="2"/>
  <c r="AB104" i="2"/>
  <c r="AB16" i="2"/>
  <c r="AB127" i="2"/>
  <c r="AB142" i="2"/>
  <c r="AB68" i="2"/>
  <c r="AB114" i="2"/>
  <c r="AB65" i="2"/>
  <c r="AB60" i="2"/>
  <c r="AB44" i="2"/>
  <c r="AB51" i="2"/>
  <c r="AB11" i="2"/>
  <c r="AB26" i="2"/>
  <c r="AB33" i="2"/>
  <c r="AB58" i="2"/>
  <c r="AB81" i="2"/>
  <c r="AB8" i="2"/>
  <c r="AB79" i="2"/>
  <c r="AB47" i="2"/>
  <c r="AB86" i="2"/>
  <c r="AB158" i="2"/>
  <c r="AB150" i="2"/>
  <c r="AB77" i="2"/>
  <c r="AB132" i="2"/>
  <c r="AB36" i="2"/>
  <c r="AB91" i="2"/>
  <c r="AB113" i="2"/>
  <c r="AB138" i="2"/>
  <c r="AB122" i="2"/>
  <c r="AB57" i="2"/>
  <c r="AB120" i="2"/>
  <c r="AB143" i="2"/>
  <c r="AB17" i="2"/>
  <c r="AB164" i="2"/>
  <c r="AB92" i="2"/>
  <c r="AB89" i="2"/>
  <c r="AB155" i="2"/>
  <c r="AB123" i="2"/>
  <c r="AB18" i="2"/>
  <c r="AB105" i="2"/>
  <c r="AB159" i="2"/>
  <c r="AB70" i="2"/>
  <c r="AB14" i="2"/>
  <c r="AB37" i="2"/>
  <c r="AB133" i="2"/>
  <c r="AB124" i="2"/>
  <c r="AB108" i="2"/>
  <c r="AB121" i="2"/>
  <c r="AB171" i="2"/>
  <c r="AB139" i="2"/>
  <c r="AB115" i="2"/>
  <c r="AB106" i="2"/>
  <c r="AB98" i="2"/>
  <c r="AB71" i="2"/>
  <c r="AB15" i="2"/>
  <c r="AB134" i="2"/>
  <c r="AB94" i="2"/>
  <c r="AB93" i="2"/>
  <c r="AB156" i="2"/>
  <c r="AB140" i="2"/>
  <c r="AB107" i="2"/>
  <c r="AB99" i="2"/>
  <c r="AB19" i="2"/>
  <c r="AB72" i="2"/>
  <c r="AB167" i="2"/>
  <c r="AB95" i="2"/>
  <c r="AB43" i="2"/>
  <c r="AB10" i="2"/>
  <c r="AB112" i="2"/>
  <c r="AB80" i="2"/>
  <c r="AB32" i="2"/>
  <c r="AB119" i="2"/>
  <c r="AB5" i="2"/>
  <c r="AB78" i="2"/>
  <c r="AB46" i="2"/>
  <c r="AB30" i="2"/>
  <c r="AB13" i="2"/>
  <c r="AB117" i="2"/>
  <c r="AB101" i="2"/>
  <c r="AB85" i="2"/>
  <c r="AB21" i="2"/>
  <c r="AB145" i="2"/>
  <c r="AB27" i="2"/>
  <c r="AB153" i="2"/>
  <c r="AB129" i="2"/>
  <c r="AB97" i="2"/>
  <c r="AB73" i="2"/>
  <c r="AB162" i="2"/>
  <c r="AB90" i="2"/>
  <c r="AB82" i="2"/>
  <c r="AB34" i="2"/>
  <c r="AB88" i="2"/>
  <c r="AB48" i="2"/>
  <c r="AB87" i="2"/>
  <c r="AB55" i="2"/>
  <c r="AB102" i="2"/>
  <c r="AB38" i="2"/>
  <c r="AB25" i="2"/>
  <c r="AB126" i="2"/>
  <c r="AB149" i="2"/>
  <c r="AB141" i="2"/>
  <c r="AB61" i="2"/>
  <c r="AB20" i="2"/>
  <c r="AB96" i="2"/>
  <c r="AB146" i="2"/>
  <c r="AB130" i="2"/>
  <c r="AB136" i="2"/>
  <c r="AB56" i="2"/>
  <c r="AB41" i="2"/>
  <c r="AB151" i="2"/>
  <c r="AB103" i="2"/>
  <c r="AB39" i="2"/>
  <c r="AB166" i="2"/>
  <c r="AB4" i="2"/>
  <c r="AB148" i="2"/>
  <c r="AB100" i="2"/>
  <c r="AB84" i="2"/>
  <c r="AB76" i="2"/>
  <c r="AB28" i="2"/>
  <c r="AB12" i="2"/>
  <c r="AB170" i="2"/>
  <c r="AB42" i="2"/>
  <c r="AB169" i="2"/>
  <c r="AB168" i="2"/>
  <c r="AB160" i="2"/>
  <c r="AB152" i="2"/>
  <c r="AB128" i="2"/>
  <c r="AB24" i="2"/>
  <c r="AB135" i="2"/>
  <c r="AB111" i="2"/>
  <c r="AB7" i="2"/>
  <c r="AB54" i="2"/>
  <c r="AB118" i="2"/>
  <c r="AB110" i="2"/>
  <c r="AB62" i="2"/>
  <c r="AB6" i="2"/>
  <c r="AB29" i="2"/>
  <c r="AB165" i="2"/>
  <c r="AB109" i="2"/>
  <c r="AB53" i="2"/>
  <c r="AB45" i="2"/>
  <c r="AB9" i="2"/>
  <c r="Z167" i="2"/>
  <c r="Z166" i="2"/>
  <c r="Z164" i="2"/>
  <c r="Z163" i="2"/>
  <c r="Z156" i="2"/>
  <c r="Z153" i="2"/>
  <c r="Z151" i="2"/>
  <c r="Z149" i="2"/>
  <c r="Z147" i="2"/>
  <c r="Z146" i="2"/>
  <c r="Z143" i="2"/>
  <c r="Z142" i="2"/>
  <c r="Z140" i="2"/>
  <c r="Z139" i="2"/>
  <c r="Z138" i="2"/>
  <c r="Z137" i="2"/>
  <c r="Z136" i="2"/>
  <c r="Z134" i="2"/>
  <c r="Z133" i="2"/>
  <c r="Z132" i="2"/>
  <c r="Z131" i="2"/>
  <c r="Z130" i="2"/>
  <c r="Z129" i="2"/>
  <c r="Z127" i="2"/>
  <c r="Z124" i="2"/>
  <c r="Z123" i="2"/>
  <c r="Z121" i="2"/>
  <c r="Z120" i="2"/>
  <c r="Z119" i="2"/>
  <c r="Z114" i="2"/>
  <c r="Z112" i="2"/>
  <c r="Z107" i="2"/>
  <c r="Z106" i="2"/>
  <c r="Z105" i="2"/>
  <c r="Z104" i="2"/>
  <c r="Z103" i="2"/>
  <c r="Z102" i="2"/>
  <c r="Z101" i="2"/>
  <c r="Z99" i="2"/>
  <c r="Z96" i="2"/>
  <c r="Z91" i="2"/>
  <c r="Z89" i="2"/>
  <c r="Z88" i="2"/>
  <c r="Z87" i="2"/>
  <c r="Z86" i="2"/>
  <c r="Z85" i="2"/>
  <c r="Z82" i="2"/>
  <c r="Z81" i="2"/>
  <c r="Z79" i="2"/>
  <c r="Z77" i="2"/>
  <c r="Z72" i="2"/>
  <c r="Z71" i="2"/>
  <c r="Z60" i="2"/>
  <c r="Z57" i="2"/>
  <c r="Z56" i="2"/>
  <c r="Z55" i="2"/>
  <c r="Z49" i="2"/>
  <c r="Z48" i="2"/>
  <c r="Z47" i="2"/>
  <c r="Z46" i="2"/>
  <c r="Z44" i="2"/>
  <c r="Z43" i="2"/>
  <c r="Z39" i="2"/>
  <c r="Z37" i="2"/>
  <c r="Z36" i="2"/>
  <c r="Z35" i="2"/>
  <c r="Z34" i="2"/>
  <c r="Z33" i="2"/>
  <c r="Z30" i="2"/>
  <c r="Z27" i="2"/>
  <c r="Z23" i="2"/>
  <c r="Z22" i="2"/>
  <c r="Z25" i="2"/>
  <c r="Z20" i="2" l="1"/>
  <c r="Z19" i="2"/>
  <c r="Z18" i="2"/>
  <c r="Z17" i="2"/>
  <c r="Z15" i="2"/>
  <c r="Z13" i="2"/>
  <c r="Z11" i="2"/>
  <c r="Z10" i="2"/>
  <c r="Z7" i="2" l="1"/>
  <c r="Z5" i="2"/>
  <c r="C25" i="8" l="1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AE173" i="2" l="1"/>
  <c r="AF173" i="2"/>
  <c r="AG173" i="2"/>
  <c r="AH173" i="2"/>
  <c r="AI173" i="2"/>
  <c r="AJ173" i="2"/>
  <c r="AK173" i="2"/>
  <c r="AL173" i="2"/>
  <c r="AM173" i="2"/>
  <c r="AN173" i="2"/>
  <c r="AO173" i="2"/>
  <c r="AD173" i="2"/>
  <c r="Z115" i="2" l="1"/>
  <c r="Z94" i="2" l="1"/>
  <c r="Z4" i="2" l="1"/>
  <c r="Z6" i="2"/>
  <c r="Z8" i="2"/>
  <c r="Z9" i="2"/>
  <c r="Z12" i="2"/>
  <c r="Z14" i="2"/>
  <c r="Z16" i="2"/>
  <c r="Z21" i="2"/>
  <c r="Z24" i="2"/>
  <c r="Z26" i="2"/>
  <c r="Z28" i="2"/>
  <c r="Z29" i="2"/>
  <c r="Z31" i="2"/>
  <c r="Z32" i="2"/>
  <c r="Z38" i="2"/>
  <c r="Z40" i="2"/>
  <c r="Z41" i="2"/>
  <c r="Z42" i="2"/>
  <c r="Z45" i="2"/>
  <c r="Z50" i="2"/>
  <c r="Z51" i="2"/>
  <c r="Z52" i="2"/>
  <c r="Z53" i="2"/>
  <c r="Z54" i="2"/>
  <c r="Z58" i="2"/>
  <c r="Z59" i="2"/>
  <c r="Z61" i="2"/>
  <c r="Z62" i="2"/>
  <c r="Z63" i="2"/>
  <c r="Z64" i="2"/>
  <c r="Z65" i="2"/>
  <c r="Z66" i="2"/>
  <c r="Z67" i="2"/>
  <c r="Z68" i="2"/>
  <c r="Z69" i="2"/>
  <c r="Z70" i="2"/>
  <c r="Z73" i="2"/>
  <c r="Z74" i="2"/>
  <c r="Z75" i="2"/>
  <c r="Z76" i="2"/>
  <c r="Z78" i="2"/>
  <c r="Z80" i="2"/>
  <c r="Z83" i="2"/>
  <c r="Z84" i="2"/>
  <c r="Z90" i="2"/>
  <c r="Z92" i="2"/>
  <c r="Z93" i="2"/>
  <c r="Z95" i="2"/>
  <c r="Z97" i="2"/>
  <c r="Z98" i="2"/>
  <c r="Z100" i="2"/>
  <c r="Z108" i="2"/>
  <c r="Z109" i="2"/>
  <c r="Z110" i="2"/>
  <c r="Z111" i="2"/>
  <c r="Z113" i="2"/>
  <c r="Z116" i="2"/>
  <c r="Z117" i="2"/>
  <c r="Z118" i="2"/>
  <c r="Z122" i="2"/>
  <c r="Z125" i="2"/>
  <c r="Z126" i="2"/>
  <c r="Z128" i="2"/>
  <c r="Z135" i="2"/>
  <c r="Z141" i="2"/>
  <c r="Z144" i="2"/>
  <c r="Z145" i="2"/>
  <c r="Z148" i="2"/>
  <c r="Z150" i="2"/>
  <c r="Z152" i="2"/>
  <c r="Z154" i="2"/>
  <c r="Z155" i="2"/>
  <c r="Z157" i="2"/>
  <c r="Z158" i="2"/>
  <c r="Z159" i="2"/>
  <c r="Z160" i="2" l="1"/>
  <c r="Z161" i="2"/>
  <c r="Z162" i="2"/>
  <c r="Z165" i="2"/>
  <c r="Z168" i="2"/>
  <c r="Z169" i="2"/>
  <c r="Z170" i="2"/>
  <c r="Z171" i="2"/>
</calcChain>
</file>

<file path=xl/sharedStrings.xml><?xml version="1.0" encoding="utf-8"?>
<sst xmlns="http://schemas.openxmlformats.org/spreadsheetml/2006/main" count="2403" uniqueCount="317">
  <si>
    <t>Zone</t>
  </si>
  <si>
    <t>Niveau</t>
  </si>
  <si>
    <t>TZ</t>
  </si>
  <si>
    <t>Massifs  tête de pieux</t>
  </si>
  <si>
    <t>Longrines</t>
  </si>
  <si>
    <t>Dalle Basse</t>
  </si>
  <si>
    <t>Verticaux</t>
  </si>
  <si>
    <t>Dalle Haute</t>
  </si>
  <si>
    <t>Poutres</t>
  </si>
  <si>
    <t>Objet</t>
  </si>
  <si>
    <t>Dalle Haute et poutres</t>
  </si>
  <si>
    <t>Voiles par Passes</t>
  </si>
  <si>
    <t>TN</t>
  </si>
  <si>
    <t>Voiles par Passes Toutes Zones</t>
  </si>
  <si>
    <t>Fondations</t>
  </si>
  <si>
    <t>Dalles /Poutres</t>
  </si>
  <si>
    <t>Verticaux / Dalles</t>
  </si>
  <si>
    <t>Ind.  A</t>
  </si>
  <si>
    <t>Ind.  B</t>
  </si>
  <si>
    <t>Ind.  C</t>
  </si>
  <si>
    <t>Ind.  D</t>
  </si>
  <si>
    <t>Ind.  E</t>
  </si>
  <si>
    <t>Ind.  F</t>
  </si>
  <si>
    <t>Ind.  G</t>
  </si>
  <si>
    <t>Ind.  H</t>
  </si>
  <si>
    <t>Ind.  I</t>
  </si>
  <si>
    <t>AFFAIRE</t>
  </si>
  <si>
    <t>BAT/OUV</t>
  </si>
  <si>
    <t>157284</t>
  </si>
  <si>
    <t>1120</t>
  </si>
  <si>
    <t>DISC</t>
  </si>
  <si>
    <t>SPEC</t>
  </si>
  <si>
    <t>S</t>
  </si>
  <si>
    <t>AR</t>
  </si>
  <si>
    <t>PROC</t>
  </si>
  <si>
    <t>TYPE</t>
  </si>
  <si>
    <t>S2</t>
  </si>
  <si>
    <t>N0</t>
  </si>
  <si>
    <t>N1</t>
  </si>
  <si>
    <t>N2</t>
  </si>
  <si>
    <t>N3</t>
  </si>
  <si>
    <t>PL</t>
  </si>
  <si>
    <t>S3</t>
  </si>
  <si>
    <t>Poteaux</t>
  </si>
  <si>
    <t>13115</t>
  </si>
  <si>
    <t>13105</t>
  </si>
  <si>
    <t>14</t>
  </si>
  <si>
    <t>SA</t>
  </si>
  <si>
    <t>13133</t>
  </si>
  <si>
    <t>cuvettes asc et esc</t>
  </si>
  <si>
    <t>13099</t>
  </si>
  <si>
    <t>Principe bandes de clavages</t>
  </si>
  <si>
    <t>13229</t>
  </si>
  <si>
    <t xml:space="preserve">Plan armatures Asc. 3 &amp; 4 </t>
  </si>
  <si>
    <t>COF</t>
  </si>
  <si>
    <t>Dalle Haute (Armatures Prédalles)</t>
  </si>
  <si>
    <t>Dalle Haute (Coffrage Prédalles)</t>
  </si>
  <si>
    <t>13104</t>
  </si>
  <si>
    <t>16</t>
  </si>
  <si>
    <t>13250</t>
  </si>
  <si>
    <t>Fondations - Carneaux</t>
  </si>
  <si>
    <t>Ascenseur 12 et sortie carnot</t>
  </si>
  <si>
    <t>13103</t>
  </si>
  <si>
    <t>Dalle Haute (Armatures Sup.)</t>
  </si>
  <si>
    <t>Non diffusé</t>
  </si>
  <si>
    <t>13098</t>
  </si>
  <si>
    <t>Dalle Basse (Dallage)</t>
  </si>
  <si>
    <t>Dalle Basse (Radier)</t>
  </si>
  <si>
    <t>Massifs  tête de pieux et longrines de redressement</t>
  </si>
  <si>
    <t>13113</t>
  </si>
  <si>
    <t>15</t>
  </si>
  <si>
    <t>13138</t>
  </si>
  <si>
    <t>17</t>
  </si>
  <si>
    <t>13139</t>
  </si>
  <si>
    <t>Dalle Haute (Coffrage / Armatures Prédalles)</t>
  </si>
  <si>
    <t>13185</t>
  </si>
  <si>
    <t>Verticaux tout niveaux</t>
  </si>
  <si>
    <t>Dalle Haute tout nineaux (Paliers Esc.)</t>
  </si>
  <si>
    <t>14/15</t>
  </si>
  <si>
    <t>Ind.  J</t>
  </si>
  <si>
    <t>Ind. K</t>
  </si>
  <si>
    <t>Ind. L</t>
  </si>
  <si>
    <t xml:space="preserve"> Longrines de redressement</t>
  </si>
  <si>
    <t>13223</t>
  </si>
  <si>
    <t>13097</t>
  </si>
  <si>
    <t>13207</t>
  </si>
  <si>
    <t>Verticaux tout niveaux (Escalier Métalique)</t>
  </si>
  <si>
    <t>Ind. M</t>
  </si>
  <si>
    <t>Verticaux (Tout niveaux)</t>
  </si>
  <si>
    <t>13140</t>
  </si>
  <si>
    <t>Dalle Haute (Armatures complémentaires)</t>
  </si>
  <si>
    <t>Massifs Superficielles des mâts d'éclairage des Passerelles (U04 / U05 / U11)</t>
  </si>
  <si>
    <t>13183</t>
  </si>
  <si>
    <t>Dalle radier de lestage</t>
  </si>
  <si>
    <t>13096</t>
  </si>
  <si>
    <t>13184</t>
  </si>
  <si>
    <t xml:space="preserve">Massifs  tête de Pieux Passerelles </t>
  </si>
  <si>
    <t>Ind. N</t>
  </si>
  <si>
    <t>13141</t>
  </si>
  <si>
    <t>Plancher Haut NA (Armatures complémentaires)</t>
  </si>
  <si>
    <t>Ind. O</t>
  </si>
  <si>
    <t>13190</t>
  </si>
  <si>
    <t>Escalier 10 - Tout niveaux</t>
  </si>
  <si>
    <t>13191</t>
  </si>
  <si>
    <t>13142</t>
  </si>
  <si>
    <t>Escalier 9 - Tout niveaux</t>
  </si>
  <si>
    <t>13171</t>
  </si>
  <si>
    <t>Renforts potelets métallique</t>
  </si>
  <si>
    <t>13095</t>
  </si>
  <si>
    <t>Cuvettes et Edicules Asc</t>
  </si>
  <si>
    <t>13199</t>
  </si>
  <si>
    <t>Local Technique</t>
  </si>
  <si>
    <t>13094</t>
  </si>
  <si>
    <t>Chambre ELEC</t>
  </si>
  <si>
    <t>13129</t>
  </si>
  <si>
    <t>Fosse et Niches quai de déchargement</t>
  </si>
  <si>
    <t xml:space="preserve">Dallage Local EPA et Fondations pour Hélices à Bagages </t>
  </si>
  <si>
    <t>13143</t>
  </si>
  <si>
    <t>ESCALIERS 3, 5, 6, 22, 27, 29, 34, 35 &amp; MUR DE SOUTENEMENT ESC.2</t>
  </si>
  <si>
    <t>13182</t>
  </si>
  <si>
    <t>Portique rideau coupe feu</t>
  </si>
  <si>
    <t>Ajout détail scellements et mise à jour suivant VISAS du 08/10/2019</t>
  </si>
  <si>
    <t>Mise à jour suivant visas MOE du 20/09/2019. Voir fiche réponse visas</t>
  </si>
  <si>
    <t>Ajout renforts pour réseaux enterrés multitubulaire Fosse 2 voir élévations 1 et 2</t>
  </si>
  <si>
    <t>Mise à jour suivant VISAS du 08/03/2019</t>
  </si>
  <si>
    <t>Mise à jour de la liste des plans de référence</t>
  </si>
  <si>
    <t>Ajout adaptation armatures fosse 2</t>
  </si>
  <si>
    <t>Mise à jour suivant nuages</t>
  </si>
  <si>
    <t>Mise à jour suivant demande chantier, zone prédalles (41 à 45) passé en CSP</t>
  </si>
  <si>
    <t>Mise à jour suivant visas MOE du 09/08/2019. Voir fiche réponse visas "Ajout référence NC"</t>
  </si>
  <si>
    <t>Fosses SPK</t>
  </si>
  <si>
    <t>Révision retour en phase EXE car ne concerne pas uniquement
la passerelle U11 (suivant demande chantier du 12/09/2019)</t>
  </si>
  <si>
    <t>Mise à jour suivant VISAS du 08/08/2019</t>
  </si>
  <si>
    <t>Mise à jour suivant visas MOE du 04/04/2019. Voir fiche réponse visas</t>
  </si>
  <si>
    <t>Mise à jour suivant visas MOE du 18/12/2018. Voir fiche réponse visas</t>
  </si>
  <si>
    <t>Mise à jour suivant visas MOE du 22/07/2019. Voir fiche réponse visas</t>
  </si>
  <si>
    <t>Dernier 
indice</t>
  </si>
  <si>
    <t>RENFORTS POTELETS METALLIQUE</t>
  </si>
  <si>
    <t>Ajout chainages - Radier voir page 4Bis</t>
  </si>
  <si>
    <t xml:space="preserve">Mise à jour suivant visas MOE/CT </t>
  </si>
  <si>
    <t>Mise à jour références plans</t>
  </si>
  <si>
    <t xml:space="preserve">Mise à jour général </t>
  </si>
  <si>
    <t>Mise à jour suivant visa MOE du 15/01/2019. Voir fiche réponse visa</t>
  </si>
  <si>
    <t>Ajout renforts aux extrémités des BN voir page A</t>
  </si>
  <si>
    <t>Ajout détails de principe sur prédalles</t>
  </si>
  <si>
    <t>Mise à jour Pt.171, ajout scellements pour adaptation chantier, voir page 14</t>
  </si>
  <si>
    <t>Mise à jour PH NC et ND suivant plan LMV, Synthèses du 15/02/2019 et plan Archit indice Q</t>
  </si>
  <si>
    <t>Ajouter muret et radier de soutennement</t>
  </si>
  <si>
    <t>Mise à jour CH (20x40ht) intermédiaires des Asc.10 et 12 (voir nuages)</t>
  </si>
  <si>
    <t>Mise à jour Asc. 10 et 12 suivant plans Asc. 1006 et 1008, voir pages 26 à 51</t>
  </si>
  <si>
    <t>Ajout connecteurs selon NDC LMV voir pages 31, 34, 35, 37, 44, 46, 47, 49 et 50</t>
  </si>
  <si>
    <t>Mise à jour suivant VISAS MOE du 23/10/2019 (Ajout détails platines et fer de manutention), voir pages 23, 24 et 29 et mise à jour référence NC</t>
  </si>
  <si>
    <t>Ajout relevé suivant demande chantier voir page 7</t>
  </si>
  <si>
    <t>Mise à jour suivant visas MOE du 04/04/2019. Voir  fiche réponse visas</t>
  </si>
  <si>
    <t>Ajout Micro-Pieux Ø60 suivant demande chantier voir page 3</t>
  </si>
  <si>
    <t>Mise à jour suivant visas MOE/CT (ajout légende voir page C)</t>
  </si>
  <si>
    <t>Ajout LG.514 et mise à jour LG.50 suivant demande chantier</t>
  </si>
  <si>
    <t>Mise à jour selon VISAS du 12/12/2018</t>
  </si>
  <si>
    <t>Mise à jour TP M.134A/ M1.34B et TP M.132 supprimé</t>
  </si>
  <si>
    <t>Mise à jour TP M.171 suivant demande chantier, voir pages 01, 01Bis, 14 et 17</t>
  </si>
  <si>
    <t>Mise à jour et ajout détails Fosses 1</t>
  </si>
  <si>
    <t>Ajout armatures radier (voir nuages)</t>
  </si>
  <si>
    <t>Ajout armatures Fosses 2, détail sur bêche BC1 et renforts RADIER 30cm</t>
  </si>
  <si>
    <t>Mise à jour joints (J.S) et ajout renforts départs escaliers 9 et 16</t>
  </si>
  <si>
    <t>Ajout repérage FOSSE SPK suivant VISA du 26/07/2019 sur cahier 13191</t>
  </si>
  <si>
    <t>Mise à jour suivant visas MOE/CT</t>
  </si>
  <si>
    <t>Mise à jour V10 suivant demande chantier, voir page 40
Ajout poteau Pt.1, voir pages 41 et 42</t>
  </si>
  <si>
    <t>Détail Scellement (LG.45 / LG.59 / LG.63 / M.173), mise à jour PV5 et PV6
Mise à jour suivant plans de synthèses reçus le 15/02/2019</t>
  </si>
  <si>
    <t>Mise à jour poutre T213
Mise à jour poutre T162-T211-T204 bis</t>
  </si>
  <si>
    <t>Mise à jour poutre T176
Mise à jour poutre T209</t>
  </si>
  <si>
    <t>Mise à jour poutre T209 ind J annulé, modif 193/258/162/188bis/265</t>
  </si>
  <si>
    <t>Mise à jour poutres T179 /268 / 271 suivant plans de synthèses reçus le 15/02/19
Mise à jour attentes poutres 278
Mise à jour liaisons poutres 180, 198a, 198b, 201, 208, 212, 214, 215 et 216 voir pages 15, 27, 33, 34, 56 à 60</t>
  </si>
  <si>
    <t>Mise à jour poutres 186-187-206-207-208-214-215-217-260</t>
  </si>
  <si>
    <t>Prolonger armatures Pt.158-Pt159</t>
  </si>
  <si>
    <t>Ajout coupes P-P/Q-Q .</t>
  </si>
  <si>
    <t>Mise à jour dalles Files (NH-NI/N04-N05)</t>
  </si>
  <si>
    <t>Mise à jour suivant plans de synthèses reçus le 15/02/2019
Mise à jour liaison Pt.194 / PV voir page 6</t>
  </si>
  <si>
    <t>Réponse VISAS du 11/02/2019 (ajout de la zone à charge d'explotation 2t/m²)</t>
  </si>
  <si>
    <t>Mise à jour suivant plans de synthèses reçus le 15/02/2019
Adaptation PN2 pour passage ST40C et adatation CV5 voir pages 3 et 5</t>
  </si>
  <si>
    <t>Mise à jour des attentes poutres 221, 238, 246, 247, 248 et 301
Mise à jour liaisons poutres 227, 244 et 246 voir pages 8, 24 et 28</t>
  </si>
  <si>
    <t>Ajout éclisses poutres184-221-223-224-229-235-236-240-241-247-248</t>
  </si>
  <si>
    <t>Mise à jour Pré-dalles 41/42/43/44/45/52/84. suivant Visas CT du 22/01/19</t>
  </si>
  <si>
    <t>Mise à jour axes PL pour niche hayon DMT 80 suivant retour ADP du 18/09/19</t>
  </si>
  <si>
    <t>Mise à jour suivant VISA du 25/10/2019 (repères de coupes modifiés)
Mise à jour général (ajout repérage fosses et niches)</t>
  </si>
  <si>
    <t>Mise à jour suivant visas MOE/CT (ajout légende voir page B)</t>
  </si>
  <si>
    <t>Réponses VISAS, voir bulles</t>
  </si>
  <si>
    <t>Détails Pt à créer dans VPP envoyé au chantier le 26/03
Mise à jour poteaux 73-75-113-114</t>
  </si>
  <si>
    <t>Mise à jour poutres 136-137-138, voir bulles</t>
  </si>
  <si>
    <t>Mise à jour coffrage et ajouter armatures signalées</t>
  </si>
  <si>
    <t>Ferraillage paliers de l'escalier 30 et murets</t>
  </si>
  <si>
    <t>Ajout indication espacements sur aciers 13 à 20 dans nomenclature</t>
  </si>
  <si>
    <t>Mise à jour voir nuages</t>
  </si>
  <si>
    <t>Mise à jour</t>
  </si>
  <si>
    <t>Poutre T1 modifié et mise à jour Poutre 280
Ajout Pt.2</t>
  </si>
  <si>
    <t>Mise à jour plots R2 et R3</t>
  </si>
  <si>
    <t>Ajout détail SC1
Ajout plan de coffrage voir page A</t>
  </si>
  <si>
    <t>1er Envoi</t>
  </si>
  <si>
    <t>Mise à jour détails sur cornières de fixation, suivant remarques MOE</t>
  </si>
  <si>
    <t>Mise à jour suivant visas MOE/CT, ajout nota page 00 voir nuages</t>
  </si>
  <si>
    <t>Mise à jour suivant visas MOE du 27/09/2019. Voir fiche réponse visas</t>
  </si>
  <si>
    <t>Mise à jour suivant visas MOE du 15/04/2019. Voir fiche réponse visas</t>
  </si>
  <si>
    <t>Mise à jour suivant demande chantier Têtes de pieux - Type 2 voir pages 3 et 4</t>
  </si>
  <si>
    <t>Mise à jour tripodes voir pages 3, 3Bis, 4 et 4Bis</t>
  </si>
  <si>
    <t>Ajout nota page 00 voir nuages</t>
  </si>
  <si>
    <t>Modification suivant demande chantier "DOE U11"</t>
  </si>
  <si>
    <t>Mise à jour repérage, suivant visas MOE du 08/11/2018. Voir fiche réponse visas</t>
  </si>
  <si>
    <t>Mise à jour suivant VISAS du 22/01/2019</t>
  </si>
  <si>
    <t>Mise a jour selon VISAS du 04/12/2018 et ajout fiche réponse</t>
  </si>
  <si>
    <t>Mise à jour suivant VISAS ADP du 11/02/2019</t>
  </si>
  <si>
    <t>Mise à jour suivant VISAS ADP et ajout fiche réponse</t>
  </si>
  <si>
    <t>Ajout armatures semelle (40x50ht)</t>
  </si>
  <si>
    <t>Ajout référence NC</t>
  </si>
  <si>
    <t>Mise à jour suivant VISAS du 11/02/2019</t>
  </si>
  <si>
    <t>Mise à jour suivant retour charpentier le 17/01/2019</t>
  </si>
  <si>
    <t>Mise à jour suivant nouveau détails LMV reçus le 07/02/19</t>
  </si>
  <si>
    <t>Coupe A-A supprimé suivant PV1</t>
  </si>
  <si>
    <t>1 er diffusion</t>
  </si>
  <si>
    <t>Modification des poteaux suivant plan charpente N° 27600</t>
  </si>
  <si>
    <t>Rendu caduque par le chantier car variante local haute tension béton annulée</t>
  </si>
  <si>
    <t>Mise à jour suivant visas MOE du 30/11/2018. Voir fiche réponse visas</t>
  </si>
  <si>
    <t>Mise à jour chainages voir pages 16 et 17</t>
  </si>
  <si>
    <t>Mise à jour suivant plans de synthèses reçus le 15/02/2019</t>
  </si>
  <si>
    <t>Mise à jour suivant nuages, et ajout renforts cuvettes</t>
  </si>
  <si>
    <t>Mise à jour suivant OS536 (ajout porte dans voile V3) voir page 5 et 5Bis</t>
  </si>
  <si>
    <t>Mise à jour voile V8 et ajout chaînages, voir pages 19 et 21 à 23</t>
  </si>
  <si>
    <t>Mise à jour PH NC, ND et NE suivant plan LMV et Synthèses du 15/02/2019</t>
  </si>
  <si>
    <t>Mise à jour voile V4 en réponse de la FNC 113 suivant erreur implantation chantier,
et liaison voile/plancher collaborant V5 supprimé voir pages 12, 13 et 16</t>
  </si>
  <si>
    <t>Ajout liaisons (Stabox), voir voiles V4 et V5 pages à 16
Ajout équivanlent scellements V8, CV18 et CV20 suivant demande chantier</t>
  </si>
  <si>
    <t>Mise à jour voiles V4 et V8 (contreventement provisoir phase réalisation)
Mise à jour PH NC, ND et NE suivant plan LMV et Synthèses du 15/02/2019</t>
  </si>
  <si>
    <t>Ajout Pt. ND/N02 voir pages 24 et 25</t>
  </si>
  <si>
    <t>Mise à jour suivant nuages (Ajout renforts au droit des BN)</t>
  </si>
  <si>
    <t>VAO</t>
  </si>
  <si>
    <t>Mise à jour PH NB suivant plans LMV et synthèse du 15/02/19.
Mise à jour voile V11 voir pages 11, 12 et 13
Ajout détail D1 voir pages 04, 06, 14, 19, 22Bis et 22ter</t>
  </si>
  <si>
    <t xml:space="preserve">Mise à jour PH NC suivant plan LMV et Synthèses du 15/02/2019Mise à jour PH NC et ND suivant plan LMV, Synthèses du 15/02/2019 et plan Archit indice Q
Mise à jour PH ND et NE suivant plan LMV, Synthèses du 15/02/2019
</t>
  </si>
  <si>
    <t>Réponse VISA déjà effectué le 28/11/2018 13216-D "Mise à jour suivant VISAS du 19/11/2018 et ajout fiche réponses"
Mise à jour V15 et CV18 suivant JD, voir pages 19 et 22
Mise à jour suivant nuage, et ajout renforts cuvettes</t>
  </si>
  <si>
    <t>Tête de pieux à supprimer</t>
  </si>
  <si>
    <t>VSO</t>
  </si>
  <si>
    <t>Ajouter armatures poteaux 38-39</t>
  </si>
  <si>
    <t>Ajouter armatures bêche</t>
  </si>
  <si>
    <t>Mise jour longrines LG.509, LG.510 et TP.190 suite au dernier relvevé BOTTE
Mise à jour LG.510 voir pages 3 et 4
Mise à jour suivant demande chantier</t>
  </si>
  <si>
    <t>Mise à jour suivant VISAS du 18/12/2018</t>
  </si>
  <si>
    <t>Mise à jour suivant VISAS MOE du 23/10/2019 (Ajout détails platines et fer de manutention), voir page 6, et mise à jour référence NC</t>
  </si>
  <si>
    <t>Statut</t>
  </si>
  <si>
    <t>Réponses VISAS</t>
  </si>
  <si>
    <t>Mise à jour suivant visas du 14/11/2018. Voir fiche réponse visas</t>
  </si>
  <si>
    <t>Adaptation renforts réservation voile V3</t>
  </si>
  <si>
    <t>Mise à jour suivant VISAS MOE du 09/08/2019 et ajout fiche réponses"</t>
  </si>
  <si>
    <t>1er envoi</t>
  </si>
  <si>
    <t>CADUC</t>
  </si>
  <si>
    <t>Ajout armatures massifs M.A
Ajout BN3
Mise à jour coupe 4-4 suivant demande chantier</t>
  </si>
  <si>
    <t>Mise à jour poteaux P1 et P2 voir page 11
Mise à jour détails renforts Résa. Voir page B</t>
  </si>
  <si>
    <t>Mise à jour suivant synthèses et tableaux dimension portes. Trumeaux T1 passé en Maçonneris et L2 suprimé
Ajout voile V5 voir pages 11 et 12</t>
  </si>
  <si>
    <t>Mise à jour coupe 2-2</t>
  </si>
  <si>
    <t>Ajoutre poutre 01 - 02 et 03</t>
  </si>
  <si>
    <t>Mise à jour voir nuages (Mise à jour suivant coff.)</t>
  </si>
  <si>
    <t>Mise à jour suivant et ajout renforts suivant demande chantier, voir pages 36 et 37</t>
  </si>
  <si>
    <t>Mise à jour suivant demande chantier</t>
  </si>
  <si>
    <t>EN VERIFICATION</t>
  </si>
  <si>
    <r>
      <t xml:space="preserve">Mise à jour arase voiles et ajout résa. charpente, voir pages 2 à 8 et 12 </t>
    </r>
    <r>
      <rPr>
        <b/>
        <sz val="11"/>
        <rFont val="Arial Narrow"/>
        <family val="2"/>
      </rPr>
      <t>(Ahmed dois ajouter NC renforts de cuvette pour adaptation chantier des poutres 246. et 247. suivant demande chantier voir pages 01, 01BIS et 07)</t>
    </r>
  </si>
  <si>
    <t>Recollement</t>
  </si>
  <si>
    <t>Ajout corbeau filants pour prédalles 46, 54, 56 et 80 suivant demande chantier, voir coupes A-A (Scellements), E1-E1, E2-E2 et D-D</t>
  </si>
  <si>
    <t>Adaptation chantier (poutres 246. et 247) suivant demande chantier voir pages 01, 01BIS et 07</t>
  </si>
  <si>
    <t xml:space="preserve">AEROPORT ROISSY CDG - CDG1 Liaison des satellites
LISTE DES PLANS D'ARMATURES </t>
  </si>
  <si>
    <t>N° de Plan</t>
  </si>
  <si>
    <t>Ajout détails type renforts résa.
Ajout renforts V.NA'(16) voir page 30Bis
Mise à jour suivant VISAS du 22/01/2019</t>
  </si>
  <si>
    <t>Modifications longrines suivant relevés contrôle pieux du 14/01/2019
Mise à jour réf NC</t>
  </si>
  <si>
    <t>Mise à jour voir nuages (suivant nouveau plan rideau de compatimentage coupe feu)</t>
  </si>
  <si>
    <t>Mise à jour suivant altimétries plots pour Mats d'éclairage voir pages 04 à 04Quat</t>
  </si>
  <si>
    <t>Mise à jour des arases (suivant plans LMV et synthèse du 15/02/19.)</t>
  </si>
  <si>
    <t>Mise à jour BN escalier.14 suivant LG béton du 11/06/2019</t>
  </si>
  <si>
    <t>Mise à jour poutre 171bis, voir bulles</t>
  </si>
  <si>
    <t>Mise à jour de la liste des plans de référence « Modifier la spécialité en (SA) par chantier sur Mezzoteam »</t>
  </si>
  <si>
    <t>SERVICE</t>
  </si>
  <si>
    <t>Somme de Jours - janvier 19</t>
  </si>
  <si>
    <t>Somme de Jours - Février 19</t>
  </si>
  <si>
    <t>Somme de Jours - Mars 19</t>
  </si>
  <si>
    <t>Somme de Jours - Avril 19</t>
  </si>
  <si>
    <t>Somme de Jours - Mai 19</t>
  </si>
  <si>
    <t>Somme de Jours - Juin 19</t>
  </si>
  <si>
    <t>Somme de Jours - Juillet 19</t>
  </si>
  <si>
    <t>Somme de Jours - Août 19</t>
  </si>
  <si>
    <t>Somme de Jours - Octobre 19</t>
  </si>
  <si>
    <t>Somme de Jours - Novembre 19</t>
  </si>
  <si>
    <t>Somme de Jours - Déc 19</t>
  </si>
  <si>
    <t>Somme de Jours - Sept 19</t>
  </si>
  <si>
    <t>Mois</t>
  </si>
  <si>
    <t>Cause  (11 points)</t>
  </si>
  <si>
    <t>Liste des causes de modification et de reprise</t>
  </si>
  <si>
    <t>Issus d'un OS du MO</t>
  </si>
  <si>
    <t>Visa non lié a des sujets issus du BE</t>
  </si>
  <si>
    <t>Plan de maçonnerie</t>
  </si>
  <si>
    <t>Issus de V3 après la sortie des armatures précédente</t>
  </si>
  <si>
    <t>Excentrement des pieux</t>
  </si>
  <si>
    <t>Liées au modification de dessencte de charge LMV</t>
  </si>
  <si>
    <t xml:space="preserve">Recherche de réservation LMV </t>
  </si>
  <si>
    <t>Erreur du BE structure</t>
  </si>
  <si>
    <t>Erreur de chantier ou FNC</t>
  </si>
  <si>
    <t xml:space="preserve">Changement d'hypothèse </t>
  </si>
  <si>
    <t>Descriptif</t>
  </si>
  <si>
    <t>Temps passé (h)</t>
  </si>
  <si>
    <t>Qui</t>
  </si>
  <si>
    <t>Commentaire</t>
  </si>
  <si>
    <t>Service</t>
  </si>
  <si>
    <r>
      <t>Mise à jour suivant VISAS MOE du 09/08/2019 et ajout fiche réponses,</t>
    </r>
    <r>
      <rPr>
        <b/>
        <sz val="11"/>
        <rFont val="Arial Narrow"/>
        <family val="2"/>
      </rPr>
      <t xml:space="preserve"> Un nouveau plan sera diffusé sous-indice "B" </t>
    </r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</si>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</sst>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0"/>
    <numFmt numFmtId="165" formatCode="dd/mm/yy;@"/>
    <numFmt numFmtId="166" formatCode="_-* #,##0.0\ _€_-;\-* #,##0.0\ _€_-;_-* &quot;-&quot;??\ _€_-;_-@_-"/>
    <numFmt numFmtId="167" formatCode="mmmm\ yyyy"/>
    <numFmt numFmtId="168" formatCode="h:mm;@"/>
  </numFmts>
  <fonts count="14"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b/>
      <sz val="18"/>
      <name val="Arial Narrow"/>
      <family val="2"/>
    </font>
    <font>
      <b/>
      <sz val="16"/>
      <name val="Arial Narrow"/>
      <family val="2"/>
    </font>
    <font>
      <sz val="8"/>
      <name val="Calibri"/>
      <family val="2"/>
      <scheme val="minor"/>
    </font>
    <font>
      <b/>
      <sz val="16"/>
      <name val="Vinci Rounded"/>
    </font>
    <font>
      <sz val="16"/>
      <name val="Vinci Rounded"/>
    </font>
    <font>
      <sz val="14"/>
      <name val="Arial Narrow"/>
      <family val="2"/>
    </font>
    <font>
      <sz val="1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 diagonalUp="1" diagonalDown="1"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dotted">
        <color indexed="64"/>
      </diagonal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/>
    <xf numFmtId="49" fontId="2" fillId="0" borderId="6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3" borderId="15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textRotation="90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164" fontId="1" fillId="0" borderId="16" xfId="0" applyNumberFormat="1" applyFont="1" applyFill="1" applyBorder="1" applyAlignment="1">
      <alignment horizontal="center" vertical="center" wrapText="1"/>
    </xf>
    <xf numFmtId="165" fontId="3" fillId="8" borderId="19" xfId="0" applyNumberFormat="1" applyFont="1" applyFill="1" applyBorder="1" applyAlignment="1">
      <alignment horizontal="left" vertical="center" wrapText="1"/>
    </xf>
    <xf numFmtId="165" fontId="3" fillId="5" borderId="18" xfId="0" applyNumberFormat="1" applyFont="1" applyFill="1" applyBorder="1" applyAlignment="1">
      <alignment horizontal="left" vertical="center" wrapText="1"/>
    </xf>
    <xf numFmtId="49" fontId="2" fillId="0" borderId="18" xfId="0" applyNumberFormat="1" applyFont="1" applyFill="1" applyBorder="1" applyAlignment="1">
      <alignment horizontal="center" vertical="center"/>
    </xf>
    <xf numFmtId="165" fontId="3" fillId="0" borderId="18" xfId="0" applyNumberFormat="1" applyFont="1" applyFill="1" applyBorder="1" applyAlignment="1">
      <alignment horizontal="center" vertical="center"/>
    </xf>
    <xf numFmtId="165" fontId="3" fillId="0" borderId="18" xfId="0" applyNumberFormat="1" applyFont="1" applyFill="1" applyBorder="1" applyAlignment="1">
      <alignment horizontal="left" vertical="center" wrapText="1"/>
    </xf>
    <xf numFmtId="49" fontId="2" fillId="0" borderId="19" xfId="0" applyNumberFormat="1" applyFont="1" applyFill="1" applyBorder="1" applyAlignment="1">
      <alignment horizontal="center" vertical="center"/>
    </xf>
    <xf numFmtId="165" fontId="3" fillId="0" borderId="19" xfId="0" applyNumberFormat="1" applyFont="1" applyFill="1" applyBorder="1" applyAlignment="1">
      <alignment horizontal="center" vertical="center"/>
    </xf>
    <xf numFmtId="165" fontId="3" fillId="0" borderId="19" xfId="0" applyNumberFormat="1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165" fontId="3" fillId="5" borderId="19" xfId="0" applyNumberFormat="1" applyFont="1" applyFill="1" applyBorder="1" applyAlignment="1">
      <alignment horizontal="left" vertical="center" wrapText="1"/>
    </xf>
    <xf numFmtId="165" fontId="3" fillId="6" borderId="19" xfId="0" applyNumberFormat="1" applyFont="1" applyFill="1" applyBorder="1" applyAlignment="1">
      <alignment horizontal="left" vertical="center" wrapText="1"/>
    </xf>
    <xf numFmtId="165" fontId="3" fillId="11" borderId="19" xfId="0" applyNumberFormat="1" applyFont="1" applyFill="1" applyBorder="1" applyAlignment="1">
      <alignment horizontal="left" vertical="center" wrapText="1"/>
    </xf>
    <xf numFmtId="165" fontId="3" fillId="4" borderId="19" xfId="0" applyNumberFormat="1" applyFont="1" applyFill="1" applyBorder="1" applyAlignment="1">
      <alignment horizontal="left" vertical="center" wrapText="1"/>
    </xf>
    <xf numFmtId="165" fontId="3" fillId="10" borderId="19" xfId="0" applyNumberFormat="1" applyFont="1" applyFill="1" applyBorder="1" applyAlignment="1">
      <alignment horizontal="left" vertical="center" wrapText="1"/>
    </xf>
    <xf numFmtId="165" fontId="3" fillId="9" borderId="19" xfId="0" applyNumberFormat="1" applyFont="1" applyFill="1" applyBorder="1" applyAlignment="1">
      <alignment horizontal="left" vertical="center" wrapText="1"/>
    </xf>
    <xf numFmtId="165" fontId="3" fillId="7" borderId="19" xfId="0" applyNumberFormat="1" applyFont="1" applyFill="1" applyBorder="1" applyAlignment="1">
      <alignment horizontal="left" vertical="center" wrapText="1"/>
    </xf>
    <xf numFmtId="165" fontId="3" fillId="0" borderId="17" xfId="0" applyNumberFormat="1" applyFont="1" applyFill="1" applyBorder="1" applyAlignment="1">
      <alignment horizontal="left" vertical="center" wrapText="1"/>
    </xf>
    <xf numFmtId="165" fontId="3" fillId="15" borderId="18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Fill="1" applyBorder="1"/>
    <xf numFmtId="165" fontId="2" fillId="0" borderId="0" xfId="0" applyNumberFormat="1" applyFont="1" applyFill="1" applyBorder="1" applyAlignment="1">
      <alignment horizontal="center" vertical="center"/>
    </xf>
    <xf numFmtId="0" fontId="8" fillId="12" borderId="20" xfId="0" applyFont="1" applyFill="1" applyBorder="1"/>
    <xf numFmtId="166" fontId="8" fillId="12" borderId="20" xfId="0" applyNumberFormat="1" applyFont="1" applyFill="1" applyBorder="1" applyAlignment="1">
      <alignment wrapText="1"/>
    </xf>
    <xf numFmtId="166" fontId="8" fillId="12" borderId="0" xfId="0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8" fillId="0" borderId="21" xfId="0" applyFont="1" applyBorder="1"/>
    <xf numFmtId="0" fontId="8" fillId="0" borderId="0" xfId="0" applyFont="1" applyBorder="1"/>
    <xf numFmtId="166" fontId="8" fillId="0" borderId="0" xfId="0" applyNumberFormat="1" applyFont="1"/>
    <xf numFmtId="0" fontId="9" fillId="13" borderId="21" xfId="0" applyFont="1" applyFill="1" applyBorder="1" applyAlignment="1">
      <alignment horizontal="left" indent="1"/>
    </xf>
    <xf numFmtId="0" fontId="9" fillId="13" borderId="21" xfId="0" applyFont="1" applyFill="1" applyBorder="1" applyAlignment="1">
      <alignment horizontal="left" wrapText="1"/>
    </xf>
    <xf numFmtId="166" fontId="9" fillId="0" borderId="21" xfId="0" applyNumberFormat="1" applyFont="1" applyBorder="1"/>
    <xf numFmtId="166" fontId="9" fillId="0" borderId="0" xfId="0" applyNumberFormat="1" applyFont="1" applyBorder="1"/>
    <xf numFmtId="0" fontId="9" fillId="13" borderId="0" xfId="0" applyFont="1" applyFill="1" applyAlignment="1">
      <alignment horizontal="left" indent="1"/>
    </xf>
    <xf numFmtId="0" fontId="9" fillId="13" borderId="0" xfId="0" applyFont="1" applyFill="1" applyAlignment="1">
      <alignment horizontal="left" wrapText="1"/>
    </xf>
    <xf numFmtId="166" fontId="9" fillId="0" borderId="0" xfId="0" applyNumberFormat="1" applyFont="1"/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0" fillId="0" borderId="16" xfId="0" applyNumberFormat="1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wrapText="1"/>
    </xf>
    <xf numFmtId="0" fontId="9" fillId="0" borderId="0" xfId="0" applyFont="1" applyBorder="1" applyAlignment="1">
      <alignment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/>
    <xf numFmtId="49" fontId="3" fillId="0" borderId="18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165" fontId="3" fillId="3" borderId="19" xfId="0" applyNumberFormat="1" applyFont="1" applyFill="1" applyBorder="1" applyAlignment="1">
      <alignment horizontal="left" vertical="center" wrapText="1"/>
    </xf>
    <xf numFmtId="165" fontId="2" fillId="3" borderId="19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3" fillId="15" borderId="19" xfId="0" applyNumberFormat="1" applyFont="1" applyFill="1" applyBorder="1" applyAlignment="1">
      <alignment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/>
    </xf>
    <xf numFmtId="165" fontId="2" fillId="0" borderId="19" xfId="0" applyNumberFormat="1" applyFont="1" applyFill="1" applyBorder="1" applyAlignment="1">
      <alignment horizontal="center" vertical="center"/>
    </xf>
    <xf numFmtId="165" fontId="2" fillId="3" borderId="19" xfId="0" applyNumberFormat="1" applyFont="1" applyFill="1" applyBorder="1" applyAlignment="1">
      <alignment horizontal="center" vertical="center"/>
    </xf>
    <xf numFmtId="165" fontId="3" fillId="15" borderId="19" xfId="0" applyNumberFormat="1" applyFont="1" applyFill="1" applyBorder="1" applyAlignment="1">
      <alignment horizontal="left" vertical="center" wrapText="1"/>
    </xf>
    <xf numFmtId="165" fontId="3" fillId="5" borderId="19" xfId="0" applyNumberFormat="1" applyFont="1" applyFill="1" applyBorder="1" applyAlignment="1">
      <alignment vertical="center" wrapText="1"/>
    </xf>
    <xf numFmtId="165" fontId="3" fillId="0" borderId="19" xfId="0" applyNumberFormat="1" applyFont="1" applyFill="1" applyBorder="1" applyAlignment="1">
      <alignment vertical="center" wrapText="1"/>
    </xf>
    <xf numFmtId="165" fontId="2" fillId="0" borderId="22" xfId="0" applyNumberFormat="1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19" xfId="0" applyFont="1" applyBorder="1" applyAlignment="1">
      <alignment horizontal="left" vertical="center"/>
    </xf>
    <xf numFmtId="165" fontId="2" fillId="0" borderId="17" xfId="0" applyNumberFormat="1" applyFont="1" applyFill="1" applyBorder="1" applyAlignment="1">
      <alignment horizontal="center" vertical="center"/>
    </xf>
    <xf numFmtId="165" fontId="3" fillId="15" borderId="17" xfId="0" applyNumberFormat="1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4" xfId="0" applyFont="1" applyBorder="1" applyAlignment="1">
      <alignment horizontal="center" vertical="center"/>
    </xf>
    <xf numFmtId="167" fontId="6" fillId="14" borderId="4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3" fillId="15" borderId="19" xfId="0" applyNumberFormat="1" applyFont="1" applyFill="1" applyBorder="1" applyAlignment="1">
      <alignment horizontal="left" vertical="center" wrapText="1"/>
    </xf>
    <xf numFmtId="0" fontId="3" fillId="3" borderId="19" xfId="0" applyNumberFormat="1" applyFont="1" applyFill="1" applyBorder="1" applyAlignment="1">
      <alignment horizontal="left" vertical="center" wrapText="1"/>
    </xf>
    <xf numFmtId="0" fontId="2" fillId="0" borderId="17" xfId="0" applyNumberFormat="1" applyFont="1" applyFill="1" applyBorder="1" applyAlignment="1">
      <alignment horizontal="center" vertical="center"/>
    </xf>
    <xf numFmtId="168" fontId="3" fillId="0" borderId="18" xfId="0" applyNumberFormat="1" applyFont="1" applyFill="1" applyBorder="1" applyAlignment="1">
      <alignment horizontal="center" vertical="center" wrapText="1"/>
    </xf>
    <xf numFmtId="168" fontId="3" fillId="0" borderId="19" xfId="0" applyNumberFormat="1" applyFont="1" applyFill="1" applyBorder="1" applyAlignment="1">
      <alignment horizontal="center" vertical="center" wrapText="1"/>
    </xf>
    <xf numFmtId="168" fontId="3" fillId="0" borderId="17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66CCFF"/>
      <color rgb="FFCC66FF"/>
      <color rgb="FF9966FF"/>
      <color rgb="FFFFCCFF"/>
      <color rgb="FFC0C0C0"/>
      <color rgb="FFCCCCFF"/>
      <color rgb="FF9999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AU187"/>
  <sheetViews>
    <sheetView tabSelected="1" topLeftCell="C1" zoomScale="55" zoomScaleNormal="55" zoomScaleSheetLayoutView="70" workbookViewId="0">
      <selection activeCell="AA4" sqref="AA4"/>
    </sheetView>
  </sheetViews>
  <sheetFormatPr baseColWidth="10" defaultColWidth="15.7109375" defaultRowHeight="16.5" outlineLevelCol="1"/>
  <cols>
    <col min="1" max="1" width="11.7109375" style="41" hidden="1" customWidth="1" outlineLevel="1"/>
    <col min="2" max="2" width="11.42578125" style="41" hidden="1" customWidth="1" outlineLevel="1"/>
    <col min="3" max="3" width="7.7109375" style="1" customWidth="1" collapsed="1"/>
    <col min="4" max="4" width="11.5703125" style="1" customWidth="1"/>
    <col min="5" max="8" width="7.7109375" style="1" customWidth="1" outlineLevel="1"/>
    <col min="9" max="9" width="11.5703125" style="1" customWidth="1"/>
    <col min="10" max="10" width="78.7109375" style="1" customWidth="1"/>
    <col min="11" max="11" width="13" style="41" hidden="1" customWidth="1" outlineLevel="1"/>
    <col min="12" max="13" width="13.140625" style="41" hidden="1" customWidth="1" outlineLevel="1"/>
    <col min="14" max="15" width="15.7109375" style="41" hidden="1" customWidth="1" outlineLevel="1"/>
    <col min="16" max="16" width="13" style="41" hidden="1" customWidth="1" outlineLevel="1"/>
    <col min="17" max="18" width="13.140625" style="41" hidden="1" customWidth="1" outlineLevel="1"/>
    <col min="19" max="19" width="12.42578125" style="41" hidden="1" customWidth="1" outlineLevel="1"/>
    <col min="20" max="25" width="8.7109375" style="41" hidden="1" customWidth="1" outlineLevel="1"/>
    <col min="26" max="26" width="35.7109375" style="60" customWidth="1" collapsed="1"/>
    <col min="27" max="27" width="89.7109375" style="65" bestFit="1" customWidth="1"/>
    <col min="28" max="28" width="19.7109375" style="60" customWidth="1"/>
    <col min="29" max="29" width="58.85546875" style="60" customWidth="1"/>
    <col min="30" max="30" width="57.28515625" style="60" customWidth="1" outlineLevel="1"/>
    <col min="31" max="31" width="40.85546875" style="60" customWidth="1" outlineLevel="1"/>
    <col min="32" max="32" width="51.28515625" style="60" customWidth="1" outlineLevel="1"/>
    <col min="33" max="33" width="56" style="60" customWidth="1" outlineLevel="1"/>
    <col min="34" max="34" width="39" style="60" customWidth="1" outlineLevel="1"/>
    <col min="35" max="35" width="46.5703125" style="60" customWidth="1" outlineLevel="1"/>
    <col min="36" max="36" width="47.7109375" style="60" customWidth="1" outlineLevel="1"/>
    <col min="37" max="37" width="40" style="60" customWidth="1" outlineLevel="1"/>
    <col min="38" max="38" width="39.85546875" style="60" customWidth="1" outlineLevel="1"/>
    <col min="39" max="39" width="53.5703125" style="60" customWidth="1" outlineLevel="1"/>
    <col min="40" max="40" width="42.85546875" style="60" customWidth="1" outlineLevel="1"/>
    <col min="41" max="41" width="35.42578125" style="60" customWidth="1" outlineLevel="1"/>
    <col min="42" max="42" width="23.42578125" style="60" bestFit="1" customWidth="1"/>
    <col min="43" max="43" width="30.5703125" style="60" customWidth="1"/>
    <col min="44" max="44" width="60.28515625" style="60" customWidth="1"/>
    <col min="45" max="45" width="21.140625" style="41" bestFit="1" customWidth="1"/>
    <col min="46" max="50" width="15.7109375" style="41"/>
    <col min="51" max="51" width="33" style="41" customWidth="1"/>
    <col min="52" max="16384" width="15.7109375" style="41"/>
  </cols>
  <sheetData>
    <row r="1" spans="1:45" ht="51.75" customHeight="1" thickBot="1">
      <c r="A1" s="98" t="s">
        <v>262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100"/>
    </row>
    <row r="2" spans="1:45" s="42" customFormat="1" ht="79.900000000000006" customHeight="1" thickBo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61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45" s="66" customFormat="1" ht="90.75" customHeight="1" thickBot="1">
      <c r="A3" s="19" t="s">
        <v>26</v>
      </c>
      <c r="B3" s="19" t="s">
        <v>27</v>
      </c>
      <c r="C3" s="19" t="s">
        <v>1</v>
      </c>
      <c r="D3" s="19" t="s">
        <v>0</v>
      </c>
      <c r="E3" s="19" t="s">
        <v>30</v>
      </c>
      <c r="F3" s="19" t="s">
        <v>31</v>
      </c>
      <c r="G3" s="19" t="s">
        <v>34</v>
      </c>
      <c r="H3" s="19" t="s">
        <v>35</v>
      </c>
      <c r="I3" s="19" t="s">
        <v>263</v>
      </c>
      <c r="J3" s="20" t="s">
        <v>9</v>
      </c>
      <c r="K3" s="20" t="s">
        <v>17</v>
      </c>
      <c r="L3" s="20" t="s">
        <v>18</v>
      </c>
      <c r="M3" s="20" t="s">
        <v>19</v>
      </c>
      <c r="N3" s="20" t="s">
        <v>20</v>
      </c>
      <c r="O3" s="20" t="s">
        <v>21</v>
      </c>
      <c r="P3" s="20" t="s">
        <v>22</v>
      </c>
      <c r="Q3" s="20" t="s">
        <v>23</v>
      </c>
      <c r="R3" s="20" t="s">
        <v>24</v>
      </c>
      <c r="S3" s="20" t="s">
        <v>25</v>
      </c>
      <c r="T3" s="20" t="s">
        <v>79</v>
      </c>
      <c r="U3" s="20" t="s">
        <v>80</v>
      </c>
      <c r="V3" s="20" t="s">
        <v>81</v>
      </c>
      <c r="W3" s="20" t="s">
        <v>87</v>
      </c>
      <c r="X3" s="20" t="s">
        <v>97</v>
      </c>
      <c r="Y3" s="20" t="s">
        <v>100</v>
      </c>
      <c r="Z3" s="21" t="s">
        <v>136</v>
      </c>
      <c r="AA3" s="21" t="s">
        <v>298</v>
      </c>
      <c r="AB3" s="21" t="s">
        <v>285</v>
      </c>
      <c r="AC3" s="21" t="s">
        <v>286</v>
      </c>
      <c r="AD3" s="89" t="str">
        <f>PROPER(TEXT(DATE(2019,1,1),"mmmm aaa"))</f>
        <v>Janvier 2019</v>
      </c>
      <c r="AE3" s="89" t="str">
        <f>PROPER(TEXT(DATE(2019,2,1),"mmmm aaa"))</f>
        <v>Février 2019</v>
      </c>
      <c r="AF3" s="89" t="str">
        <f>PROPER(TEXT(DATE(2019,3,1),"mmmm aaa"))</f>
        <v>Mars 2019</v>
      </c>
      <c r="AG3" s="89" t="str">
        <f>PROPER(TEXT(DATE(2019,4,1),"mmmm aaa"))</f>
        <v>Avril 2019</v>
      </c>
      <c r="AH3" s="89" t="str">
        <f>PROPER(TEXT(DATE(2019,5,1),"mmmm aaa"))</f>
        <v>Mai 2019</v>
      </c>
      <c r="AI3" s="89" t="str">
        <f>PROPER(TEXT(DATE(2019,6,1),"mmmm aaa"))</f>
        <v>Juin 2019</v>
      </c>
      <c r="AJ3" s="89" t="str">
        <f>PROPER(TEXT(DATE(2019,7,1),"mmmm aaa"))</f>
        <v>Juillet 2019</v>
      </c>
      <c r="AK3" s="89" t="str">
        <f>PROPER(TEXT(DATE(2019,8,1),"mmmm aaa"))</f>
        <v>Août 2019</v>
      </c>
      <c r="AL3" s="89" t="str">
        <f>PROPER(TEXT(DATE(2019,9,1),"mmmm aaa"))</f>
        <v>Septembre 2019</v>
      </c>
      <c r="AM3" s="89" t="str">
        <f>PROPER(TEXT(DATE(2019,10,1),"mmmm aaa"))</f>
        <v>Octobre 2019</v>
      </c>
      <c r="AN3" s="89" t="str">
        <f>PROPER(TEXT(DATE(2019,11,1),"mmmm aaa"))</f>
        <v>Novembre 2019</v>
      </c>
      <c r="AO3" s="89" t="str">
        <f>PROPER(TEXT(DATE(2019,12,1),"mmmm aaa"))</f>
        <v>Décembre 2019</v>
      </c>
      <c r="AP3" s="21" t="s">
        <v>299</v>
      </c>
      <c r="AQ3" s="21" t="s">
        <v>300</v>
      </c>
      <c r="AR3" s="21" t="s">
        <v>301</v>
      </c>
      <c r="AS3" s="21" t="s">
        <v>242</v>
      </c>
    </row>
    <row r="4" spans="1:45" s="1" customFormat="1" ht="68.25" customHeight="1" thickBot="1">
      <c r="A4" s="4" t="s">
        <v>28</v>
      </c>
      <c r="B4" s="4" t="s">
        <v>29</v>
      </c>
      <c r="C4" s="67" t="s">
        <v>42</v>
      </c>
      <c r="D4" s="67" t="s">
        <v>2</v>
      </c>
      <c r="E4" s="25" t="s">
        <v>32</v>
      </c>
      <c r="F4" s="25" t="s">
        <v>47</v>
      </c>
      <c r="G4" s="25" t="s">
        <v>33</v>
      </c>
      <c r="H4" s="25" t="s">
        <v>41</v>
      </c>
      <c r="I4" s="67">
        <v>13000</v>
      </c>
      <c r="J4" s="25" t="s">
        <v>3</v>
      </c>
      <c r="K4" s="26">
        <v>43213</v>
      </c>
      <c r="L4" s="26">
        <v>43251</v>
      </c>
      <c r="M4" s="26">
        <v>43488</v>
      </c>
      <c r="N4" s="74">
        <v>43522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>
        <f t="shared" ref="Z4:Z125" si="0">MAX(K4:Y4)</f>
        <v>43522</v>
      </c>
      <c r="AA4" s="40" t="s">
        <v>206</v>
      </c>
      <c r="AB4" s="90" t="str">
        <f>IFERROR(INDEX($AD$3:$AO$3,MATCH(AA4,AD4:AO4,0)),"")</f>
        <v>Janvier 2019</v>
      </c>
      <c r="AC4" s="26" t="s">
        <v>289</v>
      </c>
      <c r="AD4" s="40" t="s">
        <v>206</v>
      </c>
      <c r="AE4" s="24" t="s">
        <v>256</v>
      </c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95">
        <v>0.20833333333333334</v>
      </c>
      <c r="AQ4" s="27"/>
      <c r="AR4" s="27"/>
      <c r="AS4" s="71" t="s">
        <v>236</v>
      </c>
    </row>
    <row r="5" spans="1:45" s="1" customFormat="1" ht="69.95" customHeight="1">
      <c r="A5" s="4" t="s">
        <v>28</v>
      </c>
      <c r="B5" s="4" t="s">
        <v>29</v>
      </c>
      <c r="C5" s="68" t="s">
        <v>42</v>
      </c>
      <c r="D5" s="68" t="s">
        <v>2</v>
      </c>
      <c r="E5" s="28" t="s">
        <v>32</v>
      </c>
      <c r="F5" s="28" t="s">
        <v>47</v>
      </c>
      <c r="G5" s="28" t="s">
        <v>33</v>
      </c>
      <c r="H5" s="28" t="s">
        <v>41</v>
      </c>
      <c r="I5" s="68">
        <v>13000</v>
      </c>
      <c r="J5" s="28" t="s">
        <v>3</v>
      </c>
      <c r="K5" s="29">
        <v>43213</v>
      </c>
      <c r="L5" s="29">
        <v>43251</v>
      </c>
      <c r="M5" s="29">
        <v>43488</v>
      </c>
      <c r="N5" s="75">
        <v>43522</v>
      </c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>
        <f t="shared" ref="Z5" si="1">MAX(K5:Y5)</f>
        <v>43522</v>
      </c>
      <c r="AA5" s="32" t="s">
        <v>256</v>
      </c>
      <c r="AB5" s="90" t="str">
        <f t="shared" ref="AB5:AB68" si="2">IFERROR(INDEX($AD$3:$AO$3,MATCH(AA5,AD5:AO5,0)),"")</f>
        <v>Février 2019</v>
      </c>
      <c r="AC5" s="29"/>
      <c r="AD5" s="77" t="s">
        <v>206</v>
      </c>
      <c r="AE5" s="32" t="s">
        <v>256</v>
      </c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96">
        <v>8.3333333333333329E-2</v>
      </c>
      <c r="AQ5" s="30"/>
      <c r="AR5" s="30"/>
      <c r="AS5" s="73" t="s">
        <v>236</v>
      </c>
    </row>
    <row r="6" spans="1:45" s="1" customFormat="1" ht="69.95" customHeight="1">
      <c r="A6" s="9" t="s">
        <v>28</v>
      </c>
      <c r="B6" s="9" t="s">
        <v>29</v>
      </c>
      <c r="C6" s="68" t="s">
        <v>42</v>
      </c>
      <c r="D6" s="68" t="s">
        <v>2</v>
      </c>
      <c r="E6" s="28" t="s">
        <v>32</v>
      </c>
      <c r="F6" s="28" t="s">
        <v>47</v>
      </c>
      <c r="G6" s="28" t="s">
        <v>33</v>
      </c>
      <c r="H6" s="28" t="s">
        <v>41</v>
      </c>
      <c r="I6" s="68">
        <v>13002</v>
      </c>
      <c r="J6" s="28" t="s">
        <v>67</v>
      </c>
      <c r="K6" s="29">
        <v>43182</v>
      </c>
      <c r="L6" s="29">
        <v>43251</v>
      </c>
      <c r="M6" s="29">
        <v>43318</v>
      </c>
      <c r="N6" s="29">
        <v>43322</v>
      </c>
      <c r="O6" s="29">
        <v>43431</v>
      </c>
      <c r="P6" s="29">
        <v>43446</v>
      </c>
      <c r="Q6" s="29">
        <v>43468</v>
      </c>
      <c r="R6" s="29">
        <v>43487</v>
      </c>
      <c r="S6" s="75">
        <v>43518</v>
      </c>
      <c r="T6" s="29"/>
      <c r="U6" s="29"/>
      <c r="V6" s="29"/>
      <c r="W6" s="29"/>
      <c r="X6" s="29"/>
      <c r="Y6" s="29"/>
      <c r="Z6" s="29">
        <f t="shared" si="0"/>
        <v>43518</v>
      </c>
      <c r="AA6" s="32" t="s">
        <v>249</v>
      </c>
      <c r="AB6" s="90" t="str">
        <f t="shared" si="2"/>
        <v>Janvier 2019</v>
      </c>
      <c r="AC6" s="29" t="s">
        <v>296</v>
      </c>
      <c r="AD6" s="32" t="s">
        <v>249</v>
      </c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96">
        <v>0.125</v>
      </c>
      <c r="AQ6" s="30"/>
      <c r="AR6" s="30"/>
      <c r="AS6" s="73" t="s">
        <v>236</v>
      </c>
    </row>
    <row r="7" spans="1:45" s="1" customFormat="1" ht="69.95" customHeight="1">
      <c r="A7" s="12" t="s">
        <v>28</v>
      </c>
      <c r="B7" s="12" t="s">
        <v>29</v>
      </c>
      <c r="C7" s="68" t="s">
        <v>42</v>
      </c>
      <c r="D7" s="68" t="s">
        <v>2</v>
      </c>
      <c r="E7" s="28" t="s">
        <v>32</v>
      </c>
      <c r="F7" s="28" t="s">
        <v>47</v>
      </c>
      <c r="G7" s="28" t="s">
        <v>33</v>
      </c>
      <c r="H7" s="28" t="s">
        <v>41</v>
      </c>
      <c r="I7" s="68">
        <v>13003</v>
      </c>
      <c r="J7" s="28" t="s">
        <v>6</v>
      </c>
      <c r="K7" s="29">
        <v>43182</v>
      </c>
      <c r="L7" s="29">
        <v>43251</v>
      </c>
      <c r="M7" s="29">
        <v>43318</v>
      </c>
      <c r="N7" s="29">
        <v>43322</v>
      </c>
      <c r="O7" s="29">
        <v>43385</v>
      </c>
      <c r="P7" s="29">
        <v>43479</v>
      </c>
      <c r="Q7" s="29">
        <v>43493</v>
      </c>
      <c r="R7" s="29">
        <v>43494</v>
      </c>
      <c r="S7" s="75">
        <v>43536</v>
      </c>
      <c r="T7" s="75">
        <v>43543</v>
      </c>
      <c r="U7" s="29"/>
      <c r="V7" s="29"/>
      <c r="W7" s="29"/>
      <c r="X7" s="29"/>
      <c r="Y7" s="29"/>
      <c r="Z7" s="29">
        <f t="shared" ref="Z7" si="3">MAX(K7:Y7)</f>
        <v>43543</v>
      </c>
      <c r="AA7" s="38" t="s">
        <v>250</v>
      </c>
      <c r="AB7" s="90" t="str">
        <f t="shared" si="2"/>
        <v>Janvier 2019</v>
      </c>
      <c r="AC7" s="29" t="s">
        <v>294</v>
      </c>
      <c r="AD7" s="38" t="s">
        <v>250</v>
      </c>
      <c r="AE7" s="30"/>
      <c r="AF7" s="33" t="s">
        <v>251</v>
      </c>
      <c r="AG7" s="30"/>
      <c r="AH7" s="30"/>
      <c r="AI7" s="30"/>
      <c r="AJ7" s="30"/>
      <c r="AK7" s="30"/>
      <c r="AL7" s="30"/>
      <c r="AM7" s="30"/>
      <c r="AN7" s="30"/>
      <c r="AO7" s="30"/>
      <c r="AP7" s="96">
        <v>6.25E-2</v>
      </c>
      <c r="AQ7" s="30"/>
      <c r="AR7" s="30"/>
      <c r="AS7" s="73" t="s">
        <v>236</v>
      </c>
    </row>
    <row r="8" spans="1:45" s="1" customFormat="1" ht="69.95" customHeight="1" thickBot="1">
      <c r="A8" s="12" t="s">
        <v>28</v>
      </c>
      <c r="B8" s="12" t="s">
        <v>29</v>
      </c>
      <c r="C8" s="68" t="s">
        <v>42</v>
      </c>
      <c r="D8" s="68" t="s">
        <v>2</v>
      </c>
      <c r="E8" s="28" t="s">
        <v>32</v>
      </c>
      <c r="F8" s="28" t="s">
        <v>47</v>
      </c>
      <c r="G8" s="28" t="s">
        <v>33</v>
      </c>
      <c r="H8" s="28" t="s">
        <v>41</v>
      </c>
      <c r="I8" s="68">
        <v>13003</v>
      </c>
      <c r="J8" s="28" t="s">
        <v>6</v>
      </c>
      <c r="K8" s="29">
        <v>43182</v>
      </c>
      <c r="L8" s="29">
        <v>43251</v>
      </c>
      <c r="M8" s="29">
        <v>43318</v>
      </c>
      <c r="N8" s="29">
        <v>43322</v>
      </c>
      <c r="O8" s="29">
        <v>43385</v>
      </c>
      <c r="P8" s="29">
        <v>43479</v>
      </c>
      <c r="Q8" s="29">
        <v>43493</v>
      </c>
      <c r="R8" s="29">
        <v>43494</v>
      </c>
      <c r="S8" s="75">
        <v>43536</v>
      </c>
      <c r="T8" s="75">
        <v>43543</v>
      </c>
      <c r="U8" s="29"/>
      <c r="V8" s="29"/>
      <c r="W8" s="29"/>
      <c r="X8" s="29"/>
      <c r="Y8" s="29"/>
      <c r="Z8" s="29">
        <f t="shared" si="0"/>
        <v>43543</v>
      </c>
      <c r="AA8" s="33" t="s">
        <v>251</v>
      </c>
      <c r="AB8" s="90" t="str">
        <f t="shared" si="2"/>
        <v>Mars 2019</v>
      </c>
      <c r="AC8" s="29"/>
      <c r="AD8" s="38" t="s">
        <v>250</v>
      </c>
      <c r="AE8" s="30"/>
      <c r="AF8" s="33" t="s">
        <v>251</v>
      </c>
      <c r="AG8" s="30"/>
      <c r="AH8" s="30"/>
      <c r="AI8" s="30"/>
      <c r="AJ8" s="30"/>
      <c r="AK8" s="30"/>
      <c r="AL8" s="30"/>
      <c r="AM8" s="30"/>
      <c r="AN8" s="30"/>
      <c r="AO8" s="30"/>
      <c r="AP8" s="96">
        <v>0.27083333333333331</v>
      </c>
      <c r="AQ8" s="30"/>
      <c r="AR8" s="30"/>
      <c r="AS8" s="73" t="s">
        <v>236</v>
      </c>
    </row>
    <row r="9" spans="1:45" s="1" customFormat="1" ht="69.95" customHeight="1" thickBot="1">
      <c r="A9" s="4" t="s">
        <v>28</v>
      </c>
      <c r="B9" s="4" t="s">
        <v>29</v>
      </c>
      <c r="C9" s="68" t="s">
        <v>42</v>
      </c>
      <c r="D9" s="68" t="s">
        <v>2</v>
      </c>
      <c r="E9" s="28" t="s">
        <v>32</v>
      </c>
      <c r="F9" s="28" t="s">
        <v>47</v>
      </c>
      <c r="G9" s="28" t="s">
        <v>33</v>
      </c>
      <c r="H9" s="28" t="s">
        <v>41</v>
      </c>
      <c r="I9" s="68">
        <v>13004</v>
      </c>
      <c r="J9" s="28" t="s">
        <v>10</v>
      </c>
      <c r="K9" s="29">
        <v>43196</v>
      </c>
      <c r="L9" s="29">
        <v>43251</v>
      </c>
      <c r="M9" s="29">
        <v>43322</v>
      </c>
      <c r="N9" s="29">
        <v>43385</v>
      </c>
      <c r="O9" s="29">
        <v>43402</v>
      </c>
      <c r="P9" s="29">
        <v>43486</v>
      </c>
      <c r="Q9" s="75">
        <v>43568</v>
      </c>
      <c r="R9" s="75">
        <v>43551</v>
      </c>
      <c r="S9" s="29"/>
      <c r="T9" s="29"/>
      <c r="U9" s="29"/>
      <c r="V9" s="29"/>
      <c r="W9" s="29"/>
      <c r="X9" s="29"/>
      <c r="Y9" s="29"/>
      <c r="Z9" s="29">
        <f t="shared" si="0"/>
        <v>43568</v>
      </c>
      <c r="AA9" s="37" t="s">
        <v>254</v>
      </c>
      <c r="AB9" s="90" t="str">
        <f t="shared" si="2"/>
        <v>Janvier 2019</v>
      </c>
      <c r="AC9" s="29"/>
      <c r="AD9" s="37" t="s">
        <v>254</v>
      </c>
      <c r="AE9" s="30" t="s">
        <v>252</v>
      </c>
      <c r="AF9" s="30" t="s">
        <v>253</v>
      </c>
      <c r="AG9" s="30"/>
      <c r="AH9" s="30"/>
      <c r="AI9" s="30"/>
      <c r="AJ9" s="30"/>
      <c r="AK9" s="30"/>
      <c r="AL9" s="30"/>
      <c r="AM9" s="30"/>
      <c r="AN9" s="30"/>
      <c r="AO9" s="30"/>
      <c r="AP9" s="96"/>
      <c r="AQ9" s="30"/>
      <c r="AR9" s="30"/>
      <c r="AS9" s="73" t="s">
        <v>236</v>
      </c>
    </row>
    <row r="10" spans="1:45" s="1" customFormat="1" ht="69.95" customHeight="1" thickBot="1">
      <c r="A10" s="4" t="s">
        <v>28</v>
      </c>
      <c r="B10" s="4" t="s">
        <v>29</v>
      </c>
      <c r="C10" s="68" t="s">
        <v>42</v>
      </c>
      <c r="D10" s="68" t="s">
        <v>2</v>
      </c>
      <c r="E10" s="28" t="s">
        <v>32</v>
      </c>
      <c r="F10" s="28" t="s">
        <v>47</v>
      </c>
      <c r="G10" s="28" t="s">
        <v>33</v>
      </c>
      <c r="H10" s="28" t="s">
        <v>41</v>
      </c>
      <c r="I10" s="68">
        <v>13004</v>
      </c>
      <c r="J10" s="28" t="s">
        <v>10</v>
      </c>
      <c r="K10" s="29">
        <v>43196</v>
      </c>
      <c r="L10" s="29">
        <v>43251</v>
      </c>
      <c r="M10" s="29">
        <v>43322</v>
      </c>
      <c r="N10" s="29">
        <v>43385</v>
      </c>
      <c r="O10" s="29">
        <v>43402</v>
      </c>
      <c r="P10" s="29">
        <v>43486</v>
      </c>
      <c r="Q10" s="75">
        <v>43568</v>
      </c>
      <c r="R10" s="75">
        <v>43551</v>
      </c>
      <c r="S10" s="29"/>
      <c r="T10" s="29"/>
      <c r="U10" s="29"/>
      <c r="V10" s="29"/>
      <c r="W10" s="29"/>
      <c r="X10" s="29"/>
      <c r="Y10" s="29"/>
      <c r="Z10" s="29">
        <f t="shared" ref="Z10:Z11" si="4">MAX(K10:Y10)</f>
        <v>43568</v>
      </c>
      <c r="AA10" s="30" t="s">
        <v>252</v>
      </c>
      <c r="AB10" s="90" t="str">
        <f t="shared" si="2"/>
        <v>Février 2019</v>
      </c>
      <c r="AC10" s="29"/>
      <c r="AD10" s="37" t="s">
        <v>254</v>
      </c>
      <c r="AE10" s="30" t="s">
        <v>252</v>
      </c>
      <c r="AF10" s="30" t="s">
        <v>253</v>
      </c>
      <c r="AG10" s="30"/>
      <c r="AH10" s="30"/>
      <c r="AI10" s="30"/>
      <c r="AJ10" s="30"/>
      <c r="AK10" s="30"/>
      <c r="AL10" s="30"/>
      <c r="AM10" s="30"/>
      <c r="AN10" s="30"/>
      <c r="AO10" s="30"/>
      <c r="AP10" s="96"/>
      <c r="AQ10" s="30"/>
      <c r="AR10" s="30"/>
      <c r="AS10" s="73" t="s">
        <v>236</v>
      </c>
    </row>
    <row r="11" spans="1:45" s="1" customFormat="1" ht="69.95" customHeight="1">
      <c r="A11" s="4" t="s">
        <v>28</v>
      </c>
      <c r="B11" s="4" t="s">
        <v>29</v>
      </c>
      <c r="C11" s="68" t="s">
        <v>42</v>
      </c>
      <c r="D11" s="68" t="s">
        <v>2</v>
      </c>
      <c r="E11" s="28" t="s">
        <v>32</v>
      </c>
      <c r="F11" s="28" t="s">
        <v>47</v>
      </c>
      <c r="G11" s="28" t="s">
        <v>33</v>
      </c>
      <c r="H11" s="28" t="s">
        <v>41</v>
      </c>
      <c r="I11" s="68">
        <v>13004</v>
      </c>
      <c r="J11" s="28" t="s">
        <v>10</v>
      </c>
      <c r="K11" s="29">
        <v>43196</v>
      </c>
      <c r="L11" s="29">
        <v>43251</v>
      </c>
      <c r="M11" s="29">
        <v>43322</v>
      </c>
      <c r="N11" s="29">
        <v>43385</v>
      </c>
      <c r="O11" s="29">
        <v>43402</v>
      </c>
      <c r="P11" s="29">
        <v>43486</v>
      </c>
      <c r="Q11" s="75">
        <v>43568</v>
      </c>
      <c r="R11" s="75">
        <v>43551</v>
      </c>
      <c r="S11" s="29"/>
      <c r="T11" s="29"/>
      <c r="U11" s="29"/>
      <c r="V11" s="29"/>
      <c r="W11" s="29"/>
      <c r="X11" s="29"/>
      <c r="Y11" s="29"/>
      <c r="Z11" s="29">
        <f t="shared" si="4"/>
        <v>43568</v>
      </c>
      <c r="AA11" s="30" t="s">
        <v>253</v>
      </c>
      <c r="AB11" s="90" t="str">
        <f t="shared" si="2"/>
        <v>Mars 2019</v>
      </c>
      <c r="AC11" s="29"/>
      <c r="AD11" s="37" t="s">
        <v>254</v>
      </c>
      <c r="AE11" s="30" t="s">
        <v>252</v>
      </c>
      <c r="AF11" s="30" t="s">
        <v>253</v>
      </c>
      <c r="AG11" s="30"/>
      <c r="AH11" s="30"/>
      <c r="AI11" s="30"/>
      <c r="AJ11" s="30"/>
      <c r="AK11" s="30"/>
      <c r="AL11" s="30"/>
      <c r="AM11" s="30"/>
      <c r="AN11" s="30"/>
      <c r="AO11" s="30"/>
      <c r="AP11" s="96"/>
      <c r="AQ11" s="30"/>
      <c r="AR11" s="30"/>
      <c r="AS11" s="73" t="s">
        <v>236</v>
      </c>
    </row>
    <row r="12" spans="1:45" s="1" customFormat="1" ht="69.95" customHeight="1" thickBot="1">
      <c r="A12" s="8" t="s">
        <v>28</v>
      </c>
      <c r="B12" s="8" t="s">
        <v>29</v>
      </c>
      <c r="C12" s="68" t="s">
        <v>42</v>
      </c>
      <c r="D12" s="68" t="s">
        <v>2</v>
      </c>
      <c r="E12" s="28" t="s">
        <v>32</v>
      </c>
      <c r="F12" s="28" t="s">
        <v>47</v>
      </c>
      <c r="G12" s="28" t="s">
        <v>33</v>
      </c>
      <c r="H12" s="28" t="s">
        <v>41</v>
      </c>
      <c r="I12" s="68">
        <v>13005</v>
      </c>
      <c r="J12" s="28" t="s">
        <v>11</v>
      </c>
      <c r="K12" s="29">
        <v>43175</v>
      </c>
      <c r="L12" s="29">
        <v>43255</v>
      </c>
      <c r="M12" s="29">
        <v>43271</v>
      </c>
      <c r="N12" s="29">
        <v>43318</v>
      </c>
      <c r="O12" s="29">
        <v>43322</v>
      </c>
      <c r="P12" s="29">
        <v>43390</v>
      </c>
      <c r="Q12" s="29">
        <v>43435</v>
      </c>
      <c r="R12" s="29">
        <v>43493</v>
      </c>
      <c r="S12" s="29">
        <v>43494</v>
      </c>
      <c r="T12" s="29">
        <v>43495</v>
      </c>
      <c r="U12" s="75">
        <v>43518</v>
      </c>
      <c r="V12" s="29"/>
      <c r="W12" s="29"/>
      <c r="X12" s="29"/>
      <c r="Y12" s="29"/>
      <c r="Z12" s="29">
        <f t="shared" si="0"/>
        <v>43518</v>
      </c>
      <c r="AA12" s="77" t="s">
        <v>264</v>
      </c>
      <c r="AB12" s="90" t="str">
        <f t="shared" si="2"/>
        <v>Janvier 2019</v>
      </c>
      <c r="AC12" s="29"/>
      <c r="AD12" s="77" t="s">
        <v>264</v>
      </c>
      <c r="AE12" s="32" t="s">
        <v>255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96"/>
      <c r="AQ12" s="30"/>
      <c r="AR12" s="30"/>
      <c r="AS12" s="73" t="s">
        <v>236</v>
      </c>
    </row>
    <row r="13" spans="1:45" s="1" customFormat="1" ht="69.95" customHeight="1" thickBot="1">
      <c r="A13" s="8" t="s">
        <v>28</v>
      </c>
      <c r="B13" s="8" t="s">
        <v>29</v>
      </c>
      <c r="C13" s="68" t="s">
        <v>42</v>
      </c>
      <c r="D13" s="68" t="s">
        <v>2</v>
      </c>
      <c r="E13" s="28" t="s">
        <v>32</v>
      </c>
      <c r="F13" s="28" t="s">
        <v>47</v>
      </c>
      <c r="G13" s="28" t="s">
        <v>33</v>
      </c>
      <c r="H13" s="28" t="s">
        <v>41</v>
      </c>
      <c r="I13" s="68">
        <v>13005</v>
      </c>
      <c r="J13" s="28" t="s">
        <v>11</v>
      </c>
      <c r="K13" s="29">
        <v>43175</v>
      </c>
      <c r="L13" s="29">
        <v>43255</v>
      </c>
      <c r="M13" s="29">
        <v>43271</v>
      </c>
      <c r="N13" s="29">
        <v>43318</v>
      </c>
      <c r="O13" s="29">
        <v>43322</v>
      </c>
      <c r="P13" s="29">
        <v>43390</v>
      </c>
      <c r="Q13" s="29">
        <v>43435</v>
      </c>
      <c r="R13" s="29">
        <v>43493</v>
      </c>
      <c r="S13" s="29">
        <v>43494</v>
      </c>
      <c r="T13" s="29">
        <v>43495</v>
      </c>
      <c r="U13" s="75">
        <v>43518</v>
      </c>
      <c r="V13" s="29"/>
      <c r="W13" s="29"/>
      <c r="X13" s="29"/>
      <c r="Y13" s="29"/>
      <c r="Z13" s="29">
        <f t="shared" ref="Z13" si="5">MAX(K13:Y13)</f>
        <v>43518</v>
      </c>
      <c r="AA13" s="32" t="s">
        <v>255</v>
      </c>
      <c r="AB13" s="90" t="str">
        <f t="shared" si="2"/>
        <v>Février 2019</v>
      </c>
      <c r="AC13" s="29"/>
      <c r="AD13" s="77" t="s">
        <v>264</v>
      </c>
      <c r="AE13" s="32" t="s">
        <v>255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96"/>
      <c r="AQ13" s="30"/>
      <c r="AR13" s="30"/>
      <c r="AS13" s="73" t="s">
        <v>236</v>
      </c>
    </row>
    <row r="14" spans="1:45" s="1" customFormat="1" ht="69.95" customHeight="1">
      <c r="A14" s="5" t="s">
        <v>28</v>
      </c>
      <c r="B14" s="5" t="s">
        <v>29</v>
      </c>
      <c r="C14" s="28" t="s">
        <v>36</v>
      </c>
      <c r="D14" s="28" t="s">
        <v>46</v>
      </c>
      <c r="E14" s="28" t="s">
        <v>32</v>
      </c>
      <c r="F14" s="28" t="s">
        <v>47</v>
      </c>
      <c r="G14" s="28" t="s">
        <v>33</v>
      </c>
      <c r="H14" s="28" t="s">
        <v>41</v>
      </c>
      <c r="I14" s="28" t="s">
        <v>112</v>
      </c>
      <c r="J14" s="28" t="s">
        <v>113</v>
      </c>
      <c r="K14" s="75">
        <v>43710</v>
      </c>
      <c r="L14" s="75">
        <v>43719</v>
      </c>
      <c r="M14" s="75">
        <v>43721</v>
      </c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29">
        <f t="shared" si="0"/>
        <v>43721</v>
      </c>
      <c r="AA14" s="78" t="s">
        <v>152</v>
      </c>
      <c r="AB14" s="90" t="str">
        <f t="shared" si="2"/>
        <v>Septembre 2019</v>
      </c>
      <c r="AC14" s="75"/>
      <c r="AD14" s="30"/>
      <c r="AE14" s="30"/>
      <c r="AF14" s="30"/>
      <c r="AG14" s="30"/>
      <c r="AH14" s="30"/>
      <c r="AI14" s="30"/>
      <c r="AJ14" s="30"/>
      <c r="AK14" s="30"/>
      <c r="AL14" s="32" t="s">
        <v>152</v>
      </c>
      <c r="AM14" s="77" t="s">
        <v>121</v>
      </c>
      <c r="AN14" s="30"/>
      <c r="AO14" s="30"/>
      <c r="AP14" s="96"/>
      <c r="AQ14" s="30"/>
      <c r="AR14" s="30"/>
      <c r="AS14" s="73" t="s">
        <v>236</v>
      </c>
    </row>
    <row r="15" spans="1:45" s="1" customFormat="1" ht="69.95" customHeight="1">
      <c r="A15" s="5" t="s">
        <v>28</v>
      </c>
      <c r="B15" s="5" t="s">
        <v>29</v>
      </c>
      <c r="C15" s="28" t="s">
        <v>36</v>
      </c>
      <c r="D15" s="28" t="s">
        <v>46</v>
      </c>
      <c r="E15" s="28" t="s">
        <v>32</v>
      </c>
      <c r="F15" s="28" t="s">
        <v>47</v>
      </c>
      <c r="G15" s="28" t="s">
        <v>33</v>
      </c>
      <c r="H15" s="28" t="s">
        <v>41</v>
      </c>
      <c r="I15" s="28" t="s">
        <v>112</v>
      </c>
      <c r="J15" s="28" t="s">
        <v>113</v>
      </c>
      <c r="K15" s="75">
        <v>43710</v>
      </c>
      <c r="L15" s="75">
        <v>43719</v>
      </c>
      <c r="M15" s="75">
        <v>43721</v>
      </c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29">
        <f t="shared" ref="Z15" si="6">MAX(K15:Y15)</f>
        <v>43721</v>
      </c>
      <c r="AA15" s="72" t="s">
        <v>121</v>
      </c>
      <c r="AB15" s="90" t="str">
        <f t="shared" si="2"/>
        <v>Octobre 2019</v>
      </c>
      <c r="AC15" s="75"/>
      <c r="AD15" s="30"/>
      <c r="AE15" s="30"/>
      <c r="AF15" s="30"/>
      <c r="AG15" s="30"/>
      <c r="AH15" s="30"/>
      <c r="AI15" s="30"/>
      <c r="AJ15" s="30"/>
      <c r="AK15" s="30"/>
      <c r="AL15" s="32" t="s">
        <v>152</v>
      </c>
      <c r="AM15" s="77" t="s">
        <v>121</v>
      </c>
      <c r="AN15" s="30"/>
      <c r="AO15" s="30"/>
      <c r="AP15" s="96"/>
      <c r="AQ15" s="30"/>
      <c r="AR15" s="30"/>
      <c r="AS15" s="73" t="s">
        <v>236</v>
      </c>
    </row>
    <row r="16" spans="1:45" s="1" customFormat="1" ht="69.95" customHeight="1">
      <c r="A16" s="9" t="s">
        <v>28</v>
      </c>
      <c r="B16" s="9" t="s">
        <v>29</v>
      </c>
      <c r="C16" s="28" t="s">
        <v>36</v>
      </c>
      <c r="D16" s="28" t="s">
        <v>70</v>
      </c>
      <c r="E16" s="28" t="s">
        <v>32</v>
      </c>
      <c r="F16" s="28" t="s">
        <v>47</v>
      </c>
      <c r="G16" s="28" t="s">
        <v>33</v>
      </c>
      <c r="H16" s="28" t="s">
        <v>41</v>
      </c>
      <c r="I16" s="28" t="s">
        <v>108</v>
      </c>
      <c r="J16" s="28" t="s">
        <v>109</v>
      </c>
      <c r="K16" s="75">
        <v>43644</v>
      </c>
      <c r="L16" s="75">
        <v>43654</v>
      </c>
      <c r="M16" s="75">
        <v>43657</v>
      </c>
      <c r="N16" s="75">
        <v>43662</v>
      </c>
      <c r="O16" s="75">
        <v>43665</v>
      </c>
      <c r="P16" s="75">
        <v>43672</v>
      </c>
      <c r="Q16" s="75">
        <v>43710</v>
      </c>
      <c r="R16" s="75">
        <v>43721</v>
      </c>
      <c r="S16" s="75">
        <v>43721</v>
      </c>
      <c r="T16" s="75">
        <v>43742</v>
      </c>
      <c r="U16" s="75">
        <v>43754</v>
      </c>
      <c r="V16" s="75">
        <v>43783</v>
      </c>
      <c r="W16" s="75">
        <v>43805</v>
      </c>
      <c r="X16" s="75"/>
      <c r="Y16" s="75"/>
      <c r="Z16" s="29">
        <f t="shared" si="0"/>
        <v>43805</v>
      </c>
      <c r="AA16" s="79" t="s">
        <v>196</v>
      </c>
      <c r="AB16" s="90" t="str">
        <f t="shared" si="2"/>
        <v>Juin 2019</v>
      </c>
      <c r="AC16" s="75"/>
      <c r="AD16" s="30"/>
      <c r="AE16" s="30"/>
      <c r="AF16" s="30"/>
      <c r="AG16" s="30"/>
      <c r="AH16" s="30"/>
      <c r="AI16" s="30" t="s">
        <v>196</v>
      </c>
      <c r="AJ16" s="38" t="s">
        <v>149</v>
      </c>
      <c r="AK16" s="30"/>
      <c r="AL16" s="38" t="s">
        <v>150</v>
      </c>
      <c r="AM16" s="30"/>
      <c r="AN16" s="77" t="s">
        <v>151</v>
      </c>
      <c r="AO16" s="34" t="s">
        <v>148</v>
      </c>
      <c r="AP16" s="96"/>
      <c r="AQ16" s="30"/>
      <c r="AR16" s="30"/>
      <c r="AS16" s="73" t="s">
        <v>257</v>
      </c>
    </row>
    <row r="17" spans="1:45" s="1" customFormat="1" ht="69.95" customHeight="1">
      <c r="A17" s="9" t="s">
        <v>28</v>
      </c>
      <c r="B17" s="9" t="s">
        <v>29</v>
      </c>
      <c r="C17" s="28" t="s">
        <v>36</v>
      </c>
      <c r="D17" s="28" t="s">
        <v>70</v>
      </c>
      <c r="E17" s="28" t="s">
        <v>32</v>
      </c>
      <c r="F17" s="28" t="s">
        <v>47</v>
      </c>
      <c r="G17" s="28" t="s">
        <v>33</v>
      </c>
      <c r="H17" s="28" t="s">
        <v>41</v>
      </c>
      <c r="I17" s="28" t="s">
        <v>108</v>
      </c>
      <c r="J17" s="28" t="s">
        <v>109</v>
      </c>
      <c r="K17" s="75">
        <v>43644</v>
      </c>
      <c r="L17" s="75">
        <v>43654</v>
      </c>
      <c r="M17" s="75">
        <v>43657</v>
      </c>
      <c r="N17" s="75">
        <v>43662</v>
      </c>
      <c r="O17" s="75">
        <v>43665</v>
      </c>
      <c r="P17" s="75">
        <v>43672</v>
      </c>
      <c r="Q17" s="75">
        <v>43710</v>
      </c>
      <c r="R17" s="75">
        <v>43721</v>
      </c>
      <c r="S17" s="75">
        <v>43721</v>
      </c>
      <c r="T17" s="75">
        <v>43742</v>
      </c>
      <c r="U17" s="75">
        <v>43754</v>
      </c>
      <c r="V17" s="75">
        <v>43783</v>
      </c>
      <c r="W17" s="75">
        <v>43805</v>
      </c>
      <c r="X17" s="75"/>
      <c r="Y17" s="75"/>
      <c r="Z17" s="29">
        <f t="shared" ref="Z17:Z20" si="7">MAX(K17:Y17)</f>
        <v>43805</v>
      </c>
      <c r="AA17" s="38" t="s">
        <v>149</v>
      </c>
      <c r="AB17" s="91" t="str">
        <f t="shared" si="2"/>
        <v>Juillet 2019</v>
      </c>
      <c r="AC17" s="75"/>
      <c r="AD17" s="30"/>
      <c r="AE17" s="30"/>
      <c r="AF17" s="30"/>
      <c r="AG17" s="30"/>
      <c r="AH17" s="30"/>
      <c r="AI17" s="30" t="s">
        <v>196</v>
      </c>
      <c r="AJ17" s="38" t="s">
        <v>149</v>
      </c>
      <c r="AK17" s="30"/>
      <c r="AL17" s="38" t="s">
        <v>150</v>
      </c>
      <c r="AM17" s="30"/>
      <c r="AN17" s="77" t="s">
        <v>151</v>
      </c>
      <c r="AO17" s="34" t="s">
        <v>148</v>
      </c>
      <c r="AP17" s="96"/>
      <c r="AQ17" s="30"/>
      <c r="AR17" s="30"/>
      <c r="AS17" s="73" t="s">
        <v>257</v>
      </c>
    </row>
    <row r="18" spans="1:45" s="1" customFormat="1" ht="69.95" customHeight="1">
      <c r="A18" s="9" t="s">
        <v>28</v>
      </c>
      <c r="B18" s="9" t="s">
        <v>29</v>
      </c>
      <c r="C18" s="28" t="s">
        <v>36</v>
      </c>
      <c r="D18" s="28" t="s">
        <v>70</v>
      </c>
      <c r="E18" s="28" t="s">
        <v>32</v>
      </c>
      <c r="F18" s="28" t="s">
        <v>47</v>
      </c>
      <c r="G18" s="28" t="s">
        <v>33</v>
      </c>
      <c r="H18" s="28" t="s">
        <v>41</v>
      </c>
      <c r="I18" s="28" t="s">
        <v>108</v>
      </c>
      <c r="J18" s="28" t="s">
        <v>109</v>
      </c>
      <c r="K18" s="75">
        <v>43644</v>
      </c>
      <c r="L18" s="75">
        <v>43654</v>
      </c>
      <c r="M18" s="75">
        <v>43657</v>
      </c>
      <c r="N18" s="75">
        <v>43662</v>
      </c>
      <c r="O18" s="75">
        <v>43665</v>
      </c>
      <c r="P18" s="75">
        <v>43672</v>
      </c>
      <c r="Q18" s="75">
        <v>43710</v>
      </c>
      <c r="R18" s="75">
        <v>43721</v>
      </c>
      <c r="S18" s="75">
        <v>43721</v>
      </c>
      <c r="T18" s="75">
        <v>43742</v>
      </c>
      <c r="U18" s="75">
        <v>43754</v>
      </c>
      <c r="V18" s="75">
        <v>43783</v>
      </c>
      <c r="W18" s="75">
        <v>43805</v>
      </c>
      <c r="X18" s="75"/>
      <c r="Y18" s="75"/>
      <c r="Z18" s="29">
        <f t="shared" si="7"/>
        <v>43805</v>
      </c>
      <c r="AA18" s="38" t="s">
        <v>150</v>
      </c>
      <c r="AB18" s="91" t="str">
        <f t="shared" si="2"/>
        <v>Septembre 2019</v>
      </c>
      <c r="AC18" s="75"/>
      <c r="AD18" s="30"/>
      <c r="AE18" s="30"/>
      <c r="AF18" s="30"/>
      <c r="AG18" s="30"/>
      <c r="AH18" s="30"/>
      <c r="AI18" s="30" t="s">
        <v>196</v>
      </c>
      <c r="AJ18" s="38" t="s">
        <v>149</v>
      </c>
      <c r="AK18" s="30"/>
      <c r="AL18" s="38" t="s">
        <v>150</v>
      </c>
      <c r="AM18" s="30"/>
      <c r="AN18" s="77" t="s">
        <v>151</v>
      </c>
      <c r="AO18" s="34" t="s">
        <v>148</v>
      </c>
      <c r="AP18" s="96"/>
      <c r="AQ18" s="30"/>
      <c r="AR18" s="30"/>
      <c r="AS18" s="73" t="s">
        <v>257</v>
      </c>
    </row>
    <row r="19" spans="1:45" s="1" customFormat="1" ht="69.95" customHeight="1">
      <c r="A19" s="9" t="s">
        <v>28</v>
      </c>
      <c r="B19" s="9" t="s">
        <v>29</v>
      </c>
      <c r="C19" s="28" t="s">
        <v>36</v>
      </c>
      <c r="D19" s="28" t="s">
        <v>70</v>
      </c>
      <c r="E19" s="28" t="s">
        <v>32</v>
      </c>
      <c r="F19" s="28" t="s">
        <v>47</v>
      </c>
      <c r="G19" s="28" t="s">
        <v>33</v>
      </c>
      <c r="H19" s="28" t="s">
        <v>41</v>
      </c>
      <c r="I19" s="28" t="s">
        <v>108</v>
      </c>
      <c r="J19" s="28" t="s">
        <v>109</v>
      </c>
      <c r="K19" s="75">
        <v>43644</v>
      </c>
      <c r="L19" s="75">
        <v>43654</v>
      </c>
      <c r="M19" s="75">
        <v>43657</v>
      </c>
      <c r="N19" s="75">
        <v>43662</v>
      </c>
      <c r="O19" s="75">
        <v>43665</v>
      </c>
      <c r="P19" s="75">
        <v>43672</v>
      </c>
      <c r="Q19" s="75">
        <v>43710</v>
      </c>
      <c r="R19" s="75">
        <v>43721</v>
      </c>
      <c r="S19" s="75">
        <v>43721</v>
      </c>
      <c r="T19" s="75">
        <v>43742</v>
      </c>
      <c r="U19" s="75">
        <v>43754</v>
      </c>
      <c r="V19" s="75">
        <v>43783</v>
      </c>
      <c r="W19" s="75">
        <v>43805</v>
      </c>
      <c r="X19" s="75"/>
      <c r="Y19" s="75"/>
      <c r="Z19" s="29">
        <f t="shared" si="7"/>
        <v>43805</v>
      </c>
      <c r="AA19" s="77" t="s">
        <v>151</v>
      </c>
      <c r="AB19" s="91" t="str">
        <f t="shared" si="2"/>
        <v>Novembre 2019</v>
      </c>
      <c r="AC19" s="75"/>
      <c r="AD19" s="30"/>
      <c r="AE19" s="30"/>
      <c r="AF19" s="30"/>
      <c r="AG19" s="30"/>
      <c r="AH19" s="30"/>
      <c r="AI19" s="30" t="s">
        <v>196</v>
      </c>
      <c r="AJ19" s="38" t="s">
        <v>149</v>
      </c>
      <c r="AK19" s="30"/>
      <c r="AL19" s="38" t="s">
        <v>150</v>
      </c>
      <c r="AM19" s="30"/>
      <c r="AN19" s="77" t="s">
        <v>151</v>
      </c>
      <c r="AO19" s="34" t="s">
        <v>148</v>
      </c>
      <c r="AP19" s="96"/>
      <c r="AQ19" s="30"/>
      <c r="AR19" s="30"/>
      <c r="AS19" s="73" t="s">
        <v>257</v>
      </c>
    </row>
    <row r="20" spans="1:45" s="1" customFormat="1" ht="69.95" customHeight="1">
      <c r="A20" s="9" t="s">
        <v>28</v>
      </c>
      <c r="B20" s="9" t="s">
        <v>29</v>
      </c>
      <c r="C20" s="28" t="s">
        <v>36</v>
      </c>
      <c r="D20" s="28" t="s">
        <v>70</v>
      </c>
      <c r="E20" s="28" t="s">
        <v>32</v>
      </c>
      <c r="F20" s="28" t="s">
        <v>47</v>
      </c>
      <c r="G20" s="28" t="s">
        <v>33</v>
      </c>
      <c r="H20" s="28" t="s">
        <v>41</v>
      </c>
      <c r="I20" s="28" t="s">
        <v>108</v>
      </c>
      <c r="J20" s="28" t="s">
        <v>109</v>
      </c>
      <c r="K20" s="75">
        <v>43644</v>
      </c>
      <c r="L20" s="75">
        <v>43654</v>
      </c>
      <c r="M20" s="75">
        <v>43657</v>
      </c>
      <c r="N20" s="75">
        <v>43662</v>
      </c>
      <c r="O20" s="75">
        <v>43665</v>
      </c>
      <c r="P20" s="75">
        <v>43672</v>
      </c>
      <c r="Q20" s="75">
        <v>43710</v>
      </c>
      <c r="R20" s="75">
        <v>43721</v>
      </c>
      <c r="S20" s="75">
        <v>43721</v>
      </c>
      <c r="T20" s="75">
        <v>43742</v>
      </c>
      <c r="U20" s="75">
        <v>43754</v>
      </c>
      <c r="V20" s="75">
        <v>43783</v>
      </c>
      <c r="W20" s="75">
        <v>43805</v>
      </c>
      <c r="X20" s="75"/>
      <c r="Y20" s="75"/>
      <c r="Z20" s="29">
        <f t="shared" si="7"/>
        <v>43805</v>
      </c>
      <c r="AA20" s="34" t="s">
        <v>148</v>
      </c>
      <c r="AB20" s="91" t="str">
        <f t="shared" si="2"/>
        <v>Décembre 2019</v>
      </c>
      <c r="AC20" s="75"/>
      <c r="AD20" s="30"/>
      <c r="AE20" s="30"/>
      <c r="AF20" s="30"/>
      <c r="AG20" s="30"/>
      <c r="AH20" s="30"/>
      <c r="AI20" s="30" t="s">
        <v>196</v>
      </c>
      <c r="AJ20" s="38" t="s">
        <v>149</v>
      </c>
      <c r="AK20" s="30"/>
      <c r="AL20" s="38" t="s">
        <v>150</v>
      </c>
      <c r="AM20" s="30"/>
      <c r="AN20" s="77" t="s">
        <v>151</v>
      </c>
      <c r="AO20" s="34" t="s">
        <v>148</v>
      </c>
      <c r="AP20" s="96"/>
      <c r="AQ20" s="30"/>
      <c r="AR20" s="30"/>
      <c r="AS20" s="73" t="s">
        <v>257</v>
      </c>
    </row>
    <row r="21" spans="1:45" s="1" customFormat="1" ht="69.95" customHeight="1">
      <c r="A21" s="9" t="s">
        <v>28</v>
      </c>
      <c r="B21" s="9" t="s">
        <v>29</v>
      </c>
      <c r="C21" s="28" t="s">
        <v>36</v>
      </c>
      <c r="D21" s="28" t="s">
        <v>70</v>
      </c>
      <c r="E21" s="28" t="s">
        <v>32</v>
      </c>
      <c r="F21" s="28" t="s">
        <v>47</v>
      </c>
      <c r="G21" s="28" t="s">
        <v>33</v>
      </c>
      <c r="H21" s="28" t="s">
        <v>41</v>
      </c>
      <c r="I21" s="28" t="s">
        <v>94</v>
      </c>
      <c r="J21" s="28" t="s">
        <v>93</v>
      </c>
      <c r="K21" s="75">
        <v>43488</v>
      </c>
      <c r="L21" s="75">
        <v>43503</v>
      </c>
      <c r="M21" s="75">
        <v>43721</v>
      </c>
      <c r="N21" s="75">
        <v>43728</v>
      </c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29">
        <f t="shared" si="0"/>
        <v>43728</v>
      </c>
      <c r="AA21" s="32" t="s">
        <v>154</v>
      </c>
      <c r="AB21" s="91" t="str">
        <f t="shared" si="2"/>
        <v>Février 2019</v>
      </c>
      <c r="AC21" s="75"/>
      <c r="AD21" s="30"/>
      <c r="AE21" s="32" t="s">
        <v>154</v>
      </c>
      <c r="AF21" s="30"/>
      <c r="AG21" s="30"/>
      <c r="AH21" s="30"/>
      <c r="AI21" s="30"/>
      <c r="AJ21" s="30"/>
      <c r="AK21" s="30"/>
      <c r="AL21" s="77" t="s">
        <v>153</v>
      </c>
      <c r="AM21" s="77" t="s">
        <v>122</v>
      </c>
      <c r="AN21" s="30"/>
      <c r="AO21" s="30"/>
      <c r="AP21" s="96"/>
      <c r="AQ21" s="30"/>
      <c r="AR21" s="30"/>
      <c r="AS21" s="73" t="s">
        <v>231</v>
      </c>
    </row>
    <row r="22" spans="1:45" s="1" customFormat="1" ht="69.95" customHeight="1">
      <c r="A22" s="9"/>
      <c r="B22" s="9"/>
      <c r="C22" s="28" t="s">
        <v>36</v>
      </c>
      <c r="D22" s="28" t="s">
        <v>70</v>
      </c>
      <c r="E22" s="28" t="s">
        <v>32</v>
      </c>
      <c r="F22" s="28" t="s">
        <v>47</v>
      </c>
      <c r="G22" s="28" t="s">
        <v>33</v>
      </c>
      <c r="H22" s="28" t="s">
        <v>41</v>
      </c>
      <c r="I22" s="28" t="s">
        <v>94</v>
      </c>
      <c r="J22" s="28" t="s">
        <v>93</v>
      </c>
      <c r="K22" s="75">
        <v>43488</v>
      </c>
      <c r="L22" s="75">
        <v>43503</v>
      </c>
      <c r="M22" s="75">
        <v>43721</v>
      </c>
      <c r="N22" s="75">
        <v>43728</v>
      </c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29">
        <f t="shared" ref="Z22:Z23" si="8">MAX(K22:Y22)</f>
        <v>43728</v>
      </c>
      <c r="AA22" s="77" t="s">
        <v>153</v>
      </c>
      <c r="AB22" s="91" t="str">
        <f t="shared" si="2"/>
        <v/>
      </c>
      <c r="AC22" s="75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96"/>
      <c r="AQ22" s="30"/>
      <c r="AR22" s="30"/>
      <c r="AS22" s="73"/>
    </row>
    <row r="23" spans="1:45" s="1" customFormat="1" ht="69.95" customHeight="1">
      <c r="A23" s="9"/>
      <c r="B23" s="9"/>
      <c r="C23" s="28" t="s">
        <v>36</v>
      </c>
      <c r="D23" s="28" t="s">
        <v>70</v>
      </c>
      <c r="E23" s="28" t="s">
        <v>32</v>
      </c>
      <c r="F23" s="28" t="s">
        <v>47</v>
      </c>
      <c r="G23" s="28" t="s">
        <v>33</v>
      </c>
      <c r="H23" s="28" t="s">
        <v>41</v>
      </c>
      <c r="I23" s="28" t="s">
        <v>94</v>
      </c>
      <c r="J23" s="28" t="s">
        <v>93</v>
      </c>
      <c r="K23" s="75">
        <v>43488</v>
      </c>
      <c r="L23" s="75">
        <v>43503</v>
      </c>
      <c r="M23" s="75">
        <v>43721</v>
      </c>
      <c r="N23" s="75">
        <v>43728</v>
      </c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29">
        <f t="shared" si="8"/>
        <v>43728</v>
      </c>
      <c r="AA23" s="77" t="s">
        <v>122</v>
      </c>
      <c r="AB23" s="91" t="str">
        <f t="shared" si="2"/>
        <v/>
      </c>
      <c r="AC23" s="75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96"/>
      <c r="AQ23" s="30"/>
      <c r="AR23" s="30"/>
      <c r="AS23" s="73"/>
    </row>
    <row r="24" spans="1:45" s="1" customFormat="1" ht="69.95" customHeight="1">
      <c r="A24" s="9" t="s">
        <v>28</v>
      </c>
      <c r="B24" s="9" t="s">
        <v>29</v>
      </c>
      <c r="C24" s="68" t="s">
        <v>36</v>
      </c>
      <c r="D24" s="68" t="s">
        <v>46</v>
      </c>
      <c r="E24" s="28" t="s">
        <v>32</v>
      </c>
      <c r="F24" s="28" t="s">
        <v>47</v>
      </c>
      <c r="G24" s="28" t="s">
        <v>33</v>
      </c>
      <c r="H24" s="28" t="s">
        <v>41</v>
      </c>
      <c r="I24" s="68" t="s">
        <v>84</v>
      </c>
      <c r="J24" s="28" t="s">
        <v>82</v>
      </c>
      <c r="K24" s="29">
        <v>43417</v>
      </c>
      <c r="L24" s="29">
        <v>43431</v>
      </c>
      <c r="M24" s="29">
        <v>43445</v>
      </c>
      <c r="N24" s="75">
        <v>43479</v>
      </c>
      <c r="O24" s="75">
        <v>43559</v>
      </c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>
        <f t="shared" si="0"/>
        <v>43559</v>
      </c>
      <c r="AA24" s="32" t="s">
        <v>156</v>
      </c>
      <c r="AB24" s="90" t="str">
        <f t="shared" si="2"/>
        <v>Janvier 2019</v>
      </c>
      <c r="AC24" s="29"/>
      <c r="AD24" s="32" t="s">
        <v>156</v>
      </c>
      <c r="AE24" s="30"/>
      <c r="AF24" s="30"/>
      <c r="AG24" s="77" t="s">
        <v>155</v>
      </c>
      <c r="AH24" s="30"/>
      <c r="AI24" s="30"/>
      <c r="AJ24" s="30"/>
      <c r="AK24" s="30"/>
      <c r="AL24" s="30"/>
      <c r="AM24" s="30"/>
      <c r="AN24" s="30"/>
      <c r="AO24" s="30"/>
      <c r="AP24" s="96"/>
      <c r="AQ24" s="30"/>
      <c r="AR24" s="30"/>
      <c r="AS24" s="73" t="s">
        <v>236</v>
      </c>
    </row>
    <row r="25" spans="1:45" s="1" customFormat="1" ht="69.95" customHeight="1">
      <c r="A25" s="9" t="s">
        <v>28</v>
      </c>
      <c r="B25" s="9" t="s">
        <v>29</v>
      </c>
      <c r="C25" s="68" t="s">
        <v>36</v>
      </c>
      <c r="D25" s="68" t="s">
        <v>46</v>
      </c>
      <c r="E25" s="28" t="s">
        <v>32</v>
      </c>
      <c r="F25" s="28" t="s">
        <v>47</v>
      </c>
      <c r="G25" s="28" t="s">
        <v>33</v>
      </c>
      <c r="H25" s="28" t="s">
        <v>41</v>
      </c>
      <c r="I25" s="68" t="s">
        <v>84</v>
      </c>
      <c r="J25" s="28" t="s">
        <v>82</v>
      </c>
      <c r="K25" s="29">
        <v>43417</v>
      </c>
      <c r="L25" s="29">
        <v>43431</v>
      </c>
      <c r="M25" s="29">
        <v>43445</v>
      </c>
      <c r="N25" s="75">
        <v>43479</v>
      </c>
      <c r="O25" s="75">
        <v>43559</v>
      </c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>
        <f t="shared" ref="Z25" si="9">MAX(K25:Y25)</f>
        <v>43559</v>
      </c>
      <c r="AA25" s="77" t="s">
        <v>155</v>
      </c>
      <c r="AB25" s="90" t="str">
        <f t="shared" si="2"/>
        <v>Avril 2019</v>
      </c>
      <c r="AC25" s="29"/>
      <c r="AD25" s="32" t="s">
        <v>156</v>
      </c>
      <c r="AE25" s="30"/>
      <c r="AF25" s="30"/>
      <c r="AG25" s="77" t="s">
        <v>155</v>
      </c>
      <c r="AH25" s="30"/>
      <c r="AI25" s="30"/>
      <c r="AJ25" s="30"/>
      <c r="AK25" s="30"/>
      <c r="AL25" s="30"/>
      <c r="AM25" s="30"/>
      <c r="AN25" s="30"/>
      <c r="AO25" s="30"/>
      <c r="AP25" s="96"/>
      <c r="AQ25" s="30"/>
      <c r="AR25" s="30"/>
      <c r="AS25" s="73" t="s">
        <v>236</v>
      </c>
    </row>
    <row r="26" spans="1:45" s="1" customFormat="1" ht="69.95" customHeight="1">
      <c r="A26" s="9" t="s">
        <v>28</v>
      </c>
      <c r="B26" s="9" t="s">
        <v>29</v>
      </c>
      <c r="C26" s="68" t="s">
        <v>36</v>
      </c>
      <c r="D26" s="68" t="s">
        <v>46</v>
      </c>
      <c r="E26" s="28" t="s">
        <v>32</v>
      </c>
      <c r="F26" s="28" t="s">
        <v>47</v>
      </c>
      <c r="G26" s="28" t="s">
        <v>33</v>
      </c>
      <c r="H26" s="28" t="s">
        <v>41</v>
      </c>
      <c r="I26" s="68" t="s">
        <v>65</v>
      </c>
      <c r="J26" s="28" t="s">
        <v>60</v>
      </c>
      <c r="K26" s="29">
        <v>43371</v>
      </c>
      <c r="L26" s="75">
        <v>43532</v>
      </c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>
        <f t="shared" si="0"/>
        <v>43532</v>
      </c>
      <c r="AA26" s="30" t="s">
        <v>141</v>
      </c>
      <c r="AB26" s="90" t="str">
        <f t="shared" si="2"/>
        <v>Mars 2019</v>
      </c>
      <c r="AC26" s="29"/>
      <c r="AD26" s="30"/>
      <c r="AE26" s="30"/>
      <c r="AF26" s="30" t="s">
        <v>141</v>
      </c>
      <c r="AG26" s="77" t="s">
        <v>139</v>
      </c>
      <c r="AH26" s="30"/>
      <c r="AI26" s="30"/>
      <c r="AJ26" s="30"/>
      <c r="AK26" s="30"/>
      <c r="AL26" s="30"/>
      <c r="AM26" s="30"/>
      <c r="AN26" s="30"/>
      <c r="AO26" s="30"/>
      <c r="AP26" s="96"/>
      <c r="AQ26" s="30"/>
      <c r="AR26" s="30"/>
      <c r="AS26" s="73" t="s">
        <v>236</v>
      </c>
    </row>
    <row r="27" spans="1:45" s="1" customFormat="1" ht="69.95" customHeight="1">
      <c r="A27" s="9" t="s">
        <v>28</v>
      </c>
      <c r="B27" s="9" t="s">
        <v>29</v>
      </c>
      <c r="C27" s="68" t="s">
        <v>36</v>
      </c>
      <c r="D27" s="68" t="s">
        <v>46</v>
      </c>
      <c r="E27" s="28" t="s">
        <v>32</v>
      </c>
      <c r="F27" s="28" t="s">
        <v>47</v>
      </c>
      <c r="G27" s="28" t="s">
        <v>33</v>
      </c>
      <c r="H27" s="28" t="s">
        <v>41</v>
      </c>
      <c r="I27" s="68" t="s">
        <v>65</v>
      </c>
      <c r="J27" s="28" t="s">
        <v>60</v>
      </c>
      <c r="K27" s="29">
        <v>43371</v>
      </c>
      <c r="L27" s="75">
        <v>43532</v>
      </c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>
        <f t="shared" ref="Z27" si="10">MAX(K27:Y27)</f>
        <v>43532</v>
      </c>
      <c r="AA27" s="77" t="s">
        <v>139</v>
      </c>
      <c r="AB27" s="90" t="str">
        <f t="shared" si="2"/>
        <v>Avril 2019</v>
      </c>
      <c r="AC27" s="29"/>
      <c r="AD27" s="30"/>
      <c r="AE27" s="30"/>
      <c r="AF27" s="30" t="s">
        <v>141</v>
      </c>
      <c r="AG27" s="77" t="s">
        <v>139</v>
      </c>
      <c r="AH27" s="30"/>
      <c r="AI27" s="30"/>
      <c r="AJ27" s="30"/>
      <c r="AK27" s="30"/>
      <c r="AL27" s="30"/>
      <c r="AM27" s="30"/>
      <c r="AN27" s="30"/>
      <c r="AO27" s="30"/>
      <c r="AP27" s="96"/>
      <c r="AQ27" s="30"/>
      <c r="AR27" s="30"/>
      <c r="AS27" s="73" t="s">
        <v>236</v>
      </c>
    </row>
    <row r="28" spans="1:45" s="1" customFormat="1" ht="69.95" customHeight="1">
      <c r="A28" s="9" t="s">
        <v>28</v>
      </c>
      <c r="B28" s="9" t="s">
        <v>29</v>
      </c>
      <c r="C28" s="68" t="s">
        <v>36</v>
      </c>
      <c r="D28" s="68" t="s">
        <v>2</v>
      </c>
      <c r="E28" s="28" t="s">
        <v>32</v>
      </c>
      <c r="F28" s="28" t="s">
        <v>47</v>
      </c>
      <c r="G28" s="28" t="s">
        <v>33</v>
      </c>
      <c r="H28" s="28" t="s">
        <v>41</v>
      </c>
      <c r="I28" s="68" t="s">
        <v>50</v>
      </c>
      <c r="J28" s="28" t="s">
        <v>51</v>
      </c>
      <c r="K28" s="29">
        <v>43336</v>
      </c>
      <c r="L28" s="75">
        <v>43455</v>
      </c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>
        <f t="shared" si="0"/>
        <v>43455</v>
      </c>
      <c r="AA28" s="77" t="s">
        <v>157</v>
      </c>
      <c r="AB28" s="90" t="str">
        <f t="shared" si="2"/>
        <v>Janvier 2019</v>
      </c>
      <c r="AC28" s="29"/>
      <c r="AD28" s="77" t="s">
        <v>157</v>
      </c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96"/>
      <c r="AQ28" s="30"/>
      <c r="AR28" s="30"/>
      <c r="AS28" s="73" t="s">
        <v>236</v>
      </c>
    </row>
    <row r="29" spans="1:45" s="1" customFormat="1" ht="69.95" customHeight="1">
      <c r="A29" s="9" t="s">
        <v>28</v>
      </c>
      <c r="B29" s="9" t="s">
        <v>29</v>
      </c>
      <c r="C29" s="68" t="s">
        <v>36</v>
      </c>
      <c r="D29" s="68">
        <v>14</v>
      </c>
      <c r="E29" s="28" t="s">
        <v>32</v>
      </c>
      <c r="F29" s="28" t="s">
        <v>47</v>
      </c>
      <c r="G29" s="28" t="s">
        <v>33</v>
      </c>
      <c r="H29" s="28" t="s">
        <v>41</v>
      </c>
      <c r="I29" s="68">
        <v>13100</v>
      </c>
      <c r="J29" s="28" t="s">
        <v>3</v>
      </c>
      <c r="K29" s="29">
        <v>43301</v>
      </c>
      <c r="L29" s="29">
        <v>43341</v>
      </c>
      <c r="M29" s="29">
        <v>43354</v>
      </c>
      <c r="N29" s="29">
        <v>43445</v>
      </c>
      <c r="O29" s="29">
        <v>43479</v>
      </c>
      <c r="P29" s="75">
        <v>43522</v>
      </c>
      <c r="Q29" s="29"/>
      <c r="R29" s="29"/>
      <c r="S29" s="29"/>
      <c r="T29" s="29"/>
      <c r="U29" s="29"/>
      <c r="V29" s="29"/>
      <c r="W29" s="29"/>
      <c r="X29" s="29"/>
      <c r="Y29" s="29"/>
      <c r="Z29" s="29">
        <f t="shared" si="0"/>
        <v>43522</v>
      </c>
      <c r="AA29" s="30" t="s">
        <v>158</v>
      </c>
      <c r="AB29" s="90" t="str">
        <f t="shared" si="2"/>
        <v>Janvier 2019</v>
      </c>
      <c r="AC29" s="29"/>
      <c r="AD29" s="30" t="s">
        <v>158</v>
      </c>
      <c r="AE29" s="32" t="s">
        <v>159</v>
      </c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96"/>
      <c r="AQ29" s="30"/>
      <c r="AR29" s="30"/>
      <c r="AS29" s="73" t="s">
        <v>236</v>
      </c>
    </row>
    <row r="30" spans="1:45" s="1" customFormat="1" ht="69.95" customHeight="1">
      <c r="A30" s="9" t="s">
        <v>28</v>
      </c>
      <c r="B30" s="9" t="s">
        <v>29</v>
      </c>
      <c r="C30" s="68" t="s">
        <v>36</v>
      </c>
      <c r="D30" s="68">
        <v>14</v>
      </c>
      <c r="E30" s="28" t="s">
        <v>32</v>
      </c>
      <c r="F30" s="28" t="s">
        <v>47</v>
      </c>
      <c r="G30" s="28" t="s">
        <v>33</v>
      </c>
      <c r="H30" s="28" t="s">
        <v>41</v>
      </c>
      <c r="I30" s="68">
        <v>13100</v>
      </c>
      <c r="J30" s="28" t="s">
        <v>3</v>
      </c>
      <c r="K30" s="29">
        <v>43301</v>
      </c>
      <c r="L30" s="29">
        <v>43341</v>
      </c>
      <c r="M30" s="29">
        <v>43354</v>
      </c>
      <c r="N30" s="29">
        <v>43445</v>
      </c>
      <c r="O30" s="29">
        <v>43479</v>
      </c>
      <c r="P30" s="75">
        <v>43522</v>
      </c>
      <c r="Q30" s="29"/>
      <c r="R30" s="29"/>
      <c r="S30" s="29"/>
      <c r="T30" s="29"/>
      <c r="U30" s="29"/>
      <c r="V30" s="29"/>
      <c r="W30" s="29"/>
      <c r="X30" s="29"/>
      <c r="Y30" s="29"/>
      <c r="Z30" s="29">
        <f t="shared" ref="Z30" si="11">MAX(K30:Y30)</f>
        <v>43522</v>
      </c>
      <c r="AA30" s="32" t="s">
        <v>159</v>
      </c>
      <c r="AB30" s="90" t="str">
        <f t="shared" si="2"/>
        <v>Février 2019</v>
      </c>
      <c r="AC30" s="29"/>
      <c r="AD30" s="30" t="s">
        <v>158</v>
      </c>
      <c r="AE30" s="32" t="s">
        <v>159</v>
      </c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96"/>
      <c r="AQ30" s="30"/>
      <c r="AR30" s="30"/>
      <c r="AS30" s="73" t="s">
        <v>236</v>
      </c>
    </row>
    <row r="31" spans="1:45" s="1" customFormat="1" ht="69.95" customHeight="1">
      <c r="A31" s="9" t="s">
        <v>28</v>
      </c>
      <c r="B31" s="9" t="s">
        <v>29</v>
      </c>
      <c r="C31" s="68" t="s">
        <v>36</v>
      </c>
      <c r="D31" s="68">
        <v>14</v>
      </c>
      <c r="E31" s="28" t="s">
        <v>32</v>
      </c>
      <c r="F31" s="28" t="s">
        <v>47</v>
      </c>
      <c r="G31" s="28" t="s">
        <v>33</v>
      </c>
      <c r="H31" s="28" t="s">
        <v>41</v>
      </c>
      <c r="I31" s="68">
        <v>13101</v>
      </c>
      <c r="J31" s="28" t="s">
        <v>4</v>
      </c>
      <c r="K31" s="29">
        <v>43297</v>
      </c>
      <c r="L31" s="80"/>
      <c r="M31" s="29">
        <v>43353</v>
      </c>
      <c r="N31" s="29">
        <v>43357</v>
      </c>
      <c r="O31" s="29">
        <v>43432</v>
      </c>
      <c r="P31" s="29">
        <v>43446</v>
      </c>
      <c r="Q31" s="29">
        <v>43490</v>
      </c>
      <c r="R31" s="75">
        <v>43508</v>
      </c>
      <c r="S31" s="29"/>
      <c r="T31" s="29"/>
      <c r="U31" s="29"/>
      <c r="V31" s="29"/>
      <c r="W31" s="29"/>
      <c r="X31" s="29"/>
      <c r="Y31" s="29"/>
      <c r="Z31" s="29">
        <f t="shared" si="0"/>
        <v>43508</v>
      </c>
      <c r="AA31" s="79"/>
      <c r="AB31" s="90" t="str">
        <f t="shared" si="2"/>
        <v/>
      </c>
      <c r="AC31" s="29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96"/>
      <c r="AQ31" s="30"/>
      <c r="AR31" s="30"/>
      <c r="AS31" s="73" t="s">
        <v>236</v>
      </c>
    </row>
    <row r="32" spans="1:45" s="1" customFormat="1" ht="69.95" customHeight="1">
      <c r="A32" s="9" t="s">
        <v>28</v>
      </c>
      <c r="B32" s="9" t="s">
        <v>29</v>
      </c>
      <c r="C32" s="68" t="s">
        <v>36</v>
      </c>
      <c r="D32" s="68" t="s">
        <v>2</v>
      </c>
      <c r="E32" s="28" t="s">
        <v>32</v>
      </c>
      <c r="F32" s="28" t="s">
        <v>47</v>
      </c>
      <c r="G32" s="28" t="s">
        <v>33</v>
      </c>
      <c r="H32" s="28" t="s">
        <v>41</v>
      </c>
      <c r="I32" s="68">
        <v>13102</v>
      </c>
      <c r="J32" s="28" t="s">
        <v>66</v>
      </c>
      <c r="K32" s="29">
        <v>43300</v>
      </c>
      <c r="L32" s="29">
        <v>43301</v>
      </c>
      <c r="M32" s="29">
        <v>43304</v>
      </c>
      <c r="N32" s="29">
        <v>43356</v>
      </c>
      <c r="O32" s="29">
        <v>43432</v>
      </c>
      <c r="P32" s="29">
        <v>43446</v>
      </c>
      <c r="Q32" s="29">
        <v>43503</v>
      </c>
      <c r="R32" s="75">
        <v>43542</v>
      </c>
      <c r="S32" s="75">
        <v>43557</v>
      </c>
      <c r="T32" s="75">
        <v>43621</v>
      </c>
      <c r="U32" s="75">
        <v>43648</v>
      </c>
      <c r="V32" s="75">
        <v>43748</v>
      </c>
      <c r="W32" s="29"/>
      <c r="X32" s="29"/>
      <c r="Y32" s="29"/>
      <c r="Z32" s="29">
        <f t="shared" si="0"/>
        <v>43748</v>
      </c>
      <c r="AA32" s="33" t="s">
        <v>160</v>
      </c>
      <c r="AB32" s="90" t="str">
        <f t="shared" si="2"/>
        <v>Février 2019</v>
      </c>
      <c r="AC32" s="29"/>
      <c r="AD32" s="30"/>
      <c r="AE32" s="33" t="s">
        <v>160</v>
      </c>
      <c r="AF32" s="30" t="s">
        <v>161</v>
      </c>
      <c r="AG32" s="33" t="s">
        <v>162</v>
      </c>
      <c r="AH32" s="30"/>
      <c r="AI32" s="77" t="s">
        <v>163</v>
      </c>
      <c r="AJ32" s="33" t="s">
        <v>123</v>
      </c>
      <c r="AK32" s="30"/>
      <c r="AL32" s="77" t="s">
        <v>164</v>
      </c>
      <c r="AM32" s="30"/>
      <c r="AN32" s="30"/>
      <c r="AO32" s="30"/>
      <c r="AP32" s="96"/>
      <c r="AQ32" s="30"/>
      <c r="AR32" s="30"/>
      <c r="AS32" s="73" t="s">
        <v>236</v>
      </c>
    </row>
    <row r="33" spans="1:45" s="1" customFormat="1" ht="69.95" customHeight="1">
      <c r="A33" s="9" t="s">
        <v>28</v>
      </c>
      <c r="B33" s="9" t="s">
        <v>29</v>
      </c>
      <c r="C33" s="68" t="s">
        <v>36</v>
      </c>
      <c r="D33" s="68" t="s">
        <v>2</v>
      </c>
      <c r="E33" s="28" t="s">
        <v>32</v>
      </c>
      <c r="F33" s="28" t="s">
        <v>47</v>
      </c>
      <c r="G33" s="28" t="s">
        <v>33</v>
      </c>
      <c r="H33" s="28" t="s">
        <v>41</v>
      </c>
      <c r="I33" s="68">
        <v>13102</v>
      </c>
      <c r="J33" s="28" t="s">
        <v>66</v>
      </c>
      <c r="K33" s="29">
        <v>43300</v>
      </c>
      <c r="L33" s="29">
        <v>43301</v>
      </c>
      <c r="M33" s="29">
        <v>43304</v>
      </c>
      <c r="N33" s="29">
        <v>43356</v>
      </c>
      <c r="O33" s="29">
        <v>43432</v>
      </c>
      <c r="P33" s="29">
        <v>43446</v>
      </c>
      <c r="Q33" s="29">
        <v>43503</v>
      </c>
      <c r="R33" s="75">
        <v>43542</v>
      </c>
      <c r="S33" s="75">
        <v>43557</v>
      </c>
      <c r="T33" s="75">
        <v>43621</v>
      </c>
      <c r="U33" s="75">
        <v>43648</v>
      </c>
      <c r="V33" s="75">
        <v>43748</v>
      </c>
      <c r="W33" s="29"/>
      <c r="X33" s="29"/>
      <c r="Y33" s="29"/>
      <c r="Z33" s="29">
        <f t="shared" ref="Z33:Z37" si="12">MAX(K33:Y33)</f>
        <v>43748</v>
      </c>
      <c r="AA33" s="30" t="s">
        <v>161</v>
      </c>
      <c r="AB33" s="90" t="str">
        <f t="shared" si="2"/>
        <v>Mars 2019</v>
      </c>
      <c r="AC33" s="29"/>
      <c r="AD33" s="30"/>
      <c r="AE33" s="33" t="s">
        <v>160</v>
      </c>
      <c r="AF33" s="30" t="s">
        <v>161</v>
      </c>
      <c r="AG33" s="33" t="s">
        <v>162</v>
      </c>
      <c r="AH33" s="30"/>
      <c r="AI33" s="77" t="s">
        <v>163</v>
      </c>
      <c r="AJ33" s="33" t="s">
        <v>123</v>
      </c>
      <c r="AK33" s="30"/>
      <c r="AL33" s="77" t="s">
        <v>164</v>
      </c>
      <c r="AM33" s="30"/>
      <c r="AN33" s="30"/>
      <c r="AO33" s="30"/>
      <c r="AP33" s="96"/>
      <c r="AQ33" s="30"/>
      <c r="AR33" s="30"/>
      <c r="AS33" s="73" t="s">
        <v>236</v>
      </c>
    </row>
    <row r="34" spans="1:45" s="1" customFormat="1" ht="69.95" customHeight="1">
      <c r="A34" s="9" t="s">
        <v>28</v>
      </c>
      <c r="B34" s="9" t="s">
        <v>29</v>
      </c>
      <c r="C34" s="68" t="s">
        <v>36</v>
      </c>
      <c r="D34" s="68" t="s">
        <v>2</v>
      </c>
      <c r="E34" s="28" t="s">
        <v>32</v>
      </c>
      <c r="F34" s="28" t="s">
        <v>47</v>
      </c>
      <c r="G34" s="28" t="s">
        <v>33</v>
      </c>
      <c r="H34" s="28" t="s">
        <v>41</v>
      </c>
      <c r="I34" s="68">
        <v>13102</v>
      </c>
      <c r="J34" s="28" t="s">
        <v>66</v>
      </c>
      <c r="K34" s="29">
        <v>43300</v>
      </c>
      <c r="L34" s="29">
        <v>43301</v>
      </c>
      <c r="M34" s="29">
        <v>43304</v>
      </c>
      <c r="N34" s="29">
        <v>43356</v>
      </c>
      <c r="O34" s="29">
        <v>43432</v>
      </c>
      <c r="P34" s="29">
        <v>43446</v>
      </c>
      <c r="Q34" s="29">
        <v>43503</v>
      </c>
      <c r="R34" s="75">
        <v>43542</v>
      </c>
      <c r="S34" s="75">
        <v>43557</v>
      </c>
      <c r="T34" s="75">
        <v>43621</v>
      </c>
      <c r="U34" s="75">
        <v>43648</v>
      </c>
      <c r="V34" s="75">
        <v>43748</v>
      </c>
      <c r="W34" s="29"/>
      <c r="X34" s="29"/>
      <c r="Y34" s="29"/>
      <c r="Z34" s="29">
        <f t="shared" si="12"/>
        <v>43748</v>
      </c>
      <c r="AA34" s="33" t="s">
        <v>162</v>
      </c>
      <c r="AB34" s="90" t="str">
        <f t="shared" si="2"/>
        <v>Avril 2019</v>
      </c>
      <c r="AC34" s="29"/>
      <c r="AD34" s="30"/>
      <c r="AE34" s="33" t="s">
        <v>160</v>
      </c>
      <c r="AF34" s="30" t="s">
        <v>161</v>
      </c>
      <c r="AG34" s="33" t="s">
        <v>162</v>
      </c>
      <c r="AH34" s="30"/>
      <c r="AI34" s="77" t="s">
        <v>163</v>
      </c>
      <c r="AJ34" s="33" t="s">
        <v>123</v>
      </c>
      <c r="AK34" s="30"/>
      <c r="AL34" s="77" t="s">
        <v>164</v>
      </c>
      <c r="AM34" s="30"/>
      <c r="AN34" s="30"/>
      <c r="AO34" s="30"/>
      <c r="AP34" s="96"/>
      <c r="AQ34" s="30"/>
      <c r="AR34" s="30"/>
      <c r="AS34" s="73" t="s">
        <v>236</v>
      </c>
    </row>
    <row r="35" spans="1:45" s="1" customFormat="1" ht="69.95" customHeight="1">
      <c r="A35" s="9" t="s">
        <v>28</v>
      </c>
      <c r="B35" s="9" t="s">
        <v>29</v>
      </c>
      <c r="C35" s="68" t="s">
        <v>36</v>
      </c>
      <c r="D35" s="68" t="s">
        <v>2</v>
      </c>
      <c r="E35" s="28" t="s">
        <v>32</v>
      </c>
      <c r="F35" s="28" t="s">
        <v>47</v>
      </c>
      <c r="G35" s="28" t="s">
        <v>33</v>
      </c>
      <c r="H35" s="28" t="s">
        <v>41</v>
      </c>
      <c r="I35" s="68">
        <v>13102</v>
      </c>
      <c r="J35" s="28" t="s">
        <v>66</v>
      </c>
      <c r="K35" s="29">
        <v>43300</v>
      </c>
      <c r="L35" s="29">
        <v>43301</v>
      </c>
      <c r="M35" s="29">
        <v>43304</v>
      </c>
      <c r="N35" s="29">
        <v>43356</v>
      </c>
      <c r="O35" s="29">
        <v>43432</v>
      </c>
      <c r="P35" s="29">
        <v>43446</v>
      </c>
      <c r="Q35" s="29">
        <v>43503</v>
      </c>
      <c r="R35" s="75">
        <v>43542</v>
      </c>
      <c r="S35" s="75">
        <v>43557</v>
      </c>
      <c r="T35" s="75">
        <v>43621</v>
      </c>
      <c r="U35" s="75">
        <v>43648</v>
      </c>
      <c r="V35" s="75">
        <v>43748</v>
      </c>
      <c r="W35" s="29"/>
      <c r="X35" s="29"/>
      <c r="Y35" s="29"/>
      <c r="Z35" s="29">
        <f t="shared" si="12"/>
        <v>43748</v>
      </c>
      <c r="AA35" s="77" t="s">
        <v>163</v>
      </c>
      <c r="AB35" s="90" t="str">
        <f t="shared" si="2"/>
        <v>Juin 2019</v>
      </c>
      <c r="AC35" s="29"/>
      <c r="AD35" s="30"/>
      <c r="AE35" s="33" t="s">
        <v>160</v>
      </c>
      <c r="AF35" s="30" t="s">
        <v>161</v>
      </c>
      <c r="AG35" s="33" t="s">
        <v>162</v>
      </c>
      <c r="AH35" s="30"/>
      <c r="AI35" s="77" t="s">
        <v>163</v>
      </c>
      <c r="AJ35" s="33" t="s">
        <v>123</v>
      </c>
      <c r="AK35" s="30"/>
      <c r="AL35" s="77" t="s">
        <v>164</v>
      </c>
      <c r="AM35" s="30"/>
      <c r="AN35" s="30"/>
      <c r="AO35" s="30"/>
      <c r="AP35" s="96"/>
      <c r="AQ35" s="30"/>
      <c r="AR35" s="30"/>
      <c r="AS35" s="73" t="s">
        <v>236</v>
      </c>
    </row>
    <row r="36" spans="1:45" s="1" customFormat="1" ht="69.95" customHeight="1">
      <c r="A36" s="9" t="s">
        <v>28</v>
      </c>
      <c r="B36" s="9" t="s">
        <v>29</v>
      </c>
      <c r="C36" s="68" t="s">
        <v>36</v>
      </c>
      <c r="D36" s="68" t="s">
        <v>2</v>
      </c>
      <c r="E36" s="28" t="s">
        <v>32</v>
      </c>
      <c r="F36" s="28" t="s">
        <v>47</v>
      </c>
      <c r="G36" s="28" t="s">
        <v>33</v>
      </c>
      <c r="H36" s="28" t="s">
        <v>41</v>
      </c>
      <c r="I36" s="68">
        <v>13102</v>
      </c>
      <c r="J36" s="28" t="s">
        <v>66</v>
      </c>
      <c r="K36" s="29">
        <v>43300</v>
      </c>
      <c r="L36" s="29">
        <v>43301</v>
      </c>
      <c r="M36" s="29">
        <v>43304</v>
      </c>
      <c r="N36" s="29">
        <v>43356</v>
      </c>
      <c r="O36" s="29">
        <v>43432</v>
      </c>
      <c r="P36" s="29">
        <v>43446</v>
      </c>
      <c r="Q36" s="29">
        <v>43503</v>
      </c>
      <c r="R36" s="75">
        <v>43542</v>
      </c>
      <c r="S36" s="75">
        <v>43557</v>
      </c>
      <c r="T36" s="75">
        <v>43621</v>
      </c>
      <c r="U36" s="75">
        <v>43648</v>
      </c>
      <c r="V36" s="75">
        <v>43748</v>
      </c>
      <c r="W36" s="29"/>
      <c r="X36" s="29"/>
      <c r="Y36" s="29"/>
      <c r="Z36" s="29">
        <f t="shared" si="12"/>
        <v>43748</v>
      </c>
      <c r="AA36" s="33" t="s">
        <v>123</v>
      </c>
      <c r="AB36" s="90" t="str">
        <f t="shared" si="2"/>
        <v>Juillet 2019</v>
      </c>
      <c r="AC36" s="29"/>
      <c r="AD36" s="30"/>
      <c r="AE36" s="33" t="s">
        <v>160</v>
      </c>
      <c r="AF36" s="30" t="s">
        <v>161</v>
      </c>
      <c r="AG36" s="33" t="s">
        <v>162</v>
      </c>
      <c r="AH36" s="30"/>
      <c r="AI36" s="77" t="s">
        <v>163</v>
      </c>
      <c r="AJ36" s="33" t="s">
        <v>123</v>
      </c>
      <c r="AK36" s="30"/>
      <c r="AL36" s="77" t="s">
        <v>164</v>
      </c>
      <c r="AM36" s="30"/>
      <c r="AN36" s="30"/>
      <c r="AO36" s="30"/>
      <c r="AP36" s="96"/>
      <c r="AQ36" s="30"/>
      <c r="AR36" s="30"/>
      <c r="AS36" s="73" t="s">
        <v>236</v>
      </c>
    </row>
    <row r="37" spans="1:45" s="1" customFormat="1" ht="69.95" customHeight="1">
      <c r="A37" s="9" t="s">
        <v>28</v>
      </c>
      <c r="B37" s="9" t="s">
        <v>29</v>
      </c>
      <c r="C37" s="68" t="s">
        <v>36</v>
      </c>
      <c r="D37" s="68" t="s">
        <v>2</v>
      </c>
      <c r="E37" s="28" t="s">
        <v>32</v>
      </c>
      <c r="F37" s="28" t="s">
        <v>47</v>
      </c>
      <c r="G37" s="28" t="s">
        <v>33</v>
      </c>
      <c r="H37" s="28" t="s">
        <v>41</v>
      </c>
      <c r="I37" s="68">
        <v>13102</v>
      </c>
      <c r="J37" s="28" t="s">
        <v>66</v>
      </c>
      <c r="K37" s="29">
        <v>43300</v>
      </c>
      <c r="L37" s="29">
        <v>43301</v>
      </c>
      <c r="M37" s="29">
        <v>43304</v>
      </c>
      <c r="N37" s="29">
        <v>43356</v>
      </c>
      <c r="O37" s="29">
        <v>43432</v>
      </c>
      <c r="P37" s="29">
        <v>43446</v>
      </c>
      <c r="Q37" s="29">
        <v>43503</v>
      </c>
      <c r="R37" s="75">
        <v>43542</v>
      </c>
      <c r="S37" s="75">
        <v>43557</v>
      </c>
      <c r="T37" s="75">
        <v>43621</v>
      </c>
      <c r="U37" s="75">
        <v>43648</v>
      </c>
      <c r="V37" s="75">
        <v>43748</v>
      </c>
      <c r="W37" s="29"/>
      <c r="X37" s="29"/>
      <c r="Y37" s="29"/>
      <c r="Z37" s="29">
        <f t="shared" si="12"/>
        <v>43748</v>
      </c>
      <c r="AA37" s="77" t="s">
        <v>164</v>
      </c>
      <c r="AB37" s="90" t="str">
        <f t="shared" si="2"/>
        <v>Septembre 2019</v>
      </c>
      <c r="AC37" s="29"/>
      <c r="AD37" s="30"/>
      <c r="AE37" s="33" t="s">
        <v>160</v>
      </c>
      <c r="AF37" s="30" t="s">
        <v>161</v>
      </c>
      <c r="AG37" s="33" t="s">
        <v>162</v>
      </c>
      <c r="AH37" s="30"/>
      <c r="AI37" s="77" t="s">
        <v>163</v>
      </c>
      <c r="AJ37" s="33" t="s">
        <v>123</v>
      </c>
      <c r="AK37" s="30"/>
      <c r="AL37" s="77" t="s">
        <v>164</v>
      </c>
      <c r="AM37" s="30"/>
      <c r="AN37" s="30"/>
      <c r="AO37" s="30"/>
      <c r="AP37" s="96"/>
      <c r="AQ37" s="30"/>
      <c r="AR37" s="30"/>
      <c r="AS37" s="73" t="s">
        <v>236</v>
      </c>
    </row>
    <row r="38" spans="1:45" s="1" customFormat="1" ht="69.95" customHeight="1">
      <c r="A38" s="9" t="s">
        <v>28</v>
      </c>
      <c r="B38" s="9" t="s">
        <v>29</v>
      </c>
      <c r="C38" s="68" t="s">
        <v>36</v>
      </c>
      <c r="D38" s="68" t="s">
        <v>46</v>
      </c>
      <c r="E38" s="28" t="s">
        <v>32</v>
      </c>
      <c r="F38" s="28" t="s">
        <v>47</v>
      </c>
      <c r="G38" s="28" t="s">
        <v>33</v>
      </c>
      <c r="H38" s="28" t="s">
        <v>41</v>
      </c>
      <c r="I38" s="68" t="s">
        <v>62</v>
      </c>
      <c r="J38" s="28" t="s">
        <v>63</v>
      </c>
      <c r="K38" s="29">
        <v>43355</v>
      </c>
      <c r="L38" s="29">
        <v>43375</v>
      </c>
      <c r="M38" s="29">
        <v>43396</v>
      </c>
      <c r="N38" s="29">
        <v>43409</v>
      </c>
      <c r="O38" s="29">
        <v>43410</v>
      </c>
      <c r="P38" s="29">
        <v>43434</v>
      </c>
      <c r="Q38" s="29">
        <v>43455</v>
      </c>
      <c r="R38" s="29">
        <v>43486</v>
      </c>
      <c r="S38" s="75">
        <v>43501</v>
      </c>
      <c r="T38" s="75">
        <v>43566</v>
      </c>
      <c r="U38" s="75">
        <v>43605</v>
      </c>
      <c r="V38" s="75">
        <v>43739</v>
      </c>
      <c r="W38" s="29"/>
      <c r="X38" s="29"/>
      <c r="Y38" s="29"/>
      <c r="Z38" s="29">
        <f t="shared" si="0"/>
        <v>43739</v>
      </c>
      <c r="AA38" s="77" t="s">
        <v>165</v>
      </c>
      <c r="AB38" s="90" t="str">
        <f t="shared" si="2"/>
        <v>Avril 2019</v>
      </c>
      <c r="AC38" s="29"/>
      <c r="AD38" s="30"/>
      <c r="AE38" s="30"/>
      <c r="AF38" s="30"/>
      <c r="AG38" s="77" t="s">
        <v>165</v>
      </c>
      <c r="AH38" s="30" t="s">
        <v>144</v>
      </c>
      <c r="AI38" s="30"/>
      <c r="AJ38" s="30"/>
      <c r="AK38" s="30"/>
      <c r="AL38" s="30"/>
      <c r="AM38" s="77" t="s">
        <v>124</v>
      </c>
      <c r="AN38" s="30"/>
      <c r="AO38" s="30"/>
      <c r="AP38" s="96"/>
      <c r="AQ38" s="30"/>
      <c r="AR38" s="30"/>
      <c r="AS38" s="73" t="s">
        <v>236</v>
      </c>
    </row>
    <row r="39" spans="1:45" s="1" customFormat="1" ht="69.95" customHeight="1">
      <c r="A39" s="9" t="s">
        <v>28</v>
      </c>
      <c r="B39" s="9" t="s">
        <v>29</v>
      </c>
      <c r="C39" s="68" t="s">
        <v>36</v>
      </c>
      <c r="D39" s="68" t="s">
        <v>46</v>
      </c>
      <c r="E39" s="28" t="s">
        <v>32</v>
      </c>
      <c r="F39" s="28" t="s">
        <v>47</v>
      </c>
      <c r="G39" s="28" t="s">
        <v>33</v>
      </c>
      <c r="H39" s="28" t="s">
        <v>41</v>
      </c>
      <c r="I39" s="68" t="s">
        <v>62</v>
      </c>
      <c r="J39" s="28" t="s">
        <v>63</v>
      </c>
      <c r="K39" s="29">
        <v>43355</v>
      </c>
      <c r="L39" s="29">
        <v>43375</v>
      </c>
      <c r="M39" s="29">
        <v>43396</v>
      </c>
      <c r="N39" s="29">
        <v>43409</v>
      </c>
      <c r="O39" s="29">
        <v>43410</v>
      </c>
      <c r="P39" s="29">
        <v>43434</v>
      </c>
      <c r="Q39" s="29">
        <v>43455</v>
      </c>
      <c r="R39" s="29">
        <v>43486</v>
      </c>
      <c r="S39" s="75">
        <v>43501</v>
      </c>
      <c r="T39" s="75">
        <v>43566</v>
      </c>
      <c r="U39" s="75">
        <v>43605</v>
      </c>
      <c r="V39" s="75">
        <v>43739</v>
      </c>
      <c r="W39" s="29"/>
      <c r="X39" s="29"/>
      <c r="Y39" s="29"/>
      <c r="Z39" s="29">
        <f t="shared" ref="Z39" si="13">MAX(K39:Y39)</f>
        <v>43739</v>
      </c>
      <c r="AA39" s="30" t="s">
        <v>144</v>
      </c>
      <c r="AB39" s="90" t="str">
        <f t="shared" si="2"/>
        <v>Mai 2019</v>
      </c>
      <c r="AC39" s="29"/>
      <c r="AD39" s="30"/>
      <c r="AE39" s="30"/>
      <c r="AF39" s="30"/>
      <c r="AG39" s="77" t="s">
        <v>165</v>
      </c>
      <c r="AH39" s="30" t="s">
        <v>144</v>
      </c>
      <c r="AI39" s="30"/>
      <c r="AJ39" s="30"/>
      <c r="AK39" s="30"/>
      <c r="AL39" s="30"/>
      <c r="AM39" s="77" t="s">
        <v>124</v>
      </c>
      <c r="AN39" s="30"/>
      <c r="AO39" s="30"/>
      <c r="AP39" s="96"/>
      <c r="AQ39" s="30"/>
      <c r="AR39" s="30"/>
      <c r="AS39" s="73" t="s">
        <v>236</v>
      </c>
    </row>
    <row r="40" spans="1:45" s="1" customFormat="1" ht="69.95" customHeight="1">
      <c r="A40" s="9" t="s">
        <v>28</v>
      </c>
      <c r="B40" s="9" t="s">
        <v>29</v>
      </c>
      <c r="C40" s="68" t="s">
        <v>36</v>
      </c>
      <c r="D40" s="68">
        <v>14</v>
      </c>
      <c r="E40" s="28" t="s">
        <v>32</v>
      </c>
      <c r="F40" s="28" t="s">
        <v>47</v>
      </c>
      <c r="G40" s="28" t="s">
        <v>54</v>
      </c>
      <c r="H40" s="28" t="s">
        <v>41</v>
      </c>
      <c r="I40" s="68" t="s">
        <v>57</v>
      </c>
      <c r="J40" s="28" t="s">
        <v>56</v>
      </c>
      <c r="K40" s="29">
        <v>43341</v>
      </c>
      <c r="L40" s="29">
        <v>43374</v>
      </c>
      <c r="M40" s="29">
        <v>43375</v>
      </c>
      <c r="N40" s="29">
        <v>43410</v>
      </c>
      <c r="O40" s="75">
        <v>43455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>
        <f t="shared" si="0"/>
        <v>43455</v>
      </c>
      <c r="AA40" s="79"/>
      <c r="AB40" s="90" t="str">
        <f t="shared" si="2"/>
        <v/>
      </c>
      <c r="AC40" s="29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96"/>
      <c r="AQ40" s="30"/>
      <c r="AR40" s="30"/>
      <c r="AS40" s="73" t="s">
        <v>236</v>
      </c>
    </row>
    <row r="41" spans="1:45" s="1" customFormat="1" ht="69.95" customHeight="1">
      <c r="A41" s="9" t="s">
        <v>28</v>
      </c>
      <c r="B41" s="9" t="s">
        <v>29</v>
      </c>
      <c r="C41" s="68" t="s">
        <v>36</v>
      </c>
      <c r="D41" s="68" t="s">
        <v>46</v>
      </c>
      <c r="E41" s="28" t="s">
        <v>32</v>
      </c>
      <c r="F41" s="28" t="s">
        <v>47</v>
      </c>
      <c r="G41" s="28" t="s">
        <v>33</v>
      </c>
      <c r="H41" s="28" t="s">
        <v>41</v>
      </c>
      <c r="I41" s="68" t="s">
        <v>45</v>
      </c>
      <c r="J41" s="28" t="s">
        <v>43</v>
      </c>
      <c r="K41" s="29">
        <v>43308</v>
      </c>
      <c r="L41" s="29">
        <v>43315</v>
      </c>
      <c r="M41" s="29">
        <v>43336</v>
      </c>
      <c r="N41" s="29">
        <v>43342</v>
      </c>
      <c r="O41" s="29">
        <v>43377</v>
      </c>
      <c r="P41" s="29">
        <v>43379</v>
      </c>
      <c r="Q41" s="29">
        <v>43421</v>
      </c>
      <c r="R41" s="29">
        <v>43451</v>
      </c>
      <c r="S41" s="75">
        <v>43460</v>
      </c>
      <c r="T41" s="75">
        <v>43612</v>
      </c>
      <c r="U41" s="29"/>
      <c r="V41" s="29"/>
      <c r="W41" s="29"/>
      <c r="X41" s="29"/>
      <c r="Y41" s="29"/>
      <c r="Z41" s="29">
        <f t="shared" si="0"/>
        <v>43612</v>
      </c>
      <c r="AA41" s="32" t="s">
        <v>145</v>
      </c>
      <c r="AB41" s="90" t="str">
        <f t="shared" si="2"/>
        <v>Mai 2019</v>
      </c>
      <c r="AC41" s="29"/>
      <c r="AD41" s="30"/>
      <c r="AE41" s="30"/>
      <c r="AF41" s="30"/>
      <c r="AG41" s="30"/>
      <c r="AH41" s="32" t="s">
        <v>145</v>
      </c>
      <c r="AI41" s="30"/>
      <c r="AJ41" s="30"/>
      <c r="AK41" s="30"/>
      <c r="AL41" s="30"/>
      <c r="AM41" s="30"/>
      <c r="AN41" s="30"/>
      <c r="AO41" s="30"/>
      <c r="AP41" s="96"/>
      <c r="AQ41" s="30"/>
      <c r="AR41" s="30"/>
      <c r="AS41" s="73" t="s">
        <v>236</v>
      </c>
    </row>
    <row r="42" spans="1:45" s="1" customFormat="1" ht="69.95" customHeight="1">
      <c r="A42" s="9" t="s">
        <v>28</v>
      </c>
      <c r="B42" s="9" t="s">
        <v>29</v>
      </c>
      <c r="C42" s="68" t="s">
        <v>36</v>
      </c>
      <c r="D42" s="68">
        <v>14</v>
      </c>
      <c r="E42" s="28" t="s">
        <v>32</v>
      </c>
      <c r="F42" s="28" t="s">
        <v>47</v>
      </c>
      <c r="G42" s="28" t="s">
        <v>33</v>
      </c>
      <c r="H42" s="28" t="s">
        <v>41</v>
      </c>
      <c r="I42" s="68">
        <v>13106</v>
      </c>
      <c r="J42" s="28" t="s">
        <v>6</v>
      </c>
      <c r="K42" s="29">
        <v>39653</v>
      </c>
      <c r="L42" s="29">
        <v>43320</v>
      </c>
      <c r="M42" s="29">
        <v>43361</v>
      </c>
      <c r="N42" s="29">
        <v>43377</v>
      </c>
      <c r="O42" s="29">
        <v>43389</v>
      </c>
      <c r="P42" s="29">
        <v>43417</v>
      </c>
      <c r="Q42" s="29">
        <v>43451</v>
      </c>
      <c r="R42" s="29">
        <v>43473</v>
      </c>
      <c r="S42" s="29">
        <v>43493</v>
      </c>
      <c r="T42" s="29">
        <v>43495</v>
      </c>
      <c r="U42" s="29">
        <v>43509</v>
      </c>
      <c r="V42" s="29">
        <v>43521</v>
      </c>
      <c r="W42" s="75">
        <v>43542</v>
      </c>
      <c r="X42" s="75">
        <v>43543</v>
      </c>
      <c r="Y42" s="75"/>
      <c r="Z42" s="29">
        <f t="shared" si="0"/>
        <v>43543</v>
      </c>
      <c r="AA42" s="32" t="s">
        <v>166</v>
      </c>
      <c r="AB42" s="90" t="str">
        <f t="shared" si="2"/>
        <v>Janvier 2019</v>
      </c>
      <c r="AC42" s="29"/>
      <c r="AD42" s="32" t="s">
        <v>166</v>
      </c>
      <c r="AE42" s="33" t="s">
        <v>167</v>
      </c>
      <c r="AF42" s="30" t="s">
        <v>138</v>
      </c>
      <c r="AG42" s="30"/>
      <c r="AH42" s="30"/>
      <c r="AI42" s="30"/>
      <c r="AJ42" s="30"/>
      <c r="AK42" s="30"/>
      <c r="AL42" s="30"/>
      <c r="AM42" s="30"/>
      <c r="AN42" s="30"/>
      <c r="AO42" s="30"/>
      <c r="AP42" s="96"/>
      <c r="AQ42" s="30"/>
      <c r="AR42" s="30"/>
      <c r="AS42" s="73" t="s">
        <v>236</v>
      </c>
    </row>
    <row r="43" spans="1:45" s="1" customFormat="1" ht="69.95" customHeight="1">
      <c r="A43" s="9" t="s">
        <v>28</v>
      </c>
      <c r="B43" s="9" t="s">
        <v>29</v>
      </c>
      <c r="C43" s="68" t="s">
        <v>36</v>
      </c>
      <c r="D43" s="68">
        <v>14</v>
      </c>
      <c r="E43" s="28" t="s">
        <v>32</v>
      </c>
      <c r="F43" s="28" t="s">
        <v>47</v>
      </c>
      <c r="G43" s="28" t="s">
        <v>33</v>
      </c>
      <c r="H43" s="28" t="s">
        <v>41</v>
      </c>
      <c r="I43" s="68">
        <v>13106</v>
      </c>
      <c r="J43" s="28" t="s">
        <v>6</v>
      </c>
      <c r="K43" s="29">
        <v>39653</v>
      </c>
      <c r="L43" s="29">
        <v>43320</v>
      </c>
      <c r="M43" s="29">
        <v>43361</v>
      </c>
      <c r="N43" s="29">
        <v>43377</v>
      </c>
      <c r="O43" s="29">
        <v>43389</v>
      </c>
      <c r="P43" s="29">
        <v>43417</v>
      </c>
      <c r="Q43" s="29">
        <v>43451</v>
      </c>
      <c r="R43" s="29">
        <v>43473</v>
      </c>
      <c r="S43" s="29">
        <v>43493</v>
      </c>
      <c r="T43" s="29">
        <v>43495</v>
      </c>
      <c r="U43" s="29">
        <v>43509</v>
      </c>
      <c r="V43" s="29">
        <v>43521</v>
      </c>
      <c r="W43" s="75">
        <v>43542</v>
      </c>
      <c r="X43" s="75">
        <v>43543</v>
      </c>
      <c r="Y43" s="75"/>
      <c r="Z43" s="29">
        <f t="shared" ref="Z43" si="14">MAX(K43:Y43)</f>
        <v>43543</v>
      </c>
      <c r="AA43" s="33" t="s">
        <v>167</v>
      </c>
      <c r="AB43" s="90" t="str">
        <f t="shared" si="2"/>
        <v>Février 2019</v>
      </c>
      <c r="AC43" s="29"/>
      <c r="AD43" s="32" t="s">
        <v>166</v>
      </c>
      <c r="AE43" s="33" t="s">
        <v>167</v>
      </c>
      <c r="AF43" s="30" t="s">
        <v>138</v>
      </c>
      <c r="AG43" s="30"/>
      <c r="AH43" s="30"/>
      <c r="AI43" s="30"/>
      <c r="AJ43" s="30"/>
      <c r="AK43" s="30"/>
      <c r="AL43" s="30"/>
      <c r="AM43" s="30"/>
      <c r="AN43" s="30"/>
      <c r="AO43" s="30"/>
      <c r="AP43" s="96"/>
      <c r="AQ43" s="30"/>
      <c r="AR43" s="30"/>
      <c r="AS43" s="73" t="s">
        <v>236</v>
      </c>
    </row>
    <row r="44" spans="1:45" s="1" customFormat="1" ht="69.95" customHeight="1">
      <c r="A44" s="9" t="s">
        <v>28</v>
      </c>
      <c r="B44" s="9" t="s">
        <v>29</v>
      </c>
      <c r="C44" s="68" t="s">
        <v>36</v>
      </c>
      <c r="D44" s="68">
        <v>14</v>
      </c>
      <c r="E44" s="28" t="s">
        <v>32</v>
      </c>
      <c r="F44" s="28" t="s">
        <v>47</v>
      </c>
      <c r="G44" s="28" t="s">
        <v>33</v>
      </c>
      <c r="H44" s="28" t="s">
        <v>41</v>
      </c>
      <c r="I44" s="68">
        <v>13106</v>
      </c>
      <c r="J44" s="28" t="s">
        <v>6</v>
      </c>
      <c r="K44" s="29">
        <v>39653</v>
      </c>
      <c r="L44" s="29">
        <v>43320</v>
      </c>
      <c r="M44" s="29">
        <v>43361</v>
      </c>
      <c r="N44" s="29">
        <v>43377</v>
      </c>
      <c r="O44" s="29">
        <v>43389</v>
      </c>
      <c r="P44" s="29">
        <v>43417</v>
      </c>
      <c r="Q44" s="29">
        <v>43451</v>
      </c>
      <c r="R44" s="29">
        <v>43473</v>
      </c>
      <c r="S44" s="29">
        <v>43493</v>
      </c>
      <c r="T44" s="29">
        <v>43495</v>
      </c>
      <c r="U44" s="29">
        <v>43509</v>
      </c>
      <c r="V44" s="29">
        <v>43521</v>
      </c>
      <c r="W44" s="75">
        <v>43542</v>
      </c>
      <c r="X44" s="75">
        <v>43543</v>
      </c>
      <c r="Y44" s="75"/>
      <c r="Z44" s="29">
        <f t="shared" ref="Z44" si="15">MAX(K44:Y44)</f>
        <v>43543</v>
      </c>
      <c r="AA44" s="30" t="s">
        <v>138</v>
      </c>
      <c r="AB44" s="90" t="str">
        <f t="shared" si="2"/>
        <v>Mars 2019</v>
      </c>
      <c r="AC44" s="29"/>
      <c r="AD44" s="32" t="s">
        <v>166</v>
      </c>
      <c r="AE44" s="33" t="s">
        <v>167</v>
      </c>
      <c r="AF44" s="30" t="s">
        <v>138</v>
      </c>
      <c r="AG44" s="30"/>
      <c r="AH44" s="30"/>
      <c r="AI44" s="30"/>
      <c r="AJ44" s="30"/>
      <c r="AK44" s="30"/>
      <c r="AL44" s="30"/>
      <c r="AM44" s="30"/>
      <c r="AN44" s="30"/>
      <c r="AO44" s="30"/>
      <c r="AP44" s="96"/>
      <c r="AQ44" s="30"/>
      <c r="AR44" s="30"/>
      <c r="AS44" s="73" t="s">
        <v>236</v>
      </c>
    </row>
    <row r="45" spans="1:45" s="1" customFormat="1" ht="69.95" customHeight="1">
      <c r="A45" s="9" t="s">
        <v>28</v>
      </c>
      <c r="B45" s="9" t="s">
        <v>29</v>
      </c>
      <c r="C45" s="68" t="s">
        <v>36</v>
      </c>
      <c r="D45" s="68">
        <v>14</v>
      </c>
      <c r="E45" s="28" t="s">
        <v>32</v>
      </c>
      <c r="F45" s="28" t="s">
        <v>47</v>
      </c>
      <c r="G45" s="28" t="s">
        <v>33</v>
      </c>
      <c r="H45" s="28" t="s">
        <v>41</v>
      </c>
      <c r="I45" s="68">
        <v>13107</v>
      </c>
      <c r="J45" s="28" t="s">
        <v>8</v>
      </c>
      <c r="K45" s="29">
        <v>43308</v>
      </c>
      <c r="L45" s="29">
        <v>43343</v>
      </c>
      <c r="M45" s="29">
        <v>43381</v>
      </c>
      <c r="N45" s="29">
        <v>43403</v>
      </c>
      <c r="O45" s="29">
        <v>43409</v>
      </c>
      <c r="P45" s="29">
        <v>43447</v>
      </c>
      <c r="Q45" s="29">
        <v>43473</v>
      </c>
      <c r="R45" s="29">
        <v>43476</v>
      </c>
      <c r="S45" s="29">
        <v>43503</v>
      </c>
      <c r="T45" s="29">
        <v>43509</v>
      </c>
      <c r="U45" s="29">
        <v>43524</v>
      </c>
      <c r="V45" s="75">
        <v>43559</v>
      </c>
      <c r="W45" s="75">
        <v>43569</v>
      </c>
      <c r="X45" s="75">
        <v>43579</v>
      </c>
      <c r="Y45" s="75">
        <v>43620</v>
      </c>
      <c r="Z45" s="29">
        <f t="shared" si="0"/>
        <v>43620</v>
      </c>
      <c r="AA45" s="30" t="s">
        <v>168</v>
      </c>
      <c r="AB45" s="90" t="str">
        <f t="shared" si="2"/>
        <v>Janvier 2019</v>
      </c>
      <c r="AC45" s="29"/>
      <c r="AD45" s="30" t="s">
        <v>168</v>
      </c>
      <c r="AE45" s="30" t="s">
        <v>169</v>
      </c>
      <c r="AF45" s="30" t="s">
        <v>170</v>
      </c>
      <c r="AG45" s="33" t="s">
        <v>171</v>
      </c>
      <c r="AH45" s="30"/>
      <c r="AI45" s="30" t="s">
        <v>172</v>
      </c>
      <c r="AJ45" s="30"/>
      <c r="AK45" s="30"/>
      <c r="AL45" s="30"/>
      <c r="AM45" s="30"/>
      <c r="AN45" s="30"/>
      <c r="AO45" s="30"/>
      <c r="AP45" s="96"/>
      <c r="AQ45" s="30"/>
      <c r="AR45" s="30"/>
      <c r="AS45" s="73" t="s">
        <v>236</v>
      </c>
    </row>
    <row r="46" spans="1:45" s="1" customFormat="1" ht="69.95" customHeight="1">
      <c r="A46" s="9" t="s">
        <v>28</v>
      </c>
      <c r="B46" s="9" t="s">
        <v>29</v>
      </c>
      <c r="C46" s="68" t="s">
        <v>36</v>
      </c>
      <c r="D46" s="68">
        <v>14</v>
      </c>
      <c r="E46" s="28" t="s">
        <v>32</v>
      </c>
      <c r="F46" s="28" t="s">
        <v>47</v>
      </c>
      <c r="G46" s="28" t="s">
        <v>33</v>
      </c>
      <c r="H46" s="28" t="s">
        <v>41</v>
      </c>
      <c r="I46" s="68">
        <v>13107</v>
      </c>
      <c r="J46" s="28" t="s">
        <v>8</v>
      </c>
      <c r="K46" s="29">
        <v>43308</v>
      </c>
      <c r="L46" s="29">
        <v>43343</v>
      </c>
      <c r="M46" s="29">
        <v>43381</v>
      </c>
      <c r="N46" s="29">
        <v>43403</v>
      </c>
      <c r="O46" s="29">
        <v>43409</v>
      </c>
      <c r="P46" s="29">
        <v>43447</v>
      </c>
      <c r="Q46" s="29">
        <v>43473</v>
      </c>
      <c r="R46" s="29">
        <v>43476</v>
      </c>
      <c r="S46" s="29">
        <v>43503</v>
      </c>
      <c r="T46" s="29">
        <v>43509</v>
      </c>
      <c r="U46" s="29">
        <v>43524</v>
      </c>
      <c r="V46" s="75">
        <v>43559</v>
      </c>
      <c r="W46" s="75">
        <v>43569</v>
      </c>
      <c r="X46" s="75">
        <v>43579</v>
      </c>
      <c r="Y46" s="75">
        <v>43620</v>
      </c>
      <c r="Z46" s="29">
        <f t="shared" ref="Z46:Z49" si="16">MAX(K46:Y46)</f>
        <v>43620</v>
      </c>
      <c r="AA46" s="30" t="s">
        <v>169</v>
      </c>
      <c r="AB46" s="90" t="str">
        <f t="shared" si="2"/>
        <v>Février 2019</v>
      </c>
      <c r="AC46" s="29"/>
      <c r="AD46" s="30" t="s">
        <v>168</v>
      </c>
      <c r="AE46" s="30" t="s">
        <v>169</v>
      </c>
      <c r="AF46" s="30" t="s">
        <v>170</v>
      </c>
      <c r="AG46" s="33" t="s">
        <v>171</v>
      </c>
      <c r="AH46" s="30"/>
      <c r="AI46" s="30" t="s">
        <v>172</v>
      </c>
      <c r="AJ46" s="30"/>
      <c r="AK46" s="30"/>
      <c r="AL46" s="30"/>
      <c r="AM46" s="30"/>
      <c r="AN46" s="30"/>
      <c r="AO46" s="30"/>
      <c r="AP46" s="96"/>
      <c r="AQ46" s="30"/>
      <c r="AR46" s="30"/>
      <c r="AS46" s="73" t="s">
        <v>236</v>
      </c>
    </row>
    <row r="47" spans="1:45" s="1" customFormat="1" ht="69.95" customHeight="1">
      <c r="A47" s="9" t="s">
        <v>28</v>
      </c>
      <c r="B47" s="9" t="s">
        <v>29</v>
      </c>
      <c r="C47" s="68" t="s">
        <v>36</v>
      </c>
      <c r="D47" s="68">
        <v>14</v>
      </c>
      <c r="E47" s="28" t="s">
        <v>32</v>
      </c>
      <c r="F47" s="28" t="s">
        <v>47</v>
      </c>
      <c r="G47" s="28" t="s">
        <v>33</v>
      </c>
      <c r="H47" s="28" t="s">
        <v>41</v>
      </c>
      <c r="I47" s="68">
        <v>13107</v>
      </c>
      <c r="J47" s="28" t="s">
        <v>8</v>
      </c>
      <c r="K47" s="29">
        <v>43308</v>
      </c>
      <c r="L47" s="29">
        <v>43343</v>
      </c>
      <c r="M47" s="29">
        <v>43381</v>
      </c>
      <c r="N47" s="29">
        <v>43403</v>
      </c>
      <c r="O47" s="29">
        <v>43409</v>
      </c>
      <c r="P47" s="29">
        <v>43447</v>
      </c>
      <c r="Q47" s="29">
        <v>43473</v>
      </c>
      <c r="R47" s="29">
        <v>43476</v>
      </c>
      <c r="S47" s="29">
        <v>43503</v>
      </c>
      <c r="T47" s="29">
        <v>43509</v>
      </c>
      <c r="U47" s="29">
        <v>43524</v>
      </c>
      <c r="V47" s="75">
        <v>43559</v>
      </c>
      <c r="W47" s="75">
        <v>43569</v>
      </c>
      <c r="X47" s="75">
        <v>43579</v>
      </c>
      <c r="Y47" s="75">
        <v>43620</v>
      </c>
      <c r="Z47" s="29">
        <f t="shared" si="16"/>
        <v>43620</v>
      </c>
      <c r="AA47" s="30" t="s">
        <v>170</v>
      </c>
      <c r="AB47" s="90" t="str">
        <f t="shared" si="2"/>
        <v>Mars 2019</v>
      </c>
      <c r="AC47" s="29"/>
      <c r="AD47" s="30" t="s">
        <v>168</v>
      </c>
      <c r="AE47" s="30" t="s">
        <v>169</v>
      </c>
      <c r="AF47" s="30" t="s">
        <v>170</v>
      </c>
      <c r="AG47" s="33" t="s">
        <v>171</v>
      </c>
      <c r="AH47" s="30"/>
      <c r="AI47" s="30" t="s">
        <v>172</v>
      </c>
      <c r="AJ47" s="30"/>
      <c r="AK47" s="30"/>
      <c r="AL47" s="30"/>
      <c r="AM47" s="30"/>
      <c r="AN47" s="30"/>
      <c r="AO47" s="30"/>
      <c r="AP47" s="96"/>
      <c r="AQ47" s="30"/>
      <c r="AR47" s="30"/>
      <c r="AS47" s="73" t="s">
        <v>236</v>
      </c>
    </row>
    <row r="48" spans="1:45" s="1" customFormat="1" ht="69.95" customHeight="1">
      <c r="A48" s="9" t="s">
        <v>28</v>
      </c>
      <c r="B48" s="9" t="s">
        <v>29</v>
      </c>
      <c r="C48" s="68" t="s">
        <v>36</v>
      </c>
      <c r="D48" s="68">
        <v>14</v>
      </c>
      <c r="E48" s="28" t="s">
        <v>32</v>
      </c>
      <c r="F48" s="28" t="s">
        <v>47</v>
      </c>
      <c r="G48" s="28" t="s">
        <v>33</v>
      </c>
      <c r="H48" s="28" t="s">
        <v>41</v>
      </c>
      <c r="I48" s="68">
        <v>13107</v>
      </c>
      <c r="J48" s="28" t="s">
        <v>8</v>
      </c>
      <c r="K48" s="29">
        <v>43308</v>
      </c>
      <c r="L48" s="29">
        <v>43343</v>
      </c>
      <c r="M48" s="29">
        <v>43381</v>
      </c>
      <c r="N48" s="29">
        <v>43403</v>
      </c>
      <c r="O48" s="29">
        <v>43409</v>
      </c>
      <c r="P48" s="29">
        <v>43447</v>
      </c>
      <c r="Q48" s="29">
        <v>43473</v>
      </c>
      <c r="R48" s="29">
        <v>43476</v>
      </c>
      <c r="S48" s="29">
        <v>43503</v>
      </c>
      <c r="T48" s="29">
        <v>43509</v>
      </c>
      <c r="U48" s="29">
        <v>43524</v>
      </c>
      <c r="V48" s="75">
        <v>43559</v>
      </c>
      <c r="W48" s="75">
        <v>43569</v>
      </c>
      <c r="X48" s="75">
        <v>43579</v>
      </c>
      <c r="Y48" s="75">
        <v>43620</v>
      </c>
      <c r="Z48" s="29">
        <f t="shared" si="16"/>
        <v>43620</v>
      </c>
      <c r="AA48" s="33" t="s">
        <v>171</v>
      </c>
      <c r="AB48" s="90" t="str">
        <f t="shared" si="2"/>
        <v>Avril 2019</v>
      </c>
      <c r="AC48" s="29"/>
      <c r="AD48" s="30" t="s">
        <v>168</v>
      </c>
      <c r="AE48" s="30" t="s">
        <v>169</v>
      </c>
      <c r="AF48" s="30" t="s">
        <v>170</v>
      </c>
      <c r="AG48" s="33" t="s">
        <v>171</v>
      </c>
      <c r="AH48" s="30"/>
      <c r="AI48" s="30" t="s">
        <v>172</v>
      </c>
      <c r="AJ48" s="30"/>
      <c r="AK48" s="30"/>
      <c r="AL48" s="30"/>
      <c r="AM48" s="30"/>
      <c r="AN48" s="30"/>
      <c r="AO48" s="30"/>
      <c r="AP48" s="96"/>
      <c r="AQ48" s="30"/>
      <c r="AR48" s="30"/>
      <c r="AS48" s="73" t="s">
        <v>236</v>
      </c>
    </row>
    <row r="49" spans="1:45" s="1" customFormat="1" ht="69.95" customHeight="1">
      <c r="A49" s="9" t="s">
        <v>28</v>
      </c>
      <c r="B49" s="9" t="s">
        <v>29</v>
      </c>
      <c r="C49" s="68" t="s">
        <v>36</v>
      </c>
      <c r="D49" s="68">
        <v>14</v>
      </c>
      <c r="E49" s="28" t="s">
        <v>32</v>
      </c>
      <c r="F49" s="28" t="s">
        <v>47</v>
      </c>
      <c r="G49" s="28" t="s">
        <v>33</v>
      </c>
      <c r="H49" s="28" t="s">
        <v>41</v>
      </c>
      <c r="I49" s="68">
        <v>13107</v>
      </c>
      <c r="J49" s="28" t="s">
        <v>8</v>
      </c>
      <c r="K49" s="29">
        <v>43308</v>
      </c>
      <c r="L49" s="29">
        <v>43343</v>
      </c>
      <c r="M49" s="29">
        <v>43381</v>
      </c>
      <c r="N49" s="29">
        <v>43403</v>
      </c>
      <c r="O49" s="29">
        <v>43409</v>
      </c>
      <c r="P49" s="29">
        <v>43447</v>
      </c>
      <c r="Q49" s="29">
        <v>43473</v>
      </c>
      <c r="R49" s="29">
        <v>43476</v>
      </c>
      <c r="S49" s="29">
        <v>43503</v>
      </c>
      <c r="T49" s="29">
        <v>43509</v>
      </c>
      <c r="U49" s="29">
        <v>43524</v>
      </c>
      <c r="V49" s="75">
        <v>43559</v>
      </c>
      <c r="W49" s="75">
        <v>43569</v>
      </c>
      <c r="X49" s="75">
        <v>43579</v>
      </c>
      <c r="Y49" s="75">
        <v>43620</v>
      </c>
      <c r="Z49" s="29">
        <f t="shared" si="16"/>
        <v>43620</v>
      </c>
      <c r="AA49" s="30" t="s">
        <v>172</v>
      </c>
      <c r="AB49" s="90" t="str">
        <f t="shared" si="2"/>
        <v>Juin 2019</v>
      </c>
      <c r="AC49" s="29"/>
      <c r="AD49" s="30" t="s">
        <v>168</v>
      </c>
      <c r="AE49" s="30" t="s">
        <v>169</v>
      </c>
      <c r="AF49" s="30" t="s">
        <v>170</v>
      </c>
      <c r="AG49" s="33" t="s">
        <v>171</v>
      </c>
      <c r="AH49" s="30"/>
      <c r="AI49" s="30" t="s">
        <v>172</v>
      </c>
      <c r="AJ49" s="30"/>
      <c r="AK49" s="30"/>
      <c r="AL49" s="30"/>
      <c r="AM49" s="30"/>
      <c r="AN49" s="30"/>
      <c r="AO49" s="30"/>
      <c r="AP49" s="96"/>
      <c r="AQ49" s="30"/>
      <c r="AR49" s="30"/>
      <c r="AS49" s="73" t="s">
        <v>236</v>
      </c>
    </row>
    <row r="50" spans="1:45" s="1" customFormat="1" ht="69.95" customHeight="1">
      <c r="A50" s="9" t="s">
        <v>28</v>
      </c>
      <c r="B50" s="9" t="s">
        <v>29</v>
      </c>
      <c r="C50" s="68" t="s">
        <v>36</v>
      </c>
      <c r="D50" s="68">
        <v>14</v>
      </c>
      <c r="E50" s="28" t="s">
        <v>32</v>
      </c>
      <c r="F50" s="28" t="s">
        <v>47</v>
      </c>
      <c r="G50" s="28" t="s">
        <v>33</v>
      </c>
      <c r="H50" s="28" t="s">
        <v>41</v>
      </c>
      <c r="I50" s="68">
        <v>13108</v>
      </c>
      <c r="J50" s="28" t="s">
        <v>55</v>
      </c>
      <c r="K50" s="29">
        <v>43321</v>
      </c>
      <c r="L50" s="29">
        <v>43342</v>
      </c>
      <c r="M50" s="29">
        <v>43323</v>
      </c>
      <c r="N50" s="29">
        <v>43374</v>
      </c>
      <c r="O50" s="29">
        <v>43375</v>
      </c>
      <c r="P50" s="29">
        <v>43396</v>
      </c>
      <c r="Q50" s="29">
        <v>43410</v>
      </c>
      <c r="R50" s="75">
        <v>43455</v>
      </c>
      <c r="S50" s="29"/>
      <c r="T50" s="29"/>
      <c r="U50" s="29"/>
      <c r="V50" s="29"/>
      <c r="W50" s="29"/>
      <c r="X50" s="29"/>
      <c r="Y50" s="29"/>
      <c r="Z50" s="29">
        <f t="shared" si="0"/>
        <v>43455</v>
      </c>
      <c r="AA50" s="79"/>
      <c r="AB50" s="90" t="str">
        <f t="shared" si="2"/>
        <v/>
      </c>
      <c r="AC50" s="29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96"/>
      <c r="AQ50" s="30"/>
      <c r="AR50" s="30"/>
      <c r="AS50" s="73" t="s">
        <v>236</v>
      </c>
    </row>
    <row r="51" spans="1:45" s="1" customFormat="1" ht="69.95" customHeight="1">
      <c r="A51" s="9" t="s">
        <v>28</v>
      </c>
      <c r="B51" s="9" t="s">
        <v>29</v>
      </c>
      <c r="C51" s="68" t="s">
        <v>36</v>
      </c>
      <c r="D51" s="68" t="s">
        <v>2</v>
      </c>
      <c r="E51" s="28" t="s">
        <v>32</v>
      </c>
      <c r="F51" s="28" t="s">
        <v>47</v>
      </c>
      <c r="G51" s="28" t="s">
        <v>33</v>
      </c>
      <c r="H51" s="28" t="s">
        <v>41</v>
      </c>
      <c r="I51" s="68">
        <v>13109</v>
      </c>
      <c r="J51" s="28" t="s">
        <v>13</v>
      </c>
      <c r="K51" s="29">
        <v>43215</v>
      </c>
      <c r="L51" s="29">
        <v>43251</v>
      </c>
      <c r="M51" s="29">
        <v>43259</v>
      </c>
      <c r="N51" s="29">
        <v>43283</v>
      </c>
      <c r="O51" s="29">
        <v>43315</v>
      </c>
      <c r="P51" s="29">
        <v>43334</v>
      </c>
      <c r="Q51" s="29">
        <v>43391</v>
      </c>
      <c r="R51" s="29">
        <v>43403</v>
      </c>
      <c r="S51" s="75">
        <v>43446</v>
      </c>
      <c r="T51" s="75">
        <v>43532</v>
      </c>
      <c r="U51" s="29"/>
      <c r="V51" s="29"/>
      <c r="W51" s="29"/>
      <c r="X51" s="29"/>
      <c r="Y51" s="29"/>
      <c r="Z51" s="29">
        <f t="shared" si="0"/>
        <v>43532</v>
      </c>
      <c r="AA51" s="30" t="s">
        <v>173</v>
      </c>
      <c r="AB51" s="90" t="str">
        <f t="shared" si="2"/>
        <v>Mars 2019</v>
      </c>
      <c r="AC51" s="29"/>
      <c r="AD51" s="30"/>
      <c r="AE51" s="30"/>
      <c r="AF51" s="30" t="s">
        <v>173</v>
      </c>
      <c r="AG51" s="30"/>
      <c r="AH51" s="30"/>
      <c r="AI51" s="30"/>
      <c r="AJ51" s="30"/>
      <c r="AK51" s="30"/>
      <c r="AL51" s="30"/>
      <c r="AM51" s="30"/>
      <c r="AN51" s="30"/>
      <c r="AO51" s="30"/>
      <c r="AP51" s="96"/>
      <c r="AQ51" s="30"/>
      <c r="AR51" s="30"/>
      <c r="AS51" s="73" t="s">
        <v>236</v>
      </c>
    </row>
    <row r="52" spans="1:45" s="1" customFormat="1" ht="69.95" customHeight="1">
      <c r="A52" s="9" t="s">
        <v>28</v>
      </c>
      <c r="B52" s="9" t="s">
        <v>29</v>
      </c>
      <c r="C52" s="68" t="s">
        <v>36</v>
      </c>
      <c r="D52" s="68">
        <v>15</v>
      </c>
      <c r="E52" s="28" t="s">
        <v>32</v>
      </c>
      <c r="F52" s="28" t="s">
        <v>47</v>
      </c>
      <c r="G52" s="28" t="s">
        <v>33</v>
      </c>
      <c r="H52" s="28" t="s">
        <v>41</v>
      </c>
      <c r="I52" s="68">
        <v>13110</v>
      </c>
      <c r="J52" s="28" t="s">
        <v>3</v>
      </c>
      <c r="K52" s="29">
        <v>43299</v>
      </c>
      <c r="L52" s="29">
        <v>43336</v>
      </c>
      <c r="M52" s="75">
        <v>43412</v>
      </c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>
        <f t="shared" si="0"/>
        <v>43412</v>
      </c>
      <c r="AA52" s="79"/>
      <c r="AB52" s="90" t="str">
        <f t="shared" si="2"/>
        <v/>
      </c>
      <c r="AC52" s="29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96"/>
      <c r="AQ52" s="30"/>
      <c r="AR52" s="30"/>
      <c r="AS52" s="73" t="s">
        <v>236</v>
      </c>
    </row>
    <row r="53" spans="1:45" s="1" customFormat="1" ht="69.95" customHeight="1">
      <c r="A53" s="9" t="s">
        <v>28</v>
      </c>
      <c r="B53" s="9" t="s">
        <v>29</v>
      </c>
      <c r="C53" s="68" t="s">
        <v>36</v>
      </c>
      <c r="D53" s="68">
        <v>15</v>
      </c>
      <c r="E53" s="28" t="s">
        <v>32</v>
      </c>
      <c r="F53" s="28" t="s">
        <v>47</v>
      </c>
      <c r="G53" s="28" t="s">
        <v>33</v>
      </c>
      <c r="H53" s="28" t="s">
        <v>41</v>
      </c>
      <c r="I53" s="68">
        <v>13111</v>
      </c>
      <c r="J53" s="28" t="s">
        <v>4</v>
      </c>
      <c r="K53" s="29">
        <v>43297</v>
      </c>
      <c r="L53" s="29">
        <v>43306</v>
      </c>
      <c r="M53" s="29">
        <v>43343</v>
      </c>
      <c r="N53" s="29">
        <v>43446</v>
      </c>
      <c r="O53" s="29">
        <v>43487</v>
      </c>
      <c r="P53" s="75">
        <v>43496</v>
      </c>
      <c r="Q53" s="29"/>
      <c r="R53" s="29"/>
      <c r="S53" s="29"/>
      <c r="T53" s="29"/>
      <c r="U53" s="29"/>
      <c r="V53" s="29"/>
      <c r="W53" s="29"/>
      <c r="X53" s="29"/>
      <c r="Y53" s="29"/>
      <c r="Z53" s="29">
        <f t="shared" si="0"/>
        <v>43496</v>
      </c>
      <c r="AA53" s="32" t="s">
        <v>265</v>
      </c>
      <c r="AB53" s="90" t="str">
        <f t="shared" si="2"/>
        <v>Janvier 2019</v>
      </c>
      <c r="AC53" s="29"/>
      <c r="AD53" s="32" t="s">
        <v>265</v>
      </c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96"/>
      <c r="AQ53" s="30"/>
      <c r="AR53" s="30"/>
      <c r="AS53" s="73" t="s">
        <v>236</v>
      </c>
    </row>
    <row r="54" spans="1:45" s="1" customFormat="1" ht="69.95" customHeight="1">
      <c r="A54" s="9" t="s">
        <v>28</v>
      </c>
      <c r="B54" s="9" t="s">
        <v>29</v>
      </c>
      <c r="C54" s="68" t="s">
        <v>36</v>
      </c>
      <c r="D54" s="68">
        <v>15</v>
      </c>
      <c r="E54" s="28" t="s">
        <v>32</v>
      </c>
      <c r="F54" s="28" t="s">
        <v>47</v>
      </c>
      <c r="G54" s="28" t="s">
        <v>33</v>
      </c>
      <c r="H54" s="28" t="s">
        <v>41</v>
      </c>
      <c r="I54" s="68" t="s">
        <v>69</v>
      </c>
      <c r="J54" s="28" t="s">
        <v>63</v>
      </c>
      <c r="K54" s="29">
        <v>43361</v>
      </c>
      <c r="L54" s="29">
        <v>43375</v>
      </c>
      <c r="M54" s="29">
        <v>43396</v>
      </c>
      <c r="N54" s="29">
        <v>43435</v>
      </c>
      <c r="O54" s="75">
        <v>43487</v>
      </c>
      <c r="P54" s="75">
        <v>43571</v>
      </c>
      <c r="Q54" s="75">
        <v>43605</v>
      </c>
      <c r="R54" s="75">
        <v>43669</v>
      </c>
      <c r="S54" s="29"/>
      <c r="T54" s="29"/>
      <c r="U54" s="29"/>
      <c r="V54" s="29"/>
      <c r="W54" s="29"/>
      <c r="X54" s="29"/>
      <c r="Y54" s="29"/>
      <c r="Z54" s="29">
        <f t="shared" si="0"/>
        <v>43669</v>
      </c>
      <c r="AA54" s="30" t="s">
        <v>175</v>
      </c>
      <c r="AB54" s="90" t="str">
        <f t="shared" si="2"/>
        <v>Janvier 2019</v>
      </c>
      <c r="AC54" s="29"/>
      <c r="AD54" s="30" t="s">
        <v>175</v>
      </c>
      <c r="AE54" s="30"/>
      <c r="AF54" s="30"/>
      <c r="AG54" s="30" t="s">
        <v>174</v>
      </c>
      <c r="AH54" s="30" t="s">
        <v>144</v>
      </c>
      <c r="AI54" s="30"/>
      <c r="AJ54" s="32" t="s">
        <v>260</v>
      </c>
      <c r="AK54" s="30"/>
      <c r="AL54" s="30"/>
      <c r="AM54" s="30"/>
      <c r="AN54" s="30"/>
      <c r="AO54" s="30"/>
      <c r="AP54" s="96"/>
      <c r="AQ54" s="30"/>
      <c r="AR54" s="30"/>
      <c r="AS54" s="73" t="s">
        <v>236</v>
      </c>
    </row>
    <row r="55" spans="1:45" s="1" customFormat="1" ht="69.95" customHeight="1">
      <c r="A55" s="9" t="s">
        <v>28</v>
      </c>
      <c r="B55" s="9" t="s">
        <v>29</v>
      </c>
      <c r="C55" s="68" t="s">
        <v>36</v>
      </c>
      <c r="D55" s="68">
        <v>15</v>
      </c>
      <c r="E55" s="28" t="s">
        <v>32</v>
      </c>
      <c r="F55" s="28" t="s">
        <v>47</v>
      </c>
      <c r="G55" s="28" t="s">
        <v>33</v>
      </c>
      <c r="H55" s="28" t="s">
        <v>41</v>
      </c>
      <c r="I55" s="68" t="s">
        <v>69</v>
      </c>
      <c r="J55" s="28" t="s">
        <v>63</v>
      </c>
      <c r="K55" s="29">
        <v>43361</v>
      </c>
      <c r="L55" s="29">
        <v>43375</v>
      </c>
      <c r="M55" s="29">
        <v>43396</v>
      </c>
      <c r="N55" s="29">
        <v>43435</v>
      </c>
      <c r="O55" s="75">
        <v>43487</v>
      </c>
      <c r="P55" s="75">
        <v>43571</v>
      </c>
      <c r="Q55" s="75">
        <v>43605</v>
      </c>
      <c r="R55" s="75">
        <v>43669</v>
      </c>
      <c r="S55" s="29"/>
      <c r="T55" s="29"/>
      <c r="U55" s="29"/>
      <c r="V55" s="29"/>
      <c r="W55" s="29"/>
      <c r="X55" s="29"/>
      <c r="Y55" s="29"/>
      <c r="Z55" s="29">
        <f t="shared" ref="Z55:Z56" si="17">MAX(K55:Y55)</f>
        <v>43669</v>
      </c>
      <c r="AA55" s="30" t="s">
        <v>174</v>
      </c>
      <c r="AB55" s="90" t="str">
        <f t="shared" si="2"/>
        <v>Avril 2019</v>
      </c>
      <c r="AC55" s="29"/>
      <c r="AD55" s="30" t="s">
        <v>175</v>
      </c>
      <c r="AE55" s="30"/>
      <c r="AF55" s="30"/>
      <c r="AG55" s="30" t="s">
        <v>174</v>
      </c>
      <c r="AH55" s="30" t="s">
        <v>144</v>
      </c>
      <c r="AI55" s="30"/>
      <c r="AJ55" s="32" t="s">
        <v>260</v>
      </c>
      <c r="AK55" s="30"/>
      <c r="AL55" s="30"/>
      <c r="AM55" s="30"/>
      <c r="AN55" s="30"/>
      <c r="AO55" s="30"/>
      <c r="AP55" s="96"/>
      <c r="AQ55" s="30"/>
      <c r="AR55" s="30"/>
      <c r="AS55" s="73" t="s">
        <v>236</v>
      </c>
    </row>
    <row r="56" spans="1:45" s="1" customFormat="1" ht="69.95" customHeight="1">
      <c r="A56" s="9" t="s">
        <v>28</v>
      </c>
      <c r="B56" s="9" t="s">
        <v>29</v>
      </c>
      <c r="C56" s="68" t="s">
        <v>36</v>
      </c>
      <c r="D56" s="68">
        <v>15</v>
      </c>
      <c r="E56" s="28" t="s">
        <v>32</v>
      </c>
      <c r="F56" s="28" t="s">
        <v>47</v>
      </c>
      <c r="G56" s="28" t="s">
        <v>33</v>
      </c>
      <c r="H56" s="28" t="s">
        <v>41</v>
      </c>
      <c r="I56" s="68" t="s">
        <v>69</v>
      </c>
      <c r="J56" s="28" t="s">
        <v>63</v>
      </c>
      <c r="K56" s="29">
        <v>43361</v>
      </c>
      <c r="L56" s="29">
        <v>43375</v>
      </c>
      <c r="M56" s="29">
        <v>43396</v>
      </c>
      <c r="N56" s="29">
        <v>43435</v>
      </c>
      <c r="O56" s="75">
        <v>43487</v>
      </c>
      <c r="P56" s="75">
        <v>43571</v>
      </c>
      <c r="Q56" s="75">
        <v>43605</v>
      </c>
      <c r="R56" s="75">
        <v>43669</v>
      </c>
      <c r="S56" s="29"/>
      <c r="T56" s="29"/>
      <c r="U56" s="29"/>
      <c r="V56" s="29"/>
      <c r="W56" s="29"/>
      <c r="X56" s="29"/>
      <c r="Y56" s="29"/>
      <c r="Z56" s="29">
        <f t="shared" si="17"/>
        <v>43669</v>
      </c>
      <c r="AA56" s="30" t="s">
        <v>144</v>
      </c>
      <c r="AB56" s="90" t="str">
        <f t="shared" si="2"/>
        <v>Mai 2019</v>
      </c>
      <c r="AC56" s="29"/>
      <c r="AD56" s="30" t="s">
        <v>175</v>
      </c>
      <c r="AE56" s="30"/>
      <c r="AF56" s="30"/>
      <c r="AG56" s="30" t="s">
        <v>174</v>
      </c>
      <c r="AH56" s="30" t="s">
        <v>144</v>
      </c>
      <c r="AI56" s="30"/>
      <c r="AJ56" s="32" t="s">
        <v>260</v>
      </c>
      <c r="AK56" s="30"/>
      <c r="AL56" s="30"/>
      <c r="AM56" s="30"/>
      <c r="AN56" s="30"/>
      <c r="AO56" s="30"/>
      <c r="AP56" s="96"/>
      <c r="AQ56" s="30"/>
      <c r="AR56" s="30"/>
      <c r="AS56" s="73" t="s">
        <v>236</v>
      </c>
    </row>
    <row r="57" spans="1:45" s="1" customFormat="1" ht="69.95" customHeight="1">
      <c r="A57" s="9" t="s">
        <v>28</v>
      </c>
      <c r="B57" s="9" t="s">
        <v>29</v>
      </c>
      <c r="C57" s="68" t="s">
        <v>36</v>
      </c>
      <c r="D57" s="68">
        <v>15</v>
      </c>
      <c r="E57" s="28" t="s">
        <v>32</v>
      </c>
      <c r="F57" s="28" t="s">
        <v>47</v>
      </c>
      <c r="G57" s="28" t="s">
        <v>33</v>
      </c>
      <c r="H57" s="28" t="s">
        <v>41</v>
      </c>
      <c r="I57" s="68" t="s">
        <v>69</v>
      </c>
      <c r="J57" s="28" t="s">
        <v>63</v>
      </c>
      <c r="K57" s="29">
        <v>43361</v>
      </c>
      <c r="L57" s="29">
        <v>43375</v>
      </c>
      <c r="M57" s="29">
        <v>43396</v>
      </c>
      <c r="N57" s="29">
        <v>43435</v>
      </c>
      <c r="O57" s="75">
        <v>43487</v>
      </c>
      <c r="P57" s="75">
        <v>43571</v>
      </c>
      <c r="Q57" s="75">
        <v>43605</v>
      </c>
      <c r="R57" s="75">
        <v>43669</v>
      </c>
      <c r="S57" s="29"/>
      <c r="T57" s="29"/>
      <c r="U57" s="29"/>
      <c r="V57" s="29"/>
      <c r="W57" s="29"/>
      <c r="X57" s="29"/>
      <c r="Y57" s="29"/>
      <c r="Z57" s="29">
        <f t="shared" ref="Z57" si="18">MAX(K57:Y57)</f>
        <v>43669</v>
      </c>
      <c r="AA57" s="32" t="s">
        <v>260</v>
      </c>
      <c r="AB57" s="90" t="str">
        <f t="shared" si="2"/>
        <v>Juillet 2019</v>
      </c>
      <c r="AC57" s="29"/>
      <c r="AD57" s="30" t="s">
        <v>175</v>
      </c>
      <c r="AE57" s="30"/>
      <c r="AF57" s="30"/>
      <c r="AG57" s="30" t="s">
        <v>174</v>
      </c>
      <c r="AH57" s="30" t="s">
        <v>144</v>
      </c>
      <c r="AI57" s="30"/>
      <c r="AJ57" s="32" t="s">
        <v>260</v>
      </c>
      <c r="AK57" s="30"/>
      <c r="AL57" s="30"/>
      <c r="AM57" s="30"/>
      <c r="AN57" s="30"/>
      <c r="AO57" s="30"/>
      <c r="AP57" s="96"/>
      <c r="AQ57" s="30"/>
      <c r="AR57" s="30"/>
      <c r="AS57" s="73" t="s">
        <v>236</v>
      </c>
    </row>
    <row r="58" spans="1:45" s="1" customFormat="1" ht="69.95" customHeight="1">
      <c r="A58" s="9" t="s">
        <v>28</v>
      </c>
      <c r="B58" s="9" t="s">
        <v>29</v>
      </c>
      <c r="C58" s="68" t="s">
        <v>36</v>
      </c>
      <c r="D58" s="68">
        <v>15</v>
      </c>
      <c r="E58" s="28" t="s">
        <v>32</v>
      </c>
      <c r="F58" s="28" t="s">
        <v>47</v>
      </c>
      <c r="G58" s="28" t="s">
        <v>33</v>
      </c>
      <c r="H58" s="28" t="s">
        <v>41</v>
      </c>
      <c r="I58" s="68" t="s">
        <v>44</v>
      </c>
      <c r="J58" s="28" t="s">
        <v>43</v>
      </c>
      <c r="K58" s="29">
        <v>39653</v>
      </c>
      <c r="L58" s="29">
        <v>43311</v>
      </c>
      <c r="M58" s="29">
        <v>43311</v>
      </c>
      <c r="N58" s="29">
        <v>43353</v>
      </c>
      <c r="O58" s="29">
        <v>43374</v>
      </c>
      <c r="P58" s="29">
        <v>43385</v>
      </c>
      <c r="Q58" s="75">
        <v>43544</v>
      </c>
      <c r="R58" s="75">
        <v>43550</v>
      </c>
      <c r="S58" s="29"/>
      <c r="T58" s="29"/>
      <c r="U58" s="29"/>
      <c r="V58" s="29"/>
      <c r="W58" s="29"/>
      <c r="X58" s="29"/>
      <c r="Y58" s="29"/>
      <c r="Z58" s="29">
        <f t="shared" si="0"/>
        <v>43550</v>
      </c>
      <c r="AA58" s="33" t="s">
        <v>176</v>
      </c>
      <c r="AB58" s="90" t="str">
        <f t="shared" si="2"/>
        <v>Mars 2019</v>
      </c>
      <c r="AC58" s="29"/>
      <c r="AD58" s="30"/>
      <c r="AE58" s="30"/>
      <c r="AF58" s="33" t="s">
        <v>176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96"/>
      <c r="AQ58" s="30"/>
      <c r="AR58" s="30"/>
      <c r="AS58" s="73" t="s">
        <v>236</v>
      </c>
    </row>
    <row r="59" spans="1:45" s="1" customFormat="1" ht="69.95" customHeight="1">
      <c r="A59" s="9" t="s">
        <v>28</v>
      </c>
      <c r="B59" s="9" t="s">
        <v>29</v>
      </c>
      <c r="C59" s="68" t="s">
        <v>36</v>
      </c>
      <c r="D59" s="68">
        <v>15</v>
      </c>
      <c r="E59" s="28" t="s">
        <v>32</v>
      </c>
      <c r="F59" s="28" t="s">
        <v>47</v>
      </c>
      <c r="G59" s="28" t="s">
        <v>33</v>
      </c>
      <c r="H59" s="28" t="s">
        <v>41</v>
      </c>
      <c r="I59" s="68">
        <v>13116</v>
      </c>
      <c r="J59" s="28" t="s">
        <v>6</v>
      </c>
      <c r="K59" s="29">
        <v>43305</v>
      </c>
      <c r="L59" s="29">
        <v>43321</v>
      </c>
      <c r="M59" s="29">
        <v>43355</v>
      </c>
      <c r="N59" s="29">
        <v>43412</v>
      </c>
      <c r="O59" s="75">
        <v>43507</v>
      </c>
      <c r="P59" s="75">
        <v>43544</v>
      </c>
      <c r="Q59" s="75">
        <v>43551</v>
      </c>
      <c r="R59" s="29"/>
      <c r="S59" s="29"/>
      <c r="T59" s="29"/>
      <c r="U59" s="29"/>
      <c r="V59" s="29"/>
      <c r="W59" s="29"/>
      <c r="X59" s="29"/>
      <c r="Y59" s="29"/>
      <c r="Z59" s="29">
        <f t="shared" si="0"/>
        <v>43551</v>
      </c>
      <c r="AA59" s="79"/>
      <c r="AB59" s="90" t="str">
        <f t="shared" si="2"/>
        <v/>
      </c>
      <c r="AC59" s="29"/>
      <c r="AD59" s="30"/>
      <c r="AE59" s="77" t="s">
        <v>177</v>
      </c>
      <c r="AF59" s="33" t="s">
        <v>178</v>
      </c>
      <c r="AG59" s="30"/>
      <c r="AH59" s="30"/>
      <c r="AI59" s="30"/>
      <c r="AJ59" s="30"/>
      <c r="AK59" s="30"/>
      <c r="AL59" s="30"/>
      <c r="AM59" s="30"/>
      <c r="AN59" s="30"/>
      <c r="AO59" s="30"/>
      <c r="AP59" s="96"/>
      <c r="AQ59" s="30"/>
      <c r="AR59" s="30"/>
      <c r="AS59" s="73" t="s">
        <v>236</v>
      </c>
    </row>
    <row r="60" spans="1:45" s="1" customFormat="1" ht="69.95" customHeight="1">
      <c r="A60" s="9" t="s">
        <v>28</v>
      </c>
      <c r="B60" s="9" t="s">
        <v>29</v>
      </c>
      <c r="C60" s="68" t="s">
        <v>36</v>
      </c>
      <c r="D60" s="68">
        <v>15</v>
      </c>
      <c r="E60" s="28" t="s">
        <v>32</v>
      </c>
      <c r="F60" s="28" t="s">
        <v>47</v>
      </c>
      <c r="G60" s="28" t="s">
        <v>33</v>
      </c>
      <c r="H60" s="28" t="s">
        <v>41</v>
      </c>
      <c r="I60" s="68">
        <v>13116</v>
      </c>
      <c r="J60" s="28" t="s">
        <v>6</v>
      </c>
      <c r="K60" s="29">
        <v>43305</v>
      </c>
      <c r="L60" s="29">
        <v>43321</v>
      </c>
      <c r="M60" s="29">
        <v>43355</v>
      </c>
      <c r="N60" s="29">
        <v>43412</v>
      </c>
      <c r="O60" s="75">
        <v>43507</v>
      </c>
      <c r="P60" s="75">
        <v>43544</v>
      </c>
      <c r="Q60" s="75">
        <v>43551</v>
      </c>
      <c r="R60" s="29"/>
      <c r="S60" s="29"/>
      <c r="T60" s="29"/>
      <c r="U60" s="29"/>
      <c r="V60" s="29"/>
      <c r="W60" s="29"/>
      <c r="X60" s="29"/>
      <c r="Y60" s="29"/>
      <c r="Z60" s="29">
        <f t="shared" ref="Z60" si="19">MAX(K60:Y60)</f>
        <v>43551</v>
      </c>
      <c r="AA60" s="33" t="s">
        <v>178</v>
      </c>
      <c r="AB60" s="90" t="str">
        <f t="shared" si="2"/>
        <v>Mars 2019</v>
      </c>
      <c r="AC60" s="29"/>
      <c r="AD60" s="30"/>
      <c r="AE60" s="77" t="s">
        <v>177</v>
      </c>
      <c r="AF60" s="33" t="s">
        <v>178</v>
      </c>
      <c r="AG60" s="30"/>
      <c r="AH60" s="30"/>
      <c r="AI60" s="30"/>
      <c r="AJ60" s="30"/>
      <c r="AK60" s="30"/>
      <c r="AL60" s="30"/>
      <c r="AM60" s="30"/>
      <c r="AN60" s="30"/>
      <c r="AO60" s="30"/>
      <c r="AP60" s="96"/>
      <c r="AQ60" s="30"/>
      <c r="AR60" s="30"/>
      <c r="AS60" s="73" t="s">
        <v>236</v>
      </c>
    </row>
    <row r="61" spans="1:45" s="1" customFormat="1" ht="69.95" customHeight="1">
      <c r="A61" s="9" t="s">
        <v>28</v>
      </c>
      <c r="B61" s="9" t="s">
        <v>29</v>
      </c>
      <c r="C61" s="68" t="s">
        <v>36</v>
      </c>
      <c r="D61" s="68">
        <v>15</v>
      </c>
      <c r="E61" s="28" t="s">
        <v>32</v>
      </c>
      <c r="F61" s="28" t="s">
        <v>47</v>
      </c>
      <c r="G61" s="28" t="s">
        <v>33</v>
      </c>
      <c r="H61" s="28" t="s">
        <v>41</v>
      </c>
      <c r="I61" s="68">
        <v>13117</v>
      </c>
      <c r="J61" s="28" t="s">
        <v>8</v>
      </c>
      <c r="K61" s="29">
        <v>43300</v>
      </c>
      <c r="L61" s="29">
        <v>43301</v>
      </c>
      <c r="M61" s="29">
        <v>43343</v>
      </c>
      <c r="N61" s="29">
        <v>43356</v>
      </c>
      <c r="O61" s="29">
        <v>43403</v>
      </c>
      <c r="P61" s="29">
        <v>43409</v>
      </c>
      <c r="Q61" s="75">
        <v>43476</v>
      </c>
      <c r="R61" s="75">
        <v>43570</v>
      </c>
      <c r="S61" s="75">
        <v>43579</v>
      </c>
      <c r="T61" s="75">
        <v>43620</v>
      </c>
      <c r="U61" s="29"/>
      <c r="V61" s="29"/>
      <c r="W61" s="29"/>
      <c r="X61" s="29"/>
      <c r="Y61" s="29"/>
      <c r="Z61" s="29">
        <f t="shared" si="0"/>
        <v>43620</v>
      </c>
      <c r="AA61" s="30" t="s">
        <v>179</v>
      </c>
      <c r="AB61" s="90" t="str">
        <f t="shared" si="2"/>
        <v>Avril 2019</v>
      </c>
      <c r="AC61" s="29"/>
      <c r="AD61" s="30"/>
      <c r="AE61" s="30"/>
      <c r="AF61" s="30"/>
      <c r="AG61" s="30" t="s">
        <v>179</v>
      </c>
      <c r="AH61" s="30"/>
      <c r="AI61" s="30" t="s">
        <v>180</v>
      </c>
      <c r="AJ61" s="30"/>
      <c r="AK61" s="30"/>
      <c r="AL61" s="30"/>
      <c r="AM61" s="30"/>
      <c r="AN61" s="30"/>
      <c r="AO61" s="30"/>
      <c r="AP61" s="96"/>
      <c r="AQ61" s="30"/>
      <c r="AR61" s="30"/>
      <c r="AS61" s="73" t="s">
        <v>236</v>
      </c>
    </row>
    <row r="62" spans="1:45" s="1" customFormat="1" ht="69.95" customHeight="1">
      <c r="A62" s="9" t="s">
        <v>28</v>
      </c>
      <c r="B62" s="9" t="s">
        <v>29</v>
      </c>
      <c r="C62" s="68" t="s">
        <v>36</v>
      </c>
      <c r="D62" s="68">
        <v>15</v>
      </c>
      <c r="E62" s="28" t="s">
        <v>32</v>
      </c>
      <c r="F62" s="28" t="s">
        <v>47</v>
      </c>
      <c r="G62" s="28" t="s">
        <v>33</v>
      </c>
      <c r="H62" s="28" t="s">
        <v>41</v>
      </c>
      <c r="I62" s="68">
        <v>13118</v>
      </c>
      <c r="J62" s="28" t="s">
        <v>55</v>
      </c>
      <c r="K62" s="29">
        <v>43339</v>
      </c>
      <c r="L62" s="29">
        <v>43341</v>
      </c>
      <c r="M62" s="29">
        <v>43361</v>
      </c>
      <c r="N62" s="29">
        <v>43396</v>
      </c>
      <c r="O62" s="75">
        <v>43487</v>
      </c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>
        <f t="shared" si="0"/>
        <v>43487</v>
      </c>
      <c r="AA62" s="77" t="s">
        <v>181</v>
      </c>
      <c r="AB62" s="92" t="str">
        <f t="shared" si="2"/>
        <v>Janvier 2019</v>
      </c>
      <c r="AC62" s="77"/>
      <c r="AD62" s="77" t="s">
        <v>181</v>
      </c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96"/>
      <c r="AQ62" s="30"/>
      <c r="AR62" s="30"/>
      <c r="AS62" s="73" t="s">
        <v>236</v>
      </c>
    </row>
    <row r="63" spans="1:45" s="1" customFormat="1" ht="69.95" customHeight="1">
      <c r="A63" s="9" t="s">
        <v>28</v>
      </c>
      <c r="B63" s="9" t="s">
        <v>29</v>
      </c>
      <c r="C63" s="68" t="s">
        <v>36</v>
      </c>
      <c r="D63" s="68">
        <v>15</v>
      </c>
      <c r="E63" s="28" t="s">
        <v>32</v>
      </c>
      <c r="F63" s="28" t="s">
        <v>47</v>
      </c>
      <c r="G63" s="28" t="s">
        <v>54</v>
      </c>
      <c r="H63" s="28" t="s">
        <v>41</v>
      </c>
      <c r="I63" s="68">
        <v>13119</v>
      </c>
      <c r="J63" s="28" t="s">
        <v>56</v>
      </c>
      <c r="K63" s="29">
        <v>43341</v>
      </c>
      <c r="L63" s="29">
        <v>43361</v>
      </c>
      <c r="M63" s="29">
        <v>43375</v>
      </c>
      <c r="N63" s="29">
        <v>43396</v>
      </c>
      <c r="O63" s="75">
        <v>43435</v>
      </c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>
        <f t="shared" si="0"/>
        <v>43435</v>
      </c>
      <c r="AA63" s="79"/>
      <c r="AB63" s="90" t="str">
        <f t="shared" si="2"/>
        <v/>
      </c>
      <c r="AC63" s="29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96"/>
      <c r="AQ63" s="30"/>
      <c r="AR63" s="30"/>
      <c r="AS63" s="73" t="s">
        <v>236</v>
      </c>
    </row>
    <row r="64" spans="1:45" s="1" customFormat="1" ht="69.95" customHeight="1">
      <c r="A64" s="9" t="s">
        <v>28</v>
      </c>
      <c r="B64" s="9" t="s">
        <v>29</v>
      </c>
      <c r="C64" s="68" t="s">
        <v>36</v>
      </c>
      <c r="D64" s="68">
        <v>16</v>
      </c>
      <c r="E64" s="28" t="s">
        <v>32</v>
      </c>
      <c r="F64" s="28" t="s">
        <v>47</v>
      </c>
      <c r="G64" s="28" t="s">
        <v>33</v>
      </c>
      <c r="H64" s="28" t="s">
        <v>41</v>
      </c>
      <c r="I64" s="68">
        <v>13120</v>
      </c>
      <c r="J64" s="28" t="s">
        <v>3</v>
      </c>
      <c r="K64" s="29">
        <v>43270</v>
      </c>
      <c r="L64" s="29">
        <v>43320</v>
      </c>
      <c r="M64" s="29">
        <v>43417</v>
      </c>
      <c r="N64" s="75">
        <v>43437</v>
      </c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>
        <f t="shared" si="0"/>
        <v>43437</v>
      </c>
      <c r="AA64" s="79"/>
      <c r="AB64" s="90" t="str">
        <f t="shared" si="2"/>
        <v/>
      </c>
      <c r="AC64" s="29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96"/>
      <c r="AQ64" s="30"/>
      <c r="AR64" s="30"/>
      <c r="AS64" s="73" t="s">
        <v>236</v>
      </c>
    </row>
    <row r="65" spans="1:45" s="1" customFormat="1" ht="69.95" customHeight="1">
      <c r="A65" s="9" t="s">
        <v>28</v>
      </c>
      <c r="B65" s="9" t="s">
        <v>29</v>
      </c>
      <c r="C65" s="68" t="s">
        <v>36</v>
      </c>
      <c r="D65" s="68">
        <v>16</v>
      </c>
      <c r="E65" s="28" t="s">
        <v>32</v>
      </c>
      <c r="F65" s="28" t="s">
        <v>47</v>
      </c>
      <c r="G65" s="28" t="s">
        <v>33</v>
      </c>
      <c r="H65" s="28" t="s">
        <v>41</v>
      </c>
      <c r="I65" s="68">
        <v>13121</v>
      </c>
      <c r="J65" s="28" t="s">
        <v>4</v>
      </c>
      <c r="K65" s="29">
        <v>43272</v>
      </c>
      <c r="L65" s="75">
        <v>43320</v>
      </c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>
        <f t="shared" si="0"/>
        <v>43320</v>
      </c>
      <c r="AA65" s="77" t="s">
        <v>125</v>
      </c>
      <c r="AB65" s="90" t="str">
        <f t="shared" si="2"/>
        <v>Août 2019</v>
      </c>
      <c r="AC65" s="29"/>
      <c r="AD65" s="30"/>
      <c r="AE65" s="30"/>
      <c r="AF65" s="30"/>
      <c r="AG65" s="30"/>
      <c r="AH65" s="30"/>
      <c r="AI65" s="30"/>
      <c r="AJ65" s="30"/>
      <c r="AK65" s="77" t="s">
        <v>125</v>
      </c>
      <c r="AL65" s="30"/>
      <c r="AM65" s="30"/>
      <c r="AN65" s="30"/>
      <c r="AO65" s="30"/>
      <c r="AP65" s="96"/>
      <c r="AQ65" s="30"/>
      <c r="AR65" s="30"/>
      <c r="AS65" s="73" t="s">
        <v>236</v>
      </c>
    </row>
    <row r="66" spans="1:45" s="1" customFormat="1" ht="69.95" customHeight="1">
      <c r="A66" s="9" t="s">
        <v>28</v>
      </c>
      <c r="B66" s="9" t="s">
        <v>29</v>
      </c>
      <c r="C66" s="68" t="s">
        <v>36</v>
      </c>
      <c r="D66" s="68">
        <v>16</v>
      </c>
      <c r="E66" s="28" t="s">
        <v>32</v>
      </c>
      <c r="F66" s="28" t="s">
        <v>47</v>
      </c>
      <c r="G66" s="28" t="s">
        <v>33</v>
      </c>
      <c r="H66" s="28" t="s">
        <v>41</v>
      </c>
      <c r="I66" s="68">
        <v>13122</v>
      </c>
      <c r="J66" s="28" t="s">
        <v>5</v>
      </c>
      <c r="K66" s="29">
        <v>43279</v>
      </c>
      <c r="L66" s="29">
        <v>43320</v>
      </c>
      <c r="M66" s="29">
        <v>43417</v>
      </c>
      <c r="N66" s="75">
        <v>43489</v>
      </c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>
        <f t="shared" si="0"/>
        <v>43489</v>
      </c>
      <c r="AA66" s="79"/>
      <c r="AB66" s="90" t="str">
        <f t="shared" si="2"/>
        <v/>
      </c>
      <c r="AC66" s="29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96"/>
      <c r="AQ66" s="30"/>
      <c r="AR66" s="30"/>
      <c r="AS66" s="73" t="s">
        <v>236</v>
      </c>
    </row>
    <row r="67" spans="1:45" s="1" customFormat="1" ht="69.95" customHeight="1">
      <c r="A67" s="9" t="s">
        <v>28</v>
      </c>
      <c r="B67" s="9" t="s">
        <v>29</v>
      </c>
      <c r="C67" s="68" t="s">
        <v>36</v>
      </c>
      <c r="D67" s="68">
        <v>16</v>
      </c>
      <c r="E67" s="28" t="s">
        <v>32</v>
      </c>
      <c r="F67" s="28" t="s">
        <v>47</v>
      </c>
      <c r="G67" s="28" t="s">
        <v>33</v>
      </c>
      <c r="H67" s="28" t="s">
        <v>41</v>
      </c>
      <c r="I67" s="68">
        <v>13126</v>
      </c>
      <c r="J67" s="28" t="s">
        <v>6</v>
      </c>
      <c r="K67" s="29">
        <v>43283</v>
      </c>
      <c r="L67" s="29">
        <v>43299</v>
      </c>
      <c r="M67" s="29">
        <v>43320</v>
      </c>
      <c r="N67" s="29">
        <v>43325</v>
      </c>
      <c r="O67" s="29">
        <v>43341</v>
      </c>
      <c r="P67" s="75">
        <v>43402</v>
      </c>
      <c r="Q67" s="29"/>
      <c r="R67" s="29"/>
      <c r="S67" s="29"/>
      <c r="T67" s="29"/>
      <c r="U67" s="29"/>
      <c r="V67" s="29"/>
      <c r="W67" s="29"/>
      <c r="X67" s="29"/>
      <c r="Y67" s="29"/>
      <c r="Z67" s="29">
        <f t="shared" si="0"/>
        <v>43402</v>
      </c>
      <c r="AA67" s="79"/>
      <c r="AB67" s="90" t="str">
        <f t="shared" si="2"/>
        <v/>
      </c>
      <c r="AC67" s="29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96"/>
      <c r="AQ67" s="30"/>
      <c r="AR67" s="30"/>
      <c r="AS67" s="73" t="s">
        <v>236</v>
      </c>
    </row>
    <row r="68" spans="1:45" s="1" customFormat="1" ht="69.95" customHeight="1">
      <c r="A68" s="9" t="s">
        <v>28</v>
      </c>
      <c r="B68" s="9" t="s">
        <v>29</v>
      </c>
      <c r="C68" s="68" t="s">
        <v>36</v>
      </c>
      <c r="D68" s="68">
        <v>16</v>
      </c>
      <c r="E68" s="28" t="s">
        <v>32</v>
      </c>
      <c r="F68" s="28" t="s">
        <v>47</v>
      </c>
      <c r="G68" s="28" t="s">
        <v>33</v>
      </c>
      <c r="H68" s="28" t="s">
        <v>41</v>
      </c>
      <c r="I68" s="68">
        <v>13127</v>
      </c>
      <c r="J68" s="28" t="s">
        <v>8</v>
      </c>
      <c r="K68" s="29">
        <v>43278</v>
      </c>
      <c r="L68" s="29">
        <v>43307</v>
      </c>
      <c r="M68" s="75">
        <v>43320</v>
      </c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>
        <f t="shared" si="0"/>
        <v>43320</v>
      </c>
      <c r="AA68" s="30" t="s">
        <v>271</v>
      </c>
      <c r="AB68" s="90" t="str">
        <f t="shared" si="2"/>
        <v>Août 2019</v>
      </c>
      <c r="AC68" s="29"/>
      <c r="AD68" s="30"/>
      <c r="AE68" s="30"/>
      <c r="AF68" s="30"/>
      <c r="AG68" s="30"/>
      <c r="AH68" s="30"/>
      <c r="AI68" s="30"/>
      <c r="AJ68" s="30"/>
      <c r="AK68" s="30" t="s">
        <v>271</v>
      </c>
      <c r="AL68" s="30"/>
      <c r="AM68" s="30"/>
      <c r="AN68" s="30"/>
      <c r="AO68" s="30"/>
      <c r="AP68" s="96"/>
      <c r="AQ68" s="30"/>
      <c r="AR68" s="30"/>
      <c r="AS68" s="73" t="s">
        <v>231</v>
      </c>
    </row>
    <row r="69" spans="1:45" s="1" customFormat="1" ht="69.95" customHeight="1">
      <c r="A69" s="9" t="s">
        <v>28</v>
      </c>
      <c r="B69" s="9" t="s">
        <v>29</v>
      </c>
      <c r="C69" s="68" t="s">
        <v>36</v>
      </c>
      <c r="D69" s="68">
        <v>16</v>
      </c>
      <c r="E69" s="28" t="s">
        <v>32</v>
      </c>
      <c r="F69" s="28" t="s">
        <v>47</v>
      </c>
      <c r="G69" s="28" t="s">
        <v>33</v>
      </c>
      <c r="H69" s="28" t="s">
        <v>41</v>
      </c>
      <c r="I69" s="68">
        <v>13128</v>
      </c>
      <c r="J69" s="28" t="s">
        <v>7</v>
      </c>
      <c r="K69" s="29">
        <v>43285</v>
      </c>
      <c r="L69" s="29">
        <v>43318</v>
      </c>
      <c r="M69" s="75">
        <v>43325</v>
      </c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>
        <f t="shared" si="0"/>
        <v>43325</v>
      </c>
      <c r="AA69" s="79"/>
      <c r="AB69" s="90" t="str">
        <f t="shared" ref="AB69:AB132" si="20">IFERROR(INDEX($AD$3:$AO$3,MATCH(AA69,AD69:AO69,0)),"")</f>
        <v/>
      </c>
      <c r="AC69" s="29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96"/>
      <c r="AQ69" s="30"/>
      <c r="AR69" s="30"/>
      <c r="AS69" s="73" t="s">
        <v>236</v>
      </c>
    </row>
    <row r="70" spans="1:45" s="1" customFormat="1" ht="69.95" customHeight="1">
      <c r="A70" s="9" t="s">
        <v>28</v>
      </c>
      <c r="B70" s="9" t="s">
        <v>29</v>
      </c>
      <c r="C70" s="28" t="s">
        <v>36</v>
      </c>
      <c r="D70" s="28" t="s">
        <v>72</v>
      </c>
      <c r="E70" s="28" t="s">
        <v>32</v>
      </c>
      <c r="F70" s="28" t="s">
        <v>47</v>
      </c>
      <c r="G70" s="28" t="s">
        <v>33</v>
      </c>
      <c r="H70" s="28" t="s">
        <v>41</v>
      </c>
      <c r="I70" s="28" t="s">
        <v>114</v>
      </c>
      <c r="J70" s="28" t="s">
        <v>115</v>
      </c>
      <c r="K70" s="75">
        <v>43710</v>
      </c>
      <c r="L70" s="75">
        <v>43726</v>
      </c>
      <c r="M70" s="75">
        <v>43742</v>
      </c>
      <c r="N70" s="75">
        <v>43745</v>
      </c>
      <c r="O70" s="75">
        <v>43790</v>
      </c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29">
        <f t="shared" si="0"/>
        <v>43790</v>
      </c>
      <c r="AA70" s="36" t="s">
        <v>182</v>
      </c>
      <c r="AB70" s="91" t="str">
        <f t="shared" si="20"/>
        <v>Septembre 2019</v>
      </c>
      <c r="AC70" s="75"/>
      <c r="AD70" s="30"/>
      <c r="AE70" s="30"/>
      <c r="AF70" s="30"/>
      <c r="AG70" s="30"/>
      <c r="AH70" s="30"/>
      <c r="AI70" s="30"/>
      <c r="AJ70" s="30"/>
      <c r="AK70" s="30"/>
      <c r="AL70" s="36" t="s">
        <v>182</v>
      </c>
      <c r="AM70" s="33" t="s">
        <v>126</v>
      </c>
      <c r="AN70" s="77" t="s">
        <v>183</v>
      </c>
      <c r="AO70" s="30"/>
      <c r="AP70" s="96"/>
      <c r="AQ70" s="30"/>
      <c r="AR70" s="30"/>
      <c r="AS70" s="73" t="s">
        <v>236</v>
      </c>
    </row>
    <row r="71" spans="1:45" s="1" customFormat="1" ht="69.95" customHeight="1">
      <c r="A71" s="9" t="s">
        <v>28</v>
      </c>
      <c r="B71" s="9" t="s">
        <v>29</v>
      </c>
      <c r="C71" s="28" t="s">
        <v>36</v>
      </c>
      <c r="D71" s="28" t="s">
        <v>72</v>
      </c>
      <c r="E71" s="28" t="s">
        <v>32</v>
      </c>
      <c r="F71" s="28" t="s">
        <v>47</v>
      </c>
      <c r="G71" s="28" t="s">
        <v>33</v>
      </c>
      <c r="H71" s="28" t="s">
        <v>41</v>
      </c>
      <c r="I71" s="28" t="s">
        <v>114</v>
      </c>
      <c r="J71" s="28" t="s">
        <v>115</v>
      </c>
      <c r="K71" s="75">
        <v>43710</v>
      </c>
      <c r="L71" s="75">
        <v>43726</v>
      </c>
      <c r="M71" s="75">
        <v>43742</v>
      </c>
      <c r="N71" s="75">
        <v>43745</v>
      </c>
      <c r="O71" s="75">
        <v>43790</v>
      </c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29">
        <f t="shared" ref="Z71:Z72" si="21">MAX(K71:Y71)</f>
        <v>43790</v>
      </c>
      <c r="AA71" s="33" t="s">
        <v>126</v>
      </c>
      <c r="AB71" s="91" t="str">
        <f t="shared" si="20"/>
        <v>Octobre 2019</v>
      </c>
      <c r="AC71" s="75"/>
      <c r="AD71" s="30"/>
      <c r="AE71" s="30"/>
      <c r="AF71" s="30"/>
      <c r="AG71" s="30"/>
      <c r="AH71" s="30"/>
      <c r="AI71" s="30"/>
      <c r="AJ71" s="30"/>
      <c r="AK71" s="30"/>
      <c r="AL71" s="36" t="s">
        <v>182</v>
      </c>
      <c r="AM71" s="33" t="s">
        <v>126</v>
      </c>
      <c r="AN71" s="77" t="s">
        <v>183</v>
      </c>
      <c r="AO71" s="30"/>
      <c r="AP71" s="96"/>
      <c r="AQ71" s="30"/>
      <c r="AR71" s="30"/>
      <c r="AS71" s="73" t="s">
        <v>236</v>
      </c>
    </row>
    <row r="72" spans="1:45" s="1" customFormat="1" ht="69.95" customHeight="1">
      <c r="A72" s="9" t="s">
        <v>28</v>
      </c>
      <c r="B72" s="9" t="s">
        <v>29</v>
      </c>
      <c r="C72" s="28" t="s">
        <v>36</v>
      </c>
      <c r="D72" s="28" t="s">
        <v>72</v>
      </c>
      <c r="E72" s="28" t="s">
        <v>32</v>
      </c>
      <c r="F72" s="28" t="s">
        <v>47</v>
      </c>
      <c r="G72" s="28" t="s">
        <v>33</v>
      </c>
      <c r="H72" s="28" t="s">
        <v>41</v>
      </c>
      <c r="I72" s="28" t="s">
        <v>114</v>
      </c>
      <c r="J72" s="28" t="s">
        <v>115</v>
      </c>
      <c r="K72" s="75">
        <v>43710</v>
      </c>
      <c r="L72" s="75">
        <v>43726</v>
      </c>
      <c r="M72" s="75">
        <v>43742</v>
      </c>
      <c r="N72" s="75">
        <v>43745</v>
      </c>
      <c r="O72" s="75">
        <v>43790</v>
      </c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29">
        <f t="shared" si="21"/>
        <v>43790</v>
      </c>
      <c r="AA72" s="77" t="s">
        <v>183</v>
      </c>
      <c r="AB72" s="91" t="str">
        <f t="shared" si="20"/>
        <v>Novembre 2019</v>
      </c>
      <c r="AC72" s="75"/>
      <c r="AD72" s="30"/>
      <c r="AE72" s="30"/>
      <c r="AF72" s="30"/>
      <c r="AG72" s="30"/>
      <c r="AH72" s="30"/>
      <c r="AI72" s="30"/>
      <c r="AJ72" s="30"/>
      <c r="AK72" s="30"/>
      <c r="AL72" s="36" t="s">
        <v>182</v>
      </c>
      <c r="AM72" s="33" t="s">
        <v>126</v>
      </c>
      <c r="AN72" s="77" t="s">
        <v>183</v>
      </c>
      <c r="AO72" s="30"/>
      <c r="AP72" s="96"/>
      <c r="AQ72" s="30"/>
      <c r="AR72" s="30"/>
      <c r="AS72" s="73" t="s">
        <v>236</v>
      </c>
    </row>
    <row r="73" spans="1:45" s="1" customFormat="1" ht="69.95" customHeight="1">
      <c r="A73" s="9" t="s">
        <v>28</v>
      </c>
      <c r="B73" s="9" t="s">
        <v>29</v>
      </c>
      <c r="C73" s="68" t="s">
        <v>36</v>
      </c>
      <c r="D73" s="68">
        <v>17</v>
      </c>
      <c r="E73" s="28" t="s">
        <v>32</v>
      </c>
      <c r="F73" s="28" t="s">
        <v>47</v>
      </c>
      <c r="G73" s="28" t="s">
        <v>33</v>
      </c>
      <c r="H73" s="28" t="s">
        <v>41</v>
      </c>
      <c r="I73" s="68">
        <v>13130</v>
      </c>
      <c r="J73" s="28" t="s">
        <v>68</v>
      </c>
      <c r="K73" s="29">
        <v>43290</v>
      </c>
      <c r="L73" s="29">
        <v>43320</v>
      </c>
      <c r="M73" s="29">
        <v>43389</v>
      </c>
      <c r="N73" s="29">
        <v>43411</v>
      </c>
      <c r="O73" s="29">
        <v>43431</v>
      </c>
      <c r="P73" s="29">
        <v>43451</v>
      </c>
      <c r="Q73" s="29">
        <v>43452</v>
      </c>
      <c r="R73" s="29">
        <v>43454</v>
      </c>
      <c r="S73" s="75">
        <v>43467</v>
      </c>
      <c r="T73" s="75">
        <v>43559</v>
      </c>
      <c r="U73" s="29"/>
      <c r="V73" s="29"/>
      <c r="W73" s="29"/>
      <c r="X73" s="29"/>
      <c r="Y73" s="29"/>
      <c r="Z73" s="29">
        <f t="shared" si="0"/>
        <v>43559</v>
      </c>
      <c r="AA73" s="77" t="s">
        <v>184</v>
      </c>
      <c r="AB73" s="90" t="str">
        <f t="shared" si="20"/>
        <v>Avril 2019</v>
      </c>
      <c r="AC73" s="29"/>
      <c r="AD73" s="30"/>
      <c r="AE73" s="30"/>
      <c r="AF73" s="30"/>
      <c r="AG73" s="77" t="s">
        <v>184</v>
      </c>
      <c r="AH73" s="30"/>
      <c r="AI73" s="30"/>
      <c r="AJ73" s="30"/>
      <c r="AK73" s="30"/>
      <c r="AL73" s="30"/>
      <c r="AM73" s="30"/>
      <c r="AN73" s="30"/>
      <c r="AO73" s="30"/>
      <c r="AP73" s="96"/>
      <c r="AQ73" s="30"/>
      <c r="AR73" s="30"/>
      <c r="AS73" s="73" t="s">
        <v>236</v>
      </c>
    </row>
    <row r="74" spans="1:45" s="1" customFormat="1" ht="69.95" customHeight="1">
      <c r="A74" s="9" t="s">
        <v>28</v>
      </c>
      <c r="B74" s="9" t="s">
        <v>29</v>
      </c>
      <c r="C74" s="68" t="s">
        <v>36</v>
      </c>
      <c r="D74" s="68">
        <v>17</v>
      </c>
      <c r="E74" s="28" t="s">
        <v>32</v>
      </c>
      <c r="F74" s="28" t="s">
        <v>47</v>
      </c>
      <c r="G74" s="28" t="s">
        <v>33</v>
      </c>
      <c r="H74" s="28" t="s">
        <v>41</v>
      </c>
      <c r="I74" s="68">
        <v>13131</v>
      </c>
      <c r="J74" s="28" t="s">
        <v>4</v>
      </c>
      <c r="K74" s="29">
        <v>43293</v>
      </c>
      <c r="L74" s="29">
        <v>43320</v>
      </c>
      <c r="M74" s="75">
        <v>43396</v>
      </c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>
        <f t="shared" si="0"/>
        <v>43396</v>
      </c>
      <c r="AA74" s="79"/>
      <c r="AB74" s="90" t="str">
        <f t="shared" si="20"/>
        <v/>
      </c>
      <c r="AC74" s="29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96"/>
      <c r="AQ74" s="30"/>
      <c r="AR74" s="30"/>
      <c r="AS74" s="73" t="s">
        <v>236</v>
      </c>
    </row>
    <row r="75" spans="1:45" s="1" customFormat="1" ht="69.95" customHeight="1">
      <c r="A75" s="9" t="s">
        <v>28</v>
      </c>
      <c r="B75" s="9" t="s">
        <v>29</v>
      </c>
      <c r="C75" s="68" t="s">
        <v>36</v>
      </c>
      <c r="D75" s="68">
        <v>17</v>
      </c>
      <c r="E75" s="28" t="s">
        <v>32</v>
      </c>
      <c r="F75" s="28" t="s">
        <v>47</v>
      </c>
      <c r="G75" s="28" t="s">
        <v>33</v>
      </c>
      <c r="H75" s="28" t="s">
        <v>41</v>
      </c>
      <c r="I75" s="68" t="s">
        <v>48</v>
      </c>
      <c r="J75" s="28" t="s">
        <v>49</v>
      </c>
      <c r="K75" s="29">
        <v>43312</v>
      </c>
      <c r="L75" s="75">
        <v>43320</v>
      </c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>
        <f t="shared" si="0"/>
        <v>43320</v>
      </c>
      <c r="AA75" s="79"/>
      <c r="AB75" s="90" t="str">
        <f t="shared" si="20"/>
        <v/>
      </c>
      <c r="AC75" s="29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96"/>
      <c r="AQ75" s="30"/>
      <c r="AR75" s="30"/>
      <c r="AS75" s="73" t="s">
        <v>236</v>
      </c>
    </row>
    <row r="76" spans="1:45" s="1" customFormat="1" ht="69.95" customHeight="1">
      <c r="A76" s="9" t="s">
        <v>28</v>
      </c>
      <c r="B76" s="9" t="s">
        <v>29</v>
      </c>
      <c r="C76" s="68" t="s">
        <v>36</v>
      </c>
      <c r="D76" s="68">
        <v>17</v>
      </c>
      <c r="E76" s="28" t="s">
        <v>32</v>
      </c>
      <c r="F76" s="28" t="s">
        <v>47</v>
      </c>
      <c r="G76" s="28" t="s">
        <v>33</v>
      </c>
      <c r="H76" s="28" t="s">
        <v>41</v>
      </c>
      <c r="I76" s="68">
        <v>13136</v>
      </c>
      <c r="J76" s="28" t="s">
        <v>6</v>
      </c>
      <c r="K76" s="29">
        <v>43305</v>
      </c>
      <c r="L76" s="29">
        <v>43314</v>
      </c>
      <c r="M76" s="29">
        <v>43341</v>
      </c>
      <c r="N76" s="29">
        <v>43417</v>
      </c>
      <c r="O76" s="29">
        <v>43467</v>
      </c>
      <c r="P76" s="75">
        <v>43532</v>
      </c>
      <c r="Q76" s="29"/>
      <c r="R76" s="29"/>
      <c r="S76" s="29"/>
      <c r="T76" s="29"/>
      <c r="U76" s="29"/>
      <c r="V76" s="29"/>
      <c r="W76" s="29"/>
      <c r="X76" s="29"/>
      <c r="Y76" s="29"/>
      <c r="Z76" s="29">
        <f t="shared" si="0"/>
        <v>43532</v>
      </c>
      <c r="AA76" s="77" t="s">
        <v>185</v>
      </c>
      <c r="AB76" s="90" t="str">
        <f t="shared" si="20"/>
        <v>Janvier 2019</v>
      </c>
      <c r="AC76" s="29"/>
      <c r="AD76" s="77" t="s">
        <v>185</v>
      </c>
      <c r="AE76" s="30"/>
      <c r="AF76" s="30" t="s">
        <v>186</v>
      </c>
      <c r="AG76" s="30"/>
      <c r="AH76" s="30"/>
      <c r="AI76" s="30"/>
      <c r="AJ76" s="30"/>
      <c r="AK76" s="30"/>
      <c r="AL76" s="30"/>
      <c r="AM76" s="30"/>
      <c r="AN76" s="30"/>
      <c r="AO76" s="30"/>
      <c r="AP76" s="96"/>
      <c r="AQ76" s="30"/>
      <c r="AR76" s="30"/>
      <c r="AS76" s="73" t="s">
        <v>236</v>
      </c>
    </row>
    <row r="77" spans="1:45" s="1" customFormat="1" ht="69.95" customHeight="1">
      <c r="A77" s="9" t="s">
        <v>28</v>
      </c>
      <c r="B77" s="9" t="s">
        <v>29</v>
      </c>
      <c r="C77" s="68" t="s">
        <v>36</v>
      </c>
      <c r="D77" s="68">
        <v>17</v>
      </c>
      <c r="E77" s="28" t="s">
        <v>32</v>
      </c>
      <c r="F77" s="28" t="s">
        <v>47</v>
      </c>
      <c r="G77" s="28" t="s">
        <v>33</v>
      </c>
      <c r="H77" s="28" t="s">
        <v>41</v>
      </c>
      <c r="I77" s="68">
        <v>13136</v>
      </c>
      <c r="J77" s="28" t="s">
        <v>6</v>
      </c>
      <c r="K77" s="29">
        <v>43305</v>
      </c>
      <c r="L77" s="29">
        <v>43314</v>
      </c>
      <c r="M77" s="29">
        <v>43341</v>
      </c>
      <c r="N77" s="29">
        <v>43417</v>
      </c>
      <c r="O77" s="29">
        <v>43467</v>
      </c>
      <c r="P77" s="75">
        <v>43532</v>
      </c>
      <c r="Q77" s="29"/>
      <c r="R77" s="29"/>
      <c r="S77" s="29"/>
      <c r="T77" s="29"/>
      <c r="U77" s="29"/>
      <c r="V77" s="29"/>
      <c r="W77" s="29"/>
      <c r="X77" s="29"/>
      <c r="Y77" s="29"/>
      <c r="Z77" s="29">
        <f t="shared" ref="Z77" si="22">MAX(K77:Y77)</f>
        <v>43532</v>
      </c>
      <c r="AA77" s="30" t="s">
        <v>186</v>
      </c>
      <c r="AB77" s="90" t="str">
        <f t="shared" si="20"/>
        <v>Mars 2019</v>
      </c>
      <c r="AC77" s="29"/>
      <c r="AD77" s="77" t="s">
        <v>185</v>
      </c>
      <c r="AE77" s="30"/>
      <c r="AF77" s="30" t="s">
        <v>186</v>
      </c>
      <c r="AG77" s="30"/>
      <c r="AH77" s="30"/>
      <c r="AI77" s="30"/>
      <c r="AJ77" s="30"/>
      <c r="AK77" s="30"/>
      <c r="AL77" s="30"/>
      <c r="AM77" s="30"/>
      <c r="AN77" s="30"/>
      <c r="AO77" s="30"/>
      <c r="AP77" s="96"/>
      <c r="AQ77" s="30"/>
      <c r="AR77" s="30"/>
      <c r="AS77" s="73" t="s">
        <v>236</v>
      </c>
    </row>
    <row r="78" spans="1:45" s="1" customFormat="1" ht="69.95" customHeight="1">
      <c r="A78" s="9" t="s">
        <v>28</v>
      </c>
      <c r="B78" s="9" t="s">
        <v>29</v>
      </c>
      <c r="C78" s="68" t="s">
        <v>36</v>
      </c>
      <c r="D78" s="68">
        <v>17</v>
      </c>
      <c r="E78" s="28" t="s">
        <v>32</v>
      </c>
      <c r="F78" s="28" t="s">
        <v>47</v>
      </c>
      <c r="G78" s="28" t="s">
        <v>33</v>
      </c>
      <c r="H78" s="28" t="s">
        <v>41</v>
      </c>
      <c r="I78" s="68">
        <v>13137</v>
      </c>
      <c r="J78" s="28" t="s">
        <v>8</v>
      </c>
      <c r="K78" s="29">
        <v>43304</v>
      </c>
      <c r="L78" s="29">
        <v>43320</v>
      </c>
      <c r="M78" s="80" t="s">
        <v>64</v>
      </c>
      <c r="N78" s="29">
        <v>43355</v>
      </c>
      <c r="O78" s="29">
        <v>43385</v>
      </c>
      <c r="P78" s="29">
        <v>43395</v>
      </c>
      <c r="Q78" s="29">
        <v>43399</v>
      </c>
      <c r="R78" s="29">
        <v>43501</v>
      </c>
      <c r="S78" s="75">
        <v>43537</v>
      </c>
      <c r="T78" s="29"/>
      <c r="U78" s="29"/>
      <c r="V78" s="29"/>
      <c r="W78" s="29"/>
      <c r="X78" s="29"/>
      <c r="Y78" s="29"/>
      <c r="Z78" s="29">
        <f t="shared" si="0"/>
        <v>43537</v>
      </c>
      <c r="AA78" s="30" t="s">
        <v>187</v>
      </c>
      <c r="AB78" s="90" t="str">
        <f t="shared" si="20"/>
        <v>Février 2019</v>
      </c>
      <c r="AC78" s="29"/>
      <c r="AD78" s="30"/>
      <c r="AE78" s="30" t="s">
        <v>187</v>
      </c>
      <c r="AF78" s="30" t="s">
        <v>270</v>
      </c>
      <c r="AG78" s="30"/>
      <c r="AH78" s="30"/>
      <c r="AI78" s="30"/>
      <c r="AJ78" s="30"/>
      <c r="AK78" s="30"/>
      <c r="AL78" s="30"/>
      <c r="AM78" s="30"/>
      <c r="AN78" s="30"/>
      <c r="AO78" s="30"/>
      <c r="AP78" s="96"/>
      <c r="AQ78" s="30"/>
      <c r="AR78" s="30"/>
      <c r="AS78" s="73" t="s">
        <v>236</v>
      </c>
    </row>
    <row r="79" spans="1:45" s="1" customFormat="1" ht="69.95" customHeight="1">
      <c r="A79" s="9" t="s">
        <v>28</v>
      </c>
      <c r="B79" s="9" t="s">
        <v>29</v>
      </c>
      <c r="C79" s="68" t="s">
        <v>36</v>
      </c>
      <c r="D79" s="68">
        <v>17</v>
      </c>
      <c r="E79" s="28" t="s">
        <v>32</v>
      </c>
      <c r="F79" s="28" t="s">
        <v>47</v>
      </c>
      <c r="G79" s="28" t="s">
        <v>33</v>
      </c>
      <c r="H79" s="28" t="s">
        <v>41</v>
      </c>
      <c r="I79" s="68">
        <v>13137</v>
      </c>
      <c r="J79" s="28" t="s">
        <v>8</v>
      </c>
      <c r="K79" s="29">
        <v>43304</v>
      </c>
      <c r="L79" s="29">
        <v>43320</v>
      </c>
      <c r="M79" s="80" t="s">
        <v>64</v>
      </c>
      <c r="N79" s="29">
        <v>43355</v>
      </c>
      <c r="O79" s="29">
        <v>43385</v>
      </c>
      <c r="P79" s="29">
        <v>43395</v>
      </c>
      <c r="Q79" s="29">
        <v>43399</v>
      </c>
      <c r="R79" s="29">
        <v>43501</v>
      </c>
      <c r="S79" s="75">
        <v>43537</v>
      </c>
      <c r="T79" s="29"/>
      <c r="U79" s="29"/>
      <c r="V79" s="29"/>
      <c r="W79" s="29"/>
      <c r="X79" s="29"/>
      <c r="Y79" s="29"/>
      <c r="Z79" s="29">
        <f t="shared" ref="Z79" si="23">MAX(K79:Y79)</f>
        <v>43537</v>
      </c>
      <c r="AA79" s="30" t="s">
        <v>270</v>
      </c>
      <c r="AB79" s="90" t="str">
        <f t="shared" si="20"/>
        <v>Mars 2019</v>
      </c>
      <c r="AC79" s="29"/>
      <c r="AD79" s="30"/>
      <c r="AE79" s="30" t="s">
        <v>187</v>
      </c>
      <c r="AF79" s="30" t="s">
        <v>270</v>
      </c>
      <c r="AG79" s="30"/>
      <c r="AH79" s="30"/>
      <c r="AI79" s="30"/>
      <c r="AJ79" s="30"/>
      <c r="AK79" s="30"/>
      <c r="AL79" s="30"/>
      <c r="AM79" s="30"/>
      <c r="AN79" s="30"/>
      <c r="AO79" s="30"/>
      <c r="AP79" s="96"/>
      <c r="AQ79" s="30"/>
      <c r="AR79" s="30"/>
      <c r="AS79" s="73" t="s">
        <v>236</v>
      </c>
    </row>
    <row r="80" spans="1:45" s="1" customFormat="1" ht="69.95" customHeight="1">
      <c r="A80" s="9" t="s">
        <v>28</v>
      </c>
      <c r="B80" s="9" t="s">
        <v>29</v>
      </c>
      <c r="C80" s="68" t="s">
        <v>36</v>
      </c>
      <c r="D80" s="68" t="s">
        <v>72</v>
      </c>
      <c r="E80" s="28" t="s">
        <v>32</v>
      </c>
      <c r="F80" s="28" t="s">
        <v>47</v>
      </c>
      <c r="G80" s="28" t="s">
        <v>33</v>
      </c>
      <c r="H80" s="28" t="s">
        <v>41</v>
      </c>
      <c r="I80" s="68" t="s">
        <v>71</v>
      </c>
      <c r="J80" s="28" t="s">
        <v>63</v>
      </c>
      <c r="K80" s="29">
        <v>43318</v>
      </c>
      <c r="L80" s="29">
        <v>43391</v>
      </c>
      <c r="M80" s="29">
        <v>43448</v>
      </c>
      <c r="N80" s="29">
        <v>43501</v>
      </c>
      <c r="O80" s="75">
        <v>43537</v>
      </c>
      <c r="P80" s="75">
        <v>43566</v>
      </c>
      <c r="Q80" s="29"/>
      <c r="R80" s="29"/>
      <c r="S80" s="29"/>
      <c r="T80" s="29"/>
      <c r="U80" s="29"/>
      <c r="V80" s="29"/>
      <c r="W80" s="29"/>
      <c r="X80" s="29"/>
      <c r="Y80" s="29"/>
      <c r="Z80" s="29">
        <f t="shared" si="0"/>
        <v>43566</v>
      </c>
      <c r="AA80" s="30" t="s">
        <v>188</v>
      </c>
      <c r="AB80" s="90" t="str">
        <f t="shared" si="20"/>
        <v>Février 2019</v>
      </c>
      <c r="AC80" s="29"/>
      <c r="AD80" s="30"/>
      <c r="AE80" s="30" t="s">
        <v>188</v>
      </c>
      <c r="AF80" s="30" t="s">
        <v>189</v>
      </c>
      <c r="AG80" s="30" t="s">
        <v>190</v>
      </c>
      <c r="AH80" s="30"/>
      <c r="AI80" s="30"/>
      <c r="AJ80" s="30"/>
      <c r="AK80" s="30"/>
      <c r="AL80" s="30"/>
      <c r="AM80" s="30"/>
      <c r="AN80" s="30"/>
      <c r="AO80" s="30"/>
      <c r="AP80" s="96"/>
      <c r="AQ80" s="30"/>
      <c r="AR80" s="30"/>
      <c r="AS80" s="73" t="s">
        <v>236</v>
      </c>
    </row>
    <row r="81" spans="1:45" s="1" customFormat="1" ht="69.95" customHeight="1">
      <c r="A81" s="9" t="s">
        <v>28</v>
      </c>
      <c r="B81" s="9" t="s">
        <v>29</v>
      </c>
      <c r="C81" s="68" t="s">
        <v>36</v>
      </c>
      <c r="D81" s="68" t="s">
        <v>72</v>
      </c>
      <c r="E81" s="28" t="s">
        <v>32</v>
      </c>
      <c r="F81" s="28" t="s">
        <v>47</v>
      </c>
      <c r="G81" s="28" t="s">
        <v>33</v>
      </c>
      <c r="H81" s="28" t="s">
        <v>41</v>
      </c>
      <c r="I81" s="68" t="s">
        <v>71</v>
      </c>
      <c r="J81" s="28" t="s">
        <v>63</v>
      </c>
      <c r="K81" s="29">
        <v>43318</v>
      </c>
      <c r="L81" s="29">
        <v>43391</v>
      </c>
      <c r="M81" s="29">
        <v>43448</v>
      </c>
      <c r="N81" s="29">
        <v>43501</v>
      </c>
      <c r="O81" s="75">
        <v>43537</v>
      </c>
      <c r="P81" s="75">
        <v>43566</v>
      </c>
      <c r="Q81" s="29"/>
      <c r="R81" s="29"/>
      <c r="S81" s="29"/>
      <c r="T81" s="29"/>
      <c r="U81" s="29"/>
      <c r="V81" s="29"/>
      <c r="W81" s="29"/>
      <c r="X81" s="29"/>
      <c r="Y81" s="29"/>
      <c r="Z81" s="29">
        <f t="shared" ref="Z81:Z82" si="24">MAX(K81:Y81)</f>
        <v>43566</v>
      </c>
      <c r="AA81" s="30" t="s">
        <v>189</v>
      </c>
      <c r="AB81" s="90" t="str">
        <f t="shared" si="20"/>
        <v>Mars 2019</v>
      </c>
      <c r="AC81" s="29"/>
      <c r="AD81" s="30"/>
      <c r="AE81" s="30" t="s">
        <v>188</v>
      </c>
      <c r="AF81" s="30" t="s">
        <v>189</v>
      </c>
      <c r="AG81" s="30" t="s">
        <v>190</v>
      </c>
      <c r="AH81" s="30"/>
      <c r="AI81" s="30"/>
      <c r="AJ81" s="30"/>
      <c r="AK81" s="30"/>
      <c r="AL81" s="30"/>
      <c r="AM81" s="30"/>
      <c r="AN81" s="30"/>
      <c r="AO81" s="30"/>
      <c r="AP81" s="96"/>
      <c r="AQ81" s="30"/>
      <c r="AR81" s="30"/>
      <c r="AS81" s="73" t="s">
        <v>236</v>
      </c>
    </row>
    <row r="82" spans="1:45" s="1" customFormat="1" ht="69.95" customHeight="1">
      <c r="A82" s="9" t="s">
        <v>28</v>
      </c>
      <c r="B82" s="9" t="s">
        <v>29</v>
      </c>
      <c r="C82" s="68" t="s">
        <v>36</v>
      </c>
      <c r="D82" s="68" t="s">
        <v>72</v>
      </c>
      <c r="E82" s="28" t="s">
        <v>32</v>
      </c>
      <c r="F82" s="28" t="s">
        <v>47</v>
      </c>
      <c r="G82" s="28" t="s">
        <v>33</v>
      </c>
      <c r="H82" s="28" t="s">
        <v>41</v>
      </c>
      <c r="I82" s="68" t="s">
        <v>71</v>
      </c>
      <c r="J82" s="28" t="s">
        <v>63</v>
      </c>
      <c r="K82" s="29">
        <v>43318</v>
      </c>
      <c r="L82" s="29">
        <v>43391</v>
      </c>
      <c r="M82" s="29">
        <v>43448</v>
      </c>
      <c r="N82" s="29">
        <v>43501</v>
      </c>
      <c r="O82" s="75">
        <v>43537</v>
      </c>
      <c r="P82" s="75">
        <v>43566</v>
      </c>
      <c r="Q82" s="29"/>
      <c r="R82" s="29"/>
      <c r="S82" s="29"/>
      <c r="T82" s="29"/>
      <c r="U82" s="29"/>
      <c r="V82" s="29"/>
      <c r="W82" s="29"/>
      <c r="X82" s="29"/>
      <c r="Y82" s="29"/>
      <c r="Z82" s="29">
        <f t="shared" si="24"/>
        <v>43566</v>
      </c>
      <c r="AA82" s="30" t="s">
        <v>190</v>
      </c>
      <c r="AB82" s="90" t="str">
        <f t="shared" si="20"/>
        <v>Avril 2019</v>
      </c>
      <c r="AC82" s="29"/>
      <c r="AD82" s="30"/>
      <c r="AE82" s="30" t="s">
        <v>188</v>
      </c>
      <c r="AF82" s="30" t="s">
        <v>189</v>
      </c>
      <c r="AG82" s="30" t="s">
        <v>190</v>
      </c>
      <c r="AH82" s="30"/>
      <c r="AI82" s="30"/>
      <c r="AJ82" s="30"/>
      <c r="AK82" s="30"/>
      <c r="AL82" s="30"/>
      <c r="AM82" s="30"/>
      <c r="AN82" s="30"/>
      <c r="AO82" s="30"/>
      <c r="AP82" s="96"/>
      <c r="AQ82" s="30"/>
      <c r="AR82" s="30"/>
      <c r="AS82" s="73" t="s">
        <v>236</v>
      </c>
    </row>
    <row r="83" spans="1:45" s="1" customFormat="1" ht="69.95" customHeight="1">
      <c r="A83" s="9" t="s">
        <v>28</v>
      </c>
      <c r="B83" s="9" t="s">
        <v>29</v>
      </c>
      <c r="C83" s="68" t="s">
        <v>36</v>
      </c>
      <c r="D83" s="68">
        <v>17</v>
      </c>
      <c r="E83" s="28" t="s">
        <v>32</v>
      </c>
      <c r="F83" s="28" t="s">
        <v>47</v>
      </c>
      <c r="G83" s="28" t="s">
        <v>33</v>
      </c>
      <c r="H83" s="28" t="s">
        <v>41</v>
      </c>
      <c r="I83" s="68" t="s">
        <v>73</v>
      </c>
      <c r="J83" s="28" t="s">
        <v>74</v>
      </c>
      <c r="K83" s="29">
        <v>43325</v>
      </c>
      <c r="L83" s="29">
        <v>43402</v>
      </c>
      <c r="M83" s="29">
        <v>43444</v>
      </c>
      <c r="N83" s="75">
        <v>43455</v>
      </c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>
        <f t="shared" si="0"/>
        <v>43455</v>
      </c>
      <c r="AA83" s="79"/>
      <c r="AB83" s="90" t="str">
        <f t="shared" si="20"/>
        <v/>
      </c>
      <c r="AC83" s="29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96"/>
      <c r="AQ83" s="30"/>
      <c r="AR83" s="30"/>
      <c r="AS83" s="73" t="s">
        <v>236</v>
      </c>
    </row>
    <row r="84" spans="1:45" s="1" customFormat="1" ht="69.95" customHeight="1">
      <c r="A84" s="9" t="s">
        <v>28</v>
      </c>
      <c r="B84" s="9" t="s">
        <v>29</v>
      </c>
      <c r="C84" s="28" t="s">
        <v>36</v>
      </c>
      <c r="D84" s="28" t="s">
        <v>46</v>
      </c>
      <c r="E84" s="28" t="s">
        <v>32</v>
      </c>
      <c r="F84" s="28" t="s">
        <v>47</v>
      </c>
      <c r="G84" s="28" t="s">
        <v>33</v>
      </c>
      <c r="H84" s="28" t="s">
        <v>41</v>
      </c>
      <c r="I84" s="28" t="s">
        <v>89</v>
      </c>
      <c r="J84" s="28" t="s">
        <v>90</v>
      </c>
      <c r="K84" s="75">
        <v>43467</v>
      </c>
      <c r="L84" s="75">
        <v>43487</v>
      </c>
      <c r="M84" s="75">
        <v>43507</v>
      </c>
      <c r="N84" s="75">
        <v>43529</v>
      </c>
      <c r="O84" s="75">
        <v>43544</v>
      </c>
      <c r="P84" s="75">
        <v>43564</v>
      </c>
      <c r="Q84" s="75">
        <v>43612</v>
      </c>
      <c r="R84" s="75">
        <v>43738</v>
      </c>
      <c r="S84" s="75"/>
      <c r="T84" s="75"/>
      <c r="U84" s="75"/>
      <c r="V84" s="75"/>
      <c r="W84" s="75"/>
      <c r="X84" s="75"/>
      <c r="Y84" s="75"/>
      <c r="Z84" s="75">
        <f t="shared" si="0"/>
        <v>43738</v>
      </c>
      <c r="AA84" s="23" t="s">
        <v>266</v>
      </c>
      <c r="AB84" s="91" t="str">
        <f t="shared" si="20"/>
        <v>Janvier 2019</v>
      </c>
      <c r="AC84" s="75"/>
      <c r="AD84" s="23" t="s">
        <v>266</v>
      </c>
      <c r="AE84" s="34" t="s">
        <v>192</v>
      </c>
      <c r="AF84" s="23" t="s">
        <v>193</v>
      </c>
      <c r="AG84" s="30" t="s">
        <v>191</v>
      </c>
      <c r="AH84" s="30" t="s">
        <v>127</v>
      </c>
      <c r="AI84" s="30"/>
      <c r="AJ84" s="30"/>
      <c r="AK84" s="30"/>
      <c r="AL84" s="38" t="s">
        <v>194</v>
      </c>
      <c r="AM84" s="30"/>
      <c r="AN84" s="30"/>
      <c r="AO84" s="30"/>
      <c r="AP84" s="96"/>
      <c r="AQ84" s="30"/>
      <c r="AR84" s="30"/>
      <c r="AS84" s="73" t="s">
        <v>236</v>
      </c>
    </row>
    <row r="85" spans="1:45" s="1" customFormat="1" ht="69.95" customHeight="1">
      <c r="A85" s="9" t="s">
        <v>28</v>
      </c>
      <c r="B85" s="9" t="s">
        <v>29</v>
      </c>
      <c r="C85" s="28" t="s">
        <v>36</v>
      </c>
      <c r="D85" s="28" t="s">
        <v>46</v>
      </c>
      <c r="E85" s="28" t="s">
        <v>32</v>
      </c>
      <c r="F85" s="28" t="s">
        <v>47</v>
      </c>
      <c r="G85" s="28" t="s">
        <v>33</v>
      </c>
      <c r="H85" s="28" t="s">
        <v>41</v>
      </c>
      <c r="I85" s="28" t="s">
        <v>89</v>
      </c>
      <c r="J85" s="28" t="s">
        <v>90</v>
      </c>
      <c r="K85" s="75">
        <v>43467</v>
      </c>
      <c r="L85" s="75">
        <v>43487</v>
      </c>
      <c r="M85" s="75">
        <v>43507</v>
      </c>
      <c r="N85" s="75">
        <v>43529</v>
      </c>
      <c r="O85" s="75">
        <v>43544</v>
      </c>
      <c r="P85" s="75">
        <v>43564</v>
      </c>
      <c r="Q85" s="75">
        <v>43612</v>
      </c>
      <c r="R85" s="75">
        <v>43738</v>
      </c>
      <c r="S85" s="75"/>
      <c r="T85" s="75"/>
      <c r="U85" s="75"/>
      <c r="V85" s="75"/>
      <c r="W85" s="75"/>
      <c r="X85" s="75"/>
      <c r="Y85" s="75"/>
      <c r="Z85" s="75">
        <f t="shared" ref="Z85:Z88" si="25">MAX(K85:Y85)</f>
        <v>43738</v>
      </c>
      <c r="AA85" s="34" t="s">
        <v>192</v>
      </c>
      <c r="AB85" s="91" t="str">
        <f t="shared" si="20"/>
        <v>Février 2019</v>
      </c>
      <c r="AC85" s="75"/>
      <c r="AD85" s="23" t="s">
        <v>266</v>
      </c>
      <c r="AE85" s="34" t="s">
        <v>192</v>
      </c>
      <c r="AF85" s="23" t="s">
        <v>193</v>
      </c>
      <c r="AG85" s="30" t="s">
        <v>191</v>
      </c>
      <c r="AH85" s="30" t="s">
        <v>127</v>
      </c>
      <c r="AI85" s="30"/>
      <c r="AJ85" s="30"/>
      <c r="AK85" s="30"/>
      <c r="AL85" s="38" t="s">
        <v>194</v>
      </c>
      <c r="AM85" s="30"/>
      <c r="AN85" s="30"/>
      <c r="AO85" s="30"/>
      <c r="AP85" s="96"/>
      <c r="AQ85" s="30"/>
      <c r="AR85" s="30"/>
      <c r="AS85" s="73" t="s">
        <v>236</v>
      </c>
    </row>
    <row r="86" spans="1:45" s="1" customFormat="1" ht="69.95" customHeight="1">
      <c r="A86" s="9" t="s">
        <v>28</v>
      </c>
      <c r="B86" s="9" t="s">
        <v>29</v>
      </c>
      <c r="C86" s="28" t="s">
        <v>36</v>
      </c>
      <c r="D86" s="28" t="s">
        <v>46</v>
      </c>
      <c r="E86" s="28" t="s">
        <v>32</v>
      </c>
      <c r="F86" s="28" t="s">
        <v>47</v>
      </c>
      <c r="G86" s="28" t="s">
        <v>33</v>
      </c>
      <c r="H86" s="28" t="s">
        <v>41</v>
      </c>
      <c r="I86" s="28" t="s">
        <v>89</v>
      </c>
      <c r="J86" s="28" t="s">
        <v>90</v>
      </c>
      <c r="K86" s="75">
        <v>43467</v>
      </c>
      <c r="L86" s="75">
        <v>43487</v>
      </c>
      <c r="M86" s="75">
        <v>43507</v>
      </c>
      <c r="N86" s="75">
        <v>43529</v>
      </c>
      <c r="O86" s="75">
        <v>43544</v>
      </c>
      <c r="P86" s="75">
        <v>43564</v>
      </c>
      <c r="Q86" s="75">
        <v>43612</v>
      </c>
      <c r="R86" s="75">
        <v>43738</v>
      </c>
      <c r="S86" s="75"/>
      <c r="T86" s="75"/>
      <c r="U86" s="75"/>
      <c r="V86" s="75"/>
      <c r="W86" s="75"/>
      <c r="X86" s="75"/>
      <c r="Y86" s="75"/>
      <c r="Z86" s="75">
        <f t="shared" si="25"/>
        <v>43738</v>
      </c>
      <c r="AA86" s="23" t="s">
        <v>193</v>
      </c>
      <c r="AB86" s="91" t="str">
        <f t="shared" si="20"/>
        <v>Mars 2019</v>
      </c>
      <c r="AC86" s="75"/>
      <c r="AD86" s="23" t="s">
        <v>266</v>
      </c>
      <c r="AE86" s="34" t="s">
        <v>192</v>
      </c>
      <c r="AF86" s="23" t="s">
        <v>193</v>
      </c>
      <c r="AG86" s="30" t="s">
        <v>191</v>
      </c>
      <c r="AH86" s="30" t="s">
        <v>127</v>
      </c>
      <c r="AI86" s="30"/>
      <c r="AJ86" s="30"/>
      <c r="AK86" s="30"/>
      <c r="AL86" s="38" t="s">
        <v>194</v>
      </c>
      <c r="AM86" s="30"/>
      <c r="AN86" s="30"/>
      <c r="AO86" s="30"/>
      <c r="AP86" s="96"/>
      <c r="AQ86" s="30"/>
      <c r="AR86" s="30"/>
      <c r="AS86" s="73" t="s">
        <v>236</v>
      </c>
    </row>
    <row r="87" spans="1:45" s="1" customFormat="1" ht="69.95" customHeight="1">
      <c r="A87" s="9" t="s">
        <v>28</v>
      </c>
      <c r="B87" s="9" t="s">
        <v>29</v>
      </c>
      <c r="C87" s="28" t="s">
        <v>36</v>
      </c>
      <c r="D87" s="28" t="s">
        <v>46</v>
      </c>
      <c r="E87" s="28" t="s">
        <v>32</v>
      </c>
      <c r="F87" s="28" t="s">
        <v>47</v>
      </c>
      <c r="G87" s="28" t="s">
        <v>33</v>
      </c>
      <c r="H87" s="28" t="s">
        <v>41</v>
      </c>
      <c r="I87" s="28" t="s">
        <v>89</v>
      </c>
      <c r="J87" s="28" t="s">
        <v>90</v>
      </c>
      <c r="K87" s="75">
        <v>43467</v>
      </c>
      <c r="L87" s="75">
        <v>43487</v>
      </c>
      <c r="M87" s="75">
        <v>43507</v>
      </c>
      <c r="N87" s="75">
        <v>43529</v>
      </c>
      <c r="O87" s="75">
        <v>43544</v>
      </c>
      <c r="P87" s="75">
        <v>43564</v>
      </c>
      <c r="Q87" s="75">
        <v>43612</v>
      </c>
      <c r="R87" s="75">
        <v>43738</v>
      </c>
      <c r="S87" s="75"/>
      <c r="T87" s="75"/>
      <c r="U87" s="75"/>
      <c r="V87" s="75"/>
      <c r="W87" s="75"/>
      <c r="X87" s="75"/>
      <c r="Y87" s="75"/>
      <c r="Z87" s="75">
        <f t="shared" si="25"/>
        <v>43738</v>
      </c>
      <c r="AA87" s="30" t="s">
        <v>191</v>
      </c>
      <c r="AB87" s="91" t="str">
        <f t="shared" si="20"/>
        <v>Avril 2019</v>
      </c>
      <c r="AC87" s="75"/>
      <c r="AD87" s="23" t="s">
        <v>266</v>
      </c>
      <c r="AE87" s="34" t="s">
        <v>192</v>
      </c>
      <c r="AF87" s="23" t="s">
        <v>193</v>
      </c>
      <c r="AG87" s="30" t="s">
        <v>191</v>
      </c>
      <c r="AH87" s="30" t="s">
        <v>127</v>
      </c>
      <c r="AI87" s="30"/>
      <c r="AJ87" s="30"/>
      <c r="AK87" s="30"/>
      <c r="AL87" s="38" t="s">
        <v>194</v>
      </c>
      <c r="AM87" s="30"/>
      <c r="AN87" s="30"/>
      <c r="AO87" s="30"/>
      <c r="AP87" s="96"/>
      <c r="AQ87" s="30"/>
      <c r="AR87" s="30"/>
      <c r="AS87" s="73" t="s">
        <v>236</v>
      </c>
    </row>
    <row r="88" spans="1:45" s="1" customFormat="1" ht="69.95" customHeight="1">
      <c r="A88" s="9" t="s">
        <v>28</v>
      </c>
      <c r="B88" s="9" t="s">
        <v>29</v>
      </c>
      <c r="C88" s="28" t="s">
        <v>36</v>
      </c>
      <c r="D88" s="28" t="s">
        <v>46</v>
      </c>
      <c r="E88" s="28" t="s">
        <v>32</v>
      </c>
      <c r="F88" s="28" t="s">
        <v>47</v>
      </c>
      <c r="G88" s="28" t="s">
        <v>33</v>
      </c>
      <c r="H88" s="28" t="s">
        <v>41</v>
      </c>
      <c r="I88" s="28" t="s">
        <v>89</v>
      </c>
      <c r="J88" s="28" t="s">
        <v>90</v>
      </c>
      <c r="K88" s="75">
        <v>43467</v>
      </c>
      <c r="L88" s="75">
        <v>43487</v>
      </c>
      <c r="M88" s="75">
        <v>43507</v>
      </c>
      <c r="N88" s="75">
        <v>43529</v>
      </c>
      <c r="O88" s="75">
        <v>43544</v>
      </c>
      <c r="P88" s="75">
        <v>43564</v>
      </c>
      <c r="Q88" s="75">
        <v>43612</v>
      </c>
      <c r="R88" s="75">
        <v>43738</v>
      </c>
      <c r="S88" s="75"/>
      <c r="T88" s="75"/>
      <c r="U88" s="75"/>
      <c r="V88" s="75"/>
      <c r="W88" s="75"/>
      <c r="X88" s="75"/>
      <c r="Y88" s="75"/>
      <c r="Z88" s="75">
        <f t="shared" si="25"/>
        <v>43738</v>
      </c>
      <c r="AA88" s="30" t="s">
        <v>191</v>
      </c>
      <c r="AB88" s="91" t="str">
        <f t="shared" si="20"/>
        <v>Avril 2019</v>
      </c>
      <c r="AC88" s="75"/>
      <c r="AD88" s="23" t="s">
        <v>266</v>
      </c>
      <c r="AE88" s="34" t="s">
        <v>192</v>
      </c>
      <c r="AF88" s="23" t="s">
        <v>193</v>
      </c>
      <c r="AG88" s="30" t="s">
        <v>191</v>
      </c>
      <c r="AH88" s="30" t="s">
        <v>127</v>
      </c>
      <c r="AI88" s="30"/>
      <c r="AJ88" s="30"/>
      <c r="AK88" s="30"/>
      <c r="AL88" s="38" t="s">
        <v>194</v>
      </c>
      <c r="AM88" s="30"/>
      <c r="AN88" s="30"/>
      <c r="AO88" s="30"/>
      <c r="AP88" s="96"/>
      <c r="AQ88" s="30"/>
      <c r="AR88" s="30"/>
      <c r="AS88" s="73" t="s">
        <v>236</v>
      </c>
    </row>
    <row r="89" spans="1:45" s="1" customFormat="1" ht="69.95" customHeight="1">
      <c r="A89" s="9" t="s">
        <v>28</v>
      </c>
      <c r="B89" s="9" t="s">
        <v>29</v>
      </c>
      <c r="C89" s="28" t="s">
        <v>36</v>
      </c>
      <c r="D89" s="28" t="s">
        <v>46</v>
      </c>
      <c r="E89" s="28" t="s">
        <v>32</v>
      </c>
      <c r="F89" s="28" t="s">
        <v>47</v>
      </c>
      <c r="G89" s="28" t="s">
        <v>33</v>
      </c>
      <c r="H89" s="28" t="s">
        <v>41</v>
      </c>
      <c r="I89" s="28" t="s">
        <v>89</v>
      </c>
      <c r="J89" s="28" t="s">
        <v>90</v>
      </c>
      <c r="K89" s="75">
        <v>43467</v>
      </c>
      <c r="L89" s="75">
        <v>43487</v>
      </c>
      <c r="M89" s="75">
        <v>43507</v>
      </c>
      <c r="N89" s="75">
        <v>43529</v>
      </c>
      <c r="O89" s="75">
        <v>43544</v>
      </c>
      <c r="P89" s="75">
        <v>43564</v>
      </c>
      <c r="Q89" s="75">
        <v>43612</v>
      </c>
      <c r="R89" s="75">
        <v>43738</v>
      </c>
      <c r="S89" s="75"/>
      <c r="T89" s="75"/>
      <c r="U89" s="75"/>
      <c r="V89" s="75"/>
      <c r="W89" s="75"/>
      <c r="X89" s="75"/>
      <c r="Y89" s="75"/>
      <c r="Z89" s="75">
        <f t="shared" ref="Z89" si="26">MAX(K89:Y89)</f>
        <v>43738</v>
      </c>
      <c r="AA89" s="38" t="s">
        <v>194</v>
      </c>
      <c r="AB89" s="91" t="str">
        <f t="shared" si="20"/>
        <v>Septembre 2019</v>
      </c>
      <c r="AC89" s="75"/>
      <c r="AD89" s="23" t="s">
        <v>266</v>
      </c>
      <c r="AE89" s="34" t="s">
        <v>192</v>
      </c>
      <c r="AF89" s="23" t="s">
        <v>193</v>
      </c>
      <c r="AG89" s="30" t="s">
        <v>191</v>
      </c>
      <c r="AH89" s="30" t="s">
        <v>127</v>
      </c>
      <c r="AI89" s="30"/>
      <c r="AJ89" s="30"/>
      <c r="AK89" s="30"/>
      <c r="AL89" s="38" t="s">
        <v>194</v>
      </c>
      <c r="AM89" s="30"/>
      <c r="AN89" s="30"/>
      <c r="AO89" s="30"/>
      <c r="AP89" s="96"/>
      <c r="AQ89" s="30"/>
      <c r="AR89" s="30"/>
      <c r="AS89" s="73" t="s">
        <v>236</v>
      </c>
    </row>
    <row r="90" spans="1:45" s="1" customFormat="1" ht="69.95" customHeight="1">
      <c r="A90" s="9" t="s">
        <v>28</v>
      </c>
      <c r="B90" s="9" t="s">
        <v>29</v>
      </c>
      <c r="C90" s="28" t="s">
        <v>36</v>
      </c>
      <c r="D90" s="28" t="s">
        <v>78</v>
      </c>
      <c r="E90" s="28" t="s">
        <v>32</v>
      </c>
      <c r="F90" s="28" t="s">
        <v>47</v>
      </c>
      <c r="G90" s="28" t="s">
        <v>33</v>
      </c>
      <c r="H90" s="28" t="s">
        <v>41</v>
      </c>
      <c r="I90" s="28" t="s">
        <v>98</v>
      </c>
      <c r="J90" s="28" t="s">
        <v>99</v>
      </c>
      <c r="K90" s="75">
        <v>43581</v>
      </c>
      <c r="L90" s="75">
        <v>43664</v>
      </c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>
        <f t="shared" si="0"/>
        <v>43664</v>
      </c>
      <c r="AA90" s="30" t="s">
        <v>196</v>
      </c>
      <c r="AB90" s="91" t="str">
        <f t="shared" si="20"/>
        <v>Avril 2019</v>
      </c>
      <c r="AC90" s="75"/>
      <c r="AD90" s="30"/>
      <c r="AE90" s="30"/>
      <c r="AF90" s="30"/>
      <c r="AG90" s="30" t="s">
        <v>196</v>
      </c>
      <c r="AH90" s="30"/>
      <c r="AI90" s="30"/>
      <c r="AJ90" s="32" t="s">
        <v>128</v>
      </c>
      <c r="AK90" s="30"/>
      <c r="AL90" s="30"/>
      <c r="AM90" s="30"/>
      <c r="AN90" s="30"/>
      <c r="AO90" s="30"/>
      <c r="AP90" s="96"/>
      <c r="AQ90" s="30"/>
      <c r="AR90" s="30"/>
      <c r="AS90" s="73" t="s">
        <v>236</v>
      </c>
    </row>
    <row r="91" spans="1:45" s="1" customFormat="1" ht="69.95" customHeight="1">
      <c r="A91" s="9" t="s">
        <v>28</v>
      </c>
      <c r="B91" s="9" t="s">
        <v>29</v>
      </c>
      <c r="C91" s="28" t="s">
        <v>36</v>
      </c>
      <c r="D91" s="28" t="s">
        <v>78</v>
      </c>
      <c r="E91" s="28" t="s">
        <v>32</v>
      </c>
      <c r="F91" s="28" t="s">
        <v>47</v>
      </c>
      <c r="G91" s="28" t="s">
        <v>33</v>
      </c>
      <c r="H91" s="28" t="s">
        <v>41</v>
      </c>
      <c r="I91" s="28" t="s">
        <v>98</v>
      </c>
      <c r="J91" s="28" t="s">
        <v>99</v>
      </c>
      <c r="K91" s="75">
        <v>43581</v>
      </c>
      <c r="L91" s="75">
        <v>43664</v>
      </c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>
        <f t="shared" ref="Z91" si="27">MAX(K91:Y91)</f>
        <v>43664</v>
      </c>
      <c r="AA91" s="32" t="s">
        <v>128</v>
      </c>
      <c r="AB91" s="91" t="str">
        <f t="shared" si="20"/>
        <v>Juillet 2019</v>
      </c>
      <c r="AC91" s="75"/>
      <c r="AD91" s="30"/>
      <c r="AE91" s="30"/>
      <c r="AF91" s="30"/>
      <c r="AG91" s="30" t="s">
        <v>196</v>
      </c>
      <c r="AH91" s="30"/>
      <c r="AI91" s="30"/>
      <c r="AJ91" s="32" t="s">
        <v>128</v>
      </c>
      <c r="AK91" s="30"/>
      <c r="AL91" s="30"/>
      <c r="AM91" s="30"/>
      <c r="AN91" s="30"/>
      <c r="AO91" s="30"/>
      <c r="AP91" s="96"/>
      <c r="AQ91" s="30"/>
      <c r="AR91" s="30"/>
      <c r="AS91" s="73" t="s">
        <v>236</v>
      </c>
    </row>
    <row r="92" spans="1:45" s="1" customFormat="1" ht="69.95" customHeight="1">
      <c r="A92" s="9" t="s">
        <v>28</v>
      </c>
      <c r="B92" s="9" t="s">
        <v>29</v>
      </c>
      <c r="C92" s="28" t="s">
        <v>36</v>
      </c>
      <c r="D92" s="28" t="s">
        <v>46</v>
      </c>
      <c r="E92" s="28" t="s">
        <v>32</v>
      </c>
      <c r="F92" s="28" t="s">
        <v>47</v>
      </c>
      <c r="G92" s="28" t="s">
        <v>33</v>
      </c>
      <c r="H92" s="28" t="s">
        <v>41</v>
      </c>
      <c r="I92" s="28" t="s">
        <v>104</v>
      </c>
      <c r="J92" s="28" t="s">
        <v>105</v>
      </c>
      <c r="K92" s="75">
        <v>43726</v>
      </c>
      <c r="L92" s="75">
        <v>43640</v>
      </c>
      <c r="M92" s="75">
        <v>43642</v>
      </c>
      <c r="N92" s="75">
        <v>43727</v>
      </c>
      <c r="O92" s="75">
        <v>43728</v>
      </c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>
        <f t="shared" si="0"/>
        <v>43728</v>
      </c>
      <c r="AA92" s="77" t="s">
        <v>129</v>
      </c>
      <c r="AB92" s="91" t="str">
        <f t="shared" si="20"/>
        <v>Septembre 2019</v>
      </c>
      <c r="AC92" s="75"/>
      <c r="AD92" s="30"/>
      <c r="AE92" s="30"/>
      <c r="AF92" s="30"/>
      <c r="AG92" s="30"/>
      <c r="AH92" s="30"/>
      <c r="AI92" s="30" t="s">
        <v>195</v>
      </c>
      <c r="AJ92" s="30"/>
      <c r="AK92" s="30"/>
      <c r="AL92" s="77" t="s">
        <v>129</v>
      </c>
      <c r="AM92" s="30"/>
      <c r="AN92" s="30"/>
      <c r="AO92" s="30"/>
      <c r="AP92" s="96"/>
      <c r="AQ92" s="30"/>
      <c r="AR92" s="30"/>
      <c r="AS92" s="73" t="s">
        <v>236</v>
      </c>
    </row>
    <row r="93" spans="1:45" s="1" customFormat="1" ht="69.95" customHeight="1">
      <c r="A93" s="9" t="s">
        <v>28</v>
      </c>
      <c r="B93" s="9" t="s">
        <v>29</v>
      </c>
      <c r="C93" s="28" t="s">
        <v>12</v>
      </c>
      <c r="D93" s="28" t="s">
        <v>2</v>
      </c>
      <c r="E93" s="28" t="s">
        <v>32</v>
      </c>
      <c r="F93" s="28" t="s">
        <v>47</v>
      </c>
      <c r="G93" s="28" t="s">
        <v>33</v>
      </c>
      <c r="H93" s="28" t="s">
        <v>41</v>
      </c>
      <c r="I93" s="28" t="s">
        <v>117</v>
      </c>
      <c r="J93" s="81" t="s">
        <v>118</v>
      </c>
      <c r="K93" s="75">
        <v>43756</v>
      </c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>
        <f t="shared" si="0"/>
        <v>43756</v>
      </c>
      <c r="AA93" s="30" t="s">
        <v>196</v>
      </c>
      <c r="AB93" s="91" t="str">
        <f t="shared" si="20"/>
        <v>Octobre 2019</v>
      </c>
      <c r="AC93" s="75"/>
      <c r="AD93" s="30"/>
      <c r="AE93" s="30"/>
      <c r="AF93" s="30"/>
      <c r="AG93" s="30"/>
      <c r="AH93" s="30"/>
      <c r="AI93" s="30"/>
      <c r="AJ93" s="30"/>
      <c r="AK93" s="30"/>
      <c r="AL93" s="30"/>
      <c r="AM93" s="30" t="s">
        <v>196</v>
      </c>
      <c r="AN93" s="30"/>
      <c r="AO93" s="30"/>
      <c r="AP93" s="96"/>
      <c r="AQ93" s="30"/>
      <c r="AR93" s="30"/>
      <c r="AS93" s="73" t="s">
        <v>236</v>
      </c>
    </row>
    <row r="94" spans="1:45" s="1" customFormat="1" ht="69.95" customHeight="1" thickBot="1">
      <c r="A94" s="12" t="s">
        <v>28</v>
      </c>
      <c r="B94" s="12" t="s">
        <v>29</v>
      </c>
      <c r="C94" s="28" t="s">
        <v>40</v>
      </c>
      <c r="D94" s="28" t="s">
        <v>58</v>
      </c>
      <c r="E94" s="28" t="s">
        <v>32</v>
      </c>
      <c r="F94" s="28" t="s">
        <v>47</v>
      </c>
      <c r="G94" s="28" t="s">
        <v>33</v>
      </c>
      <c r="H94" s="28" t="s">
        <v>41</v>
      </c>
      <c r="I94" s="28" t="s">
        <v>106</v>
      </c>
      <c r="J94" s="28" t="s">
        <v>137</v>
      </c>
      <c r="K94" s="75">
        <v>43637</v>
      </c>
      <c r="L94" s="75">
        <v>43740</v>
      </c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>
        <f t="shared" si="0"/>
        <v>43740</v>
      </c>
      <c r="AA94" s="77" t="s">
        <v>303</v>
      </c>
      <c r="AB94" s="91" t="str">
        <f t="shared" si="20"/>
        <v>Octobre 2019</v>
      </c>
      <c r="AC94" s="75"/>
      <c r="AD94" s="30"/>
      <c r="AE94" s="30"/>
      <c r="AF94" s="30"/>
      <c r="AG94" s="30"/>
      <c r="AH94" s="30"/>
      <c r="AI94" s="30"/>
      <c r="AJ94" s="30"/>
      <c r="AK94" s="30"/>
      <c r="AL94" s="30"/>
      <c r="AM94" s="77" t="s">
        <v>303</v>
      </c>
      <c r="AN94" s="30"/>
      <c r="AO94" s="30"/>
      <c r="AP94" s="96"/>
      <c r="AQ94" s="30"/>
      <c r="AR94" s="30"/>
      <c r="AS94" s="73" t="s">
        <v>236</v>
      </c>
    </row>
    <row r="95" spans="1:45" s="1" customFormat="1" ht="69.95" customHeight="1" thickBot="1">
      <c r="A95" s="4" t="s">
        <v>28</v>
      </c>
      <c r="B95" s="4" t="s">
        <v>29</v>
      </c>
      <c r="C95" s="68" t="s">
        <v>37</v>
      </c>
      <c r="D95" s="68" t="s">
        <v>70</v>
      </c>
      <c r="E95" s="28" t="s">
        <v>32</v>
      </c>
      <c r="F95" s="28" t="s">
        <v>47</v>
      </c>
      <c r="G95" s="28" t="s">
        <v>33</v>
      </c>
      <c r="H95" s="28" t="s">
        <v>41</v>
      </c>
      <c r="I95" s="68" t="s">
        <v>119</v>
      </c>
      <c r="J95" s="28" t="s">
        <v>120</v>
      </c>
      <c r="K95" s="75">
        <v>43768</v>
      </c>
      <c r="L95" s="75">
        <v>43805</v>
      </c>
      <c r="M95" s="75"/>
      <c r="N95" s="29"/>
      <c r="O95" s="29"/>
      <c r="P95" s="29"/>
      <c r="Q95" s="75"/>
      <c r="R95" s="29"/>
      <c r="S95" s="29"/>
      <c r="T95" s="29"/>
      <c r="U95" s="29"/>
      <c r="V95" s="29"/>
      <c r="W95" s="29"/>
      <c r="X95" s="29"/>
      <c r="Y95" s="29"/>
      <c r="Z95" s="29">
        <f t="shared" si="0"/>
        <v>43805</v>
      </c>
      <c r="AA95" s="30" t="s">
        <v>247</v>
      </c>
      <c r="AB95" s="90" t="str">
        <f t="shared" si="20"/>
        <v>Novembre 2019</v>
      </c>
      <c r="AC95" s="29"/>
      <c r="AD95" s="82"/>
      <c r="AE95" s="30"/>
      <c r="AF95" s="30"/>
      <c r="AG95" s="30"/>
      <c r="AH95" s="30"/>
      <c r="AI95" s="30"/>
      <c r="AJ95" s="30"/>
      <c r="AK95" s="30"/>
      <c r="AL95" s="30"/>
      <c r="AM95" s="30"/>
      <c r="AN95" s="30" t="s">
        <v>247</v>
      </c>
      <c r="AO95" s="77" t="s">
        <v>197</v>
      </c>
      <c r="AP95" s="96"/>
      <c r="AQ95" s="30"/>
      <c r="AR95" s="30"/>
      <c r="AS95" s="73" t="s">
        <v>257</v>
      </c>
    </row>
    <row r="96" spans="1:45" s="1" customFormat="1" ht="69.95" customHeight="1">
      <c r="A96" s="4" t="s">
        <v>28</v>
      </c>
      <c r="B96" s="4" t="s">
        <v>29</v>
      </c>
      <c r="C96" s="68" t="s">
        <v>37</v>
      </c>
      <c r="D96" s="68" t="s">
        <v>70</v>
      </c>
      <c r="E96" s="28" t="s">
        <v>32</v>
      </c>
      <c r="F96" s="28" t="s">
        <v>47</v>
      </c>
      <c r="G96" s="28" t="s">
        <v>33</v>
      </c>
      <c r="H96" s="28" t="s">
        <v>41</v>
      </c>
      <c r="I96" s="68" t="s">
        <v>119</v>
      </c>
      <c r="J96" s="28" t="s">
        <v>120</v>
      </c>
      <c r="K96" s="75">
        <v>43768</v>
      </c>
      <c r="L96" s="75">
        <v>43805</v>
      </c>
      <c r="M96" s="75"/>
      <c r="N96" s="29"/>
      <c r="O96" s="29"/>
      <c r="P96" s="29"/>
      <c r="Q96" s="75"/>
      <c r="R96" s="29"/>
      <c r="S96" s="29"/>
      <c r="T96" s="29"/>
      <c r="U96" s="29"/>
      <c r="V96" s="29"/>
      <c r="W96" s="29"/>
      <c r="X96" s="29"/>
      <c r="Y96" s="29"/>
      <c r="Z96" s="29">
        <f t="shared" ref="Z96" si="28">MAX(K96:Y96)</f>
        <v>43805</v>
      </c>
      <c r="AA96" s="77" t="s">
        <v>197</v>
      </c>
      <c r="AB96" s="90" t="str">
        <f t="shared" si="20"/>
        <v>Décembre 2019</v>
      </c>
      <c r="AC96" s="29"/>
      <c r="AD96" s="82"/>
      <c r="AE96" s="30"/>
      <c r="AF96" s="30"/>
      <c r="AG96" s="30"/>
      <c r="AH96" s="30"/>
      <c r="AI96" s="30"/>
      <c r="AJ96" s="30"/>
      <c r="AK96" s="30"/>
      <c r="AL96" s="30"/>
      <c r="AM96" s="30"/>
      <c r="AN96" s="30" t="s">
        <v>247</v>
      </c>
      <c r="AO96" s="77" t="s">
        <v>197</v>
      </c>
      <c r="AP96" s="96"/>
      <c r="AQ96" s="30"/>
      <c r="AR96" s="30"/>
      <c r="AS96" s="73" t="s">
        <v>257</v>
      </c>
    </row>
    <row r="97" spans="1:45" s="1" customFormat="1" ht="69.95" customHeight="1">
      <c r="A97" s="9" t="s">
        <v>28</v>
      </c>
      <c r="B97" s="9" t="s">
        <v>29</v>
      </c>
      <c r="C97" s="68" t="s">
        <v>37</v>
      </c>
      <c r="D97" s="68" t="s">
        <v>2</v>
      </c>
      <c r="E97" s="28" t="s">
        <v>32</v>
      </c>
      <c r="F97" s="28" t="s">
        <v>47</v>
      </c>
      <c r="G97" s="28" t="s">
        <v>33</v>
      </c>
      <c r="H97" s="28" t="s">
        <v>41</v>
      </c>
      <c r="I97" s="68" t="s">
        <v>92</v>
      </c>
      <c r="J97" s="28" t="s">
        <v>91</v>
      </c>
      <c r="K97" s="75">
        <v>43486</v>
      </c>
      <c r="L97" s="75">
        <v>43559</v>
      </c>
      <c r="M97" s="75">
        <v>43630</v>
      </c>
      <c r="N97" s="29"/>
      <c r="O97" s="29"/>
      <c r="P97" s="29"/>
      <c r="Q97" s="75"/>
      <c r="R97" s="29"/>
      <c r="S97" s="29"/>
      <c r="T97" s="29"/>
      <c r="U97" s="29"/>
      <c r="V97" s="29"/>
      <c r="W97" s="29"/>
      <c r="X97" s="29"/>
      <c r="Y97" s="29"/>
      <c r="Z97" s="29">
        <f t="shared" si="0"/>
        <v>43630</v>
      </c>
      <c r="AA97" s="77" t="s">
        <v>198</v>
      </c>
      <c r="AB97" s="90" t="str">
        <f t="shared" si="20"/>
        <v>Avril 2019</v>
      </c>
      <c r="AC97" s="29"/>
      <c r="AD97" s="30"/>
      <c r="AE97" s="30"/>
      <c r="AF97" s="30"/>
      <c r="AG97" s="77" t="s">
        <v>198</v>
      </c>
      <c r="AH97" s="30"/>
      <c r="AI97" s="30"/>
      <c r="AJ97" s="30"/>
      <c r="AK97" s="30"/>
      <c r="AL97" s="30"/>
      <c r="AM97" s="30"/>
      <c r="AN97" s="30"/>
      <c r="AO97" s="30"/>
      <c r="AP97" s="96"/>
      <c r="AQ97" s="30"/>
      <c r="AR97" s="30"/>
      <c r="AS97" s="73" t="s">
        <v>236</v>
      </c>
    </row>
    <row r="98" spans="1:45" s="1" customFormat="1" ht="69.95" customHeight="1">
      <c r="A98" s="9" t="s">
        <v>28</v>
      </c>
      <c r="B98" s="9" t="s">
        <v>29</v>
      </c>
      <c r="C98" s="28" t="s">
        <v>37</v>
      </c>
      <c r="D98" s="28" t="s">
        <v>2</v>
      </c>
      <c r="E98" s="28" t="s">
        <v>32</v>
      </c>
      <c r="F98" s="28" t="s">
        <v>47</v>
      </c>
      <c r="G98" s="28" t="s">
        <v>33</v>
      </c>
      <c r="H98" s="28" t="s">
        <v>41</v>
      </c>
      <c r="I98" s="28" t="s">
        <v>95</v>
      </c>
      <c r="J98" s="28" t="s">
        <v>116</v>
      </c>
      <c r="K98" s="75">
        <v>43514</v>
      </c>
      <c r="L98" s="75">
        <v>43721</v>
      </c>
      <c r="M98" s="75">
        <v>43725</v>
      </c>
      <c r="N98" s="75">
        <v>43739</v>
      </c>
      <c r="O98" s="75">
        <v>43752</v>
      </c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>
        <f t="shared" si="0"/>
        <v>43752</v>
      </c>
      <c r="AA98" s="77" t="s">
        <v>200</v>
      </c>
      <c r="AB98" s="91" t="str">
        <f t="shared" si="20"/>
        <v>Octobre 2019</v>
      </c>
      <c r="AC98" s="75"/>
      <c r="AD98" s="30"/>
      <c r="AE98" s="30"/>
      <c r="AF98" s="30"/>
      <c r="AG98" s="30"/>
      <c r="AH98" s="30"/>
      <c r="AI98" s="30"/>
      <c r="AJ98" s="30"/>
      <c r="AK98" s="30"/>
      <c r="AL98" s="30"/>
      <c r="AM98" s="77" t="s">
        <v>200</v>
      </c>
      <c r="AN98" s="77" t="s">
        <v>199</v>
      </c>
      <c r="AO98" s="30"/>
      <c r="AP98" s="96"/>
      <c r="AQ98" s="30"/>
      <c r="AR98" s="30"/>
      <c r="AS98" s="73" t="s">
        <v>236</v>
      </c>
    </row>
    <row r="99" spans="1:45" s="1" customFormat="1" ht="69.95" customHeight="1">
      <c r="A99" s="9" t="s">
        <v>28</v>
      </c>
      <c r="B99" s="9" t="s">
        <v>29</v>
      </c>
      <c r="C99" s="28" t="s">
        <v>37</v>
      </c>
      <c r="D99" s="28" t="s">
        <v>2</v>
      </c>
      <c r="E99" s="28" t="s">
        <v>32</v>
      </c>
      <c r="F99" s="28" t="s">
        <v>47</v>
      </c>
      <c r="G99" s="28" t="s">
        <v>33</v>
      </c>
      <c r="H99" s="28" t="s">
        <v>41</v>
      </c>
      <c r="I99" s="28" t="s">
        <v>95</v>
      </c>
      <c r="J99" s="28" t="s">
        <v>116</v>
      </c>
      <c r="K99" s="75">
        <v>43514</v>
      </c>
      <c r="L99" s="75">
        <v>43721</v>
      </c>
      <c r="M99" s="75">
        <v>43725</v>
      </c>
      <c r="N99" s="75">
        <v>43739</v>
      </c>
      <c r="O99" s="75">
        <v>43752</v>
      </c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>
        <f t="shared" ref="Z99" si="29">MAX(K99:Y99)</f>
        <v>43752</v>
      </c>
      <c r="AA99" s="77" t="s">
        <v>199</v>
      </c>
      <c r="AB99" s="91" t="str">
        <f t="shared" si="20"/>
        <v>Novembre 2019</v>
      </c>
      <c r="AC99" s="75"/>
      <c r="AD99" s="30"/>
      <c r="AE99" s="30"/>
      <c r="AF99" s="30"/>
      <c r="AG99" s="30"/>
      <c r="AH99" s="30"/>
      <c r="AI99" s="30"/>
      <c r="AJ99" s="30"/>
      <c r="AK99" s="30"/>
      <c r="AL99" s="30"/>
      <c r="AM99" s="77" t="s">
        <v>200</v>
      </c>
      <c r="AN99" s="77" t="s">
        <v>199</v>
      </c>
      <c r="AO99" s="30"/>
      <c r="AP99" s="96"/>
      <c r="AQ99" s="30"/>
      <c r="AR99" s="30"/>
      <c r="AS99" s="73" t="s">
        <v>236</v>
      </c>
    </row>
    <row r="100" spans="1:45" s="1" customFormat="1" ht="69.95" customHeight="1">
      <c r="A100" s="9" t="s">
        <v>28</v>
      </c>
      <c r="B100" s="9" t="s">
        <v>29</v>
      </c>
      <c r="C100" s="68" t="s">
        <v>37</v>
      </c>
      <c r="D100" s="68" t="s">
        <v>2</v>
      </c>
      <c r="E100" s="28" t="s">
        <v>32</v>
      </c>
      <c r="F100" s="28" t="s">
        <v>47</v>
      </c>
      <c r="G100" s="28" t="s">
        <v>33</v>
      </c>
      <c r="H100" s="28" t="s">
        <v>41</v>
      </c>
      <c r="I100" s="68" t="s">
        <v>75</v>
      </c>
      <c r="J100" s="28" t="s">
        <v>96</v>
      </c>
      <c r="K100" s="29">
        <v>43389</v>
      </c>
      <c r="L100" s="29">
        <v>43448</v>
      </c>
      <c r="M100" s="75">
        <v>43507</v>
      </c>
      <c r="N100" s="75">
        <v>43570</v>
      </c>
      <c r="O100" s="75">
        <v>43594</v>
      </c>
      <c r="P100" s="80" t="s">
        <v>64</v>
      </c>
      <c r="Q100" s="75">
        <v>43721</v>
      </c>
      <c r="R100" s="75">
        <v>43749</v>
      </c>
      <c r="S100" s="75">
        <v>43790</v>
      </c>
      <c r="T100" s="29"/>
      <c r="U100" s="29"/>
      <c r="V100" s="29"/>
      <c r="W100" s="29"/>
      <c r="X100" s="29"/>
      <c r="Y100" s="29"/>
      <c r="Z100" s="29">
        <f t="shared" si="0"/>
        <v>43790</v>
      </c>
      <c r="AA100" s="32" t="s">
        <v>201</v>
      </c>
      <c r="AB100" s="90" t="str">
        <f t="shared" si="20"/>
        <v>Janvier 2019</v>
      </c>
      <c r="AC100" s="29"/>
      <c r="AD100" s="32" t="s">
        <v>201</v>
      </c>
      <c r="AE100" s="30" t="s">
        <v>202</v>
      </c>
      <c r="AF100" s="30"/>
      <c r="AG100" s="77" t="s">
        <v>203</v>
      </c>
      <c r="AH100" s="38" t="s">
        <v>267</v>
      </c>
      <c r="AI100" s="32" t="s">
        <v>259</v>
      </c>
      <c r="AJ100" s="30"/>
      <c r="AK100" s="30"/>
      <c r="AL100" s="32" t="s">
        <v>131</v>
      </c>
      <c r="AM100" s="30" t="s">
        <v>140</v>
      </c>
      <c r="AN100" s="32" t="s">
        <v>204</v>
      </c>
      <c r="AO100" s="30"/>
      <c r="AP100" s="96"/>
      <c r="AQ100" s="30"/>
      <c r="AR100" s="30"/>
      <c r="AS100" s="73" t="s">
        <v>236</v>
      </c>
    </row>
    <row r="101" spans="1:45" s="1" customFormat="1" ht="69.95" customHeight="1">
      <c r="A101" s="9" t="s">
        <v>28</v>
      </c>
      <c r="B101" s="9" t="s">
        <v>29</v>
      </c>
      <c r="C101" s="68" t="s">
        <v>37</v>
      </c>
      <c r="D101" s="68" t="s">
        <v>2</v>
      </c>
      <c r="E101" s="28" t="s">
        <v>32</v>
      </c>
      <c r="F101" s="28" t="s">
        <v>47</v>
      </c>
      <c r="G101" s="28" t="s">
        <v>33</v>
      </c>
      <c r="H101" s="28" t="s">
        <v>41</v>
      </c>
      <c r="I101" s="68" t="s">
        <v>75</v>
      </c>
      <c r="J101" s="28" t="s">
        <v>96</v>
      </c>
      <c r="K101" s="29">
        <v>43389</v>
      </c>
      <c r="L101" s="29">
        <v>43448</v>
      </c>
      <c r="M101" s="75">
        <v>43507</v>
      </c>
      <c r="N101" s="75">
        <v>43570</v>
      </c>
      <c r="O101" s="75">
        <v>43594</v>
      </c>
      <c r="P101" s="80" t="s">
        <v>64</v>
      </c>
      <c r="Q101" s="75">
        <v>43721</v>
      </c>
      <c r="R101" s="75">
        <v>43749</v>
      </c>
      <c r="S101" s="75">
        <v>43790</v>
      </c>
      <c r="T101" s="29"/>
      <c r="U101" s="29"/>
      <c r="V101" s="29"/>
      <c r="W101" s="29"/>
      <c r="X101" s="29"/>
      <c r="Y101" s="29"/>
      <c r="Z101" s="29">
        <f t="shared" ref="Z101:Z107" si="30">MAX(K101:Y101)</f>
        <v>43790</v>
      </c>
      <c r="AA101" s="30" t="s">
        <v>202</v>
      </c>
      <c r="AB101" s="90" t="str">
        <f t="shared" si="20"/>
        <v>Février 2019</v>
      </c>
      <c r="AC101" s="29"/>
      <c r="AD101" s="32" t="s">
        <v>201</v>
      </c>
      <c r="AE101" s="30" t="s">
        <v>202</v>
      </c>
      <c r="AF101" s="30"/>
      <c r="AG101" s="77" t="s">
        <v>203</v>
      </c>
      <c r="AH101" s="38" t="s">
        <v>267</v>
      </c>
      <c r="AI101" s="32" t="s">
        <v>259</v>
      </c>
      <c r="AJ101" s="30"/>
      <c r="AK101" s="30"/>
      <c r="AL101" s="32" t="s">
        <v>131</v>
      </c>
      <c r="AM101" s="30" t="s">
        <v>140</v>
      </c>
      <c r="AN101" s="32" t="s">
        <v>204</v>
      </c>
      <c r="AO101" s="30"/>
      <c r="AP101" s="96"/>
      <c r="AQ101" s="30"/>
      <c r="AR101" s="30"/>
      <c r="AS101" s="73" t="s">
        <v>236</v>
      </c>
    </row>
    <row r="102" spans="1:45" s="1" customFormat="1" ht="69.95" customHeight="1">
      <c r="A102" s="9" t="s">
        <v>28</v>
      </c>
      <c r="B102" s="9" t="s">
        <v>29</v>
      </c>
      <c r="C102" s="68" t="s">
        <v>37</v>
      </c>
      <c r="D102" s="68" t="s">
        <v>2</v>
      </c>
      <c r="E102" s="28" t="s">
        <v>32</v>
      </c>
      <c r="F102" s="28" t="s">
        <v>47</v>
      </c>
      <c r="G102" s="28" t="s">
        <v>33</v>
      </c>
      <c r="H102" s="28" t="s">
        <v>41</v>
      </c>
      <c r="I102" s="68" t="s">
        <v>75</v>
      </c>
      <c r="J102" s="28" t="s">
        <v>96</v>
      </c>
      <c r="K102" s="29">
        <v>43389</v>
      </c>
      <c r="L102" s="29">
        <v>43448</v>
      </c>
      <c r="M102" s="75">
        <v>43507</v>
      </c>
      <c r="N102" s="75">
        <v>43570</v>
      </c>
      <c r="O102" s="75">
        <v>43594</v>
      </c>
      <c r="P102" s="80" t="s">
        <v>64</v>
      </c>
      <c r="Q102" s="75">
        <v>43721</v>
      </c>
      <c r="R102" s="75">
        <v>43749</v>
      </c>
      <c r="S102" s="75">
        <v>43790</v>
      </c>
      <c r="T102" s="29"/>
      <c r="U102" s="29"/>
      <c r="V102" s="29"/>
      <c r="W102" s="29"/>
      <c r="X102" s="29"/>
      <c r="Y102" s="29"/>
      <c r="Z102" s="29">
        <f t="shared" si="30"/>
        <v>43790</v>
      </c>
      <c r="AA102" s="77" t="s">
        <v>203</v>
      </c>
      <c r="AB102" s="90" t="str">
        <f t="shared" si="20"/>
        <v>Avril 2019</v>
      </c>
      <c r="AC102" s="29"/>
      <c r="AD102" s="32" t="s">
        <v>201</v>
      </c>
      <c r="AE102" s="30" t="s">
        <v>202</v>
      </c>
      <c r="AF102" s="30"/>
      <c r="AG102" s="77" t="s">
        <v>203</v>
      </c>
      <c r="AH102" s="38" t="s">
        <v>267</v>
      </c>
      <c r="AI102" s="32" t="s">
        <v>259</v>
      </c>
      <c r="AJ102" s="30"/>
      <c r="AK102" s="30"/>
      <c r="AL102" s="32" t="s">
        <v>131</v>
      </c>
      <c r="AM102" s="30" t="s">
        <v>140</v>
      </c>
      <c r="AN102" s="32" t="s">
        <v>204</v>
      </c>
      <c r="AO102" s="30"/>
      <c r="AP102" s="96"/>
      <c r="AQ102" s="30"/>
      <c r="AR102" s="30"/>
      <c r="AS102" s="73" t="s">
        <v>236</v>
      </c>
    </row>
    <row r="103" spans="1:45" s="1" customFormat="1" ht="69.95" customHeight="1">
      <c r="A103" s="9" t="s">
        <v>28</v>
      </c>
      <c r="B103" s="9" t="s">
        <v>29</v>
      </c>
      <c r="C103" s="68" t="s">
        <v>37</v>
      </c>
      <c r="D103" s="68" t="s">
        <v>2</v>
      </c>
      <c r="E103" s="28" t="s">
        <v>32</v>
      </c>
      <c r="F103" s="28" t="s">
        <v>47</v>
      </c>
      <c r="G103" s="28" t="s">
        <v>33</v>
      </c>
      <c r="H103" s="28" t="s">
        <v>41</v>
      </c>
      <c r="I103" s="68" t="s">
        <v>75</v>
      </c>
      <c r="J103" s="28" t="s">
        <v>96</v>
      </c>
      <c r="K103" s="29">
        <v>43389</v>
      </c>
      <c r="L103" s="29">
        <v>43448</v>
      </c>
      <c r="M103" s="75">
        <v>43507</v>
      </c>
      <c r="N103" s="75">
        <v>43570</v>
      </c>
      <c r="O103" s="75">
        <v>43594</v>
      </c>
      <c r="P103" s="80" t="s">
        <v>64</v>
      </c>
      <c r="Q103" s="75">
        <v>43721</v>
      </c>
      <c r="R103" s="75">
        <v>43749</v>
      </c>
      <c r="S103" s="75">
        <v>43790</v>
      </c>
      <c r="T103" s="29"/>
      <c r="U103" s="29"/>
      <c r="V103" s="29"/>
      <c r="W103" s="29"/>
      <c r="X103" s="29"/>
      <c r="Y103" s="29"/>
      <c r="Z103" s="29">
        <f t="shared" si="30"/>
        <v>43790</v>
      </c>
      <c r="AA103" s="38" t="s">
        <v>267</v>
      </c>
      <c r="AB103" s="90" t="str">
        <f t="shared" si="20"/>
        <v>Mai 2019</v>
      </c>
      <c r="AC103" s="29"/>
      <c r="AD103" s="32" t="s">
        <v>201</v>
      </c>
      <c r="AE103" s="30" t="s">
        <v>202</v>
      </c>
      <c r="AF103" s="30"/>
      <c r="AG103" s="77" t="s">
        <v>203</v>
      </c>
      <c r="AH103" s="38" t="s">
        <v>267</v>
      </c>
      <c r="AI103" s="32" t="s">
        <v>259</v>
      </c>
      <c r="AJ103" s="30"/>
      <c r="AK103" s="30"/>
      <c r="AL103" s="32" t="s">
        <v>131</v>
      </c>
      <c r="AM103" s="30" t="s">
        <v>140</v>
      </c>
      <c r="AN103" s="32" t="s">
        <v>204</v>
      </c>
      <c r="AO103" s="30"/>
      <c r="AP103" s="96"/>
      <c r="AQ103" s="30"/>
      <c r="AR103" s="30"/>
      <c r="AS103" s="73" t="s">
        <v>236</v>
      </c>
    </row>
    <row r="104" spans="1:45" s="1" customFormat="1" ht="69.95" customHeight="1">
      <c r="A104" s="9" t="s">
        <v>28</v>
      </c>
      <c r="B104" s="9" t="s">
        <v>29</v>
      </c>
      <c r="C104" s="68" t="s">
        <v>37</v>
      </c>
      <c r="D104" s="68" t="s">
        <v>2</v>
      </c>
      <c r="E104" s="28" t="s">
        <v>32</v>
      </c>
      <c r="F104" s="28" t="s">
        <v>47</v>
      </c>
      <c r="G104" s="28" t="s">
        <v>33</v>
      </c>
      <c r="H104" s="28" t="s">
        <v>41</v>
      </c>
      <c r="I104" s="68" t="s">
        <v>75</v>
      </c>
      <c r="J104" s="28" t="s">
        <v>96</v>
      </c>
      <c r="K104" s="29">
        <v>43389</v>
      </c>
      <c r="L104" s="29">
        <v>43448</v>
      </c>
      <c r="M104" s="75">
        <v>43507</v>
      </c>
      <c r="N104" s="75">
        <v>43570</v>
      </c>
      <c r="O104" s="75">
        <v>43594</v>
      </c>
      <c r="P104" s="80" t="s">
        <v>64</v>
      </c>
      <c r="Q104" s="75">
        <v>43721</v>
      </c>
      <c r="R104" s="75">
        <v>43749</v>
      </c>
      <c r="S104" s="75">
        <v>43790</v>
      </c>
      <c r="T104" s="29"/>
      <c r="U104" s="29"/>
      <c r="V104" s="29"/>
      <c r="W104" s="29"/>
      <c r="X104" s="29"/>
      <c r="Y104" s="29"/>
      <c r="Z104" s="29">
        <f t="shared" si="30"/>
        <v>43790</v>
      </c>
      <c r="AA104" s="32" t="s">
        <v>259</v>
      </c>
      <c r="AB104" s="90" t="str">
        <f t="shared" si="20"/>
        <v>Juin 2019</v>
      </c>
      <c r="AC104" s="29"/>
      <c r="AD104" s="32" t="s">
        <v>201</v>
      </c>
      <c r="AE104" s="30" t="s">
        <v>202</v>
      </c>
      <c r="AF104" s="30"/>
      <c r="AG104" s="77" t="s">
        <v>203</v>
      </c>
      <c r="AH104" s="38" t="s">
        <v>267</v>
      </c>
      <c r="AI104" s="32" t="s">
        <v>259</v>
      </c>
      <c r="AJ104" s="30"/>
      <c r="AK104" s="30"/>
      <c r="AL104" s="32" t="s">
        <v>131</v>
      </c>
      <c r="AM104" s="30" t="s">
        <v>140</v>
      </c>
      <c r="AN104" s="32" t="s">
        <v>204</v>
      </c>
      <c r="AO104" s="30"/>
      <c r="AP104" s="96"/>
      <c r="AQ104" s="30"/>
      <c r="AR104" s="30"/>
      <c r="AS104" s="73" t="s">
        <v>236</v>
      </c>
    </row>
    <row r="105" spans="1:45" s="1" customFormat="1" ht="69.95" customHeight="1">
      <c r="A105" s="9" t="s">
        <v>28</v>
      </c>
      <c r="B105" s="9" t="s">
        <v>29</v>
      </c>
      <c r="C105" s="68" t="s">
        <v>37</v>
      </c>
      <c r="D105" s="68" t="s">
        <v>2</v>
      </c>
      <c r="E105" s="28" t="s">
        <v>32</v>
      </c>
      <c r="F105" s="28" t="s">
        <v>47</v>
      </c>
      <c r="G105" s="28" t="s">
        <v>33</v>
      </c>
      <c r="H105" s="28" t="s">
        <v>41</v>
      </c>
      <c r="I105" s="68" t="s">
        <v>75</v>
      </c>
      <c r="J105" s="28" t="s">
        <v>96</v>
      </c>
      <c r="K105" s="29">
        <v>43389</v>
      </c>
      <c r="L105" s="29">
        <v>43448</v>
      </c>
      <c r="M105" s="75">
        <v>43507</v>
      </c>
      <c r="N105" s="75">
        <v>43570</v>
      </c>
      <c r="O105" s="75">
        <v>43594</v>
      </c>
      <c r="P105" s="80" t="s">
        <v>64</v>
      </c>
      <c r="Q105" s="75">
        <v>43721</v>
      </c>
      <c r="R105" s="75">
        <v>43749</v>
      </c>
      <c r="S105" s="75">
        <v>43790</v>
      </c>
      <c r="T105" s="29"/>
      <c r="U105" s="29"/>
      <c r="V105" s="29"/>
      <c r="W105" s="29"/>
      <c r="X105" s="29"/>
      <c r="Y105" s="29"/>
      <c r="Z105" s="29">
        <f t="shared" si="30"/>
        <v>43790</v>
      </c>
      <c r="AA105" s="32" t="s">
        <v>131</v>
      </c>
      <c r="AB105" s="90" t="str">
        <f t="shared" si="20"/>
        <v>Septembre 2019</v>
      </c>
      <c r="AC105" s="29"/>
      <c r="AD105" s="32" t="s">
        <v>201</v>
      </c>
      <c r="AE105" s="30" t="s">
        <v>202</v>
      </c>
      <c r="AF105" s="30"/>
      <c r="AG105" s="77" t="s">
        <v>203</v>
      </c>
      <c r="AH105" s="38" t="s">
        <v>267</v>
      </c>
      <c r="AI105" s="32" t="s">
        <v>259</v>
      </c>
      <c r="AJ105" s="30"/>
      <c r="AK105" s="30"/>
      <c r="AL105" s="32" t="s">
        <v>131</v>
      </c>
      <c r="AM105" s="30" t="s">
        <v>140</v>
      </c>
      <c r="AN105" s="32" t="s">
        <v>204</v>
      </c>
      <c r="AO105" s="30"/>
      <c r="AP105" s="96"/>
      <c r="AQ105" s="30"/>
      <c r="AR105" s="30"/>
      <c r="AS105" s="73" t="s">
        <v>236</v>
      </c>
    </row>
    <row r="106" spans="1:45" s="1" customFormat="1" ht="69.95" customHeight="1">
      <c r="A106" s="9" t="s">
        <v>28</v>
      </c>
      <c r="B106" s="9" t="s">
        <v>29</v>
      </c>
      <c r="C106" s="68" t="s">
        <v>37</v>
      </c>
      <c r="D106" s="68" t="s">
        <v>2</v>
      </c>
      <c r="E106" s="28" t="s">
        <v>32</v>
      </c>
      <c r="F106" s="28" t="s">
        <v>47</v>
      </c>
      <c r="G106" s="28" t="s">
        <v>33</v>
      </c>
      <c r="H106" s="28" t="s">
        <v>41</v>
      </c>
      <c r="I106" s="68" t="s">
        <v>75</v>
      </c>
      <c r="J106" s="28" t="s">
        <v>96</v>
      </c>
      <c r="K106" s="29">
        <v>43389</v>
      </c>
      <c r="L106" s="29">
        <v>43448</v>
      </c>
      <c r="M106" s="75">
        <v>43507</v>
      </c>
      <c r="N106" s="75">
        <v>43570</v>
      </c>
      <c r="O106" s="75">
        <v>43594</v>
      </c>
      <c r="P106" s="80" t="s">
        <v>64</v>
      </c>
      <c r="Q106" s="75">
        <v>43721</v>
      </c>
      <c r="R106" s="75">
        <v>43749</v>
      </c>
      <c r="S106" s="75">
        <v>43790</v>
      </c>
      <c r="T106" s="29"/>
      <c r="U106" s="29"/>
      <c r="V106" s="29"/>
      <c r="W106" s="29"/>
      <c r="X106" s="29"/>
      <c r="Y106" s="29"/>
      <c r="Z106" s="29">
        <f t="shared" si="30"/>
        <v>43790</v>
      </c>
      <c r="AA106" s="30" t="s">
        <v>140</v>
      </c>
      <c r="AB106" s="90" t="str">
        <f t="shared" si="20"/>
        <v>Octobre 2019</v>
      </c>
      <c r="AC106" s="29"/>
      <c r="AD106" s="32" t="s">
        <v>201</v>
      </c>
      <c r="AE106" s="30" t="s">
        <v>202</v>
      </c>
      <c r="AF106" s="30"/>
      <c r="AG106" s="77" t="s">
        <v>203</v>
      </c>
      <c r="AH106" s="38" t="s">
        <v>267</v>
      </c>
      <c r="AI106" s="32" t="s">
        <v>259</v>
      </c>
      <c r="AJ106" s="30"/>
      <c r="AK106" s="30"/>
      <c r="AL106" s="32" t="s">
        <v>131</v>
      </c>
      <c r="AM106" s="30" t="s">
        <v>140</v>
      </c>
      <c r="AN106" s="32" t="s">
        <v>204</v>
      </c>
      <c r="AO106" s="30"/>
      <c r="AP106" s="96"/>
      <c r="AQ106" s="30"/>
      <c r="AR106" s="30"/>
      <c r="AS106" s="73" t="s">
        <v>236</v>
      </c>
    </row>
    <row r="107" spans="1:45" s="1" customFormat="1" ht="69.95" customHeight="1">
      <c r="A107" s="9" t="s">
        <v>28</v>
      </c>
      <c r="B107" s="9" t="s">
        <v>29</v>
      </c>
      <c r="C107" s="68" t="s">
        <v>37</v>
      </c>
      <c r="D107" s="68" t="s">
        <v>2</v>
      </c>
      <c r="E107" s="28" t="s">
        <v>32</v>
      </c>
      <c r="F107" s="28" t="s">
        <v>47</v>
      </c>
      <c r="G107" s="28" t="s">
        <v>33</v>
      </c>
      <c r="H107" s="28" t="s">
        <v>41</v>
      </c>
      <c r="I107" s="68" t="s">
        <v>75</v>
      </c>
      <c r="J107" s="28" t="s">
        <v>96</v>
      </c>
      <c r="K107" s="29">
        <v>43389</v>
      </c>
      <c r="L107" s="29">
        <v>43448</v>
      </c>
      <c r="M107" s="75">
        <v>43507</v>
      </c>
      <c r="N107" s="75">
        <v>43570</v>
      </c>
      <c r="O107" s="75">
        <v>43594</v>
      </c>
      <c r="P107" s="80" t="s">
        <v>64</v>
      </c>
      <c r="Q107" s="75">
        <v>43721</v>
      </c>
      <c r="R107" s="75">
        <v>43749</v>
      </c>
      <c r="S107" s="75">
        <v>43790</v>
      </c>
      <c r="T107" s="29"/>
      <c r="U107" s="29"/>
      <c r="V107" s="29"/>
      <c r="W107" s="29"/>
      <c r="X107" s="29"/>
      <c r="Y107" s="29"/>
      <c r="Z107" s="29">
        <f t="shared" si="30"/>
        <v>43790</v>
      </c>
      <c r="AA107" s="32" t="s">
        <v>204</v>
      </c>
      <c r="AB107" s="90" t="str">
        <f t="shared" si="20"/>
        <v>Novembre 2019</v>
      </c>
      <c r="AC107" s="29"/>
      <c r="AD107" s="32" t="s">
        <v>201</v>
      </c>
      <c r="AE107" s="30" t="s">
        <v>202</v>
      </c>
      <c r="AF107" s="30"/>
      <c r="AG107" s="77" t="s">
        <v>203</v>
      </c>
      <c r="AH107" s="38" t="s">
        <v>267</v>
      </c>
      <c r="AI107" s="32" t="s">
        <v>259</v>
      </c>
      <c r="AJ107" s="30"/>
      <c r="AK107" s="30"/>
      <c r="AL107" s="32" t="s">
        <v>131</v>
      </c>
      <c r="AM107" s="30" t="s">
        <v>140</v>
      </c>
      <c r="AN107" s="32" t="s">
        <v>204</v>
      </c>
      <c r="AO107" s="30"/>
      <c r="AP107" s="96"/>
      <c r="AQ107" s="30"/>
      <c r="AR107" s="30"/>
      <c r="AS107" s="73" t="s">
        <v>236</v>
      </c>
    </row>
    <row r="108" spans="1:45" s="1" customFormat="1" ht="69.95" customHeight="1">
      <c r="A108" s="9" t="s">
        <v>28</v>
      </c>
      <c r="B108" s="9" t="s">
        <v>29</v>
      </c>
      <c r="C108" s="68" t="s">
        <v>37</v>
      </c>
      <c r="D108" s="68">
        <v>12</v>
      </c>
      <c r="E108" s="28" t="s">
        <v>32</v>
      </c>
      <c r="F108" s="28" t="s">
        <v>47</v>
      </c>
      <c r="G108" s="28" t="s">
        <v>33</v>
      </c>
      <c r="H108" s="28" t="s">
        <v>41</v>
      </c>
      <c r="I108" s="68">
        <v>13186</v>
      </c>
      <c r="J108" s="28" t="s">
        <v>3</v>
      </c>
      <c r="K108" s="29">
        <v>43297</v>
      </c>
      <c r="L108" s="29">
        <v>43334</v>
      </c>
      <c r="M108" s="29">
        <v>43335</v>
      </c>
      <c r="N108" s="29">
        <v>43335</v>
      </c>
      <c r="O108" s="29">
        <v>43357</v>
      </c>
      <c r="P108" s="29">
        <v>43361</v>
      </c>
      <c r="Q108" s="75">
        <v>43356</v>
      </c>
      <c r="R108" s="75">
        <v>43749</v>
      </c>
      <c r="S108" s="29"/>
      <c r="T108" s="29"/>
      <c r="U108" s="29"/>
      <c r="V108" s="29"/>
      <c r="W108" s="29"/>
      <c r="X108" s="29"/>
      <c r="Y108" s="29"/>
      <c r="Z108" s="29">
        <f t="shared" si="0"/>
        <v>43749</v>
      </c>
      <c r="AA108" s="77" t="s">
        <v>205</v>
      </c>
      <c r="AB108" s="90" t="str">
        <f t="shared" si="20"/>
        <v>Octobre 2019</v>
      </c>
      <c r="AC108" s="29"/>
      <c r="AD108" s="30"/>
      <c r="AE108" s="30"/>
      <c r="AF108" s="30"/>
      <c r="AG108" s="30"/>
      <c r="AH108" s="30"/>
      <c r="AI108" s="30"/>
      <c r="AJ108" s="30"/>
      <c r="AK108" s="30"/>
      <c r="AL108" s="30"/>
      <c r="AM108" s="77" t="s">
        <v>205</v>
      </c>
      <c r="AN108" s="30"/>
      <c r="AO108" s="30"/>
      <c r="AP108" s="96"/>
      <c r="AQ108" s="30"/>
      <c r="AR108" s="30"/>
      <c r="AS108" s="73" t="s">
        <v>236</v>
      </c>
    </row>
    <row r="109" spans="1:45" s="1" customFormat="1" ht="69.95" customHeight="1">
      <c r="A109" s="9" t="s">
        <v>28</v>
      </c>
      <c r="B109" s="9" t="s">
        <v>29</v>
      </c>
      <c r="C109" s="68" t="s">
        <v>37</v>
      </c>
      <c r="D109" s="68">
        <v>12</v>
      </c>
      <c r="E109" s="28" t="s">
        <v>32</v>
      </c>
      <c r="F109" s="28" t="s">
        <v>47</v>
      </c>
      <c r="G109" s="28" t="s">
        <v>33</v>
      </c>
      <c r="H109" s="28" t="s">
        <v>41</v>
      </c>
      <c r="I109" s="68">
        <v>13187</v>
      </c>
      <c r="J109" s="28" t="s">
        <v>4</v>
      </c>
      <c r="K109" s="29">
        <v>43307</v>
      </c>
      <c r="L109" s="29">
        <v>43339</v>
      </c>
      <c r="M109" s="75">
        <v>43488</v>
      </c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>
        <f t="shared" si="0"/>
        <v>43488</v>
      </c>
      <c r="AA109" s="35" t="s">
        <v>206</v>
      </c>
      <c r="AB109" s="90" t="str">
        <f t="shared" si="20"/>
        <v>Janvier 2019</v>
      </c>
      <c r="AC109" s="29"/>
      <c r="AD109" s="35" t="s">
        <v>206</v>
      </c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96"/>
      <c r="AQ109" s="30"/>
      <c r="AR109" s="30"/>
      <c r="AS109" s="73" t="s">
        <v>236</v>
      </c>
    </row>
    <row r="110" spans="1:45" s="1" customFormat="1" ht="69.95" customHeight="1">
      <c r="A110" s="9" t="s">
        <v>28</v>
      </c>
      <c r="B110" s="9" t="s">
        <v>29</v>
      </c>
      <c r="C110" s="68" t="s">
        <v>37</v>
      </c>
      <c r="D110" s="68">
        <v>12</v>
      </c>
      <c r="E110" s="28" t="s">
        <v>32</v>
      </c>
      <c r="F110" s="28" t="s">
        <v>47</v>
      </c>
      <c r="G110" s="28" t="s">
        <v>33</v>
      </c>
      <c r="H110" s="28" t="s">
        <v>41</v>
      </c>
      <c r="I110" s="68">
        <v>13188</v>
      </c>
      <c r="J110" s="28" t="s">
        <v>66</v>
      </c>
      <c r="K110" s="29">
        <v>43342</v>
      </c>
      <c r="L110" s="29">
        <v>43392</v>
      </c>
      <c r="M110" s="75">
        <v>43446</v>
      </c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>
        <f t="shared" si="0"/>
        <v>43446</v>
      </c>
      <c r="AA110" s="35" t="s">
        <v>207</v>
      </c>
      <c r="AB110" s="90" t="str">
        <f t="shared" si="20"/>
        <v>Janvier 2019</v>
      </c>
      <c r="AC110" s="29"/>
      <c r="AD110" s="35" t="s">
        <v>207</v>
      </c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96"/>
      <c r="AQ110" s="30"/>
      <c r="AR110" s="30"/>
      <c r="AS110" s="73" t="s">
        <v>236</v>
      </c>
    </row>
    <row r="111" spans="1:45" s="1" customFormat="1" ht="69.95" customHeight="1">
      <c r="A111" s="9" t="s">
        <v>28</v>
      </c>
      <c r="B111" s="9" t="s">
        <v>29</v>
      </c>
      <c r="C111" s="68" t="s">
        <v>12</v>
      </c>
      <c r="D111" s="68">
        <v>12</v>
      </c>
      <c r="E111" s="28" t="s">
        <v>32</v>
      </c>
      <c r="F111" s="28" t="s">
        <v>47</v>
      </c>
      <c r="G111" s="28" t="s">
        <v>33</v>
      </c>
      <c r="H111" s="28" t="s">
        <v>41</v>
      </c>
      <c r="I111" s="68">
        <v>13189</v>
      </c>
      <c r="J111" s="28" t="s">
        <v>88</v>
      </c>
      <c r="K111" s="29">
        <v>43320</v>
      </c>
      <c r="L111" s="29">
        <v>43363</v>
      </c>
      <c r="M111" s="29">
        <v>43402</v>
      </c>
      <c r="N111" s="29">
        <v>43462</v>
      </c>
      <c r="O111" s="75">
        <v>43507</v>
      </c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>
        <f t="shared" si="0"/>
        <v>43507</v>
      </c>
      <c r="AA111" s="35" t="s">
        <v>209</v>
      </c>
      <c r="AB111" s="90" t="str">
        <f t="shared" si="20"/>
        <v>Janvier 2019</v>
      </c>
      <c r="AC111" s="29"/>
      <c r="AD111" s="35" t="s">
        <v>209</v>
      </c>
      <c r="AE111" s="35" t="s">
        <v>208</v>
      </c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96"/>
      <c r="AQ111" s="30"/>
      <c r="AR111" s="30"/>
      <c r="AS111" s="73" t="s">
        <v>236</v>
      </c>
    </row>
    <row r="112" spans="1:45" s="1" customFormat="1" ht="69.95" customHeight="1">
      <c r="A112" s="9" t="s">
        <v>28</v>
      </c>
      <c r="B112" s="9" t="s">
        <v>29</v>
      </c>
      <c r="C112" s="68" t="s">
        <v>12</v>
      </c>
      <c r="D112" s="68">
        <v>12</v>
      </c>
      <c r="E112" s="28" t="s">
        <v>32</v>
      </c>
      <c r="F112" s="28" t="s">
        <v>47</v>
      </c>
      <c r="G112" s="28" t="s">
        <v>33</v>
      </c>
      <c r="H112" s="28" t="s">
        <v>41</v>
      </c>
      <c r="I112" s="68">
        <v>13189</v>
      </c>
      <c r="J112" s="28" t="s">
        <v>88</v>
      </c>
      <c r="K112" s="29">
        <v>43320</v>
      </c>
      <c r="L112" s="29">
        <v>43363</v>
      </c>
      <c r="M112" s="29">
        <v>43402</v>
      </c>
      <c r="N112" s="29">
        <v>43462</v>
      </c>
      <c r="O112" s="75">
        <v>43507</v>
      </c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>
        <f t="shared" ref="Z112" si="31">MAX(K112:Y112)</f>
        <v>43507</v>
      </c>
      <c r="AA112" s="35" t="s">
        <v>208</v>
      </c>
      <c r="AB112" s="90" t="str">
        <f t="shared" si="20"/>
        <v>Février 2019</v>
      </c>
      <c r="AC112" s="29"/>
      <c r="AD112" s="35" t="s">
        <v>209</v>
      </c>
      <c r="AE112" s="35" t="s">
        <v>208</v>
      </c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96"/>
      <c r="AQ112" s="30"/>
      <c r="AR112" s="30"/>
      <c r="AS112" s="73" t="s">
        <v>236</v>
      </c>
    </row>
    <row r="113" spans="1:45" s="1" customFormat="1" ht="69.95" customHeight="1">
      <c r="A113" s="9" t="s">
        <v>28</v>
      </c>
      <c r="B113" s="9" t="s">
        <v>29</v>
      </c>
      <c r="C113" s="28" t="s">
        <v>12</v>
      </c>
      <c r="D113" s="28">
        <v>12</v>
      </c>
      <c r="E113" s="28" t="s">
        <v>32</v>
      </c>
      <c r="F113" s="28" t="s">
        <v>47</v>
      </c>
      <c r="G113" s="28" t="s">
        <v>33</v>
      </c>
      <c r="H113" s="28" t="s">
        <v>41</v>
      </c>
      <c r="I113" s="28" t="s">
        <v>101</v>
      </c>
      <c r="J113" s="28" t="s">
        <v>102</v>
      </c>
      <c r="K113" s="75">
        <v>43601</v>
      </c>
      <c r="L113" s="75">
        <v>43654</v>
      </c>
      <c r="M113" s="75">
        <v>43728</v>
      </c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31"/>
      <c r="Z113" s="75">
        <f t="shared" si="0"/>
        <v>43728</v>
      </c>
      <c r="AA113" s="30" t="s">
        <v>210</v>
      </c>
      <c r="AB113" s="91" t="str">
        <f t="shared" si="20"/>
        <v>Juillet 2019</v>
      </c>
      <c r="AC113" s="75"/>
      <c r="AD113" s="30"/>
      <c r="AE113" s="30"/>
      <c r="AF113" s="30"/>
      <c r="AG113" s="30"/>
      <c r="AH113" s="30"/>
      <c r="AI113" s="30"/>
      <c r="AJ113" s="30" t="s">
        <v>210</v>
      </c>
      <c r="AK113" s="30" t="s">
        <v>211</v>
      </c>
      <c r="AL113" s="30"/>
      <c r="AM113" s="30"/>
      <c r="AN113" s="30"/>
      <c r="AO113" s="30"/>
      <c r="AP113" s="96"/>
      <c r="AQ113" s="30"/>
      <c r="AR113" s="30"/>
      <c r="AS113" s="73" t="s">
        <v>236</v>
      </c>
    </row>
    <row r="114" spans="1:45" s="1" customFormat="1" ht="69.95" customHeight="1">
      <c r="A114" s="9" t="s">
        <v>28</v>
      </c>
      <c r="B114" s="9" t="s">
        <v>29</v>
      </c>
      <c r="C114" s="28" t="s">
        <v>12</v>
      </c>
      <c r="D114" s="28">
        <v>12</v>
      </c>
      <c r="E114" s="28" t="s">
        <v>32</v>
      </c>
      <c r="F114" s="28" t="s">
        <v>47</v>
      </c>
      <c r="G114" s="28" t="s">
        <v>33</v>
      </c>
      <c r="H114" s="28" t="s">
        <v>41</v>
      </c>
      <c r="I114" s="28" t="s">
        <v>101</v>
      </c>
      <c r="J114" s="28" t="s">
        <v>102</v>
      </c>
      <c r="K114" s="75">
        <v>43601</v>
      </c>
      <c r="L114" s="75">
        <v>43654</v>
      </c>
      <c r="M114" s="75">
        <v>43728</v>
      </c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31"/>
      <c r="Z114" s="75">
        <f t="shared" ref="Z114" si="32">MAX(K114:Y114)</f>
        <v>43728</v>
      </c>
      <c r="AA114" s="30" t="s">
        <v>211</v>
      </c>
      <c r="AB114" s="91" t="str">
        <f t="shared" si="20"/>
        <v>Août 2019</v>
      </c>
      <c r="AC114" s="75"/>
      <c r="AD114" s="30"/>
      <c r="AE114" s="30"/>
      <c r="AF114" s="30"/>
      <c r="AG114" s="30"/>
      <c r="AH114" s="30"/>
      <c r="AI114" s="30"/>
      <c r="AJ114" s="30" t="s">
        <v>210</v>
      </c>
      <c r="AK114" s="30" t="s">
        <v>211</v>
      </c>
      <c r="AL114" s="30"/>
      <c r="AM114" s="30"/>
      <c r="AN114" s="30"/>
      <c r="AO114" s="30"/>
      <c r="AP114" s="96"/>
      <c r="AQ114" s="30"/>
      <c r="AR114" s="30"/>
      <c r="AS114" s="73" t="s">
        <v>236</v>
      </c>
    </row>
    <row r="115" spans="1:45" s="1" customFormat="1" ht="69.95" customHeight="1" thickBot="1">
      <c r="A115" s="8" t="s">
        <v>28</v>
      </c>
      <c r="B115" s="8" t="s">
        <v>29</v>
      </c>
      <c r="C115" s="28" t="s">
        <v>36</v>
      </c>
      <c r="D115" s="28" t="s">
        <v>46</v>
      </c>
      <c r="E115" s="28" t="s">
        <v>32</v>
      </c>
      <c r="F115" s="28" t="s">
        <v>47</v>
      </c>
      <c r="G115" s="28" t="s">
        <v>33</v>
      </c>
      <c r="H115" s="28" t="s">
        <v>41</v>
      </c>
      <c r="I115" s="28" t="s">
        <v>103</v>
      </c>
      <c r="J115" s="28" t="s">
        <v>130</v>
      </c>
      <c r="K115" s="75">
        <v>43635</v>
      </c>
      <c r="L115" s="75">
        <v>43756</v>
      </c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31"/>
      <c r="Z115" s="75">
        <f t="shared" si="0"/>
        <v>43756</v>
      </c>
      <c r="AA115" s="30" t="s">
        <v>140</v>
      </c>
      <c r="AB115" s="91" t="str">
        <f t="shared" si="20"/>
        <v>Octobre 2019</v>
      </c>
      <c r="AC115" s="75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 t="s">
        <v>140</v>
      </c>
      <c r="AN115" s="30"/>
      <c r="AO115" s="30"/>
      <c r="AP115" s="96"/>
      <c r="AQ115" s="30"/>
      <c r="AR115" s="30"/>
      <c r="AS115" s="73" t="s">
        <v>236</v>
      </c>
    </row>
    <row r="116" spans="1:45" s="1" customFormat="1" ht="69.95" customHeight="1">
      <c r="A116" s="5" t="s">
        <v>28</v>
      </c>
      <c r="B116" s="5" t="s">
        <v>29</v>
      </c>
      <c r="C116" s="68" t="s">
        <v>37</v>
      </c>
      <c r="D116" s="68">
        <v>13</v>
      </c>
      <c r="E116" s="28" t="s">
        <v>32</v>
      </c>
      <c r="F116" s="28" t="s">
        <v>47</v>
      </c>
      <c r="G116" s="28" t="s">
        <v>33</v>
      </c>
      <c r="H116" s="28" t="s">
        <v>41</v>
      </c>
      <c r="I116" s="68">
        <v>13193</v>
      </c>
      <c r="J116" s="28" t="s">
        <v>68</v>
      </c>
      <c r="K116" s="29">
        <v>43297</v>
      </c>
      <c r="L116" s="29">
        <v>43333</v>
      </c>
      <c r="M116" s="29">
        <v>43335</v>
      </c>
      <c r="N116" s="29">
        <v>43335</v>
      </c>
      <c r="O116" s="29">
        <v>43361</v>
      </c>
      <c r="P116" s="29">
        <v>43370</v>
      </c>
      <c r="Q116" s="29">
        <v>43375</v>
      </c>
      <c r="R116" s="29">
        <v>43376</v>
      </c>
      <c r="S116" s="29">
        <v>43389</v>
      </c>
      <c r="T116" s="29">
        <v>43395</v>
      </c>
      <c r="U116" s="29">
        <v>43396</v>
      </c>
      <c r="V116" s="75">
        <v>43417</v>
      </c>
      <c r="W116" s="75">
        <v>43424</v>
      </c>
      <c r="X116" s="75"/>
      <c r="Y116" s="75"/>
      <c r="Z116" s="29">
        <f t="shared" si="0"/>
        <v>43424</v>
      </c>
      <c r="AA116" s="79"/>
      <c r="AB116" s="90" t="str">
        <f t="shared" si="20"/>
        <v/>
      </c>
      <c r="AC116" s="29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96"/>
      <c r="AQ116" s="30"/>
      <c r="AR116" s="30"/>
      <c r="AS116" s="73" t="s">
        <v>236</v>
      </c>
    </row>
    <row r="117" spans="1:45" s="1" customFormat="1" ht="69.95" customHeight="1">
      <c r="A117" s="9" t="s">
        <v>28</v>
      </c>
      <c r="B117" s="9" t="s">
        <v>29</v>
      </c>
      <c r="C117" s="68" t="s">
        <v>37</v>
      </c>
      <c r="D117" s="68">
        <v>13</v>
      </c>
      <c r="E117" s="28" t="s">
        <v>32</v>
      </c>
      <c r="F117" s="28" t="s">
        <v>47</v>
      </c>
      <c r="G117" s="28" t="s">
        <v>33</v>
      </c>
      <c r="H117" s="28" t="s">
        <v>41</v>
      </c>
      <c r="I117" s="68">
        <v>13195</v>
      </c>
      <c r="J117" s="28" t="s">
        <v>66</v>
      </c>
      <c r="K117" s="29">
        <v>43347</v>
      </c>
      <c r="L117" s="29">
        <v>43375</v>
      </c>
      <c r="M117" s="29">
        <v>43412</v>
      </c>
      <c r="N117" s="29">
        <v>43446</v>
      </c>
      <c r="O117" s="75">
        <v>43511</v>
      </c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>
        <f t="shared" si="0"/>
        <v>43511</v>
      </c>
      <c r="AA117" s="35" t="s">
        <v>212</v>
      </c>
      <c r="AB117" s="90" t="str">
        <f t="shared" si="20"/>
        <v>Février 2019</v>
      </c>
      <c r="AC117" s="29"/>
      <c r="AD117" s="30"/>
      <c r="AE117" s="35" t="s">
        <v>212</v>
      </c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96"/>
      <c r="AQ117" s="30"/>
      <c r="AR117" s="30"/>
      <c r="AS117" s="73" t="s">
        <v>236</v>
      </c>
    </row>
    <row r="118" spans="1:45" s="1" customFormat="1" ht="69.95" customHeight="1">
      <c r="A118" s="9" t="s">
        <v>28</v>
      </c>
      <c r="B118" s="9" t="s">
        <v>29</v>
      </c>
      <c r="C118" s="68" t="s">
        <v>37</v>
      </c>
      <c r="D118" s="68">
        <v>13</v>
      </c>
      <c r="E118" s="28" t="s">
        <v>32</v>
      </c>
      <c r="F118" s="28" t="s">
        <v>47</v>
      </c>
      <c r="G118" s="28" t="s">
        <v>33</v>
      </c>
      <c r="H118" s="28" t="s">
        <v>41</v>
      </c>
      <c r="I118" s="68">
        <v>13196</v>
      </c>
      <c r="J118" s="28" t="s">
        <v>6</v>
      </c>
      <c r="K118" s="29">
        <v>43379</v>
      </c>
      <c r="L118" s="29">
        <v>43409</v>
      </c>
      <c r="M118" s="29">
        <v>43432</v>
      </c>
      <c r="N118" s="29">
        <v>43440</v>
      </c>
      <c r="O118" s="29">
        <v>43461</v>
      </c>
      <c r="P118" s="29">
        <v>43483</v>
      </c>
      <c r="Q118" s="75">
        <v>43522</v>
      </c>
      <c r="R118" s="75">
        <v>43654</v>
      </c>
      <c r="S118" s="75">
        <v>43739</v>
      </c>
      <c r="T118" s="29"/>
      <c r="U118" s="29"/>
      <c r="V118" s="29"/>
      <c r="W118" s="29"/>
      <c r="X118" s="29"/>
      <c r="Y118" s="29"/>
      <c r="Z118" s="29">
        <f t="shared" si="0"/>
        <v>43739</v>
      </c>
      <c r="AA118" s="38" t="s">
        <v>213</v>
      </c>
      <c r="AB118" s="90" t="str">
        <f t="shared" si="20"/>
        <v>Janvier 2019</v>
      </c>
      <c r="AC118" s="29"/>
      <c r="AD118" s="38" t="s">
        <v>213</v>
      </c>
      <c r="AE118" s="38" t="s">
        <v>214</v>
      </c>
      <c r="AF118" s="30"/>
      <c r="AG118" s="30"/>
      <c r="AH118" s="30"/>
      <c r="AI118" s="30"/>
      <c r="AJ118" s="38" t="s">
        <v>215</v>
      </c>
      <c r="AK118" s="30"/>
      <c r="AL118" s="30"/>
      <c r="AM118" s="77" t="s">
        <v>132</v>
      </c>
      <c r="AN118" s="30"/>
      <c r="AO118" s="30"/>
      <c r="AP118" s="96"/>
      <c r="AQ118" s="30"/>
      <c r="AR118" s="30"/>
      <c r="AS118" s="73" t="s">
        <v>236</v>
      </c>
    </row>
    <row r="119" spans="1:45" s="1" customFormat="1" ht="69.95" customHeight="1">
      <c r="A119" s="9" t="s">
        <v>28</v>
      </c>
      <c r="B119" s="9" t="s">
        <v>29</v>
      </c>
      <c r="C119" s="68" t="s">
        <v>37</v>
      </c>
      <c r="D119" s="68">
        <v>13</v>
      </c>
      <c r="E119" s="28" t="s">
        <v>32</v>
      </c>
      <c r="F119" s="28" t="s">
        <v>47</v>
      </c>
      <c r="G119" s="28" t="s">
        <v>33</v>
      </c>
      <c r="H119" s="28" t="s">
        <v>41</v>
      </c>
      <c r="I119" s="68">
        <v>13196</v>
      </c>
      <c r="J119" s="28" t="s">
        <v>6</v>
      </c>
      <c r="K119" s="29">
        <v>43379</v>
      </c>
      <c r="L119" s="29">
        <v>43409</v>
      </c>
      <c r="M119" s="29">
        <v>43432</v>
      </c>
      <c r="N119" s="29">
        <v>43440</v>
      </c>
      <c r="O119" s="29">
        <v>43461</v>
      </c>
      <c r="P119" s="29">
        <v>43483</v>
      </c>
      <c r="Q119" s="75">
        <v>43522</v>
      </c>
      <c r="R119" s="75">
        <v>43654</v>
      </c>
      <c r="S119" s="75">
        <v>43739</v>
      </c>
      <c r="T119" s="29"/>
      <c r="U119" s="29"/>
      <c r="V119" s="29"/>
      <c r="W119" s="29"/>
      <c r="X119" s="29"/>
      <c r="Y119" s="29"/>
      <c r="Z119" s="29">
        <f t="shared" ref="Z119:Z121" si="33">MAX(K119:Y119)</f>
        <v>43739</v>
      </c>
      <c r="AA119" s="38" t="s">
        <v>214</v>
      </c>
      <c r="AB119" s="90" t="str">
        <f t="shared" si="20"/>
        <v>Février 2019</v>
      </c>
      <c r="AC119" s="29"/>
      <c r="AD119" s="38" t="s">
        <v>213</v>
      </c>
      <c r="AE119" s="38" t="s">
        <v>214</v>
      </c>
      <c r="AF119" s="30"/>
      <c r="AG119" s="30"/>
      <c r="AH119" s="30"/>
      <c r="AI119" s="30"/>
      <c r="AJ119" s="38" t="s">
        <v>215</v>
      </c>
      <c r="AK119" s="30"/>
      <c r="AL119" s="30"/>
      <c r="AM119" s="77" t="s">
        <v>132</v>
      </c>
      <c r="AN119" s="30"/>
      <c r="AO119" s="30"/>
      <c r="AP119" s="96"/>
      <c r="AQ119" s="30"/>
      <c r="AR119" s="30"/>
      <c r="AS119" s="73" t="s">
        <v>236</v>
      </c>
    </row>
    <row r="120" spans="1:45" s="1" customFormat="1" ht="69.95" customHeight="1">
      <c r="A120" s="9" t="s">
        <v>28</v>
      </c>
      <c r="B120" s="9" t="s">
        <v>29</v>
      </c>
      <c r="C120" s="68" t="s">
        <v>37</v>
      </c>
      <c r="D120" s="68">
        <v>13</v>
      </c>
      <c r="E120" s="28" t="s">
        <v>32</v>
      </c>
      <c r="F120" s="28" t="s">
        <v>47</v>
      </c>
      <c r="G120" s="28" t="s">
        <v>33</v>
      </c>
      <c r="H120" s="28" t="s">
        <v>41</v>
      </c>
      <c r="I120" s="68">
        <v>13196</v>
      </c>
      <c r="J120" s="28" t="s">
        <v>6</v>
      </c>
      <c r="K120" s="29">
        <v>43379</v>
      </c>
      <c r="L120" s="29">
        <v>43409</v>
      </c>
      <c r="M120" s="29">
        <v>43432</v>
      </c>
      <c r="N120" s="29">
        <v>43440</v>
      </c>
      <c r="O120" s="29">
        <v>43461</v>
      </c>
      <c r="P120" s="29">
        <v>43483</v>
      </c>
      <c r="Q120" s="75">
        <v>43522</v>
      </c>
      <c r="R120" s="75">
        <v>43654</v>
      </c>
      <c r="S120" s="75">
        <v>43739</v>
      </c>
      <c r="T120" s="29"/>
      <c r="U120" s="29"/>
      <c r="V120" s="29"/>
      <c r="W120" s="29"/>
      <c r="X120" s="29"/>
      <c r="Y120" s="29"/>
      <c r="Z120" s="29">
        <f t="shared" si="33"/>
        <v>43739</v>
      </c>
      <c r="AA120" s="38" t="s">
        <v>215</v>
      </c>
      <c r="AB120" s="90" t="str">
        <f t="shared" si="20"/>
        <v>Juillet 2019</v>
      </c>
      <c r="AC120" s="29"/>
      <c r="AD120" s="38" t="s">
        <v>213</v>
      </c>
      <c r="AE120" s="38" t="s">
        <v>214</v>
      </c>
      <c r="AF120" s="30"/>
      <c r="AG120" s="30"/>
      <c r="AH120" s="30"/>
      <c r="AI120" s="30"/>
      <c r="AJ120" s="38" t="s">
        <v>215</v>
      </c>
      <c r="AK120" s="30"/>
      <c r="AL120" s="30"/>
      <c r="AM120" s="77" t="s">
        <v>132</v>
      </c>
      <c r="AN120" s="30"/>
      <c r="AO120" s="30"/>
      <c r="AP120" s="96"/>
      <c r="AQ120" s="30"/>
      <c r="AR120" s="30"/>
      <c r="AS120" s="73" t="s">
        <v>236</v>
      </c>
    </row>
    <row r="121" spans="1:45" s="1" customFormat="1" ht="69.95" customHeight="1">
      <c r="A121" s="9" t="s">
        <v>28</v>
      </c>
      <c r="B121" s="9" t="s">
        <v>29</v>
      </c>
      <c r="C121" s="68" t="s">
        <v>37</v>
      </c>
      <c r="D121" s="68">
        <v>13</v>
      </c>
      <c r="E121" s="28" t="s">
        <v>32</v>
      </c>
      <c r="F121" s="28" t="s">
        <v>47</v>
      </c>
      <c r="G121" s="28" t="s">
        <v>33</v>
      </c>
      <c r="H121" s="28" t="s">
        <v>41</v>
      </c>
      <c r="I121" s="68">
        <v>13196</v>
      </c>
      <c r="J121" s="28" t="s">
        <v>6</v>
      </c>
      <c r="K121" s="29">
        <v>43379</v>
      </c>
      <c r="L121" s="29">
        <v>43409</v>
      </c>
      <c r="M121" s="29">
        <v>43432</v>
      </c>
      <c r="N121" s="29">
        <v>43440</v>
      </c>
      <c r="O121" s="29">
        <v>43461</v>
      </c>
      <c r="P121" s="29">
        <v>43483</v>
      </c>
      <c r="Q121" s="75">
        <v>43522</v>
      </c>
      <c r="R121" s="75">
        <v>43654</v>
      </c>
      <c r="S121" s="75">
        <v>43739</v>
      </c>
      <c r="T121" s="29"/>
      <c r="U121" s="29"/>
      <c r="V121" s="29"/>
      <c r="W121" s="29"/>
      <c r="X121" s="29"/>
      <c r="Y121" s="29"/>
      <c r="Z121" s="29">
        <f t="shared" si="33"/>
        <v>43739</v>
      </c>
      <c r="AA121" s="77" t="s">
        <v>132</v>
      </c>
      <c r="AB121" s="90" t="str">
        <f t="shared" si="20"/>
        <v>Octobre 2019</v>
      </c>
      <c r="AC121" s="29"/>
      <c r="AD121" s="38" t="s">
        <v>213</v>
      </c>
      <c r="AE121" s="38" t="s">
        <v>214</v>
      </c>
      <c r="AF121" s="30"/>
      <c r="AG121" s="30"/>
      <c r="AH121" s="30"/>
      <c r="AI121" s="30"/>
      <c r="AJ121" s="38" t="s">
        <v>215</v>
      </c>
      <c r="AK121" s="30"/>
      <c r="AL121" s="30"/>
      <c r="AM121" s="77" t="s">
        <v>132</v>
      </c>
      <c r="AN121" s="30"/>
      <c r="AO121" s="30"/>
      <c r="AP121" s="96"/>
      <c r="AQ121" s="30"/>
      <c r="AR121" s="30"/>
      <c r="AS121" s="73" t="s">
        <v>236</v>
      </c>
    </row>
    <row r="122" spans="1:45" s="1" customFormat="1" ht="69.95" customHeight="1">
      <c r="A122" s="13" t="s">
        <v>28</v>
      </c>
      <c r="B122" s="13" t="s">
        <v>29</v>
      </c>
      <c r="C122" s="15" t="s">
        <v>37</v>
      </c>
      <c r="D122" s="15" t="s">
        <v>46</v>
      </c>
      <c r="E122" s="15" t="s">
        <v>32</v>
      </c>
      <c r="F122" s="15" t="s">
        <v>47</v>
      </c>
      <c r="G122" s="15" t="s">
        <v>33</v>
      </c>
      <c r="H122" s="15" t="s">
        <v>41</v>
      </c>
      <c r="I122" s="15" t="s">
        <v>110</v>
      </c>
      <c r="J122" s="15" t="s">
        <v>111</v>
      </c>
      <c r="K122" s="76">
        <v>43675</v>
      </c>
      <c r="L122" s="76">
        <v>43707</v>
      </c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>
        <f t="shared" si="0"/>
        <v>43707</v>
      </c>
      <c r="AA122" s="69" t="s">
        <v>216</v>
      </c>
      <c r="AB122" s="93" t="str">
        <f t="shared" si="20"/>
        <v>Juillet 2019</v>
      </c>
      <c r="AC122" s="69"/>
      <c r="AD122" s="69"/>
      <c r="AE122" s="69"/>
      <c r="AF122" s="69"/>
      <c r="AG122" s="69"/>
      <c r="AH122" s="69"/>
      <c r="AI122" s="69"/>
      <c r="AJ122" s="69" t="s">
        <v>216</v>
      </c>
      <c r="AK122" s="69"/>
      <c r="AL122" s="69" t="s">
        <v>217</v>
      </c>
      <c r="AM122" s="69" t="s">
        <v>218</v>
      </c>
      <c r="AN122" s="69"/>
      <c r="AO122" s="69"/>
      <c r="AP122" s="96"/>
      <c r="AQ122" s="30"/>
      <c r="AR122" s="30"/>
      <c r="AS122" s="70" t="s">
        <v>248</v>
      </c>
    </row>
    <row r="123" spans="1:45" s="1" customFormat="1" ht="69.95" customHeight="1">
      <c r="A123" s="13" t="s">
        <v>28</v>
      </c>
      <c r="B123" s="13" t="s">
        <v>29</v>
      </c>
      <c r="C123" s="15" t="s">
        <v>37</v>
      </c>
      <c r="D123" s="15" t="s">
        <v>46</v>
      </c>
      <c r="E123" s="15" t="s">
        <v>32</v>
      </c>
      <c r="F123" s="15" t="s">
        <v>47</v>
      </c>
      <c r="G123" s="15" t="s">
        <v>33</v>
      </c>
      <c r="H123" s="15" t="s">
        <v>41</v>
      </c>
      <c r="I123" s="15" t="s">
        <v>110</v>
      </c>
      <c r="J123" s="15" t="s">
        <v>111</v>
      </c>
      <c r="K123" s="76">
        <v>43675</v>
      </c>
      <c r="L123" s="76">
        <v>43707</v>
      </c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>
        <f t="shared" ref="Z123:Z124" si="34">MAX(K123:Y123)</f>
        <v>43707</v>
      </c>
      <c r="AA123" s="69" t="s">
        <v>217</v>
      </c>
      <c r="AB123" s="93" t="str">
        <f t="shared" si="20"/>
        <v>Septembre 2019</v>
      </c>
      <c r="AC123" s="69"/>
      <c r="AD123" s="69"/>
      <c r="AE123" s="69"/>
      <c r="AF123" s="69"/>
      <c r="AG123" s="69"/>
      <c r="AH123" s="69"/>
      <c r="AI123" s="69"/>
      <c r="AJ123" s="69" t="s">
        <v>216</v>
      </c>
      <c r="AK123" s="69"/>
      <c r="AL123" s="69" t="s">
        <v>217</v>
      </c>
      <c r="AM123" s="69" t="s">
        <v>218</v>
      </c>
      <c r="AN123" s="69"/>
      <c r="AO123" s="69"/>
      <c r="AP123" s="96"/>
      <c r="AQ123" s="30"/>
      <c r="AR123" s="30"/>
      <c r="AS123" s="70" t="s">
        <v>248</v>
      </c>
    </row>
    <row r="124" spans="1:45" s="1" customFormat="1" ht="69.95" customHeight="1">
      <c r="A124" s="13" t="s">
        <v>28</v>
      </c>
      <c r="B124" s="13" t="s">
        <v>29</v>
      </c>
      <c r="C124" s="15" t="s">
        <v>37</v>
      </c>
      <c r="D124" s="15" t="s">
        <v>46</v>
      </c>
      <c r="E124" s="15" t="s">
        <v>32</v>
      </c>
      <c r="F124" s="15" t="s">
        <v>47</v>
      </c>
      <c r="G124" s="15" t="s">
        <v>33</v>
      </c>
      <c r="H124" s="15" t="s">
        <v>41</v>
      </c>
      <c r="I124" s="15" t="s">
        <v>110</v>
      </c>
      <c r="J124" s="15" t="s">
        <v>111</v>
      </c>
      <c r="K124" s="76">
        <v>43675</v>
      </c>
      <c r="L124" s="76">
        <v>43707</v>
      </c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>
        <f t="shared" si="34"/>
        <v>43707</v>
      </c>
      <c r="AA124" s="69" t="s">
        <v>218</v>
      </c>
      <c r="AB124" s="93" t="str">
        <f t="shared" si="20"/>
        <v>Octobre 2019</v>
      </c>
      <c r="AC124" s="69"/>
      <c r="AD124" s="69"/>
      <c r="AE124" s="69"/>
      <c r="AF124" s="69"/>
      <c r="AG124" s="69"/>
      <c r="AH124" s="69"/>
      <c r="AI124" s="69"/>
      <c r="AJ124" s="69" t="s">
        <v>216</v>
      </c>
      <c r="AK124" s="69"/>
      <c r="AL124" s="69" t="s">
        <v>217</v>
      </c>
      <c r="AM124" s="69" t="s">
        <v>218</v>
      </c>
      <c r="AN124" s="69"/>
      <c r="AO124" s="69"/>
      <c r="AP124" s="96"/>
      <c r="AQ124" s="30"/>
      <c r="AR124" s="30"/>
      <c r="AS124" s="70" t="s">
        <v>248</v>
      </c>
    </row>
    <row r="125" spans="1:45" s="1" customFormat="1" ht="69.95" customHeight="1">
      <c r="A125" s="9" t="s">
        <v>28</v>
      </c>
      <c r="B125" s="9" t="s">
        <v>29</v>
      </c>
      <c r="C125" s="68" t="s">
        <v>37</v>
      </c>
      <c r="D125" s="68">
        <v>14</v>
      </c>
      <c r="E125" s="28" t="s">
        <v>32</v>
      </c>
      <c r="F125" s="28" t="s">
        <v>47</v>
      </c>
      <c r="G125" s="28" t="s">
        <v>33</v>
      </c>
      <c r="H125" s="28" t="s">
        <v>41</v>
      </c>
      <c r="I125" s="68">
        <v>13200</v>
      </c>
      <c r="J125" s="28" t="s">
        <v>3</v>
      </c>
      <c r="K125" s="29">
        <v>43333</v>
      </c>
      <c r="L125" s="29">
        <v>43335</v>
      </c>
      <c r="M125" s="75">
        <v>43412</v>
      </c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>
        <f t="shared" si="0"/>
        <v>43412</v>
      </c>
      <c r="AA125" s="79"/>
      <c r="AB125" s="90" t="str">
        <f t="shared" si="20"/>
        <v/>
      </c>
      <c r="AC125" s="29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96"/>
      <c r="AQ125" s="30"/>
      <c r="AR125" s="30"/>
      <c r="AS125" s="73" t="s">
        <v>236</v>
      </c>
    </row>
    <row r="126" spans="1:45" s="1" customFormat="1" ht="69.95" customHeight="1">
      <c r="A126" s="9" t="s">
        <v>28</v>
      </c>
      <c r="B126" s="9" t="s">
        <v>29</v>
      </c>
      <c r="C126" s="68" t="s">
        <v>37</v>
      </c>
      <c r="D126" s="68">
        <v>14</v>
      </c>
      <c r="E126" s="28" t="s">
        <v>32</v>
      </c>
      <c r="F126" s="28" t="s">
        <v>47</v>
      </c>
      <c r="G126" s="28" t="s">
        <v>33</v>
      </c>
      <c r="H126" s="28" t="s">
        <v>41</v>
      </c>
      <c r="I126" s="68">
        <v>13202</v>
      </c>
      <c r="J126" s="28" t="s">
        <v>66</v>
      </c>
      <c r="K126" s="29">
        <v>43371</v>
      </c>
      <c r="L126" s="75">
        <v>43432</v>
      </c>
      <c r="M126" s="75">
        <v>43566</v>
      </c>
      <c r="N126" s="75">
        <v>43574</v>
      </c>
      <c r="O126" s="75">
        <v>43630</v>
      </c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>
        <f t="shared" ref="Z126:Z159" si="35">MAX(K126:Y126)</f>
        <v>43630</v>
      </c>
      <c r="AA126" s="77" t="s">
        <v>219</v>
      </c>
      <c r="AB126" s="90" t="str">
        <f t="shared" si="20"/>
        <v>Avril 2019</v>
      </c>
      <c r="AC126" s="29"/>
      <c r="AD126" s="30"/>
      <c r="AE126" s="30"/>
      <c r="AF126" s="30"/>
      <c r="AG126" s="77" t="s">
        <v>219</v>
      </c>
      <c r="AH126" s="30"/>
      <c r="AI126" s="77" t="s">
        <v>133</v>
      </c>
      <c r="AJ126" s="30"/>
      <c r="AK126" s="30"/>
      <c r="AL126" s="30"/>
      <c r="AM126" s="30"/>
      <c r="AN126" s="30"/>
      <c r="AO126" s="30"/>
      <c r="AP126" s="96"/>
      <c r="AQ126" s="30"/>
      <c r="AR126" s="30"/>
      <c r="AS126" s="73" t="s">
        <v>236</v>
      </c>
    </row>
    <row r="127" spans="1:45" s="1" customFormat="1" ht="69.95" customHeight="1">
      <c r="A127" s="9" t="s">
        <v>28</v>
      </c>
      <c r="B127" s="9" t="s">
        <v>29</v>
      </c>
      <c r="C127" s="68" t="s">
        <v>37</v>
      </c>
      <c r="D127" s="68">
        <v>14</v>
      </c>
      <c r="E127" s="28" t="s">
        <v>32</v>
      </c>
      <c r="F127" s="28" t="s">
        <v>47</v>
      </c>
      <c r="G127" s="28" t="s">
        <v>33</v>
      </c>
      <c r="H127" s="28" t="s">
        <v>41</v>
      </c>
      <c r="I127" s="68">
        <v>13202</v>
      </c>
      <c r="J127" s="28" t="s">
        <v>66</v>
      </c>
      <c r="K127" s="29">
        <v>43371</v>
      </c>
      <c r="L127" s="75">
        <v>43432</v>
      </c>
      <c r="M127" s="75">
        <v>43566</v>
      </c>
      <c r="N127" s="75">
        <v>43574</v>
      </c>
      <c r="O127" s="75">
        <v>43630</v>
      </c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>
        <f t="shared" ref="Z127" si="36">MAX(K127:Y127)</f>
        <v>43630</v>
      </c>
      <c r="AA127" s="77" t="s">
        <v>133</v>
      </c>
      <c r="AB127" s="90" t="str">
        <f t="shared" si="20"/>
        <v>Juin 2019</v>
      </c>
      <c r="AC127" s="29"/>
      <c r="AD127" s="30"/>
      <c r="AE127" s="30"/>
      <c r="AF127" s="30"/>
      <c r="AG127" s="77" t="s">
        <v>219</v>
      </c>
      <c r="AH127" s="30"/>
      <c r="AI127" s="77" t="s">
        <v>133</v>
      </c>
      <c r="AJ127" s="30"/>
      <c r="AK127" s="30"/>
      <c r="AL127" s="30"/>
      <c r="AM127" s="30"/>
      <c r="AN127" s="30"/>
      <c r="AO127" s="30"/>
      <c r="AP127" s="96"/>
      <c r="AQ127" s="30"/>
      <c r="AR127" s="30"/>
      <c r="AS127" s="73" t="s">
        <v>236</v>
      </c>
    </row>
    <row r="128" spans="1:45" s="1" customFormat="1" ht="69.95" customHeight="1">
      <c r="A128" s="9" t="s">
        <v>28</v>
      </c>
      <c r="B128" s="9" t="s">
        <v>29</v>
      </c>
      <c r="C128" s="68" t="s">
        <v>12</v>
      </c>
      <c r="D128" s="68">
        <v>14</v>
      </c>
      <c r="E128" s="28" t="s">
        <v>32</v>
      </c>
      <c r="F128" s="28" t="s">
        <v>47</v>
      </c>
      <c r="G128" s="28" t="s">
        <v>33</v>
      </c>
      <c r="H128" s="28" t="s">
        <v>41</v>
      </c>
      <c r="I128" s="68">
        <v>13206</v>
      </c>
      <c r="J128" s="28" t="s">
        <v>76</v>
      </c>
      <c r="K128" s="29">
        <v>43389</v>
      </c>
      <c r="L128" s="29">
        <v>43446</v>
      </c>
      <c r="M128" s="75">
        <v>43476</v>
      </c>
      <c r="N128" s="75">
        <v>43579</v>
      </c>
      <c r="O128" s="75">
        <v>43608</v>
      </c>
      <c r="P128" s="75">
        <v>43640</v>
      </c>
      <c r="Q128" s="75">
        <v>43661</v>
      </c>
      <c r="R128" s="75">
        <v>43727</v>
      </c>
      <c r="S128" s="75">
        <v>43768</v>
      </c>
      <c r="T128" s="29"/>
      <c r="U128" s="29"/>
      <c r="V128" s="29"/>
      <c r="W128" s="29"/>
      <c r="X128" s="29"/>
      <c r="Y128" s="29"/>
      <c r="Z128" s="29">
        <f t="shared" si="35"/>
        <v>43768</v>
      </c>
      <c r="AA128" s="30" t="s">
        <v>220</v>
      </c>
      <c r="AB128" s="90" t="str">
        <f t="shared" si="20"/>
        <v>Janvier 2019</v>
      </c>
      <c r="AC128" s="29"/>
      <c r="AD128" s="30" t="s">
        <v>220</v>
      </c>
      <c r="AE128" s="30"/>
      <c r="AF128" s="30"/>
      <c r="AG128" s="33" t="s">
        <v>221</v>
      </c>
      <c r="AH128" s="38" t="s">
        <v>146</v>
      </c>
      <c r="AI128" s="32" t="s">
        <v>222</v>
      </c>
      <c r="AJ128" s="32" t="s">
        <v>261</v>
      </c>
      <c r="AK128" s="30"/>
      <c r="AL128" s="32" t="s">
        <v>258</v>
      </c>
      <c r="AM128" s="23" t="s">
        <v>223</v>
      </c>
      <c r="AN128" s="30"/>
      <c r="AO128" s="30"/>
      <c r="AP128" s="96"/>
      <c r="AQ128" s="30"/>
      <c r="AR128" s="30"/>
      <c r="AS128" s="73" t="s">
        <v>236</v>
      </c>
    </row>
    <row r="129" spans="1:45" s="1" customFormat="1" ht="69.95" customHeight="1">
      <c r="A129" s="9" t="s">
        <v>28</v>
      </c>
      <c r="B129" s="9" t="s">
        <v>29</v>
      </c>
      <c r="C129" s="68" t="s">
        <v>12</v>
      </c>
      <c r="D129" s="68">
        <v>14</v>
      </c>
      <c r="E129" s="28" t="s">
        <v>32</v>
      </c>
      <c r="F129" s="28" t="s">
        <v>47</v>
      </c>
      <c r="G129" s="28" t="s">
        <v>33</v>
      </c>
      <c r="H129" s="28" t="s">
        <v>41</v>
      </c>
      <c r="I129" s="68">
        <v>13206</v>
      </c>
      <c r="J129" s="28" t="s">
        <v>76</v>
      </c>
      <c r="K129" s="29">
        <v>43389</v>
      </c>
      <c r="L129" s="29">
        <v>43446</v>
      </c>
      <c r="M129" s="75">
        <v>43476</v>
      </c>
      <c r="N129" s="75">
        <v>43579</v>
      </c>
      <c r="O129" s="75">
        <v>43608</v>
      </c>
      <c r="P129" s="75">
        <v>43640</v>
      </c>
      <c r="Q129" s="75">
        <v>43661</v>
      </c>
      <c r="R129" s="75">
        <v>43727</v>
      </c>
      <c r="S129" s="75">
        <v>43768</v>
      </c>
      <c r="T129" s="29"/>
      <c r="U129" s="29"/>
      <c r="V129" s="29"/>
      <c r="W129" s="29"/>
      <c r="X129" s="29"/>
      <c r="Y129" s="29"/>
      <c r="Z129" s="29">
        <f t="shared" ref="Z129:Z134" si="37">MAX(K129:Y129)</f>
        <v>43768</v>
      </c>
      <c r="AA129" s="33" t="s">
        <v>221</v>
      </c>
      <c r="AB129" s="90" t="str">
        <f t="shared" si="20"/>
        <v>Avril 2019</v>
      </c>
      <c r="AC129" s="29"/>
      <c r="AD129" s="30" t="s">
        <v>220</v>
      </c>
      <c r="AE129" s="30"/>
      <c r="AF129" s="30"/>
      <c r="AG129" s="33" t="s">
        <v>221</v>
      </c>
      <c r="AH129" s="38" t="s">
        <v>146</v>
      </c>
      <c r="AI129" s="32" t="s">
        <v>222</v>
      </c>
      <c r="AJ129" s="32" t="s">
        <v>261</v>
      </c>
      <c r="AK129" s="30"/>
      <c r="AL129" s="32" t="s">
        <v>258</v>
      </c>
      <c r="AM129" s="23" t="s">
        <v>223</v>
      </c>
      <c r="AN129" s="30"/>
      <c r="AO129" s="30"/>
      <c r="AP129" s="96"/>
      <c r="AQ129" s="30"/>
      <c r="AR129" s="30"/>
      <c r="AS129" s="73" t="s">
        <v>236</v>
      </c>
    </row>
    <row r="130" spans="1:45" s="1" customFormat="1" ht="69.95" customHeight="1">
      <c r="A130" s="9" t="s">
        <v>28</v>
      </c>
      <c r="B130" s="9" t="s">
        <v>29</v>
      </c>
      <c r="C130" s="68" t="s">
        <v>12</v>
      </c>
      <c r="D130" s="68">
        <v>14</v>
      </c>
      <c r="E130" s="28" t="s">
        <v>32</v>
      </c>
      <c r="F130" s="28" t="s">
        <v>47</v>
      </c>
      <c r="G130" s="28" t="s">
        <v>33</v>
      </c>
      <c r="H130" s="28" t="s">
        <v>41</v>
      </c>
      <c r="I130" s="68">
        <v>13206</v>
      </c>
      <c r="J130" s="28" t="s">
        <v>76</v>
      </c>
      <c r="K130" s="29">
        <v>43389</v>
      </c>
      <c r="L130" s="29">
        <v>43446</v>
      </c>
      <c r="M130" s="75">
        <v>43476</v>
      </c>
      <c r="N130" s="75">
        <v>43579</v>
      </c>
      <c r="O130" s="75">
        <v>43608</v>
      </c>
      <c r="P130" s="75">
        <v>43640</v>
      </c>
      <c r="Q130" s="75">
        <v>43661</v>
      </c>
      <c r="R130" s="75">
        <v>43727</v>
      </c>
      <c r="S130" s="75">
        <v>43768</v>
      </c>
      <c r="T130" s="29"/>
      <c r="U130" s="29"/>
      <c r="V130" s="29"/>
      <c r="W130" s="29"/>
      <c r="X130" s="29"/>
      <c r="Y130" s="29"/>
      <c r="Z130" s="29">
        <f t="shared" si="37"/>
        <v>43768</v>
      </c>
      <c r="AA130" s="38" t="s">
        <v>146</v>
      </c>
      <c r="AB130" s="90" t="str">
        <f t="shared" si="20"/>
        <v>Mai 2019</v>
      </c>
      <c r="AC130" s="29"/>
      <c r="AD130" s="30" t="s">
        <v>220</v>
      </c>
      <c r="AE130" s="30"/>
      <c r="AF130" s="30"/>
      <c r="AG130" s="33" t="s">
        <v>221</v>
      </c>
      <c r="AH130" s="38" t="s">
        <v>146</v>
      </c>
      <c r="AI130" s="32" t="s">
        <v>222</v>
      </c>
      <c r="AJ130" s="32" t="s">
        <v>261</v>
      </c>
      <c r="AK130" s="30"/>
      <c r="AL130" s="32" t="s">
        <v>258</v>
      </c>
      <c r="AM130" s="23" t="s">
        <v>223</v>
      </c>
      <c r="AN130" s="30"/>
      <c r="AO130" s="30"/>
      <c r="AP130" s="96"/>
      <c r="AQ130" s="30"/>
      <c r="AR130" s="30"/>
      <c r="AS130" s="73" t="s">
        <v>236</v>
      </c>
    </row>
    <row r="131" spans="1:45" s="1" customFormat="1" ht="69.95" customHeight="1">
      <c r="A131" s="9" t="s">
        <v>28</v>
      </c>
      <c r="B131" s="9" t="s">
        <v>29</v>
      </c>
      <c r="C131" s="68" t="s">
        <v>12</v>
      </c>
      <c r="D131" s="68">
        <v>14</v>
      </c>
      <c r="E131" s="28" t="s">
        <v>32</v>
      </c>
      <c r="F131" s="28" t="s">
        <v>47</v>
      </c>
      <c r="G131" s="28" t="s">
        <v>33</v>
      </c>
      <c r="H131" s="28" t="s">
        <v>41</v>
      </c>
      <c r="I131" s="68">
        <v>13206</v>
      </c>
      <c r="J131" s="28" t="s">
        <v>76</v>
      </c>
      <c r="K131" s="29">
        <v>43389</v>
      </c>
      <c r="L131" s="29">
        <v>43446</v>
      </c>
      <c r="M131" s="75">
        <v>43476</v>
      </c>
      <c r="N131" s="75">
        <v>43579</v>
      </c>
      <c r="O131" s="75">
        <v>43608</v>
      </c>
      <c r="P131" s="75">
        <v>43640</v>
      </c>
      <c r="Q131" s="75">
        <v>43661</v>
      </c>
      <c r="R131" s="75">
        <v>43727</v>
      </c>
      <c r="S131" s="75">
        <v>43768</v>
      </c>
      <c r="T131" s="29"/>
      <c r="U131" s="29"/>
      <c r="V131" s="29"/>
      <c r="W131" s="29"/>
      <c r="X131" s="29"/>
      <c r="Y131" s="29"/>
      <c r="Z131" s="29">
        <f t="shared" si="37"/>
        <v>43768</v>
      </c>
      <c r="AA131" s="32" t="s">
        <v>222</v>
      </c>
      <c r="AB131" s="90" t="str">
        <f t="shared" si="20"/>
        <v>Juin 2019</v>
      </c>
      <c r="AC131" s="29"/>
      <c r="AD131" s="30" t="s">
        <v>220</v>
      </c>
      <c r="AE131" s="30"/>
      <c r="AF131" s="30"/>
      <c r="AG131" s="33" t="s">
        <v>221</v>
      </c>
      <c r="AH131" s="38" t="s">
        <v>146</v>
      </c>
      <c r="AI131" s="32" t="s">
        <v>222</v>
      </c>
      <c r="AJ131" s="32" t="s">
        <v>261</v>
      </c>
      <c r="AK131" s="30"/>
      <c r="AL131" s="32" t="s">
        <v>258</v>
      </c>
      <c r="AM131" s="23" t="s">
        <v>223</v>
      </c>
      <c r="AN131" s="30"/>
      <c r="AO131" s="30"/>
      <c r="AP131" s="96"/>
      <c r="AQ131" s="30"/>
      <c r="AR131" s="30"/>
      <c r="AS131" s="73" t="s">
        <v>236</v>
      </c>
    </row>
    <row r="132" spans="1:45" s="1" customFormat="1" ht="69.95" customHeight="1">
      <c r="A132" s="9" t="s">
        <v>28</v>
      </c>
      <c r="B132" s="9" t="s">
        <v>29</v>
      </c>
      <c r="C132" s="68" t="s">
        <v>12</v>
      </c>
      <c r="D132" s="68">
        <v>14</v>
      </c>
      <c r="E132" s="28" t="s">
        <v>32</v>
      </c>
      <c r="F132" s="28" t="s">
        <v>47</v>
      </c>
      <c r="G132" s="28" t="s">
        <v>33</v>
      </c>
      <c r="H132" s="28" t="s">
        <v>41</v>
      </c>
      <c r="I132" s="68">
        <v>13206</v>
      </c>
      <c r="J132" s="28" t="s">
        <v>76</v>
      </c>
      <c r="K132" s="29">
        <v>43389</v>
      </c>
      <c r="L132" s="29">
        <v>43446</v>
      </c>
      <c r="M132" s="75">
        <v>43476</v>
      </c>
      <c r="N132" s="75">
        <v>43579</v>
      </c>
      <c r="O132" s="75">
        <v>43608</v>
      </c>
      <c r="P132" s="75">
        <v>43640</v>
      </c>
      <c r="Q132" s="75">
        <v>43661</v>
      </c>
      <c r="R132" s="75">
        <v>43727</v>
      </c>
      <c r="S132" s="75">
        <v>43768</v>
      </c>
      <c r="T132" s="29"/>
      <c r="U132" s="29"/>
      <c r="V132" s="29"/>
      <c r="W132" s="29"/>
      <c r="X132" s="29"/>
      <c r="Y132" s="29"/>
      <c r="Z132" s="29">
        <f t="shared" si="37"/>
        <v>43768</v>
      </c>
      <c r="AA132" s="32" t="s">
        <v>261</v>
      </c>
      <c r="AB132" s="90" t="str">
        <f t="shared" si="20"/>
        <v>Juillet 2019</v>
      </c>
      <c r="AC132" s="29"/>
      <c r="AD132" s="30" t="s">
        <v>220</v>
      </c>
      <c r="AE132" s="30"/>
      <c r="AF132" s="30"/>
      <c r="AG132" s="33" t="s">
        <v>221</v>
      </c>
      <c r="AH132" s="38" t="s">
        <v>146</v>
      </c>
      <c r="AI132" s="32" t="s">
        <v>222</v>
      </c>
      <c r="AJ132" s="32" t="s">
        <v>261</v>
      </c>
      <c r="AK132" s="30"/>
      <c r="AL132" s="32" t="s">
        <v>258</v>
      </c>
      <c r="AM132" s="23" t="s">
        <v>223</v>
      </c>
      <c r="AN132" s="30"/>
      <c r="AO132" s="30"/>
      <c r="AP132" s="96"/>
      <c r="AQ132" s="30"/>
      <c r="AR132" s="30"/>
      <c r="AS132" s="73" t="s">
        <v>236</v>
      </c>
    </row>
    <row r="133" spans="1:45" s="1" customFormat="1" ht="69.95" customHeight="1">
      <c r="A133" s="9" t="s">
        <v>28</v>
      </c>
      <c r="B133" s="9" t="s">
        <v>29</v>
      </c>
      <c r="C133" s="68" t="s">
        <v>12</v>
      </c>
      <c r="D133" s="68">
        <v>14</v>
      </c>
      <c r="E133" s="28" t="s">
        <v>32</v>
      </c>
      <c r="F133" s="28" t="s">
        <v>47</v>
      </c>
      <c r="G133" s="28" t="s">
        <v>33</v>
      </c>
      <c r="H133" s="28" t="s">
        <v>41</v>
      </c>
      <c r="I133" s="68">
        <v>13206</v>
      </c>
      <c r="J133" s="28" t="s">
        <v>76</v>
      </c>
      <c r="K133" s="29">
        <v>43389</v>
      </c>
      <c r="L133" s="29">
        <v>43446</v>
      </c>
      <c r="M133" s="75">
        <v>43476</v>
      </c>
      <c r="N133" s="75">
        <v>43579</v>
      </c>
      <c r="O133" s="75">
        <v>43608</v>
      </c>
      <c r="P133" s="75">
        <v>43640</v>
      </c>
      <c r="Q133" s="75">
        <v>43661</v>
      </c>
      <c r="R133" s="75">
        <v>43727</v>
      </c>
      <c r="S133" s="75">
        <v>43768</v>
      </c>
      <c r="T133" s="29"/>
      <c r="U133" s="29"/>
      <c r="V133" s="29"/>
      <c r="W133" s="29"/>
      <c r="X133" s="29"/>
      <c r="Y133" s="29"/>
      <c r="Z133" s="29">
        <f t="shared" si="37"/>
        <v>43768</v>
      </c>
      <c r="AA133" s="32" t="s">
        <v>258</v>
      </c>
      <c r="AB133" s="90" t="str">
        <f t="shared" ref="AB133:AB171" si="38">IFERROR(INDEX($AD$3:$AO$3,MATCH(AA133,AD133:AO133,0)),"")</f>
        <v>Septembre 2019</v>
      </c>
      <c r="AC133" s="29"/>
      <c r="AD133" s="30" t="s">
        <v>220</v>
      </c>
      <c r="AE133" s="30"/>
      <c r="AF133" s="30"/>
      <c r="AG133" s="33" t="s">
        <v>221</v>
      </c>
      <c r="AH133" s="38" t="s">
        <v>146</v>
      </c>
      <c r="AI133" s="32" t="s">
        <v>222</v>
      </c>
      <c r="AJ133" s="32" t="s">
        <v>261</v>
      </c>
      <c r="AK133" s="30"/>
      <c r="AL133" s="32" t="s">
        <v>258</v>
      </c>
      <c r="AM133" s="23" t="s">
        <v>223</v>
      </c>
      <c r="AN133" s="30"/>
      <c r="AO133" s="30"/>
      <c r="AP133" s="96"/>
      <c r="AQ133" s="30"/>
      <c r="AR133" s="30"/>
      <c r="AS133" s="73" t="s">
        <v>236</v>
      </c>
    </row>
    <row r="134" spans="1:45" s="1" customFormat="1" ht="69.95" customHeight="1">
      <c r="A134" s="9" t="s">
        <v>28</v>
      </c>
      <c r="B134" s="9" t="s">
        <v>29</v>
      </c>
      <c r="C134" s="68" t="s">
        <v>12</v>
      </c>
      <c r="D134" s="68">
        <v>14</v>
      </c>
      <c r="E134" s="28" t="s">
        <v>32</v>
      </c>
      <c r="F134" s="28" t="s">
        <v>47</v>
      </c>
      <c r="G134" s="28" t="s">
        <v>33</v>
      </c>
      <c r="H134" s="28" t="s">
        <v>41</v>
      </c>
      <c r="I134" s="68">
        <v>13206</v>
      </c>
      <c r="J134" s="28" t="s">
        <v>76</v>
      </c>
      <c r="K134" s="29">
        <v>43389</v>
      </c>
      <c r="L134" s="29">
        <v>43446</v>
      </c>
      <c r="M134" s="75">
        <v>43476</v>
      </c>
      <c r="N134" s="75">
        <v>43579</v>
      </c>
      <c r="O134" s="75">
        <v>43608</v>
      </c>
      <c r="P134" s="75">
        <v>43640</v>
      </c>
      <c r="Q134" s="75">
        <v>43661</v>
      </c>
      <c r="R134" s="75">
        <v>43727</v>
      </c>
      <c r="S134" s="75">
        <v>43768</v>
      </c>
      <c r="T134" s="29"/>
      <c r="U134" s="29"/>
      <c r="V134" s="29"/>
      <c r="W134" s="29"/>
      <c r="X134" s="29"/>
      <c r="Y134" s="29"/>
      <c r="Z134" s="29">
        <f t="shared" si="37"/>
        <v>43768</v>
      </c>
      <c r="AA134" s="23" t="s">
        <v>223</v>
      </c>
      <c r="AB134" s="90" t="str">
        <f t="shared" si="38"/>
        <v>Octobre 2019</v>
      </c>
      <c r="AC134" s="29"/>
      <c r="AD134" s="30" t="s">
        <v>220</v>
      </c>
      <c r="AE134" s="30"/>
      <c r="AF134" s="30"/>
      <c r="AG134" s="33" t="s">
        <v>221</v>
      </c>
      <c r="AH134" s="38" t="s">
        <v>146</v>
      </c>
      <c r="AI134" s="32" t="s">
        <v>222</v>
      </c>
      <c r="AJ134" s="32" t="s">
        <v>261</v>
      </c>
      <c r="AK134" s="30"/>
      <c r="AL134" s="32" t="s">
        <v>258</v>
      </c>
      <c r="AM134" s="23" t="s">
        <v>223</v>
      </c>
      <c r="AN134" s="30"/>
      <c r="AO134" s="30"/>
      <c r="AP134" s="96"/>
      <c r="AQ134" s="30"/>
      <c r="AR134" s="30"/>
      <c r="AS134" s="73" t="s">
        <v>236</v>
      </c>
    </row>
    <row r="135" spans="1:45" s="1" customFormat="1" ht="69.95" customHeight="1">
      <c r="A135" s="9" t="s">
        <v>28</v>
      </c>
      <c r="B135" s="9" t="s">
        <v>29</v>
      </c>
      <c r="C135" s="68" t="s">
        <v>12</v>
      </c>
      <c r="D135" s="68">
        <v>14</v>
      </c>
      <c r="E135" s="28" t="s">
        <v>32</v>
      </c>
      <c r="F135" s="28" t="s">
        <v>47</v>
      </c>
      <c r="G135" s="28" t="s">
        <v>33</v>
      </c>
      <c r="H135" s="28" t="s">
        <v>41</v>
      </c>
      <c r="I135" s="68" t="s">
        <v>85</v>
      </c>
      <c r="J135" s="28" t="s">
        <v>86</v>
      </c>
      <c r="K135" s="29">
        <v>43455</v>
      </c>
      <c r="L135" s="75">
        <v>43476</v>
      </c>
      <c r="M135" s="75">
        <v>43587</v>
      </c>
      <c r="N135" s="75">
        <v>43601</v>
      </c>
      <c r="O135" s="75">
        <v>43622</v>
      </c>
      <c r="P135" s="75">
        <v>43640</v>
      </c>
      <c r="Q135" s="75">
        <v>43649</v>
      </c>
      <c r="R135" s="75">
        <v>43654</v>
      </c>
      <c r="S135" s="75">
        <v>43754</v>
      </c>
      <c r="T135" s="75">
        <v>43790</v>
      </c>
      <c r="U135" s="29"/>
      <c r="V135" s="29"/>
      <c r="W135" s="29"/>
      <c r="X135" s="29"/>
      <c r="Y135" s="29"/>
      <c r="Z135" s="29">
        <f t="shared" si="35"/>
        <v>43790</v>
      </c>
      <c r="AA135" s="30" t="s">
        <v>224</v>
      </c>
      <c r="AB135" s="90" t="str">
        <f t="shared" si="38"/>
        <v>Janvier 2019</v>
      </c>
      <c r="AC135" s="29"/>
      <c r="AD135" s="30" t="s">
        <v>224</v>
      </c>
      <c r="AE135" s="30"/>
      <c r="AF135" s="30"/>
      <c r="AG135" s="30"/>
      <c r="AH135" s="38" t="s">
        <v>225</v>
      </c>
      <c r="AI135" s="38" t="s">
        <v>228</v>
      </c>
      <c r="AJ135" s="32" t="s">
        <v>227</v>
      </c>
      <c r="AK135" s="30"/>
      <c r="AL135" s="30"/>
      <c r="AM135" s="23" t="s">
        <v>226</v>
      </c>
      <c r="AN135" s="38" t="s">
        <v>229</v>
      </c>
      <c r="AO135" s="30"/>
      <c r="AP135" s="96"/>
      <c r="AQ135" s="30"/>
      <c r="AR135" s="30"/>
      <c r="AS135" s="73" t="s">
        <v>236</v>
      </c>
    </row>
    <row r="136" spans="1:45" s="1" customFormat="1" ht="69.95" customHeight="1">
      <c r="A136" s="9" t="s">
        <v>28</v>
      </c>
      <c r="B136" s="9" t="s">
        <v>29</v>
      </c>
      <c r="C136" s="68" t="s">
        <v>12</v>
      </c>
      <c r="D136" s="68">
        <v>14</v>
      </c>
      <c r="E136" s="28" t="s">
        <v>32</v>
      </c>
      <c r="F136" s="28" t="s">
        <v>47</v>
      </c>
      <c r="G136" s="28" t="s">
        <v>33</v>
      </c>
      <c r="H136" s="28" t="s">
        <v>41</v>
      </c>
      <c r="I136" s="68" t="s">
        <v>85</v>
      </c>
      <c r="J136" s="28" t="s">
        <v>86</v>
      </c>
      <c r="K136" s="29">
        <v>43455</v>
      </c>
      <c r="L136" s="75">
        <v>43476</v>
      </c>
      <c r="M136" s="75">
        <v>43587</v>
      </c>
      <c r="N136" s="75">
        <v>43601</v>
      </c>
      <c r="O136" s="75">
        <v>43622</v>
      </c>
      <c r="P136" s="75">
        <v>43640</v>
      </c>
      <c r="Q136" s="75">
        <v>43649</v>
      </c>
      <c r="R136" s="75">
        <v>43654</v>
      </c>
      <c r="S136" s="75">
        <v>43754</v>
      </c>
      <c r="T136" s="75">
        <v>43790</v>
      </c>
      <c r="U136" s="29"/>
      <c r="V136" s="29"/>
      <c r="W136" s="29"/>
      <c r="X136" s="29"/>
      <c r="Y136" s="29"/>
      <c r="Z136" s="29">
        <f t="shared" ref="Z136:Z140" si="39">MAX(K136:Y136)</f>
        <v>43790</v>
      </c>
      <c r="AA136" s="38" t="s">
        <v>225</v>
      </c>
      <c r="AB136" s="90" t="str">
        <f t="shared" si="38"/>
        <v>Mai 2019</v>
      </c>
      <c r="AC136" s="29"/>
      <c r="AD136" s="30" t="s">
        <v>224</v>
      </c>
      <c r="AE136" s="30"/>
      <c r="AF136" s="30"/>
      <c r="AG136" s="30"/>
      <c r="AH136" s="38" t="s">
        <v>225</v>
      </c>
      <c r="AI136" s="38" t="s">
        <v>228</v>
      </c>
      <c r="AJ136" s="32" t="s">
        <v>227</v>
      </c>
      <c r="AK136" s="30"/>
      <c r="AL136" s="30"/>
      <c r="AM136" s="23" t="s">
        <v>226</v>
      </c>
      <c r="AN136" s="38" t="s">
        <v>229</v>
      </c>
      <c r="AO136" s="30"/>
      <c r="AP136" s="96"/>
      <c r="AQ136" s="30"/>
      <c r="AR136" s="30"/>
      <c r="AS136" s="73" t="s">
        <v>236</v>
      </c>
    </row>
    <row r="137" spans="1:45" s="1" customFormat="1" ht="69.95" customHeight="1">
      <c r="A137" s="9" t="s">
        <v>28</v>
      </c>
      <c r="B137" s="9" t="s">
        <v>29</v>
      </c>
      <c r="C137" s="68" t="s">
        <v>12</v>
      </c>
      <c r="D137" s="68">
        <v>14</v>
      </c>
      <c r="E137" s="28" t="s">
        <v>32</v>
      </c>
      <c r="F137" s="28" t="s">
        <v>47</v>
      </c>
      <c r="G137" s="28" t="s">
        <v>33</v>
      </c>
      <c r="H137" s="28" t="s">
        <v>41</v>
      </c>
      <c r="I137" s="68" t="s">
        <v>85</v>
      </c>
      <c r="J137" s="28" t="s">
        <v>86</v>
      </c>
      <c r="K137" s="29">
        <v>43455</v>
      </c>
      <c r="L137" s="75">
        <v>43476</v>
      </c>
      <c r="M137" s="75">
        <v>43587</v>
      </c>
      <c r="N137" s="75">
        <v>43601</v>
      </c>
      <c r="O137" s="75">
        <v>43622</v>
      </c>
      <c r="P137" s="75">
        <v>43640</v>
      </c>
      <c r="Q137" s="75">
        <v>43649</v>
      </c>
      <c r="R137" s="75">
        <v>43654</v>
      </c>
      <c r="S137" s="75">
        <v>43754</v>
      </c>
      <c r="T137" s="75">
        <v>43790</v>
      </c>
      <c r="U137" s="29"/>
      <c r="V137" s="29"/>
      <c r="W137" s="29"/>
      <c r="X137" s="29"/>
      <c r="Y137" s="29"/>
      <c r="Z137" s="29">
        <f t="shared" si="39"/>
        <v>43790</v>
      </c>
      <c r="AA137" s="38" t="s">
        <v>228</v>
      </c>
      <c r="AB137" s="90" t="str">
        <f t="shared" si="38"/>
        <v>Juin 2019</v>
      </c>
      <c r="AC137" s="29"/>
      <c r="AD137" s="30" t="s">
        <v>224</v>
      </c>
      <c r="AE137" s="30"/>
      <c r="AF137" s="30"/>
      <c r="AG137" s="30"/>
      <c r="AH137" s="38" t="s">
        <v>225</v>
      </c>
      <c r="AI137" s="38" t="s">
        <v>228</v>
      </c>
      <c r="AJ137" s="32" t="s">
        <v>227</v>
      </c>
      <c r="AK137" s="30"/>
      <c r="AL137" s="30"/>
      <c r="AM137" s="23" t="s">
        <v>226</v>
      </c>
      <c r="AN137" s="38" t="s">
        <v>229</v>
      </c>
      <c r="AO137" s="30"/>
      <c r="AP137" s="96"/>
      <c r="AQ137" s="30"/>
      <c r="AR137" s="30"/>
      <c r="AS137" s="73" t="s">
        <v>236</v>
      </c>
    </row>
    <row r="138" spans="1:45" s="1" customFormat="1" ht="69.95" customHeight="1">
      <c r="A138" s="9" t="s">
        <v>28</v>
      </c>
      <c r="B138" s="9" t="s">
        <v>29</v>
      </c>
      <c r="C138" s="68" t="s">
        <v>12</v>
      </c>
      <c r="D138" s="68">
        <v>14</v>
      </c>
      <c r="E138" s="28" t="s">
        <v>32</v>
      </c>
      <c r="F138" s="28" t="s">
        <v>47</v>
      </c>
      <c r="G138" s="28" t="s">
        <v>33</v>
      </c>
      <c r="H138" s="28" t="s">
        <v>41</v>
      </c>
      <c r="I138" s="68" t="s">
        <v>85</v>
      </c>
      <c r="J138" s="28" t="s">
        <v>86</v>
      </c>
      <c r="K138" s="29">
        <v>43455</v>
      </c>
      <c r="L138" s="75">
        <v>43476</v>
      </c>
      <c r="M138" s="75">
        <v>43587</v>
      </c>
      <c r="N138" s="75">
        <v>43601</v>
      </c>
      <c r="O138" s="75">
        <v>43622</v>
      </c>
      <c r="P138" s="75">
        <v>43640</v>
      </c>
      <c r="Q138" s="75">
        <v>43649</v>
      </c>
      <c r="R138" s="75">
        <v>43654</v>
      </c>
      <c r="S138" s="75">
        <v>43754</v>
      </c>
      <c r="T138" s="75">
        <v>43790</v>
      </c>
      <c r="U138" s="29"/>
      <c r="V138" s="29"/>
      <c r="W138" s="29"/>
      <c r="X138" s="29"/>
      <c r="Y138" s="29"/>
      <c r="Z138" s="29">
        <f t="shared" si="39"/>
        <v>43790</v>
      </c>
      <c r="AA138" s="32" t="s">
        <v>227</v>
      </c>
      <c r="AB138" s="90" t="str">
        <f t="shared" si="38"/>
        <v>Juillet 2019</v>
      </c>
      <c r="AC138" s="29"/>
      <c r="AD138" s="30" t="s">
        <v>224</v>
      </c>
      <c r="AE138" s="30"/>
      <c r="AF138" s="30"/>
      <c r="AG138" s="30"/>
      <c r="AH138" s="38" t="s">
        <v>225</v>
      </c>
      <c r="AI138" s="38" t="s">
        <v>228</v>
      </c>
      <c r="AJ138" s="32" t="s">
        <v>227</v>
      </c>
      <c r="AK138" s="30"/>
      <c r="AL138" s="30"/>
      <c r="AM138" s="23" t="s">
        <v>226</v>
      </c>
      <c r="AN138" s="38" t="s">
        <v>229</v>
      </c>
      <c r="AO138" s="30"/>
      <c r="AP138" s="96"/>
      <c r="AQ138" s="30"/>
      <c r="AR138" s="30"/>
      <c r="AS138" s="73" t="s">
        <v>236</v>
      </c>
    </row>
    <row r="139" spans="1:45" s="1" customFormat="1" ht="69.95" customHeight="1">
      <c r="A139" s="9" t="s">
        <v>28</v>
      </c>
      <c r="B139" s="9" t="s">
        <v>29</v>
      </c>
      <c r="C139" s="68" t="s">
        <v>12</v>
      </c>
      <c r="D139" s="68">
        <v>14</v>
      </c>
      <c r="E139" s="28" t="s">
        <v>32</v>
      </c>
      <c r="F139" s="28" t="s">
        <v>47</v>
      </c>
      <c r="G139" s="28" t="s">
        <v>33</v>
      </c>
      <c r="H139" s="28" t="s">
        <v>41</v>
      </c>
      <c r="I139" s="68" t="s">
        <v>85</v>
      </c>
      <c r="J139" s="28" t="s">
        <v>86</v>
      </c>
      <c r="K139" s="29">
        <v>43455</v>
      </c>
      <c r="L139" s="75">
        <v>43476</v>
      </c>
      <c r="M139" s="75">
        <v>43587</v>
      </c>
      <c r="N139" s="75">
        <v>43601</v>
      </c>
      <c r="O139" s="75">
        <v>43622</v>
      </c>
      <c r="P139" s="75">
        <v>43640</v>
      </c>
      <c r="Q139" s="75">
        <v>43649</v>
      </c>
      <c r="R139" s="75">
        <v>43654</v>
      </c>
      <c r="S139" s="75">
        <v>43754</v>
      </c>
      <c r="T139" s="75">
        <v>43790</v>
      </c>
      <c r="U139" s="29"/>
      <c r="V139" s="29"/>
      <c r="W139" s="29"/>
      <c r="X139" s="29"/>
      <c r="Y139" s="29"/>
      <c r="Z139" s="29">
        <f t="shared" si="39"/>
        <v>43790</v>
      </c>
      <c r="AA139" s="23" t="s">
        <v>226</v>
      </c>
      <c r="AB139" s="90" t="str">
        <f t="shared" si="38"/>
        <v>Octobre 2019</v>
      </c>
      <c r="AC139" s="29"/>
      <c r="AD139" s="30" t="s">
        <v>224</v>
      </c>
      <c r="AE139" s="30"/>
      <c r="AF139" s="30"/>
      <c r="AG139" s="30"/>
      <c r="AH139" s="38" t="s">
        <v>225</v>
      </c>
      <c r="AI139" s="38" t="s">
        <v>228</v>
      </c>
      <c r="AJ139" s="32" t="s">
        <v>227</v>
      </c>
      <c r="AK139" s="30"/>
      <c r="AL139" s="30"/>
      <c r="AM139" s="23" t="s">
        <v>226</v>
      </c>
      <c r="AN139" s="38" t="s">
        <v>229</v>
      </c>
      <c r="AO139" s="30"/>
      <c r="AP139" s="96"/>
      <c r="AQ139" s="30"/>
      <c r="AR139" s="30"/>
      <c r="AS139" s="73" t="s">
        <v>236</v>
      </c>
    </row>
    <row r="140" spans="1:45" s="1" customFormat="1" ht="69.95" customHeight="1">
      <c r="A140" s="9" t="s">
        <v>28</v>
      </c>
      <c r="B140" s="9" t="s">
        <v>29</v>
      </c>
      <c r="C140" s="68" t="s">
        <v>12</v>
      </c>
      <c r="D140" s="68">
        <v>14</v>
      </c>
      <c r="E140" s="28" t="s">
        <v>32</v>
      </c>
      <c r="F140" s="28" t="s">
        <v>47</v>
      </c>
      <c r="G140" s="28" t="s">
        <v>33</v>
      </c>
      <c r="H140" s="28" t="s">
        <v>41</v>
      </c>
      <c r="I140" s="68" t="s">
        <v>85</v>
      </c>
      <c r="J140" s="28" t="s">
        <v>86</v>
      </c>
      <c r="K140" s="29">
        <v>43455</v>
      </c>
      <c r="L140" s="75">
        <v>43476</v>
      </c>
      <c r="M140" s="75">
        <v>43587</v>
      </c>
      <c r="N140" s="75">
        <v>43601</v>
      </c>
      <c r="O140" s="75">
        <v>43622</v>
      </c>
      <c r="P140" s="75">
        <v>43640</v>
      </c>
      <c r="Q140" s="75">
        <v>43649</v>
      </c>
      <c r="R140" s="75">
        <v>43654</v>
      </c>
      <c r="S140" s="75">
        <v>43754</v>
      </c>
      <c r="T140" s="75">
        <v>43790</v>
      </c>
      <c r="U140" s="29"/>
      <c r="V140" s="29"/>
      <c r="W140" s="29"/>
      <c r="X140" s="29"/>
      <c r="Y140" s="29"/>
      <c r="Z140" s="29">
        <f t="shared" si="39"/>
        <v>43790</v>
      </c>
      <c r="AA140" s="38" t="s">
        <v>229</v>
      </c>
      <c r="AB140" s="90" t="str">
        <f t="shared" si="38"/>
        <v>Novembre 2019</v>
      </c>
      <c r="AC140" s="29"/>
      <c r="AD140" s="30" t="s">
        <v>224</v>
      </c>
      <c r="AE140" s="30"/>
      <c r="AF140" s="30"/>
      <c r="AG140" s="30"/>
      <c r="AH140" s="38" t="s">
        <v>225</v>
      </c>
      <c r="AI140" s="38" t="s">
        <v>228</v>
      </c>
      <c r="AJ140" s="32" t="s">
        <v>227</v>
      </c>
      <c r="AK140" s="30"/>
      <c r="AL140" s="30"/>
      <c r="AM140" s="23" t="s">
        <v>226</v>
      </c>
      <c r="AN140" s="38" t="s">
        <v>229</v>
      </c>
      <c r="AO140" s="30"/>
      <c r="AP140" s="96"/>
      <c r="AQ140" s="30"/>
      <c r="AR140" s="30"/>
      <c r="AS140" s="73" t="s">
        <v>236</v>
      </c>
    </row>
    <row r="141" spans="1:45" s="1" customFormat="1" ht="69.95" customHeight="1">
      <c r="A141" s="9" t="s">
        <v>28</v>
      </c>
      <c r="B141" s="9" t="s">
        <v>29</v>
      </c>
      <c r="C141" s="68" t="s">
        <v>12</v>
      </c>
      <c r="D141" s="68" t="s">
        <v>78</v>
      </c>
      <c r="E141" s="28" t="s">
        <v>32</v>
      </c>
      <c r="F141" s="28" t="s">
        <v>47</v>
      </c>
      <c r="G141" s="28" t="s">
        <v>33</v>
      </c>
      <c r="H141" s="28" t="s">
        <v>41</v>
      </c>
      <c r="I141" s="68">
        <v>13208</v>
      </c>
      <c r="J141" s="28" t="s">
        <v>77</v>
      </c>
      <c r="K141" s="75">
        <v>43423</v>
      </c>
      <c r="L141" s="75">
        <v>43566</v>
      </c>
      <c r="M141" s="75">
        <v>43644</v>
      </c>
      <c r="N141" s="75">
        <v>43652</v>
      </c>
      <c r="O141" s="75">
        <v>43658</v>
      </c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>
        <f t="shared" si="35"/>
        <v>43658</v>
      </c>
      <c r="AA141" s="30" t="s">
        <v>143</v>
      </c>
      <c r="AB141" s="90" t="str">
        <f t="shared" si="38"/>
        <v>Avril 2019</v>
      </c>
      <c r="AC141" s="29"/>
      <c r="AD141" s="30"/>
      <c r="AE141" s="30"/>
      <c r="AF141" s="30"/>
      <c r="AG141" s="30" t="s">
        <v>143</v>
      </c>
      <c r="AH141" s="30"/>
      <c r="AI141" s="30" t="s">
        <v>230</v>
      </c>
      <c r="AJ141" s="30" t="s">
        <v>269</v>
      </c>
      <c r="AK141" s="30"/>
      <c r="AL141" s="30"/>
      <c r="AM141" s="30"/>
      <c r="AN141" s="30"/>
      <c r="AO141" s="30"/>
      <c r="AP141" s="96"/>
      <c r="AQ141" s="30"/>
      <c r="AR141" s="30"/>
      <c r="AS141" s="73" t="s">
        <v>236</v>
      </c>
    </row>
    <row r="142" spans="1:45" s="1" customFormat="1" ht="69.95" customHeight="1">
      <c r="A142" s="9" t="s">
        <v>28</v>
      </c>
      <c r="B142" s="9" t="s">
        <v>29</v>
      </c>
      <c r="C142" s="68" t="s">
        <v>12</v>
      </c>
      <c r="D142" s="68" t="s">
        <v>78</v>
      </c>
      <c r="E142" s="28" t="s">
        <v>32</v>
      </c>
      <c r="F142" s="28" t="s">
        <v>47</v>
      </c>
      <c r="G142" s="28" t="s">
        <v>33</v>
      </c>
      <c r="H142" s="28" t="s">
        <v>41</v>
      </c>
      <c r="I142" s="68">
        <v>13208</v>
      </c>
      <c r="J142" s="28" t="s">
        <v>77</v>
      </c>
      <c r="K142" s="75">
        <v>43423</v>
      </c>
      <c r="L142" s="75">
        <v>43566</v>
      </c>
      <c r="M142" s="75">
        <v>43644</v>
      </c>
      <c r="N142" s="75">
        <v>43652</v>
      </c>
      <c r="O142" s="75">
        <v>43658</v>
      </c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>
        <f t="shared" ref="Z142:Z143" si="40">MAX(K142:Y142)</f>
        <v>43658</v>
      </c>
      <c r="AA142" s="30" t="s">
        <v>230</v>
      </c>
      <c r="AB142" s="90" t="str">
        <f t="shared" si="38"/>
        <v>Juin 2019</v>
      </c>
      <c r="AC142" s="29"/>
      <c r="AD142" s="30"/>
      <c r="AE142" s="30"/>
      <c r="AF142" s="30"/>
      <c r="AG142" s="30" t="s">
        <v>143</v>
      </c>
      <c r="AH142" s="30"/>
      <c r="AI142" s="30" t="s">
        <v>230</v>
      </c>
      <c r="AJ142" s="30" t="s">
        <v>269</v>
      </c>
      <c r="AK142" s="30"/>
      <c r="AL142" s="30"/>
      <c r="AM142" s="30"/>
      <c r="AN142" s="30"/>
      <c r="AO142" s="30"/>
      <c r="AP142" s="96"/>
      <c r="AQ142" s="30"/>
      <c r="AR142" s="30"/>
      <c r="AS142" s="73" t="s">
        <v>236</v>
      </c>
    </row>
    <row r="143" spans="1:45" s="1" customFormat="1" ht="69.95" customHeight="1">
      <c r="A143" s="9" t="s">
        <v>28</v>
      </c>
      <c r="B143" s="9" t="s">
        <v>29</v>
      </c>
      <c r="C143" s="68" t="s">
        <v>12</v>
      </c>
      <c r="D143" s="68" t="s">
        <v>78</v>
      </c>
      <c r="E143" s="28" t="s">
        <v>32</v>
      </c>
      <c r="F143" s="28" t="s">
        <v>47</v>
      </c>
      <c r="G143" s="28" t="s">
        <v>33</v>
      </c>
      <c r="H143" s="28" t="s">
        <v>41</v>
      </c>
      <c r="I143" s="68">
        <v>13208</v>
      </c>
      <c r="J143" s="28" t="s">
        <v>77</v>
      </c>
      <c r="K143" s="75">
        <v>43423</v>
      </c>
      <c r="L143" s="75">
        <v>43566</v>
      </c>
      <c r="M143" s="75">
        <v>43644</v>
      </c>
      <c r="N143" s="75">
        <v>43652</v>
      </c>
      <c r="O143" s="75">
        <v>43658</v>
      </c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>
        <f t="shared" si="40"/>
        <v>43658</v>
      </c>
      <c r="AA143" s="30" t="s">
        <v>269</v>
      </c>
      <c r="AB143" s="90" t="str">
        <f t="shared" si="38"/>
        <v>Juillet 2019</v>
      </c>
      <c r="AC143" s="29"/>
      <c r="AD143" s="30"/>
      <c r="AE143" s="30"/>
      <c r="AF143" s="30"/>
      <c r="AG143" s="30" t="s">
        <v>143</v>
      </c>
      <c r="AH143" s="30"/>
      <c r="AI143" s="30" t="s">
        <v>230</v>
      </c>
      <c r="AJ143" s="30" t="s">
        <v>269</v>
      </c>
      <c r="AK143" s="30"/>
      <c r="AL143" s="30"/>
      <c r="AM143" s="30"/>
      <c r="AN143" s="30"/>
      <c r="AO143" s="30"/>
      <c r="AP143" s="96"/>
      <c r="AQ143" s="30"/>
      <c r="AR143" s="30"/>
      <c r="AS143" s="73" t="s">
        <v>236</v>
      </c>
    </row>
    <row r="144" spans="1:45" s="1" customFormat="1" ht="69.95" customHeight="1">
      <c r="A144" s="9" t="s">
        <v>28</v>
      </c>
      <c r="B144" s="9" t="s">
        <v>29</v>
      </c>
      <c r="C144" s="68" t="s">
        <v>37</v>
      </c>
      <c r="D144" s="68">
        <v>15</v>
      </c>
      <c r="E144" s="28" t="s">
        <v>32</v>
      </c>
      <c r="F144" s="28" t="s">
        <v>47</v>
      </c>
      <c r="G144" s="28" t="s">
        <v>33</v>
      </c>
      <c r="H144" s="28" t="s">
        <v>41</v>
      </c>
      <c r="I144" s="68">
        <v>13211</v>
      </c>
      <c r="J144" s="28" t="s">
        <v>4</v>
      </c>
      <c r="K144" s="29">
        <v>43297</v>
      </c>
      <c r="L144" s="75">
        <v>43389</v>
      </c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>
        <f t="shared" si="35"/>
        <v>43389</v>
      </c>
      <c r="AA144" s="79"/>
      <c r="AB144" s="90" t="str">
        <f t="shared" si="38"/>
        <v/>
      </c>
      <c r="AC144" s="29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96"/>
      <c r="AQ144" s="30"/>
      <c r="AR144" s="30"/>
      <c r="AS144" s="73" t="s">
        <v>236</v>
      </c>
    </row>
    <row r="145" spans="1:45" s="1" customFormat="1" ht="69.95" customHeight="1">
      <c r="A145" s="9" t="s">
        <v>28</v>
      </c>
      <c r="B145" s="9" t="s">
        <v>29</v>
      </c>
      <c r="C145" s="68" t="s">
        <v>12</v>
      </c>
      <c r="D145" s="68">
        <v>15</v>
      </c>
      <c r="E145" s="28" t="s">
        <v>32</v>
      </c>
      <c r="F145" s="28" t="s">
        <v>47</v>
      </c>
      <c r="G145" s="28" t="s">
        <v>33</v>
      </c>
      <c r="H145" s="28" t="s">
        <v>41</v>
      </c>
      <c r="I145" s="68">
        <v>13216</v>
      </c>
      <c r="J145" s="28" t="s">
        <v>76</v>
      </c>
      <c r="K145" s="29">
        <v>43371</v>
      </c>
      <c r="L145" s="29">
        <v>43374</v>
      </c>
      <c r="M145" s="29">
        <v>43389</v>
      </c>
      <c r="N145" s="75">
        <v>43432</v>
      </c>
      <c r="O145" s="75">
        <v>43562</v>
      </c>
      <c r="P145" s="75">
        <v>43569</v>
      </c>
      <c r="Q145" s="75">
        <v>43581</v>
      </c>
      <c r="R145" s="75">
        <v>43593</v>
      </c>
      <c r="S145" s="75">
        <v>43608</v>
      </c>
      <c r="T145" s="75">
        <v>43613</v>
      </c>
      <c r="U145" s="75">
        <v>43620</v>
      </c>
      <c r="V145" s="29"/>
      <c r="W145" s="29"/>
      <c r="X145" s="29"/>
      <c r="Y145" s="29"/>
      <c r="Z145" s="29">
        <f t="shared" si="35"/>
        <v>43620</v>
      </c>
      <c r="AA145" s="38" t="s">
        <v>232</v>
      </c>
      <c r="AB145" s="90" t="str">
        <f t="shared" si="38"/>
        <v>Avril 2019</v>
      </c>
      <c r="AC145" s="29"/>
      <c r="AD145" s="30"/>
      <c r="AE145" s="30"/>
      <c r="AF145" s="30"/>
      <c r="AG145" s="38" t="s">
        <v>232</v>
      </c>
      <c r="AH145" s="38" t="s">
        <v>233</v>
      </c>
      <c r="AI145" s="77" t="s">
        <v>234</v>
      </c>
      <c r="AJ145" s="30"/>
      <c r="AK145" s="30"/>
      <c r="AL145" s="30"/>
      <c r="AM145" s="30"/>
      <c r="AN145" s="30"/>
      <c r="AO145" s="30"/>
      <c r="AP145" s="96"/>
      <c r="AQ145" s="30"/>
      <c r="AR145" s="30"/>
      <c r="AS145" s="73" t="s">
        <v>231</v>
      </c>
    </row>
    <row r="146" spans="1:45" s="1" customFormat="1" ht="69.95" customHeight="1">
      <c r="A146" s="9" t="s">
        <v>28</v>
      </c>
      <c r="B146" s="9" t="s">
        <v>29</v>
      </c>
      <c r="C146" s="68" t="s">
        <v>12</v>
      </c>
      <c r="D146" s="68">
        <v>15</v>
      </c>
      <c r="E146" s="28" t="s">
        <v>32</v>
      </c>
      <c r="F146" s="28" t="s">
        <v>47</v>
      </c>
      <c r="G146" s="28" t="s">
        <v>33</v>
      </c>
      <c r="H146" s="28" t="s">
        <v>41</v>
      </c>
      <c r="I146" s="68">
        <v>13216</v>
      </c>
      <c r="J146" s="28" t="s">
        <v>76</v>
      </c>
      <c r="K146" s="29">
        <v>43371</v>
      </c>
      <c r="L146" s="29">
        <v>43374</v>
      </c>
      <c r="M146" s="29">
        <v>43389</v>
      </c>
      <c r="N146" s="75">
        <v>43432</v>
      </c>
      <c r="O146" s="75">
        <v>43562</v>
      </c>
      <c r="P146" s="75">
        <v>43569</v>
      </c>
      <c r="Q146" s="75">
        <v>43581</v>
      </c>
      <c r="R146" s="75">
        <v>43593</v>
      </c>
      <c r="S146" s="75">
        <v>43608</v>
      </c>
      <c r="T146" s="75">
        <v>43613</v>
      </c>
      <c r="U146" s="75">
        <v>43620</v>
      </c>
      <c r="V146" s="29"/>
      <c r="W146" s="29"/>
      <c r="X146" s="29"/>
      <c r="Y146" s="29"/>
      <c r="Z146" s="29">
        <f t="shared" ref="Z146:Z147" si="41">MAX(K146:Y146)</f>
        <v>43620</v>
      </c>
      <c r="AA146" s="38" t="s">
        <v>233</v>
      </c>
      <c r="AB146" s="90" t="str">
        <f t="shared" si="38"/>
        <v>Mai 2019</v>
      </c>
      <c r="AC146" s="29"/>
      <c r="AD146" s="30"/>
      <c r="AE146" s="30"/>
      <c r="AF146" s="30"/>
      <c r="AG146" s="38" t="s">
        <v>232</v>
      </c>
      <c r="AH146" s="38" t="s">
        <v>233</v>
      </c>
      <c r="AI146" s="77" t="s">
        <v>234</v>
      </c>
      <c r="AJ146" s="30"/>
      <c r="AK146" s="30"/>
      <c r="AL146" s="30"/>
      <c r="AM146" s="30"/>
      <c r="AN146" s="30"/>
      <c r="AO146" s="30"/>
      <c r="AP146" s="96"/>
      <c r="AQ146" s="30"/>
      <c r="AR146" s="30"/>
      <c r="AS146" s="73" t="s">
        <v>231</v>
      </c>
    </row>
    <row r="147" spans="1:45" s="1" customFormat="1" ht="69.95" customHeight="1">
      <c r="A147" s="9" t="s">
        <v>28</v>
      </c>
      <c r="B147" s="9" t="s">
        <v>29</v>
      </c>
      <c r="C147" s="68" t="s">
        <v>12</v>
      </c>
      <c r="D147" s="68">
        <v>15</v>
      </c>
      <c r="E147" s="28" t="s">
        <v>32</v>
      </c>
      <c r="F147" s="28" t="s">
        <v>47</v>
      </c>
      <c r="G147" s="28" t="s">
        <v>33</v>
      </c>
      <c r="H147" s="28" t="s">
        <v>41</v>
      </c>
      <c r="I147" s="68">
        <v>13216</v>
      </c>
      <c r="J147" s="28" t="s">
        <v>76</v>
      </c>
      <c r="K147" s="29">
        <v>43371</v>
      </c>
      <c r="L147" s="29">
        <v>43374</v>
      </c>
      <c r="M147" s="29">
        <v>43389</v>
      </c>
      <c r="N147" s="75">
        <v>43432</v>
      </c>
      <c r="O147" s="75">
        <v>43562</v>
      </c>
      <c r="P147" s="75">
        <v>43569</v>
      </c>
      <c r="Q147" s="75">
        <v>43581</v>
      </c>
      <c r="R147" s="75">
        <v>43593</v>
      </c>
      <c r="S147" s="75">
        <v>43608</v>
      </c>
      <c r="T147" s="75">
        <v>43613</v>
      </c>
      <c r="U147" s="75">
        <v>43620</v>
      </c>
      <c r="V147" s="29"/>
      <c r="W147" s="29"/>
      <c r="X147" s="29"/>
      <c r="Y147" s="29"/>
      <c r="Z147" s="29">
        <f t="shared" si="41"/>
        <v>43620</v>
      </c>
      <c r="AA147" s="77" t="s">
        <v>234</v>
      </c>
      <c r="AB147" s="90" t="str">
        <f t="shared" si="38"/>
        <v>Juin 2019</v>
      </c>
      <c r="AC147" s="29"/>
      <c r="AD147" s="30"/>
      <c r="AE147" s="30"/>
      <c r="AF147" s="30"/>
      <c r="AG147" s="38" t="s">
        <v>232</v>
      </c>
      <c r="AH147" s="38" t="s">
        <v>233</v>
      </c>
      <c r="AI147" s="77" t="s">
        <v>234</v>
      </c>
      <c r="AJ147" s="30"/>
      <c r="AK147" s="30"/>
      <c r="AL147" s="30"/>
      <c r="AM147" s="30"/>
      <c r="AN147" s="30"/>
      <c r="AO147" s="30"/>
      <c r="AP147" s="96"/>
      <c r="AQ147" s="30"/>
      <c r="AR147" s="30"/>
      <c r="AS147" s="73" t="s">
        <v>231</v>
      </c>
    </row>
    <row r="148" spans="1:45" s="1" customFormat="1" ht="69.95" customHeight="1">
      <c r="A148" s="9" t="s">
        <v>28</v>
      </c>
      <c r="B148" s="9" t="s">
        <v>29</v>
      </c>
      <c r="C148" s="68" t="s">
        <v>37</v>
      </c>
      <c r="D148" s="68">
        <v>16</v>
      </c>
      <c r="E148" s="28" t="s">
        <v>32</v>
      </c>
      <c r="F148" s="28" t="s">
        <v>47</v>
      </c>
      <c r="G148" s="28" t="s">
        <v>33</v>
      </c>
      <c r="H148" s="28" t="s">
        <v>41</v>
      </c>
      <c r="I148" s="68">
        <v>13220</v>
      </c>
      <c r="J148" s="28" t="s">
        <v>3</v>
      </c>
      <c r="K148" s="29">
        <v>43258</v>
      </c>
      <c r="L148" s="29">
        <v>43264</v>
      </c>
      <c r="M148" s="29">
        <v>43320</v>
      </c>
      <c r="N148" s="29">
        <v>43437</v>
      </c>
      <c r="O148" s="75">
        <v>43479</v>
      </c>
      <c r="P148" s="75">
        <v>43566</v>
      </c>
      <c r="Q148" s="29"/>
      <c r="R148" s="29"/>
      <c r="S148" s="29"/>
      <c r="T148" s="29"/>
      <c r="U148" s="29"/>
      <c r="V148" s="29"/>
      <c r="W148" s="29"/>
      <c r="X148" s="29"/>
      <c r="Y148" s="29"/>
      <c r="Z148" s="29">
        <f t="shared" si="35"/>
        <v>43566</v>
      </c>
      <c r="AA148" s="30" t="s">
        <v>235</v>
      </c>
      <c r="AB148" s="90" t="str">
        <f t="shared" si="38"/>
        <v>Janvier 2019</v>
      </c>
      <c r="AC148" s="29"/>
      <c r="AD148" s="30" t="s">
        <v>235</v>
      </c>
      <c r="AE148" s="30"/>
      <c r="AF148" s="30"/>
      <c r="AG148" s="77" t="s">
        <v>142</v>
      </c>
      <c r="AH148" s="30"/>
      <c r="AI148" s="30"/>
      <c r="AJ148" s="30"/>
      <c r="AK148" s="30"/>
      <c r="AL148" s="30"/>
      <c r="AM148" s="30"/>
      <c r="AN148" s="30"/>
      <c r="AO148" s="30"/>
      <c r="AP148" s="96"/>
      <c r="AQ148" s="30"/>
      <c r="AR148" s="30"/>
      <c r="AS148" s="73" t="s">
        <v>236</v>
      </c>
    </row>
    <row r="149" spans="1:45" s="1" customFormat="1" ht="69.95" customHeight="1">
      <c r="A149" s="9" t="s">
        <v>28</v>
      </c>
      <c r="B149" s="9" t="s">
        <v>29</v>
      </c>
      <c r="C149" s="68" t="s">
        <v>37</v>
      </c>
      <c r="D149" s="68">
        <v>16</v>
      </c>
      <c r="E149" s="28" t="s">
        <v>32</v>
      </c>
      <c r="F149" s="28" t="s">
        <v>47</v>
      </c>
      <c r="G149" s="28" t="s">
        <v>33</v>
      </c>
      <c r="H149" s="28" t="s">
        <v>41</v>
      </c>
      <c r="I149" s="68">
        <v>13220</v>
      </c>
      <c r="J149" s="28" t="s">
        <v>3</v>
      </c>
      <c r="K149" s="29">
        <v>43258</v>
      </c>
      <c r="L149" s="29">
        <v>43264</v>
      </c>
      <c r="M149" s="29">
        <v>43320</v>
      </c>
      <c r="N149" s="29">
        <v>43437</v>
      </c>
      <c r="O149" s="75">
        <v>43479</v>
      </c>
      <c r="P149" s="75">
        <v>43566</v>
      </c>
      <c r="Q149" s="29"/>
      <c r="R149" s="29"/>
      <c r="S149" s="29"/>
      <c r="T149" s="29"/>
      <c r="U149" s="29"/>
      <c r="V149" s="29"/>
      <c r="W149" s="29"/>
      <c r="X149" s="29"/>
      <c r="Y149" s="29"/>
      <c r="Z149" s="29">
        <f t="shared" ref="Z149" si="42">MAX(K149:Y149)</f>
        <v>43566</v>
      </c>
      <c r="AA149" s="77" t="s">
        <v>142</v>
      </c>
      <c r="AB149" s="90" t="str">
        <f t="shared" si="38"/>
        <v>Avril 2019</v>
      </c>
      <c r="AC149" s="29"/>
      <c r="AD149" s="30" t="s">
        <v>235</v>
      </c>
      <c r="AE149" s="30"/>
      <c r="AF149" s="30"/>
      <c r="AG149" s="77" t="s">
        <v>142</v>
      </c>
      <c r="AH149" s="30"/>
      <c r="AI149" s="30"/>
      <c r="AJ149" s="30"/>
      <c r="AK149" s="30"/>
      <c r="AL149" s="30"/>
      <c r="AM149" s="30"/>
      <c r="AN149" s="30"/>
      <c r="AO149" s="30"/>
      <c r="AP149" s="96"/>
      <c r="AQ149" s="30"/>
      <c r="AR149" s="30"/>
      <c r="AS149" s="73" t="s">
        <v>236</v>
      </c>
    </row>
    <row r="150" spans="1:45" s="1" customFormat="1" ht="69.95" customHeight="1">
      <c r="A150" s="9" t="s">
        <v>28</v>
      </c>
      <c r="B150" s="9" t="s">
        <v>29</v>
      </c>
      <c r="C150" s="68" t="s">
        <v>37</v>
      </c>
      <c r="D150" s="68">
        <v>16</v>
      </c>
      <c r="E150" s="28" t="s">
        <v>32</v>
      </c>
      <c r="F150" s="28" t="s">
        <v>47</v>
      </c>
      <c r="G150" s="28" t="s">
        <v>33</v>
      </c>
      <c r="H150" s="28" t="s">
        <v>41</v>
      </c>
      <c r="I150" s="68">
        <v>13222</v>
      </c>
      <c r="J150" s="28" t="s">
        <v>66</v>
      </c>
      <c r="K150" s="29">
        <v>43349</v>
      </c>
      <c r="L150" s="75">
        <v>43437</v>
      </c>
      <c r="M150" s="75">
        <v>43545</v>
      </c>
      <c r="N150" s="75">
        <v>43600</v>
      </c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>
        <f t="shared" si="35"/>
        <v>43600</v>
      </c>
      <c r="AA150" s="30" t="s">
        <v>237</v>
      </c>
      <c r="AB150" s="90" t="str">
        <f t="shared" si="38"/>
        <v>Mars 2019</v>
      </c>
      <c r="AC150" s="29"/>
      <c r="AD150" s="30"/>
      <c r="AE150" s="30"/>
      <c r="AF150" s="30" t="s">
        <v>237</v>
      </c>
      <c r="AG150" s="30"/>
      <c r="AH150" s="30" t="s">
        <v>238</v>
      </c>
      <c r="AI150" s="30"/>
      <c r="AJ150" s="30"/>
      <c r="AK150" s="30"/>
      <c r="AL150" s="30"/>
      <c r="AM150" s="30"/>
      <c r="AN150" s="30"/>
      <c r="AO150" s="30"/>
      <c r="AP150" s="96"/>
      <c r="AQ150" s="30"/>
      <c r="AR150" s="30"/>
      <c r="AS150" s="73" t="s">
        <v>236</v>
      </c>
    </row>
    <row r="151" spans="1:45" s="1" customFormat="1" ht="69.95" customHeight="1">
      <c r="A151" s="9" t="s">
        <v>28</v>
      </c>
      <c r="B151" s="9" t="s">
        <v>29</v>
      </c>
      <c r="C151" s="68" t="s">
        <v>37</v>
      </c>
      <c r="D151" s="68">
        <v>16</v>
      </c>
      <c r="E151" s="28" t="s">
        <v>32</v>
      </c>
      <c r="F151" s="28" t="s">
        <v>47</v>
      </c>
      <c r="G151" s="28" t="s">
        <v>33</v>
      </c>
      <c r="H151" s="28" t="s">
        <v>41</v>
      </c>
      <c r="I151" s="68">
        <v>13222</v>
      </c>
      <c r="J151" s="28" t="s">
        <v>66</v>
      </c>
      <c r="K151" s="29">
        <v>43349</v>
      </c>
      <c r="L151" s="75">
        <v>43437</v>
      </c>
      <c r="M151" s="75">
        <v>43545</v>
      </c>
      <c r="N151" s="75">
        <v>43600</v>
      </c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>
        <f t="shared" ref="Z151" si="43">MAX(K151:Y151)</f>
        <v>43600</v>
      </c>
      <c r="AA151" s="30" t="s">
        <v>238</v>
      </c>
      <c r="AB151" s="90" t="str">
        <f t="shared" si="38"/>
        <v>Mai 2019</v>
      </c>
      <c r="AC151" s="29"/>
      <c r="AD151" s="30"/>
      <c r="AE151" s="30"/>
      <c r="AF151" s="30" t="s">
        <v>237</v>
      </c>
      <c r="AG151" s="30"/>
      <c r="AH151" s="30" t="s">
        <v>238</v>
      </c>
      <c r="AI151" s="30"/>
      <c r="AJ151" s="30"/>
      <c r="AK151" s="30"/>
      <c r="AL151" s="30"/>
      <c r="AM151" s="30"/>
      <c r="AN151" s="30"/>
      <c r="AO151" s="30"/>
      <c r="AP151" s="96"/>
      <c r="AQ151" s="30"/>
      <c r="AR151" s="30"/>
      <c r="AS151" s="73" t="s">
        <v>236</v>
      </c>
    </row>
    <row r="152" spans="1:45" s="1" customFormat="1" ht="69.95" customHeight="1">
      <c r="A152" s="9" t="s">
        <v>28</v>
      </c>
      <c r="B152" s="9" t="s">
        <v>29</v>
      </c>
      <c r="C152" s="68" t="s">
        <v>37</v>
      </c>
      <c r="D152" s="68">
        <v>16</v>
      </c>
      <c r="E152" s="28" t="s">
        <v>32</v>
      </c>
      <c r="F152" s="28" t="s">
        <v>47</v>
      </c>
      <c r="G152" s="28" t="s">
        <v>33</v>
      </c>
      <c r="H152" s="28" t="s">
        <v>41</v>
      </c>
      <c r="I152" s="68" t="s">
        <v>83</v>
      </c>
      <c r="J152" s="28" t="s">
        <v>82</v>
      </c>
      <c r="K152" s="29">
        <v>43417</v>
      </c>
      <c r="L152" s="29">
        <v>43476</v>
      </c>
      <c r="M152" s="29">
        <v>43479</v>
      </c>
      <c r="N152" s="75">
        <v>43480</v>
      </c>
      <c r="O152" s="75">
        <v>43559</v>
      </c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>
        <f t="shared" si="35"/>
        <v>43559</v>
      </c>
      <c r="AA152" s="32" t="s">
        <v>239</v>
      </c>
      <c r="AB152" s="90" t="str">
        <f t="shared" si="38"/>
        <v>Janvier 2019</v>
      </c>
      <c r="AC152" s="29"/>
      <c r="AD152" s="32" t="s">
        <v>239</v>
      </c>
      <c r="AE152" s="30"/>
      <c r="AF152" s="30"/>
      <c r="AG152" s="77" t="s">
        <v>184</v>
      </c>
      <c r="AH152" s="30"/>
      <c r="AI152" s="30"/>
      <c r="AJ152" s="30"/>
      <c r="AK152" s="30"/>
      <c r="AL152" s="30"/>
      <c r="AM152" s="30"/>
      <c r="AN152" s="30"/>
      <c r="AO152" s="30"/>
      <c r="AP152" s="96"/>
      <c r="AQ152" s="30"/>
      <c r="AR152" s="30"/>
      <c r="AS152" s="73" t="s">
        <v>236</v>
      </c>
    </row>
    <row r="153" spans="1:45" s="1" customFormat="1" ht="69.95" customHeight="1">
      <c r="A153" s="9" t="s">
        <v>28</v>
      </c>
      <c r="B153" s="9" t="s">
        <v>29</v>
      </c>
      <c r="C153" s="68" t="s">
        <v>37</v>
      </c>
      <c r="D153" s="68">
        <v>16</v>
      </c>
      <c r="E153" s="28" t="s">
        <v>32</v>
      </c>
      <c r="F153" s="28" t="s">
        <v>47</v>
      </c>
      <c r="G153" s="28" t="s">
        <v>33</v>
      </c>
      <c r="H153" s="28" t="s">
        <v>41</v>
      </c>
      <c r="I153" s="68" t="s">
        <v>83</v>
      </c>
      <c r="J153" s="28" t="s">
        <v>82</v>
      </c>
      <c r="K153" s="29">
        <v>43417</v>
      </c>
      <c r="L153" s="29">
        <v>43476</v>
      </c>
      <c r="M153" s="29">
        <v>43479</v>
      </c>
      <c r="N153" s="75">
        <v>43480</v>
      </c>
      <c r="O153" s="75">
        <v>43559</v>
      </c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>
        <f t="shared" ref="Z153" si="44">MAX(K153:Y153)</f>
        <v>43559</v>
      </c>
      <c r="AA153" s="77" t="s">
        <v>184</v>
      </c>
      <c r="AB153" s="90" t="str">
        <f t="shared" si="38"/>
        <v>Avril 2019</v>
      </c>
      <c r="AC153" s="29"/>
      <c r="AD153" s="32" t="s">
        <v>239</v>
      </c>
      <c r="AE153" s="30"/>
      <c r="AF153" s="30"/>
      <c r="AG153" s="77" t="s">
        <v>184</v>
      </c>
      <c r="AH153" s="30"/>
      <c r="AI153" s="30"/>
      <c r="AJ153" s="30"/>
      <c r="AK153" s="30"/>
      <c r="AL153" s="30"/>
      <c r="AM153" s="30"/>
      <c r="AN153" s="30"/>
      <c r="AO153" s="30"/>
      <c r="AP153" s="96"/>
      <c r="AQ153" s="30"/>
      <c r="AR153" s="30"/>
      <c r="AS153" s="73" t="s">
        <v>236</v>
      </c>
    </row>
    <row r="154" spans="1:45" s="1" customFormat="1" ht="69.95" customHeight="1">
      <c r="A154" s="9" t="s">
        <v>28</v>
      </c>
      <c r="B154" s="9" t="s">
        <v>29</v>
      </c>
      <c r="C154" s="68" t="s">
        <v>37</v>
      </c>
      <c r="D154" s="68">
        <v>16</v>
      </c>
      <c r="E154" s="28" t="s">
        <v>32</v>
      </c>
      <c r="F154" s="28" t="s">
        <v>47</v>
      </c>
      <c r="G154" s="28" t="s">
        <v>33</v>
      </c>
      <c r="H154" s="28" t="s">
        <v>41</v>
      </c>
      <c r="I154" s="68">
        <v>13226</v>
      </c>
      <c r="J154" s="28" t="s">
        <v>61</v>
      </c>
      <c r="K154" s="75">
        <v>43348</v>
      </c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>
        <f t="shared" si="35"/>
        <v>43348</v>
      </c>
      <c r="AA154" s="79"/>
      <c r="AB154" s="90" t="str">
        <f t="shared" si="38"/>
        <v/>
      </c>
      <c r="AC154" s="29"/>
      <c r="AD154" s="30"/>
      <c r="AE154" s="30"/>
      <c r="AF154" s="30"/>
      <c r="AG154" s="30"/>
      <c r="AH154" s="30"/>
      <c r="AI154" s="30"/>
      <c r="AJ154" s="30"/>
      <c r="AK154" s="30"/>
      <c r="AL154" s="83"/>
      <c r="AM154" s="30"/>
      <c r="AN154" s="83"/>
      <c r="AO154" s="30"/>
      <c r="AP154" s="96"/>
      <c r="AQ154" s="30"/>
      <c r="AR154" s="30"/>
      <c r="AS154" s="73" t="s">
        <v>236</v>
      </c>
    </row>
    <row r="155" spans="1:45" s="1" customFormat="1" ht="69.95" customHeight="1">
      <c r="A155" s="9" t="s">
        <v>28</v>
      </c>
      <c r="B155" s="9" t="s">
        <v>29</v>
      </c>
      <c r="C155" s="68" t="s">
        <v>37</v>
      </c>
      <c r="D155" s="68">
        <v>16</v>
      </c>
      <c r="E155" s="28" t="s">
        <v>32</v>
      </c>
      <c r="F155" s="28" t="s">
        <v>47</v>
      </c>
      <c r="G155" s="28" t="s">
        <v>33</v>
      </c>
      <c r="H155" s="28" t="s">
        <v>41</v>
      </c>
      <c r="I155" s="68" t="s">
        <v>52</v>
      </c>
      <c r="J155" s="28" t="s">
        <v>53</v>
      </c>
      <c r="K155" s="29">
        <v>43339</v>
      </c>
      <c r="L155" s="29">
        <v>43342</v>
      </c>
      <c r="M155" s="29">
        <v>43391</v>
      </c>
      <c r="N155" s="75">
        <v>43433</v>
      </c>
      <c r="O155" s="75">
        <v>43721</v>
      </c>
      <c r="P155" s="75">
        <v>43783</v>
      </c>
      <c r="Q155" s="29"/>
      <c r="R155" s="29"/>
      <c r="S155" s="29"/>
      <c r="T155" s="29"/>
      <c r="U155" s="29"/>
      <c r="V155" s="29"/>
      <c r="W155" s="29"/>
      <c r="X155" s="29"/>
      <c r="Y155" s="29"/>
      <c r="Z155" s="29">
        <f t="shared" si="35"/>
        <v>43783</v>
      </c>
      <c r="AA155" s="77" t="s">
        <v>240</v>
      </c>
      <c r="AB155" s="90" t="str">
        <f t="shared" si="38"/>
        <v>Septembre 2019</v>
      </c>
      <c r="AC155" s="29"/>
      <c r="AD155" s="30"/>
      <c r="AE155" s="30"/>
      <c r="AF155" s="30"/>
      <c r="AG155" s="30"/>
      <c r="AH155" s="30"/>
      <c r="AI155" s="30"/>
      <c r="AJ155" s="30"/>
      <c r="AK155" s="30"/>
      <c r="AL155" s="77" t="s">
        <v>240</v>
      </c>
      <c r="AM155" s="30"/>
      <c r="AN155" s="77" t="s">
        <v>241</v>
      </c>
      <c r="AO155" s="30"/>
      <c r="AP155" s="96"/>
      <c r="AQ155" s="30"/>
      <c r="AR155" s="30"/>
      <c r="AS155" s="73" t="s">
        <v>236</v>
      </c>
    </row>
    <row r="156" spans="1:45" s="1" customFormat="1" ht="69.95" customHeight="1">
      <c r="A156" s="9" t="s">
        <v>28</v>
      </c>
      <c r="B156" s="9" t="s">
        <v>29</v>
      </c>
      <c r="C156" s="68" t="s">
        <v>37</v>
      </c>
      <c r="D156" s="68">
        <v>16</v>
      </c>
      <c r="E156" s="28" t="s">
        <v>32</v>
      </c>
      <c r="F156" s="28" t="s">
        <v>47</v>
      </c>
      <c r="G156" s="28" t="s">
        <v>33</v>
      </c>
      <c r="H156" s="28" t="s">
        <v>41</v>
      </c>
      <c r="I156" s="68" t="s">
        <v>52</v>
      </c>
      <c r="J156" s="28" t="s">
        <v>53</v>
      </c>
      <c r="K156" s="29">
        <v>43339</v>
      </c>
      <c r="L156" s="29">
        <v>43342</v>
      </c>
      <c r="M156" s="29">
        <v>43391</v>
      </c>
      <c r="N156" s="75">
        <v>43433</v>
      </c>
      <c r="O156" s="75">
        <v>43721</v>
      </c>
      <c r="P156" s="75">
        <v>43783</v>
      </c>
      <c r="Q156" s="29"/>
      <c r="R156" s="29"/>
      <c r="S156" s="29"/>
      <c r="T156" s="29"/>
      <c r="U156" s="29"/>
      <c r="V156" s="29"/>
      <c r="W156" s="29"/>
      <c r="X156" s="29"/>
      <c r="Y156" s="29"/>
      <c r="Z156" s="29">
        <f t="shared" ref="Z156" si="45">MAX(K156:Y156)</f>
        <v>43783</v>
      </c>
      <c r="AA156" s="77" t="s">
        <v>241</v>
      </c>
      <c r="AB156" s="90" t="str">
        <f t="shared" si="38"/>
        <v>Novembre 2019</v>
      </c>
      <c r="AC156" s="29"/>
      <c r="AD156" s="30"/>
      <c r="AE156" s="30"/>
      <c r="AF156" s="30"/>
      <c r="AG156" s="30"/>
      <c r="AH156" s="30"/>
      <c r="AI156" s="30"/>
      <c r="AJ156" s="30"/>
      <c r="AK156" s="30"/>
      <c r="AL156" s="77" t="s">
        <v>240</v>
      </c>
      <c r="AM156" s="30"/>
      <c r="AN156" s="77" t="s">
        <v>241</v>
      </c>
      <c r="AO156" s="30"/>
      <c r="AP156" s="96"/>
      <c r="AQ156" s="30"/>
      <c r="AR156" s="30"/>
      <c r="AS156" s="73" t="s">
        <v>236</v>
      </c>
    </row>
    <row r="157" spans="1:45" s="1" customFormat="1" ht="69.95" customHeight="1">
      <c r="A157" s="9" t="s">
        <v>28</v>
      </c>
      <c r="B157" s="9" t="s">
        <v>29</v>
      </c>
      <c r="C157" s="68" t="s">
        <v>37</v>
      </c>
      <c r="D157" s="68">
        <v>17</v>
      </c>
      <c r="E157" s="28" t="s">
        <v>32</v>
      </c>
      <c r="F157" s="28" t="s">
        <v>47</v>
      </c>
      <c r="G157" s="28" t="s">
        <v>33</v>
      </c>
      <c r="H157" s="28" t="s">
        <v>41</v>
      </c>
      <c r="I157" s="68">
        <v>13230</v>
      </c>
      <c r="J157" s="28" t="s">
        <v>3</v>
      </c>
      <c r="K157" s="29">
        <v>39682</v>
      </c>
      <c r="L157" s="75">
        <v>43437</v>
      </c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>
        <f t="shared" si="35"/>
        <v>43437</v>
      </c>
      <c r="AA157" s="79"/>
      <c r="AB157" s="90" t="str">
        <f t="shared" si="38"/>
        <v/>
      </c>
      <c r="AC157" s="29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96"/>
      <c r="AQ157" s="30"/>
      <c r="AR157" s="30"/>
      <c r="AS157" s="73" t="s">
        <v>236</v>
      </c>
    </row>
    <row r="158" spans="1:45" s="1" customFormat="1" ht="69.95" customHeight="1">
      <c r="A158" s="9" t="s">
        <v>28</v>
      </c>
      <c r="B158" s="9" t="s">
        <v>29</v>
      </c>
      <c r="C158" s="68" t="s">
        <v>37</v>
      </c>
      <c r="D158" s="68">
        <v>17</v>
      </c>
      <c r="E158" s="28" t="s">
        <v>32</v>
      </c>
      <c r="F158" s="28" t="s">
        <v>47</v>
      </c>
      <c r="G158" s="28" t="s">
        <v>33</v>
      </c>
      <c r="H158" s="28" t="s">
        <v>41</v>
      </c>
      <c r="I158" s="68">
        <v>13236</v>
      </c>
      <c r="J158" s="28" t="s">
        <v>6</v>
      </c>
      <c r="K158" s="29">
        <v>43348</v>
      </c>
      <c r="L158" s="75">
        <v>43455</v>
      </c>
      <c r="M158" s="75">
        <v>43529</v>
      </c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>
        <f t="shared" si="35"/>
        <v>43529</v>
      </c>
      <c r="AA158" s="38" t="s">
        <v>268</v>
      </c>
      <c r="AB158" s="90" t="str">
        <f t="shared" si="38"/>
        <v>Mars 2019</v>
      </c>
      <c r="AC158" s="29"/>
      <c r="AD158" s="30"/>
      <c r="AE158" s="30"/>
      <c r="AF158" s="38" t="s">
        <v>268</v>
      </c>
      <c r="AG158" s="30"/>
      <c r="AH158" s="30"/>
      <c r="AI158" s="30"/>
      <c r="AJ158" s="30"/>
      <c r="AK158" s="30"/>
      <c r="AL158" s="30"/>
      <c r="AM158" s="30"/>
      <c r="AN158" s="30"/>
      <c r="AO158" s="30"/>
      <c r="AP158" s="96"/>
      <c r="AQ158" s="30"/>
      <c r="AR158" s="30"/>
      <c r="AS158" s="73" t="s">
        <v>236</v>
      </c>
    </row>
    <row r="159" spans="1:45" s="1" customFormat="1" ht="69.95" customHeight="1" thickBot="1">
      <c r="A159" s="8" t="s">
        <v>28</v>
      </c>
      <c r="B159" s="8" t="s">
        <v>29</v>
      </c>
      <c r="C159" s="68" t="s">
        <v>37</v>
      </c>
      <c r="D159" s="68" t="s">
        <v>58</v>
      </c>
      <c r="E159" s="28" t="s">
        <v>32</v>
      </c>
      <c r="F159" s="28" t="s">
        <v>47</v>
      </c>
      <c r="G159" s="28" t="s">
        <v>33</v>
      </c>
      <c r="H159" s="28" t="s">
        <v>41</v>
      </c>
      <c r="I159" s="68" t="s">
        <v>59</v>
      </c>
      <c r="J159" s="28" t="s">
        <v>60</v>
      </c>
      <c r="K159" s="29">
        <v>43308</v>
      </c>
      <c r="L159" s="75">
        <v>43412</v>
      </c>
      <c r="M159" s="75">
        <v>43721</v>
      </c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>
        <f t="shared" si="35"/>
        <v>43721</v>
      </c>
      <c r="AA159" s="77" t="s">
        <v>134</v>
      </c>
      <c r="AB159" s="90" t="str">
        <f t="shared" si="38"/>
        <v>Septembre 2019</v>
      </c>
      <c r="AC159" s="29"/>
      <c r="AD159" s="30"/>
      <c r="AE159" s="30"/>
      <c r="AF159" s="30"/>
      <c r="AG159" s="30"/>
      <c r="AH159" s="30"/>
      <c r="AI159" s="30"/>
      <c r="AJ159" s="30"/>
      <c r="AK159" s="30"/>
      <c r="AL159" s="77" t="s">
        <v>134</v>
      </c>
      <c r="AM159" s="30"/>
      <c r="AN159" s="30"/>
      <c r="AO159" s="30"/>
      <c r="AP159" s="96"/>
      <c r="AQ159" s="30"/>
      <c r="AR159" s="30"/>
      <c r="AS159" s="73" t="s">
        <v>236</v>
      </c>
    </row>
    <row r="160" spans="1:45" s="1" customFormat="1" ht="69.95" customHeight="1">
      <c r="A160" s="2" t="s">
        <v>28</v>
      </c>
      <c r="B160" s="3" t="s">
        <v>29</v>
      </c>
      <c r="C160" s="68" t="s">
        <v>12</v>
      </c>
      <c r="D160" s="68">
        <v>16</v>
      </c>
      <c r="E160" s="28" t="s">
        <v>32</v>
      </c>
      <c r="F160" s="28" t="s">
        <v>47</v>
      </c>
      <c r="G160" s="28" t="s">
        <v>33</v>
      </c>
      <c r="H160" s="28" t="s">
        <v>41</v>
      </c>
      <c r="I160" s="68">
        <v>13300</v>
      </c>
      <c r="J160" s="28" t="s">
        <v>14</v>
      </c>
      <c r="K160" s="29">
        <v>43262</v>
      </c>
      <c r="L160" s="29">
        <v>43264</v>
      </c>
      <c r="M160" s="29">
        <v>43285</v>
      </c>
      <c r="N160" s="29">
        <v>43291</v>
      </c>
      <c r="O160" s="29">
        <v>43312</v>
      </c>
      <c r="P160" s="29">
        <v>43320</v>
      </c>
      <c r="Q160" s="29">
        <v>43343</v>
      </c>
      <c r="R160" s="75">
        <v>43489</v>
      </c>
      <c r="S160" s="29"/>
      <c r="T160" s="29"/>
      <c r="U160" s="29"/>
      <c r="V160" s="29"/>
      <c r="W160" s="29"/>
      <c r="X160" s="29"/>
      <c r="Y160" s="29"/>
      <c r="Z160" s="29">
        <f t="shared" ref="Z160:Z171" si="46">MAX(K160:Y160)</f>
        <v>43489</v>
      </c>
      <c r="AA160" s="77" t="s">
        <v>243</v>
      </c>
      <c r="AB160" s="92" t="str">
        <f t="shared" si="38"/>
        <v>Janvier 2019</v>
      </c>
      <c r="AC160" s="77"/>
      <c r="AD160" s="77" t="s">
        <v>243</v>
      </c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96"/>
      <c r="AQ160" s="30"/>
      <c r="AR160" s="30"/>
      <c r="AS160" s="73" t="s">
        <v>236</v>
      </c>
    </row>
    <row r="161" spans="1:47" s="1" customFormat="1" ht="69.95" customHeight="1">
      <c r="A161" s="10" t="s">
        <v>28</v>
      </c>
      <c r="B161" s="11" t="s">
        <v>29</v>
      </c>
      <c r="C161" s="68" t="s">
        <v>37</v>
      </c>
      <c r="D161" s="68">
        <v>16</v>
      </c>
      <c r="E161" s="28" t="s">
        <v>32</v>
      </c>
      <c r="F161" s="28" t="s">
        <v>47</v>
      </c>
      <c r="G161" s="28" t="s">
        <v>33</v>
      </c>
      <c r="H161" s="28" t="s">
        <v>41</v>
      </c>
      <c r="I161" s="68">
        <v>13301</v>
      </c>
      <c r="J161" s="28" t="s">
        <v>4</v>
      </c>
      <c r="K161" s="29">
        <v>43262</v>
      </c>
      <c r="L161" s="29">
        <v>43285</v>
      </c>
      <c r="M161" s="29">
        <v>43308</v>
      </c>
      <c r="N161" s="75">
        <v>43320</v>
      </c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>
        <f t="shared" si="46"/>
        <v>43320</v>
      </c>
      <c r="AA161" s="79"/>
      <c r="AB161" s="90" t="str">
        <f t="shared" si="38"/>
        <v/>
      </c>
      <c r="AC161" s="29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96"/>
      <c r="AQ161" s="30"/>
      <c r="AR161" s="30"/>
      <c r="AS161" s="73" t="s">
        <v>236</v>
      </c>
    </row>
    <row r="162" spans="1:47" s="1" customFormat="1" ht="69.95" customHeight="1">
      <c r="A162" s="10" t="s">
        <v>28</v>
      </c>
      <c r="B162" s="11" t="s">
        <v>29</v>
      </c>
      <c r="C162" s="68" t="s">
        <v>37</v>
      </c>
      <c r="D162" s="68">
        <v>16</v>
      </c>
      <c r="E162" s="28" t="s">
        <v>32</v>
      </c>
      <c r="F162" s="28" t="s">
        <v>47</v>
      </c>
      <c r="G162" s="28" t="s">
        <v>33</v>
      </c>
      <c r="H162" s="28" t="s">
        <v>41</v>
      </c>
      <c r="I162" s="68">
        <v>13330</v>
      </c>
      <c r="J162" s="28" t="s">
        <v>15</v>
      </c>
      <c r="K162" s="29">
        <v>43269</v>
      </c>
      <c r="L162" s="29">
        <v>43320</v>
      </c>
      <c r="M162" s="75">
        <v>43417</v>
      </c>
      <c r="N162" s="75">
        <v>43566</v>
      </c>
      <c r="O162" s="75">
        <v>43630</v>
      </c>
      <c r="P162" s="75">
        <v>43721</v>
      </c>
      <c r="Q162" s="29"/>
      <c r="R162" s="29"/>
      <c r="S162" s="29"/>
      <c r="T162" s="29"/>
      <c r="U162" s="29"/>
      <c r="V162" s="29"/>
      <c r="W162" s="29"/>
      <c r="X162" s="29"/>
      <c r="Y162" s="29"/>
      <c r="Z162" s="29">
        <f t="shared" si="46"/>
        <v>43721</v>
      </c>
      <c r="AA162" s="77" t="s">
        <v>244</v>
      </c>
      <c r="AB162" s="90" t="str">
        <f t="shared" si="38"/>
        <v>Avril 2019</v>
      </c>
      <c r="AC162" s="29"/>
      <c r="AD162" s="30"/>
      <c r="AE162" s="30"/>
      <c r="AF162" s="30"/>
      <c r="AG162" s="77" t="s">
        <v>244</v>
      </c>
      <c r="AH162" s="30"/>
      <c r="AI162" s="77" t="s">
        <v>133</v>
      </c>
      <c r="AJ162" s="30"/>
      <c r="AK162" s="30"/>
      <c r="AL162" s="77" t="s">
        <v>135</v>
      </c>
      <c r="AM162" s="30"/>
      <c r="AN162" s="30"/>
      <c r="AO162" s="30"/>
      <c r="AP162" s="96"/>
      <c r="AQ162" s="30"/>
      <c r="AR162" s="30"/>
      <c r="AS162" s="73" t="s">
        <v>236</v>
      </c>
    </row>
    <row r="163" spans="1:47" s="1" customFormat="1" ht="69.95" customHeight="1">
      <c r="A163" s="10" t="s">
        <v>28</v>
      </c>
      <c r="B163" s="11" t="s">
        <v>29</v>
      </c>
      <c r="C163" s="68" t="s">
        <v>37</v>
      </c>
      <c r="D163" s="68">
        <v>16</v>
      </c>
      <c r="E163" s="28" t="s">
        <v>32</v>
      </c>
      <c r="F163" s="28" t="s">
        <v>47</v>
      </c>
      <c r="G163" s="28" t="s">
        <v>33</v>
      </c>
      <c r="H163" s="28" t="s">
        <v>41</v>
      </c>
      <c r="I163" s="68">
        <v>13330</v>
      </c>
      <c r="J163" s="28" t="s">
        <v>15</v>
      </c>
      <c r="K163" s="29">
        <v>43269</v>
      </c>
      <c r="L163" s="29">
        <v>43320</v>
      </c>
      <c r="M163" s="75">
        <v>43417</v>
      </c>
      <c r="N163" s="75">
        <v>43566</v>
      </c>
      <c r="O163" s="75">
        <v>43630</v>
      </c>
      <c r="P163" s="75">
        <v>43721</v>
      </c>
      <c r="Q163" s="29"/>
      <c r="R163" s="29"/>
      <c r="S163" s="29"/>
      <c r="T163" s="29"/>
      <c r="U163" s="29"/>
      <c r="V163" s="29"/>
      <c r="W163" s="29"/>
      <c r="X163" s="29"/>
      <c r="Y163" s="29"/>
      <c r="Z163" s="29">
        <f t="shared" ref="Z163:Z164" si="47">MAX(K163:Y163)</f>
        <v>43721</v>
      </c>
      <c r="AA163" s="77" t="s">
        <v>133</v>
      </c>
      <c r="AB163" s="90" t="str">
        <f t="shared" si="38"/>
        <v>Juin 2019</v>
      </c>
      <c r="AC163" s="29"/>
      <c r="AD163" s="30"/>
      <c r="AE163" s="30"/>
      <c r="AF163" s="30"/>
      <c r="AG163" s="77" t="s">
        <v>244</v>
      </c>
      <c r="AH163" s="30"/>
      <c r="AI163" s="77" t="s">
        <v>133</v>
      </c>
      <c r="AJ163" s="30"/>
      <c r="AK163" s="30"/>
      <c r="AL163" s="77" t="s">
        <v>135</v>
      </c>
      <c r="AM163" s="30"/>
      <c r="AN163" s="30"/>
      <c r="AO163" s="30"/>
      <c r="AP163" s="96"/>
      <c r="AQ163" s="30"/>
      <c r="AR163" s="30"/>
      <c r="AS163" s="73" t="s">
        <v>236</v>
      </c>
    </row>
    <row r="164" spans="1:47" s="1" customFormat="1" ht="69.95" customHeight="1">
      <c r="A164" s="10" t="s">
        <v>28</v>
      </c>
      <c r="B164" s="11" t="s">
        <v>29</v>
      </c>
      <c r="C164" s="68" t="s">
        <v>37</v>
      </c>
      <c r="D164" s="68">
        <v>16</v>
      </c>
      <c r="E164" s="28" t="s">
        <v>32</v>
      </c>
      <c r="F164" s="28" t="s">
        <v>47</v>
      </c>
      <c r="G164" s="28" t="s">
        <v>33</v>
      </c>
      <c r="H164" s="28" t="s">
        <v>41</v>
      </c>
      <c r="I164" s="68">
        <v>13330</v>
      </c>
      <c r="J164" s="28" t="s">
        <v>15</v>
      </c>
      <c r="K164" s="29">
        <v>43269</v>
      </c>
      <c r="L164" s="29">
        <v>43320</v>
      </c>
      <c r="M164" s="75">
        <v>43417</v>
      </c>
      <c r="N164" s="75">
        <v>43566</v>
      </c>
      <c r="O164" s="75">
        <v>43630</v>
      </c>
      <c r="P164" s="75">
        <v>43721</v>
      </c>
      <c r="Q164" s="29"/>
      <c r="R164" s="29"/>
      <c r="S164" s="29"/>
      <c r="T164" s="29"/>
      <c r="U164" s="29"/>
      <c r="V164" s="29"/>
      <c r="W164" s="29"/>
      <c r="X164" s="29"/>
      <c r="Y164" s="29"/>
      <c r="Z164" s="29">
        <f t="shared" si="47"/>
        <v>43721</v>
      </c>
      <c r="AA164" s="77" t="s">
        <v>135</v>
      </c>
      <c r="AB164" s="90" t="str">
        <f t="shared" si="38"/>
        <v>Septembre 2019</v>
      </c>
      <c r="AC164" s="29"/>
      <c r="AD164" s="30"/>
      <c r="AE164" s="30"/>
      <c r="AF164" s="30"/>
      <c r="AG164" s="77" t="s">
        <v>244</v>
      </c>
      <c r="AH164" s="30"/>
      <c r="AI164" s="77" t="s">
        <v>133</v>
      </c>
      <c r="AJ164" s="30"/>
      <c r="AK164" s="30"/>
      <c r="AL164" s="77" t="s">
        <v>135</v>
      </c>
      <c r="AM164" s="30"/>
      <c r="AN164" s="30"/>
      <c r="AO164" s="30"/>
      <c r="AP164" s="96"/>
      <c r="AQ164" s="30"/>
      <c r="AR164" s="30"/>
      <c r="AS164" s="73" t="s">
        <v>236</v>
      </c>
    </row>
    <row r="165" spans="1:47" s="1" customFormat="1" ht="69.95" customHeight="1">
      <c r="A165" s="10" t="s">
        <v>28</v>
      </c>
      <c r="B165" s="11" t="s">
        <v>29</v>
      </c>
      <c r="C165" s="68" t="s">
        <v>37</v>
      </c>
      <c r="D165" s="68">
        <v>16</v>
      </c>
      <c r="E165" s="28" t="s">
        <v>32</v>
      </c>
      <c r="F165" s="28" t="s">
        <v>47</v>
      </c>
      <c r="G165" s="28" t="s">
        <v>33</v>
      </c>
      <c r="H165" s="28" t="s">
        <v>41</v>
      </c>
      <c r="I165" s="68">
        <v>13340</v>
      </c>
      <c r="J165" s="28" t="s">
        <v>6</v>
      </c>
      <c r="K165" s="29">
        <v>43269</v>
      </c>
      <c r="L165" s="29">
        <v>43270</v>
      </c>
      <c r="M165" s="29">
        <v>43283</v>
      </c>
      <c r="N165" s="29">
        <v>43312</v>
      </c>
      <c r="O165" s="29">
        <v>43318</v>
      </c>
      <c r="P165" s="29">
        <v>43325</v>
      </c>
      <c r="Q165" s="29">
        <v>43343</v>
      </c>
      <c r="R165" s="29">
        <v>43355</v>
      </c>
      <c r="S165" s="29">
        <v>43448</v>
      </c>
      <c r="T165" s="75">
        <v>43489</v>
      </c>
      <c r="U165" s="75">
        <v>43600</v>
      </c>
      <c r="V165" s="75">
        <v>43622</v>
      </c>
      <c r="W165" s="29"/>
      <c r="X165" s="29"/>
      <c r="Y165" s="29"/>
      <c r="Z165" s="29">
        <f t="shared" si="46"/>
        <v>43622</v>
      </c>
      <c r="AA165" s="77" t="s">
        <v>243</v>
      </c>
      <c r="AB165" s="90" t="str">
        <f t="shared" si="38"/>
        <v>Janvier 2019</v>
      </c>
      <c r="AC165" s="29"/>
      <c r="AD165" s="77" t="s">
        <v>243</v>
      </c>
      <c r="AE165" s="30"/>
      <c r="AF165" s="30"/>
      <c r="AG165" s="30"/>
      <c r="AH165" s="30" t="s">
        <v>147</v>
      </c>
      <c r="AI165" s="30"/>
      <c r="AJ165" s="30"/>
      <c r="AK165" s="30"/>
      <c r="AL165" s="30"/>
      <c r="AM165" s="30"/>
      <c r="AN165" s="33" t="s">
        <v>245</v>
      </c>
      <c r="AO165" s="30"/>
      <c r="AP165" s="96"/>
      <c r="AQ165" s="30"/>
      <c r="AR165" s="30"/>
      <c r="AS165" s="73" t="s">
        <v>236</v>
      </c>
    </row>
    <row r="166" spans="1:47" s="1" customFormat="1" ht="69.95" customHeight="1">
      <c r="A166" s="10" t="s">
        <v>28</v>
      </c>
      <c r="B166" s="11" t="s">
        <v>29</v>
      </c>
      <c r="C166" s="68" t="s">
        <v>37</v>
      </c>
      <c r="D166" s="68">
        <v>16</v>
      </c>
      <c r="E166" s="28" t="s">
        <v>32</v>
      </c>
      <c r="F166" s="28" t="s">
        <v>47</v>
      </c>
      <c r="G166" s="28" t="s">
        <v>33</v>
      </c>
      <c r="H166" s="28" t="s">
        <v>41</v>
      </c>
      <c r="I166" s="68">
        <v>13340</v>
      </c>
      <c r="J166" s="28" t="s">
        <v>6</v>
      </c>
      <c r="K166" s="29">
        <v>43269</v>
      </c>
      <c r="L166" s="29">
        <v>43270</v>
      </c>
      <c r="M166" s="29">
        <v>43283</v>
      </c>
      <c r="N166" s="29">
        <v>43312</v>
      </c>
      <c r="O166" s="29">
        <v>43318</v>
      </c>
      <c r="P166" s="29">
        <v>43325</v>
      </c>
      <c r="Q166" s="29">
        <v>43343</v>
      </c>
      <c r="R166" s="29">
        <v>43355</v>
      </c>
      <c r="S166" s="29">
        <v>43448</v>
      </c>
      <c r="T166" s="75">
        <v>43489</v>
      </c>
      <c r="U166" s="75">
        <v>43600</v>
      </c>
      <c r="V166" s="75">
        <v>43622</v>
      </c>
      <c r="W166" s="29"/>
      <c r="X166" s="29"/>
      <c r="Y166" s="29"/>
      <c r="Z166" s="29">
        <f t="shared" ref="Z166:Z167" si="48">MAX(K166:Y166)</f>
        <v>43622</v>
      </c>
      <c r="AA166" s="30" t="s">
        <v>147</v>
      </c>
      <c r="AB166" s="90" t="str">
        <f t="shared" si="38"/>
        <v>Mai 2019</v>
      </c>
      <c r="AC166" s="29"/>
      <c r="AD166" s="77" t="s">
        <v>243</v>
      </c>
      <c r="AE166" s="30"/>
      <c r="AF166" s="30"/>
      <c r="AG166" s="30"/>
      <c r="AH166" s="30" t="s">
        <v>147</v>
      </c>
      <c r="AI166" s="30"/>
      <c r="AJ166" s="30"/>
      <c r="AK166" s="30"/>
      <c r="AL166" s="30"/>
      <c r="AM166" s="30"/>
      <c r="AN166" s="33" t="s">
        <v>245</v>
      </c>
      <c r="AO166" s="30"/>
      <c r="AP166" s="96"/>
      <c r="AQ166" s="30"/>
      <c r="AR166" s="30"/>
      <c r="AS166" s="73" t="s">
        <v>236</v>
      </c>
    </row>
    <row r="167" spans="1:47" s="1" customFormat="1" ht="69.95" customHeight="1">
      <c r="A167" s="10" t="s">
        <v>28</v>
      </c>
      <c r="B167" s="11" t="s">
        <v>29</v>
      </c>
      <c r="C167" s="68" t="s">
        <v>37</v>
      </c>
      <c r="D167" s="68">
        <v>16</v>
      </c>
      <c r="E167" s="28" t="s">
        <v>32</v>
      </c>
      <c r="F167" s="28" t="s">
        <v>47</v>
      </c>
      <c r="G167" s="28" t="s">
        <v>33</v>
      </c>
      <c r="H167" s="28" t="s">
        <v>41</v>
      </c>
      <c r="I167" s="68">
        <v>13340</v>
      </c>
      <c r="J167" s="28" t="s">
        <v>6</v>
      </c>
      <c r="K167" s="29">
        <v>43269</v>
      </c>
      <c r="L167" s="29">
        <v>43270</v>
      </c>
      <c r="M167" s="29">
        <v>43283</v>
      </c>
      <c r="N167" s="29">
        <v>43312</v>
      </c>
      <c r="O167" s="29">
        <v>43318</v>
      </c>
      <c r="P167" s="29">
        <v>43325</v>
      </c>
      <c r="Q167" s="29">
        <v>43343</v>
      </c>
      <c r="R167" s="29">
        <v>43355</v>
      </c>
      <c r="S167" s="29">
        <v>43448</v>
      </c>
      <c r="T167" s="75">
        <v>43489</v>
      </c>
      <c r="U167" s="75">
        <v>43600</v>
      </c>
      <c r="V167" s="75">
        <v>43622</v>
      </c>
      <c r="W167" s="29"/>
      <c r="X167" s="29"/>
      <c r="Y167" s="29"/>
      <c r="Z167" s="29">
        <f t="shared" si="48"/>
        <v>43622</v>
      </c>
      <c r="AA167" s="33" t="s">
        <v>245</v>
      </c>
      <c r="AB167" s="90" t="str">
        <f t="shared" si="38"/>
        <v>Novembre 2019</v>
      </c>
      <c r="AC167" s="29"/>
      <c r="AD167" s="77" t="s">
        <v>243</v>
      </c>
      <c r="AE167" s="30"/>
      <c r="AF167" s="30"/>
      <c r="AG167" s="30"/>
      <c r="AH167" s="30" t="s">
        <v>147</v>
      </c>
      <c r="AI167" s="30"/>
      <c r="AJ167" s="30"/>
      <c r="AK167" s="30"/>
      <c r="AL167" s="30"/>
      <c r="AM167" s="30"/>
      <c r="AN167" s="33" t="s">
        <v>245</v>
      </c>
      <c r="AO167" s="30"/>
      <c r="AP167" s="96"/>
      <c r="AQ167" s="30"/>
      <c r="AR167" s="30"/>
      <c r="AS167" s="73" t="s">
        <v>236</v>
      </c>
    </row>
    <row r="168" spans="1:47" s="1" customFormat="1" ht="69.95" customHeight="1">
      <c r="A168" s="10" t="s">
        <v>28</v>
      </c>
      <c r="B168" s="11" t="s">
        <v>29</v>
      </c>
      <c r="C168" s="68" t="s">
        <v>38</v>
      </c>
      <c r="D168" s="68">
        <v>16</v>
      </c>
      <c r="E168" s="28" t="s">
        <v>32</v>
      </c>
      <c r="F168" s="28" t="s">
        <v>47</v>
      </c>
      <c r="G168" s="28" t="s">
        <v>33</v>
      </c>
      <c r="H168" s="28" t="s">
        <v>41</v>
      </c>
      <c r="I168" s="68">
        <v>13350</v>
      </c>
      <c r="J168" s="28" t="s">
        <v>16</v>
      </c>
      <c r="K168" s="29">
        <v>43273</v>
      </c>
      <c r="L168" s="29">
        <v>43283</v>
      </c>
      <c r="M168" s="29">
        <v>43318</v>
      </c>
      <c r="N168" s="29">
        <v>43409</v>
      </c>
      <c r="O168" s="29">
        <v>43417</v>
      </c>
      <c r="P168" s="75">
        <v>43489</v>
      </c>
      <c r="Q168" s="29"/>
      <c r="R168" s="29"/>
      <c r="S168" s="29"/>
      <c r="T168" s="29"/>
      <c r="U168" s="29"/>
      <c r="V168" s="29"/>
      <c r="W168" s="29"/>
      <c r="X168" s="29"/>
      <c r="Y168" s="29"/>
      <c r="Z168" s="29">
        <f t="shared" si="46"/>
        <v>43489</v>
      </c>
      <c r="AA168" s="77" t="s">
        <v>243</v>
      </c>
      <c r="AB168" s="90" t="str">
        <f t="shared" si="38"/>
        <v>Janvier 2019</v>
      </c>
      <c r="AC168" s="29"/>
      <c r="AD168" s="77" t="s">
        <v>243</v>
      </c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96"/>
      <c r="AQ168" s="30"/>
      <c r="AR168" s="30"/>
      <c r="AS168" s="73" t="s">
        <v>236</v>
      </c>
    </row>
    <row r="169" spans="1:47" s="1" customFormat="1" ht="69.95" customHeight="1">
      <c r="A169" s="10" t="s">
        <v>28</v>
      </c>
      <c r="B169" s="11" t="s">
        <v>29</v>
      </c>
      <c r="C169" s="68" t="s">
        <v>39</v>
      </c>
      <c r="D169" s="68">
        <v>16</v>
      </c>
      <c r="E169" s="28" t="s">
        <v>32</v>
      </c>
      <c r="F169" s="28" t="s">
        <v>47</v>
      </c>
      <c r="G169" s="28" t="s">
        <v>33</v>
      </c>
      <c r="H169" s="28" t="s">
        <v>41</v>
      </c>
      <c r="I169" s="68">
        <v>13360</v>
      </c>
      <c r="J169" s="28" t="s">
        <v>16</v>
      </c>
      <c r="K169" s="29">
        <v>43273</v>
      </c>
      <c r="L169" s="29">
        <v>43283</v>
      </c>
      <c r="M169" s="29">
        <v>43318</v>
      </c>
      <c r="N169" s="29">
        <v>43417</v>
      </c>
      <c r="O169" s="75">
        <v>43489</v>
      </c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>
        <f t="shared" si="46"/>
        <v>43489</v>
      </c>
      <c r="AA169" s="77" t="s">
        <v>243</v>
      </c>
      <c r="AB169" s="90" t="str">
        <f t="shared" si="38"/>
        <v>Janvier 2019</v>
      </c>
      <c r="AC169" s="29"/>
      <c r="AD169" s="77" t="s">
        <v>243</v>
      </c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96"/>
      <c r="AQ169" s="30"/>
      <c r="AR169" s="30"/>
      <c r="AS169" s="73" t="s">
        <v>236</v>
      </c>
    </row>
    <row r="170" spans="1:47" s="1" customFormat="1" ht="69.95" customHeight="1">
      <c r="A170" s="10" t="s">
        <v>28</v>
      </c>
      <c r="B170" s="11" t="s">
        <v>29</v>
      </c>
      <c r="C170" s="68" t="s">
        <v>40</v>
      </c>
      <c r="D170" s="68">
        <v>16</v>
      </c>
      <c r="E170" s="28" t="s">
        <v>32</v>
      </c>
      <c r="F170" s="28" t="s">
        <v>47</v>
      </c>
      <c r="G170" s="28" t="s">
        <v>33</v>
      </c>
      <c r="H170" s="28" t="s">
        <v>41</v>
      </c>
      <c r="I170" s="68">
        <v>13370</v>
      </c>
      <c r="J170" s="28" t="s">
        <v>16</v>
      </c>
      <c r="K170" s="29">
        <v>43283</v>
      </c>
      <c r="L170" s="29">
        <v>43320</v>
      </c>
      <c r="M170" s="29">
        <v>43446</v>
      </c>
      <c r="N170" s="75">
        <v>43490</v>
      </c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>
        <f t="shared" si="46"/>
        <v>43490</v>
      </c>
      <c r="AA170" s="77" t="s">
        <v>243</v>
      </c>
      <c r="AB170" s="90" t="str">
        <f t="shared" si="38"/>
        <v>Janvier 2019</v>
      </c>
      <c r="AC170" s="29"/>
      <c r="AD170" s="77" t="s">
        <v>243</v>
      </c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96"/>
      <c r="AQ170" s="30"/>
      <c r="AR170" s="30"/>
      <c r="AS170" s="73" t="s">
        <v>236</v>
      </c>
    </row>
    <row r="171" spans="1:47" s="1" customFormat="1" ht="69.95" customHeight="1" thickBot="1">
      <c r="A171" s="6" t="s">
        <v>28</v>
      </c>
      <c r="B171" s="7" t="s">
        <v>29</v>
      </c>
      <c r="C171" s="14" t="s">
        <v>40</v>
      </c>
      <c r="D171" s="14">
        <v>16</v>
      </c>
      <c r="E171" s="14" t="s">
        <v>32</v>
      </c>
      <c r="F171" s="14" t="s">
        <v>47</v>
      </c>
      <c r="G171" s="14" t="s">
        <v>33</v>
      </c>
      <c r="H171" s="14" t="s">
        <v>41</v>
      </c>
      <c r="I171" s="14" t="s">
        <v>106</v>
      </c>
      <c r="J171" s="14" t="s">
        <v>107</v>
      </c>
      <c r="K171" s="84">
        <v>43607</v>
      </c>
      <c r="L171" s="84">
        <v>43739</v>
      </c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>
        <f t="shared" si="46"/>
        <v>43739</v>
      </c>
      <c r="AA171" s="85" t="s">
        <v>246</v>
      </c>
      <c r="AB171" s="94" t="str">
        <f t="shared" si="38"/>
        <v>Octobre 2019</v>
      </c>
      <c r="AC171" s="84"/>
      <c r="AD171" s="39"/>
      <c r="AE171" s="39"/>
      <c r="AF171" s="39"/>
      <c r="AG171" s="39"/>
      <c r="AH171" s="39"/>
      <c r="AI171" s="39"/>
      <c r="AJ171" s="39"/>
      <c r="AK171" s="39"/>
      <c r="AL171" s="39"/>
      <c r="AM171" s="85" t="s">
        <v>246</v>
      </c>
      <c r="AN171" s="39"/>
      <c r="AO171" s="39"/>
      <c r="AP171" s="97"/>
      <c r="AQ171" s="39"/>
      <c r="AR171" s="39"/>
      <c r="AS171" s="86" t="s">
        <v>231</v>
      </c>
      <c r="AT171" s="41"/>
      <c r="AU171" s="41"/>
    </row>
    <row r="172" spans="1:47" s="48" customFormat="1" ht="40.5">
      <c r="A172" s="16"/>
      <c r="B172" s="16"/>
      <c r="C172" s="18"/>
      <c r="D172" s="18"/>
      <c r="E172" s="16"/>
      <c r="F172" s="16"/>
      <c r="G172" s="16"/>
      <c r="H172" s="16"/>
      <c r="I172" s="16"/>
      <c r="J172" s="16"/>
      <c r="K172" s="43"/>
      <c r="L172" s="43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44" t="s">
        <v>272</v>
      </c>
      <c r="AA172" s="62"/>
      <c r="AB172" s="44"/>
      <c r="AC172" s="44"/>
      <c r="AD172" s="45" t="s">
        <v>273</v>
      </c>
      <c r="AE172" s="45" t="s">
        <v>274</v>
      </c>
      <c r="AF172" s="45" t="s">
        <v>275</v>
      </c>
      <c r="AG172" s="45" t="s">
        <v>276</v>
      </c>
      <c r="AH172" s="45" t="s">
        <v>277</v>
      </c>
      <c r="AI172" s="45" t="s">
        <v>278</v>
      </c>
      <c r="AJ172" s="45" t="s">
        <v>279</v>
      </c>
      <c r="AK172" s="45" t="s">
        <v>280</v>
      </c>
      <c r="AL172" s="45" t="s">
        <v>284</v>
      </c>
      <c r="AM172" s="45" t="s">
        <v>281</v>
      </c>
      <c r="AN172" s="45" t="s">
        <v>282</v>
      </c>
      <c r="AO172" s="45" t="s">
        <v>283</v>
      </c>
      <c r="AP172" s="46"/>
      <c r="AQ172" s="46"/>
      <c r="AR172" s="46"/>
      <c r="AS172" s="47"/>
      <c r="AT172" s="42"/>
      <c r="AU172" s="42"/>
    </row>
    <row r="173" spans="1:47" ht="20.25">
      <c r="Z173" s="49"/>
      <c r="AA173" s="63"/>
      <c r="AB173" s="50"/>
      <c r="AC173" s="50"/>
      <c r="AD173" s="51">
        <f>SUM(AD174:AD186)</f>
        <v>22</v>
      </c>
      <c r="AE173" s="51">
        <f t="shared" ref="AE173:AO173" si="49">SUM(AE174:AE186)</f>
        <v>21</v>
      </c>
      <c r="AF173" s="51">
        <f t="shared" si="49"/>
        <v>25</v>
      </c>
      <c r="AG173" s="51">
        <f t="shared" si="49"/>
        <v>23.5</v>
      </c>
      <c r="AH173" s="51">
        <f t="shared" si="49"/>
        <v>33</v>
      </c>
      <c r="AI173" s="51">
        <f t="shared" si="49"/>
        <v>15</v>
      </c>
      <c r="AJ173" s="51">
        <f t="shared" si="49"/>
        <v>17</v>
      </c>
      <c r="AK173" s="51">
        <f t="shared" si="49"/>
        <v>5</v>
      </c>
      <c r="AL173" s="51">
        <f t="shared" si="49"/>
        <v>17</v>
      </c>
      <c r="AM173" s="51">
        <f t="shared" si="49"/>
        <v>17.5</v>
      </c>
      <c r="AN173" s="51">
        <f t="shared" si="49"/>
        <v>5.5</v>
      </c>
      <c r="AO173" s="51">
        <f t="shared" si="49"/>
        <v>4</v>
      </c>
      <c r="AP173" s="51"/>
      <c r="AQ173" s="51"/>
      <c r="AR173" s="51"/>
    </row>
    <row r="174" spans="1:47" ht="20.25">
      <c r="Z174" s="52" t="s">
        <v>304</v>
      </c>
      <c r="AA174" s="53"/>
      <c r="AB174" s="52"/>
      <c r="AC174" s="52"/>
      <c r="AD174" s="54">
        <v>5</v>
      </c>
      <c r="AE174" s="54">
        <v>5</v>
      </c>
      <c r="AF174" s="54">
        <v>7</v>
      </c>
      <c r="AG174" s="54">
        <v>4</v>
      </c>
      <c r="AH174" s="54">
        <v>2</v>
      </c>
      <c r="AI174" s="54">
        <v>3</v>
      </c>
      <c r="AJ174" s="54">
        <v>4</v>
      </c>
      <c r="AK174" s="54">
        <v>0</v>
      </c>
      <c r="AL174" s="54">
        <v>2</v>
      </c>
      <c r="AM174" s="54">
        <v>0</v>
      </c>
      <c r="AN174" s="54">
        <v>0</v>
      </c>
      <c r="AO174" s="54">
        <v>0</v>
      </c>
      <c r="AP174" s="55"/>
      <c r="AQ174" s="55"/>
      <c r="AR174" s="55"/>
    </row>
    <row r="175" spans="1:47" ht="20.25">
      <c r="Z175" s="52" t="s">
        <v>305</v>
      </c>
      <c r="AA175" s="57"/>
      <c r="AB175" s="56"/>
      <c r="AC175" s="56"/>
      <c r="AD175" s="58">
        <v>0</v>
      </c>
      <c r="AE175" s="58">
        <v>0</v>
      </c>
      <c r="AF175" s="58">
        <v>0</v>
      </c>
      <c r="AG175" s="58">
        <v>0</v>
      </c>
      <c r="AH175" s="58">
        <v>0</v>
      </c>
      <c r="AI175" s="58">
        <v>0</v>
      </c>
      <c r="AJ175" s="58">
        <v>0</v>
      </c>
      <c r="AK175" s="58">
        <v>0</v>
      </c>
      <c r="AL175" s="58">
        <v>0</v>
      </c>
      <c r="AM175" s="58">
        <v>0</v>
      </c>
      <c r="AN175" s="58">
        <v>0</v>
      </c>
      <c r="AO175" s="58">
        <v>0</v>
      </c>
      <c r="AP175" s="58"/>
      <c r="AQ175" s="58"/>
      <c r="AR175" s="58"/>
    </row>
    <row r="176" spans="1:47" ht="20.25">
      <c r="C176" s="41"/>
      <c r="D176" s="41"/>
      <c r="E176" s="41"/>
      <c r="F176" s="41"/>
      <c r="G176" s="41"/>
      <c r="H176" s="41"/>
      <c r="I176" s="41"/>
      <c r="J176" s="41"/>
      <c r="Z176" s="52" t="s">
        <v>306</v>
      </c>
      <c r="AA176" s="53"/>
      <c r="AB176" s="52"/>
      <c r="AC176" s="52"/>
      <c r="AD176" s="54">
        <v>0</v>
      </c>
      <c r="AE176" s="54">
        <v>0</v>
      </c>
      <c r="AF176" s="54">
        <v>0</v>
      </c>
      <c r="AG176" s="54">
        <v>0</v>
      </c>
      <c r="AH176" s="54">
        <v>0</v>
      </c>
      <c r="AI176" s="54">
        <v>0</v>
      </c>
      <c r="AJ176" s="54">
        <v>0</v>
      </c>
      <c r="AK176" s="54">
        <v>0</v>
      </c>
      <c r="AL176" s="54">
        <v>0</v>
      </c>
      <c r="AM176" s="54">
        <v>0</v>
      </c>
      <c r="AN176" s="54">
        <v>0</v>
      </c>
      <c r="AO176" s="54">
        <v>0</v>
      </c>
      <c r="AP176" s="55"/>
      <c r="AQ176" s="55"/>
      <c r="AR176" s="55"/>
    </row>
    <row r="177" spans="3:44" ht="20.25">
      <c r="C177" s="41"/>
      <c r="D177" s="41"/>
      <c r="E177" s="41"/>
      <c r="F177" s="41"/>
      <c r="G177" s="41"/>
      <c r="H177" s="41"/>
      <c r="I177" s="41"/>
      <c r="J177" s="41"/>
      <c r="Z177" s="52" t="s">
        <v>307</v>
      </c>
      <c r="AA177" s="57"/>
      <c r="AB177" s="56"/>
      <c r="AC177" s="56"/>
      <c r="AD177" s="58">
        <v>17</v>
      </c>
      <c r="AE177" s="58">
        <v>16</v>
      </c>
      <c r="AF177" s="58">
        <v>18</v>
      </c>
      <c r="AG177" s="58">
        <v>13.5</v>
      </c>
      <c r="AH177" s="58">
        <v>14</v>
      </c>
      <c r="AI177" s="58">
        <v>12</v>
      </c>
      <c r="AJ177" s="58">
        <v>13</v>
      </c>
      <c r="AK177" s="58">
        <v>5</v>
      </c>
      <c r="AL177" s="58">
        <v>15</v>
      </c>
      <c r="AM177" s="58">
        <v>17.5</v>
      </c>
      <c r="AN177" s="58">
        <v>5.5</v>
      </c>
      <c r="AO177" s="58">
        <v>4</v>
      </c>
      <c r="AP177" s="58"/>
      <c r="AQ177" s="58"/>
      <c r="AR177" s="58"/>
    </row>
    <row r="178" spans="3:44" ht="20.25">
      <c r="C178" s="41"/>
      <c r="D178" s="41"/>
      <c r="E178" s="41"/>
      <c r="F178" s="41"/>
      <c r="G178" s="41"/>
      <c r="H178" s="41"/>
      <c r="I178" s="41"/>
      <c r="J178" s="41"/>
      <c r="Z178" s="52" t="s">
        <v>308</v>
      </c>
      <c r="AA178" s="53"/>
      <c r="AB178" s="52"/>
      <c r="AC178" s="52"/>
      <c r="AD178" s="54">
        <v>0</v>
      </c>
      <c r="AE178" s="54">
        <v>0</v>
      </c>
      <c r="AF178" s="54">
        <v>0</v>
      </c>
      <c r="AG178" s="54">
        <v>0</v>
      </c>
      <c r="AH178" s="54">
        <v>0</v>
      </c>
      <c r="AI178" s="54">
        <v>0</v>
      </c>
      <c r="AJ178" s="54">
        <v>0</v>
      </c>
      <c r="AK178" s="54">
        <v>0</v>
      </c>
      <c r="AL178" s="54">
        <v>0</v>
      </c>
      <c r="AM178" s="54">
        <v>0</v>
      </c>
      <c r="AN178" s="54">
        <v>0</v>
      </c>
      <c r="AO178" s="54">
        <v>0</v>
      </c>
      <c r="AP178" s="55"/>
      <c r="AQ178" s="55"/>
      <c r="AR178" s="55"/>
    </row>
    <row r="179" spans="3:44" ht="20.25">
      <c r="C179" s="41"/>
      <c r="D179" s="41"/>
      <c r="E179" s="41"/>
      <c r="F179" s="41"/>
      <c r="G179" s="41"/>
      <c r="H179" s="41"/>
      <c r="I179" s="41"/>
      <c r="J179" s="41"/>
      <c r="Z179" s="52" t="s">
        <v>309</v>
      </c>
      <c r="AA179" s="57"/>
      <c r="AB179" s="56"/>
      <c r="AC179" s="56"/>
      <c r="AD179" s="58">
        <v>0</v>
      </c>
      <c r="AE179" s="58">
        <v>0</v>
      </c>
      <c r="AF179" s="58">
        <v>0</v>
      </c>
      <c r="AG179" s="58">
        <v>0</v>
      </c>
      <c r="AH179" s="58">
        <v>0</v>
      </c>
      <c r="AI179" s="58">
        <v>0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/>
      <c r="AQ179" s="58"/>
      <c r="AR179" s="58"/>
    </row>
    <row r="180" spans="3:44" ht="20.25">
      <c r="C180" s="41"/>
      <c r="D180" s="41"/>
      <c r="E180" s="41"/>
      <c r="F180" s="41"/>
      <c r="G180" s="41"/>
      <c r="H180" s="41"/>
      <c r="I180" s="41"/>
      <c r="J180" s="41"/>
      <c r="Z180" s="52" t="s">
        <v>310</v>
      </c>
      <c r="AA180" s="53"/>
      <c r="AB180" s="52"/>
      <c r="AC180" s="52"/>
      <c r="AD180" s="54">
        <v>0</v>
      </c>
      <c r="AE180" s="54">
        <v>0</v>
      </c>
      <c r="AF180" s="54">
        <v>0</v>
      </c>
      <c r="AG180" s="54">
        <v>6</v>
      </c>
      <c r="AH180" s="54">
        <v>9</v>
      </c>
      <c r="AI180" s="54">
        <v>0</v>
      </c>
      <c r="AJ180" s="54">
        <v>0</v>
      </c>
      <c r="AK180" s="54">
        <v>0</v>
      </c>
      <c r="AL180" s="54">
        <v>0</v>
      </c>
      <c r="AM180" s="54">
        <v>0</v>
      </c>
      <c r="AN180" s="54">
        <v>0</v>
      </c>
      <c r="AO180" s="54">
        <v>0</v>
      </c>
      <c r="AP180" s="55"/>
      <c r="AQ180" s="55"/>
      <c r="AR180" s="55"/>
    </row>
    <row r="181" spans="3:44" ht="20.25">
      <c r="C181" s="41"/>
      <c r="D181" s="41"/>
      <c r="E181" s="41"/>
      <c r="F181" s="41"/>
      <c r="G181" s="41"/>
      <c r="H181" s="41"/>
      <c r="I181" s="41"/>
      <c r="J181" s="41"/>
      <c r="Z181" s="52" t="s">
        <v>311</v>
      </c>
      <c r="AA181" s="57"/>
      <c r="AB181" s="56"/>
      <c r="AC181" s="56"/>
      <c r="AD181" s="58">
        <v>0</v>
      </c>
      <c r="AE181" s="58">
        <v>0</v>
      </c>
      <c r="AF181" s="58">
        <v>0</v>
      </c>
      <c r="AG181" s="58">
        <v>0</v>
      </c>
      <c r="AH181" s="58">
        <v>0</v>
      </c>
      <c r="AI181" s="58">
        <v>0</v>
      </c>
      <c r="AJ181" s="58">
        <v>0</v>
      </c>
      <c r="AK181" s="58">
        <v>0</v>
      </c>
      <c r="AL181" s="58">
        <v>0</v>
      </c>
      <c r="AM181" s="58">
        <v>0</v>
      </c>
      <c r="AN181" s="58">
        <v>0</v>
      </c>
      <c r="AO181" s="58">
        <v>0</v>
      </c>
      <c r="AP181" s="58"/>
      <c r="AQ181" s="58"/>
      <c r="AR181" s="58"/>
    </row>
    <row r="182" spans="3:44" ht="20.25">
      <c r="C182" s="41"/>
      <c r="D182" s="41"/>
      <c r="E182" s="41"/>
      <c r="F182" s="41"/>
      <c r="G182" s="41"/>
      <c r="H182" s="41"/>
      <c r="I182" s="41"/>
      <c r="J182" s="41"/>
      <c r="Z182" s="52" t="s">
        <v>312</v>
      </c>
      <c r="AA182" s="53"/>
      <c r="AB182" s="52"/>
      <c r="AC182" s="52"/>
      <c r="AD182" s="54">
        <v>0</v>
      </c>
      <c r="AE182" s="54">
        <v>0</v>
      </c>
      <c r="AF182" s="54">
        <v>0</v>
      </c>
      <c r="AG182" s="54">
        <v>0</v>
      </c>
      <c r="AH182" s="54">
        <v>0</v>
      </c>
      <c r="AI182" s="54">
        <v>0</v>
      </c>
      <c r="AJ182" s="54">
        <v>0</v>
      </c>
      <c r="AK182" s="54">
        <v>0</v>
      </c>
      <c r="AL182" s="54">
        <v>0</v>
      </c>
      <c r="AM182" s="54">
        <v>0</v>
      </c>
      <c r="AN182" s="54">
        <v>0</v>
      </c>
      <c r="AO182" s="54">
        <v>0</v>
      </c>
      <c r="AP182" s="55"/>
      <c r="AQ182" s="55"/>
      <c r="AR182" s="55"/>
    </row>
    <row r="183" spans="3:44" ht="20.25">
      <c r="C183" s="41"/>
      <c r="D183" s="41"/>
      <c r="E183" s="41"/>
      <c r="F183" s="41"/>
      <c r="G183" s="41"/>
      <c r="H183" s="41"/>
      <c r="I183" s="41"/>
      <c r="J183" s="41"/>
      <c r="Z183" s="52" t="s">
        <v>313</v>
      </c>
      <c r="AA183" s="57"/>
      <c r="AB183" s="56"/>
      <c r="AC183" s="56"/>
      <c r="AD183" s="58">
        <v>0</v>
      </c>
      <c r="AE183" s="58">
        <v>0</v>
      </c>
      <c r="AF183" s="58">
        <v>0</v>
      </c>
      <c r="AG183" s="58">
        <v>0</v>
      </c>
      <c r="AH183" s="58">
        <v>8</v>
      </c>
      <c r="AI183" s="58">
        <v>0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/>
      <c r="AQ183" s="58"/>
      <c r="AR183" s="58"/>
    </row>
    <row r="184" spans="3:44" ht="20.25">
      <c r="C184" s="41"/>
      <c r="D184" s="41"/>
      <c r="E184" s="41"/>
      <c r="F184" s="41"/>
      <c r="G184" s="41"/>
      <c r="H184" s="41"/>
      <c r="I184" s="41"/>
      <c r="J184" s="41"/>
      <c r="Z184" s="52" t="s">
        <v>314</v>
      </c>
      <c r="AA184" s="53"/>
      <c r="AB184" s="52"/>
      <c r="AC184" s="52"/>
      <c r="AD184" s="54">
        <v>0</v>
      </c>
      <c r="AE184" s="54">
        <v>0</v>
      </c>
      <c r="AF184" s="54">
        <v>0</v>
      </c>
      <c r="AG184" s="54">
        <v>0</v>
      </c>
      <c r="AH184" s="54">
        <v>0</v>
      </c>
      <c r="AI184" s="54">
        <v>0</v>
      </c>
      <c r="AJ184" s="54">
        <v>0</v>
      </c>
      <c r="AK184" s="54">
        <v>0</v>
      </c>
      <c r="AL184" s="54">
        <v>0</v>
      </c>
      <c r="AM184" s="54">
        <v>0</v>
      </c>
      <c r="AN184" s="54">
        <v>0</v>
      </c>
      <c r="AO184" s="54">
        <v>0</v>
      </c>
      <c r="AP184" s="55"/>
      <c r="AQ184" s="55"/>
      <c r="AR184" s="55"/>
    </row>
    <row r="185" spans="3:44" ht="20.25">
      <c r="C185" s="41"/>
      <c r="D185" s="41"/>
      <c r="E185" s="41"/>
      <c r="F185" s="41"/>
      <c r="G185" s="41"/>
      <c r="H185" s="41"/>
      <c r="I185" s="41"/>
      <c r="J185" s="41"/>
      <c r="Z185" s="52" t="s">
        <v>315</v>
      </c>
      <c r="AA185" s="53"/>
      <c r="AB185" s="52"/>
      <c r="AC185" s="52"/>
      <c r="AD185" s="54">
        <v>0</v>
      </c>
      <c r="AE185" s="54">
        <v>0</v>
      </c>
      <c r="AF185" s="54">
        <v>0</v>
      </c>
      <c r="AG185" s="54">
        <v>0</v>
      </c>
      <c r="AH185" s="54">
        <v>0</v>
      </c>
      <c r="AI185" s="54">
        <v>0</v>
      </c>
      <c r="AJ185" s="54">
        <v>0</v>
      </c>
      <c r="AK185" s="54">
        <v>0</v>
      </c>
      <c r="AL185" s="54">
        <v>0</v>
      </c>
      <c r="AM185" s="54">
        <v>0</v>
      </c>
      <c r="AN185" s="54">
        <v>0</v>
      </c>
      <c r="AO185" s="54">
        <v>0</v>
      </c>
      <c r="AP185" s="55"/>
      <c r="AQ185" s="55"/>
      <c r="AR185" s="55"/>
    </row>
    <row r="186" spans="3:44" ht="20.25">
      <c r="C186" s="41"/>
      <c r="D186" s="41"/>
      <c r="E186" s="41"/>
      <c r="F186" s="41"/>
      <c r="G186" s="41"/>
      <c r="H186" s="41"/>
      <c r="I186" s="41"/>
      <c r="J186" s="41"/>
      <c r="Z186" s="52" t="s">
        <v>316</v>
      </c>
      <c r="AA186" s="53"/>
      <c r="AB186" s="52"/>
      <c r="AC186" s="52"/>
      <c r="AD186" s="54">
        <v>0</v>
      </c>
      <c r="AE186" s="54">
        <v>0</v>
      </c>
      <c r="AF186" s="54">
        <v>0</v>
      </c>
      <c r="AG186" s="54">
        <v>0</v>
      </c>
      <c r="AH186" s="54">
        <v>0</v>
      </c>
      <c r="AI186" s="54">
        <v>0</v>
      </c>
      <c r="AJ186" s="54">
        <v>0</v>
      </c>
      <c r="AK186" s="54">
        <v>0</v>
      </c>
      <c r="AL186" s="54">
        <v>0</v>
      </c>
      <c r="AM186" s="54">
        <v>0</v>
      </c>
      <c r="AN186" s="54">
        <v>0</v>
      </c>
      <c r="AO186" s="54">
        <v>0</v>
      </c>
      <c r="AP186" s="55"/>
      <c r="AQ186" s="55"/>
      <c r="AR186" s="55"/>
    </row>
    <row r="187" spans="3:44" ht="20.25">
      <c r="C187" s="41"/>
      <c r="D187" s="41"/>
      <c r="E187" s="41"/>
      <c r="F187" s="41"/>
      <c r="G187" s="41"/>
      <c r="H187" s="41"/>
      <c r="I187" s="41"/>
      <c r="J187" s="41"/>
      <c r="Z187" s="59"/>
      <c r="AA187" s="64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</row>
  </sheetData>
  <autoFilter ref="A3:S171" xr:uid="{00000000-0009-0000-0000-000000000000}"/>
  <dataConsolidate/>
  <mergeCells count="1">
    <mergeCell ref="A1:AS1"/>
  </mergeCells>
  <phoneticPr fontId="7" type="noConversion"/>
  <dataValidations count="2">
    <dataValidation type="list" allowBlank="1" showInputMessage="1" showErrorMessage="1" sqref="AA4:AA171" xr:uid="{00000000-0002-0000-0000-000000000000}">
      <formula1>OFFSET($AD4,,,,COUNTA($AD4:$AO4))</formula1>
    </dataValidation>
    <dataValidation type="list" allowBlank="1" showInputMessage="1" showErrorMessage="1" sqref="AC4:AC171" xr:uid="{00000000-0002-0000-0000-000005000000}">
      <formula1>LISTE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460" scale="57" fitToHeight="0" orientation="landscape" r:id="rId1"/>
  <headerFoot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D25"/>
  <sheetViews>
    <sheetView workbookViewId="0">
      <selection activeCell="D2" sqref="D2"/>
    </sheetView>
  </sheetViews>
  <sheetFormatPr baseColWidth="10" defaultRowHeight="15.75"/>
  <cols>
    <col min="1" max="1" width="11.42578125" style="87"/>
    <col min="2" max="2" width="51.85546875" style="87" bestFit="1" customWidth="1"/>
    <col min="3" max="3" width="19.28515625" style="87" customWidth="1"/>
    <col min="4" max="4" width="22.28515625" style="87" bestFit="1" customWidth="1"/>
    <col min="5" max="16384" width="11.42578125" style="87"/>
  </cols>
  <sheetData>
    <row r="1" spans="1:4" ht="18.75" thickBot="1">
      <c r="B1" s="88" t="s">
        <v>287</v>
      </c>
      <c r="C1" s="88" t="s">
        <v>285</v>
      </c>
      <c r="D1" s="88" t="s">
        <v>302</v>
      </c>
    </row>
    <row r="2" spans="1:4">
      <c r="A2" s="87">
        <v>1</v>
      </c>
      <c r="B2" s="87" t="s">
        <v>291</v>
      </c>
      <c r="C2" s="87" t="str">
        <f>PROPER(TEXT(DATE(2019,1,1),"mmmm aaa"))</f>
        <v>Janvier 2019</v>
      </c>
      <c r="D2" s="87" t="s">
        <v>304</v>
      </c>
    </row>
    <row r="3" spans="1:4">
      <c r="A3" s="87">
        <v>2</v>
      </c>
      <c r="B3" s="87" t="s">
        <v>288</v>
      </c>
      <c r="C3" s="87" t="str">
        <f>PROPER(TEXT(DATE(2019,2,1),"mmmm aaa"))</f>
        <v>Février 2019</v>
      </c>
      <c r="D3" s="87" t="s">
        <v>305</v>
      </c>
    </row>
    <row r="4" spans="1:4">
      <c r="A4" s="87">
        <v>3</v>
      </c>
      <c r="B4" s="87" t="s">
        <v>292</v>
      </c>
      <c r="C4" s="87" t="str">
        <f>PROPER(TEXT(DATE(2019,3,1),"mmmm aaa"))</f>
        <v>Mars 2019</v>
      </c>
      <c r="D4" s="87" t="s">
        <v>306</v>
      </c>
    </row>
    <row r="5" spans="1:4">
      <c r="A5" s="87">
        <v>4</v>
      </c>
      <c r="B5" s="87" t="s">
        <v>296</v>
      </c>
      <c r="C5" s="87" t="str">
        <f>PROPER(TEXT(DATE(2019,4,1),"mmmm aaa"))</f>
        <v>Avril 2019</v>
      </c>
      <c r="D5" s="87" t="s">
        <v>307</v>
      </c>
    </row>
    <row r="6" spans="1:4">
      <c r="A6" s="87">
        <v>5</v>
      </c>
      <c r="B6" s="87" t="s">
        <v>289</v>
      </c>
      <c r="C6" s="87" t="str">
        <f>PROPER(TEXT(DATE(2019,5,1),"mmmm aaa"))</f>
        <v>Mai 2019</v>
      </c>
      <c r="D6" s="87" t="s">
        <v>308</v>
      </c>
    </row>
    <row r="7" spans="1:4">
      <c r="A7" s="87">
        <v>6</v>
      </c>
      <c r="B7" s="87" t="s">
        <v>290</v>
      </c>
      <c r="C7" s="87" t="str">
        <f>PROPER(TEXT(DATE(2019,6,1),"mmmm aaa"))</f>
        <v>Juin 2019</v>
      </c>
      <c r="D7" s="87" t="s">
        <v>309</v>
      </c>
    </row>
    <row r="8" spans="1:4">
      <c r="A8" s="87">
        <v>7</v>
      </c>
      <c r="B8" s="87" t="s">
        <v>293</v>
      </c>
      <c r="C8" s="87" t="str">
        <f>PROPER(TEXT(DATE(2019,7,1),"mmmm aaa"))</f>
        <v>Juillet 2019</v>
      </c>
      <c r="D8" s="87" t="s">
        <v>310</v>
      </c>
    </row>
    <row r="9" spans="1:4">
      <c r="A9" s="87">
        <v>8</v>
      </c>
      <c r="B9" s="87" t="s">
        <v>294</v>
      </c>
      <c r="C9" s="87" t="str">
        <f>PROPER(TEXT(DATE(2019,8,1),"mmmm aaa"))</f>
        <v>Août 2019</v>
      </c>
      <c r="D9" s="87" t="s">
        <v>311</v>
      </c>
    </row>
    <row r="10" spans="1:4">
      <c r="A10" s="87">
        <v>9</v>
      </c>
      <c r="B10" s="87" t="s">
        <v>297</v>
      </c>
      <c r="C10" s="87" t="str">
        <f>PROPER(TEXT(DATE(2019,9,1),"mmmm aaa"))</f>
        <v>Septembre 2019</v>
      </c>
      <c r="D10" s="87" t="s">
        <v>312</v>
      </c>
    </row>
    <row r="11" spans="1:4">
      <c r="A11" s="87">
        <v>10</v>
      </c>
      <c r="C11" s="87" t="str">
        <f>PROPER(TEXT(DATE(2019,10,1),"mmmm aaa"))</f>
        <v>Octobre 2019</v>
      </c>
      <c r="D11" s="87" t="s">
        <v>313</v>
      </c>
    </row>
    <row r="12" spans="1:4">
      <c r="A12" s="87">
        <v>11</v>
      </c>
      <c r="B12" s="87" t="s">
        <v>295</v>
      </c>
      <c r="C12" s="87" t="str">
        <f>PROPER(TEXT(DATE(2019,11,1),"mmmm aaa"))</f>
        <v>Novembre 2019</v>
      </c>
      <c r="D12" s="87" t="s">
        <v>314</v>
      </c>
    </row>
    <row r="13" spans="1:4">
      <c r="C13" s="87" t="str">
        <f>PROPER(TEXT(DATE(2019,12,1),"mmmm aaa"))</f>
        <v>Décembre 2019</v>
      </c>
      <c r="D13" s="87" t="s">
        <v>315</v>
      </c>
    </row>
    <row r="14" spans="1:4">
      <c r="C14" s="87" t="str">
        <f>PROPER(TEXT(DATE(2020,1,1),"mmmm aaa"))</f>
        <v>Janvier 2020</v>
      </c>
      <c r="D14" s="87" t="s">
        <v>316</v>
      </c>
    </row>
    <row r="15" spans="1:4">
      <c r="C15" s="87" t="str">
        <f>PROPER(TEXT(DATE(2020,2,1),"mmmm aaa"))</f>
        <v>Février 2020</v>
      </c>
    </row>
    <row r="16" spans="1:4">
      <c r="C16" s="87" t="str">
        <f>PROPER(TEXT(DATE(2020,3,1),"mmmm aaa"))</f>
        <v>Mars 2020</v>
      </c>
    </row>
    <row r="17" spans="3:3">
      <c r="C17" s="87" t="str">
        <f>PROPER(TEXT(DATE(2020,4,1),"mmmm aaa"))</f>
        <v>Avril 2020</v>
      </c>
    </row>
    <row r="18" spans="3:3">
      <c r="C18" s="87" t="str">
        <f>PROPER(TEXT(DATE(2020,5,1),"mmmm aaa"))</f>
        <v>Mai 2020</v>
      </c>
    </row>
    <row r="19" spans="3:3">
      <c r="C19" s="87" t="str">
        <f>PROPER(TEXT(DATE(2020,6,1),"mmmm aaa"))</f>
        <v>Juin 2020</v>
      </c>
    </row>
    <row r="20" spans="3:3">
      <c r="C20" s="87" t="str">
        <f>PROPER(TEXT(DATE(2020,7,1),"mmmm aaa"))</f>
        <v>Juillet 2020</v>
      </c>
    </row>
    <row r="21" spans="3:3">
      <c r="C21" s="87" t="str">
        <f>PROPER(TEXT(DATE(2020,8,1),"mmmm aaa"))</f>
        <v>Août 2020</v>
      </c>
    </row>
    <row r="22" spans="3:3">
      <c r="C22" s="87" t="str">
        <f>PROPER(TEXT(DATE(2020,9,1),"mmmm aaa"))</f>
        <v>Septembre 2020</v>
      </c>
    </row>
    <row r="23" spans="3:3">
      <c r="C23" s="87" t="str">
        <f>PROPER(TEXT(DATE(2020,10,1),"mmmm aaa"))</f>
        <v>Octobre 2020</v>
      </c>
    </row>
    <row r="24" spans="3:3">
      <c r="C24" s="87" t="str">
        <f>PROPER(TEXT(DATE(2020,11,1),"mmmm aaa"))</f>
        <v>Novembre 2020</v>
      </c>
    </row>
    <row r="25" spans="3:3">
      <c r="C25" s="87" t="str">
        <f>PROPER(TEXT(DATE(2020,12,1),"mmmm aaa"))</f>
        <v>Décembre 2020</v>
      </c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ARM</vt:lpstr>
      <vt:lpstr>LISTE CAUSES</vt:lpstr>
      <vt:lpstr>ACTIVITE</vt:lpstr>
      <vt:lpstr>DESARM</vt:lpstr>
      <vt:lpstr>LISTE</vt:lpstr>
      <vt:lpstr>LISTE_MOIS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THOBOR</dc:creator>
  <cp:lastModifiedBy>jp</cp:lastModifiedBy>
  <cp:lastPrinted>2019-12-16T16:55:28Z</cp:lastPrinted>
  <dcterms:created xsi:type="dcterms:W3CDTF">2018-03-09T15:18:46Z</dcterms:created>
  <dcterms:modified xsi:type="dcterms:W3CDTF">2020-04-10T11:06:06Z</dcterms:modified>
</cp:coreProperties>
</file>