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3725" windowHeight="8130"/>
  </bookViews>
  <sheets>
    <sheet name="EB 1" sheetId="1" r:id="rId1"/>
    <sheet name="Planing" sheetId="6" r:id="rId2"/>
    <sheet name="Sorties" sheetId="2" r:id="rId3"/>
    <sheet name="Entrees" sheetId="3" r:id="rId4"/>
    <sheet name="Services" sheetId="5" r:id="rId5"/>
  </sheets>
  <functionGroups/>
  <definedNames>
    <definedName name="Chambres">Tableau13[Chambre]</definedName>
    <definedName name="CHBRES">Sorties!$A$18:$A$18</definedName>
    <definedName name="Inputs">'EB 1'!$A$12:$G$17</definedName>
    <definedName name="MUTATION">Sorties!$H$2:$H$14</definedName>
    <definedName name="Outputs">'EB 1'!$A$20:$G$25</definedName>
    <definedName name="Rooms">Tableau1</definedName>
    <definedName name="Services">Services!$A$1:$A$8</definedName>
    <definedName name="Tableau1">Tableau13[]</definedName>
  </definedNames>
  <calcPr calcId="125725"/>
</workbook>
</file>

<file path=xl/calcChain.xml><?xml version="1.0" encoding="utf-8"?>
<calcChain xmlns="http://schemas.openxmlformats.org/spreadsheetml/2006/main">
  <c r="C9" i="1"/>
  <c r="D9"/>
  <c r="E9"/>
  <c r="F9"/>
  <c r="G9"/>
  <c r="H9"/>
  <c r="B9"/>
  <c r="G12"/>
  <c r="R21" i="6" l="1"/>
  <c r="Q21"/>
  <c r="P21"/>
  <c r="O21"/>
  <c r="R20"/>
  <c r="Q20"/>
  <c r="P20"/>
  <c r="O20"/>
  <c r="R19"/>
  <c r="Q19"/>
  <c r="P19"/>
  <c r="O19"/>
  <c r="R18"/>
  <c r="Q18"/>
  <c r="P18"/>
  <c r="O18"/>
  <c r="R17"/>
  <c r="Q17"/>
  <c r="P17"/>
  <c r="O17"/>
  <c r="R16"/>
  <c r="Q16"/>
  <c r="P16"/>
  <c r="O16"/>
  <c r="R15"/>
  <c r="Q15"/>
  <c r="P15"/>
  <c r="O15"/>
  <c r="R14"/>
  <c r="Q14"/>
  <c r="P14"/>
  <c r="O14"/>
  <c r="R13"/>
  <c r="Q13"/>
  <c r="P13"/>
  <c r="O13"/>
  <c r="R12"/>
  <c r="Q12"/>
  <c r="P12"/>
  <c r="O12"/>
  <c r="R11"/>
  <c r="Q11"/>
  <c r="P11"/>
  <c r="O11"/>
  <c r="R10"/>
  <c r="Q10"/>
  <c r="P10"/>
  <c r="O10"/>
  <c r="R9"/>
  <c r="Q9"/>
  <c r="P9"/>
  <c r="O9"/>
  <c r="R8"/>
  <c r="Q8"/>
  <c r="P8"/>
  <c r="O8"/>
  <c r="R7"/>
  <c r="Q7"/>
  <c r="P7"/>
  <c r="O7"/>
  <c r="R6"/>
  <c r="Q6"/>
  <c r="P6"/>
  <c r="O6"/>
  <c r="R5"/>
  <c r="Q5"/>
  <c r="P5"/>
  <c r="O5"/>
  <c r="R4"/>
  <c r="Q4"/>
  <c r="P4"/>
  <c r="O4"/>
  <c r="Q3"/>
  <c r="R3" s="1"/>
  <c r="O3"/>
  <c r="P3" s="1"/>
  <c r="R2"/>
  <c r="Q2"/>
  <c r="P2"/>
  <c r="O2"/>
  <c r="G21" i="1"/>
  <c r="G22"/>
  <c r="G23"/>
  <c r="G24"/>
  <c r="G25"/>
  <c r="G20"/>
  <c r="C20" l="1"/>
  <c r="D20"/>
  <c r="E20"/>
  <c r="F20"/>
  <c r="B20"/>
  <c r="B8"/>
  <c r="B7"/>
  <c r="D8" l="1"/>
  <c r="D7"/>
  <c r="C8"/>
  <c r="C7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G13" l="1"/>
  <c r="G17" l="1"/>
  <c r="G16"/>
  <c r="G15"/>
  <c r="G14"/>
  <c r="F8" l="1"/>
  <c r="E8"/>
  <c r="F7"/>
  <c r="E7"/>
  <c r="G7" l="1"/>
  <c r="H7" s="1"/>
  <c r="G8"/>
  <c r="H8" l="1"/>
</calcChain>
</file>

<file path=xl/sharedStrings.xml><?xml version="1.0" encoding="utf-8"?>
<sst xmlns="http://schemas.openxmlformats.org/spreadsheetml/2006/main" count="580" uniqueCount="155">
  <si>
    <t>J-1</t>
  </si>
  <si>
    <t>Réservat°</t>
  </si>
  <si>
    <t>Mouvements</t>
  </si>
  <si>
    <t>Total du Jour</t>
  </si>
  <si>
    <t>E</t>
  </si>
  <si>
    <t>S</t>
  </si>
  <si>
    <t>Nombres hommes</t>
  </si>
  <si>
    <t>Nombres Femmes</t>
  </si>
  <si>
    <t>TOTAL</t>
  </si>
  <si>
    <t>Chambre</t>
  </si>
  <si>
    <t>Nom</t>
  </si>
  <si>
    <t>Prénom</t>
  </si>
  <si>
    <t>Sexe</t>
  </si>
  <si>
    <t>HOMME</t>
  </si>
  <si>
    <t xml:space="preserve">Mutation </t>
  </si>
  <si>
    <t>SORTIES</t>
  </si>
  <si>
    <t>ENTREES</t>
  </si>
  <si>
    <t>Nom Etab</t>
  </si>
  <si>
    <t>EB 1</t>
  </si>
  <si>
    <t>524 P</t>
  </si>
  <si>
    <t>524 F</t>
  </si>
  <si>
    <t>525 P</t>
  </si>
  <si>
    <t>525 F</t>
  </si>
  <si>
    <t>526 P</t>
  </si>
  <si>
    <t>535 P</t>
  </si>
  <si>
    <t>535 F</t>
  </si>
  <si>
    <t>qsd</t>
  </si>
  <si>
    <t>qsdqs</t>
  </si>
  <si>
    <t/>
  </si>
  <si>
    <t>Mecheta</t>
  </si>
  <si>
    <t>Habib</t>
  </si>
  <si>
    <t>FEMME</t>
  </si>
  <si>
    <t>dudule</t>
  </si>
  <si>
    <t>Jean</t>
  </si>
  <si>
    <t>croquet</t>
  </si>
  <si>
    <t>cyrille</t>
  </si>
  <si>
    <t>cuquemelle</t>
  </si>
  <si>
    <t>jean-françois</t>
  </si>
  <si>
    <t>moldu</t>
  </si>
  <si>
    <t>nicole</t>
  </si>
  <si>
    <t>Longelin</t>
  </si>
  <si>
    <t>Antoine</t>
  </si>
  <si>
    <t xml:space="preserve">Date </t>
  </si>
  <si>
    <t>CUQUEMELLE</t>
  </si>
  <si>
    <t>Jean-François</t>
  </si>
  <si>
    <t>Colas</t>
  </si>
  <si>
    <t>Dupeux</t>
  </si>
  <si>
    <t>Emilie</t>
  </si>
  <si>
    <t>winocq</t>
  </si>
  <si>
    <t>Arnaud</t>
  </si>
  <si>
    <t>Winocq</t>
  </si>
  <si>
    <t>Aloise</t>
  </si>
  <si>
    <t>Nicolas</t>
  </si>
  <si>
    <t>Sarkozy</t>
  </si>
  <si>
    <t>Parouty</t>
  </si>
  <si>
    <t>H</t>
  </si>
  <si>
    <t>F</t>
  </si>
  <si>
    <t>Moris</t>
  </si>
  <si>
    <t>Philippe</t>
  </si>
  <si>
    <t>DAVID</t>
  </si>
  <si>
    <t>Severine</t>
  </si>
  <si>
    <t>Dominique</t>
  </si>
  <si>
    <t>David</t>
  </si>
  <si>
    <t>NAT</t>
  </si>
  <si>
    <t>ANTOINE</t>
  </si>
  <si>
    <t>f</t>
  </si>
  <si>
    <t>robert</t>
  </si>
  <si>
    <t>Robert</t>
  </si>
  <si>
    <t>Nicole</t>
  </si>
  <si>
    <t>LABORDE</t>
  </si>
  <si>
    <t>PHILIPPE</t>
  </si>
  <si>
    <t>peynot</t>
  </si>
  <si>
    <t>celine</t>
  </si>
  <si>
    <t>dupecher</t>
  </si>
  <si>
    <t>françoise</t>
  </si>
  <si>
    <t>arnaud</t>
  </si>
  <si>
    <t>h</t>
  </si>
  <si>
    <t>m</t>
  </si>
  <si>
    <t>M</t>
  </si>
  <si>
    <t>Polnareff</t>
  </si>
  <si>
    <t>Michel</t>
  </si>
  <si>
    <t>Total du  Jour + Réservat°</t>
  </si>
  <si>
    <t>Vacances</t>
  </si>
  <si>
    <t>SSC</t>
  </si>
  <si>
    <t>SST</t>
  </si>
  <si>
    <t>MED</t>
  </si>
  <si>
    <t>USLD</t>
  </si>
  <si>
    <t>VD</t>
  </si>
  <si>
    <t>EB1</t>
  </si>
  <si>
    <t>EB2</t>
  </si>
  <si>
    <t>JAR</t>
  </si>
  <si>
    <t>Entrée le</t>
  </si>
  <si>
    <t>Sortie le</t>
  </si>
  <si>
    <t>Croquet</t>
  </si>
  <si>
    <t>Cyrille</t>
  </si>
  <si>
    <t xml:space="preserve">Robert </t>
  </si>
  <si>
    <t>Amandine</t>
  </si>
  <si>
    <t>Laslaz</t>
  </si>
  <si>
    <t>Colonne4</t>
  </si>
  <si>
    <t>VAC</t>
  </si>
  <si>
    <t>Colonne2</t>
  </si>
  <si>
    <t>Resa</t>
  </si>
  <si>
    <t>Réservation Sortie</t>
  </si>
  <si>
    <t>Réservation</t>
  </si>
  <si>
    <t>Vacances Fin</t>
  </si>
  <si>
    <t>Vacances début</t>
  </si>
  <si>
    <t>OBSERVATIONS</t>
  </si>
  <si>
    <t>Changement de Chambres</t>
  </si>
  <si>
    <t>Demande Etiquettes</t>
  </si>
  <si>
    <t>Date d'entrée</t>
  </si>
  <si>
    <t>Nom Etablissement</t>
  </si>
  <si>
    <t>Mutation</t>
  </si>
  <si>
    <t>godard</t>
  </si>
  <si>
    <t>julie</t>
  </si>
  <si>
    <t>524P</t>
  </si>
  <si>
    <t>524F</t>
  </si>
  <si>
    <t>525P</t>
  </si>
  <si>
    <t>525F</t>
  </si>
  <si>
    <t>526P</t>
  </si>
  <si>
    <t>526F</t>
  </si>
  <si>
    <t>534P</t>
  </si>
  <si>
    <t>534F</t>
  </si>
  <si>
    <t>535P</t>
  </si>
  <si>
    <t>535F</t>
  </si>
  <si>
    <t>525p</t>
  </si>
  <si>
    <t>Siegerth</t>
  </si>
  <si>
    <t>dd</t>
  </si>
  <si>
    <t>526p</t>
  </si>
  <si>
    <t>nicolas</t>
  </si>
  <si>
    <t>antoinette</t>
  </si>
  <si>
    <t>roger</t>
  </si>
  <si>
    <t>catherine</t>
  </si>
  <si>
    <t>Roger</t>
  </si>
  <si>
    <t>plop</t>
  </si>
  <si>
    <t>plopette</t>
  </si>
  <si>
    <t>plip</t>
  </si>
  <si>
    <t>plup</t>
  </si>
  <si>
    <t>monique</t>
  </si>
  <si>
    <t>jf</t>
  </si>
  <si>
    <t>cuq</t>
  </si>
  <si>
    <t>jeff</t>
  </si>
  <si>
    <t>melle</t>
  </si>
  <si>
    <t>coca</t>
  </si>
  <si>
    <t>colas</t>
  </si>
  <si>
    <t>lpop</t>
  </si>
  <si>
    <t>ht</t>
  </si>
  <si>
    <t>mom</t>
  </si>
  <si>
    <t>mpo</t>
  </si>
  <si>
    <t>Raoul</t>
  </si>
  <si>
    <t>Eca</t>
  </si>
  <si>
    <t>rao</t>
  </si>
  <si>
    <t>e</t>
  </si>
  <si>
    <t>nono</t>
  </si>
  <si>
    <t>plmo</t>
  </si>
  <si>
    <t>plp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</si>
</sst>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1"/>
      <name val="Arial"/>
      <family val="2"/>
    </font>
    <font>
      <sz val="11"/>
      <name val="Calibri"/>
      <family val="2"/>
      <scheme val="minor"/>
    </font>
    <font>
      <sz val="14"/>
      <name val="Cambria"/>
      <family val="1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5" fontId="0" fillId="0" borderId="0" xfId="0" applyNumberFormat="1"/>
    <xf numFmtId="14" fontId="0" fillId="0" borderId="0" xfId="0" applyNumberFormat="1"/>
    <xf numFmtId="0" fontId="1" fillId="0" borderId="0" xfId="0" applyFont="1" applyBorder="1"/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8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protection hidden="1"/>
    </xf>
    <xf numFmtId="0" fontId="1" fillId="0" borderId="0" xfId="0" applyFont="1" applyProtection="1">
      <protection hidden="1"/>
    </xf>
    <xf numFmtId="0" fontId="1" fillId="0" borderId="0" xfId="0" applyFont="1" applyBorder="1" applyProtection="1">
      <protection hidden="1"/>
    </xf>
    <xf numFmtId="0" fontId="4" fillId="0" borderId="3" xfId="0" applyFont="1" applyBorder="1" applyAlignment="1">
      <alignment horizontal="right"/>
    </xf>
    <xf numFmtId="14" fontId="5" fillId="0" borderId="3" xfId="0" applyNumberFormat="1" applyFont="1" applyBorder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5" borderId="15" xfId="0" applyFont="1" applyFill="1" applyBorder="1" applyProtection="1">
      <protection locked="0" hidden="1"/>
    </xf>
    <xf numFmtId="0" fontId="0" fillId="0" borderId="0" xfId="0" applyProtection="1">
      <protection locked="0" hidden="1"/>
    </xf>
    <xf numFmtId="0" fontId="1" fillId="5" borderId="8" xfId="0" applyFont="1" applyFill="1" applyBorder="1" applyProtection="1">
      <protection locked="0" hidden="1"/>
    </xf>
    <xf numFmtId="14" fontId="0" fillId="0" borderId="0" xfId="0" applyNumberFormat="1" applyProtection="1">
      <protection locked="0" hidden="1"/>
    </xf>
    <xf numFmtId="0" fontId="1" fillId="6" borderId="8" xfId="0" applyFont="1" applyFill="1" applyBorder="1" applyAlignment="1" applyProtection="1">
      <alignment horizontal="center"/>
      <protection hidden="1"/>
    </xf>
    <xf numFmtId="0" fontId="7" fillId="4" borderId="24" xfId="0" applyFont="1" applyFill="1" applyBorder="1" applyAlignment="1">
      <alignment horizontal="center" wrapText="1"/>
    </xf>
    <xf numFmtId="14" fontId="7" fillId="4" borderId="27" xfId="0" applyNumberFormat="1" applyFont="1" applyFill="1" applyBorder="1" applyAlignment="1">
      <alignment horizontal="center" wrapText="1"/>
    </xf>
    <xf numFmtId="0" fontId="1" fillId="8" borderId="20" xfId="0" applyFont="1" applyFill="1" applyBorder="1" applyAlignment="1" applyProtection="1">
      <alignment horizontal="center"/>
      <protection locked="0"/>
    </xf>
    <xf numFmtId="0" fontId="1" fillId="8" borderId="21" xfId="0" applyFont="1" applyFill="1" applyBorder="1" applyAlignment="1" applyProtection="1">
      <alignment horizontal="center"/>
      <protection locked="0"/>
    </xf>
    <xf numFmtId="0" fontId="1" fillId="8" borderId="26" xfId="0" applyFont="1" applyFill="1" applyBorder="1" applyAlignment="1" applyProtection="1">
      <alignment horizontal="center"/>
      <protection locked="0"/>
    </xf>
    <xf numFmtId="0" fontId="1" fillId="5" borderId="30" xfId="0" applyFont="1" applyFill="1" applyBorder="1" applyProtection="1">
      <protection locked="0" hidden="1"/>
    </xf>
    <xf numFmtId="0" fontId="1" fillId="0" borderId="30" xfId="0" applyFont="1" applyBorder="1" applyAlignment="1" applyProtection="1">
      <alignment horizontal="center"/>
      <protection hidden="1"/>
    </xf>
    <xf numFmtId="0" fontId="1" fillId="4" borderId="20" xfId="0" applyFont="1" applyFill="1" applyBorder="1" applyAlignment="1" applyProtection="1">
      <alignment horizontal="center"/>
      <protection hidden="1"/>
    </xf>
    <xf numFmtId="0" fontId="1" fillId="4" borderId="21" xfId="0" applyFont="1" applyFill="1" applyBorder="1" applyAlignment="1" applyProtection="1">
      <alignment horizontal="center"/>
      <protection hidden="1"/>
    </xf>
    <xf numFmtId="0" fontId="1" fillId="4" borderId="22" xfId="0" applyFont="1" applyFill="1" applyBorder="1" applyAlignment="1" applyProtection="1">
      <alignment horizontal="center"/>
      <protection hidden="1"/>
    </xf>
    <xf numFmtId="14" fontId="1" fillId="8" borderId="22" xfId="0" applyNumberFormat="1" applyFont="1" applyFill="1" applyBorder="1" applyProtection="1">
      <protection locked="0"/>
    </xf>
    <xf numFmtId="0" fontId="1" fillId="4" borderId="13" xfId="0" applyFont="1" applyFill="1" applyBorder="1" applyProtection="1">
      <protection hidden="1"/>
    </xf>
    <xf numFmtId="14" fontId="0" fillId="3" borderId="31" xfId="0" applyNumberFormat="1" applyFill="1" applyBorder="1" applyProtection="1">
      <protection locked="0"/>
    </xf>
    <xf numFmtId="0" fontId="8" fillId="7" borderId="19" xfId="0" applyFont="1" applyFill="1" applyBorder="1" applyAlignment="1" applyProtection="1">
      <alignment horizontal="center"/>
      <protection locked="0"/>
    </xf>
    <xf numFmtId="0" fontId="9" fillId="7" borderId="2" xfId="0" applyFont="1" applyFill="1" applyBorder="1" applyAlignment="1" applyProtection="1">
      <alignment horizontal="center"/>
      <protection locked="0"/>
    </xf>
    <xf numFmtId="14" fontId="9" fillId="7" borderId="23" xfId="0" applyNumberFormat="1" applyFont="1" applyFill="1" applyBorder="1" applyAlignment="1" applyProtection="1">
      <alignment horizontal="center"/>
      <protection locked="0"/>
    </xf>
    <xf numFmtId="0" fontId="9" fillId="7" borderId="3" xfId="0" applyFont="1" applyFill="1" applyBorder="1" applyAlignment="1" applyProtection="1">
      <alignment horizontal="center"/>
      <protection locked="0"/>
    </xf>
    <xf numFmtId="0" fontId="9" fillId="7" borderId="25" xfId="0" applyFont="1" applyFill="1" applyBorder="1" applyAlignment="1" applyProtection="1">
      <alignment horizontal="center"/>
      <protection locked="0"/>
    </xf>
    <xf numFmtId="0" fontId="8" fillId="7" borderId="28" xfId="0" applyFont="1" applyFill="1" applyBorder="1" applyAlignment="1" applyProtection="1">
      <alignment horizontal="center"/>
      <protection locked="0"/>
    </xf>
    <xf numFmtId="0" fontId="9" fillId="7" borderId="1" xfId="0" applyFont="1" applyFill="1" applyBorder="1" applyAlignment="1" applyProtection="1">
      <alignment horizontal="center"/>
      <protection locked="0"/>
    </xf>
    <xf numFmtId="0" fontId="9" fillId="7" borderId="29" xfId="0" applyFont="1" applyFill="1" applyBorder="1" applyAlignment="1" applyProtection="1">
      <alignment horizontal="center"/>
      <protection locked="0"/>
    </xf>
    <xf numFmtId="0" fontId="9" fillId="7" borderId="23" xfId="0" applyNumberFormat="1" applyFont="1" applyFill="1" applyBorder="1" applyAlignment="1" applyProtection="1">
      <alignment horizontal="center"/>
      <protection locked="0"/>
    </xf>
    <xf numFmtId="0" fontId="9" fillId="7" borderId="25" xfId="0" applyNumberFormat="1" applyFont="1" applyFill="1" applyBorder="1" applyAlignment="1" applyProtection="1">
      <alignment horizontal="center"/>
      <protection locked="0"/>
    </xf>
    <xf numFmtId="0" fontId="9" fillId="7" borderId="29" xfId="0" applyNumberFormat="1" applyFont="1" applyFill="1" applyBorder="1" applyAlignment="1" applyProtection="1">
      <alignment horizontal="center"/>
      <protection locked="0"/>
    </xf>
    <xf numFmtId="0" fontId="8" fillId="7" borderId="19" xfId="0" applyNumberFormat="1" applyFont="1" applyFill="1" applyBorder="1" applyAlignment="1" applyProtection="1">
      <alignment horizontal="center"/>
      <protection locked="0"/>
    </xf>
    <xf numFmtId="0" fontId="8" fillId="7" borderId="28" xfId="0" applyNumberFormat="1" applyFont="1" applyFill="1" applyBorder="1" applyAlignment="1" applyProtection="1">
      <alignment horizontal="center"/>
      <protection locked="0"/>
    </xf>
    <xf numFmtId="14" fontId="9" fillId="7" borderId="2" xfId="0" applyNumberFormat="1" applyFont="1" applyFill="1" applyBorder="1" applyAlignment="1" applyProtection="1">
      <alignment horizontal="center"/>
      <protection locked="0"/>
    </xf>
    <xf numFmtId="14" fontId="9" fillId="7" borderId="3" xfId="0" applyNumberFormat="1" applyFont="1" applyFill="1" applyBorder="1" applyAlignment="1" applyProtection="1">
      <alignment horizontal="center"/>
      <protection locked="0"/>
    </xf>
    <xf numFmtId="14" fontId="9" fillId="7" borderId="1" xfId="0" applyNumberFormat="1" applyFont="1" applyFill="1" applyBorder="1" applyAlignment="1" applyProtection="1">
      <alignment horizontal="center"/>
      <protection locked="0"/>
    </xf>
    <xf numFmtId="0" fontId="10" fillId="7" borderId="20" xfId="0" applyNumberFormat="1" applyFont="1" applyFill="1" applyBorder="1" applyAlignment="1" applyProtection="1">
      <alignment horizontal="center"/>
      <protection hidden="1"/>
    </xf>
    <xf numFmtId="0" fontId="10" fillId="7" borderId="21" xfId="0" applyFont="1" applyFill="1" applyBorder="1" applyAlignment="1" applyProtection="1">
      <alignment horizontal="center"/>
      <protection hidden="1"/>
    </xf>
    <xf numFmtId="0" fontId="10" fillId="7" borderId="22" xfId="0" applyNumberFormat="1" applyFont="1" applyFill="1" applyBorder="1" applyAlignment="1" applyProtection="1">
      <alignment horizontal="center"/>
      <protection hidden="1"/>
    </xf>
    <xf numFmtId="0" fontId="10" fillId="7" borderId="18" xfId="0" applyFont="1" applyFill="1" applyBorder="1" applyAlignment="1" applyProtection="1">
      <alignment horizontal="center"/>
      <protection hidden="1"/>
    </xf>
    <xf numFmtId="0" fontId="9" fillId="7" borderId="3" xfId="0" applyNumberFormat="1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14" fontId="9" fillId="7" borderId="3" xfId="0" applyNumberFormat="1" applyFont="1" applyFill="1" applyBorder="1" applyAlignment="1">
      <alignment horizontal="center"/>
    </xf>
    <xf numFmtId="0" fontId="10" fillId="7" borderId="3" xfId="0" applyNumberFormat="1" applyFont="1" applyFill="1" applyBorder="1" applyAlignment="1" applyProtection="1">
      <alignment horizontal="center" vertical="center"/>
      <protection hidden="1"/>
    </xf>
    <xf numFmtId="0" fontId="10" fillId="7" borderId="3" xfId="0" applyFont="1" applyFill="1" applyBorder="1" applyAlignment="1" applyProtection="1">
      <alignment horizontal="center" vertical="center"/>
      <protection hidden="1"/>
    </xf>
    <xf numFmtId="14" fontId="10" fillId="7" borderId="3" xfId="0" applyNumberFormat="1" applyFont="1" applyFill="1" applyBorder="1" applyAlignment="1" applyProtection="1">
      <alignment horizontal="center" vertical="center"/>
      <protection hidden="1"/>
    </xf>
    <xf numFmtId="0" fontId="9" fillId="7" borderId="3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14" fontId="9" fillId="7" borderId="3" xfId="0" applyNumberFormat="1" applyFont="1" applyFill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horizontal="center"/>
      <protection hidden="1"/>
    </xf>
    <xf numFmtId="0" fontId="0" fillId="0" borderId="8" xfId="0" applyBorder="1" applyProtection="1">
      <protection locked="0" hidden="1"/>
    </xf>
    <xf numFmtId="0" fontId="2" fillId="0" borderId="0" xfId="0" applyFont="1" applyBorder="1" applyAlignment="1">
      <alignment horizontal="center" wrapText="1"/>
    </xf>
    <xf numFmtId="0" fontId="0" fillId="0" borderId="0" xfId="0" applyFill="1" applyProtection="1">
      <protection locked="0" hidden="1"/>
    </xf>
    <xf numFmtId="0" fontId="2" fillId="0" borderId="2" xfId="0" applyFont="1" applyBorder="1" applyAlignment="1">
      <alignment horizontal="center" wrapText="1"/>
    </xf>
    <xf numFmtId="0" fontId="2" fillId="4" borderId="0" xfId="0" applyFont="1" applyFill="1" applyBorder="1" applyAlignment="1">
      <alignment horizontal="center" wrapText="1"/>
    </xf>
    <xf numFmtId="14" fontId="2" fillId="4" borderId="0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2" borderId="16" xfId="0" applyFont="1" applyFill="1" applyBorder="1" applyAlignment="1" applyProtection="1">
      <alignment horizontal="center"/>
      <protection hidden="1"/>
    </xf>
    <xf numFmtId="0" fontId="2" fillId="2" borderId="17" xfId="0" applyFont="1" applyFill="1" applyBorder="1" applyAlignment="1" applyProtection="1">
      <alignment horizontal="center"/>
      <protection hidden="1"/>
    </xf>
    <xf numFmtId="0" fontId="2" fillId="2" borderId="18" xfId="0" applyFont="1" applyFill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locked="0"/>
    </xf>
    <xf numFmtId="0" fontId="2" fillId="3" borderId="17" xfId="0" applyFont="1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15" fontId="0" fillId="6" borderId="6" xfId="0" applyNumberFormat="1" applyFill="1" applyBorder="1" applyAlignment="1">
      <alignment horizontal="center"/>
    </xf>
    <xf numFmtId="15" fontId="0" fillId="6" borderId="7" xfId="0" applyNumberFormat="1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hidden="1"/>
    </xf>
    <xf numFmtId="14" fontId="2" fillId="0" borderId="0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 wrapText="1"/>
      <protection hidden="1"/>
    </xf>
    <xf numFmtId="14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NumberFormat="1" applyFill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2" fillId="10" borderId="0" xfId="0" applyFont="1" applyFill="1" applyBorder="1" applyAlignment="1" applyProtection="1">
      <alignment horizontal="center"/>
      <protection hidden="1"/>
    </xf>
    <xf numFmtId="14" fontId="2" fillId="10" borderId="0" xfId="0" applyNumberFormat="1" applyFont="1" applyFill="1" applyBorder="1" applyAlignment="1" applyProtection="1">
      <alignment horizontal="center"/>
      <protection hidden="1"/>
    </xf>
    <xf numFmtId="0" fontId="2" fillId="10" borderId="0" xfId="0" applyFont="1" applyFill="1" applyBorder="1" applyAlignment="1" applyProtection="1">
      <alignment horizontal="center" wrapText="1"/>
      <protection hidden="1"/>
    </xf>
    <xf numFmtId="14" fontId="2" fillId="10" borderId="0" xfId="0" applyNumberFormat="1" applyFont="1" applyFill="1" applyBorder="1" applyAlignment="1" applyProtection="1">
      <alignment horizontal="center" wrapText="1"/>
      <protection hidden="1"/>
    </xf>
    <xf numFmtId="0" fontId="2" fillId="10" borderId="0" xfId="0" applyNumberFormat="1" applyFont="1" applyFill="1" applyBorder="1" applyAlignment="1" applyProtection="1">
      <alignment horizontal="center" wrapText="1"/>
      <protection hidden="1"/>
    </xf>
    <xf numFmtId="0" fontId="0" fillId="10" borderId="0" xfId="0" applyNumberFormat="1" applyFill="1" applyAlignment="1" applyProtection="1">
      <alignment horizontal="center"/>
      <protection hidden="1"/>
    </xf>
    <xf numFmtId="0" fontId="2" fillId="10" borderId="0" xfId="0" applyNumberFormat="1" applyFont="1" applyFill="1" applyBorder="1" applyAlignment="1" applyProtection="1">
      <alignment horizontal="center"/>
      <protection hidden="1"/>
    </xf>
    <xf numFmtId="0" fontId="0" fillId="10" borderId="0" xfId="0" applyFill="1" applyBorder="1" applyProtection="1">
      <protection hidden="1"/>
    </xf>
    <xf numFmtId="0" fontId="2" fillId="9" borderId="0" xfId="0" applyFont="1" applyFill="1" applyBorder="1" applyAlignment="1" applyProtection="1">
      <alignment horizontal="center"/>
      <protection hidden="1"/>
    </xf>
    <xf numFmtId="14" fontId="2" fillId="9" borderId="0" xfId="0" applyNumberFormat="1" applyFont="1" applyFill="1" applyBorder="1" applyAlignment="1" applyProtection="1">
      <alignment horizontal="center"/>
      <protection hidden="1"/>
    </xf>
    <xf numFmtId="0" fontId="2" fillId="9" borderId="0" xfId="0" applyNumberFormat="1" applyFont="1" applyFill="1" applyBorder="1" applyAlignment="1" applyProtection="1">
      <alignment horizontal="center" wrapText="1"/>
      <protection hidden="1"/>
    </xf>
    <xf numFmtId="0" fontId="0" fillId="9" borderId="0" xfId="0" applyNumberFormat="1" applyFill="1" applyAlignment="1" applyProtection="1">
      <alignment horizontal="center"/>
      <protection hidden="1"/>
    </xf>
    <xf numFmtId="0" fontId="2" fillId="9" borderId="0" xfId="0" applyNumberFormat="1" applyFont="1" applyFill="1" applyBorder="1" applyAlignment="1" applyProtection="1">
      <alignment horizontal="center"/>
      <protection hidden="1"/>
    </xf>
    <xf numFmtId="0" fontId="0" fillId="9" borderId="0" xfId="0" applyFill="1" applyBorder="1" applyProtection="1">
      <protection hidden="1"/>
    </xf>
    <xf numFmtId="14" fontId="2" fillId="2" borderId="32" xfId="0" applyNumberFormat="1" applyFont="1" applyFill="1" applyBorder="1" applyAlignment="1" applyProtection="1">
      <protection hidden="1"/>
    </xf>
  </cellXfs>
  <cellStyles count="1">
    <cellStyle name="Normal" xfId="0" builtinId="0"/>
  </cellStyles>
  <dxfs count="30">
    <dxf>
      <fill>
        <patternFill>
          <bgColor rgb="FF0070C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alignment horizontal="center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13" displayName="Tableau13" ref="A1:R22" totalsRowShown="0" headerRowDxfId="11" dataDxfId="10" headerRowBorderDxfId="8" tableBorderDxfId="9" totalsRowBorderDxfId="7">
  <autoFilter ref="A1:R22"/>
  <tableColumns count="18">
    <tableColumn id="1" name="Chambre" dataDxfId="29"/>
    <tableColumn id="2" name="Nom" dataDxfId="28"/>
    <tableColumn id="3" name="Prénom" dataDxfId="27"/>
    <tableColumn id="4" name="Sexe" dataDxfId="26"/>
    <tableColumn id="5" name="Mutation" dataDxfId="25"/>
    <tableColumn id="11" name="Nom Etablissement" dataDxfId="24"/>
    <tableColumn id="12" name="Date d'entrée" dataDxfId="23"/>
    <tableColumn id="6" name="Demande Etiquettes" dataDxfId="22"/>
    <tableColumn id="7" name="Changement de Chambres" dataDxfId="21"/>
    <tableColumn id="8" name="OBSERVATIONS" dataDxfId="20"/>
    <tableColumn id="14" name="Vacances début" dataDxfId="19"/>
    <tableColumn id="9" name="Vacances Fin" dataDxfId="18"/>
    <tableColumn id="10" name="Réservation" dataDxfId="17"/>
    <tableColumn id="13" name="Réservation Sortie" dataDxfId="16"/>
    <tableColumn id="15" name="Resa" dataDxfId="15">
      <calculatedColumnFormula>NOT(ISBLANK($M2))</calculatedColumnFormula>
    </tableColumn>
    <tableColumn id="16" name="Colonne2" dataDxfId="14">
      <calculatedColumnFormula>IF(COUNTIF(O2,"VRAI"),1,"0")</calculatedColumnFormula>
    </tableColumn>
    <tableColumn id="17" name="VAC" dataDxfId="13">
      <calculatedColumnFormula>NOT(ISBLANK($K2))</calculatedColumnFormula>
    </tableColumn>
    <tableColumn id="18" name="Colonne4" dataDxfId="12">
      <calculatedColumnFormula>IF(COUNTIF(Q2,"VRAI"),1,"0")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26"/>
  <sheetViews>
    <sheetView tabSelected="1" zoomScale="60" zoomScaleNormal="60" workbookViewId="0">
      <selection activeCell="I12" sqref="I12"/>
    </sheetView>
  </sheetViews>
  <sheetFormatPr baseColWidth="10" defaultRowHeight="15"/>
  <cols>
    <col min="1" max="1" width="24.7109375" customWidth="1"/>
    <col min="2" max="2" width="18" customWidth="1"/>
    <col min="3" max="3" width="22.5703125" customWidth="1"/>
    <col min="4" max="4" width="30.85546875" customWidth="1"/>
    <col min="5" max="5" width="13.140625" customWidth="1"/>
    <col min="6" max="6" width="35.28515625" customWidth="1"/>
    <col min="7" max="7" width="19.140625" customWidth="1"/>
    <col min="8" max="8" width="31.140625" customWidth="1"/>
    <col min="9" max="9" width="23.7109375" bestFit="1" customWidth="1"/>
    <col min="11" max="11" width="17.7109375" customWidth="1"/>
    <col min="12" max="12" width="17.7109375" bestFit="1" customWidth="1"/>
    <col min="13" max="13" width="17.85546875" customWidth="1"/>
    <col min="14" max="14" width="21.85546875" customWidth="1"/>
    <col min="15" max="17" width="11.42578125" hidden="1" customWidth="1"/>
    <col min="18" max="18" width="18.28515625" hidden="1" customWidth="1"/>
  </cols>
  <sheetData>
    <row r="1" spans="1:11" ht="28.5">
      <c r="A1" s="78" t="s">
        <v>18</v>
      </c>
      <c r="B1" s="78"/>
      <c r="C1" s="78"/>
      <c r="D1" s="78"/>
      <c r="E1" s="78"/>
      <c r="F1" s="78"/>
      <c r="G1" s="78"/>
      <c r="H1" s="78"/>
      <c r="I1" s="78"/>
    </row>
    <row r="3" spans="1:11" ht="20.25">
      <c r="A3" s="17"/>
      <c r="B3" s="18"/>
      <c r="C3" s="3"/>
    </row>
    <row r="4" spans="1:11" ht="18.75" thickBot="1">
      <c r="A4" s="1"/>
      <c r="B4" s="1"/>
      <c r="C4" s="1"/>
      <c r="D4" s="1"/>
      <c r="E4" s="1"/>
      <c r="F4" s="1"/>
    </row>
    <row r="5" spans="1:11" ht="18">
      <c r="A5" s="4"/>
      <c r="B5" s="7" t="s">
        <v>0</v>
      </c>
      <c r="C5" s="88" t="s">
        <v>82</v>
      </c>
      <c r="D5" s="8" t="s">
        <v>1</v>
      </c>
      <c r="E5" s="84" t="s">
        <v>2</v>
      </c>
      <c r="F5" s="85"/>
      <c r="G5" s="69" t="s">
        <v>3</v>
      </c>
      <c r="H5" s="86" t="s">
        <v>81</v>
      </c>
      <c r="I5" s="2"/>
    </row>
    <row r="6" spans="1:11" ht="18.75" thickBot="1">
      <c r="A6" s="4"/>
      <c r="B6" s="9"/>
      <c r="C6" s="89"/>
      <c r="D6" s="10"/>
      <c r="E6" s="5" t="s">
        <v>4</v>
      </c>
      <c r="F6" s="6" t="s">
        <v>5</v>
      </c>
      <c r="G6" s="70"/>
      <c r="H6" s="87"/>
      <c r="I6" s="3"/>
    </row>
    <row r="7" spans="1:11" s="22" customFormat="1" ht="17.25" customHeight="1">
      <c r="A7" s="21" t="s">
        <v>6</v>
      </c>
      <c r="B7" s="11">
        <f>COUNTIF(Tableau13[Sexe],"M")</f>
        <v>3</v>
      </c>
      <c r="C7" s="11">
        <f>SUMPRODUCT((Tableau13[Sexe]="M")*(Tableau13[Colonne4]))</f>
        <v>0</v>
      </c>
      <c r="D7" s="25">
        <f>SUMPRODUCT((Tableau13[Sexe]="M")*(Tableau13[Colonne2]))</f>
        <v>1</v>
      </c>
      <c r="E7" s="12">
        <f>COUNTIF(D12:D17,"M")</f>
        <v>1</v>
      </c>
      <c r="F7" s="13">
        <f>COUNTIF(D20:D25,"M")</f>
        <v>0</v>
      </c>
      <c r="G7" s="71">
        <f>B7-D7+E7-F7-C7</f>
        <v>3</v>
      </c>
      <c r="H7" s="72">
        <f>SUM(G7+D7)</f>
        <v>4</v>
      </c>
    </row>
    <row r="8" spans="1:11" s="22" customFormat="1" ht="18">
      <c r="A8" s="23" t="s">
        <v>7</v>
      </c>
      <c r="B8" s="11">
        <f>COUNTIF(Tableau13[Sexe],"F")</f>
        <v>2</v>
      </c>
      <c r="C8" s="11">
        <f>SUMPRODUCT((Tableau13[Sexe]="F")*(Tableau13[Colonne4]))</f>
        <v>2</v>
      </c>
      <c r="D8" s="25">
        <f>SUMPRODUCT((Tableau13[Sexe]="F")*(Tableau13[Colonne2]))</f>
        <v>0</v>
      </c>
      <c r="E8" s="12">
        <f>COUNTIF(D12:D17,"F")</f>
        <v>0</v>
      </c>
      <c r="F8" s="13">
        <f>COUNTIF(D20:D25,"F")</f>
        <v>0</v>
      </c>
      <c r="G8" s="71">
        <f>B8-D8+E8-F8-C8</f>
        <v>0</v>
      </c>
      <c r="H8" s="72">
        <f>SUM(G8+D8)</f>
        <v>0</v>
      </c>
      <c r="I8" s="24"/>
      <c r="K8" s="74"/>
    </row>
    <row r="9" spans="1:11" s="22" customFormat="1" ht="18.75" thickBot="1">
      <c r="A9" s="31" t="s">
        <v>8</v>
      </c>
      <c r="B9" s="32">
        <f>SUM(B7:B8)</f>
        <v>5</v>
      </c>
      <c r="C9" s="32">
        <f t="shared" ref="C9:H9" si="0">SUM(C7:C8)</f>
        <v>2</v>
      </c>
      <c r="D9" s="32">
        <f t="shared" si="0"/>
        <v>1</v>
      </c>
      <c r="E9" s="32">
        <f t="shared" si="0"/>
        <v>1</v>
      </c>
      <c r="F9" s="32">
        <f t="shared" si="0"/>
        <v>0</v>
      </c>
      <c r="G9" s="32">
        <f t="shared" si="0"/>
        <v>3</v>
      </c>
      <c r="H9" s="32">
        <f t="shared" si="0"/>
        <v>4</v>
      </c>
    </row>
    <row r="10" spans="1:11" s="15" customFormat="1" ht="18.75" thickBot="1">
      <c r="A10" s="79" t="s">
        <v>16</v>
      </c>
      <c r="B10" s="80"/>
      <c r="C10" s="80"/>
      <c r="D10" s="80"/>
      <c r="E10" s="80"/>
      <c r="F10" s="81"/>
      <c r="G10" s="112"/>
      <c r="H10" s="14"/>
    </row>
    <row r="11" spans="1:11" s="15" customFormat="1" ht="35.25" customHeight="1" thickBot="1">
      <c r="A11" s="33" t="s">
        <v>9</v>
      </c>
      <c r="B11" s="34" t="s">
        <v>10</v>
      </c>
      <c r="C11" s="34" t="s">
        <v>11</v>
      </c>
      <c r="D11" s="34" t="s">
        <v>12</v>
      </c>
      <c r="E11" s="34" t="s">
        <v>14</v>
      </c>
      <c r="F11" s="35" t="s">
        <v>17</v>
      </c>
      <c r="G11" s="37" t="s">
        <v>91</v>
      </c>
      <c r="H11" s="16"/>
    </row>
    <row r="12" spans="1:11" s="19" customFormat="1" ht="20.100000000000001" customHeight="1">
      <c r="A12" s="39">
        <v>528</v>
      </c>
      <c r="B12" s="40" t="s">
        <v>153</v>
      </c>
      <c r="C12" s="40" t="s">
        <v>154</v>
      </c>
      <c r="D12" s="40" t="s">
        <v>77</v>
      </c>
      <c r="E12" s="40"/>
      <c r="F12" s="41"/>
      <c r="G12" s="68">
        <f ca="1">IF(A12="","",TODAY())</f>
        <v>42223</v>
      </c>
    </row>
    <row r="13" spans="1:11" s="19" customFormat="1" ht="20.100000000000001" customHeight="1">
      <c r="A13" s="39"/>
      <c r="B13" s="42"/>
      <c r="C13" s="42"/>
      <c r="D13" s="42"/>
      <c r="E13" s="42"/>
      <c r="F13" s="43"/>
      <c r="G13" s="68" t="str">
        <f ca="1">IF(A13="","",TODAY())</f>
        <v/>
      </c>
    </row>
    <row r="14" spans="1:11" s="19" customFormat="1" ht="20.100000000000001" customHeight="1">
      <c r="A14" s="39"/>
      <c r="B14" s="42"/>
      <c r="C14" s="42"/>
      <c r="D14" s="42"/>
      <c r="E14" s="42"/>
      <c r="F14" s="43"/>
      <c r="G14" s="68" t="str">
        <f ca="1">IF(A14="","",TODAY())</f>
        <v/>
      </c>
    </row>
    <row r="15" spans="1:11" s="19" customFormat="1" ht="20.100000000000001" customHeight="1">
      <c r="A15" s="39"/>
      <c r="B15" s="42"/>
      <c r="C15" s="42"/>
      <c r="D15" s="42"/>
      <c r="E15" s="42"/>
      <c r="F15" s="43"/>
      <c r="G15" s="68" t="str">
        <f ca="1">IF(A15="","",TODAY())</f>
        <v/>
      </c>
    </row>
    <row r="16" spans="1:11" s="19" customFormat="1" ht="20.100000000000001" customHeight="1">
      <c r="A16" s="39"/>
      <c r="B16" s="42"/>
      <c r="C16" s="42"/>
      <c r="D16" s="42"/>
      <c r="E16" s="42"/>
      <c r="F16" s="43"/>
      <c r="G16" s="68" t="str">
        <f ca="1">IF(A16="","",TODAY())</f>
        <v/>
      </c>
      <c r="H16"/>
    </row>
    <row r="17" spans="1:7" s="19" customFormat="1" ht="20.100000000000001" customHeight="1" thickBot="1">
      <c r="A17" s="44"/>
      <c r="B17" s="45"/>
      <c r="C17" s="45"/>
      <c r="D17" s="45"/>
      <c r="E17" s="45"/>
      <c r="F17" s="46"/>
      <c r="G17" s="68" t="str">
        <f ca="1">IF(A17="","",TODAY())</f>
        <v/>
      </c>
    </row>
    <row r="18" spans="1:7" s="20" customFormat="1" ht="18.75" thickBot="1">
      <c r="A18" s="82" t="s">
        <v>15</v>
      </c>
      <c r="B18" s="83"/>
      <c r="C18" s="83"/>
      <c r="D18" s="83"/>
      <c r="E18" s="83"/>
      <c r="F18" s="83"/>
      <c r="G18" s="38"/>
    </row>
    <row r="19" spans="1:7" s="20" customFormat="1" ht="18.75" thickBot="1">
      <c r="A19" s="28" t="s">
        <v>9</v>
      </c>
      <c r="B19" s="29" t="s">
        <v>10</v>
      </c>
      <c r="C19" s="29" t="s">
        <v>11</v>
      </c>
      <c r="D19" s="29" t="s">
        <v>12</v>
      </c>
      <c r="E19" s="29" t="s">
        <v>14</v>
      </c>
      <c r="F19" s="30" t="s">
        <v>17</v>
      </c>
      <c r="G19" s="36" t="s">
        <v>92</v>
      </c>
    </row>
    <row r="20" spans="1:7" s="19" customFormat="1" ht="20.100000000000001" customHeight="1">
      <c r="A20" s="39"/>
      <c r="B20" s="40" t="str">
        <f>IF(ISERROR(VLOOKUP($A20,Rooms,COLUMN(B20),FALSE)),"",(VLOOKUP($A20,Rooms,COLUMN(B20),FALSE)))</f>
        <v/>
      </c>
      <c r="C20" s="40" t="str">
        <f>IF(ISERROR(VLOOKUP($A20,Rooms,COLUMN(C20),FALSE)),"",(VLOOKUP($A20,Rooms,COLUMN(C20),FALSE)))</f>
        <v/>
      </c>
      <c r="D20" s="40" t="str">
        <f>IF(ISERROR(VLOOKUP($A20,Rooms,COLUMN(D20),FALSE)),"",(VLOOKUP($A20,Rooms,COLUMN(D20),FALSE)))</f>
        <v/>
      </c>
      <c r="E20" s="40" t="str">
        <f>IF(ISERROR(VLOOKUP($A20,Rooms,COLUMN(E20),FALSE)),"",(VLOOKUP($A20,Rooms,COLUMN(E20),FALSE)))</f>
        <v/>
      </c>
      <c r="F20" s="40" t="str">
        <f>IF(ISERROR(VLOOKUP($A20,Rooms,COLUMN(F20),FALSE)),"",(VLOOKUP($A20,Rooms,COLUMN(F20),FALSE)))</f>
        <v/>
      </c>
      <c r="G20" s="52" t="str">
        <f ca="1">IF(A20="","",TODAY())</f>
        <v/>
      </c>
    </row>
    <row r="21" spans="1:7" s="19" customFormat="1" ht="20.100000000000001" customHeight="1">
      <c r="A21" s="39"/>
      <c r="B21" s="40" t="str">
        <f>IF(ISERROR(VLOOKUP($A21,Rooms,COLUMN(B21),FALSE)),"",(VLOOKUP($A21,Rooms,COLUMN(B21),FALSE)))</f>
        <v/>
      </c>
      <c r="C21" s="40" t="str">
        <f>IF(ISERROR(VLOOKUP($A21,Rooms,COLUMN(C21),FALSE)),"",(VLOOKUP($A21,Rooms,COLUMN(C21),FALSE)))</f>
        <v/>
      </c>
      <c r="D21" s="40" t="str">
        <f>IF(ISERROR(VLOOKUP($A21,Rooms,COLUMN(D21),FALSE)),"",(VLOOKUP($A21,Rooms,COLUMN(D21),FALSE)))</f>
        <v/>
      </c>
      <c r="E21" s="40" t="str">
        <f>IF(ISERROR(VLOOKUP($A21,Rooms,COLUMN(E21),FALSE)),"",(VLOOKUP($A21,Rooms,COLUMN(E21),FALSE)))</f>
        <v/>
      </c>
      <c r="F21" s="40" t="str">
        <f>IF(ISERROR(VLOOKUP($A21,Rooms,COLUMN(F21),FALSE)),"",(VLOOKUP($A21,Rooms,COLUMN(F21),FALSE)))</f>
        <v/>
      </c>
      <c r="G21" s="52" t="str">
        <f ca="1">IF(A21="","",TODAY())</f>
        <v/>
      </c>
    </row>
    <row r="22" spans="1:7" s="19" customFormat="1" ht="20.100000000000001" customHeight="1">
      <c r="A22" s="39"/>
      <c r="B22" s="40" t="str">
        <f>IF(ISERROR(VLOOKUP($A22,Rooms,COLUMN(B22),FALSE)),"",(VLOOKUP($A22,Rooms,COLUMN(B22),FALSE)))</f>
        <v/>
      </c>
      <c r="C22" s="40" t="str">
        <f>IF(ISERROR(VLOOKUP($A22,Rooms,COLUMN(C22),FALSE)),"",(VLOOKUP($A22,Rooms,COLUMN(C22),FALSE)))</f>
        <v/>
      </c>
      <c r="D22" s="40" t="str">
        <f>IF(ISERROR(VLOOKUP($A22,Rooms,COLUMN(D22),FALSE)),"",(VLOOKUP($A22,Rooms,COLUMN(D22),FALSE)))</f>
        <v/>
      </c>
      <c r="E22" s="40" t="str">
        <f>IF(ISERROR(VLOOKUP($A22,Rooms,COLUMN(E22),FALSE)),"",(VLOOKUP($A22,Rooms,COLUMN(E22),FALSE)))</f>
        <v/>
      </c>
      <c r="F22" s="40" t="str">
        <f>IF(ISERROR(VLOOKUP($A22,Rooms,COLUMN(F22),FALSE)),"",(VLOOKUP($A22,Rooms,COLUMN(F22),FALSE)))</f>
        <v/>
      </c>
      <c r="G22" s="52" t="str">
        <f ca="1">IF(A22="","",TODAY())</f>
        <v/>
      </c>
    </row>
    <row r="23" spans="1:7" s="19" customFormat="1" ht="20.100000000000001" customHeight="1">
      <c r="A23" s="39"/>
      <c r="B23" s="40" t="str">
        <f>IF(ISERROR(VLOOKUP($A23,Rooms,COLUMN(B23),FALSE)),"",(VLOOKUP($A23,Rooms,COLUMN(B23),FALSE)))</f>
        <v/>
      </c>
      <c r="C23" s="40" t="str">
        <f>IF(ISERROR(VLOOKUP($A23,Rooms,COLUMN(C23),FALSE)),"",(VLOOKUP($A23,Rooms,COLUMN(C23),FALSE)))</f>
        <v/>
      </c>
      <c r="D23" s="40" t="str">
        <f>IF(ISERROR(VLOOKUP($A23,Rooms,COLUMN(D23),FALSE)),"",(VLOOKUP($A23,Rooms,COLUMN(D23),FALSE)))</f>
        <v/>
      </c>
      <c r="E23" s="40" t="str">
        <f>IF(ISERROR(VLOOKUP($A23,Rooms,COLUMN(E23),FALSE)),"",(VLOOKUP($A23,Rooms,COLUMN(E23),FALSE)))</f>
        <v/>
      </c>
      <c r="F23" s="40" t="str">
        <f>IF(ISERROR(VLOOKUP($A23,Rooms,COLUMN(F23),FALSE)),"",(VLOOKUP($A23,Rooms,COLUMN(F23),FALSE)))</f>
        <v/>
      </c>
      <c r="G23" s="52" t="str">
        <f ca="1">IF(A23="","",TODAY())</f>
        <v/>
      </c>
    </row>
    <row r="24" spans="1:7" s="19" customFormat="1" ht="20.100000000000001" customHeight="1">
      <c r="A24" s="39"/>
      <c r="B24" s="40" t="str">
        <f>IF(ISERROR(VLOOKUP($A24,Rooms,COLUMN(B24),FALSE)),"",(VLOOKUP($A24,Rooms,COLUMN(B24),FALSE)))</f>
        <v/>
      </c>
      <c r="C24" s="40" t="str">
        <f>IF(ISERROR(VLOOKUP($A24,Rooms,COLUMN(C24),FALSE)),"",(VLOOKUP($A24,Rooms,COLUMN(C24),FALSE)))</f>
        <v/>
      </c>
      <c r="D24" s="40" t="str">
        <f>IF(ISERROR(VLOOKUP($A24,Rooms,COLUMN(D24),FALSE)),"",(VLOOKUP($A24,Rooms,COLUMN(D24),FALSE)))</f>
        <v/>
      </c>
      <c r="E24" s="40" t="str">
        <f>IF(ISERROR(VLOOKUP($A24,Rooms,COLUMN(E24),FALSE)),"",(VLOOKUP($A24,Rooms,COLUMN(E24),FALSE)))</f>
        <v/>
      </c>
      <c r="F24" s="40" t="str">
        <f>IF(ISERROR(VLOOKUP($A24,Rooms,COLUMN(F24),FALSE)),"",(VLOOKUP($A24,Rooms,COLUMN(F24),FALSE)))</f>
        <v/>
      </c>
      <c r="G24" s="52" t="str">
        <f ca="1">IF(A24="","",TODAY())</f>
        <v/>
      </c>
    </row>
    <row r="25" spans="1:7" s="19" customFormat="1" ht="20.100000000000001" customHeight="1">
      <c r="A25" s="39"/>
      <c r="B25" s="40" t="str">
        <f>IF(ISERROR(VLOOKUP($A25,Rooms,COLUMN(B25),FALSE)),"",(VLOOKUP($A25,Rooms,COLUMN(B25),FALSE)))</f>
        <v/>
      </c>
      <c r="C25" s="40" t="str">
        <f>IF(ISERROR(VLOOKUP($A25,Rooms,COLUMN(C25),FALSE)),"",(VLOOKUP($A25,Rooms,COLUMN(C25),FALSE)))</f>
        <v/>
      </c>
      <c r="D25" s="40" t="str">
        <f>IF(ISERROR(VLOOKUP($A25,Rooms,COLUMN(D25),FALSE)),"",(VLOOKUP($A25,Rooms,COLUMN(D25),FALSE)))</f>
        <v/>
      </c>
      <c r="E25" s="40" t="str">
        <f>IF(ISERROR(VLOOKUP($A25,Rooms,COLUMN(E25),FALSE)),"",(VLOOKUP($A25,Rooms,COLUMN(E25),FALSE)))</f>
        <v/>
      </c>
      <c r="F25" s="40" t="str">
        <f>IF(ISERROR(VLOOKUP($A25,Rooms,COLUMN(F25),FALSE)),"",(VLOOKUP($A25,Rooms,COLUMN(F25),FALSE)))</f>
        <v/>
      </c>
      <c r="G25" s="52" t="str">
        <f ca="1">IF(A25="","",TODAY())</f>
        <v/>
      </c>
    </row>
    <row r="26" spans="1:7" ht="20.100000000000001" customHeight="1"/>
  </sheetData>
  <mergeCells count="6">
    <mergeCell ref="A1:I1"/>
    <mergeCell ref="A10:F10"/>
    <mergeCell ref="A18:F18"/>
    <mergeCell ref="E5:F5"/>
    <mergeCell ref="H5:H6"/>
    <mergeCell ref="C5:C6"/>
  </mergeCells>
  <conditionalFormatting sqref="D12:D17">
    <cfRule type="containsText" dxfId="6" priority="9" operator="containsText" text="m">
      <formula>NOT(ISERROR(SEARCH("m",D12)))</formula>
    </cfRule>
    <cfRule type="containsText" dxfId="5" priority="11" operator="containsText" text="H">
      <formula>NOT(ISERROR(SEARCH("H",D12)))</formula>
    </cfRule>
    <cfRule type="containsText" dxfId="4" priority="14" operator="containsText" text="H">
      <formula>NOT(ISERROR(SEARCH("H",D12)))</formula>
    </cfRule>
    <cfRule type="containsText" dxfId="3" priority="15" operator="containsText" text="F">
      <formula>NOT(ISERROR(SEARCH("F",D12)))</formula>
    </cfRule>
  </conditionalFormatting>
  <conditionalFormatting sqref="D26">
    <cfRule type="containsText" dxfId="2" priority="10" operator="containsText" text="H">
      <formula>NOT(ISERROR(SEARCH("H",D26)))</formula>
    </cfRule>
    <cfRule type="containsText" dxfId="1" priority="12" operator="containsText" text="F">
      <formula>NOT(ISERROR(SEARCH("F",D26)))</formula>
    </cfRule>
    <cfRule type="containsText" dxfId="0" priority="13" operator="containsText" text="H">
      <formula>NOT(ISERROR(SEARCH("H",D26)))</formula>
    </cfRule>
  </conditionalFormatting>
  <dataValidations count="6">
    <dataValidation type="custom" allowBlank="1" showInputMessage="1" showErrorMessage="1" sqref="B12:C17 F12:F17">
      <formula1>EXACT(C12:G17,UPPER(C12:G17))</formula1>
    </dataValidation>
    <dataValidation type="custom" allowBlank="1" showInputMessage="1" showErrorMessage="1" sqref="G12:G17">
      <formula1>EXACT(H12:L16,UPPER(H12:L16))</formula1>
    </dataValidation>
    <dataValidation type="list" allowBlank="1" showInputMessage="1" showErrorMessage="1" sqref="E12:E17">
      <formula1>Services</formula1>
    </dataValidation>
    <dataValidation type="list" allowBlank="1" showInputMessage="1" showErrorMessage="1" sqref="A20:A25">
      <formula1>Chambres</formula1>
    </dataValidation>
    <dataValidation type="list" allowBlank="1" showInputMessage="1" showErrorMessage="1" sqref="A12:A17">
      <formula1>Chambres</formula1>
    </dataValidation>
    <dataValidation type="list" allowBlank="1" showInputMessage="1" showErrorMessage="1" sqref="D12:D17">
      <formula1>"m,f"</formula1>
    </dataValidation>
  </dataValidations>
  <pageMargins left="0.70866141732283472" right="0.70866141732283472" top="0.74803149606299213" bottom="0.74803149606299213" header="0.31496062992125984" footer="0.31496062992125984"/>
  <pageSetup paperSize="8" scale="73" orientation="landscape" r:id="rId1"/>
  <ignoredErrors>
    <ignoredError sqref="B20:B21 F20:F25 E20:E25 D20:D25 C20:C25 B22:B25 G20:G25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22"/>
  <sheetViews>
    <sheetView zoomScale="70" zoomScaleNormal="70" workbookViewId="0">
      <selection activeCell="K33" sqref="K33"/>
    </sheetView>
  </sheetViews>
  <sheetFormatPr baseColWidth="10" defaultRowHeight="15"/>
  <cols>
    <col min="1" max="1" width="15.7109375" bestFit="1" customWidth="1"/>
    <col min="2" max="2" width="12" bestFit="1" customWidth="1"/>
    <col min="3" max="3" width="15.85546875" bestFit="1" customWidth="1"/>
    <col min="4" max="4" width="7.7109375" customWidth="1"/>
    <col min="5" max="5" width="15.5703125" bestFit="1" customWidth="1"/>
    <col min="6" max="6" width="23.7109375" bestFit="1" customWidth="1"/>
    <col min="7" max="7" width="16.85546875" bestFit="1" customWidth="1"/>
    <col min="8" max="8" width="18.5703125" bestFit="1" customWidth="1"/>
    <col min="9" max="9" width="22.140625" bestFit="1" customWidth="1"/>
    <col min="10" max="10" width="16" bestFit="1" customWidth="1"/>
    <col min="11" max="11" width="16.85546875" bestFit="1" customWidth="1"/>
    <col min="12" max="12" width="16" bestFit="1" customWidth="1"/>
    <col min="13" max="13" width="16.85546875" bestFit="1" customWidth="1"/>
    <col min="14" max="14" width="17.85546875" bestFit="1" customWidth="1"/>
    <col min="15" max="15" width="11.85546875" hidden="1" customWidth="1"/>
    <col min="16" max="16" width="16" hidden="1" customWidth="1"/>
    <col min="17" max="17" width="10.85546875" hidden="1" customWidth="1"/>
    <col min="18" max="18" width="16" hidden="1" customWidth="1"/>
  </cols>
  <sheetData>
    <row r="1" spans="1:18" s="73" customFormat="1" ht="36">
      <c r="A1" s="73" t="s">
        <v>9</v>
      </c>
      <c r="B1" s="73" t="s">
        <v>10</v>
      </c>
      <c r="C1" s="73" t="s">
        <v>11</v>
      </c>
      <c r="D1" s="73" t="s">
        <v>12</v>
      </c>
      <c r="E1" s="73" t="s">
        <v>111</v>
      </c>
      <c r="F1" s="73" t="s">
        <v>110</v>
      </c>
      <c r="G1" s="73" t="s">
        <v>109</v>
      </c>
      <c r="H1" s="73" t="s">
        <v>108</v>
      </c>
      <c r="I1" s="73" t="s">
        <v>107</v>
      </c>
      <c r="J1" s="73" t="s">
        <v>106</v>
      </c>
      <c r="K1" s="73" t="s">
        <v>105</v>
      </c>
      <c r="L1" s="77" t="s">
        <v>104</v>
      </c>
      <c r="M1" s="76" t="s">
        <v>103</v>
      </c>
      <c r="N1" s="73" t="s">
        <v>102</v>
      </c>
      <c r="O1" s="73" t="s">
        <v>101</v>
      </c>
      <c r="P1" s="75" t="s">
        <v>100</v>
      </c>
      <c r="Q1" s="75" t="s">
        <v>99</v>
      </c>
      <c r="R1" s="75" t="s">
        <v>98</v>
      </c>
    </row>
    <row r="2" spans="1:18" s="100" customFormat="1" ht="18">
      <c r="A2" s="98">
        <v>523</v>
      </c>
      <c r="B2" s="98" t="s">
        <v>128</v>
      </c>
      <c r="C2" s="98" t="s">
        <v>129</v>
      </c>
      <c r="D2" s="98" t="s">
        <v>65</v>
      </c>
      <c r="E2" s="98"/>
      <c r="F2" s="98"/>
      <c r="G2" s="99">
        <v>42223</v>
      </c>
      <c r="H2" s="98"/>
      <c r="I2" s="98"/>
      <c r="K2" s="101">
        <v>10</v>
      </c>
      <c r="L2" s="99"/>
      <c r="M2" s="99"/>
      <c r="N2" s="101"/>
      <c r="O2" s="102" t="b">
        <f>NOT(ISBLANK($M2))</f>
        <v>0</v>
      </c>
      <c r="P2" s="103" t="str">
        <f>IF(COUNTIF(O2,"VRAI"),1,"0")</f>
        <v>0</v>
      </c>
      <c r="Q2" s="99" t="b">
        <f>NOT(ISBLANK($K2))</f>
        <v>1</v>
      </c>
      <c r="R2" s="104">
        <f>IF(COUNTIF(Q2,"VRAI"),1,"0")</f>
        <v>1</v>
      </c>
    </row>
    <row r="3" spans="1:18" s="92" customFormat="1" ht="18">
      <c r="A3" s="90" t="s">
        <v>114</v>
      </c>
      <c r="B3" s="90"/>
      <c r="C3" s="90"/>
      <c r="D3" s="90"/>
      <c r="E3" s="90"/>
      <c r="F3" s="90"/>
      <c r="G3" s="91"/>
      <c r="H3" s="90"/>
      <c r="I3" s="90"/>
      <c r="K3" s="93"/>
      <c r="L3" s="91"/>
      <c r="M3" s="91"/>
      <c r="N3" s="93"/>
      <c r="O3" s="94" t="b">
        <f>NOT(ISBLANK($M3))</f>
        <v>0</v>
      </c>
      <c r="P3" s="95" t="str">
        <f>IF(COUNTIF(O3,"VRAI"),1,"0")</f>
        <v>0</v>
      </c>
      <c r="Q3" s="91" t="b">
        <f>NOT(ISBLANK($K3))</f>
        <v>0</v>
      </c>
      <c r="R3" s="96" t="str">
        <f>IF(COUNTIF(Q3,"VRAI"),1,"0")</f>
        <v>0</v>
      </c>
    </row>
    <row r="4" spans="1:18" s="97" customFormat="1" ht="18">
      <c r="A4" s="90" t="s">
        <v>115</v>
      </c>
      <c r="B4" s="90" t="s">
        <v>68</v>
      </c>
      <c r="C4" s="90" t="s">
        <v>49</v>
      </c>
      <c r="D4" s="90" t="s">
        <v>77</v>
      </c>
      <c r="E4" s="90"/>
      <c r="F4" s="90"/>
      <c r="G4" s="91">
        <v>42223</v>
      </c>
      <c r="H4" s="90"/>
      <c r="I4" s="90"/>
      <c r="J4" s="90"/>
      <c r="K4" s="91"/>
      <c r="L4" s="91"/>
      <c r="M4" s="91"/>
      <c r="N4" s="91"/>
      <c r="O4" s="94" t="b">
        <f>NOT(ISBLANK($M4))</f>
        <v>0</v>
      </c>
      <c r="P4" s="95" t="str">
        <f>IF(COUNTIF(O4,"VRAI"),1,"0")</f>
        <v>0</v>
      </c>
      <c r="Q4" s="91" t="b">
        <f>NOT(ISBLANK($K4))</f>
        <v>0</v>
      </c>
      <c r="R4" s="96" t="str">
        <f>IF(COUNTIF(Q4,"VRAI"),1,"0")</f>
        <v>0</v>
      </c>
    </row>
    <row r="5" spans="1:18" s="97" customFormat="1" ht="18">
      <c r="A5" s="90" t="s">
        <v>116</v>
      </c>
      <c r="B5" s="90"/>
      <c r="C5" s="90"/>
      <c r="D5" s="90"/>
      <c r="E5" s="90"/>
      <c r="F5" s="90"/>
      <c r="G5" s="91"/>
      <c r="H5" s="90"/>
      <c r="I5" s="90"/>
      <c r="J5" s="90"/>
      <c r="K5" s="91"/>
      <c r="L5" s="91"/>
      <c r="M5" s="91"/>
      <c r="N5" s="91"/>
      <c r="O5" s="94" t="b">
        <f>NOT(ISBLANK($M5))</f>
        <v>0</v>
      </c>
      <c r="P5" s="95" t="str">
        <f>IF(COUNTIF(O5,"VRAI"),1,"0")</f>
        <v>0</v>
      </c>
      <c r="Q5" s="91" t="b">
        <f>NOT(ISBLANK($K5))</f>
        <v>0</v>
      </c>
      <c r="R5" s="96" t="str">
        <f>IF(COUNTIF(Q5,"VRAI"),1,"0")</f>
        <v>0</v>
      </c>
    </row>
    <row r="6" spans="1:18" s="105" customFormat="1" ht="18">
      <c r="A6" s="98" t="s">
        <v>117</v>
      </c>
      <c r="B6" s="98"/>
      <c r="C6" s="98"/>
      <c r="D6" s="98"/>
      <c r="E6" s="98"/>
      <c r="F6" s="98"/>
      <c r="G6" s="99"/>
      <c r="H6" s="98"/>
      <c r="I6" s="98"/>
      <c r="J6" s="98"/>
      <c r="K6" s="99"/>
      <c r="L6" s="99"/>
      <c r="M6" s="99"/>
      <c r="N6" s="99"/>
      <c r="O6" s="102" t="b">
        <f>NOT(ISBLANK($M6))</f>
        <v>0</v>
      </c>
      <c r="P6" s="103" t="str">
        <f>IF(COUNTIF(O6,"VRAI"),1,"0")</f>
        <v>0</v>
      </c>
      <c r="Q6" s="99" t="b">
        <f>NOT(ISBLANK($K6))</f>
        <v>0</v>
      </c>
      <c r="R6" s="104" t="str">
        <f>IF(COUNTIF(Q6,"VRAI"),1,"0")</f>
        <v>0</v>
      </c>
    </row>
    <row r="7" spans="1:18" s="105" customFormat="1" ht="18">
      <c r="A7" s="98" t="s">
        <v>118</v>
      </c>
      <c r="B7" s="98" t="s">
        <v>133</v>
      </c>
      <c r="C7" s="98" t="s">
        <v>134</v>
      </c>
      <c r="D7" s="98" t="s">
        <v>65</v>
      </c>
      <c r="E7" s="98"/>
      <c r="F7" s="98"/>
      <c r="G7" s="99">
        <v>42223</v>
      </c>
      <c r="H7" s="98"/>
      <c r="I7" s="98"/>
      <c r="J7" s="98"/>
      <c r="K7" s="99">
        <v>10</v>
      </c>
      <c r="L7" s="99"/>
      <c r="M7" s="99"/>
      <c r="N7" s="99"/>
      <c r="O7" s="102" t="b">
        <f>NOT(ISBLANK($M7))</f>
        <v>0</v>
      </c>
      <c r="P7" s="103" t="str">
        <f>IF(COUNTIF(O7,"VRAI"),1,"0")</f>
        <v>0</v>
      </c>
      <c r="Q7" s="99" t="b">
        <f>NOT(ISBLANK($K7))</f>
        <v>1</v>
      </c>
      <c r="R7" s="104">
        <f>IF(COUNTIF(Q7,"VRAI"),1,"0")</f>
        <v>1</v>
      </c>
    </row>
    <row r="8" spans="1:18" s="97" customFormat="1" ht="18">
      <c r="A8" s="90" t="s">
        <v>119</v>
      </c>
      <c r="B8" s="90"/>
      <c r="C8" s="90"/>
      <c r="D8" s="90"/>
      <c r="E8" s="90"/>
      <c r="F8" s="90"/>
      <c r="G8" s="91"/>
      <c r="H8" s="90"/>
      <c r="I8" s="90"/>
      <c r="J8" s="90"/>
      <c r="K8" s="91"/>
      <c r="L8" s="91"/>
      <c r="M8" s="91"/>
      <c r="N8" s="91"/>
      <c r="O8" s="94" t="b">
        <f>NOT(ISBLANK($M8))</f>
        <v>0</v>
      </c>
      <c r="P8" s="95" t="str">
        <f>IF(COUNTIF(O8,"VRAI"),1,"0")</f>
        <v>0</v>
      </c>
      <c r="Q8" s="91" t="b">
        <f>NOT(ISBLANK($K8))</f>
        <v>0</v>
      </c>
      <c r="R8" s="96" t="str">
        <f>IF(COUNTIF(Q8,"VRAI"),1,"0")</f>
        <v>0</v>
      </c>
    </row>
    <row r="9" spans="1:18" s="97" customFormat="1" ht="18">
      <c r="A9" s="90">
        <v>527</v>
      </c>
      <c r="B9" s="90"/>
      <c r="C9" s="90"/>
      <c r="D9" s="90"/>
      <c r="E9" s="90"/>
      <c r="F9" s="90"/>
      <c r="G9" s="91"/>
      <c r="H9" s="90"/>
      <c r="I9" s="90"/>
      <c r="J9" s="90"/>
      <c r="K9" s="91"/>
      <c r="L9" s="91"/>
      <c r="M9" s="91"/>
      <c r="N9" s="91"/>
      <c r="O9" s="94" t="b">
        <f>NOT(ISBLANK($M9))</f>
        <v>0</v>
      </c>
      <c r="P9" s="95" t="str">
        <f>IF(COUNTIF(O9,"VRAI"),1,"0")</f>
        <v>0</v>
      </c>
      <c r="Q9" s="91" t="b">
        <f>NOT(ISBLANK($K9))</f>
        <v>0</v>
      </c>
      <c r="R9" s="96" t="str">
        <f>IF(COUNTIF(Q9,"VRAI"),1,"0")</f>
        <v>0</v>
      </c>
    </row>
    <row r="10" spans="1:18" s="97" customFormat="1" ht="18">
      <c r="A10" s="90">
        <v>528</v>
      </c>
      <c r="B10" s="90"/>
      <c r="C10" s="90"/>
      <c r="D10" s="90"/>
      <c r="E10" s="90"/>
      <c r="F10" s="90"/>
      <c r="G10" s="91"/>
      <c r="H10" s="90"/>
      <c r="I10" s="90"/>
      <c r="J10" s="90"/>
      <c r="K10" s="91"/>
      <c r="L10" s="91"/>
      <c r="M10" s="91"/>
      <c r="N10" s="91"/>
      <c r="O10" s="94" t="b">
        <f>NOT(ISBLANK($M10))</f>
        <v>0</v>
      </c>
      <c r="P10" s="95" t="str">
        <f>IF(COUNTIF(O10,"VRAI"),1,"0")</f>
        <v>0</v>
      </c>
      <c r="Q10" s="91" t="b">
        <f>NOT(ISBLANK($K10))</f>
        <v>0</v>
      </c>
      <c r="R10" s="96" t="str">
        <f>IF(COUNTIF(Q10,"VRAI"),1,"0")</f>
        <v>0</v>
      </c>
    </row>
    <row r="11" spans="1:18" s="97" customFormat="1" ht="18">
      <c r="A11" s="90">
        <v>529</v>
      </c>
      <c r="B11" s="90"/>
      <c r="C11" s="90"/>
      <c r="D11" s="90"/>
      <c r="E11" s="90"/>
      <c r="F11" s="90"/>
      <c r="G11" s="91"/>
      <c r="H11" s="90"/>
      <c r="I11" s="90"/>
      <c r="J11" s="90"/>
      <c r="K11" s="91"/>
      <c r="L11" s="91"/>
      <c r="M11" s="91"/>
      <c r="N11" s="91"/>
      <c r="O11" s="94" t="b">
        <f>NOT(ISBLANK($M11))</f>
        <v>0</v>
      </c>
      <c r="P11" s="95" t="str">
        <f>IF(COUNTIF(O11,"VRAI"),1,"0")</f>
        <v>0</v>
      </c>
      <c r="Q11" s="91" t="b">
        <f>NOT(ISBLANK($K11))</f>
        <v>0</v>
      </c>
      <c r="R11" s="96" t="str">
        <f>IF(COUNTIF(Q11,"VRAI"),1,"0")</f>
        <v>0</v>
      </c>
    </row>
    <row r="12" spans="1:18" s="97" customFormat="1" ht="18">
      <c r="A12" s="90">
        <v>530</v>
      </c>
      <c r="B12" s="90"/>
      <c r="C12" s="90"/>
      <c r="D12" s="90"/>
      <c r="E12" s="90"/>
      <c r="F12" s="90"/>
      <c r="G12" s="91"/>
      <c r="H12" s="90"/>
      <c r="I12" s="90"/>
      <c r="J12" s="90"/>
      <c r="K12" s="91"/>
      <c r="L12" s="91"/>
      <c r="M12" s="91"/>
      <c r="N12" s="91"/>
      <c r="O12" s="94" t="b">
        <f>NOT(ISBLANK($M12))</f>
        <v>0</v>
      </c>
      <c r="P12" s="95" t="str">
        <f>IF(COUNTIF(O12,"VRAI"),1,"0")</f>
        <v>0</v>
      </c>
      <c r="Q12" s="91" t="b">
        <f>NOT(ISBLANK($K12))</f>
        <v>0</v>
      </c>
      <c r="R12" s="96" t="str">
        <f>IF(COUNTIF(Q12,"VRAI"),1,"0")</f>
        <v>0</v>
      </c>
    </row>
    <row r="13" spans="1:18" s="97" customFormat="1" ht="18">
      <c r="A13" s="90">
        <v>531</v>
      </c>
      <c r="B13" s="90"/>
      <c r="C13" s="90"/>
      <c r="D13" s="90"/>
      <c r="E13" s="90"/>
      <c r="F13" s="90"/>
      <c r="G13" s="91"/>
      <c r="H13" s="90"/>
      <c r="I13" s="90"/>
      <c r="J13" s="90"/>
      <c r="K13" s="91"/>
      <c r="L13" s="91"/>
      <c r="M13" s="91"/>
      <c r="N13" s="91"/>
      <c r="O13" s="94" t="b">
        <f>NOT(ISBLANK($M13))</f>
        <v>0</v>
      </c>
      <c r="P13" s="95" t="str">
        <f>IF(COUNTIF(O13,"VRAI"),1,"0")</f>
        <v>0</v>
      </c>
      <c r="Q13" s="91" t="b">
        <f>NOT(ISBLANK($K13))</f>
        <v>0</v>
      </c>
      <c r="R13" s="96" t="str">
        <f>IF(COUNTIF(Q13,"VRAI"),1,"0")</f>
        <v>0</v>
      </c>
    </row>
    <row r="14" spans="1:18" s="97" customFormat="1" ht="18">
      <c r="A14" s="90">
        <v>532</v>
      </c>
      <c r="B14" s="90"/>
      <c r="C14" s="90"/>
      <c r="D14" s="90"/>
      <c r="E14" s="90"/>
      <c r="F14" s="90"/>
      <c r="G14" s="91"/>
      <c r="H14" s="90"/>
      <c r="I14" s="90"/>
      <c r="J14" s="90"/>
      <c r="K14" s="91"/>
      <c r="L14" s="91"/>
      <c r="M14" s="91"/>
      <c r="N14" s="91"/>
      <c r="O14" s="94" t="b">
        <f>NOT(ISBLANK($M14))</f>
        <v>0</v>
      </c>
      <c r="P14" s="95" t="str">
        <f>IF(COUNTIF(O14,"VRAI"),1,"0")</f>
        <v>0</v>
      </c>
      <c r="Q14" s="91" t="b">
        <f>NOT(ISBLANK($K14))</f>
        <v>0</v>
      </c>
      <c r="R14" s="96" t="str">
        <f>IF(COUNTIF(Q14,"VRAI"),1,"0")</f>
        <v>0</v>
      </c>
    </row>
    <row r="15" spans="1:18" s="97" customFormat="1" ht="18">
      <c r="A15" s="90">
        <v>533</v>
      </c>
      <c r="B15" s="90"/>
      <c r="C15" s="90"/>
      <c r="D15" s="90"/>
      <c r="E15" s="90"/>
      <c r="F15" s="90"/>
      <c r="G15" s="91"/>
      <c r="H15" s="90"/>
      <c r="I15" s="91"/>
      <c r="J15" s="90"/>
      <c r="K15" s="91"/>
      <c r="L15" s="91"/>
      <c r="M15" s="91"/>
      <c r="N15" s="91"/>
      <c r="O15" s="94" t="b">
        <f>NOT(ISBLANK($M15))</f>
        <v>0</v>
      </c>
      <c r="P15" s="95" t="str">
        <f>IF(COUNTIF(O15,"VRAI"),1,"0")</f>
        <v>0</v>
      </c>
      <c r="Q15" s="91" t="b">
        <f>NOT(ISBLANK($K15))</f>
        <v>0</v>
      </c>
      <c r="R15" s="96" t="str">
        <f>IF(COUNTIF(Q15,"VRAI"),1,"0")</f>
        <v>0</v>
      </c>
    </row>
    <row r="16" spans="1:18" s="97" customFormat="1" ht="18">
      <c r="A16" s="90" t="s">
        <v>120</v>
      </c>
      <c r="B16" s="90"/>
      <c r="C16" s="90"/>
      <c r="D16" s="90"/>
      <c r="E16" s="90"/>
      <c r="F16" s="90"/>
      <c r="G16" s="91"/>
      <c r="H16" s="90"/>
      <c r="I16" s="90"/>
      <c r="J16" s="90"/>
      <c r="K16" s="91"/>
      <c r="L16" s="91"/>
      <c r="M16" s="91"/>
      <c r="N16" s="91"/>
      <c r="O16" s="94" t="b">
        <f>NOT(ISBLANK($M16))</f>
        <v>0</v>
      </c>
      <c r="P16" s="95" t="str">
        <f>IF(COUNTIF(O16,"VRAI"),1,"0")</f>
        <v>0</v>
      </c>
      <c r="Q16" s="91" t="b">
        <f>NOT(ISBLANK($K16))</f>
        <v>0</v>
      </c>
      <c r="R16" s="96" t="str">
        <f>IF(COUNTIF(Q16,"VRAI"),1,"0")</f>
        <v>0</v>
      </c>
    </row>
    <row r="17" spans="1:18" s="97" customFormat="1" ht="18">
      <c r="A17" s="90" t="s">
        <v>121</v>
      </c>
      <c r="B17" s="90"/>
      <c r="C17" s="90"/>
      <c r="D17" s="90"/>
      <c r="E17" s="90"/>
      <c r="F17" s="90"/>
      <c r="G17" s="91"/>
      <c r="H17" s="90"/>
      <c r="I17" s="90"/>
      <c r="J17" s="90"/>
      <c r="K17" s="91"/>
      <c r="L17" s="91"/>
      <c r="M17" s="91"/>
      <c r="N17" s="91"/>
      <c r="O17" s="94" t="b">
        <f>NOT(ISBLANK($M17))</f>
        <v>0</v>
      </c>
      <c r="P17" s="95" t="str">
        <f>IF(COUNTIF(O17,"VRAI"),1,"0")</f>
        <v>0</v>
      </c>
      <c r="Q17" s="91" t="b">
        <f>NOT(ISBLANK($K17))</f>
        <v>0</v>
      </c>
      <c r="R17" s="96" t="str">
        <f>IF(COUNTIF(Q17,"VRAI"),1,"0")</f>
        <v>0</v>
      </c>
    </row>
    <row r="18" spans="1:18" s="97" customFormat="1" ht="18">
      <c r="A18" s="90" t="s">
        <v>122</v>
      </c>
      <c r="B18" s="90"/>
      <c r="C18" s="90"/>
      <c r="D18" s="90"/>
      <c r="E18" s="90"/>
      <c r="F18" s="90"/>
      <c r="G18" s="91"/>
      <c r="H18" s="90"/>
      <c r="I18" s="90"/>
      <c r="J18" s="90"/>
      <c r="K18" s="91"/>
      <c r="L18" s="91"/>
      <c r="M18" s="91"/>
      <c r="N18" s="91"/>
      <c r="O18" s="94" t="b">
        <f>NOT(ISBLANK($M18))</f>
        <v>0</v>
      </c>
      <c r="P18" s="95" t="str">
        <f>IF(COUNTIF(O18,"VRAI"),1,"0")</f>
        <v>0</v>
      </c>
      <c r="Q18" s="91" t="b">
        <f>NOT(ISBLANK($K18))</f>
        <v>0</v>
      </c>
      <c r="R18" s="96" t="str">
        <f>IF(COUNTIF(Q18,"VRAI"),1,"0")</f>
        <v>0</v>
      </c>
    </row>
    <row r="19" spans="1:18" s="97" customFormat="1" ht="18">
      <c r="A19" s="90" t="s">
        <v>123</v>
      </c>
      <c r="B19" s="90"/>
      <c r="C19" s="90"/>
      <c r="D19" s="90"/>
      <c r="E19" s="90"/>
      <c r="F19" s="90"/>
      <c r="G19" s="91"/>
      <c r="H19" s="90"/>
      <c r="I19" s="90"/>
      <c r="J19" s="90"/>
      <c r="K19" s="91"/>
      <c r="L19" s="91"/>
      <c r="M19" s="91"/>
      <c r="N19" s="91"/>
      <c r="O19" s="94" t="b">
        <f>NOT(ISBLANK($M19))</f>
        <v>0</v>
      </c>
      <c r="P19" s="95" t="str">
        <f>IF(COUNTIF(O19,"VRAI"),1,"0")</f>
        <v>0</v>
      </c>
      <c r="Q19" s="91" t="b">
        <f>NOT(ISBLANK($K19))</f>
        <v>0</v>
      </c>
      <c r="R19" s="96" t="str">
        <f>IF(COUNTIF(Q19,"VRAI"),1,"0")</f>
        <v>0</v>
      </c>
    </row>
    <row r="20" spans="1:18" s="97" customFormat="1" ht="18">
      <c r="A20" s="90">
        <v>536</v>
      </c>
      <c r="B20" s="90" t="s">
        <v>40</v>
      </c>
      <c r="C20" s="90" t="s">
        <v>41</v>
      </c>
      <c r="D20" s="90" t="s">
        <v>78</v>
      </c>
      <c r="E20" s="90"/>
      <c r="F20" s="90"/>
      <c r="G20" s="91"/>
      <c r="H20" s="90"/>
      <c r="I20" s="90"/>
      <c r="J20" s="90"/>
      <c r="K20" s="91"/>
      <c r="L20" s="91"/>
      <c r="M20" s="91"/>
      <c r="N20" s="91"/>
      <c r="O20" s="94" t="b">
        <f>NOT(ISBLANK($M20))</f>
        <v>0</v>
      </c>
      <c r="P20" s="95" t="str">
        <f>IF(COUNTIF(O20,"VRAI"),1,"0")</f>
        <v>0</v>
      </c>
      <c r="Q20" s="91" t="b">
        <f>NOT(ISBLANK($K20))</f>
        <v>0</v>
      </c>
      <c r="R20" s="96" t="str">
        <f>IF(COUNTIF(Q20,"VRAI"),1,"0")</f>
        <v>0</v>
      </c>
    </row>
    <row r="21" spans="1:18" s="111" customFormat="1" ht="18">
      <c r="A21" s="106">
        <v>537</v>
      </c>
      <c r="B21" s="106" t="s">
        <v>57</v>
      </c>
      <c r="C21" s="106" t="s">
        <v>58</v>
      </c>
      <c r="D21" s="106" t="s">
        <v>78</v>
      </c>
      <c r="E21" s="106"/>
      <c r="F21" s="106"/>
      <c r="G21" s="107">
        <v>42221</v>
      </c>
      <c r="H21" s="106"/>
      <c r="I21" s="106"/>
      <c r="J21" s="107"/>
      <c r="K21" s="107"/>
      <c r="L21" s="107"/>
      <c r="M21" s="107">
        <v>10</v>
      </c>
      <c r="N21" s="107"/>
      <c r="O21" s="108" t="b">
        <f>NOT(ISBLANK($M21))</f>
        <v>1</v>
      </c>
      <c r="P21" s="109">
        <f>IF(COUNTIF(O21,"VRAI"),1,"0")</f>
        <v>1</v>
      </c>
      <c r="Q21" s="107" t="b">
        <f>NOT(ISBLANK($K21))</f>
        <v>0</v>
      </c>
      <c r="R21" s="110" t="str">
        <f>IF(COUNTIF(Q21,"VRAI"),1,"0")</f>
        <v>0</v>
      </c>
    </row>
    <row r="22" spans="1:18" s="97" customFormat="1" ht="18">
      <c r="A22" s="90"/>
      <c r="B22" s="90"/>
      <c r="C22" s="90"/>
      <c r="D22" s="90"/>
      <c r="E22" s="90"/>
      <c r="F22" s="90"/>
      <c r="G22" s="91"/>
      <c r="H22" s="90"/>
      <c r="I22" s="90"/>
      <c r="J22" s="90"/>
      <c r="K22" s="91"/>
      <c r="L22" s="91"/>
      <c r="M22" s="91"/>
      <c r="N22" s="91"/>
      <c r="O22" s="94"/>
      <c r="P22" s="95"/>
      <c r="Q22" s="91"/>
      <c r="R22" s="96"/>
    </row>
  </sheetData>
  <dataValidations count="3">
    <dataValidation type="list" allowBlank="1" showInputMessage="1" showErrorMessage="1" sqref="I2:I22">
      <formula1>$A$28:$A$48</formula1>
    </dataValidation>
    <dataValidation type="list" allowBlank="1" showInputMessage="1" showErrorMessage="1" sqref="H2:H22">
      <formula1>"CODE BARRES, SANS CODE BARRES"</formula1>
    </dataValidation>
    <dataValidation type="list" allowBlank="1" showInputMessage="1" showErrorMessage="1" sqref="E2:E22">
      <formula1>Services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56"/>
  <sheetViews>
    <sheetView topLeftCell="A26" zoomScale="80" zoomScaleNormal="80" workbookViewId="0">
      <selection activeCell="C65" sqref="C65"/>
    </sheetView>
  </sheetViews>
  <sheetFormatPr baseColWidth="10" defaultRowHeight="15"/>
  <cols>
    <col min="1" max="1" width="10.7109375" style="59" customWidth="1"/>
    <col min="2" max="2" width="18.85546875" style="60" customWidth="1"/>
    <col min="3" max="3" width="26" style="60" customWidth="1"/>
    <col min="4" max="4" width="10.42578125" style="60" customWidth="1"/>
    <col min="5" max="5" width="28.85546875" style="60" customWidth="1"/>
    <col min="6" max="6" width="29.5703125" style="59" customWidth="1"/>
    <col min="7" max="7" width="25.7109375" style="61" customWidth="1"/>
    <col min="8" max="8" width="16.7109375" customWidth="1"/>
    <col min="9" max="9" width="18.42578125" customWidth="1"/>
  </cols>
  <sheetData>
    <row r="1" spans="1:9" ht="18.75" thickBot="1">
      <c r="A1" s="55" t="s">
        <v>9</v>
      </c>
      <c r="B1" s="56" t="s">
        <v>10</v>
      </c>
      <c r="C1" s="56" t="s">
        <v>11</v>
      </c>
      <c r="D1" s="56" t="s">
        <v>12</v>
      </c>
      <c r="E1" s="56" t="s">
        <v>14</v>
      </c>
      <c r="F1" s="57" t="s">
        <v>17</v>
      </c>
      <c r="G1" s="58" t="s">
        <v>42</v>
      </c>
      <c r="H1" s="27"/>
      <c r="I1" s="26"/>
    </row>
    <row r="2" spans="1:9">
      <c r="A2" s="59">
        <v>530</v>
      </c>
      <c r="B2" s="60" t="s">
        <v>27</v>
      </c>
      <c r="C2" s="60" t="s">
        <v>26</v>
      </c>
      <c r="D2" s="60" t="s">
        <v>13</v>
      </c>
      <c r="E2" s="60">
        <v>0</v>
      </c>
    </row>
    <row r="3" spans="1:9">
      <c r="A3" s="59" t="s">
        <v>22</v>
      </c>
      <c r="B3" s="60" t="s">
        <v>29</v>
      </c>
      <c r="C3" s="60" t="s">
        <v>30</v>
      </c>
      <c r="D3" s="60" t="s">
        <v>13</v>
      </c>
      <c r="E3" s="60">
        <v>0</v>
      </c>
      <c r="F3" s="59">
        <v>0</v>
      </c>
    </row>
    <row r="4" spans="1:9">
      <c r="A4" s="59">
        <v>536</v>
      </c>
      <c r="B4" s="60" t="s">
        <v>40</v>
      </c>
      <c r="C4" s="60" t="s">
        <v>41</v>
      </c>
      <c r="D4" s="60" t="s">
        <v>13</v>
      </c>
    </row>
    <row r="5" spans="1:9">
      <c r="A5" s="59" t="s">
        <v>20</v>
      </c>
      <c r="B5" s="60" t="s">
        <v>45</v>
      </c>
      <c r="C5" s="60" t="s">
        <v>41</v>
      </c>
      <c r="D5" s="60" t="s">
        <v>13</v>
      </c>
    </row>
    <row r="6" spans="1:9">
      <c r="A6" s="59">
        <v>523</v>
      </c>
      <c r="B6" s="60" t="s">
        <v>36</v>
      </c>
      <c r="C6" s="60" t="s">
        <v>37</v>
      </c>
      <c r="D6" s="60" t="s">
        <v>13</v>
      </c>
      <c r="E6" s="60">
        <v>0</v>
      </c>
      <c r="F6" s="59">
        <v>0</v>
      </c>
    </row>
    <row r="7" spans="1:9">
      <c r="A7" s="59">
        <v>528</v>
      </c>
      <c r="B7" s="60" t="s">
        <v>34</v>
      </c>
      <c r="C7" s="60" t="s">
        <v>35</v>
      </c>
      <c r="D7" s="60" t="s">
        <v>13</v>
      </c>
      <c r="E7" s="60">
        <v>0</v>
      </c>
      <c r="F7" s="59">
        <v>0</v>
      </c>
    </row>
    <row r="8" spans="1:9">
      <c r="A8" s="50">
        <v>527</v>
      </c>
      <c r="B8" s="40" t="s">
        <v>32</v>
      </c>
      <c r="C8" s="40" t="s">
        <v>33</v>
      </c>
      <c r="D8" s="40" t="s">
        <v>13</v>
      </c>
      <c r="E8" s="40">
        <v>0</v>
      </c>
      <c r="F8" s="47">
        <v>0</v>
      </c>
      <c r="G8" s="52">
        <v>42221</v>
      </c>
    </row>
    <row r="9" spans="1:9">
      <c r="A9" s="50" t="s">
        <v>22</v>
      </c>
      <c r="B9" s="40" t="s">
        <v>53</v>
      </c>
      <c r="C9" s="40" t="s">
        <v>52</v>
      </c>
      <c r="D9" s="40" t="s">
        <v>13</v>
      </c>
      <c r="E9" s="40">
        <v>0</v>
      </c>
      <c r="F9" s="47">
        <v>0</v>
      </c>
      <c r="G9" s="52">
        <v>42221</v>
      </c>
    </row>
    <row r="10" spans="1:9">
      <c r="A10" s="50" t="s">
        <v>21</v>
      </c>
      <c r="B10" s="42" t="s">
        <v>43</v>
      </c>
      <c r="C10" s="42" t="s">
        <v>44</v>
      </c>
      <c r="D10" s="42" t="s">
        <v>55</v>
      </c>
      <c r="E10" s="42">
        <v>0</v>
      </c>
      <c r="F10" s="48">
        <v>0</v>
      </c>
      <c r="G10" s="53">
        <v>42221</v>
      </c>
    </row>
    <row r="11" spans="1:9">
      <c r="A11" s="50">
        <v>523</v>
      </c>
      <c r="B11" s="42" t="s">
        <v>46</v>
      </c>
      <c r="C11" s="42" t="s">
        <v>47</v>
      </c>
      <c r="D11" s="42" t="s">
        <v>56</v>
      </c>
      <c r="E11" s="42">
        <v>0</v>
      </c>
      <c r="F11" s="48">
        <v>0</v>
      </c>
      <c r="G11" s="53">
        <v>42221</v>
      </c>
    </row>
    <row r="12" spans="1:9">
      <c r="A12" s="50" t="s">
        <v>19</v>
      </c>
      <c r="B12" s="42" t="s">
        <v>38</v>
      </c>
      <c r="C12" s="42" t="s">
        <v>39</v>
      </c>
      <c r="D12" s="42" t="s">
        <v>56</v>
      </c>
      <c r="E12" s="42">
        <v>0</v>
      </c>
      <c r="F12" s="48">
        <v>0</v>
      </c>
      <c r="G12" s="53">
        <v>42221</v>
      </c>
    </row>
    <row r="13" spans="1:9">
      <c r="A13" s="50">
        <v>523</v>
      </c>
      <c r="B13" s="42" t="s">
        <v>64</v>
      </c>
      <c r="C13" s="42" t="s">
        <v>63</v>
      </c>
      <c r="D13" s="42" t="s">
        <v>55</v>
      </c>
      <c r="E13" s="42">
        <v>0</v>
      </c>
      <c r="F13" s="48">
        <v>0</v>
      </c>
      <c r="G13" s="53">
        <v>42221</v>
      </c>
    </row>
    <row r="14" spans="1:9">
      <c r="A14" s="51">
        <v>523</v>
      </c>
      <c r="B14" s="45" t="s">
        <v>64</v>
      </c>
      <c r="C14" s="45" t="s">
        <v>63</v>
      </c>
      <c r="D14" s="45" t="s">
        <v>55</v>
      </c>
      <c r="E14" s="45">
        <v>0</v>
      </c>
      <c r="F14" s="49">
        <v>0</v>
      </c>
      <c r="G14" s="54">
        <v>42221</v>
      </c>
    </row>
    <row r="15" spans="1:9">
      <c r="A15" s="59">
        <v>523</v>
      </c>
      <c r="B15" s="60" t="s">
        <v>67</v>
      </c>
      <c r="C15" s="60" t="s">
        <v>68</v>
      </c>
      <c r="D15" s="60" t="s">
        <v>65</v>
      </c>
      <c r="E15" s="60">
        <v>0</v>
      </c>
      <c r="F15" s="59">
        <v>0</v>
      </c>
      <c r="G15" s="61">
        <v>42228</v>
      </c>
    </row>
    <row r="16" spans="1:9">
      <c r="A16" s="59">
        <v>523</v>
      </c>
      <c r="B16" s="60" t="s">
        <v>71</v>
      </c>
      <c r="C16" s="60" t="s">
        <v>72</v>
      </c>
      <c r="D16" s="60" t="s">
        <v>65</v>
      </c>
      <c r="E16" s="60">
        <v>0</v>
      </c>
      <c r="F16" s="59">
        <v>0</v>
      </c>
      <c r="G16" s="61">
        <v>42221</v>
      </c>
    </row>
    <row r="17" spans="1:7">
      <c r="A17" s="59" t="s">
        <v>22</v>
      </c>
      <c r="B17" s="60" t="s">
        <v>73</v>
      </c>
      <c r="C17" s="60" t="s">
        <v>74</v>
      </c>
      <c r="D17" s="60" t="s">
        <v>65</v>
      </c>
      <c r="E17" s="60">
        <v>0</v>
      </c>
      <c r="F17" s="59">
        <v>0</v>
      </c>
      <c r="G17" s="61">
        <v>42221</v>
      </c>
    </row>
    <row r="18" spans="1:7">
      <c r="A18" s="59">
        <v>530</v>
      </c>
      <c r="B18" s="60" t="s">
        <v>61</v>
      </c>
      <c r="C18" s="60" t="s">
        <v>62</v>
      </c>
      <c r="D18" s="60" t="s">
        <v>55</v>
      </c>
      <c r="E18" s="60">
        <v>0</v>
      </c>
      <c r="F18" s="59">
        <v>0</v>
      </c>
      <c r="G18" s="61">
        <v>42221</v>
      </c>
    </row>
    <row r="19" spans="1:7">
      <c r="A19" s="59">
        <v>533</v>
      </c>
      <c r="B19" s="60" t="s">
        <v>93</v>
      </c>
      <c r="C19" s="60" t="s">
        <v>94</v>
      </c>
      <c r="D19" s="60" t="s">
        <v>77</v>
      </c>
      <c r="E19" s="60">
        <v>0</v>
      </c>
      <c r="F19" s="59">
        <v>0</v>
      </c>
      <c r="G19" s="61">
        <v>42222</v>
      </c>
    </row>
    <row r="20" spans="1:7">
      <c r="A20" s="59" t="s">
        <v>20</v>
      </c>
      <c r="B20" s="60" t="s">
        <v>45</v>
      </c>
      <c r="C20" s="60" t="s">
        <v>41</v>
      </c>
      <c r="D20" s="60" t="s">
        <v>78</v>
      </c>
      <c r="E20" s="60">
        <v>0</v>
      </c>
      <c r="F20" s="59">
        <v>0</v>
      </c>
      <c r="G20" s="61">
        <v>42222</v>
      </c>
    </row>
    <row r="21" spans="1:7">
      <c r="A21" s="59" t="s">
        <v>23</v>
      </c>
      <c r="B21" s="60" t="s">
        <v>48</v>
      </c>
      <c r="C21" s="60" t="s">
        <v>49</v>
      </c>
      <c r="D21" s="60" t="s">
        <v>78</v>
      </c>
      <c r="E21" s="60">
        <v>0</v>
      </c>
      <c r="F21" s="59">
        <v>0</v>
      </c>
    </row>
    <row r="22" spans="1:7">
      <c r="A22" s="59" t="s">
        <v>23</v>
      </c>
      <c r="B22" s="60" t="s">
        <v>50</v>
      </c>
      <c r="C22" s="60" t="s">
        <v>49</v>
      </c>
      <c r="D22" s="60" t="s">
        <v>77</v>
      </c>
      <c r="E22" s="60">
        <v>0</v>
      </c>
      <c r="F22" s="59">
        <v>0</v>
      </c>
    </row>
    <row r="23" spans="1:7">
      <c r="A23" s="59" t="s">
        <v>19</v>
      </c>
      <c r="B23" s="60" t="s">
        <v>95</v>
      </c>
      <c r="C23" s="60" t="s">
        <v>68</v>
      </c>
      <c r="D23" s="60" t="s">
        <v>65</v>
      </c>
      <c r="E23" s="60">
        <v>0</v>
      </c>
      <c r="F23" s="59">
        <v>0</v>
      </c>
    </row>
    <row r="24" spans="1:7">
      <c r="A24" s="59" t="s">
        <v>19</v>
      </c>
      <c r="B24" s="60" t="s">
        <v>112</v>
      </c>
      <c r="C24" s="60" t="s">
        <v>113</v>
      </c>
      <c r="D24" s="60" t="s">
        <v>56</v>
      </c>
      <c r="E24" s="60">
        <v>0</v>
      </c>
      <c r="F24" s="59">
        <v>0</v>
      </c>
      <c r="G24" s="61">
        <v>42222</v>
      </c>
    </row>
    <row r="25" spans="1:7">
      <c r="A25" s="59" t="s">
        <v>20</v>
      </c>
      <c r="B25" s="60" t="s">
        <v>45</v>
      </c>
      <c r="C25" s="60" t="s">
        <v>41</v>
      </c>
      <c r="D25" s="60" t="s">
        <v>78</v>
      </c>
      <c r="E25" s="60">
        <v>0</v>
      </c>
      <c r="F25" s="59">
        <v>0</v>
      </c>
      <c r="G25" s="61">
        <v>42222</v>
      </c>
    </row>
    <row r="26" spans="1:7">
      <c r="A26" s="59" t="s">
        <v>25</v>
      </c>
      <c r="B26" s="60" t="s">
        <v>59</v>
      </c>
      <c r="C26" s="60" t="s">
        <v>60</v>
      </c>
      <c r="D26" s="60" t="s">
        <v>56</v>
      </c>
      <c r="E26" s="60">
        <v>0</v>
      </c>
      <c r="F26" s="59">
        <v>0</v>
      </c>
      <c r="G26" s="61">
        <v>42222</v>
      </c>
    </row>
    <row r="27" spans="1:7">
      <c r="A27" s="59" t="s">
        <v>124</v>
      </c>
      <c r="B27" s="60" t="s">
        <v>79</v>
      </c>
      <c r="C27" s="60" t="s">
        <v>80</v>
      </c>
      <c r="D27" s="60" t="s">
        <v>77</v>
      </c>
      <c r="E27" s="60">
        <v>0</v>
      </c>
      <c r="F27" s="59">
        <v>0</v>
      </c>
      <c r="G27" s="61">
        <v>42222</v>
      </c>
    </row>
    <row r="28" spans="1:7">
      <c r="A28" s="59" t="s">
        <v>124</v>
      </c>
      <c r="B28" s="60" t="s">
        <v>79</v>
      </c>
      <c r="C28" s="60" t="s">
        <v>80</v>
      </c>
      <c r="D28" s="60" t="s">
        <v>77</v>
      </c>
      <c r="E28" s="60">
        <v>0</v>
      </c>
      <c r="F28" s="59">
        <v>0</v>
      </c>
      <c r="G28" s="61">
        <v>42222</v>
      </c>
    </row>
    <row r="29" spans="1:7">
      <c r="A29" s="59" t="s">
        <v>124</v>
      </c>
      <c r="B29" s="60" t="s">
        <v>79</v>
      </c>
      <c r="C29" s="60" t="s">
        <v>80</v>
      </c>
      <c r="D29" s="60" t="s">
        <v>77</v>
      </c>
      <c r="E29" s="60">
        <v>0</v>
      </c>
      <c r="F29" s="59">
        <v>0</v>
      </c>
      <c r="G29" s="61">
        <v>42222</v>
      </c>
    </row>
    <row r="30" spans="1:7">
      <c r="A30" s="59" t="s">
        <v>124</v>
      </c>
      <c r="B30" s="60" t="s">
        <v>79</v>
      </c>
      <c r="C30" s="60" t="s">
        <v>80</v>
      </c>
      <c r="D30" s="60" t="s">
        <v>77</v>
      </c>
      <c r="E30" s="60">
        <v>0</v>
      </c>
      <c r="F30" s="59">
        <v>0</v>
      </c>
      <c r="G30" s="61">
        <v>42222</v>
      </c>
    </row>
    <row r="31" spans="1:7">
      <c r="A31" s="59" t="s">
        <v>127</v>
      </c>
      <c r="B31" s="60" t="s">
        <v>48</v>
      </c>
      <c r="C31" s="60" t="s">
        <v>49</v>
      </c>
      <c r="D31" s="60" t="s">
        <v>78</v>
      </c>
      <c r="E31" s="60">
        <v>0</v>
      </c>
      <c r="F31" s="59">
        <v>0</v>
      </c>
      <c r="G31" s="61">
        <v>42222</v>
      </c>
    </row>
    <row r="32" spans="1:7">
      <c r="A32" s="59" t="s">
        <v>114</v>
      </c>
      <c r="B32" s="60" t="s">
        <v>126</v>
      </c>
      <c r="C32" s="60" t="s">
        <v>126</v>
      </c>
      <c r="D32" s="60" t="s">
        <v>65</v>
      </c>
      <c r="E32" s="60">
        <v>0</v>
      </c>
      <c r="F32" s="59">
        <v>0</v>
      </c>
      <c r="G32" s="61">
        <v>42222</v>
      </c>
    </row>
    <row r="33" spans="1:7">
      <c r="A33" s="59" t="s">
        <v>116</v>
      </c>
      <c r="B33" s="60" t="s">
        <v>79</v>
      </c>
      <c r="C33" s="60" t="s">
        <v>80</v>
      </c>
      <c r="D33" s="60" t="s">
        <v>77</v>
      </c>
      <c r="E33" s="60">
        <v>0</v>
      </c>
      <c r="F33" s="59">
        <v>0</v>
      </c>
      <c r="G33" s="61">
        <v>42223</v>
      </c>
    </row>
    <row r="34" spans="1:7">
      <c r="A34" s="59" t="s">
        <v>118</v>
      </c>
      <c r="B34" s="60" t="s">
        <v>48</v>
      </c>
      <c r="C34" s="60" t="s">
        <v>49</v>
      </c>
      <c r="D34" s="60" t="s">
        <v>78</v>
      </c>
      <c r="E34" s="60">
        <v>0</v>
      </c>
      <c r="F34" s="59">
        <v>0</v>
      </c>
      <c r="G34" s="61">
        <v>42223</v>
      </c>
    </row>
    <row r="35" spans="1:7">
      <c r="A35" s="59" t="s">
        <v>118</v>
      </c>
      <c r="B35" s="60" t="s">
        <v>48</v>
      </c>
      <c r="C35" s="60" t="s">
        <v>49</v>
      </c>
      <c r="D35" s="60" t="s">
        <v>78</v>
      </c>
      <c r="E35" s="60">
        <v>0</v>
      </c>
      <c r="F35" s="59">
        <v>0</v>
      </c>
      <c r="G35" s="61">
        <v>42223</v>
      </c>
    </row>
    <row r="36" spans="1:7">
      <c r="A36" s="59" t="s">
        <v>118</v>
      </c>
      <c r="B36" s="60" t="s">
        <v>48</v>
      </c>
      <c r="C36" s="60" t="s">
        <v>49</v>
      </c>
      <c r="D36" s="60" t="s">
        <v>78</v>
      </c>
      <c r="E36" s="60">
        <v>0</v>
      </c>
      <c r="F36" s="59">
        <v>0</v>
      </c>
      <c r="G36" s="61">
        <v>42223</v>
      </c>
    </row>
    <row r="37" spans="1:7">
      <c r="A37" s="59" t="s">
        <v>118</v>
      </c>
      <c r="B37" s="60" t="s">
        <v>48</v>
      </c>
      <c r="C37" s="60" t="s">
        <v>49</v>
      </c>
      <c r="D37" s="60" t="s">
        <v>78</v>
      </c>
      <c r="E37" s="60">
        <v>0</v>
      </c>
      <c r="F37" s="59">
        <v>0</v>
      </c>
      <c r="G37" s="61">
        <v>42223</v>
      </c>
    </row>
    <row r="38" spans="1:7">
      <c r="A38" s="59" t="s">
        <v>118</v>
      </c>
      <c r="B38" s="60" t="s">
        <v>48</v>
      </c>
      <c r="C38" s="60" t="s">
        <v>49</v>
      </c>
      <c r="D38" s="60" t="s">
        <v>78</v>
      </c>
      <c r="E38" s="60">
        <v>0</v>
      </c>
      <c r="F38" s="59">
        <v>0</v>
      </c>
      <c r="G38" s="61">
        <v>42223</v>
      </c>
    </row>
    <row r="39" spans="1:7">
      <c r="A39" s="59" t="s">
        <v>118</v>
      </c>
      <c r="B39" s="60" t="s">
        <v>48</v>
      </c>
      <c r="C39" s="60" t="s">
        <v>49</v>
      </c>
      <c r="D39" s="60" t="s">
        <v>78</v>
      </c>
      <c r="E39" s="60">
        <v>0</v>
      </c>
      <c r="F39" s="59">
        <v>0</v>
      </c>
      <c r="G39" s="61">
        <v>42223</v>
      </c>
    </row>
    <row r="40" spans="1:7">
      <c r="A40" s="59" t="s">
        <v>118</v>
      </c>
      <c r="B40" s="60" t="s">
        <v>48</v>
      </c>
      <c r="C40" s="60" t="s">
        <v>49</v>
      </c>
      <c r="D40" s="60" t="s">
        <v>78</v>
      </c>
      <c r="E40" s="60">
        <v>0</v>
      </c>
      <c r="F40" s="59">
        <v>0</v>
      </c>
      <c r="G40" s="61">
        <v>42223</v>
      </c>
    </row>
    <row r="41" spans="1:7">
      <c r="A41" s="59">
        <v>527</v>
      </c>
      <c r="B41" s="60" t="s">
        <v>54</v>
      </c>
      <c r="C41" s="60" t="s">
        <v>41</v>
      </c>
      <c r="D41" s="60" t="s">
        <v>78</v>
      </c>
      <c r="E41" s="60">
        <v>0</v>
      </c>
      <c r="F41" s="59">
        <v>0</v>
      </c>
      <c r="G41" s="61">
        <v>42223</v>
      </c>
    </row>
    <row r="42" spans="1:7">
      <c r="A42" s="59">
        <v>527</v>
      </c>
      <c r="B42" s="60" t="s">
        <v>54</v>
      </c>
      <c r="C42" s="60" t="s">
        <v>41</v>
      </c>
      <c r="D42" s="60" t="s">
        <v>78</v>
      </c>
      <c r="E42" s="60">
        <v>0</v>
      </c>
      <c r="F42" s="59">
        <v>0</v>
      </c>
      <c r="G42" s="61">
        <v>42223</v>
      </c>
    </row>
    <row r="43" spans="1:7">
      <c r="A43" s="59">
        <v>531</v>
      </c>
      <c r="B43" s="60" t="s">
        <v>97</v>
      </c>
      <c r="C43" s="60" t="s">
        <v>96</v>
      </c>
      <c r="D43" s="60" t="s">
        <v>78</v>
      </c>
      <c r="E43" s="60">
        <v>0</v>
      </c>
      <c r="F43" s="59">
        <v>0</v>
      </c>
      <c r="G43" s="61">
        <v>42223</v>
      </c>
    </row>
    <row r="44" spans="1:7">
      <c r="A44" s="59">
        <v>527</v>
      </c>
      <c r="B44" s="60" t="s">
        <v>54</v>
      </c>
      <c r="C44" s="60" t="s">
        <v>41</v>
      </c>
      <c r="D44" s="60" t="s">
        <v>78</v>
      </c>
      <c r="E44" s="60">
        <v>0</v>
      </c>
      <c r="F44" s="59">
        <v>0</v>
      </c>
      <c r="G44" s="61">
        <v>42223</v>
      </c>
    </row>
    <row r="45" spans="1:7">
      <c r="A45" s="59">
        <v>531</v>
      </c>
      <c r="B45" s="60" t="s">
        <v>97</v>
      </c>
      <c r="C45" s="60" t="s">
        <v>96</v>
      </c>
      <c r="D45" s="60" t="s">
        <v>78</v>
      </c>
      <c r="E45" s="60">
        <v>0</v>
      </c>
      <c r="F45" s="59">
        <v>0</v>
      </c>
      <c r="G45" s="61">
        <v>42223</v>
      </c>
    </row>
    <row r="46" spans="1:7">
      <c r="A46" s="59">
        <v>523</v>
      </c>
      <c r="B46" s="60" t="s">
        <v>128</v>
      </c>
      <c r="C46" s="60" t="s">
        <v>129</v>
      </c>
      <c r="D46" s="60" t="s">
        <v>65</v>
      </c>
      <c r="E46" s="60">
        <v>0</v>
      </c>
      <c r="F46" s="59">
        <v>0</v>
      </c>
      <c r="G46" s="61">
        <v>42223</v>
      </c>
    </row>
    <row r="47" spans="1:7">
      <c r="A47" s="59" t="s">
        <v>118</v>
      </c>
      <c r="B47" s="60" t="s">
        <v>133</v>
      </c>
      <c r="C47" s="60" t="s">
        <v>134</v>
      </c>
      <c r="D47" s="60" t="s">
        <v>65</v>
      </c>
      <c r="E47" s="60">
        <v>0</v>
      </c>
      <c r="F47" s="59">
        <v>0</v>
      </c>
      <c r="G47" s="61">
        <v>42223</v>
      </c>
    </row>
    <row r="48" spans="1:7">
      <c r="A48" s="59" t="s">
        <v>114</v>
      </c>
      <c r="B48" s="60" t="s">
        <v>132</v>
      </c>
      <c r="C48" s="60" t="s">
        <v>41</v>
      </c>
      <c r="D48" s="60" t="s">
        <v>77</v>
      </c>
      <c r="E48" s="60">
        <v>0</v>
      </c>
      <c r="F48" s="59">
        <v>0</v>
      </c>
      <c r="G48" s="61">
        <v>42223</v>
      </c>
    </row>
    <row r="49" spans="1:7">
      <c r="A49" s="59" t="s">
        <v>114</v>
      </c>
      <c r="B49" s="60" t="s">
        <v>132</v>
      </c>
      <c r="C49" s="60" t="s">
        <v>41</v>
      </c>
      <c r="D49" s="60" t="s">
        <v>77</v>
      </c>
      <c r="E49" s="60">
        <v>0</v>
      </c>
      <c r="F49" s="59">
        <v>0</v>
      </c>
      <c r="G49" s="61">
        <v>42223</v>
      </c>
    </row>
    <row r="50" spans="1:7">
      <c r="A50" s="59" t="s">
        <v>114</v>
      </c>
      <c r="B50" s="60" t="s">
        <v>132</v>
      </c>
      <c r="C50" s="60" t="s">
        <v>41</v>
      </c>
      <c r="D50" s="60" t="s">
        <v>77</v>
      </c>
      <c r="E50" s="60">
        <v>0</v>
      </c>
      <c r="F50" s="59">
        <v>0</v>
      </c>
      <c r="G50" s="61">
        <v>42223</v>
      </c>
    </row>
    <row r="51" spans="1:7">
      <c r="A51" s="59" t="s">
        <v>117</v>
      </c>
      <c r="B51" s="60" t="s">
        <v>135</v>
      </c>
      <c r="C51" s="60" t="s">
        <v>136</v>
      </c>
      <c r="D51" s="60" t="s">
        <v>77</v>
      </c>
      <c r="E51" s="60">
        <v>0</v>
      </c>
      <c r="F51" s="59">
        <v>0</v>
      </c>
      <c r="G51" s="61">
        <v>42223</v>
      </c>
    </row>
    <row r="52" spans="1:7">
      <c r="B52" s="60" t="s">
        <v>28</v>
      </c>
      <c r="C52" s="60" t="s">
        <v>28</v>
      </c>
      <c r="D52" s="60" t="s">
        <v>28</v>
      </c>
      <c r="E52" s="60" t="s">
        <v>28</v>
      </c>
      <c r="F52" s="59" t="s">
        <v>28</v>
      </c>
      <c r="G52" s="61" t="s">
        <v>28</v>
      </c>
    </row>
    <row r="53" spans="1:7">
      <c r="B53" s="60" t="s">
        <v>28</v>
      </c>
      <c r="C53" s="60" t="s">
        <v>28</v>
      </c>
      <c r="D53" s="60" t="s">
        <v>28</v>
      </c>
      <c r="E53" s="60" t="s">
        <v>28</v>
      </c>
      <c r="F53" s="59" t="s">
        <v>28</v>
      </c>
      <c r="G53" s="61" t="s">
        <v>28</v>
      </c>
    </row>
    <row r="54" spans="1:7">
      <c r="B54" s="60" t="s">
        <v>28</v>
      </c>
      <c r="C54" s="60" t="s">
        <v>28</v>
      </c>
      <c r="D54" s="60" t="s">
        <v>28</v>
      </c>
      <c r="E54" s="60" t="s">
        <v>28</v>
      </c>
      <c r="F54" s="59" t="s">
        <v>28</v>
      </c>
      <c r="G54" s="61" t="s">
        <v>28</v>
      </c>
    </row>
    <row r="55" spans="1:7">
      <c r="B55" s="60" t="s">
        <v>28</v>
      </c>
      <c r="C55" s="60" t="s">
        <v>28</v>
      </c>
      <c r="D55" s="60" t="s">
        <v>28</v>
      </c>
      <c r="E55" s="60" t="s">
        <v>28</v>
      </c>
      <c r="F55" s="59" t="s">
        <v>28</v>
      </c>
      <c r="G55" s="61" t="s">
        <v>28</v>
      </c>
    </row>
    <row r="56" spans="1:7">
      <c r="B56" s="60" t="s">
        <v>28</v>
      </c>
      <c r="C56" s="60" t="s">
        <v>28</v>
      </c>
      <c r="D56" s="60" t="s">
        <v>28</v>
      </c>
      <c r="E56" s="60" t="s">
        <v>28</v>
      </c>
      <c r="F56" s="59" t="s">
        <v>28</v>
      </c>
      <c r="G56" s="61" t="s">
        <v>28</v>
      </c>
    </row>
  </sheetData>
  <dataValidations count="3">
    <dataValidation type="list" allowBlank="1" showInputMessage="1" showErrorMessage="1" sqref="A8:A14">
      <formula1>$A$22:$A$48</formula1>
    </dataValidation>
    <dataValidation type="list" allowBlank="1" showInputMessage="1" showErrorMessage="1" sqref="E9:E14">
      <formula1>"EHPAD B, EHPAD BV, EHPAD BJ, EVD, USLD, USLD J, MEDECINE, SST, SSC, CH EXT, EHPAD EXT, AUTRE"</formula1>
    </dataValidation>
    <dataValidation type="list" allowBlank="1" showInputMessage="1" showErrorMessage="1" sqref="D9:D14">
      <formula1>"HOMME, FEMME"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86"/>
  <sheetViews>
    <sheetView topLeftCell="A49" zoomScale="80" zoomScaleNormal="80" workbookViewId="0">
      <selection activeCell="A81" sqref="A81:G86"/>
    </sheetView>
  </sheetViews>
  <sheetFormatPr baseColWidth="10" defaultRowHeight="15"/>
  <cols>
    <col min="1" max="1" width="10.7109375" style="66" customWidth="1"/>
    <col min="2" max="2" width="18.85546875" style="66" customWidth="1"/>
    <col min="3" max="3" width="26" style="66" customWidth="1"/>
    <col min="4" max="4" width="10.42578125" style="66" customWidth="1"/>
    <col min="5" max="5" width="28.85546875" style="66" customWidth="1"/>
    <col min="6" max="6" width="29.5703125" style="66" customWidth="1"/>
    <col min="7" max="7" width="25.7109375" style="67" customWidth="1"/>
  </cols>
  <sheetData>
    <row r="1" spans="1:7" ht="18">
      <c r="A1" s="62" t="s">
        <v>9</v>
      </c>
      <c r="B1" s="63" t="s">
        <v>10</v>
      </c>
      <c r="C1" s="63" t="s">
        <v>11</v>
      </c>
      <c r="D1" s="63" t="s">
        <v>12</v>
      </c>
      <c r="E1" s="63" t="s">
        <v>14</v>
      </c>
      <c r="F1" s="63" t="s">
        <v>17</v>
      </c>
      <c r="G1" s="64" t="s">
        <v>42</v>
      </c>
    </row>
    <row r="2" spans="1:7">
      <c r="A2" s="65">
        <v>530</v>
      </c>
      <c r="B2" s="66" t="s">
        <v>27</v>
      </c>
      <c r="C2" s="66" t="s">
        <v>26</v>
      </c>
      <c r="D2" s="66" t="s">
        <v>13</v>
      </c>
      <c r="E2" s="66">
        <v>0</v>
      </c>
      <c r="F2" s="65"/>
    </row>
    <row r="3" spans="1:7">
      <c r="A3" s="65" t="s">
        <v>22</v>
      </c>
      <c r="B3" s="66" t="s">
        <v>29</v>
      </c>
      <c r="C3" s="66" t="s">
        <v>30</v>
      </c>
      <c r="D3" s="66" t="s">
        <v>13</v>
      </c>
      <c r="E3" s="66">
        <v>0</v>
      </c>
      <c r="F3" s="65">
        <v>0</v>
      </c>
    </row>
    <row r="4" spans="1:7">
      <c r="A4" s="65">
        <v>536</v>
      </c>
      <c r="B4" s="66" t="s">
        <v>40</v>
      </c>
      <c r="C4" s="66" t="s">
        <v>41</v>
      </c>
      <c r="D4" s="66" t="s">
        <v>13</v>
      </c>
      <c r="F4" s="65"/>
    </row>
    <row r="5" spans="1:7">
      <c r="A5" s="65" t="s">
        <v>20</v>
      </c>
      <c r="B5" s="66" t="s">
        <v>45</v>
      </c>
      <c r="C5" s="66" t="s">
        <v>41</v>
      </c>
      <c r="D5" s="66" t="s">
        <v>13</v>
      </c>
      <c r="F5" s="65"/>
    </row>
    <row r="6" spans="1:7">
      <c r="A6" s="65">
        <v>523</v>
      </c>
      <c r="B6" s="66" t="s">
        <v>36</v>
      </c>
      <c r="C6" s="66" t="s">
        <v>37</v>
      </c>
      <c r="D6" s="66" t="s">
        <v>13</v>
      </c>
      <c r="E6" s="66">
        <v>0</v>
      </c>
      <c r="F6" s="65">
        <v>0</v>
      </c>
    </row>
    <row r="7" spans="1:7">
      <c r="A7" s="66">
        <v>523</v>
      </c>
      <c r="B7" s="66" t="s">
        <v>46</v>
      </c>
      <c r="C7" s="66" t="s">
        <v>47</v>
      </c>
      <c r="D7" s="66" t="s">
        <v>31</v>
      </c>
    </row>
    <row r="8" spans="1:7">
      <c r="A8" s="66" t="s">
        <v>23</v>
      </c>
      <c r="B8" s="66" t="s">
        <v>48</v>
      </c>
      <c r="C8" s="66" t="s">
        <v>49</v>
      </c>
      <c r="D8" s="66" t="s">
        <v>13</v>
      </c>
      <c r="G8" s="67">
        <v>42221</v>
      </c>
    </row>
    <row r="9" spans="1:7">
      <c r="A9" s="66" t="s">
        <v>24</v>
      </c>
      <c r="B9" s="66" t="s">
        <v>50</v>
      </c>
      <c r="C9" s="66" t="s">
        <v>51</v>
      </c>
      <c r="D9" s="66" t="s">
        <v>31</v>
      </c>
      <c r="G9" s="67">
        <v>42221</v>
      </c>
    </row>
    <row r="10" spans="1:7">
      <c r="A10" s="66" t="s">
        <v>22</v>
      </c>
      <c r="B10" s="66" t="s">
        <v>53</v>
      </c>
      <c r="C10" s="66" t="s">
        <v>52</v>
      </c>
      <c r="D10" s="66" t="s">
        <v>13</v>
      </c>
      <c r="G10" s="67">
        <v>42221</v>
      </c>
    </row>
    <row r="11" spans="1:7">
      <c r="A11" s="66">
        <v>527</v>
      </c>
      <c r="B11" s="66" t="s">
        <v>54</v>
      </c>
      <c r="C11" s="66" t="s">
        <v>41</v>
      </c>
      <c r="D11" s="66" t="s">
        <v>13</v>
      </c>
      <c r="G11" s="67">
        <v>42221</v>
      </c>
    </row>
    <row r="12" spans="1:7">
      <c r="A12" s="66">
        <v>537</v>
      </c>
      <c r="B12" s="66" t="s">
        <v>57</v>
      </c>
      <c r="C12" s="66" t="s">
        <v>58</v>
      </c>
      <c r="D12" s="66" t="s">
        <v>55</v>
      </c>
      <c r="G12" s="67">
        <v>42221</v>
      </c>
    </row>
    <row r="13" spans="1:7">
      <c r="A13" s="66" t="s">
        <v>25</v>
      </c>
      <c r="B13" s="66" t="s">
        <v>59</v>
      </c>
      <c r="C13" s="66" t="s">
        <v>60</v>
      </c>
      <c r="D13" s="66" t="s">
        <v>56</v>
      </c>
      <c r="G13" s="67">
        <v>42221</v>
      </c>
    </row>
    <row r="14" spans="1:7">
      <c r="A14" s="66">
        <v>530</v>
      </c>
      <c r="B14" s="66" t="s">
        <v>61</v>
      </c>
      <c r="C14" s="66" t="s">
        <v>62</v>
      </c>
      <c r="D14" s="66" t="s">
        <v>55</v>
      </c>
      <c r="G14" s="67">
        <v>42221</v>
      </c>
    </row>
    <row r="15" spans="1:7">
      <c r="A15" s="66">
        <v>523</v>
      </c>
      <c r="B15" s="66" t="s">
        <v>64</v>
      </c>
      <c r="C15" s="66" t="s">
        <v>63</v>
      </c>
      <c r="D15" s="66" t="s">
        <v>55</v>
      </c>
      <c r="G15" s="67">
        <v>42221</v>
      </c>
    </row>
    <row r="16" spans="1:7">
      <c r="A16" s="66">
        <v>523</v>
      </c>
      <c r="B16" s="66" t="s">
        <v>64</v>
      </c>
      <c r="C16" s="66" t="s">
        <v>63</v>
      </c>
      <c r="D16" s="66" t="s">
        <v>55</v>
      </c>
      <c r="G16" s="67">
        <v>42221</v>
      </c>
    </row>
    <row r="17" spans="1:7">
      <c r="A17" s="66" t="s">
        <v>19</v>
      </c>
      <c r="B17" s="66" t="s">
        <v>39</v>
      </c>
      <c r="C17" s="66" t="s">
        <v>66</v>
      </c>
      <c r="D17" s="66" t="s">
        <v>65</v>
      </c>
      <c r="G17" s="67">
        <v>42221</v>
      </c>
    </row>
    <row r="18" spans="1:7">
      <c r="A18" s="66">
        <v>523</v>
      </c>
      <c r="B18" s="66" t="s">
        <v>67</v>
      </c>
      <c r="C18" s="66" t="s">
        <v>68</v>
      </c>
      <c r="D18" s="66" t="s">
        <v>65</v>
      </c>
      <c r="G18" s="67">
        <v>42221</v>
      </c>
    </row>
    <row r="19" spans="1:7">
      <c r="A19" s="66" t="s">
        <v>21</v>
      </c>
      <c r="B19" s="66" t="s">
        <v>69</v>
      </c>
      <c r="C19" s="66" t="s">
        <v>70</v>
      </c>
      <c r="D19" s="66" t="s">
        <v>55</v>
      </c>
      <c r="G19" s="67">
        <v>42221</v>
      </c>
    </row>
    <row r="20" spans="1:7">
      <c r="A20" s="66" t="s">
        <v>21</v>
      </c>
      <c r="B20" s="66" t="s">
        <v>69</v>
      </c>
      <c r="C20" s="66" t="s">
        <v>70</v>
      </c>
      <c r="D20" s="66" t="s">
        <v>55</v>
      </c>
      <c r="G20" s="67">
        <v>42221</v>
      </c>
    </row>
    <row r="21" spans="1:7">
      <c r="A21" s="66">
        <v>523</v>
      </c>
      <c r="B21" s="66" t="s">
        <v>71</v>
      </c>
      <c r="C21" s="66" t="s">
        <v>72</v>
      </c>
      <c r="D21" s="66" t="s">
        <v>65</v>
      </c>
      <c r="G21" s="67">
        <v>42221</v>
      </c>
    </row>
    <row r="22" spans="1:7">
      <c r="A22" s="66" t="s">
        <v>22</v>
      </c>
      <c r="B22" s="66" t="s">
        <v>73</v>
      </c>
      <c r="C22" s="66" t="s">
        <v>74</v>
      </c>
      <c r="D22" s="66" t="s">
        <v>65</v>
      </c>
      <c r="G22" s="67">
        <v>42221</v>
      </c>
    </row>
    <row r="23" spans="1:7">
      <c r="A23" s="66">
        <v>528</v>
      </c>
      <c r="B23" s="66" t="s">
        <v>48</v>
      </c>
      <c r="C23" s="66" t="s">
        <v>75</v>
      </c>
      <c r="D23" s="66" t="s">
        <v>76</v>
      </c>
      <c r="G23" s="67">
        <v>42221</v>
      </c>
    </row>
    <row r="24" spans="1:7">
      <c r="A24" s="66" t="s">
        <v>21</v>
      </c>
      <c r="B24" s="66" t="s">
        <v>79</v>
      </c>
      <c r="C24" s="66" t="s">
        <v>80</v>
      </c>
      <c r="D24" s="66" t="s">
        <v>77</v>
      </c>
      <c r="G24" s="67">
        <v>42221</v>
      </c>
    </row>
    <row r="25" spans="1:7">
      <c r="A25" s="66">
        <v>533</v>
      </c>
      <c r="B25" s="66" t="s">
        <v>93</v>
      </c>
      <c r="C25" s="66" t="s">
        <v>94</v>
      </c>
      <c r="D25" s="66" t="s">
        <v>77</v>
      </c>
      <c r="G25" s="67">
        <v>42222</v>
      </c>
    </row>
    <row r="26" spans="1:7">
      <c r="A26" s="66" t="s">
        <v>19</v>
      </c>
      <c r="B26" s="66" t="s">
        <v>95</v>
      </c>
      <c r="C26" s="66" t="s">
        <v>68</v>
      </c>
      <c r="D26" s="66" t="s">
        <v>65</v>
      </c>
      <c r="G26" s="67">
        <v>42222</v>
      </c>
    </row>
    <row r="27" spans="1:7">
      <c r="A27" s="66" t="s">
        <v>23</v>
      </c>
      <c r="B27" s="66" t="s">
        <v>50</v>
      </c>
      <c r="C27" s="66" t="s">
        <v>49</v>
      </c>
      <c r="D27" s="66" t="s">
        <v>77</v>
      </c>
      <c r="G27" s="67">
        <v>42222</v>
      </c>
    </row>
    <row r="28" spans="1:7">
      <c r="A28" s="66" t="s">
        <v>124</v>
      </c>
      <c r="B28" s="66" t="s">
        <v>125</v>
      </c>
      <c r="C28" s="66" t="s">
        <v>68</v>
      </c>
      <c r="D28" s="66" t="s">
        <v>65</v>
      </c>
      <c r="G28" s="67">
        <v>42222</v>
      </c>
    </row>
    <row r="29" spans="1:7">
      <c r="A29" s="66" t="s">
        <v>114</v>
      </c>
      <c r="B29" s="66" t="s">
        <v>126</v>
      </c>
      <c r="C29" s="66" t="s">
        <v>126</v>
      </c>
      <c r="D29" s="66" t="s">
        <v>65</v>
      </c>
      <c r="G29" s="67">
        <v>42222</v>
      </c>
    </row>
    <row r="30" spans="1:7">
      <c r="A30" s="66">
        <v>523</v>
      </c>
      <c r="B30" s="66" t="s">
        <v>128</v>
      </c>
      <c r="C30" s="66" t="s">
        <v>129</v>
      </c>
      <c r="D30" s="66" t="s">
        <v>65</v>
      </c>
      <c r="G30" s="67">
        <v>42223</v>
      </c>
    </row>
    <row r="31" spans="1:7">
      <c r="A31" s="66" t="s">
        <v>124</v>
      </c>
      <c r="B31" s="66" t="s">
        <v>34</v>
      </c>
      <c r="C31" s="66" t="s">
        <v>35</v>
      </c>
      <c r="D31" s="66" t="s">
        <v>77</v>
      </c>
      <c r="G31" s="67">
        <v>42223</v>
      </c>
    </row>
    <row r="32" spans="1:7">
      <c r="A32" s="66" t="s">
        <v>127</v>
      </c>
      <c r="B32" s="66" t="s">
        <v>130</v>
      </c>
      <c r="C32" s="66" t="s">
        <v>131</v>
      </c>
      <c r="D32" s="66" t="s">
        <v>65</v>
      </c>
      <c r="G32" s="67">
        <v>42223</v>
      </c>
    </row>
    <row r="33" spans="1:7">
      <c r="A33" s="66" t="s">
        <v>114</v>
      </c>
      <c r="B33" s="66" t="s">
        <v>132</v>
      </c>
      <c r="C33" s="66" t="s">
        <v>41</v>
      </c>
      <c r="D33" s="66" t="s">
        <v>77</v>
      </c>
      <c r="G33" s="67">
        <v>42223</v>
      </c>
    </row>
    <row r="34" spans="1:7">
      <c r="A34" s="66" t="s">
        <v>117</v>
      </c>
      <c r="B34" s="66" t="s">
        <v>135</v>
      </c>
      <c r="C34" s="66" t="s">
        <v>136</v>
      </c>
      <c r="D34" s="66" t="s">
        <v>77</v>
      </c>
      <c r="G34" s="67">
        <v>42223</v>
      </c>
    </row>
    <row r="35" spans="1:7">
      <c r="A35" s="66" t="s">
        <v>118</v>
      </c>
      <c r="B35" s="66" t="s">
        <v>133</v>
      </c>
      <c r="C35" s="66" t="s">
        <v>134</v>
      </c>
      <c r="D35" s="66" t="s">
        <v>65</v>
      </c>
      <c r="G35" s="67">
        <v>42223</v>
      </c>
    </row>
    <row r="36" spans="1:7">
      <c r="A36" s="66" t="s">
        <v>115</v>
      </c>
      <c r="B36" s="66" t="s">
        <v>68</v>
      </c>
      <c r="C36" s="66" t="s">
        <v>49</v>
      </c>
      <c r="D36" s="66" t="s">
        <v>77</v>
      </c>
      <c r="G36" s="67">
        <v>42223</v>
      </c>
    </row>
    <row r="37" spans="1:7">
      <c r="A37" s="66" t="s">
        <v>121</v>
      </c>
      <c r="B37" s="66" t="s">
        <v>137</v>
      </c>
      <c r="C37" s="66" t="s">
        <v>39</v>
      </c>
      <c r="D37" s="66" t="s">
        <v>65</v>
      </c>
      <c r="G37" s="67">
        <v>42223</v>
      </c>
    </row>
    <row r="38" spans="1:7">
      <c r="A38" s="66">
        <v>535</v>
      </c>
      <c r="B38" s="66" t="s">
        <v>36</v>
      </c>
      <c r="C38" s="66" t="s">
        <v>138</v>
      </c>
      <c r="D38" s="66" t="s">
        <v>77</v>
      </c>
      <c r="G38" s="67">
        <v>42223</v>
      </c>
    </row>
    <row r="39" spans="1:7">
      <c r="A39" s="66" t="s">
        <v>122</v>
      </c>
      <c r="B39" s="66" t="s">
        <v>36</v>
      </c>
      <c r="C39" s="66" t="s">
        <v>138</v>
      </c>
      <c r="D39" s="66" t="s">
        <v>77</v>
      </c>
      <c r="G39" s="67">
        <v>42223</v>
      </c>
    </row>
    <row r="40" spans="1:7">
      <c r="A40" s="66" t="s">
        <v>122</v>
      </c>
      <c r="B40" s="66" t="s">
        <v>36</v>
      </c>
      <c r="C40" s="66" t="s">
        <v>138</v>
      </c>
      <c r="D40" s="66" t="s">
        <v>77</v>
      </c>
      <c r="G40" s="67">
        <v>42223</v>
      </c>
    </row>
    <row r="41" spans="1:7">
      <c r="A41" s="66" t="s">
        <v>122</v>
      </c>
      <c r="B41" s="66" t="s">
        <v>36</v>
      </c>
      <c r="C41" s="66" t="s">
        <v>138</v>
      </c>
      <c r="D41" s="66" t="s">
        <v>77</v>
      </c>
      <c r="G41" s="67">
        <v>42223</v>
      </c>
    </row>
    <row r="42" spans="1:7">
      <c r="A42" s="66" t="s">
        <v>122</v>
      </c>
      <c r="B42" s="66" t="s">
        <v>36</v>
      </c>
      <c r="C42" s="66" t="s">
        <v>138</v>
      </c>
      <c r="D42" s="66" t="s">
        <v>77</v>
      </c>
      <c r="G42" s="67">
        <v>42223</v>
      </c>
    </row>
    <row r="43" spans="1:7">
      <c r="A43" s="66" t="s">
        <v>122</v>
      </c>
      <c r="B43" s="66" t="s">
        <v>36</v>
      </c>
      <c r="C43" s="66" t="s">
        <v>138</v>
      </c>
      <c r="D43" s="66" t="s">
        <v>77</v>
      </c>
      <c r="G43" s="67">
        <v>42223</v>
      </c>
    </row>
    <row r="44" spans="1:7">
      <c r="A44" s="66">
        <v>527</v>
      </c>
      <c r="B44" s="66" t="s">
        <v>133</v>
      </c>
      <c r="C44" s="66" t="s">
        <v>133</v>
      </c>
      <c r="D44" s="66" t="s">
        <v>77</v>
      </c>
      <c r="G44" s="67">
        <v>42223</v>
      </c>
    </row>
    <row r="45" spans="1:7">
      <c r="A45" s="66">
        <v>527</v>
      </c>
      <c r="B45" s="66" t="s">
        <v>26</v>
      </c>
      <c r="C45" s="66" t="s">
        <v>26</v>
      </c>
      <c r="D45" s="66" t="s">
        <v>77</v>
      </c>
      <c r="G45" s="67">
        <v>42223</v>
      </c>
    </row>
    <row r="46" spans="1:7">
      <c r="A46" s="66">
        <v>527</v>
      </c>
      <c r="B46" s="66" t="s">
        <v>133</v>
      </c>
      <c r="C46" s="66" t="s">
        <v>133</v>
      </c>
      <c r="D46" s="66" t="s">
        <v>77</v>
      </c>
      <c r="G46" s="67">
        <v>42223</v>
      </c>
    </row>
    <row r="47" spans="1:7">
      <c r="A47" s="66">
        <v>527</v>
      </c>
      <c r="B47" s="66" t="s">
        <v>139</v>
      </c>
      <c r="C47" s="66" t="s">
        <v>140</v>
      </c>
      <c r="D47" s="66" t="s">
        <v>77</v>
      </c>
      <c r="G47" s="67">
        <v>42223</v>
      </c>
    </row>
    <row r="48" spans="1:7">
      <c r="A48" s="66">
        <v>527</v>
      </c>
      <c r="B48" s="66" t="s">
        <v>139</v>
      </c>
      <c r="C48" s="66" t="s">
        <v>140</v>
      </c>
      <c r="D48" s="66" t="s">
        <v>77</v>
      </c>
      <c r="G48" s="67">
        <v>42223</v>
      </c>
    </row>
    <row r="49" spans="1:7">
      <c r="A49" s="66">
        <v>527</v>
      </c>
      <c r="B49" s="66" t="s">
        <v>139</v>
      </c>
      <c r="C49" s="66" t="s">
        <v>140</v>
      </c>
      <c r="D49" s="66" t="s">
        <v>77</v>
      </c>
      <c r="G49" s="67">
        <v>42223</v>
      </c>
    </row>
    <row r="50" spans="1:7">
      <c r="A50" s="66">
        <v>527</v>
      </c>
      <c r="B50" s="66" t="s">
        <v>139</v>
      </c>
      <c r="C50" s="66" t="s">
        <v>140</v>
      </c>
      <c r="D50" s="66" t="s">
        <v>77</v>
      </c>
      <c r="G50" s="67">
        <v>42223</v>
      </c>
    </row>
    <row r="51" spans="1:7">
      <c r="A51" s="66">
        <v>527</v>
      </c>
      <c r="B51" s="66" t="s">
        <v>139</v>
      </c>
      <c r="C51" s="66" t="s">
        <v>140</v>
      </c>
      <c r="D51" s="66" t="s">
        <v>77</v>
      </c>
      <c r="G51" s="67">
        <v>42223</v>
      </c>
    </row>
    <row r="52" spans="1:7">
      <c r="A52" s="66">
        <v>527</v>
      </c>
      <c r="B52" s="66" t="s">
        <v>139</v>
      </c>
      <c r="C52" s="66" t="s">
        <v>140</v>
      </c>
      <c r="D52" s="66" t="s">
        <v>77</v>
      </c>
      <c r="G52" s="67">
        <v>42223</v>
      </c>
    </row>
    <row r="53" spans="1:7">
      <c r="A53" s="66">
        <v>527</v>
      </c>
      <c r="B53" s="66" t="s">
        <v>139</v>
      </c>
      <c r="C53" s="66" t="s">
        <v>141</v>
      </c>
      <c r="D53" s="66" t="s">
        <v>77</v>
      </c>
      <c r="G53" s="67">
        <v>42223</v>
      </c>
    </row>
    <row r="54" spans="1:7">
      <c r="A54" s="66">
        <v>527</v>
      </c>
      <c r="B54" s="66" t="s">
        <v>139</v>
      </c>
      <c r="C54" s="66" t="s">
        <v>140</v>
      </c>
      <c r="D54" s="66" t="s">
        <v>77</v>
      </c>
      <c r="G54" s="67">
        <v>42223</v>
      </c>
    </row>
    <row r="55" spans="1:7">
      <c r="A55" s="66">
        <v>527</v>
      </c>
      <c r="B55" s="66" t="s">
        <v>139</v>
      </c>
      <c r="C55" s="66" t="s">
        <v>140</v>
      </c>
      <c r="D55" s="66" t="s">
        <v>77</v>
      </c>
      <c r="G55" s="67">
        <v>42223</v>
      </c>
    </row>
    <row r="56" spans="1:7">
      <c r="A56" s="66">
        <v>527</v>
      </c>
      <c r="B56" s="66" t="s">
        <v>139</v>
      </c>
      <c r="C56" s="66" t="s">
        <v>140</v>
      </c>
      <c r="D56" s="66" t="s">
        <v>77</v>
      </c>
      <c r="G56" s="67">
        <v>42223</v>
      </c>
    </row>
    <row r="57" spans="1:7">
      <c r="A57" s="66">
        <v>527</v>
      </c>
      <c r="B57" s="66" t="s">
        <v>139</v>
      </c>
      <c r="C57" s="66" t="s">
        <v>140</v>
      </c>
      <c r="D57" s="66" t="s">
        <v>77</v>
      </c>
      <c r="G57" s="67">
        <v>42223</v>
      </c>
    </row>
    <row r="58" spans="1:7">
      <c r="A58" s="66">
        <v>528</v>
      </c>
      <c r="B58" s="66" t="s">
        <v>139</v>
      </c>
      <c r="C58" s="66" t="s">
        <v>140</v>
      </c>
      <c r="D58" s="66" t="s">
        <v>77</v>
      </c>
      <c r="G58" s="67">
        <v>42223</v>
      </c>
    </row>
    <row r="59" spans="1:7">
      <c r="A59" s="66">
        <v>528</v>
      </c>
      <c r="B59" s="66" t="s">
        <v>139</v>
      </c>
      <c r="C59" s="66" t="s">
        <v>140</v>
      </c>
      <c r="D59" s="66" t="s">
        <v>77</v>
      </c>
      <c r="G59" s="67">
        <v>42223</v>
      </c>
    </row>
    <row r="60" spans="1:7">
      <c r="A60" s="66">
        <v>527</v>
      </c>
      <c r="B60" s="66" t="s">
        <v>142</v>
      </c>
      <c r="C60" s="66" t="s">
        <v>143</v>
      </c>
      <c r="D60" s="66" t="s">
        <v>77</v>
      </c>
      <c r="G60" s="67">
        <v>42223</v>
      </c>
    </row>
    <row r="61" spans="1:7">
      <c r="A61" s="66">
        <v>527</v>
      </c>
      <c r="B61" s="66" t="s">
        <v>142</v>
      </c>
      <c r="C61" s="66" t="s">
        <v>143</v>
      </c>
      <c r="D61" s="66" t="s">
        <v>77</v>
      </c>
      <c r="G61" s="67">
        <v>42223</v>
      </c>
    </row>
    <row r="62" spans="1:7">
      <c r="A62" s="66">
        <v>527</v>
      </c>
      <c r="B62" s="66" t="s">
        <v>142</v>
      </c>
      <c r="C62" s="66" t="s">
        <v>143</v>
      </c>
      <c r="D62" s="66" t="s">
        <v>77</v>
      </c>
      <c r="G62" s="67">
        <v>42223</v>
      </c>
    </row>
    <row r="63" spans="1:7">
      <c r="A63" s="66">
        <v>527</v>
      </c>
      <c r="B63" s="66" t="s">
        <v>142</v>
      </c>
      <c r="C63" s="66" t="s">
        <v>143</v>
      </c>
      <c r="D63" s="66" t="s">
        <v>77</v>
      </c>
      <c r="G63" s="67">
        <v>42223</v>
      </c>
    </row>
    <row r="64" spans="1:7">
      <c r="A64" s="66">
        <v>527</v>
      </c>
      <c r="B64" s="66" t="s">
        <v>142</v>
      </c>
      <c r="C64" s="66" t="s">
        <v>143</v>
      </c>
      <c r="D64" s="66" t="s">
        <v>77</v>
      </c>
      <c r="G64" s="67">
        <v>42223</v>
      </c>
    </row>
    <row r="65" spans="1:7">
      <c r="A65" s="66">
        <v>527</v>
      </c>
      <c r="B65" s="66" t="s">
        <v>142</v>
      </c>
      <c r="C65" s="66" t="s">
        <v>143</v>
      </c>
      <c r="D65" s="66" t="s">
        <v>77</v>
      </c>
      <c r="G65" s="67">
        <v>42223</v>
      </c>
    </row>
    <row r="66" spans="1:7">
      <c r="A66" s="66">
        <v>527</v>
      </c>
      <c r="B66" s="66" t="s">
        <v>142</v>
      </c>
      <c r="C66" s="66" t="s">
        <v>143</v>
      </c>
      <c r="D66" s="66" t="s">
        <v>77</v>
      </c>
      <c r="G66" s="67">
        <v>42223</v>
      </c>
    </row>
    <row r="67" spans="1:7">
      <c r="A67" s="66">
        <v>527</v>
      </c>
      <c r="B67" s="66" t="s">
        <v>142</v>
      </c>
      <c r="C67" s="66" t="s">
        <v>143</v>
      </c>
      <c r="D67" s="66" t="s">
        <v>77</v>
      </c>
      <c r="G67" s="67">
        <v>42223</v>
      </c>
    </row>
    <row r="68" spans="1:7">
      <c r="A68" s="66">
        <v>527</v>
      </c>
      <c r="B68" s="66" t="s">
        <v>142</v>
      </c>
      <c r="C68" s="66" t="s">
        <v>143</v>
      </c>
      <c r="D68" s="66" t="s">
        <v>77</v>
      </c>
      <c r="G68" s="67">
        <v>42223</v>
      </c>
    </row>
    <row r="69" spans="1:7">
      <c r="A69" s="66">
        <v>527</v>
      </c>
      <c r="B69" s="66" t="s">
        <v>142</v>
      </c>
      <c r="C69" s="66" t="s">
        <v>143</v>
      </c>
      <c r="D69" s="66" t="s">
        <v>77</v>
      </c>
      <c r="G69" s="67">
        <v>42223</v>
      </c>
    </row>
    <row r="70" spans="1:7">
      <c r="A70" s="66">
        <v>527</v>
      </c>
      <c r="B70" s="66" t="s">
        <v>133</v>
      </c>
      <c r="C70" s="66" t="s">
        <v>144</v>
      </c>
      <c r="D70" s="66" t="s">
        <v>77</v>
      </c>
      <c r="G70" s="67">
        <v>42223</v>
      </c>
    </row>
    <row r="71" spans="1:7">
      <c r="A71" s="66">
        <v>527</v>
      </c>
      <c r="B71" s="66" t="s">
        <v>145</v>
      </c>
      <c r="C71" s="66" t="s">
        <v>145</v>
      </c>
      <c r="D71" s="66" t="s">
        <v>77</v>
      </c>
      <c r="G71" s="67">
        <v>42223</v>
      </c>
    </row>
    <row r="72" spans="1:7">
      <c r="A72" s="66">
        <v>527</v>
      </c>
      <c r="B72" s="66" t="s">
        <v>145</v>
      </c>
      <c r="C72" s="66" t="s">
        <v>145</v>
      </c>
      <c r="D72" s="66" t="s">
        <v>77</v>
      </c>
      <c r="G72" s="67">
        <v>42223</v>
      </c>
    </row>
    <row r="73" spans="1:7">
      <c r="A73" s="66">
        <v>527</v>
      </c>
      <c r="B73" s="66" t="s">
        <v>145</v>
      </c>
      <c r="C73" s="66" t="s">
        <v>145</v>
      </c>
      <c r="D73" s="66" t="s">
        <v>77</v>
      </c>
      <c r="G73" s="67">
        <v>42223</v>
      </c>
    </row>
    <row r="74" spans="1:7">
      <c r="A74" s="66">
        <v>527</v>
      </c>
      <c r="B74" s="66" t="s">
        <v>145</v>
      </c>
      <c r="C74" s="66" t="s">
        <v>145</v>
      </c>
      <c r="D74" s="66" t="s">
        <v>77</v>
      </c>
      <c r="G74" s="67">
        <v>42223</v>
      </c>
    </row>
    <row r="75" spans="1:7">
      <c r="A75" s="66">
        <v>527</v>
      </c>
      <c r="B75" s="66" t="s">
        <v>145</v>
      </c>
      <c r="C75" s="66" t="s">
        <v>145</v>
      </c>
      <c r="D75" s="66" t="s">
        <v>77</v>
      </c>
      <c r="G75" s="67">
        <v>42223</v>
      </c>
    </row>
    <row r="76" spans="1:7">
      <c r="A76" s="66">
        <v>527</v>
      </c>
      <c r="B76" s="66" t="s">
        <v>145</v>
      </c>
      <c r="C76" s="66" t="s">
        <v>145</v>
      </c>
      <c r="D76" s="66" t="s">
        <v>77</v>
      </c>
      <c r="G76" s="67">
        <v>42223</v>
      </c>
    </row>
    <row r="77" spans="1:7">
      <c r="A77" s="66">
        <v>527</v>
      </c>
      <c r="B77" s="66" t="s">
        <v>146</v>
      </c>
      <c r="C77" s="66" t="s">
        <v>147</v>
      </c>
      <c r="D77" s="66" t="s">
        <v>77</v>
      </c>
      <c r="G77" s="67">
        <v>42223</v>
      </c>
    </row>
    <row r="78" spans="1:7">
      <c r="A78" s="66">
        <v>528</v>
      </c>
      <c r="B78" s="66" t="s">
        <v>148</v>
      </c>
      <c r="C78" s="66" t="s">
        <v>149</v>
      </c>
      <c r="D78" s="66" t="s">
        <v>77</v>
      </c>
      <c r="G78" s="67">
        <v>42223</v>
      </c>
    </row>
    <row r="79" spans="1:7">
      <c r="A79" s="66">
        <v>528</v>
      </c>
      <c r="B79" s="66" t="s">
        <v>150</v>
      </c>
      <c r="C79" s="66" t="s">
        <v>151</v>
      </c>
      <c r="D79" s="66" t="s">
        <v>77</v>
      </c>
      <c r="G79" s="67">
        <v>42223</v>
      </c>
    </row>
    <row r="80" spans="1:7">
      <c r="A80" s="66">
        <v>528</v>
      </c>
      <c r="B80" s="66" t="s">
        <v>152</v>
      </c>
      <c r="C80" s="66" t="s">
        <v>152</v>
      </c>
      <c r="D80" s="66" t="s">
        <v>77</v>
      </c>
      <c r="G80" s="67">
        <v>42223</v>
      </c>
    </row>
    <row r="81" spans="1:7">
      <c r="A81" s="66">
        <v>528</v>
      </c>
      <c r="B81" s="66" t="s">
        <v>153</v>
      </c>
      <c r="C81" s="66" t="s">
        <v>154</v>
      </c>
      <c r="D81" s="66" t="s">
        <v>77</v>
      </c>
      <c r="G81" s="67">
        <v>42223</v>
      </c>
    </row>
    <row r="82" spans="1:7">
      <c r="G82" s="67" t="s">
        <v>28</v>
      </c>
    </row>
    <row r="83" spans="1:7">
      <c r="G83" s="67" t="s">
        <v>28</v>
      </c>
    </row>
    <row r="84" spans="1:7">
      <c r="G84" s="67" t="s">
        <v>28</v>
      </c>
    </row>
    <row r="85" spans="1:7">
      <c r="G85" s="67" t="s">
        <v>28</v>
      </c>
    </row>
    <row r="86" spans="1:7">
      <c r="G86" s="67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sqref="A1:A8"/>
    </sheetView>
  </sheetViews>
  <sheetFormatPr baseColWidth="10" defaultRowHeight="15"/>
  <sheetData>
    <row r="1" spans="1:1">
      <c r="A1" t="s">
        <v>83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  <row r="8" spans="1:1">
      <c r="A8" t="s">
        <v>90</v>
      </c>
    </row>
  </sheetData>
  <dataValidations count="1">
    <dataValidation type="list" allowBlank="1" showInputMessage="1" showErrorMessage="1" sqref="A16">
      <formula1>Services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EB 1</vt:lpstr>
      <vt:lpstr>Planing</vt:lpstr>
      <vt:lpstr>Sorties</vt:lpstr>
      <vt:lpstr>Entrees</vt:lpstr>
      <vt:lpstr>Services</vt:lpstr>
      <vt:lpstr>Chambres</vt:lpstr>
      <vt:lpstr>CHBRES</vt:lpstr>
      <vt:lpstr>Inputs</vt:lpstr>
      <vt:lpstr>MUTATION</vt:lpstr>
      <vt:lpstr>Outputs</vt:lpstr>
      <vt:lpstr>Services</vt:lpstr>
      <vt:lpstr>Tableau1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</dc:creator>
  <cp:lastModifiedBy>jfcuquemelle</cp:lastModifiedBy>
  <cp:lastPrinted>2013-11-14T07:29:59Z</cp:lastPrinted>
  <dcterms:created xsi:type="dcterms:W3CDTF">2013-10-12T08:01:33Z</dcterms:created>
  <dcterms:modified xsi:type="dcterms:W3CDTF">2015-08-07T12:27:39Z</dcterms:modified>
</cp:coreProperties>
</file>