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13725" windowHeight="8130"/>
  </bookViews>
  <sheets>
    <sheet name="EB 1" sheetId="1" r:id="rId1"/>
    <sheet name="Sorties" sheetId="2" r:id="rId2"/>
    <sheet name="Entrees" sheetId="3" r:id="rId3"/>
    <sheet name="Services" sheetId="5" r:id="rId4"/>
  </sheets>
  <functionGroups/>
  <definedNames>
    <definedName name="CHAMBRE">Sorties!#REF!</definedName>
    <definedName name="CHAMBRES">Sorties!#REF!</definedName>
    <definedName name="CHBR">Sorties!#REF!</definedName>
    <definedName name="CHBRES">Sorties!$A$18:$A$18</definedName>
    <definedName name="ETIQUETTE">Sorties!$D$2:$D$2</definedName>
    <definedName name="Inputs">'EB 1'!$A$12:$G$17</definedName>
    <definedName name="MUTATION">Sorties!$H$2:$H$14</definedName>
    <definedName name="Outputs">'EB 1'!$A$20:$G$25</definedName>
    <definedName name="RESERVATION">Sorties!#REF!</definedName>
    <definedName name="Rooms">Tableau1</definedName>
    <definedName name="Services">Services!$A$1:$A$8</definedName>
    <definedName name="SEXE">Sorties!#REF!</definedName>
    <definedName name="Tableau1">Tableau13[]</definedName>
  </definedNames>
  <calcPr calcId="125725"/>
</workbook>
</file>

<file path=xl/calcChain.xml><?xml version="1.0" encoding="utf-8"?>
<calcChain xmlns="http://schemas.openxmlformats.org/spreadsheetml/2006/main">
  <c r="Q29" i="1"/>
  <c r="R29" s="1"/>
  <c r="Q30"/>
  <c r="R30" s="1"/>
  <c r="Q31"/>
  <c r="R31" s="1"/>
  <c r="Q32"/>
  <c r="R32" s="1"/>
  <c r="Q33"/>
  <c r="O29"/>
  <c r="P29" s="1"/>
  <c r="O30"/>
  <c r="P30" s="1"/>
  <c r="O31"/>
  <c r="P31" s="1"/>
  <c r="O32"/>
  <c r="P32" s="1"/>
  <c r="G21"/>
  <c r="G22"/>
  <c r="G23"/>
  <c r="G24"/>
  <c r="G25"/>
  <c r="G20"/>
  <c r="G12" l="1"/>
  <c r="C20"/>
  <c r="D20"/>
  <c r="E20"/>
  <c r="F20"/>
  <c r="B20"/>
  <c r="B8"/>
  <c r="B7"/>
  <c r="R33"/>
  <c r="Q34"/>
  <c r="R34" s="1"/>
  <c r="Q35"/>
  <c r="R35" s="1"/>
  <c r="Q36"/>
  <c r="R36" s="1"/>
  <c r="Q37"/>
  <c r="R37" s="1"/>
  <c r="Q38"/>
  <c r="R38" s="1"/>
  <c r="Q39"/>
  <c r="R39" s="1"/>
  <c r="Q40"/>
  <c r="R40" s="1"/>
  <c r="Q41"/>
  <c r="R41" s="1"/>
  <c r="Q42"/>
  <c r="R42" s="1"/>
  <c r="Q43"/>
  <c r="R43" s="1"/>
  <c r="Q44"/>
  <c r="R44" s="1"/>
  <c r="Q45"/>
  <c r="R45" s="1"/>
  <c r="Q46"/>
  <c r="R46" s="1"/>
  <c r="Q47"/>
  <c r="R47" s="1"/>
  <c r="O33"/>
  <c r="P33" s="1"/>
  <c r="O34"/>
  <c r="P34" s="1"/>
  <c r="O35"/>
  <c r="P35" s="1"/>
  <c r="O36"/>
  <c r="P36" s="1"/>
  <c r="O37"/>
  <c r="P37" s="1"/>
  <c r="O38"/>
  <c r="P38" s="1"/>
  <c r="O39"/>
  <c r="P39" s="1"/>
  <c r="O40"/>
  <c r="P40" s="1"/>
  <c r="O41"/>
  <c r="P41" s="1"/>
  <c r="O42"/>
  <c r="P42" s="1"/>
  <c r="O43"/>
  <c r="P43" s="1"/>
  <c r="O44"/>
  <c r="P44" s="1"/>
  <c r="O45"/>
  <c r="P45" s="1"/>
  <c r="O46"/>
  <c r="P46" s="1"/>
  <c r="O47"/>
  <c r="P47" s="1"/>
  <c r="O28"/>
  <c r="P28"/>
  <c r="Q28"/>
  <c r="R28" s="1"/>
  <c r="D8" l="1"/>
  <c r="D7"/>
  <c r="C8"/>
  <c r="C7"/>
  <c r="B21"/>
  <c r="C21"/>
  <c r="D21"/>
  <c r="E21"/>
  <c r="F21"/>
  <c r="B22"/>
  <c r="C22"/>
  <c r="D22"/>
  <c r="E22"/>
  <c r="F22"/>
  <c r="B23"/>
  <c r="C23"/>
  <c r="D23"/>
  <c r="E23"/>
  <c r="F23"/>
  <c r="B24"/>
  <c r="C24"/>
  <c r="D24"/>
  <c r="E24"/>
  <c r="F24"/>
  <c r="B25"/>
  <c r="C25"/>
  <c r="D25"/>
  <c r="E25"/>
  <c r="F25"/>
  <c r="G13" l="1"/>
  <c r="C9" l="1"/>
  <c r="G17"/>
  <c r="G16"/>
  <c r="G15"/>
  <c r="G14"/>
  <c r="D9" l="1"/>
  <c r="F8"/>
  <c r="E8"/>
  <c r="F7"/>
  <c r="E7"/>
  <c r="G7" l="1"/>
  <c r="H7" s="1"/>
  <c r="G8"/>
  <c r="E9"/>
  <c r="F9"/>
  <c r="B9"/>
  <c r="G9" l="1"/>
  <c r="H9" s="1"/>
  <c r="H8"/>
</calcChain>
</file>

<file path=xl/sharedStrings.xml><?xml version="1.0" encoding="utf-8"?>
<sst xmlns="http://schemas.openxmlformats.org/spreadsheetml/2006/main" count="360" uniqueCount="129">
  <si>
    <t>J-1</t>
  </si>
  <si>
    <t>Réservat°</t>
  </si>
  <si>
    <t>Mouvements</t>
  </si>
  <si>
    <t>Total du Jour</t>
  </si>
  <si>
    <t>E</t>
  </si>
  <si>
    <t>S</t>
  </si>
  <si>
    <t>Nombres hommes</t>
  </si>
  <si>
    <t>Nombres Femmes</t>
  </si>
  <si>
    <t>TOTAL</t>
  </si>
  <si>
    <t>DATE</t>
  </si>
  <si>
    <t>Chambre</t>
  </si>
  <si>
    <t>Nom</t>
  </si>
  <si>
    <t>Prénom</t>
  </si>
  <si>
    <t>Sexe</t>
  </si>
  <si>
    <t>HOMME</t>
  </si>
  <si>
    <t xml:space="preserve">Mutation </t>
  </si>
  <si>
    <t>SORTIES</t>
  </si>
  <si>
    <t>ENTREES</t>
  </si>
  <si>
    <t>Nom Etab</t>
  </si>
  <si>
    <t>EB 1</t>
  </si>
  <si>
    <t>524 P</t>
  </si>
  <si>
    <t>524 F</t>
  </si>
  <si>
    <t>525 P</t>
  </si>
  <si>
    <t>525 F</t>
  </si>
  <si>
    <t>526 P</t>
  </si>
  <si>
    <t>535 P</t>
  </si>
  <si>
    <t>535 F</t>
  </si>
  <si>
    <t>qsd</t>
  </si>
  <si>
    <t>qsdqs</t>
  </si>
  <si>
    <t/>
  </si>
  <si>
    <t>Mecheta</t>
  </si>
  <si>
    <t>Habib</t>
  </si>
  <si>
    <t>FEMME</t>
  </si>
  <si>
    <t>dudule</t>
  </si>
  <si>
    <t>Jean</t>
  </si>
  <si>
    <t>croquet</t>
  </si>
  <si>
    <t>cyrille</t>
  </si>
  <si>
    <t>cuquemelle</t>
  </si>
  <si>
    <t>jean-françois</t>
  </si>
  <si>
    <t>moldu</t>
  </si>
  <si>
    <t>nicole</t>
  </si>
  <si>
    <t>Longelin</t>
  </si>
  <si>
    <t>Antoine</t>
  </si>
  <si>
    <t xml:space="preserve">Date </t>
  </si>
  <si>
    <t>CUQUEMELLE</t>
  </si>
  <si>
    <t>Jean-François</t>
  </si>
  <si>
    <t>Colas</t>
  </si>
  <si>
    <t>Dupeux</t>
  </si>
  <si>
    <t>Emilie</t>
  </si>
  <si>
    <t>winocq</t>
  </si>
  <si>
    <t>Arnaud</t>
  </si>
  <si>
    <t>Winocq</t>
  </si>
  <si>
    <t>Aloise</t>
  </si>
  <si>
    <t>Nicolas</t>
  </si>
  <si>
    <t>Sarkozy</t>
  </si>
  <si>
    <t>Parouty</t>
  </si>
  <si>
    <t>H</t>
  </si>
  <si>
    <t>F</t>
  </si>
  <si>
    <t>Moris</t>
  </si>
  <si>
    <t>Philippe</t>
  </si>
  <si>
    <t>DAVID</t>
  </si>
  <si>
    <t>Severine</t>
  </si>
  <si>
    <t>Dominique</t>
  </si>
  <si>
    <t>David</t>
  </si>
  <si>
    <t>NAT</t>
  </si>
  <si>
    <t>ANTOINE</t>
  </si>
  <si>
    <t>f</t>
  </si>
  <si>
    <t>robert</t>
  </si>
  <si>
    <t>Robert</t>
  </si>
  <si>
    <t>Nicole</t>
  </si>
  <si>
    <t>LABORDE</t>
  </si>
  <si>
    <t>PHILIPPE</t>
  </si>
  <si>
    <t>peynot</t>
  </si>
  <si>
    <t>celine</t>
  </si>
  <si>
    <t>dupecher</t>
  </si>
  <si>
    <t>françoise</t>
  </si>
  <si>
    <t>arnaud</t>
  </si>
  <si>
    <t>h</t>
  </si>
  <si>
    <t>m</t>
  </si>
  <si>
    <t>M</t>
  </si>
  <si>
    <t>Polnareff</t>
  </si>
  <si>
    <t>Michel</t>
  </si>
  <si>
    <t>Total du  Jour + Réservat°</t>
  </si>
  <si>
    <t>Vacances</t>
  </si>
  <si>
    <t>SSC</t>
  </si>
  <si>
    <t>SST</t>
  </si>
  <si>
    <t>MED</t>
  </si>
  <si>
    <t>USLD</t>
  </si>
  <si>
    <t>VD</t>
  </si>
  <si>
    <t>EB1</t>
  </si>
  <si>
    <t>EB2</t>
  </si>
  <si>
    <t>JAR</t>
  </si>
  <si>
    <t>Entrée le</t>
  </si>
  <si>
    <t>Sortie le</t>
  </si>
  <si>
    <t>Croquet</t>
  </si>
  <si>
    <t>Cyrille</t>
  </si>
  <si>
    <t xml:space="preserve">Robert </t>
  </si>
  <si>
    <t>Amandine</t>
  </si>
  <si>
    <t>Laslaz</t>
  </si>
  <si>
    <t>Colonne4</t>
  </si>
  <si>
    <t>VAC</t>
  </si>
  <si>
    <t>Colonne2</t>
  </si>
  <si>
    <t>Resa</t>
  </si>
  <si>
    <t>Réservation Sortie</t>
  </si>
  <si>
    <t>Réservation</t>
  </si>
  <si>
    <t>Vacances Fin</t>
  </si>
  <si>
    <t>Vacances début</t>
  </si>
  <si>
    <t>OBSERVATIONS</t>
  </si>
  <si>
    <t>Changement de Chambres</t>
  </si>
  <si>
    <t>Demande Etiquettes</t>
  </si>
  <si>
    <t>Date d'entrée</t>
  </si>
  <si>
    <t>Nom Etablissement</t>
  </si>
  <si>
    <t>Mutation</t>
  </si>
  <si>
    <t>godard</t>
  </si>
  <si>
    <t>julie</t>
  </si>
  <si>
    <t>524P</t>
  </si>
  <si>
    <t>524F</t>
  </si>
  <si>
    <t>525P</t>
  </si>
  <si>
    <t>525F</t>
  </si>
  <si>
    <t>526P</t>
  </si>
  <si>
    <t>526F</t>
  </si>
  <si>
    <t>534P</t>
  </si>
  <si>
    <t>534F</t>
  </si>
  <si>
    <t>535P</t>
  </si>
  <si>
    <t>535F</t>
  </si>
  <si>
    <t>525p</t>
  </si>
  <si>
    <t>Siegerth</t>
  </si>
  <si>
    <t>dd</t>
  </si>
  <si>
    <t>526p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</si>
</sst>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4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22"/>
      <color theme="1"/>
      <name val="Calibri"/>
      <family val="2"/>
      <scheme val="minor"/>
    </font>
    <font>
      <b/>
      <sz val="16"/>
      <color theme="1"/>
      <name val="Arial"/>
      <family val="2"/>
    </font>
    <font>
      <sz val="16"/>
      <color theme="1"/>
      <name val="Arial"/>
      <family val="2"/>
    </font>
    <font>
      <sz val="11"/>
      <color rgb="FF000000"/>
      <name val="Calibri"/>
      <family val="2"/>
      <scheme val="minor"/>
    </font>
    <font>
      <b/>
      <sz val="12"/>
      <color theme="1"/>
      <name val="Cambria"/>
      <family val="1"/>
      <scheme val="major"/>
    </font>
    <font>
      <sz val="11"/>
      <name val="Arial"/>
      <family val="2"/>
    </font>
    <font>
      <sz val="11"/>
      <name val="Calibri"/>
      <family val="2"/>
      <scheme val="minor"/>
    </font>
    <font>
      <sz val="14"/>
      <name val="Cambria"/>
      <family val="1"/>
      <scheme val="maj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1" fillId="0" borderId="0" xfId="0" applyFont="1"/>
    <xf numFmtId="15" fontId="0" fillId="0" borderId="0" xfId="0" applyNumberFormat="1"/>
    <xf numFmtId="14" fontId="0" fillId="0" borderId="0" xfId="0" applyNumberFormat="1"/>
    <xf numFmtId="0" fontId="1" fillId="0" borderId="0" xfId="0" applyFont="1" applyBorder="1"/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0" borderId="8" xfId="0" applyFont="1" applyBorder="1" applyAlignment="1" applyProtection="1">
      <alignment horizontal="center"/>
      <protection hidden="1"/>
    </xf>
    <xf numFmtId="0" fontId="1" fillId="0" borderId="4" xfId="0" applyFont="1" applyBorder="1" applyAlignment="1" applyProtection="1">
      <alignment horizontal="center"/>
      <protection hidden="1"/>
    </xf>
    <xf numFmtId="0" fontId="1" fillId="0" borderId="5" xfId="0" applyFont="1" applyBorder="1" applyAlignment="1" applyProtection="1">
      <alignment horizontal="center"/>
      <protection hidden="1"/>
    </xf>
    <xf numFmtId="0" fontId="2" fillId="0" borderId="0" xfId="0" applyFont="1" applyAlignment="1" applyProtection="1">
      <protection hidden="1"/>
    </xf>
    <xf numFmtId="0" fontId="1" fillId="0" borderId="0" xfId="0" applyFont="1" applyProtection="1">
      <protection hidden="1"/>
    </xf>
    <xf numFmtId="0" fontId="1" fillId="0" borderId="0" xfId="0" applyFont="1" applyBorder="1" applyProtection="1">
      <protection hidden="1"/>
    </xf>
    <xf numFmtId="0" fontId="4" fillId="0" borderId="3" xfId="0" applyFont="1" applyBorder="1" applyAlignment="1">
      <alignment horizontal="right"/>
    </xf>
    <xf numFmtId="14" fontId="5" fillId="0" borderId="3" xfId="0" applyNumberFormat="1" applyFont="1" applyBorder="1"/>
    <xf numFmtId="0" fontId="0" fillId="0" borderId="0" xfId="0" applyProtection="1">
      <protection locked="0"/>
    </xf>
    <xf numFmtId="0" fontId="1" fillId="0" borderId="0" xfId="0" applyFont="1" applyProtection="1">
      <protection locked="0"/>
    </xf>
    <xf numFmtId="0" fontId="1" fillId="5" borderId="15" xfId="0" applyFont="1" applyFill="1" applyBorder="1" applyProtection="1">
      <protection locked="0" hidden="1"/>
    </xf>
    <xf numFmtId="0" fontId="0" fillId="0" borderId="0" xfId="0" applyProtection="1">
      <protection locked="0" hidden="1"/>
    </xf>
    <xf numFmtId="0" fontId="1" fillId="5" borderId="8" xfId="0" applyFont="1" applyFill="1" applyBorder="1" applyProtection="1">
      <protection locked="0" hidden="1"/>
    </xf>
    <xf numFmtId="14" fontId="0" fillId="0" borderId="0" xfId="0" applyNumberFormat="1" applyProtection="1">
      <protection locked="0" hidden="1"/>
    </xf>
    <xf numFmtId="0" fontId="1" fillId="6" borderId="8" xfId="0" applyFont="1" applyFill="1" applyBorder="1" applyAlignment="1" applyProtection="1">
      <alignment horizontal="center"/>
      <protection hidden="1"/>
    </xf>
    <xf numFmtId="0" fontId="7" fillId="4" borderId="24" xfId="0" applyFont="1" applyFill="1" applyBorder="1" applyAlignment="1">
      <alignment horizontal="center" wrapText="1"/>
    </xf>
    <xf numFmtId="14" fontId="7" fillId="4" borderId="27" xfId="0" applyNumberFormat="1" applyFont="1" applyFill="1" applyBorder="1" applyAlignment="1">
      <alignment horizontal="center" wrapText="1"/>
    </xf>
    <xf numFmtId="0" fontId="1" fillId="8" borderId="20" xfId="0" applyFont="1" applyFill="1" applyBorder="1" applyAlignment="1" applyProtection="1">
      <alignment horizontal="center"/>
      <protection locked="0"/>
    </xf>
    <xf numFmtId="0" fontId="1" fillId="8" borderId="21" xfId="0" applyFont="1" applyFill="1" applyBorder="1" applyAlignment="1" applyProtection="1">
      <alignment horizontal="center"/>
      <protection locked="0"/>
    </xf>
    <xf numFmtId="0" fontId="1" fillId="8" borderId="26" xfId="0" applyFont="1" applyFill="1" applyBorder="1" applyAlignment="1" applyProtection="1">
      <alignment horizontal="center"/>
      <protection locked="0"/>
    </xf>
    <xf numFmtId="0" fontId="1" fillId="5" borderId="30" xfId="0" applyFont="1" applyFill="1" applyBorder="1" applyProtection="1">
      <protection locked="0" hidden="1"/>
    </xf>
    <xf numFmtId="0" fontId="1" fillId="0" borderId="30" xfId="0" applyFont="1" applyBorder="1" applyAlignment="1" applyProtection="1">
      <alignment horizontal="center"/>
      <protection hidden="1"/>
    </xf>
    <xf numFmtId="0" fontId="1" fillId="0" borderId="31" xfId="0" applyFont="1" applyBorder="1" applyAlignment="1" applyProtection="1">
      <alignment horizontal="center"/>
      <protection hidden="1"/>
    </xf>
    <xf numFmtId="0" fontId="1" fillId="0" borderId="32" xfId="0" applyFont="1" applyBorder="1" applyAlignment="1" applyProtection="1">
      <alignment horizontal="center"/>
      <protection hidden="1"/>
    </xf>
    <xf numFmtId="0" fontId="1" fillId="4" borderId="20" xfId="0" applyFont="1" applyFill="1" applyBorder="1" applyAlignment="1" applyProtection="1">
      <alignment horizontal="center"/>
      <protection hidden="1"/>
    </xf>
    <xf numFmtId="0" fontId="1" fillId="4" borderId="21" xfId="0" applyFont="1" applyFill="1" applyBorder="1" applyAlignment="1" applyProtection="1">
      <alignment horizontal="center"/>
      <protection hidden="1"/>
    </xf>
    <xf numFmtId="0" fontId="1" fillId="4" borderId="22" xfId="0" applyFont="1" applyFill="1" applyBorder="1" applyAlignment="1" applyProtection="1">
      <alignment horizontal="center"/>
      <protection hidden="1"/>
    </xf>
    <xf numFmtId="14" fontId="1" fillId="8" borderId="22" xfId="0" applyNumberFormat="1" applyFont="1" applyFill="1" applyBorder="1" applyProtection="1">
      <protection locked="0"/>
    </xf>
    <xf numFmtId="0" fontId="1" fillId="4" borderId="13" xfId="0" applyFont="1" applyFill="1" applyBorder="1" applyProtection="1">
      <protection hidden="1"/>
    </xf>
    <xf numFmtId="14" fontId="0" fillId="3" borderId="33" xfId="0" applyNumberFormat="1" applyFill="1" applyBorder="1" applyProtection="1">
      <protection locked="0"/>
    </xf>
    <xf numFmtId="0" fontId="8" fillId="7" borderId="19" xfId="0" applyFont="1" applyFill="1" applyBorder="1" applyAlignment="1" applyProtection="1">
      <alignment horizontal="center"/>
      <protection locked="0"/>
    </xf>
    <xf numFmtId="0" fontId="9" fillId="7" borderId="2" xfId="0" applyFont="1" applyFill="1" applyBorder="1" applyAlignment="1" applyProtection="1">
      <alignment horizontal="center"/>
      <protection locked="0"/>
    </xf>
    <xf numFmtId="14" fontId="9" fillId="7" borderId="23" xfId="0" applyNumberFormat="1" applyFont="1" applyFill="1" applyBorder="1" applyAlignment="1" applyProtection="1">
      <alignment horizontal="center"/>
      <protection locked="0"/>
    </xf>
    <xf numFmtId="0" fontId="9" fillId="7" borderId="3" xfId="0" applyFont="1" applyFill="1" applyBorder="1" applyAlignment="1" applyProtection="1">
      <alignment horizontal="center"/>
      <protection locked="0"/>
    </xf>
    <xf numFmtId="0" fontId="9" fillId="7" borderId="25" xfId="0" applyFont="1" applyFill="1" applyBorder="1" applyAlignment="1" applyProtection="1">
      <alignment horizontal="center"/>
      <protection locked="0"/>
    </xf>
    <xf numFmtId="0" fontId="8" fillId="7" borderId="28" xfId="0" applyFont="1" applyFill="1" applyBorder="1" applyAlignment="1" applyProtection="1">
      <alignment horizontal="center"/>
      <protection locked="0"/>
    </xf>
    <xf numFmtId="0" fontId="9" fillId="7" borderId="1" xfId="0" applyFont="1" applyFill="1" applyBorder="1" applyAlignment="1" applyProtection="1">
      <alignment horizontal="center"/>
      <protection locked="0"/>
    </xf>
    <xf numFmtId="0" fontId="9" fillId="7" borderId="29" xfId="0" applyFont="1" applyFill="1" applyBorder="1" applyAlignment="1" applyProtection="1">
      <alignment horizontal="center"/>
      <protection locked="0"/>
    </xf>
    <xf numFmtId="0" fontId="9" fillId="7" borderId="23" xfId="0" applyNumberFormat="1" applyFont="1" applyFill="1" applyBorder="1" applyAlignment="1" applyProtection="1">
      <alignment horizontal="center"/>
      <protection locked="0"/>
    </xf>
    <xf numFmtId="0" fontId="9" fillId="7" borderId="25" xfId="0" applyNumberFormat="1" applyFont="1" applyFill="1" applyBorder="1" applyAlignment="1" applyProtection="1">
      <alignment horizontal="center"/>
      <protection locked="0"/>
    </xf>
    <xf numFmtId="0" fontId="9" fillId="7" borderId="29" xfId="0" applyNumberFormat="1" applyFont="1" applyFill="1" applyBorder="1" applyAlignment="1" applyProtection="1">
      <alignment horizontal="center"/>
      <protection locked="0"/>
    </xf>
    <xf numFmtId="0" fontId="8" fillId="7" borderId="19" xfId="0" applyNumberFormat="1" applyFont="1" applyFill="1" applyBorder="1" applyAlignment="1" applyProtection="1">
      <alignment horizontal="center"/>
      <protection locked="0"/>
    </xf>
    <xf numFmtId="0" fontId="8" fillId="7" borderId="28" xfId="0" applyNumberFormat="1" applyFont="1" applyFill="1" applyBorder="1" applyAlignment="1" applyProtection="1">
      <alignment horizontal="center"/>
      <protection locked="0"/>
    </xf>
    <xf numFmtId="14" fontId="9" fillId="7" borderId="2" xfId="0" applyNumberFormat="1" applyFont="1" applyFill="1" applyBorder="1" applyAlignment="1" applyProtection="1">
      <alignment horizontal="center"/>
      <protection locked="0"/>
    </xf>
    <xf numFmtId="14" fontId="9" fillId="7" borderId="3" xfId="0" applyNumberFormat="1" applyFont="1" applyFill="1" applyBorder="1" applyAlignment="1" applyProtection="1">
      <alignment horizontal="center"/>
      <protection locked="0"/>
    </xf>
    <xf numFmtId="14" fontId="9" fillId="7" borderId="1" xfId="0" applyNumberFormat="1" applyFont="1" applyFill="1" applyBorder="1" applyAlignment="1" applyProtection="1">
      <alignment horizontal="center"/>
      <protection locked="0"/>
    </xf>
    <xf numFmtId="0" fontId="10" fillId="7" borderId="20" xfId="0" applyNumberFormat="1" applyFont="1" applyFill="1" applyBorder="1" applyAlignment="1" applyProtection="1">
      <alignment horizontal="center"/>
      <protection hidden="1"/>
    </xf>
    <xf numFmtId="0" fontId="10" fillId="7" borderId="21" xfId="0" applyFont="1" applyFill="1" applyBorder="1" applyAlignment="1" applyProtection="1">
      <alignment horizontal="center"/>
      <protection hidden="1"/>
    </xf>
    <xf numFmtId="0" fontId="10" fillId="7" borderId="22" xfId="0" applyNumberFormat="1" applyFont="1" applyFill="1" applyBorder="1" applyAlignment="1" applyProtection="1">
      <alignment horizontal="center"/>
      <protection hidden="1"/>
    </xf>
    <xf numFmtId="0" fontId="10" fillId="7" borderId="18" xfId="0" applyFont="1" applyFill="1" applyBorder="1" applyAlignment="1" applyProtection="1">
      <alignment horizontal="center"/>
      <protection hidden="1"/>
    </xf>
    <xf numFmtId="0" fontId="9" fillId="7" borderId="3" xfId="0" applyNumberFormat="1" applyFont="1" applyFill="1" applyBorder="1" applyAlignment="1">
      <alignment horizontal="center"/>
    </xf>
    <xf numFmtId="0" fontId="9" fillId="7" borderId="3" xfId="0" applyFont="1" applyFill="1" applyBorder="1" applyAlignment="1">
      <alignment horizontal="center"/>
    </xf>
    <xf numFmtId="14" fontId="9" fillId="7" borderId="3" xfId="0" applyNumberFormat="1" applyFont="1" applyFill="1" applyBorder="1" applyAlignment="1">
      <alignment horizontal="center"/>
    </xf>
    <xf numFmtId="0" fontId="10" fillId="7" borderId="3" xfId="0" applyNumberFormat="1" applyFont="1" applyFill="1" applyBorder="1" applyAlignment="1" applyProtection="1">
      <alignment horizontal="center" vertical="center"/>
      <protection hidden="1"/>
    </xf>
    <xf numFmtId="0" fontId="10" fillId="7" borderId="3" xfId="0" applyFont="1" applyFill="1" applyBorder="1" applyAlignment="1" applyProtection="1">
      <alignment horizontal="center" vertical="center"/>
      <protection hidden="1"/>
    </xf>
    <xf numFmtId="14" fontId="10" fillId="7" borderId="3" xfId="0" applyNumberFormat="1" applyFont="1" applyFill="1" applyBorder="1" applyAlignment="1" applyProtection="1">
      <alignment horizontal="center" vertical="center"/>
      <protection hidden="1"/>
    </xf>
    <xf numFmtId="0" fontId="9" fillId="7" borderId="3" xfId="0" applyNumberFormat="1" applyFont="1" applyFill="1" applyBorder="1" applyAlignment="1">
      <alignment horizontal="center" vertical="center"/>
    </xf>
    <xf numFmtId="0" fontId="9" fillId="7" borderId="3" xfId="0" applyFont="1" applyFill="1" applyBorder="1" applyAlignment="1">
      <alignment horizontal="center" vertical="center"/>
    </xf>
    <xf numFmtId="14" fontId="9" fillId="7" borderId="3" xfId="0" applyNumberFormat="1" applyFont="1" applyFill="1" applyBorder="1" applyAlignment="1">
      <alignment horizontal="center" vertical="center"/>
    </xf>
    <xf numFmtId="14" fontId="9" fillId="0" borderId="3" xfId="0" applyNumberFormat="1" applyFont="1" applyBorder="1" applyAlignment="1">
      <alignment horizontal="center"/>
    </xf>
    <xf numFmtId="0" fontId="2" fillId="2" borderId="34" xfId="0" applyFont="1" applyFill="1" applyBorder="1" applyAlignment="1" applyProtection="1">
      <protection hidden="1"/>
    </xf>
    <xf numFmtId="0" fontId="1" fillId="5" borderId="35" xfId="0" applyFont="1" applyFill="1" applyBorder="1" applyAlignment="1">
      <alignment horizontal="center" vertical="center"/>
    </xf>
    <xf numFmtId="0" fontId="1" fillId="5" borderId="36" xfId="0" applyFont="1" applyFill="1" applyBorder="1" applyAlignment="1">
      <alignment horizontal="center" vertical="center"/>
    </xf>
    <xf numFmtId="0" fontId="1" fillId="0" borderId="9" xfId="0" applyFont="1" applyBorder="1" applyAlignment="1" applyProtection="1">
      <alignment horizontal="center"/>
      <protection hidden="1"/>
    </xf>
    <xf numFmtId="0" fontId="0" fillId="0" borderId="8" xfId="0" applyBorder="1" applyProtection="1">
      <protection locked="0" hidden="1"/>
    </xf>
    <xf numFmtId="0" fontId="2" fillId="0" borderId="0" xfId="0" applyFont="1" applyBorder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0" fontId="0" fillId="0" borderId="0" xfId="0" applyFill="1" applyBorder="1"/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Protection="1">
      <protection locked="0" hidden="1"/>
    </xf>
    <xf numFmtId="0" fontId="2" fillId="0" borderId="0" xfId="0" applyNumberFormat="1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2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/>
    </xf>
    <xf numFmtId="14" fontId="2" fillId="0" borderId="0" xfId="0" applyNumberFormat="1" applyFont="1" applyFill="1" applyBorder="1" applyAlignment="1" applyProtection="1">
      <alignment horizontal="center"/>
      <protection locked="0"/>
    </xf>
    <xf numFmtId="14" fontId="2" fillId="0" borderId="0" xfId="0" applyNumberFormat="1" applyFont="1" applyFill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2" fillId="4" borderId="0" xfId="0" applyFont="1" applyFill="1" applyBorder="1" applyAlignment="1">
      <alignment horizontal="center" wrapText="1"/>
    </xf>
    <xf numFmtId="14" fontId="2" fillId="4" borderId="0" xfId="0" applyNumberFormat="1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2" fillId="2" borderId="16" xfId="0" applyFont="1" applyFill="1" applyBorder="1" applyAlignment="1" applyProtection="1">
      <alignment horizontal="center"/>
      <protection hidden="1"/>
    </xf>
    <xf numFmtId="0" fontId="2" fillId="2" borderId="17" xfId="0" applyFont="1" applyFill="1" applyBorder="1" applyAlignment="1" applyProtection="1">
      <alignment horizontal="center"/>
      <protection hidden="1"/>
    </xf>
    <xf numFmtId="0" fontId="2" fillId="2" borderId="18" xfId="0" applyFont="1" applyFill="1" applyBorder="1" applyAlignment="1" applyProtection="1">
      <alignment horizontal="center"/>
      <protection hidden="1"/>
    </xf>
    <xf numFmtId="0" fontId="2" fillId="3" borderId="16" xfId="0" applyFont="1" applyFill="1" applyBorder="1" applyAlignment="1" applyProtection="1">
      <alignment horizontal="center"/>
      <protection locked="0"/>
    </xf>
    <xf numFmtId="0" fontId="2" fillId="3" borderId="17" xfId="0" applyFont="1" applyFill="1" applyBorder="1" applyAlignment="1" applyProtection="1">
      <alignment horizontal="center"/>
      <protection locked="0"/>
    </xf>
    <xf numFmtId="0" fontId="1" fillId="5" borderId="10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15" fontId="0" fillId="6" borderId="6" xfId="0" applyNumberFormat="1" applyFill="1" applyBorder="1" applyAlignment="1">
      <alignment horizontal="center"/>
    </xf>
    <xf numFmtId="15" fontId="0" fillId="6" borderId="7" xfId="0" applyNumberFormat="1" applyFill="1" applyBorder="1" applyAlignment="1">
      <alignment horizont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</cellXfs>
  <cellStyles count="1">
    <cellStyle name="Normal" xfId="0" builtinId="0"/>
  </cellStyles>
  <dxfs count="30">
    <dxf>
      <fill>
        <patternFill>
          <bgColor rgb="FF0070C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70C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scheme val="major"/>
      </font>
      <alignment horizontal="center" vertical="bottom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2" name="Tableau13" displayName="Tableau13" ref="A27:R48" totalsRowShown="0" headerRowDxfId="29" dataDxfId="27" headerRowBorderDxfId="28" tableBorderDxfId="26" totalsRowBorderDxfId="25">
  <autoFilter ref="A27:R48"/>
  <sortState ref="A28:I45">
    <sortCondition ref="B27:B45"/>
  </sortState>
  <tableColumns count="18">
    <tableColumn id="1" name="Chambre" dataDxfId="24"/>
    <tableColumn id="2" name="Nom" dataDxfId="23"/>
    <tableColumn id="3" name="Prénom" dataDxfId="22"/>
    <tableColumn id="4" name="Sexe" dataDxfId="21"/>
    <tableColumn id="5" name="Mutation" dataDxfId="20"/>
    <tableColumn id="11" name="Nom Etablissement" dataDxfId="19"/>
    <tableColumn id="12" name="Date d'entrée" dataDxfId="18"/>
    <tableColumn id="6" name="Demande Etiquettes" dataDxfId="17"/>
    <tableColumn id="7" name="Changement de Chambres" dataDxfId="16"/>
    <tableColumn id="8" name="OBSERVATIONS" dataDxfId="15"/>
    <tableColumn id="14" name="Vacances début" dataDxfId="14"/>
    <tableColumn id="9" name="Vacances Fin" dataDxfId="13"/>
    <tableColumn id="10" name="Réservation" dataDxfId="12"/>
    <tableColumn id="13" name="Réservation Sortie" dataDxfId="11"/>
    <tableColumn id="15" name="Resa" dataDxfId="10">
      <calculatedColumnFormula>NOT(ISBLANK($M28))</calculatedColumnFormula>
    </tableColumn>
    <tableColumn id="16" name="Colonne2" dataDxfId="9">
      <calculatedColumnFormula>IF(COUNTIF(O28,"VRAI"),1,"0")</calculatedColumnFormula>
    </tableColumn>
    <tableColumn id="17" name="VAC" dataDxfId="8">
      <calculatedColumnFormula>NOT(ISBLANK($K28))</calculatedColumnFormula>
    </tableColumn>
    <tableColumn id="18" name="Colonne4" dataDxfId="7">
      <calculatedColumnFormula>IF(COUNTIF(Q28,"VRAI"),1,"0")</calculatedColumnFormula>
    </tableColumn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R48"/>
  <sheetViews>
    <sheetView tabSelected="1" topLeftCell="A4" zoomScale="60" zoomScaleNormal="60" workbookViewId="0">
      <selection activeCell="I16" sqref="I16"/>
    </sheetView>
  </sheetViews>
  <sheetFormatPr baseColWidth="10" defaultRowHeight="15"/>
  <cols>
    <col min="1" max="1" width="24.7109375" customWidth="1"/>
    <col min="2" max="2" width="18" customWidth="1"/>
    <col min="3" max="3" width="22.5703125" customWidth="1"/>
    <col min="4" max="4" width="30.85546875" customWidth="1"/>
    <col min="5" max="5" width="13.140625" customWidth="1"/>
    <col min="6" max="6" width="35.28515625" customWidth="1"/>
    <col min="7" max="7" width="19.140625" customWidth="1"/>
    <col min="8" max="8" width="31.140625" customWidth="1"/>
    <col min="9" max="9" width="23.7109375" bestFit="1" customWidth="1"/>
    <col min="11" max="11" width="17.7109375" customWidth="1"/>
    <col min="12" max="12" width="17.7109375" bestFit="1" customWidth="1"/>
    <col min="13" max="13" width="17.85546875" customWidth="1"/>
    <col min="14" max="14" width="21.85546875" customWidth="1"/>
    <col min="15" max="17" width="11.42578125" customWidth="1"/>
    <col min="18" max="18" width="18.28515625" customWidth="1"/>
  </cols>
  <sheetData>
    <row r="1" spans="1:11" ht="28.5">
      <c r="A1" s="91" t="s">
        <v>19</v>
      </c>
      <c r="B1" s="91"/>
      <c r="C1" s="91"/>
      <c r="D1" s="91"/>
      <c r="E1" s="91"/>
      <c r="F1" s="91"/>
      <c r="G1" s="91"/>
      <c r="H1" s="91"/>
      <c r="I1" s="91"/>
    </row>
    <row r="3" spans="1:11" ht="20.25">
      <c r="A3" s="17" t="s">
        <v>9</v>
      </c>
      <c r="B3" s="18"/>
      <c r="C3" s="3"/>
    </row>
    <row r="4" spans="1:11" ht="18.75" thickBot="1">
      <c r="A4" s="1"/>
      <c r="B4" s="1"/>
      <c r="C4" s="1"/>
      <c r="D4" s="1"/>
      <c r="E4" s="1"/>
      <c r="F4" s="1"/>
    </row>
    <row r="5" spans="1:11" ht="18">
      <c r="A5" s="4"/>
      <c r="B5" s="7" t="s">
        <v>0</v>
      </c>
      <c r="C5" s="101" t="s">
        <v>83</v>
      </c>
      <c r="D5" s="8" t="s">
        <v>1</v>
      </c>
      <c r="E5" s="97" t="s">
        <v>2</v>
      </c>
      <c r="F5" s="98"/>
      <c r="G5" s="72" t="s">
        <v>3</v>
      </c>
      <c r="H5" s="99" t="s">
        <v>82</v>
      </c>
      <c r="I5" s="2"/>
    </row>
    <row r="6" spans="1:11" ht="18.75" thickBot="1">
      <c r="A6" s="4"/>
      <c r="B6" s="9"/>
      <c r="C6" s="102"/>
      <c r="D6" s="10"/>
      <c r="E6" s="5" t="s">
        <v>4</v>
      </c>
      <c r="F6" s="6" t="s">
        <v>5</v>
      </c>
      <c r="G6" s="73"/>
      <c r="H6" s="100"/>
      <c r="I6" s="3"/>
    </row>
    <row r="7" spans="1:11" s="22" customFormat="1" ht="17.25" customHeight="1">
      <c r="A7" s="21" t="s">
        <v>6</v>
      </c>
      <c r="B7" s="11">
        <f>COUNTIF(Tableau13[Sexe],"M")</f>
        <v>6</v>
      </c>
      <c r="C7" s="11">
        <f>SUMPRODUCT((Tableau13[Sexe]="M")*(Tableau13[Colonne4]))</f>
        <v>0</v>
      </c>
      <c r="D7" s="25">
        <f>SUMPRODUCT((Tableau13[Sexe]="M")*(Tableau13[Colonne2]))</f>
        <v>0</v>
      </c>
      <c r="E7" s="12">
        <f>COUNTIF(D12:D17,"M")</f>
        <v>0</v>
      </c>
      <c r="F7" s="13">
        <f>COUNTIF(D20:D25,"M")</f>
        <v>1</v>
      </c>
      <c r="G7" s="74">
        <f>B7-D7+E7-F7-C7</f>
        <v>5</v>
      </c>
      <c r="H7" s="75">
        <f>SUM(G7+D7)</f>
        <v>5</v>
      </c>
    </row>
    <row r="8" spans="1:11" s="22" customFormat="1" ht="18">
      <c r="A8" s="23" t="s">
        <v>7</v>
      </c>
      <c r="B8" s="11">
        <f>COUNTIF(Tableau13[Sexe],"F")</f>
        <v>0</v>
      </c>
      <c r="C8" s="11">
        <f>SUMPRODUCT((Tableau13[Sexe]="F")*(Tableau13[Colonne4]))</f>
        <v>0</v>
      </c>
      <c r="D8" s="25">
        <f>SUMPRODUCT((Tableau13[Sexe]="F")*(Tableau13[Colonne2]))</f>
        <v>0</v>
      </c>
      <c r="E8" s="12">
        <f>COUNTIF(D12:D17,"F")</f>
        <v>0</v>
      </c>
      <c r="F8" s="13">
        <f>COUNTIF(D20:D25,"F")</f>
        <v>0</v>
      </c>
      <c r="G8" s="74">
        <f t="shared" ref="G8:G9" si="0">B8-D8+E8-F8-C8</f>
        <v>0</v>
      </c>
      <c r="H8" s="75">
        <f>SUM(G8+D8)</f>
        <v>0</v>
      </c>
      <c r="I8" s="24"/>
      <c r="K8" s="80"/>
    </row>
    <row r="9" spans="1:11" s="22" customFormat="1" ht="18.75" thickBot="1">
      <c r="A9" s="31" t="s">
        <v>8</v>
      </c>
      <c r="B9" s="32">
        <f>SUM(B7:B8)</f>
        <v>6</v>
      </c>
      <c r="C9" s="32">
        <f>SUM(C7:C8)</f>
        <v>0</v>
      </c>
      <c r="D9" s="32">
        <f>SUM(D7:D8)</f>
        <v>0</v>
      </c>
      <c r="E9" s="33">
        <f>SUM(E7:E8)</f>
        <v>0</v>
      </c>
      <c r="F9" s="34">
        <f>SUM(F7:F8)</f>
        <v>1</v>
      </c>
      <c r="G9" s="74">
        <f t="shared" si="0"/>
        <v>5</v>
      </c>
      <c r="H9" s="75">
        <f>SUM(G9+D9)</f>
        <v>5</v>
      </c>
    </row>
    <row r="10" spans="1:11" s="15" customFormat="1" ht="18.75" thickBot="1">
      <c r="A10" s="92" t="s">
        <v>17</v>
      </c>
      <c r="B10" s="93"/>
      <c r="C10" s="93"/>
      <c r="D10" s="93"/>
      <c r="E10" s="93"/>
      <c r="F10" s="94"/>
      <c r="G10" s="71"/>
      <c r="H10" s="14"/>
    </row>
    <row r="11" spans="1:11" s="15" customFormat="1" ht="35.25" customHeight="1" thickBot="1">
      <c r="A11" s="35" t="s">
        <v>10</v>
      </c>
      <c r="B11" s="36" t="s">
        <v>11</v>
      </c>
      <c r="C11" s="36" t="s">
        <v>12</v>
      </c>
      <c r="D11" s="36" t="s">
        <v>13</v>
      </c>
      <c r="E11" s="36" t="s">
        <v>15</v>
      </c>
      <c r="F11" s="37" t="s">
        <v>18</v>
      </c>
      <c r="G11" s="39" t="s">
        <v>92</v>
      </c>
      <c r="H11" s="16"/>
    </row>
    <row r="12" spans="1:11" s="19" customFormat="1" ht="20.100000000000001" customHeight="1">
      <c r="A12" s="41"/>
      <c r="B12" s="42"/>
      <c r="C12" s="42"/>
      <c r="D12" s="42"/>
      <c r="E12" s="42"/>
      <c r="F12" s="43"/>
      <c r="G12" s="70" t="str">
        <f ca="1">IF(A12="","",TODAY())</f>
        <v/>
      </c>
    </row>
    <row r="13" spans="1:11" s="19" customFormat="1" ht="20.100000000000001" customHeight="1">
      <c r="A13" s="41"/>
      <c r="B13" s="44"/>
      <c r="C13" s="44"/>
      <c r="D13" s="44"/>
      <c r="E13" s="44"/>
      <c r="F13" s="45"/>
      <c r="G13" s="70" t="str">
        <f t="shared" ref="G13:G17" ca="1" si="1">IF(A13="","",TODAY())</f>
        <v/>
      </c>
    </row>
    <row r="14" spans="1:11" s="19" customFormat="1" ht="20.100000000000001" customHeight="1">
      <c r="A14" s="41"/>
      <c r="B14" s="44"/>
      <c r="C14" s="44"/>
      <c r="D14" s="44"/>
      <c r="E14" s="44"/>
      <c r="F14" s="45"/>
      <c r="G14" s="70" t="str">
        <f t="shared" ca="1" si="1"/>
        <v/>
      </c>
    </row>
    <row r="15" spans="1:11" s="19" customFormat="1" ht="20.100000000000001" customHeight="1">
      <c r="A15" s="41"/>
      <c r="B15" s="44"/>
      <c r="C15" s="44"/>
      <c r="D15" s="44"/>
      <c r="E15" s="44"/>
      <c r="F15" s="45"/>
      <c r="G15" s="70" t="str">
        <f t="shared" ca="1" si="1"/>
        <v/>
      </c>
    </row>
    <row r="16" spans="1:11" s="19" customFormat="1" ht="20.100000000000001" customHeight="1">
      <c r="A16" s="41"/>
      <c r="B16" s="44"/>
      <c r="C16" s="44"/>
      <c r="D16" s="44"/>
      <c r="E16" s="44"/>
      <c r="F16" s="45"/>
      <c r="G16" s="70" t="str">
        <f t="shared" ca="1" si="1"/>
        <v/>
      </c>
      <c r="H16"/>
    </row>
    <row r="17" spans="1:18" s="19" customFormat="1" ht="20.100000000000001" customHeight="1" thickBot="1">
      <c r="A17" s="46"/>
      <c r="B17" s="47"/>
      <c r="C17" s="47"/>
      <c r="D17" s="47"/>
      <c r="E17" s="47"/>
      <c r="F17" s="48"/>
      <c r="G17" s="70" t="str">
        <f t="shared" ca="1" si="1"/>
        <v/>
      </c>
    </row>
    <row r="18" spans="1:18" s="20" customFormat="1" ht="18.75" thickBot="1">
      <c r="A18" s="95" t="s">
        <v>16</v>
      </c>
      <c r="B18" s="96"/>
      <c r="C18" s="96"/>
      <c r="D18" s="96"/>
      <c r="E18" s="96"/>
      <c r="F18" s="96"/>
      <c r="G18" s="40"/>
    </row>
    <row r="19" spans="1:18" s="20" customFormat="1" ht="18.75" thickBot="1">
      <c r="A19" s="28" t="s">
        <v>10</v>
      </c>
      <c r="B19" s="29" t="s">
        <v>11</v>
      </c>
      <c r="C19" s="29" t="s">
        <v>12</v>
      </c>
      <c r="D19" s="29" t="s">
        <v>13</v>
      </c>
      <c r="E19" s="29" t="s">
        <v>15</v>
      </c>
      <c r="F19" s="30" t="s">
        <v>18</v>
      </c>
      <c r="G19" s="38" t="s">
        <v>93</v>
      </c>
    </row>
    <row r="20" spans="1:18" s="19" customFormat="1" ht="20.100000000000001" customHeight="1">
      <c r="A20" s="41" t="s">
        <v>119</v>
      </c>
      <c r="B20" s="42" t="str">
        <f>IF(ISERROR(VLOOKUP($A20,Rooms,COLUMN(B20),FALSE)),"",(VLOOKUP($A20,Rooms,COLUMN(B20),FALSE)))</f>
        <v>winocq</v>
      </c>
      <c r="C20" s="42" t="str">
        <f>IF(ISERROR(VLOOKUP($A20,Rooms,COLUMN(C20),FALSE)),"",(VLOOKUP($A20,Rooms,COLUMN(C20),FALSE)))</f>
        <v>Arnaud</v>
      </c>
      <c r="D20" s="42" t="str">
        <f>IF(ISERROR(VLOOKUP($A20,Rooms,COLUMN(D20),FALSE)),"",(VLOOKUP($A20,Rooms,COLUMN(D20),FALSE)))</f>
        <v>M</v>
      </c>
      <c r="E20" s="42">
        <f>IF(ISERROR(VLOOKUP($A20,Rooms,COLUMN(E20),FALSE)),"",(VLOOKUP($A20,Rooms,COLUMN(E20),FALSE)))</f>
        <v>0</v>
      </c>
      <c r="F20" s="42">
        <f>IF(ISERROR(VLOOKUP($A20,Rooms,COLUMN(F20),FALSE)),"",(VLOOKUP($A20,Rooms,COLUMN(F20),FALSE)))</f>
        <v>0</v>
      </c>
      <c r="G20" s="54">
        <f ca="1">IF(A20="","",TODAY())</f>
        <v>42223</v>
      </c>
    </row>
    <row r="21" spans="1:18" s="19" customFormat="1" ht="20.100000000000001" customHeight="1">
      <c r="A21" s="41"/>
      <c r="B21" s="42" t="str">
        <f t="shared" ref="B21:F25" si="2">IF(ISERROR(VLOOKUP($A21,Rooms,COLUMN(B21),FALSE)),"",(VLOOKUP($A21,Rooms,COLUMN(B21),FALSE)))</f>
        <v/>
      </c>
      <c r="C21" s="42" t="str">
        <f t="shared" si="2"/>
        <v/>
      </c>
      <c r="D21" s="42" t="str">
        <f t="shared" si="2"/>
        <v/>
      </c>
      <c r="E21" s="42" t="str">
        <f t="shared" si="2"/>
        <v/>
      </c>
      <c r="F21" s="42" t="str">
        <f t="shared" si="2"/>
        <v/>
      </c>
      <c r="G21" s="54" t="str">
        <f t="shared" ref="G21:G25" ca="1" si="3">IF(A21="","",TODAY())</f>
        <v/>
      </c>
    </row>
    <row r="22" spans="1:18" s="19" customFormat="1" ht="20.100000000000001" customHeight="1">
      <c r="A22" s="41"/>
      <c r="B22" s="42" t="str">
        <f t="shared" si="2"/>
        <v/>
      </c>
      <c r="C22" s="42" t="str">
        <f t="shared" si="2"/>
        <v/>
      </c>
      <c r="D22" s="42" t="str">
        <f t="shared" si="2"/>
        <v/>
      </c>
      <c r="E22" s="42" t="str">
        <f t="shared" si="2"/>
        <v/>
      </c>
      <c r="F22" s="42" t="str">
        <f t="shared" si="2"/>
        <v/>
      </c>
      <c r="G22" s="54" t="str">
        <f t="shared" ca="1" si="3"/>
        <v/>
      </c>
    </row>
    <row r="23" spans="1:18" s="19" customFormat="1" ht="20.100000000000001" customHeight="1">
      <c r="A23" s="41"/>
      <c r="B23" s="42" t="str">
        <f t="shared" si="2"/>
        <v/>
      </c>
      <c r="C23" s="42" t="str">
        <f t="shared" si="2"/>
        <v/>
      </c>
      <c r="D23" s="42" t="str">
        <f t="shared" si="2"/>
        <v/>
      </c>
      <c r="E23" s="42" t="str">
        <f t="shared" si="2"/>
        <v/>
      </c>
      <c r="F23" s="42" t="str">
        <f t="shared" si="2"/>
        <v/>
      </c>
      <c r="G23" s="54" t="str">
        <f t="shared" ca="1" si="3"/>
        <v/>
      </c>
    </row>
    <row r="24" spans="1:18" s="19" customFormat="1" ht="20.100000000000001" customHeight="1">
      <c r="A24" s="41"/>
      <c r="B24" s="42" t="str">
        <f t="shared" si="2"/>
        <v/>
      </c>
      <c r="C24" s="42" t="str">
        <f t="shared" si="2"/>
        <v/>
      </c>
      <c r="D24" s="42" t="str">
        <f t="shared" si="2"/>
        <v/>
      </c>
      <c r="E24" s="42" t="str">
        <f t="shared" si="2"/>
        <v/>
      </c>
      <c r="F24" s="42" t="str">
        <f t="shared" si="2"/>
        <v/>
      </c>
      <c r="G24" s="54" t="str">
        <f t="shared" ca="1" si="3"/>
        <v/>
      </c>
    </row>
    <row r="25" spans="1:18" s="19" customFormat="1" ht="20.100000000000001" customHeight="1">
      <c r="A25" s="41"/>
      <c r="B25" s="42" t="str">
        <f t="shared" si="2"/>
        <v/>
      </c>
      <c r="C25" s="42" t="str">
        <f t="shared" si="2"/>
        <v/>
      </c>
      <c r="D25" s="42" t="str">
        <f t="shared" si="2"/>
        <v/>
      </c>
      <c r="E25" s="42" t="str">
        <f t="shared" si="2"/>
        <v/>
      </c>
      <c r="F25" s="42" t="str">
        <f t="shared" si="2"/>
        <v/>
      </c>
      <c r="G25" s="54" t="str">
        <f t="shared" ca="1" si="3"/>
        <v/>
      </c>
    </row>
    <row r="26" spans="1:18" ht="20.100000000000001" customHeight="1"/>
    <row r="27" spans="1:18" s="76" customFormat="1" ht="36">
      <c r="A27" s="76" t="s">
        <v>10</v>
      </c>
      <c r="B27" s="76" t="s">
        <v>11</v>
      </c>
      <c r="C27" s="76" t="s">
        <v>12</v>
      </c>
      <c r="D27" s="76" t="s">
        <v>13</v>
      </c>
      <c r="E27" s="76" t="s">
        <v>112</v>
      </c>
      <c r="F27" s="76" t="s">
        <v>111</v>
      </c>
      <c r="G27" s="76" t="s">
        <v>110</v>
      </c>
      <c r="H27" s="76" t="s">
        <v>109</v>
      </c>
      <c r="I27" s="76" t="s">
        <v>108</v>
      </c>
      <c r="J27" s="76" t="s">
        <v>107</v>
      </c>
      <c r="K27" s="76" t="s">
        <v>106</v>
      </c>
      <c r="L27" s="90" t="s">
        <v>105</v>
      </c>
      <c r="M27" s="89" t="s">
        <v>104</v>
      </c>
      <c r="N27" s="76" t="s">
        <v>103</v>
      </c>
      <c r="O27" s="76" t="s">
        <v>102</v>
      </c>
      <c r="P27" s="88" t="s">
        <v>101</v>
      </c>
      <c r="Q27" s="88" t="s">
        <v>100</v>
      </c>
      <c r="R27" s="88" t="s">
        <v>99</v>
      </c>
    </row>
    <row r="28" spans="1:18" s="77" customFormat="1" ht="18">
      <c r="A28" s="85">
        <v>523</v>
      </c>
      <c r="B28" s="85"/>
      <c r="C28" s="85"/>
      <c r="D28" s="85"/>
      <c r="E28" s="85"/>
      <c r="F28" s="85"/>
      <c r="G28" s="82"/>
      <c r="H28" s="85"/>
      <c r="I28" s="85"/>
      <c r="K28" s="87"/>
      <c r="L28" s="82"/>
      <c r="M28" s="82"/>
      <c r="N28" s="87"/>
      <c r="O28" s="84" t="b">
        <f>NOT(ISBLANK($M28))</f>
        <v>0</v>
      </c>
      <c r="P28" s="83" t="str">
        <f>IF(COUNTIF(O28,"VRAI"),1,"0")</f>
        <v>0</v>
      </c>
      <c r="Q28" s="82" t="b">
        <f>NOT(ISBLANK($K28))</f>
        <v>0</v>
      </c>
      <c r="R28" s="81" t="str">
        <f>IF(COUNTIF(Q28,"VRAI"),1,"0")</f>
        <v>0</v>
      </c>
    </row>
    <row r="29" spans="1:18" s="77" customFormat="1" ht="18">
      <c r="A29" s="85" t="s">
        <v>115</v>
      </c>
      <c r="B29" s="85"/>
      <c r="C29" s="85"/>
      <c r="D29" s="85"/>
      <c r="E29" s="85"/>
      <c r="F29" s="85"/>
      <c r="G29" s="82"/>
      <c r="H29" s="85"/>
      <c r="I29" s="85"/>
      <c r="K29" s="87"/>
      <c r="L29" s="82"/>
      <c r="M29" s="82"/>
      <c r="N29" s="87"/>
      <c r="O29" s="84" t="b">
        <f t="shared" ref="O29:O32" si="4">NOT(ISBLANK($M29))</f>
        <v>0</v>
      </c>
      <c r="P29" s="83" t="str">
        <f t="shared" ref="P29:P32" si="5">IF(COUNTIF(O29,"VRAI"),1,"0")</f>
        <v>0</v>
      </c>
      <c r="Q29" s="82" t="b">
        <f t="shared" ref="Q29:Q32" si="6">NOT(ISBLANK($K29))</f>
        <v>0</v>
      </c>
      <c r="R29" s="81" t="str">
        <f t="shared" ref="R29:R32" si="7">IF(COUNTIF(Q29,"VRAI"),1,"0")</f>
        <v>0</v>
      </c>
    </row>
    <row r="30" spans="1:18" s="78" customFormat="1" ht="18">
      <c r="A30" s="85" t="s">
        <v>116</v>
      </c>
      <c r="B30" s="85"/>
      <c r="C30" s="85"/>
      <c r="D30" s="85"/>
      <c r="E30" s="85"/>
      <c r="F30" s="85"/>
      <c r="G30" s="82"/>
      <c r="H30" s="85"/>
      <c r="I30" s="85"/>
      <c r="J30" s="85"/>
      <c r="K30" s="82"/>
      <c r="L30" s="82"/>
      <c r="M30" s="82"/>
      <c r="N30" s="82"/>
      <c r="O30" s="84" t="b">
        <f t="shared" si="4"/>
        <v>0</v>
      </c>
      <c r="P30" s="83" t="str">
        <f t="shared" si="5"/>
        <v>0</v>
      </c>
      <c r="Q30" s="82" t="b">
        <f t="shared" si="6"/>
        <v>0</v>
      </c>
      <c r="R30" s="81" t="str">
        <f t="shared" si="7"/>
        <v>0</v>
      </c>
    </row>
    <row r="31" spans="1:18" s="78" customFormat="1" ht="18">
      <c r="A31" s="85" t="s">
        <v>117</v>
      </c>
      <c r="B31" s="85"/>
      <c r="C31" s="85"/>
      <c r="D31" s="85"/>
      <c r="E31" s="85"/>
      <c r="F31" s="85"/>
      <c r="G31" s="82"/>
      <c r="H31" s="85"/>
      <c r="I31" s="85"/>
      <c r="J31" s="85"/>
      <c r="K31" s="82"/>
      <c r="L31" s="82"/>
      <c r="M31" s="82"/>
      <c r="N31" s="82"/>
      <c r="O31" s="84" t="b">
        <f t="shared" si="4"/>
        <v>0</v>
      </c>
      <c r="P31" s="83" t="str">
        <f t="shared" si="5"/>
        <v>0</v>
      </c>
      <c r="Q31" s="82" t="b">
        <f t="shared" si="6"/>
        <v>0</v>
      </c>
      <c r="R31" s="81" t="str">
        <f t="shared" si="7"/>
        <v>0</v>
      </c>
    </row>
    <row r="32" spans="1:18" s="78" customFormat="1" ht="18">
      <c r="A32" s="85" t="s">
        <v>118</v>
      </c>
      <c r="B32" s="85"/>
      <c r="C32" s="85"/>
      <c r="D32" s="85"/>
      <c r="E32" s="85"/>
      <c r="F32" s="85"/>
      <c r="G32" s="82"/>
      <c r="H32" s="85"/>
      <c r="I32" s="85"/>
      <c r="J32" s="85"/>
      <c r="K32" s="82"/>
      <c r="L32" s="82"/>
      <c r="M32" s="82"/>
      <c r="N32" s="82"/>
      <c r="O32" s="84" t="b">
        <f t="shared" si="4"/>
        <v>0</v>
      </c>
      <c r="P32" s="83" t="str">
        <f t="shared" si="5"/>
        <v>0</v>
      </c>
      <c r="Q32" s="82" t="b">
        <f t="shared" si="6"/>
        <v>0</v>
      </c>
      <c r="R32" s="81" t="str">
        <f t="shared" si="7"/>
        <v>0</v>
      </c>
    </row>
    <row r="33" spans="1:18" s="78" customFormat="1" ht="18">
      <c r="A33" s="85" t="s">
        <v>119</v>
      </c>
      <c r="B33" s="85" t="s">
        <v>49</v>
      </c>
      <c r="C33" s="85" t="s">
        <v>50</v>
      </c>
      <c r="D33" s="85" t="s">
        <v>79</v>
      </c>
      <c r="E33" s="85"/>
      <c r="F33" s="85"/>
      <c r="G33" s="82">
        <v>42221</v>
      </c>
      <c r="H33" s="85"/>
      <c r="I33" s="85"/>
      <c r="J33" s="85"/>
      <c r="K33" s="82"/>
      <c r="L33" s="82"/>
      <c r="M33" s="82"/>
      <c r="N33" s="82"/>
      <c r="O33" s="84" t="b">
        <f>NOT(ISBLANK($M33))</f>
        <v>0</v>
      </c>
      <c r="P33" s="83" t="str">
        <f>IF(COUNTIF(O33,"VRAI"),1,"0")</f>
        <v>0</v>
      </c>
      <c r="Q33" s="82" t="b">
        <f>NOT(ISBLANK($K33))</f>
        <v>0</v>
      </c>
      <c r="R33" s="81" t="str">
        <f>IF(COUNTIF(Q33,"VRAI"),1,"0")</f>
        <v>0</v>
      </c>
    </row>
    <row r="34" spans="1:18" s="78" customFormat="1" ht="18">
      <c r="A34" s="85" t="s">
        <v>120</v>
      </c>
      <c r="B34" s="85"/>
      <c r="C34" s="85"/>
      <c r="D34" s="85"/>
      <c r="E34" s="85"/>
      <c r="F34" s="85"/>
      <c r="G34" s="82"/>
      <c r="H34" s="85"/>
      <c r="I34" s="85"/>
      <c r="J34" s="85"/>
      <c r="K34" s="82"/>
      <c r="L34" s="82"/>
      <c r="M34" s="82"/>
      <c r="N34" s="82"/>
      <c r="O34" s="84" t="b">
        <f t="shared" ref="O34:O47" si="8">NOT(ISBLANK($M34))</f>
        <v>0</v>
      </c>
      <c r="P34" s="83" t="str">
        <f t="shared" ref="P34:P47" si="9">IF(COUNTIF(O34,"VRAI"),1,"0")</f>
        <v>0</v>
      </c>
      <c r="Q34" s="82" t="b">
        <f t="shared" ref="Q34:Q47" si="10">NOT(ISBLANK($K34))</f>
        <v>0</v>
      </c>
      <c r="R34" s="81" t="str">
        <f t="shared" ref="R34:R47" si="11">IF(COUNTIF(Q34,"VRAI"),1,"0")</f>
        <v>0</v>
      </c>
    </row>
    <row r="35" spans="1:18" s="78" customFormat="1" ht="18">
      <c r="A35" s="85">
        <v>527</v>
      </c>
      <c r="B35" s="85" t="s">
        <v>55</v>
      </c>
      <c r="C35" s="85" t="s">
        <v>42</v>
      </c>
      <c r="D35" s="85" t="s">
        <v>79</v>
      </c>
      <c r="E35" s="85"/>
      <c r="F35" s="85"/>
      <c r="G35" s="82">
        <v>42221</v>
      </c>
      <c r="H35" s="85"/>
      <c r="I35" s="85"/>
      <c r="J35" s="85"/>
      <c r="K35" s="82"/>
      <c r="L35" s="82"/>
      <c r="M35" s="82"/>
      <c r="N35" s="82"/>
      <c r="O35" s="84" t="b">
        <f t="shared" si="8"/>
        <v>0</v>
      </c>
      <c r="P35" s="83" t="str">
        <f t="shared" si="9"/>
        <v>0</v>
      </c>
      <c r="Q35" s="82" t="b">
        <f t="shared" si="10"/>
        <v>0</v>
      </c>
      <c r="R35" s="81" t="str">
        <f t="shared" si="11"/>
        <v>0</v>
      </c>
    </row>
    <row r="36" spans="1:18" s="78" customFormat="1" ht="18">
      <c r="A36" s="85">
        <v>528</v>
      </c>
      <c r="B36" s="85" t="s">
        <v>49</v>
      </c>
      <c r="C36" s="85" t="s">
        <v>76</v>
      </c>
      <c r="D36" s="85" t="s">
        <v>79</v>
      </c>
      <c r="E36" s="85"/>
      <c r="F36" s="85"/>
      <c r="G36" s="82">
        <v>42221</v>
      </c>
      <c r="H36" s="85"/>
      <c r="I36" s="85"/>
      <c r="J36" s="85"/>
      <c r="K36" s="82"/>
      <c r="L36" s="82"/>
      <c r="M36" s="82"/>
      <c r="N36" s="82"/>
      <c r="O36" s="84" t="b">
        <f t="shared" si="8"/>
        <v>0</v>
      </c>
      <c r="P36" s="83" t="str">
        <f t="shared" si="9"/>
        <v>0</v>
      </c>
      <c r="Q36" s="82" t="b">
        <f t="shared" si="10"/>
        <v>0</v>
      </c>
      <c r="R36" s="81" t="str">
        <f t="shared" si="11"/>
        <v>0</v>
      </c>
    </row>
    <row r="37" spans="1:18" s="78" customFormat="1" ht="18">
      <c r="A37" s="85">
        <v>529</v>
      </c>
      <c r="B37" s="85"/>
      <c r="C37" s="85"/>
      <c r="D37" s="85"/>
      <c r="E37" s="85"/>
      <c r="F37" s="85"/>
      <c r="G37" s="82"/>
      <c r="H37" s="85"/>
      <c r="I37" s="85"/>
      <c r="J37" s="85"/>
      <c r="K37" s="82"/>
      <c r="L37" s="82"/>
      <c r="M37" s="82"/>
      <c r="N37" s="82"/>
      <c r="O37" s="84" t="b">
        <f t="shared" si="8"/>
        <v>0</v>
      </c>
      <c r="P37" s="83" t="str">
        <f t="shared" si="9"/>
        <v>0</v>
      </c>
      <c r="Q37" s="82" t="b">
        <f t="shared" si="10"/>
        <v>0</v>
      </c>
      <c r="R37" s="81" t="str">
        <f t="shared" si="11"/>
        <v>0</v>
      </c>
    </row>
    <row r="38" spans="1:18" s="78" customFormat="1" ht="18">
      <c r="A38" s="85">
        <v>530</v>
      </c>
      <c r="B38" s="85"/>
      <c r="C38" s="85"/>
      <c r="D38" s="85"/>
      <c r="E38" s="79"/>
      <c r="F38" s="79"/>
      <c r="G38" s="86"/>
      <c r="H38" s="85"/>
      <c r="I38" s="85"/>
      <c r="J38" s="85"/>
      <c r="K38" s="82"/>
      <c r="L38" s="82"/>
      <c r="M38" s="82"/>
      <c r="N38" s="82"/>
      <c r="O38" s="84" t="b">
        <f t="shared" si="8"/>
        <v>0</v>
      </c>
      <c r="P38" s="83" t="str">
        <f t="shared" si="9"/>
        <v>0</v>
      </c>
      <c r="Q38" s="82" t="b">
        <f t="shared" si="10"/>
        <v>0</v>
      </c>
      <c r="R38" s="81" t="str">
        <f t="shared" si="11"/>
        <v>0</v>
      </c>
    </row>
    <row r="39" spans="1:18" s="78" customFormat="1" ht="18">
      <c r="A39" s="85">
        <v>531</v>
      </c>
      <c r="B39" s="85" t="s">
        <v>98</v>
      </c>
      <c r="C39" s="85" t="s">
        <v>97</v>
      </c>
      <c r="D39" s="85" t="s">
        <v>79</v>
      </c>
      <c r="E39" s="85"/>
      <c r="F39" s="85"/>
      <c r="G39" s="82"/>
      <c r="H39" s="85"/>
      <c r="I39" s="85"/>
      <c r="J39" s="85"/>
      <c r="K39" s="82"/>
      <c r="L39" s="82"/>
      <c r="M39" s="82"/>
      <c r="N39" s="82"/>
      <c r="O39" s="84" t="b">
        <f t="shared" si="8"/>
        <v>0</v>
      </c>
      <c r="P39" s="83" t="str">
        <f t="shared" si="9"/>
        <v>0</v>
      </c>
      <c r="Q39" s="82" t="b">
        <f t="shared" si="10"/>
        <v>0</v>
      </c>
      <c r="R39" s="81" t="str">
        <f t="shared" si="11"/>
        <v>0</v>
      </c>
    </row>
    <row r="40" spans="1:18" s="78" customFormat="1" ht="18">
      <c r="A40" s="85">
        <v>532</v>
      </c>
      <c r="B40" s="79"/>
      <c r="C40" s="79"/>
      <c r="D40" s="79"/>
      <c r="E40" s="79"/>
      <c r="F40" s="79"/>
      <c r="G40" s="86"/>
      <c r="H40" s="85"/>
      <c r="I40" s="85"/>
      <c r="J40" s="85"/>
      <c r="K40" s="82"/>
      <c r="L40" s="82"/>
      <c r="M40" s="82"/>
      <c r="N40" s="82"/>
      <c r="O40" s="84" t="b">
        <f t="shared" si="8"/>
        <v>0</v>
      </c>
      <c r="P40" s="83" t="str">
        <f t="shared" si="9"/>
        <v>0</v>
      </c>
      <c r="Q40" s="82" t="b">
        <f t="shared" si="10"/>
        <v>0</v>
      </c>
      <c r="R40" s="81" t="str">
        <f t="shared" si="11"/>
        <v>0</v>
      </c>
    </row>
    <row r="41" spans="1:18" s="78" customFormat="1" ht="18">
      <c r="A41" s="85">
        <v>533</v>
      </c>
      <c r="B41" s="85"/>
      <c r="C41" s="85"/>
      <c r="D41" s="85"/>
      <c r="E41" s="85"/>
      <c r="F41" s="85"/>
      <c r="G41" s="82"/>
      <c r="H41" s="85"/>
      <c r="I41" s="82"/>
      <c r="J41" s="85"/>
      <c r="K41" s="82"/>
      <c r="L41" s="82"/>
      <c r="M41" s="82"/>
      <c r="N41" s="82"/>
      <c r="O41" s="84" t="b">
        <f t="shared" si="8"/>
        <v>0</v>
      </c>
      <c r="P41" s="83" t="str">
        <f t="shared" si="9"/>
        <v>0</v>
      </c>
      <c r="Q41" s="82" t="b">
        <f t="shared" si="10"/>
        <v>0</v>
      </c>
      <c r="R41" s="81" t="str">
        <f t="shared" si="11"/>
        <v>0</v>
      </c>
    </row>
    <row r="42" spans="1:18" s="78" customFormat="1" ht="18">
      <c r="A42" s="85" t="s">
        <v>121</v>
      </c>
      <c r="B42" s="85"/>
      <c r="C42" s="85"/>
      <c r="D42" s="85"/>
      <c r="E42" s="85"/>
      <c r="F42" s="85"/>
      <c r="G42" s="82"/>
      <c r="H42" s="85"/>
      <c r="I42" s="85"/>
      <c r="J42" s="85"/>
      <c r="K42" s="82"/>
      <c r="L42" s="82"/>
      <c r="M42" s="82"/>
      <c r="N42" s="82"/>
      <c r="O42" s="84" t="b">
        <f t="shared" si="8"/>
        <v>0</v>
      </c>
      <c r="P42" s="83" t="str">
        <f t="shared" si="9"/>
        <v>0</v>
      </c>
      <c r="Q42" s="82" t="b">
        <f t="shared" si="10"/>
        <v>0</v>
      </c>
      <c r="R42" s="81" t="str">
        <f t="shared" si="11"/>
        <v>0</v>
      </c>
    </row>
    <row r="43" spans="1:18" s="78" customFormat="1" ht="18">
      <c r="A43" s="85" t="s">
        <v>122</v>
      </c>
      <c r="B43" s="85"/>
      <c r="C43" s="85"/>
      <c r="D43" s="85"/>
      <c r="E43" s="85"/>
      <c r="F43" s="85"/>
      <c r="G43" s="82"/>
      <c r="H43" s="85"/>
      <c r="I43" s="85"/>
      <c r="J43" s="85"/>
      <c r="K43" s="82"/>
      <c r="L43" s="82"/>
      <c r="M43" s="82"/>
      <c r="N43" s="82"/>
      <c r="O43" s="84" t="b">
        <f t="shared" si="8"/>
        <v>0</v>
      </c>
      <c r="P43" s="83" t="str">
        <f t="shared" si="9"/>
        <v>0</v>
      </c>
      <c r="Q43" s="82" t="b">
        <f t="shared" si="10"/>
        <v>0</v>
      </c>
      <c r="R43" s="81" t="str">
        <f t="shared" si="11"/>
        <v>0</v>
      </c>
    </row>
    <row r="44" spans="1:18" s="78" customFormat="1" ht="18">
      <c r="A44" s="85" t="s">
        <v>123</v>
      </c>
      <c r="B44" s="85"/>
      <c r="C44" s="85"/>
      <c r="D44" s="85"/>
      <c r="E44" s="85"/>
      <c r="F44" s="85"/>
      <c r="G44" s="82">
        <v>42222</v>
      </c>
      <c r="H44" s="85"/>
      <c r="I44" s="85"/>
      <c r="J44" s="85"/>
      <c r="K44" s="82"/>
      <c r="L44" s="82"/>
      <c r="M44" s="82"/>
      <c r="N44" s="82"/>
      <c r="O44" s="84" t="b">
        <f t="shared" si="8"/>
        <v>0</v>
      </c>
      <c r="P44" s="83" t="str">
        <f t="shared" si="9"/>
        <v>0</v>
      </c>
      <c r="Q44" s="82" t="b">
        <f t="shared" si="10"/>
        <v>0</v>
      </c>
      <c r="R44" s="81" t="str">
        <f t="shared" si="11"/>
        <v>0</v>
      </c>
    </row>
    <row r="45" spans="1:18" s="78" customFormat="1" ht="18">
      <c r="A45" s="85" t="s">
        <v>124</v>
      </c>
      <c r="B45" s="85"/>
      <c r="C45" s="85"/>
      <c r="D45" s="85"/>
      <c r="E45" s="85"/>
      <c r="F45" s="85"/>
      <c r="G45" s="82"/>
      <c r="H45" s="85"/>
      <c r="I45" s="85"/>
      <c r="J45" s="85"/>
      <c r="K45" s="82"/>
      <c r="L45" s="82"/>
      <c r="M45" s="82"/>
      <c r="N45" s="82"/>
      <c r="O45" s="84" t="b">
        <f t="shared" si="8"/>
        <v>0</v>
      </c>
      <c r="P45" s="83" t="str">
        <f t="shared" si="9"/>
        <v>0</v>
      </c>
      <c r="Q45" s="82" t="b">
        <f t="shared" si="10"/>
        <v>0</v>
      </c>
      <c r="R45" s="81" t="str">
        <f t="shared" si="11"/>
        <v>0</v>
      </c>
    </row>
    <row r="46" spans="1:18" s="78" customFormat="1" ht="18">
      <c r="A46" s="85">
        <v>536</v>
      </c>
      <c r="B46" s="85" t="s">
        <v>41</v>
      </c>
      <c r="C46" s="85" t="s">
        <v>42</v>
      </c>
      <c r="D46" s="85" t="s">
        <v>79</v>
      </c>
      <c r="E46" s="85"/>
      <c r="F46" s="85"/>
      <c r="G46" s="82"/>
      <c r="H46" s="85"/>
      <c r="I46" s="85"/>
      <c r="J46" s="85"/>
      <c r="K46" s="82"/>
      <c r="L46" s="82"/>
      <c r="M46" s="82"/>
      <c r="N46" s="82"/>
      <c r="O46" s="84" t="b">
        <f t="shared" si="8"/>
        <v>0</v>
      </c>
      <c r="P46" s="83" t="str">
        <f t="shared" si="9"/>
        <v>0</v>
      </c>
      <c r="Q46" s="82" t="b">
        <f t="shared" si="10"/>
        <v>0</v>
      </c>
      <c r="R46" s="81" t="str">
        <f t="shared" si="11"/>
        <v>0</v>
      </c>
    </row>
    <row r="47" spans="1:18" s="78" customFormat="1" ht="18">
      <c r="A47" s="85">
        <v>537</v>
      </c>
      <c r="B47" s="85" t="s">
        <v>58</v>
      </c>
      <c r="C47" s="85" t="s">
        <v>59</v>
      </c>
      <c r="D47" s="85" t="s">
        <v>79</v>
      </c>
      <c r="E47" s="85"/>
      <c r="F47" s="85"/>
      <c r="G47" s="82">
        <v>42221</v>
      </c>
      <c r="H47" s="85"/>
      <c r="I47" s="85"/>
      <c r="J47" s="82"/>
      <c r="K47" s="82"/>
      <c r="L47" s="82"/>
      <c r="M47" s="82"/>
      <c r="N47" s="82"/>
      <c r="O47" s="84" t="b">
        <f t="shared" si="8"/>
        <v>0</v>
      </c>
      <c r="P47" s="83" t="str">
        <f t="shared" si="9"/>
        <v>0</v>
      </c>
      <c r="Q47" s="82" t="b">
        <f t="shared" si="10"/>
        <v>0</v>
      </c>
      <c r="R47" s="81" t="str">
        <f t="shared" si="11"/>
        <v>0</v>
      </c>
    </row>
    <row r="48" spans="1:18" s="78" customFormat="1" ht="18">
      <c r="A48" s="85"/>
      <c r="B48" s="85"/>
      <c r="C48" s="85"/>
      <c r="D48" s="85"/>
      <c r="E48" s="85"/>
      <c r="F48" s="85"/>
      <c r="G48" s="82"/>
      <c r="H48" s="85"/>
      <c r="I48" s="85"/>
      <c r="J48" s="85"/>
      <c r="K48" s="82"/>
      <c r="L48" s="82"/>
      <c r="M48" s="82"/>
      <c r="N48" s="82"/>
      <c r="O48" s="84"/>
      <c r="P48" s="83"/>
      <c r="Q48" s="82"/>
      <c r="R48" s="81"/>
    </row>
  </sheetData>
  <sheetProtection selectLockedCells="1"/>
  <mergeCells count="6">
    <mergeCell ref="A1:I1"/>
    <mergeCell ref="A10:F10"/>
    <mergeCell ref="A18:F18"/>
    <mergeCell ref="E5:F5"/>
    <mergeCell ref="H5:H6"/>
    <mergeCell ref="C5:C6"/>
  </mergeCells>
  <conditionalFormatting sqref="D12:D17">
    <cfRule type="containsText" dxfId="6" priority="9" operator="containsText" text="m">
      <formula>NOT(ISERROR(SEARCH("m",D12)))</formula>
    </cfRule>
    <cfRule type="containsText" dxfId="5" priority="11" operator="containsText" text="H">
      <formula>NOT(ISERROR(SEARCH("H",D12)))</formula>
    </cfRule>
    <cfRule type="containsText" dxfId="4" priority="14" operator="containsText" text="H">
      <formula>NOT(ISERROR(SEARCH("H",D12)))</formula>
    </cfRule>
    <cfRule type="containsText" dxfId="3" priority="15" operator="containsText" text="F">
      <formula>NOT(ISERROR(SEARCH("F",D12)))</formula>
    </cfRule>
  </conditionalFormatting>
  <conditionalFormatting sqref="D26">
    <cfRule type="containsText" dxfId="2" priority="10" operator="containsText" text="H">
      <formula>NOT(ISERROR(SEARCH("H",D26)))</formula>
    </cfRule>
    <cfRule type="containsText" dxfId="1" priority="12" operator="containsText" text="F">
      <formula>NOT(ISERROR(SEARCH("F",D26)))</formula>
    </cfRule>
    <cfRule type="containsText" dxfId="0" priority="13" operator="containsText" text="H">
      <formula>NOT(ISERROR(SEARCH("H",D26)))</formula>
    </cfRule>
  </conditionalFormatting>
  <dataValidations count="9">
    <dataValidation type="custom" allowBlank="1" showInputMessage="1" showErrorMessage="1" sqref="B12:C17 F12:F17">
      <formula1>EXACT(C12:G17,UPPER(C12:G17))</formula1>
    </dataValidation>
    <dataValidation type="custom" allowBlank="1" showInputMessage="1" showErrorMessage="1" sqref="G12:G17">
      <formula1>EXACT(H12:L16,UPPER(H12:L16))</formula1>
    </dataValidation>
    <dataValidation type="list" allowBlank="1" showInputMessage="1" showErrorMessage="1" sqref="E28:E48 E12:E17">
      <formula1>Services</formula1>
    </dataValidation>
    <dataValidation type="list" showInputMessage="1" showErrorMessage="1" sqref="F39:G39 F41:G46 F28:G37 F48:G48">
      <formula1>"HOMME, FEMME, 0"</formula1>
    </dataValidation>
    <dataValidation type="list" allowBlank="1" showInputMessage="1" showErrorMessage="1" sqref="H28:H48">
      <formula1>"CODE BARRES, SANS CODE BARRES"</formula1>
    </dataValidation>
    <dataValidation type="list" allowBlank="1" showInputMessage="1" showErrorMessage="1" sqref="A20:A25 I28:I48">
      <formula1>$A$28:$A$48</formula1>
    </dataValidation>
    <dataValidation type="list" allowBlank="1" showInputMessage="1" showErrorMessage="1" sqref="A12:A17">
      <formula1>$A$28:$A$47</formula1>
    </dataValidation>
    <dataValidation type="list" allowBlank="1" showInputMessage="1" showErrorMessage="1" sqref="D12:D17">
      <formula1>"m,f"</formula1>
    </dataValidation>
    <dataValidation type="list" allowBlank="1" showInputMessage="1" showErrorMessage="1" sqref="F40:G40 F38:G38">
      <formula1>"HOMME, FEMME"</formula1>
    </dataValidation>
  </dataValidations>
  <pageMargins left="0.70866141732283472" right="0.70866141732283472" top="0.74803149606299213" bottom="0.74803149606299213" header="0.31496062992125984" footer="0.31496062992125984"/>
  <pageSetup paperSize="8" scale="73" orientation="landscape" r:id="rId1"/>
  <ignoredErrors>
    <ignoredError sqref="B20" unlockedFormula="1"/>
  </ignoredErrors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41"/>
  <sheetViews>
    <sheetView zoomScale="80" zoomScaleNormal="80" workbookViewId="0">
      <selection activeCell="A36" sqref="A36:G41"/>
    </sheetView>
  </sheetViews>
  <sheetFormatPr baseColWidth="10" defaultRowHeight="15"/>
  <cols>
    <col min="1" max="1" width="10.7109375" style="61" customWidth="1"/>
    <col min="2" max="2" width="18.85546875" style="62" customWidth="1"/>
    <col min="3" max="3" width="26" style="62" customWidth="1"/>
    <col min="4" max="4" width="10.42578125" style="62" customWidth="1"/>
    <col min="5" max="5" width="28.85546875" style="62" customWidth="1"/>
    <col min="6" max="6" width="29.5703125" style="61" customWidth="1"/>
    <col min="7" max="7" width="25.7109375" style="63" customWidth="1"/>
    <col min="8" max="8" width="16.7109375" customWidth="1"/>
    <col min="9" max="9" width="18.42578125" customWidth="1"/>
  </cols>
  <sheetData>
    <row r="1" spans="1:9" ht="18.75" thickBot="1">
      <c r="A1" s="57" t="s">
        <v>10</v>
      </c>
      <c r="B1" s="58" t="s">
        <v>11</v>
      </c>
      <c r="C1" s="58" t="s">
        <v>12</v>
      </c>
      <c r="D1" s="58" t="s">
        <v>13</v>
      </c>
      <c r="E1" s="58" t="s">
        <v>15</v>
      </c>
      <c r="F1" s="59" t="s">
        <v>18</v>
      </c>
      <c r="G1" s="60" t="s">
        <v>43</v>
      </c>
      <c r="H1" s="27"/>
      <c r="I1" s="26"/>
    </row>
    <row r="2" spans="1:9">
      <c r="A2" s="61">
        <v>530</v>
      </c>
      <c r="B2" s="62" t="s">
        <v>28</v>
      </c>
      <c r="C2" s="62" t="s">
        <v>27</v>
      </c>
      <c r="D2" s="62" t="s">
        <v>14</v>
      </c>
      <c r="E2" s="62">
        <v>0</v>
      </c>
    </row>
    <row r="3" spans="1:9">
      <c r="A3" s="61" t="s">
        <v>23</v>
      </c>
      <c r="B3" s="62" t="s">
        <v>30</v>
      </c>
      <c r="C3" s="62" t="s">
        <v>31</v>
      </c>
      <c r="D3" s="62" t="s">
        <v>14</v>
      </c>
      <c r="E3" s="62">
        <v>0</v>
      </c>
      <c r="F3" s="61">
        <v>0</v>
      </c>
    </row>
    <row r="4" spans="1:9">
      <c r="A4" s="61">
        <v>536</v>
      </c>
      <c r="B4" s="62" t="s">
        <v>41</v>
      </c>
      <c r="C4" s="62" t="s">
        <v>42</v>
      </c>
      <c r="D4" s="62" t="s">
        <v>14</v>
      </c>
    </row>
    <row r="5" spans="1:9">
      <c r="A5" s="61" t="s">
        <v>21</v>
      </c>
      <c r="B5" s="62" t="s">
        <v>46</v>
      </c>
      <c r="C5" s="62" t="s">
        <v>42</v>
      </c>
      <c r="D5" s="62" t="s">
        <v>14</v>
      </c>
    </row>
    <row r="6" spans="1:9">
      <c r="A6" s="61">
        <v>523</v>
      </c>
      <c r="B6" s="62" t="s">
        <v>37</v>
      </c>
      <c r="C6" s="62" t="s">
        <v>38</v>
      </c>
      <c r="D6" s="62" t="s">
        <v>14</v>
      </c>
      <c r="E6" s="62">
        <v>0</v>
      </c>
      <c r="F6" s="61">
        <v>0</v>
      </c>
    </row>
    <row r="7" spans="1:9">
      <c r="A7" s="61">
        <v>528</v>
      </c>
      <c r="B7" s="62" t="s">
        <v>35</v>
      </c>
      <c r="C7" s="62" t="s">
        <v>36</v>
      </c>
      <c r="D7" s="62" t="s">
        <v>14</v>
      </c>
      <c r="E7" s="62">
        <v>0</v>
      </c>
      <c r="F7" s="61">
        <v>0</v>
      </c>
    </row>
    <row r="8" spans="1:9">
      <c r="A8" s="52">
        <v>527</v>
      </c>
      <c r="B8" s="42" t="s">
        <v>33</v>
      </c>
      <c r="C8" s="42" t="s">
        <v>34</v>
      </c>
      <c r="D8" s="42" t="s">
        <v>14</v>
      </c>
      <c r="E8" s="42">
        <v>0</v>
      </c>
      <c r="F8" s="49">
        <v>0</v>
      </c>
      <c r="G8" s="54">
        <v>42221</v>
      </c>
    </row>
    <row r="9" spans="1:9">
      <c r="A9" s="52" t="s">
        <v>23</v>
      </c>
      <c r="B9" s="42" t="s">
        <v>54</v>
      </c>
      <c r="C9" s="42" t="s">
        <v>53</v>
      </c>
      <c r="D9" s="42" t="s">
        <v>14</v>
      </c>
      <c r="E9" s="42">
        <v>0</v>
      </c>
      <c r="F9" s="49">
        <v>0</v>
      </c>
      <c r="G9" s="54">
        <v>42221</v>
      </c>
    </row>
    <row r="10" spans="1:9">
      <c r="A10" s="52" t="s">
        <v>22</v>
      </c>
      <c r="B10" s="44" t="s">
        <v>44</v>
      </c>
      <c r="C10" s="44" t="s">
        <v>45</v>
      </c>
      <c r="D10" s="44" t="s">
        <v>56</v>
      </c>
      <c r="E10" s="44">
        <v>0</v>
      </c>
      <c r="F10" s="50">
        <v>0</v>
      </c>
      <c r="G10" s="55">
        <v>42221</v>
      </c>
    </row>
    <row r="11" spans="1:9">
      <c r="A11" s="52">
        <v>523</v>
      </c>
      <c r="B11" s="44" t="s">
        <v>47</v>
      </c>
      <c r="C11" s="44" t="s">
        <v>48</v>
      </c>
      <c r="D11" s="44" t="s">
        <v>57</v>
      </c>
      <c r="E11" s="44">
        <v>0</v>
      </c>
      <c r="F11" s="50">
        <v>0</v>
      </c>
      <c r="G11" s="55">
        <v>42221</v>
      </c>
    </row>
    <row r="12" spans="1:9">
      <c r="A12" s="52" t="s">
        <v>20</v>
      </c>
      <c r="B12" s="44" t="s">
        <v>39</v>
      </c>
      <c r="C12" s="44" t="s">
        <v>40</v>
      </c>
      <c r="D12" s="44" t="s">
        <v>57</v>
      </c>
      <c r="E12" s="44">
        <v>0</v>
      </c>
      <c r="F12" s="50">
        <v>0</v>
      </c>
      <c r="G12" s="55">
        <v>42221</v>
      </c>
    </row>
    <row r="13" spans="1:9">
      <c r="A13" s="52">
        <v>523</v>
      </c>
      <c r="B13" s="44" t="s">
        <v>65</v>
      </c>
      <c r="C13" s="44" t="s">
        <v>64</v>
      </c>
      <c r="D13" s="44" t="s">
        <v>56</v>
      </c>
      <c r="E13" s="44">
        <v>0</v>
      </c>
      <c r="F13" s="50">
        <v>0</v>
      </c>
      <c r="G13" s="55">
        <v>42221</v>
      </c>
    </row>
    <row r="14" spans="1:9">
      <c r="A14" s="53">
        <v>523</v>
      </c>
      <c r="B14" s="47" t="s">
        <v>65</v>
      </c>
      <c r="C14" s="47" t="s">
        <v>64</v>
      </c>
      <c r="D14" s="47" t="s">
        <v>56</v>
      </c>
      <c r="E14" s="47">
        <v>0</v>
      </c>
      <c r="F14" s="51">
        <v>0</v>
      </c>
      <c r="G14" s="56">
        <v>42221</v>
      </c>
    </row>
    <row r="15" spans="1:9">
      <c r="A15" s="61">
        <v>523</v>
      </c>
      <c r="B15" s="62" t="s">
        <v>68</v>
      </c>
      <c r="C15" s="62" t="s">
        <v>69</v>
      </c>
      <c r="D15" s="62" t="s">
        <v>66</v>
      </c>
      <c r="E15" s="62">
        <v>0</v>
      </c>
      <c r="F15" s="61">
        <v>0</v>
      </c>
      <c r="G15" s="63">
        <v>42228</v>
      </c>
    </row>
    <row r="16" spans="1:9">
      <c r="A16" s="61">
        <v>523</v>
      </c>
      <c r="B16" s="62" t="s">
        <v>72</v>
      </c>
      <c r="C16" s="62" t="s">
        <v>73</v>
      </c>
      <c r="D16" s="62" t="s">
        <v>66</v>
      </c>
      <c r="E16" s="62">
        <v>0</v>
      </c>
      <c r="F16" s="61">
        <v>0</v>
      </c>
      <c r="G16" s="63">
        <v>42221</v>
      </c>
    </row>
    <row r="17" spans="1:7">
      <c r="A17" s="61" t="s">
        <v>23</v>
      </c>
      <c r="B17" s="62" t="s">
        <v>74</v>
      </c>
      <c r="C17" s="62" t="s">
        <v>75</v>
      </c>
      <c r="D17" s="62" t="s">
        <v>66</v>
      </c>
      <c r="E17" s="62">
        <v>0</v>
      </c>
      <c r="F17" s="61">
        <v>0</v>
      </c>
      <c r="G17" s="63">
        <v>42221</v>
      </c>
    </row>
    <row r="18" spans="1:7">
      <c r="A18" s="61">
        <v>530</v>
      </c>
      <c r="B18" s="62" t="s">
        <v>62</v>
      </c>
      <c r="C18" s="62" t="s">
        <v>63</v>
      </c>
      <c r="D18" s="62" t="s">
        <v>56</v>
      </c>
      <c r="E18" s="62">
        <v>0</v>
      </c>
      <c r="F18" s="61">
        <v>0</v>
      </c>
      <c r="G18" s="63">
        <v>42221</v>
      </c>
    </row>
    <row r="19" spans="1:7">
      <c r="A19" s="61">
        <v>533</v>
      </c>
      <c r="B19" s="62" t="s">
        <v>94</v>
      </c>
      <c r="C19" s="62" t="s">
        <v>95</v>
      </c>
      <c r="D19" s="62" t="s">
        <v>78</v>
      </c>
      <c r="E19" s="62">
        <v>0</v>
      </c>
      <c r="F19" s="61">
        <v>0</v>
      </c>
      <c r="G19" s="63">
        <v>42222</v>
      </c>
    </row>
    <row r="20" spans="1:7">
      <c r="A20" s="61" t="s">
        <v>21</v>
      </c>
      <c r="B20" s="62" t="s">
        <v>46</v>
      </c>
      <c r="C20" s="62" t="s">
        <v>42</v>
      </c>
      <c r="D20" s="62" t="s">
        <v>79</v>
      </c>
      <c r="E20" s="62">
        <v>0</v>
      </c>
      <c r="F20" s="61">
        <v>0</v>
      </c>
      <c r="G20" s="63">
        <v>42222</v>
      </c>
    </row>
    <row r="21" spans="1:7">
      <c r="A21" s="61" t="s">
        <v>24</v>
      </c>
      <c r="B21" s="62" t="s">
        <v>49</v>
      </c>
      <c r="C21" s="62" t="s">
        <v>50</v>
      </c>
      <c r="D21" s="62" t="s">
        <v>79</v>
      </c>
      <c r="E21" s="62">
        <v>0</v>
      </c>
      <c r="F21" s="61">
        <v>0</v>
      </c>
    </row>
    <row r="22" spans="1:7">
      <c r="A22" s="61" t="s">
        <v>24</v>
      </c>
      <c r="B22" s="62" t="s">
        <v>51</v>
      </c>
      <c r="C22" s="62" t="s">
        <v>50</v>
      </c>
      <c r="D22" s="62" t="s">
        <v>78</v>
      </c>
      <c r="E22" s="62">
        <v>0</v>
      </c>
      <c r="F22" s="61">
        <v>0</v>
      </c>
    </row>
    <row r="23" spans="1:7">
      <c r="A23" s="61" t="s">
        <v>20</v>
      </c>
      <c r="B23" s="62" t="s">
        <v>96</v>
      </c>
      <c r="C23" s="62" t="s">
        <v>69</v>
      </c>
      <c r="D23" s="62" t="s">
        <v>66</v>
      </c>
      <c r="E23" s="62">
        <v>0</v>
      </c>
      <c r="F23" s="61">
        <v>0</v>
      </c>
    </row>
    <row r="24" spans="1:7">
      <c r="A24" s="61" t="s">
        <v>20</v>
      </c>
      <c r="B24" s="62" t="s">
        <v>113</v>
      </c>
      <c r="C24" s="62" t="s">
        <v>114</v>
      </c>
      <c r="D24" s="62" t="s">
        <v>57</v>
      </c>
      <c r="E24" s="62">
        <v>0</v>
      </c>
      <c r="F24" s="61">
        <v>0</v>
      </c>
      <c r="G24" s="63">
        <v>42222</v>
      </c>
    </row>
    <row r="25" spans="1:7">
      <c r="A25" s="61" t="s">
        <v>21</v>
      </c>
      <c r="B25" s="62" t="s">
        <v>46</v>
      </c>
      <c r="C25" s="62" t="s">
        <v>42</v>
      </c>
      <c r="D25" s="62" t="s">
        <v>79</v>
      </c>
      <c r="E25" s="62">
        <v>0</v>
      </c>
      <c r="F25" s="61">
        <v>0</v>
      </c>
      <c r="G25" s="63">
        <v>42222</v>
      </c>
    </row>
    <row r="26" spans="1:7">
      <c r="A26" s="61" t="s">
        <v>26</v>
      </c>
      <c r="B26" s="62" t="s">
        <v>60</v>
      </c>
      <c r="C26" s="62" t="s">
        <v>61</v>
      </c>
      <c r="D26" s="62" t="s">
        <v>57</v>
      </c>
      <c r="E26" s="62">
        <v>0</v>
      </c>
      <c r="F26" s="61">
        <v>0</v>
      </c>
      <c r="G26" s="63">
        <v>42222</v>
      </c>
    </row>
    <row r="27" spans="1:7">
      <c r="A27" s="61" t="s">
        <v>125</v>
      </c>
      <c r="B27" s="62" t="s">
        <v>80</v>
      </c>
      <c r="C27" s="62" t="s">
        <v>81</v>
      </c>
      <c r="D27" s="62" t="s">
        <v>78</v>
      </c>
      <c r="E27" s="62">
        <v>0</v>
      </c>
      <c r="F27" s="61">
        <v>0</v>
      </c>
      <c r="G27" s="63">
        <v>42222</v>
      </c>
    </row>
    <row r="28" spans="1:7">
      <c r="A28" s="61" t="s">
        <v>125</v>
      </c>
      <c r="B28" s="62" t="s">
        <v>80</v>
      </c>
      <c r="C28" s="62" t="s">
        <v>81</v>
      </c>
      <c r="D28" s="62" t="s">
        <v>78</v>
      </c>
      <c r="E28" s="62">
        <v>0</v>
      </c>
      <c r="F28" s="61">
        <v>0</v>
      </c>
      <c r="G28" s="63">
        <v>42222</v>
      </c>
    </row>
    <row r="29" spans="1:7">
      <c r="A29" s="61" t="s">
        <v>125</v>
      </c>
      <c r="B29" s="62" t="s">
        <v>80</v>
      </c>
      <c r="C29" s="62" t="s">
        <v>81</v>
      </c>
      <c r="D29" s="62" t="s">
        <v>78</v>
      </c>
      <c r="E29" s="62">
        <v>0</v>
      </c>
      <c r="F29" s="61">
        <v>0</v>
      </c>
      <c r="G29" s="63">
        <v>42222</v>
      </c>
    </row>
    <row r="30" spans="1:7">
      <c r="A30" s="61" t="s">
        <v>125</v>
      </c>
      <c r="B30" s="62" t="s">
        <v>80</v>
      </c>
      <c r="C30" s="62" t="s">
        <v>81</v>
      </c>
      <c r="D30" s="62" t="s">
        <v>78</v>
      </c>
      <c r="E30" s="62">
        <v>0</v>
      </c>
      <c r="F30" s="61">
        <v>0</v>
      </c>
      <c r="G30" s="63">
        <v>42222</v>
      </c>
    </row>
    <row r="31" spans="1:7">
      <c r="A31" s="61" t="s">
        <v>128</v>
      </c>
      <c r="B31" s="62" t="s">
        <v>49</v>
      </c>
      <c r="C31" s="62" t="s">
        <v>50</v>
      </c>
      <c r="D31" s="62" t="s">
        <v>79</v>
      </c>
      <c r="E31" s="62">
        <v>0</v>
      </c>
      <c r="F31" s="61">
        <v>0</v>
      </c>
      <c r="G31" s="63">
        <v>42222</v>
      </c>
    </row>
    <row r="32" spans="1:7">
      <c r="A32" s="61" t="s">
        <v>115</v>
      </c>
      <c r="B32" s="62" t="s">
        <v>127</v>
      </c>
      <c r="C32" s="62" t="s">
        <v>127</v>
      </c>
      <c r="D32" s="62" t="s">
        <v>66</v>
      </c>
      <c r="E32" s="62">
        <v>0</v>
      </c>
      <c r="F32" s="61">
        <v>0</v>
      </c>
      <c r="G32" s="63">
        <v>42222</v>
      </c>
    </row>
    <row r="33" spans="1:7">
      <c r="A33" s="61" t="s">
        <v>117</v>
      </c>
      <c r="B33" s="62" t="s">
        <v>80</v>
      </c>
      <c r="C33" s="62" t="s">
        <v>81</v>
      </c>
      <c r="D33" s="62" t="s">
        <v>78</v>
      </c>
      <c r="E33" s="62">
        <v>0</v>
      </c>
      <c r="F33" s="61">
        <v>0</v>
      </c>
      <c r="G33" s="63">
        <v>42223</v>
      </c>
    </row>
    <row r="34" spans="1:7">
      <c r="A34" s="61" t="s">
        <v>119</v>
      </c>
      <c r="B34" s="62" t="s">
        <v>49</v>
      </c>
      <c r="C34" s="62" t="s">
        <v>50</v>
      </c>
      <c r="D34" s="62" t="s">
        <v>79</v>
      </c>
      <c r="E34" s="62">
        <v>0</v>
      </c>
      <c r="F34" s="61">
        <v>0</v>
      </c>
      <c r="G34" s="63">
        <v>42223</v>
      </c>
    </row>
    <row r="35" spans="1:7">
      <c r="A35" s="61" t="s">
        <v>119</v>
      </c>
      <c r="B35" s="62" t="s">
        <v>49</v>
      </c>
      <c r="C35" s="62" t="s">
        <v>50</v>
      </c>
      <c r="D35" s="62" t="s">
        <v>79</v>
      </c>
      <c r="E35" s="62">
        <v>0</v>
      </c>
      <c r="F35" s="61">
        <v>0</v>
      </c>
      <c r="G35" s="63">
        <v>42223</v>
      </c>
    </row>
    <row r="36" spans="1:7">
      <c r="A36" s="61" t="s">
        <v>119</v>
      </c>
      <c r="B36" s="62" t="s">
        <v>49</v>
      </c>
      <c r="C36" s="62" t="s">
        <v>50</v>
      </c>
      <c r="D36" s="62" t="s">
        <v>79</v>
      </c>
      <c r="E36" s="62">
        <v>0</v>
      </c>
      <c r="F36" s="61">
        <v>0</v>
      </c>
      <c r="G36" s="63">
        <v>42223</v>
      </c>
    </row>
    <row r="37" spans="1:7">
      <c r="B37" s="62" t="s">
        <v>29</v>
      </c>
      <c r="C37" s="62" t="s">
        <v>29</v>
      </c>
      <c r="D37" s="62" t="s">
        <v>29</v>
      </c>
      <c r="E37" s="62" t="s">
        <v>29</v>
      </c>
      <c r="F37" s="61" t="s">
        <v>29</v>
      </c>
      <c r="G37" s="63" t="s">
        <v>29</v>
      </c>
    </row>
    <row r="38" spans="1:7">
      <c r="B38" s="62" t="s">
        <v>29</v>
      </c>
      <c r="C38" s="62" t="s">
        <v>29</v>
      </c>
      <c r="D38" s="62" t="s">
        <v>29</v>
      </c>
      <c r="E38" s="62" t="s">
        <v>29</v>
      </c>
      <c r="F38" s="61" t="s">
        <v>29</v>
      </c>
      <c r="G38" s="63" t="s">
        <v>29</v>
      </c>
    </row>
    <row r="39" spans="1:7">
      <c r="B39" s="62" t="s">
        <v>29</v>
      </c>
      <c r="C39" s="62" t="s">
        <v>29</v>
      </c>
      <c r="D39" s="62" t="s">
        <v>29</v>
      </c>
      <c r="E39" s="62" t="s">
        <v>29</v>
      </c>
      <c r="F39" s="61" t="s">
        <v>29</v>
      </c>
      <c r="G39" s="63" t="s">
        <v>29</v>
      </c>
    </row>
    <row r="40" spans="1:7">
      <c r="B40" s="62" t="s">
        <v>29</v>
      </c>
      <c r="C40" s="62" t="s">
        <v>29</v>
      </c>
      <c r="D40" s="62" t="s">
        <v>29</v>
      </c>
      <c r="E40" s="62" t="s">
        <v>29</v>
      </c>
      <c r="F40" s="61" t="s">
        <v>29</v>
      </c>
      <c r="G40" s="63" t="s">
        <v>29</v>
      </c>
    </row>
    <row r="41" spans="1:7">
      <c r="B41" s="62" t="s">
        <v>29</v>
      </c>
      <c r="C41" s="62" t="s">
        <v>29</v>
      </c>
      <c r="D41" s="62" t="s">
        <v>29</v>
      </c>
      <c r="E41" s="62" t="s">
        <v>29</v>
      </c>
      <c r="F41" s="61" t="s">
        <v>29</v>
      </c>
      <c r="G41" s="63" t="s">
        <v>29</v>
      </c>
    </row>
  </sheetData>
  <dataValidations count="3">
    <dataValidation type="list" allowBlank="1" showInputMessage="1" showErrorMessage="1" sqref="A8:A14">
      <formula1>$A$22:$A$48</formula1>
    </dataValidation>
    <dataValidation type="list" allowBlank="1" showInputMessage="1" showErrorMessage="1" sqref="E9:E14">
      <formula1>"EHPAD B, EHPAD BV, EHPAD BJ, EVD, USLD, USLD J, MEDECINE, SST, SSC, CH EXT, EHPAD EXT, AUTRE"</formula1>
    </dataValidation>
    <dataValidation type="list" allowBlank="1" showInputMessage="1" showErrorMessage="1" sqref="D9:D14">
      <formula1>"HOMME, FEMME"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34"/>
  <sheetViews>
    <sheetView zoomScale="80" zoomScaleNormal="80" workbookViewId="0">
      <selection activeCell="A29" sqref="A29:G34"/>
    </sheetView>
  </sheetViews>
  <sheetFormatPr baseColWidth="10" defaultRowHeight="15"/>
  <cols>
    <col min="1" max="1" width="10.7109375" style="68" customWidth="1"/>
    <col min="2" max="2" width="18.85546875" style="68" customWidth="1"/>
    <col min="3" max="3" width="26" style="68" customWidth="1"/>
    <col min="4" max="4" width="10.42578125" style="68" customWidth="1"/>
    <col min="5" max="5" width="28.85546875" style="68" customWidth="1"/>
    <col min="6" max="6" width="29.5703125" style="68" customWidth="1"/>
    <col min="7" max="7" width="25.7109375" style="69" customWidth="1"/>
  </cols>
  <sheetData>
    <row r="1" spans="1:7" ht="18">
      <c r="A1" s="64" t="s">
        <v>10</v>
      </c>
      <c r="B1" s="65" t="s">
        <v>11</v>
      </c>
      <c r="C1" s="65" t="s">
        <v>12</v>
      </c>
      <c r="D1" s="65" t="s">
        <v>13</v>
      </c>
      <c r="E1" s="65" t="s">
        <v>15</v>
      </c>
      <c r="F1" s="65" t="s">
        <v>18</v>
      </c>
      <c r="G1" s="66" t="s">
        <v>43</v>
      </c>
    </row>
    <row r="2" spans="1:7">
      <c r="A2" s="67">
        <v>530</v>
      </c>
      <c r="B2" s="68" t="s">
        <v>28</v>
      </c>
      <c r="C2" s="68" t="s">
        <v>27</v>
      </c>
      <c r="D2" s="68" t="s">
        <v>14</v>
      </c>
      <c r="E2" s="68">
        <v>0</v>
      </c>
      <c r="F2" s="67"/>
    </row>
    <row r="3" spans="1:7">
      <c r="A3" s="67" t="s">
        <v>23</v>
      </c>
      <c r="B3" s="68" t="s">
        <v>30</v>
      </c>
      <c r="C3" s="68" t="s">
        <v>31</v>
      </c>
      <c r="D3" s="68" t="s">
        <v>14</v>
      </c>
      <c r="E3" s="68">
        <v>0</v>
      </c>
      <c r="F3" s="67">
        <v>0</v>
      </c>
    </row>
    <row r="4" spans="1:7">
      <c r="A4" s="67">
        <v>536</v>
      </c>
      <c r="B4" s="68" t="s">
        <v>41</v>
      </c>
      <c r="C4" s="68" t="s">
        <v>42</v>
      </c>
      <c r="D4" s="68" t="s">
        <v>14</v>
      </c>
      <c r="F4" s="67"/>
    </row>
    <row r="5" spans="1:7">
      <c r="A5" s="67" t="s">
        <v>21</v>
      </c>
      <c r="B5" s="68" t="s">
        <v>46</v>
      </c>
      <c r="C5" s="68" t="s">
        <v>42</v>
      </c>
      <c r="D5" s="68" t="s">
        <v>14</v>
      </c>
      <c r="F5" s="67"/>
    </row>
    <row r="6" spans="1:7">
      <c r="A6" s="67">
        <v>523</v>
      </c>
      <c r="B6" s="68" t="s">
        <v>37</v>
      </c>
      <c r="C6" s="68" t="s">
        <v>38</v>
      </c>
      <c r="D6" s="68" t="s">
        <v>14</v>
      </c>
      <c r="E6" s="68">
        <v>0</v>
      </c>
      <c r="F6" s="67">
        <v>0</v>
      </c>
    </row>
    <row r="7" spans="1:7">
      <c r="A7" s="68">
        <v>523</v>
      </c>
      <c r="B7" s="68" t="s">
        <v>47</v>
      </c>
      <c r="C7" s="68" t="s">
        <v>48</v>
      </c>
      <c r="D7" s="68" t="s">
        <v>32</v>
      </c>
    </row>
    <row r="8" spans="1:7">
      <c r="A8" s="68" t="s">
        <v>24</v>
      </c>
      <c r="B8" s="68" t="s">
        <v>49</v>
      </c>
      <c r="C8" s="68" t="s">
        <v>50</v>
      </c>
      <c r="D8" s="68" t="s">
        <v>14</v>
      </c>
      <c r="G8" s="69">
        <v>42221</v>
      </c>
    </row>
    <row r="9" spans="1:7">
      <c r="A9" s="68" t="s">
        <v>25</v>
      </c>
      <c r="B9" s="68" t="s">
        <v>51</v>
      </c>
      <c r="C9" s="68" t="s">
        <v>52</v>
      </c>
      <c r="D9" s="68" t="s">
        <v>32</v>
      </c>
      <c r="G9" s="69">
        <v>42221</v>
      </c>
    </row>
    <row r="10" spans="1:7">
      <c r="A10" s="68" t="s">
        <v>23</v>
      </c>
      <c r="B10" s="68" t="s">
        <v>54</v>
      </c>
      <c r="C10" s="68" t="s">
        <v>53</v>
      </c>
      <c r="D10" s="68" t="s">
        <v>14</v>
      </c>
      <c r="G10" s="69">
        <v>42221</v>
      </c>
    </row>
    <row r="11" spans="1:7">
      <c r="A11" s="68">
        <v>527</v>
      </c>
      <c r="B11" s="68" t="s">
        <v>55</v>
      </c>
      <c r="C11" s="68" t="s">
        <v>42</v>
      </c>
      <c r="D11" s="68" t="s">
        <v>14</v>
      </c>
      <c r="G11" s="69">
        <v>42221</v>
      </c>
    </row>
    <row r="12" spans="1:7">
      <c r="A12" s="68">
        <v>537</v>
      </c>
      <c r="B12" s="68" t="s">
        <v>58</v>
      </c>
      <c r="C12" s="68" t="s">
        <v>59</v>
      </c>
      <c r="D12" s="68" t="s">
        <v>56</v>
      </c>
      <c r="G12" s="69">
        <v>42221</v>
      </c>
    </row>
    <row r="13" spans="1:7">
      <c r="A13" s="68" t="s">
        <v>26</v>
      </c>
      <c r="B13" s="68" t="s">
        <v>60</v>
      </c>
      <c r="C13" s="68" t="s">
        <v>61</v>
      </c>
      <c r="D13" s="68" t="s">
        <v>57</v>
      </c>
      <c r="G13" s="69">
        <v>42221</v>
      </c>
    </row>
    <row r="14" spans="1:7">
      <c r="A14" s="68">
        <v>530</v>
      </c>
      <c r="B14" s="68" t="s">
        <v>62</v>
      </c>
      <c r="C14" s="68" t="s">
        <v>63</v>
      </c>
      <c r="D14" s="68" t="s">
        <v>56</v>
      </c>
      <c r="G14" s="69">
        <v>42221</v>
      </c>
    </row>
    <row r="15" spans="1:7">
      <c r="A15" s="68">
        <v>523</v>
      </c>
      <c r="B15" s="68" t="s">
        <v>65</v>
      </c>
      <c r="C15" s="68" t="s">
        <v>64</v>
      </c>
      <c r="D15" s="68" t="s">
        <v>56</v>
      </c>
      <c r="G15" s="69">
        <v>42221</v>
      </c>
    </row>
    <row r="16" spans="1:7">
      <c r="A16" s="68">
        <v>523</v>
      </c>
      <c r="B16" s="68" t="s">
        <v>65</v>
      </c>
      <c r="C16" s="68" t="s">
        <v>64</v>
      </c>
      <c r="D16" s="68" t="s">
        <v>56</v>
      </c>
      <c r="G16" s="69">
        <v>42221</v>
      </c>
    </row>
    <row r="17" spans="1:7">
      <c r="A17" s="68" t="s">
        <v>20</v>
      </c>
      <c r="B17" s="68" t="s">
        <v>40</v>
      </c>
      <c r="C17" s="68" t="s">
        <v>67</v>
      </c>
      <c r="D17" s="68" t="s">
        <v>66</v>
      </c>
      <c r="G17" s="69">
        <v>42221</v>
      </c>
    </row>
    <row r="18" spans="1:7">
      <c r="A18" s="68">
        <v>523</v>
      </c>
      <c r="B18" s="68" t="s">
        <v>68</v>
      </c>
      <c r="C18" s="68" t="s">
        <v>69</v>
      </c>
      <c r="D18" s="68" t="s">
        <v>66</v>
      </c>
      <c r="G18" s="69">
        <v>42221</v>
      </c>
    </row>
    <row r="19" spans="1:7">
      <c r="A19" s="68" t="s">
        <v>22</v>
      </c>
      <c r="B19" s="68" t="s">
        <v>70</v>
      </c>
      <c r="C19" s="68" t="s">
        <v>71</v>
      </c>
      <c r="D19" s="68" t="s">
        <v>56</v>
      </c>
      <c r="G19" s="69">
        <v>42221</v>
      </c>
    </row>
    <row r="20" spans="1:7">
      <c r="A20" s="68" t="s">
        <v>22</v>
      </c>
      <c r="B20" s="68" t="s">
        <v>70</v>
      </c>
      <c r="C20" s="68" t="s">
        <v>71</v>
      </c>
      <c r="D20" s="68" t="s">
        <v>56</v>
      </c>
      <c r="G20" s="69">
        <v>42221</v>
      </c>
    </row>
    <row r="21" spans="1:7">
      <c r="A21" s="68">
        <v>523</v>
      </c>
      <c r="B21" s="68" t="s">
        <v>72</v>
      </c>
      <c r="C21" s="68" t="s">
        <v>73</v>
      </c>
      <c r="D21" s="68" t="s">
        <v>66</v>
      </c>
      <c r="G21" s="69">
        <v>42221</v>
      </c>
    </row>
    <row r="22" spans="1:7">
      <c r="A22" s="68" t="s">
        <v>23</v>
      </c>
      <c r="B22" s="68" t="s">
        <v>74</v>
      </c>
      <c r="C22" s="68" t="s">
        <v>75</v>
      </c>
      <c r="D22" s="68" t="s">
        <v>66</v>
      </c>
      <c r="G22" s="69">
        <v>42221</v>
      </c>
    </row>
    <row r="23" spans="1:7">
      <c r="A23" s="68">
        <v>528</v>
      </c>
      <c r="B23" s="68" t="s">
        <v>49</v>
      </c>
      <c r="C23" s="68" t="s">
        <v>76</v>
      </c>
      <c r="D23" s="68" t="s">
        <v>77</v>
      </c>
      <c r="G23" s="69">
        <v>42221</v>
      </c>
    </row>
    <row r="24" spans="1:7">
      <c r="A24" s="68" t="s">
        <v>22</v>
      </c>
      <c r="B24" s="68" t="s">
        <v>80</v>
      </c>
      <c r="C24" s="68" t="s">
        <v>81</v>
      </c>
      <c r="D24" s="68" t="s">
        <v>78</v>
      </c>
      <c r="G24" s="69">
        <v>42221</v>
      </c>
    </row>
    <row r="25" spans="1:7">
      <c r="A25" s="68">
        <v>533</v>
      </c>
      <c r="B25" s="68" t="s">
        <v>94</v>
      </c>
      <c r="C25" s="68" t="s">
        <v>95</v>
      </c>
      <c r="D25" s="68" t="s">
        <v>78</v>
      </c>
      <c r="G25" s="69">
        <v>42222</v>
      </c>
    </row>
    <row r="26" spans="1:7">
      <c r="A26" s="68" t="s">
        <v>20</v>
      </c>
      <c r="B26" s="68" t="s">
        <v>96</v>
      </c>
      <c r="C26" s="68" t="s">
        <v>69</v>
      </c>
      <c r="D26" s="68" t="s">
        <v>66</v>
      </c>
      <c r="G26" s="69">
        <v>42222</v>
      </c>
    </row>
    <row r="27" spans="1:7">
      <c r="A27" s="68" t="s">
        <v>24</v>
      </c>
      <c r="B27" s="68" t="s">
        <v>51</v>
      </c>
      <c r="C27" s="68" t="s">
        <v>50</v>
      </c>
      <c r="D27" s="68" t="s">
        <v>78</v>
      </c>
      <c r="G27" s="69">
        <v>42222</v>
      </c>
    </row>
    <row r="28" spans="1:7">
      <c r="A28" s="68" t="s">
        <v>125</v>
      </c>
      <c r="B28" s="68" t="s">
        <v>126</v>
      </c>
      <c r="C28" s="68" t="s">
        <v>69</v>
      </c>
      <c r="D28" s="68" t="s">
        <v>66</v>
      </c>
      <c r="G28" s="69">
        <v>42222</v>
      </c>
    </row>
    <row r="29" spans="1:7">
      <c r="A29" s="68" t="s">
        <v>115</v>
      </c>
      <c r="B29" s="68" t="s">
        <v>127</v>
      </c>
      <c r="C29" s="68" t="s">
        <v>127</v>
      </c>
      <c r="D29" s="68" t="s">
        <v>66</v>
      </c>
      <c r="G29" s="69">
        <v>42222</v>
      </c>
    </row>
    <row r="30" spans="1:7">
      <c r="G30" s="69" t="s">
        <v>29</v>
      </c>
    </row>
    <row r="31" spans="1:7">
      <c r="G31" s="69" t="s">
        <v>29</v>
      </c>
    </row>
    <row r="32" spans="1:7">
      <c r="G32" s="69" t="s">
        <v>29</v>
      </c>
    </row>
    <row r="33" spans="7:7">
      <c r="G33" s="69" t="s">
        <v>29</v>
      </c>
    </row>
    <row r="34" spans="7:7">
      <c r="G34" s="69" t="s">
        <v>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A8"/>
  <sheetViews>
    <sheetView workbookViewId="0">
      <selection sqref="A1:A8"/>
    </sheetView>
  </sheetViews>
  <sheetFormatPr baseColWidth="10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</sheetData>
  <dataValidations count="1">
    <dataValidation type="list" allowBlank="1" showInputMessage="1" showErrorMessage="1" sqref="A16">
      <formula1>Services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EB 1</vt:lpstr>
      <vt:lpstr>Sorties</vt:lpstr>
      <vt:lpstr>Entrees</vt:lpstr>
      <vt:lpstr>Services</vt:lpstr>
      <vt:lpstr>CHBRES</vt:lpstr>
      <vt:lpstr>ETIQUETTE</vt:lpstr>
      <vt:lpstr>Inputs</vt:lpstr>
      <vt:lpstr>MUTATION</vt:lpstr>
      <vt:lpstr>Outputs</vt:lpstr>
      <vt:lpstr>Services</vt:lpstr>
      <vt:lpstr>Tableau1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Severine</dc:creator>
  <cp:lastModifiedBy>jfcuquemelle</cp:lastModifiedBy>
  <cp:lastPrinted>2013-11-14T07:29:59Z</cp:lastPrinted>
  <dcterms:created xsi:type="dcterms:W3CDTF">2013-10-12T08:01:33Z</dcterms:created>
  <dcterms:modified xsi:type="dcterms:W3CDTF">2015-08-07T08:47:30Z</dcterms:modified>
</cp:coreProperties>
</file>