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3520" windowHeight="14640" activeTab="2"/>
  </bookViews>
  <sheets>
    <sheet name="R1" sheetId="8" r:id="rId1"/>
    <sheet name="Masse" sheetId="12" r:id="rId2"/>
    <sheet name="Principal" sheetId="11" r:id="rId3"/>
  </sheets>
  <externalReferences>
    <externalReference r:id="rId4"/>
  </externalReferences>
  <definedNames>
    <definedName name="__IntlFixup" hidden="1">TRUE</definedName>
    <definedName name="_R1C1C1">IF([1]Graph!$B$1=TRUE,[1]Graph!$B$2,[1]Graph!$B$100)</definedName>
    <definedName name="_R1C1C10">IF([1]Graph!$K$1=TRUE,[1]Graph!$K$2,[1]Graph!$K$100)</definedName>
    <definedName name="_R1C1C11">IF([1]Graph!$L$1=TRUE,[1]Graph!$L$2,[1]Graph!$L$100)</definedName>
    <definedName name="_R1C1C12">IF([1]Graph!$M$1=TRUE,[1]Graph!$M$2,[1]Graph!$M$100)</definedName>
    <definedName name="_R1C1C13">IF([1]Graph!$N$1=TRUE,[1]Graph!$N$2,[1]Graph!$N$100)</definedName>
    <definedName name="_R1C1C14">IF([1]Graph!$O$1=TRUE,[1]Graph!$O$2,[1]Graph!$O$100)</definedName>
    <definedName name="_R1C1C15">IF([1]Graph!$P$1=TRUE,[1]Graph!$P$2,[1]Graph!$P$100)</definedName>
    <definedName name="_R1C1C16">IF([1]Graph!$Q$1=TRUE,[1]Graph!$Q$2,[1]Graph!$Q$100)</definedName>
    <definedName name="_R1C1C17">IF([1]Graph!$R$1=TRUE,[1]Graph!$R$2,[1]Graph!$R$100)</definedName>
    <definedName name="_R1C1C18">IF([1]Graph!$S$1=TRUE,[1]Graph!$S$2,[1]Graph!$S$100)</definedName>
    <definedName name="_R1C1C19">IF([1]Graph!$T$1=TRUE,[1]Graph!$T$2,[1]Graph!$T$100)</definedName>
    <definedName name="_R1C1C2">IF([1]Graph!$C$1=TRUE,[1]Graph!$C$2,[1]Graph!$C$100)</definedName>
    <definedName name="_R1C1C20">IF([1]Graph!$U$1=TRUE,[1]Graph!$U$2,[1]Graph!$U$100)</definedName>
    <definedName name="_R1C1C3">IF([1]Graph!$D$1=TRUE,[1]Graph!$D$2,[1]Graph!$D$100)</definedName>
    <definedName name="_R1C1C4">IF([1]Graph!$E$1=TRUE,[1]Graph!$E$2,[1]Graph!$E$100)</definedName>
    <definedName name="_R1C1C5">IF([1]Graph!$F$1=TRUE,[1]Graph!$F$2,[1]Graph!$F$100)</definedName>
    <definedName name="_R1C1C6">IF([1]Graph!$G$1=TRUE,[1]Graph!$G$2,[1]Graph!$G$100)</definedName>
    <definedName name="_R1C1C7">IF([1]Graph!$H$1=TRUE,[1]Graph!$H$2,[1]Graph!$H$100)</definedName>
    <definedName name="_R1C1C8">IF([1]Graph!$I$1=TRUE,[1]Graph!$I$2,[1]Graph!$I$100)</definedName>
    <definedName name="_R1C1C9">IF([1]Graph!$J$1=TRUE,[1]Graph!$J$2,[1]Graph!$J$100)</definedName>
    <definedName name="_R1COURSE1C1">IF([1]Graph!$B$1=TRUE,[1]Graph!$B$3:$B$62,[1]Graph!$B$100:$H$100)</definedName>
    <definedName name="_R1COURSE1C10">IF([1]Graph!$K$1=TRUE,[1]Graph!$K$3:$K$62,[1]Graph!$A$100:$I$100)</definedName>
    <definedName name="_R1COURSE1C11">IF([1]Graph!$L$1=TRUE,[1]Graph!$L$3:$L$62,[1]Graph!$A$100:$I$100)</definedName>
    <definedName name="_R1COURSE1C12">IF([1]Graph!$M$1=TRUE,[1]Graph!$M$3:$M$62,[1]Graph!$A$100:$I$100)</definedName>
    <definedName name="_R1COURSE1C13">IF([1]Graph!$N$1=TRUE,[1]Graph!$N$3:$N$62,[1]Graph!$A$100:$I$100)</definedName>
    <definedName name="_R1COURSE1C14">IF([1]Graph!$O$1=TRUE,[1]Graph!$O$3:$O$62,[1]Graph!$A$100:$I$100)</definedName>
    <definedName name="_R1COURSE1C15">IF([1]Graph!$P$1=TRUE,[1]Graph!$P$3:$P$62,[1]Graph!$A$100:$I$100)</definedName>
    <definedName name="_R1COURSE1C16">IF([1]Graph!$Q$1=TRUE,[1]Graph!$Q$3:$Q$62,[1]Graph!$A$100:$I$100)</definedName>
    <definedName name="_R1COURSE1C17">IF([1]Graph!$R$1=TRUE,[1]Graph!$R$3:$R$62,[1]Graph!$A$100:$I$100)</definedName>
    <definedName name="_R1COURSE1C18">IF([1]Graph!$S$1=TRUE,[1]Graph!$S$3:$S$62,[1]Graph!$A$100:$I$100)</definedName>
    <definedName name="_R1COURSE1C19">IF([1]Graph!$T$1=TRUE,[1]Graph!$T$3:$T$62,[1]Graph!$A$100:$I$100)</definedName>
    <definedName name="_R1COURSE1C2">IF([1]Graph!$C$1=TRUE,[1]Graph!$C$3:$C$62,[1]Graph!$A$100:$I$100)</definedName>
    <definedName name="_R1COURSE1C20">IF([1]Graph!$U$1=TRUE,[1]Graph!$U$3:$U$62,[1]Graph!$A$100:$I$100)</definedName>
    <definedName name="_R1COURSE1C3">IF([1]Graph!$D$1=TRUE,[1]Graph!$D$3:$D$62,[1]Graph!$D$100:$H$100)</definedName>
    <definedName name="_R1COURSE1C4">IF([1]Graph!$E$1=TRUE,[1]Graph!$E$3:$E$62,[1]Graph!$E$100:$H$100)</definedName>
    <definedName name="_R1COURSE1C5">IF([1]Graph!$F$1=TRUE,[1]Graph!$F$3:$F$62,[1]Graph!$F$100:$H$100)</definedName>
    <definedName name="_R1COURSE1C6">IF([1]Graph!$G$1=TRUE,[1]Graph!$G$3:$G$62,[1]Graph!$G$100:$H$100)</definedName>
    <definedName name="_R1COURSE1C7">IF([1]Graph!$H$1=TRUE,[1]Graph!$H$3:$H$62,[1]Graph!$H$100:$I$100)</definedName>
    <definedName name="_R1COURSE1C8">IF([1]Graph!$I$1=TRUE,[1]Graph!$I$3:$I$62,[1]Graph!$A$100:$I$100)</definedName>
    <definedName name="_R1COURSE1C9">IF([1]Graph!$J$1=TRUE,[1]Graph!$J$3:$J$62,[1]Graph!$A$100:$I$100)</definedName>
  </definedNames>
  <calcPr calcId="124519"/>
</workbook>
</file>

<file path=xl/calcChain.xml><?xml version="1.0" encoding="utf-8"?>
<calcChain xmlns="http://schemas.openxmlformats.org/spreadsheetml/2006/main">
  <c r="A28" i="11"/>
  <c r="A22"/>
  <c r="A16"/>
  <c r="A10"/>
  <c r="W28" l="1"/>
  <c r="X28" s="1"/>
  <c r="C22"/>
  <c r="W22"/>
  <c r="X22" s="1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C28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D16" l="1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C16"/>
  <c r="W16"/>
  <c r="X16" s="1"/>
  <c r="W10"/>
  <c r="X10" s="1"/>
  <c r="W7"/>
  <c r="X7" s="1"/>
  <c r="N17" l="1"/>
  <c r="T24"/>
  <c r="P24"/>
  <c r="V24"/>
  <c r="R24"/>
  <c r="U30"/>
  <c r="V30"/>
  <c r="R30"/>
  <c r="L24"/>
  <c r="H24"/>
  <c r="C30"/>
  <c r="S30"/>
  <c r="O30"/>
  <c r="K30"/>
  <c r="G30"/>
  <c r="U24"/>
  <c r="Q24"/>
  <c r="M24"/>
  <c r="I24"/>
  <c r="E24"/>
  <c r="Q30"/>
  <c r="D24"/>
  <c r="N24"/>
  <c r="J24"/>
  <c r="F24"/>
  <c r="M30"/>
  <c r="I30"/>
  <c r="E30"/>
  <c r="N30"/>
  <c r="J30"/>
  <c r="F30"/>
  <c r="T29"/>
  <c r="P29"/>
  <c r="L29"/>
  <c r="H29"/>
  <c r="D29"/>
  <c r="F29"/>
  <c r="J29"/>
  <c r="N29"/>
  <c r="R29"/>
  <c r="R27" s="1"/>
  <c r="V29"/>
  <c r="T30"/>
  <c r="P30"/>
  <c r="L30"/>
  <c r="H30"/>
  <c r="D30"/>
  <c r="E29"/>
  <c r="I29"/>
  <c r="M29"/>
  <c r="Q29"/>
  <c r="U29"/>
  <c r="C29"/>
  <c r="C27" s="1"/>
  <c r="G29"/>
  <c r="K29"/>
  <c r="O29"/>
  <c r="S29"/>
  <c r="C24"/>
  <c r="S24"/>
  <c r="O24"/>
  <c r="K24"/>
  <c r="G24"/>
  <c r="Q17"/>
  <c r="I17"/>
  <c r="V17"/>
  <c r="J17"/>
  <c r="C17"/>
  <c r="S17"/>
  <c r="O17"/>
  <c r="K17"/>
  <c r="G17"/>
  <c r="M17"/>
  <c r="R17"/>
  <c r="F17"/>
  <c r="T17"/>
  <c r="P17"/>
  <c r="L17"/>
  <c r="H17"/>
  <c r="D17"/>
  <c r="E17"/>
  <c r="U17"/>
  <c r="S23"/>
  <c r="S21" s="1"/>
  <c r="F23"/>
  <c r="J23"/>
  <c r="N23"/>
  <c r="R23"/>
  <c r="V23"/>
  <c r="E23"/>
  <c r="I23"/>
  <c r="M23"/>
  <c r="Q23"/>
  <c r="U23"/>
  <c r="D23"/>
  <c r="H23"/>
  <c r="L23"/>
  <c r="P23"/>
  <c r="T23"/>
  <c r="C23"/>
  <c r="G23"/>
  <c r="K23"/>
  <c r="O23"/>
  <c r="D10"/>
  <c r="D18" s="1"/>
  <c r="E10"/>
  <c r="E11" s="1"/>
  <c r="F10"/>
  <c r="F11" s="1"/>
  <c r="G10"/>
  <c r="G18" s="1"/>
  <c r="H10"/>
  <c r="H18" s="1"/>
  <c r="I10"/>
  <c r="I11" s="1"/>
  <c r="J10"/>
  <c r="J11" s="1"/>
  <c r="K10"/>
  <c r="K18" s="1"/>
  <c r="L10"/>
  <c r="L18" s="1"/>
  <c r="M10"/>
  <c r="M11" s="1"/>
  <c r="N10"/>
  <c r="O10"/>
  <c r="P10"/>
  <c r="Q10"/>
  <c r="R10"/>
  <c r="R18" s="1"/>
  <c r="S10"/>
  <c r="S11" s="1"/>
  <c r="T10"/>
  <c r="T11" s="1"/>
  <c r="U10"/>
  <c r="V10"/>
  <c r="C7"/>
  <c r="C10"/>
  <c r="C18" s="1"/>
  <c r="D7"/>
  <c r="E7"/>
  <c r="F7"/>
  <c r="G7"/>
  <c r="H7"/>
  <c r="I7"/>
  <c r="J7"/>
  <c r="K7"/>
  <c r="L7"/>
  <c r="M7"/>
  <c r="N7"/>
  <c r="O7"/>
  <c r="P7"/>
  <c r="Q7"/>
  <c r="R7"/>
  <c r="S7"/>
  <c r="T7"/>
  <c r="U7"/>
  <c r="V7"/>
  <c r="K12" l="1"/>
  <c r="G12"/>
  <c r="S31"/>
  <c r="C31"/>
  <c r="I31"/>
  <c r="R31"/>
  <c r="D31"/>
  <c r="T31"/>
  <c r="G31"/>
  <c r="M31"/>
  <c r="V31"/>
  <c r="F31"/>
  <c r="P31"/>
  <c r="K31"/>
  <c r="Q31"/>
  <c r="J31"/>
  <c r="L31"/>
  <c r="O31"/>
  <c r="U31"/>
  <c r="E31"/>
  <c r="N31"/>
  <c r="H31"/>
  <c r="U11"/>
  <c r="U19" s="1"/>
  <c r="U12"/>
  <c r="Q11"/>
  <c r="Q19" s="1"/>
  <c r="Q12"/>
  <c r="V27"/>
  <c r="N27"/>
  <c r="L11"/>
  <c r="L19" s="1"/>
  <c r="G11"/>
  <c r="G19" s="1"/>
  <c r="C11"/>
  <c r="Q18"/>
  <c r="F18"/>
  <c r="R12"/>
  <c r="R11"/>
  <c r="R19" s="1"/>
  <c r="N12"/>
  <c r="N11"/>
  <c r="N19" s="1"/>
  <c r="F27"/>
  <c r="E19"/>
  <c r="H11"/>
  <c r="H19" s="1"/>
  <c r="F19"/>
  <c r="I19"/>
  <c r="M18"/>
  <c r="J18"/>
  <c r="V12"/>
  <c r="V11"/>
  <c r="V19" s="1"/>
  <c r="S18"/>
  <c r="S12"/>
  <c r="O18"/>
  <c r="O12"/>
  <c r="J27"/>
  <c r="T19"/>
  <c r="S19"/>
  <c r="O11"/>
  <c r="O19" s="1"/>
  <c r="I18"/>
  <c r="V18"/>
  <c r="D11"/>
  <c r="D19" s="1"/>
  <c r="T18"/>
  <c r="T12"/>
  <c r="P18"/>
  <c r="P12"/>
  <c r="P11"/>
  <c r="P19" s="1"/>
  <c r="M19"/>
  <c r="K11"/>
  <c r="K19" s="1"/>
  <c r="J19"/>
  <c r="E18"/>
  <c r="U18"/>
  <c r="N18"/>
  <c r="S27"/>
  <c r="Q27"/>
  <c r="L27"/>
  <c r="O27"/>
  <c r="M27"/>
  <c r="H27"/>
  <c r="K27"/>
  <c r="I27"/>
  <c r="D27"/>
  <c r="T27"/>
  <c r="G27"/>
  <c r="E27"/>
  <c r="U27"/>
  <c r="P27"/>
  <c r="S25"/>
  <c r="O25"/>
  <c r="O21"/>
  <c r="T25"/>
  <c r="T21"/>
  <c r="D25"/>
  <c r="D21"/>
  <c r="I21"/>
  <c r="I25"/>
  <c r="N21"/>
  <c r="N25"/>
  <c r="K25"/>
  <c r="K21"/>
  <c r="C25"/>
  <c r="C21"/>
  <c r="H25"/>
  <c r="H21"/>
  <c r="M21"/>
  <c r="M25"/>
  <c r="R21"/>
  <c r="R25"/>
  <c r="G25"/>
  <c r="G21"/>
  <c r="L25"/>
  <c r="L21"/>
  <c r="Q21"/>
  <c r="Q25"/>
  <c r="V21"/>
  <c r="V25"/>
  <c r="F21"/>
  <c r="F25"/>
  <c r="P25"/>
  <c r="P21"/>
  <c r="U21"/>
  <c r="U25"/>
  <c r="E21"/>
  <c r="E25"/>
  <c r="J21"/>
  <c r="J25"/>
  <c r="M12"/>
  <c r="L12"/>
  <c r="J12"/>
  <c r="I12"/>
  <c r="H12"/>
  <c r="F12"/>
  <c r="E12"/>
  <c r="D12"/>
  <c r="C12"/>
  <c r="C19" l="1"/>
  <c r="A7"/>
  <c r="M8" l="1"/>
  <c r="M6" s="1"/>
  <c r="Q8"/>
  <c r="Q6" s="1"/>
  <c r="U8"/>
  <c r="U6" s="1"/>
  <c r="L8"/>
  <c r="L6" s="1"/>
  <c r="P8"/>
  <c r="P6" s="1"/>
  <c r="T8"/>
  <c r="T6" s="1"/>
  <c r="K8"/>
  <c r="K6" s="1"/>
  <c r="O8"/>
  <c r="O6" s="1"/>
  <c r="S8"/>
  <c r="S6" s="1"/>
  <c r="J8"/>
  <c r="J6" s="1"/>
  <c r="N8"/>
  <c r="N6" s="1"/>
  <c r="R8"/>
  <c r="R6" s="1"/>
  <c r="V8"/>
  <c r="V6" s="1"/>
  <c r="C8"/>
  <c r="H8"/>
  <c r="H6" s="1"/>
  <c r="D8"/>
  <c r="D6" s="1"/>
  <c r="I8"/>
  <c r="I6" s="1"/>
  <c r="E8"/>
  <c r="E6" s="1"/>
  <c r="F8"/>
  <c r="F6" s="1"/>
  <c r="G8"/>
  <c r="G6" s="1"/>
  <c r="C6" l="1"/>
  <c r="F15"/>
  <c r="J15"/>
  <c r="S15"/>
  <c r="I15"/>
  <c r="M15"/>
  <c r="V15"/>
  <c r="D15"/>
  <c r="N15"/>
  <c r="R15"/>
  <c r="Q15"/>
  <c r="P15"/>
  <c r="T15"/>
  <c r="H15"/>
  <c r="L15"/>
  <c r="U15"/>
  <c r="G15"/>
  <c r="K15"/>
  <c r="O15"/>
  <c r="C15"/>
  <c r="E15"/>
  <c r="J13"/>
  <c r="D13"/>
  <c r="U13"/>
  <c r="G13"/>
  <c r="S13"/>
  <c r="E13"/>
  <c r="V13"/>
  <c r="Q13"/>
  <c r="T13"/>
  <c r="O13"/>
  <c r="C13"/>
  <c r="R13"/>
  <c r="M13"/>
  <c r="P13"/>
  <c r="K13"/>
  <c r="H13"/>
  <c r="N13"/>
  <c r="I13"/>
  <c r="L13"/>
  <c r="F13"/>
</calcChain>
</file>

<file path=xl/sharedStrings.xml><?xml version="1.0" encoding="utf-8"?>
<sst xmlns="http://schemas.openxmlformats.org/spreadsheetml/2006/main" count="3" uniqueCount="3">
  <si>
    <t>N°</t>
  </si>
  <si>
    <t>C 1</t>
  </si>
  <si>
    <t>collage ici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</si>
</sst>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h:mm;@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[$-F400]h:mm:ss\ AM/PM"/>
  </numFmts>
  <fonts count="16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4"/>
      <color indexed="9"/>
      <name val="Calibri"/>
      <family val="2"/>
    </font>
    <font>
      <sz val="11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Century Gothic"/>
      <family val="2"/>
    </font>
    <font>
      <sz val="10"/>
      <name val="Times New Roman"/>
      <family val="1"/>
    </font>
    <font>
      <b/>
      <sz val="12"/>
      <name val="Comic Sans MS"/>
      <family val="4"/>
    </font>
    <font>
      <sz val="8"/>
      <name val="Arial Unicode MS"/>
      <family val="2"/>
    </font>
    <font>
      <b/>
      <sz val="10"/>
      <name val="Arial Unicode MS"/>
      <family val="2"/>
    </font>
    <font>
      <sz val="9"/>
      <name val="Arial Unicode MS"/>
      <family val="2"/>
    </font>
    <font>
      <b/>
      <sz val="12"/>
      <color indexed="8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CC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5" fillId="0" borderId="0"/>
    <xf numFmtId="0" fontId="6" fillId="0" borderId="0">
      <alignment vertical="center"/>
      <protection locked="0"/>
    </xf>
    <xf numFmtId="0" fontId="7" fillId="6" borderId="0">
      <alignment horizontal="center" vertical="center"/>
    </xf>
    <xf numFmtId="0" fontId="1" fillId="2" borderId="1" applyNumberFormat="0" applyAlignment="0" applyProtection="0"/>
    <xf numFmtId="44" fontId="6" fillId="0" borderId="0" applyFont="0" applyFill="0" applyBorder="0" applyAlignment="0" applyProtection="0"/>
    <xf numFmtId="0" fontId="8" fillId="7" borderId="0">
      <alignment horizontal="center" vertical="center" wrapText="1"/>
    </xf>
    <xf numFmtId="0" fontId="9" fillId="0" borderId="0" applyNumberFormat="0" applyFill="0" applyBorder="0" applyAlignment="0" applyProtection="0">
      <alignment vertical="top"/>
      <protection locked="0"/>
    </xf>
    <xf numFmtId="165" fontId="10" fillId="0" borderId="0">
      <alignment horizontal="center"/>
    </xf>
    <xf numFmtId="0" fontId="6" fillId="0" borderId="0"/>
    <xf numFmtId="0" fontId="6" fillId="8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NumberFormat="1"/>
    <xf numFmtId="0" fontId="2" fillId="3" borderId="0" xfId="0" applyFont="1" applyFill="1"/>
    <xf numFmtId="0" fontId="3" fillId="0" borderId="0" xfId="0" applyNumberFormat="1" applyFont="1" applyFill="1"/>
    <xf numFmtId="0" fontId="4" fillId="4" borderId="0" xfId="0" applyNumberFormat="1" applyFont="1" applyFill="1"/>
    <xf numFmtId="0" fontId="2" fillId="3" borderId="0" xfId="0" applyFont="1" applyFill="1" applyAlignment="1">
      <alignment horizontal="right"/>
    </xf>
    <xf numFmtId="164" fontId="5" fillId="3" borderId="0" xfId="1" applyNumberFormat="1" applyFill="1"/>
    <xf numFmtId="0" fontId="5" fillId="5" borderId="0" xfId="1" applyFill="1"/>
    <xf numFmtId="0" fontId="3" fillId="0" borderId="0" xfId="1" applyFont="1" applyFill="1"/>
    <xf numFmtId="0" fontId="5" fillId="0" borderId="0" xfId="1"/>
    <xf numFmtId="0" fontId="5" fillId="5" borderId="0" xfId="1" applyNumberFormat="1" applyFill="1"/>
    <xf numFmtId="164" fontId="0" fillId="3" borderId="0" xfId="0" applyNumberFormat="1" applyFill="1"/>
    <xf numFmtId="0" fontId="0" fillId="5" borderId="0" xfId="0" applyFill="1"/>
    <xf numFmtId="0" fontId="0" fillId="0" borderId="0" xfId="0" applyAlignment="1">
      <alignment horizontal="center"/>
    </xf>
    <xf numFmtId="0" fontId="13" fillId="10" borderId="4" xfId="0" applyFont="1" applyFill="1" applyBorder="1" applyAlignment="1">
      <alignment horizontal="center" wrapText="1"/>
    </xf>
    <xf numFmtId="164" fontId="12" fillId="0" borderId="0" xfId="0" applyNumberFormat="1" applyFont="1" applyFill="1" applyBorder="1" applyAlignment="1">
      <alignment horizontal="center" wrapText="1"/>
    </xf>
    <xf numFmtId="0" fontId="0" fillId="12" borderId="0" xfId="0" applyFill="1"/>
    <xf numFmtId="1" fontId="14" fillId="11" borderId="3" xfId="0" applyNumberFormat="1" applyFont="1" applyFill="1" applyBorder="1" applyAlignment="1">
      <alignment horizontal="center" wrapText="1"/>
    </xf>
    <xf numFmtId="0" fontId="12" fillId="9" borderId="4" xfId="0" applyFont="1" applyFill="1" applyBorder="1" applyAlignment="1">
      <alignment horizontal="center" wrapText="1"/>
    </xf>
    <xf numFmtId="1" fontId="14" fillId="11" borderId="4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12" fillId="5" borderId="4" xfId="0" applyNumberFormat="1" applyFon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Alignment="1"/>
    <xf numFmtId="1" fontId="2" fillId="3" borderId="0" xfId="0" applyNumberFormat="1" applyFont="1" applyFill="1" applyAlignment="1">
      <alignment horizontal="right"/>
    </xf>
    <xf numFmtId="1" fontId="0" fillId="13" borderId="4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8" fontId="5" fillId="3" borderId="0" xfId="1" applyNumberFormat="1" applyFill="1"/>
    <xf numFmtId="168" fontId="0" fillId="3" borderId="0" xfId="0" applyNumberFormat="1" applyFill="1"/>
    <xf numFmtId="0" fontId="2" fillId="3" borderId="0" xfId="0" applyNumberFormat="1" applyFont="1" applyFill="1"/>
    <xf numFmtId="0" fontId="2" fillId="3" borderId="0" xfId="0" applyNumberFormat="1" applyFont="1" applyFill="1" applyAlignment="1">
      <alignment horizontal="right"/>
    </xf>
    <xf numFmtId="168" fontId="0" fillId="0" borderId="0" xfId="0" applyNumberFormat="1"/>
    <xf numFmtId="168" fontId="12" fillId="0" borderId="0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49" fontId="11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/>
    <xf numFmtId="0" fontId="15" fillId="0" borderId="0" xfId="0" applyFont="1" applyFill="1" applyAlignment="1">
      <alignment horizontal="center"/>
    </xf>
    <xf numFmtId="168" fontId="0" fillId="14" borderId="0" xfId="0" applyNumberFormat="1" applyFill="1"/>
    <xf numFmtId="0" fontId="0" fillId="14" borderId="0" xfId="0" applyFill="1"/>
    <xf numFmtId="1" fontId="0" fillId="14" borderId="0" xfId="0" applyNumberFormat="1" applyFill="1"/>
    <xf numFmtId="1" fontId="0" fillId="15" borderId="0" xfId="0" applyNumberFormat="1" applyFill="1"/>
    <xf numFmtId="168" fontId="0" fillId="15" borderId="0" xfId="0" applyNumberFormat="1" applyFill="1"/>
    <xf numFmtId="0" fontId="0" fillId="16" borderId="0" xfId="0" applyFill="1"/>
  </cellXfs>
  <cellStyles count="13">
    <cellStyle name="Arial" xfId="2"/>
    <cellStyle name="Entête" xfId="3"/>
    <cellStyle name="Entrée 2" xfId="4"/>
    <cellStyle name="Euro" xfId="5"/>
    <cellStyle name="joli" xfId="6"/>
    <cellStyle name="Lien hypertexte_Copie de Copie de evolucotes-2" xfId="7"/>
    <cellStyle name="N° téléphone" xfId="8"/>
    <cellStyle name="Normal" xfId="0" builtinId="0"/>
    <cellStyle name="Normal 2" xfId="9"/>
    <cellStyle name="Normal_Feuil1" xfId="1"/>
    <cellStyle name="Standard_Anpassen der Amortisation" xfId="10"/>
    <cellStyle name="Währung [0]_Budget" xfId="11"/>
    <cellStyle name="Währung_Budget" xfId="12"/>
  </cellStyles>
  <dxfs count="3">
    <dxf>
      <font>
        <b/>
        <i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33CCCC"/>
      <color rgb="FFFF6600"/>
      <color rgb="FFCC99FF"/>
      <color rgb="FFCC66FF"/>
      <color rgb="FFFF66FF"/>
      <color rgb="FFFF99CC"/>
      <color rgb="FFFF99FF"/>
      <color rgb="FF00CC99"/>
      <color rgb="FF33CC33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40</xdr:row>
      <xdr:rowOff>28575</xdr:rowOff>
    </xdr:from>
    <xdr:to>
      <xdr:col>19</xdr:col>
      <xdr:colOff>9525</xdr:colOff>
      <xdr:row>43</xdr:row>
      <xdr:rowOff>180975</xdr:rowOff>
    </xdr:to>
    <xdr:sp macro="" textlink="">
      <xdr:nvSpPr>
        <xdr:cNvPr id="2" name="Rectangle 1"/>
        <xdr:cNvSpPr/>
      </xdr:nvSpPr>
      <xdr:spPr>
        <a:xfrm>
          <a:off x="6972300" y="7810500"/>
          <a:ext cx="3562350" cy="723900"/>
        </a:xfrm>
        <a:prstGeom prst="wedgeRectCallout">
          <a:avLst>
            <a:gd name="adj1" fmla="val 103766"/>
            <a:gd name="adj2" fmla="val -22434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=SI(TRANSPOSE(Masse!B7)=0;"";TRANSPOSE(Masse!B7))</a:t>
          </a:r>
        </a:p>
      </xdr:txBody>
    </xdr:sp>
    <xdr:clientData/>
  </xdr:twoCellAnchor>
  <xdr:twoCellAnchor>
    <xdr:from>
      <xdr:col>1</xdr:col>
      <xdr:colOff>1000125</xdr:colOff>
      <xdr:row>40</xdr:row>
      <xdr:rowOff>104775</xdr:rowOff>
    </xdr:from>
    <xdr:to>
      <xdr:col>7</xdr:col>
      <xdr:colOff>257175</xdr:colOff>
      <xdr:row>43</xdr:row>
      <xdr:rowOff>28575</xdr:rowOff>
    </xdr:to>
    <xdr:sp macro="" textlink="">
      <xdr:nvSpPr>
        <xdr:cNvPr id="3" name="Rectangle 2"/>
        <xdr:cNvSpPr/>
      </xdr:nvSpPr>
      <xdr:spPr>
        <a:xfrm>
          <a:off x="1762125" y="7886700"/>
          <a:ext cx="2847975" cy="495300"/>
        </a:xfrm>
        <a:prstGeom prst="wedgeRectCallout">
          <a:avLst>
            <a:gd name="adj1" fmla="val -17154"/>
            <a:gd name="adj2" fmla="val -32211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=SI(TRANSPOSE('R1'!B8)=0;"";TRANSPOSE('R1'!B8))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olucotes_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otes"/>
      <sheetName val="Data"/>
      <sheetName val="R1"/>
      <sheetName val="R2"/>
      <sheetName val="R3"/>
      <sheetName val="R4"/>
      <sheetName val="R5"/>
      <sheetName val="Graph"/>
      <sheetName val="Temp"/>
      <sheetName val="Masse"/>
      <sheetName val="Reunion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b">
            <v>1</v>
          </cell>
          <cell r="C1" t="b">
            <v>1</v>
          </cell>
          <cell r="D1" t="b">
            <v>1</v>
          </cell>
          <cell r="E1" t="b">
            <v>1</v>
          </cell>
          <cell r="F1" t="b">
            <v>1</v>
          </cell>
          <cell r="G1" t="b">
            <v>1</v>
          </cell>
          <cell r="H1" t="b">
            <v>1</v>
          </cell>
          <cell r="I1" t="b">
            <v>1</v>
          </cell>
          <cell r="J1" t="b">
            <v>1</v>
          </cell>
          <cell r="K1" t="b">
            <v>1</v>
          </cell>
          <cell r="L1" t="b">
            <v>1</v>
          </cell>
          <cell r="M1" t="b">
            <v>1</v>
          </cell>
          <cell r="N1" t="b">
            <v>1</v>
          </cell>
          <cell r="O1" t="b">
            <v>1</v>
          </cell>
          <cell r="P1" t="b">
            <v>1</v>
          </cell>
          <cell r="Q1" t="b">
            <v>1</v>
          </cell>
          <cell r="R1" t="b">
            <v>1</v>
          </cell>
          <cell r="S1" t="b">
            <v>1</v>
          </cell>
          <cell r="T1" t="b">
            <v>1</v>
          </cell>
          <cell r="U1" t="b">
            <v>1</v>
          </cell>
        </row>
        <row r="2"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  <cell r="G2">
            <v>6</v>
          </cell>
          <cell r="H2">
            <v>7</v>
          </cell>
          <cell r="I2">
            <v>8</v>
          </cell>
          <cell r="J2">
            <v>9</v>
          </cell>
          <cell r="K2">
            <v>10</v>
          </cell>
          <cell r="L2">
            <v>11</v>
          </cell>
          <cell r="M2">
            <v>12</v>
          </cell>
          <cell r="N2">
            <v>13</v>
          </cell>
          <cell r="O2">
            <v>14</v>
          </cell>
          <cell r="P2">
            <v>15</v>
          </cell>
          <cell r="Q2">
            <v>16</v>
          </cell>
          <cell r="R2">
            <v>17</v>
          </cell>
          <cell r="S2">
            <v>18</v>
          </cell>
          <cell r="T2">
            <v>19</v>
          </cell>
          <cell r="U2">
            <v>20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O25"/>
  <sheetViews>
    <sheetView workbookViewId="0">
      <selection activeCell="H9" sqref="H9"/>
    </sheetView>
  </sheetViews>
  <sheetFormatPr baseColWidth="10" defaultRowHeight="15"/>
  <cols>
    <col min="1" max="1" width="8.85546875" style="30" customWidth="1"/>
    <col min="2" max="21" width="5.7109375" style="12" customWidth="1"/>
  </cols>
  <sheetData>
    <row r="1" spans="1:41" s="4" customFormat="1" ht="18.75">
      <c r="A1" s="3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4" customFormat="1" ht="18.75">
      <c r="A2" s="32" t="s">
        <v>0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s="9" customFormat="1">
      <c r="A3" s="29"/>
      <c r="B3" s="16">
        <v>10</v>
      </c>
      <c r="C3" s="16">
        <v>12</v>
      </c>
      <c r="D3" s="16">
        <v>5</v>
      </c>
      <c r="E3" s="16">
        <v>6</v>
      </c>
      <c r="F3" s="16">
        <v>8</v>
      </c>
      <c r="G3" s="16">
        <v>30</v>
      </c>
      <c r="H3" s="7">
        <v>40</v>
      </c>
      <c r="I3" s="7">
        <v>10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s="9" customFormat="1">
      <c r="A4" s="29"/>
      <c r="B4" s="16">
        <v>11</v>
      </c>
      <c r="C4" s="16">
        <v>12</v>
      </c>
      <c r="D4" s="16">
        <v>4</v>
      </c>
      <c r="E4" s="16">
        <v>5</v>
      </c>
      <c r="F4" s="16">
        <v>7</v>
      </c>
      <c r="G4" s="16">
        <v>32</v>
      </c>
      <c r="H4" s="16">
        <v>42</v>
      </c>
      <c r="I4" s="7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</row>
    <row r="5" spans="1:41" s="9" customFormat="1">
      <c r="A5" s="29"/>
      <c r="B5" s="7">
        <v>14</v>
      </c>
      <c r="C5" s="7">
        <v>10</v>
      </c>
      <c r="D5" s="7">
        <v>4</v>
      </c>
      <c r="E5" s="7">
        <v>5</v>
      </c>
      <c r="F5" s="7">
        <v>6</v>
      </c>
      <c r="G5" s="7">
        <v>33</v>
      </c>
      <c r="H5" s="7">
        <v>44</v>
      </c>
      <c r="I5" s="7">
        <v>9</v>
      </c>
      <c r="J5" s="10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</row>
    <row r="6" spans="1:41" s="9" customFormat="1">
      <c r="A6" s="29"/>
      <c r="B6" s="7">
        <v>12</v>
      </c>
      <c r="C6" s="7">
        <v>9</v>
      </c>
      <c r="D6" s="7">
        <v>3</v>
      </c>
      <c r="E6" s="7">
        <v>4</v>
      </c>
      <c r="F6" s="7">
        <v>6</v>
      </c>
      <c r="G6" s="7">
        <v>33</v>
      </c>
      <c r="H6" s="7">
        <v>45</v>
      </c>
      <c r="I6" s="7">
        <v>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s="9" customFormat="1">
      <c r="A7" s="29"/>
      <c r="B7" s="7"/>
      <c r="C7" s="7"/>
      <c r="D7" s="7"/>
      <c r="E7" s="7"/>
      <c r="F7" s="7"/>
      <c r="G7" s="7"/>
      <c r="H7" s="7"/>
      <c r="I7" s="7"/>
      <c r="J7" s="10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s="9" customFormat="1">
      <c r="A8" s="29"/>
      <c r="B8" s="7"/>
      <c r="C8" s="7"/>
      <c r="D8" s="7"/>
      <c r="E8" s="7"/>
      <c r="F8" s="7"/>
      <c r="G8" s="7"/>
      <c r="H8" s="7"/>
      <c r="I8" s="7"/>
      <c r="J8" s="10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s="9" customFormat="1">
      <c r="A9" s="29"/>
      <c r="B9" s="7"/>
      <c r="C9" s="7"/>
      <c r="D9" s="7"/>
      <c r="E9" s="7"/>
      <c r="F9" s="7"/>
      <c r="G9" s="7"/>
      <c r="H9" s="7"/>
      <c r="I9" s="7"/>
      <c r="J9" s="10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s="9" customFormat="1">
      <c r="A10" s="29"/>
      <c r="B10" s="7"/>
      <c r="C10" s="7"/>
      <c r="D10" s="7"/>
      <c r="E10" s="7"/>
      <c r="F10" s="7"/>
      <c r="G10" s="7"/>
      <c r="H10" s="7"/>
      <c r="I10" s="7"/>
      <c r="J10" s="10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s="9" customFormat="1">
      <c r="A11" s="29"/>
      <c r="B11" s="7"/>
      <c r="C11" s="7"/>
      <c r="D11" s="7"/>
      <c r="E11" s="7"/>
      <c r="F11" s="7"/>
      <c r="G11" s="7"/>
      <c r="H11" s="7"/>
      <c r="I11" s="7"/>
      <c r="J11" s="10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s="9" customFormat="1">
      <c r="A12" s="29"/>
      <c r="B12" s="7"/>
      <c r="C12" s="7"/>
      <c r="D12" s="7"/>
      <c r="E12" s="7"/>
      <c r="F12" s="7"/>
      <c r="G12" s="7"/>
      <c r="H12" s="7"/>
      <c r="I12" s="7"/>
      <c r="J12" s="10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</row>
    <row r="13" spans="1:41" s="9" customFormat="1">
      <c r="A13" s="29"/>
      <c r="B13" s="7"/>
      <c r="C13" s="7"/>
      <c r="D13" s="7"/>
      <c r="E13" s="7"/>
      <c r="F13" s="7"/>
      <c r="G13" s="7"/>
      <c r="H13" s="7"/>
      <c r="I13" s="7"/>
      <c r="J13" s="10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</row>
    <row r="14" spans="1:41" s="9" customFormat="1">
      <c r="A14" s="29"/>
      <c r="B14" s="7"/>
      <c r="C14" s="7"/>
      <c r="D14" s="7"/>
      <c r="E14" s="7"/>
      <c r="F14" s="7"/>
      <c r="G14" s="7"/>
      <c r="H14" s="7"/>
      <c r="I14" s="7"/>
      <c r="J14" s="10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</row>
    <row r="15" spans="1:41" s="9" customFormat="1">
      <c r="A15" s="29"/>
      <c r="B15" s="7"/>
      <c r="C15" s="7"/>
      <c r="D15" s="7"/>
      <c r="E15" s="7"/>
      <c r="F15" s="7"/>
      <c r="G15" s="7"/>
      <c r="H15" s="7"/>
      <c r="I15" s="7"/>
      <c r="J15" s="10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</row>
    <row r="16" spans="1:41" s="9" customFormat="1">
      <c r="A16" s="29"/>
      <c r="B16" s="7"/>
      <c r="C16" s="7"/>
      <c r="D16" s="7"/>
      <c r="E16" s="7"/>
      <c r="F16" s="7"/>
      <c r="G16" s="7"/>
      <c r="H16" s="7"/>
      <c r="I16" s="7"/>
      <c r="J16" s="10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s="9" customFormat="1">
      <c r="A17" s="29"/>
      <c r="B17" s="7"/>
      <c r="C17" s="7"/>
      <c r="D17" s="7"/>
      <c r="E17" s="7"/>
      <c r="F17" s="7"/>
      <c r="G17" s="7"/>
      <c r="H17" s="7"/>
      <c r="I17" s="7"/>
      <c r="J17" s="10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s="9" customFormat="1">
      <c r="A18" s="29"/>
      <c r="B18" s="7"/>
      <c r="C18" s="7"/>
      <c r="D18" s="7"/>
      <c r="E18" s="7"/>
      <c r="F18" s="7"/>
      <c r="G18" s="7"/>
      <c r="H18" s="7"/>
      <c r="I18" s="7"/>
      <c r="J18" s="10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s="9" customFormat="1">
      <c r="A19" s="29"/>
      <c r="B19" s="7"/>
      <c r="C19" s="7"/>
      <c r="D19" s="7"/>
      <c r="E19" s="7"/>
      <c r="F19" s="7"/>
      <c r="G19" s="7"/>
      <c r="H19" s="7"/>
      <c r="I19" s="7"/>
      <c r="J19" s="10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s="9" customFormat="1">
      <c r="A20" s="29"/>
      <c r="B20" s="7"/>
      <c r="C20" s="7"/>
      <c r="D20" s="7"/>
      <c r="E20" s="7"/>
      <c r="F20" s="7"/>
      <c r="G20" s="7"/>
      <c r="H20" s="7"/>
      <c r="I20" s="7"/>
      <c r="J20" s="10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s="9" customFormat="1">
      <c r="A21" s="29"/>
      <c r="B21" s="7"/>
      <c r="C21" s="7"/>
      <c r="D21" s="7"/>
      <c r="E21" s="7"/>
      <c r="F21" s="7"/>
      <c r="G21" s="7"/>
      <c r="H21" s="7"/>
      <c r="I21" s="7"/>
      <c r="J21" s="10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s="9" customFormat="1">
      <c r="A22" s="29"/>
      <c r="B22" s="7"/>
      <c r="C22" s="7"/>
      <c r="D22" s="7"/>
      <c r="E22" s="7"/>
      <c r="F22" s="7"/>
      <c r="G22" s="7"/>
      <c r="H22" s="7"/>
      <c r="I22" s="7"/>
      <c r="J22" s="10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s="9" customFormat="1">
      <c r="A23" s="29"/>
      <c r="B23" s="7"/>
      <c r="C23" s="7"/>
      <c r="D23" s="7"/>
      <c r="E23" s="7"/>
      <c r="F23" s="7"/>
      <c r="G23" s="7"/>
      <c r="H23" s="7"/>
      <c r="I23" s="7"/>
      <c r="J23" s="10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s="9" customFormat="1">
      <c r="A24" s="29"/>
      <c r="B24" s="7"/>
      <c r="C24" s="7"/>
      <c r="D24" s="7"/>
      <c r="E24" s="7"/>
      <c r="F24" s="7"/>
      <c r="G24" s="7"/>
      <c r="H24" s="7"/>
      <c r="I24" s="7"/>
      <c r="J24" s="10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s="9" customFormat="1">
      <c r="A25" s="29"/>
      <c r="B25" s="7"/>
      <c r="C25" s="7"/>
      <c r="D25" s="7"/>
      <c r="E25" s="7"/>
      <c r="F25" s="7"/>
      <c r="G25" s="7"/>
      <c r="H25" s="7"/>
      <c r="I25" s="7"/>
      <c r="J25" s="10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B71"/>
  <sheetViews>
    <sheetView workbookViewId="0"/>
  </sheetViews>
  <sheetFormatPr baseColWidth="10" defaultRowHeight="15"/>
  <cols>
    <col min="1" max="1" width="5.7109375" style="11" customWidth="1"/>
    <col min="2" max="2" width="11.42578125" style="23"/>
  </cols>
  <sheetData>
    <row r="1" spans="1:2" ht="18.75">
      <c r="A1" s="2" t="s">
        <v>1</v>
      </c>
      <c r="B1" s="25"/>
    </row>
    <row r="2" spans="1:2" ht="18.75">
      <c r="A2" s="5"/>
      <c r="B2" s="36">
        <v>40000</v>
      </c>
    </row>
    <row r="3" spans="1:2">
      <c r="A3" s="6"/>
      <c r="B3" s="36">
        <v>50000</v>
      </c>
    </row>
    <row r="4" spans="1:2">
      <c r="A4" s="6"/>
      <c r="B4" s="36">
        <v>60000</v>
      </c>
    </row>
    <row r="5" spans="1:2">
      <c r="A5" s="6"/>
      <c r="B5" s="36">
        <v>70000</v>
      </c>
    </row>
    <row r="6" spans="1:2">
      <c r="A6" s="6"/>
      <c r="B6" s="36"/>
    </row>
    <row r="7" spans="1:2">
      <c r="A7" s="6"/>
      <c r="B7" s="36"/>
    </row>
    <row r="8" spans="1:2">
      <c r="A8" s="6"/>
      <c r="B8" s="36"/>
    </row>
    <row r="9" spans="1:2">
      <c r="A9" s="6"/>
      <c r="B9" s="36"/>
    </row>
    <row r="10" spans="1:2">
      <c r="A10" s="6"/>
      <c r="B10" s="36"/>
    </row>
    <row r="11" spans="1:2">
      <c r="A11" s="6"/>
      <c r="B11" s="36"/>
    </row>
    <row r="12" spans="1:2">
      <c r="A12" s="6"/>
      <c r="B12" s="36"/>
    </row>
    <row r="13" spans="1:2">
      <c r="A13" s="6"/>
      <c r="B13" s="36"/>
    </row>
    <row r="14" spans="1:2">
      <c r="A14" s="6"/>
      <c r="B14" s="36"/>
    </row>
    <row r="15" spans="1:2">
      <c r="A15" s="6"/>
      <c r="B15" s="36"/>
    </row>
    <row r="16" spans="1:2">
      <c r="A16" s="6"/>
      <c r="B16" s="36"/>
    </row>
    <row r="17" spans="1:2">
      <c r="A17" s="6"/>
      <c r="B17" s="36"/>
    </row>
    <row r="18" spans="1:2">
      <c r="A18" s="6"/>
      <c r="B18" s="36"/>
    </row>
    <row r="19" spans="1:2">
      <c r="A19" s="6"/>
      <c r="B19" s="36"/>
    </row>
    <row r="20" spans="1:2">
      <c r="A20" s="6"/>
      <c r="B20" s="36"/>
    </row>
    <row r="21" spans="1:2">
      <c r="A21" s="6"/>
      <c r="B21" s="36"/>
    </row>
    <row r="22" spans="1:2">
      <c r="A22" s="6"/>
      <c r="B22" s="36"/>
    </row>
    <row r="23" spans="1:2">
      <c r="A23" s="6"/>
      <c r="B23" s="36"/>
    </row>
    <row r="24" spans="1:2">
      <c r="A24" s="6"/>
      <c r="B24" s="36"/>
    </row>
    <row r="25" spans="1:2">
      <c r="A25" s="6"/>
      <c r="B25" s="36"/>
    </row>
    <row r="26" spans="1:2">
      <c r="B26" s="36"/>
    </row>
    <row r="27" spans="1:2">
      <c r="B27" s="36"/>
    </row>
    <row r="28" spans="1:2">
      <c r="B28" s="36"/>
    </row>
    <row r="29" spans="1:2">
      <c r="B29" s="36"/>
    </row>
    <row r="30" spans="1:2">
      <c r="B30" s="36"/>
    </row>
    <row r="31" spans="1:2">
      <c r="B31" s="36"/>
    </row>
    <row r="32" spans="1:2">
      <c r="B32" s="36"/>
    </row>
    <row r="33" spans="2:2">
      <c r="B33" s="36"/>
    </row>
    <row r="34" spans="2:2">
      <c r="B34" s="36"/>
    </row>
    <row r="35" spans="2:2">
      <c r="B35" s="36"/>
    </row>
    <row r="36" spans="2:2">
      <c r="B36" s="36"/>
    </row>
    <row r="37" spans="2:2">
      <c r="B37" s="36"/>
    </row>
    <row r="38" spans="2:2">
      <c r="B38" s="36"/>
    </row>
    <row r="39" spans="2:2">
      <c r="B39" s="36"/>
    </row>
    <row r="40" spans="2:2">
      <c r="B40" s="36"/>
    </row>
    <row r="41" spans="2:2">
      <c r="B41" s="36"/>
    </row>
    <row r="42" spans="2:2">
      <c r="B42" s="36"/>
    </row>
    <row r="43" spans="2:2">
      <c r="B43" s="36"/>
    </row>
    <row r="44" spans="2:2">
      <c r="B44" s="36"/>
    </row>
    <row r="45" spans="2:2">
      <c r="B45" s="36"/>
    </row>
    <row r="46" spans="2:2">
      <c r="B46" s="36"/>
    </row>
    <row r="47" spans="2:2">
      <c r="B47" s="36"/>
    </row>
    <row r="48" spans="2:2">
      <c r="B48" s="36"/>
    </row>
    <row r="49" spans="2:2">
      <c r="B49" s="36"/>
    </row>
    <row r="50" spans="2:2">
      <c r="B50" s="36"/>
    </row>
    <row r="51" spans="2:2">
      <c r="B51" s="36"/>
    </row>
    <row r="52" spans="2:2">
      <c r="B52" s="35"/>
    </row>
    <row r="53" spans="2:2">
      <c r="B53" s="35"/>
    </row>
    <row r="54" spans="2:2">
      <c r="B54" s="35"/>
    </row>
    <row r="55" spans="2:2">
      <c r="B55" s="35"/>
    </row>
    <row r="56" spans="2:2">
      <c r="B56" s="35"/>
    </row>
    <row r="57" spans="2:2">
      <c r="B57" s="35"/>
    </row>
    <row r="58" spans="2:2">
      <c r="B58" s="35"/>
    </row>
    <row r="59" spans="2:2">
      <c r="B59" s="35"/>
    </row>
    <row r="60" spans="2:2">
      <c r="B60" s="35"/>
    </row>
    <row r="61" spans="2:2">
      <c r="B61" s="35"/>
    </row>
    <row r="62" spans="2:2">
      <c r="B62" s="35"/>
    </row>
    <row r="63" spans="2:2">
      <c r="B63" s="35"/>
    </row>
    <row r="64" spans="2:2">
      <c r="B64" s="35"/>
    </row>
    <row r="65" spans="2:2">
      <c r="B65" s="35"/>
    </row>
    <row r="66" spans="2:2">
      <c r="B66" s="35"/>
    </row>
    <row r="67" spans="2:2">
      <c r="B67" s="35"/>
    </row>
    <row r="68" spans="2:2">
      <c r="B68" s="35"/>
    </row>
    <row r="69" spans="2:2">
      <c r="B69" s="35"/>
    </row>
    <row r="70" spans="2:2">
      <c r="B70" s="35"/>
    </row>
    <row r="71" spans="2:2">
      <c r="B71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X37"/>
  <sheetViews>
    <sheetView tabSelected="1" workbookViewId="0">
      <pane ySplit="4" topLeftCell="A5" activePane="bottomLeft" state="frozen"/>
      <selection pane="bottomLeft" activeCell="A2" sqref="A2"/>
    </sheetView>
  </sheetViews>
  <sheetFormatPr baseColWidth="10" defaultRowHeight="15"/>
  <cols>
    <col min="1" max="1" width="11.42578125" style="33"/>
    <col min="2" max="2" width="15.28515625" customWidth="1"/>
    <col min="3" max="22" width="7.7109375" customWidth="1"/>
    <col min="23" max="23" width="11.42578125" style="23"/>
  </cols>
  <sheetData>
    <row r="1" spans="1:24">
      <c r="A1" s="1"/>
    </row>
    <row r="2" spans="1:24">
      <c r="A2" s="1"/>
      <c r="I2" s="23"/>
      <c r="M2" s="23"/>
    </row>
    <row r="3" spans="1:24" ht="15.75">
      <c r="A3" s="1"/>
      <c r="I3" s="23"/>
      <c r="J3" s="23"/>
      <c r="N3" s="39"/>
      <c r="O3" s="39"/>
      <c r="P3" s="39"/>
      <c r="Q3" s="39"/>
      <c r="R3" s="39"/>
    </row>
    <row r="4" spans="1:24" ht="19.5">
      <c r="A4" s="1"/>
      <c r="C4" s="37"/>
      <c r="D4" s="38"/>
      <c r="E4" s="38"/>
      <c r="F4" s="38"/>
      <c r="G4" s="38"/>
    </row>
    <row r="5" spans="1:24" ht="19.5">
      <c r="C5" s="20"/>
      <c r="D5" s="21"/>
      <c r="E5" s="21"/>
      <c r="F5" s="21"/>
      <c r="G5" s="21"/>
      <c r="X5" s="23"/>
    </row>
    <row r="6" spans="1:24" ht="15.75">
      <c r="B6" s="15"/>
      <c r="C6" s="14">
        <f>IF(C8="","",1)</f>
        <v>1</v>
      </c>
      <c r="D6" s="14">
        <f>IF(D8="","",2)</f>
        <v>2</v>
      </c>
      <c r="E6" s="14">
        <f>IF(E8="","",3)</f>
        <v>3</v>
      </c>
      <c r="F6" s="14">
        <f>IF(F8="","",4)</f>
        <v>4</v>
      </c>
      <c r="G6" s="14">
        <f>IF(G8="","",5)</f>
        <v>5</v>
      </c>
      <c r="H6" s="14">
        <f>IF(H8="","",6)</f>
        <v>6</v>
      </c>
      <c r="I6" s="14">
        <f>IF(I8="","",7)</f>
        <v>7</v>
      </c>
      <c r="J6" s="14">
        <f>IF(J8="","",8)</f>
        <v>8</v>
      </c>
      <c r="K6" s="14" t="str">
        <f>IF(K8="","",9)</f>
        <v/>
      </c>
      <c r="L6" s="14" t="str">
        <f>IF(L8="","",10)</f>
        <v/>
      </c>
      <c r="M6" s="14" t="str">
        <f>IF(M8="","",11)</f>
        <v/>
      </c>
      <c r="N6" s="14" t="str">
        <f>IF(N8="","",12)</f>
        <v/>
      </c>
      <c r="O6" s="14" t="str">
        <f>IF(O8="","",13)</f>
        <v/>
      </c>
      <c r="P6" s="14" t="str">
        <f>IF(P8="","",14)</f>
        <v/>
      </c>
      <c r="Q6" s="14" t="str">
        <f>IF(Q8="","",15)</f>
        <v/>
      </c>
      <c r="R6" s="14" t="str">
        <f>IF(R8="","",16)</f>
        <v/>
      </c>
      <c r="S6" s="14" t="str">
        <f>IF(S8="","",17)</f>
        <v/>
      </c>
      <c r="T6" s="14" t="str">
        <f>IF(T8="","",18)</f>
        <v/>
      </c>
      <c r="U6" s="14" t="str">
        <f>IF(U8="","",19)</f>
        <v/>
      </c>
      <c r="V6" s="14" t="str">
        <f>IF(V8="","",20)</f>
        <v/>
      </c>
      <c r="X6" s="23"/>
    </row>
    <row r="7" spans="1:24">
      <c r="A7" s="34">
        <f>TRANSPOSE('R1'!A3)</f>
        <v>0</v>
      </c>
      <c r="B7" s="15"/>
      <c r="C7" s="18">
        <f>IF(TRANSPOSE('R1'!B3)=0,"",TRANSPOSE('R1'!B3))</f>
        <v>10</v>
      </c>
      <c r="D7" s="18">
        <f>IF(TRANSPOSE('R1'!C3)=0,"",TRANSPOSE('R1'!C3))</f>
        <v>12</v>
      </c>
      <c r="E7" s="18">
        <f>IF(TRANSPOSE('R1'!D3)=0,"",TRANSPOSE('R1'!D3))</f>
        <v>5</v>
      </c>
      <c r="F7" s="18">
        <f>IF(TRANSPOSE('R1'!E3)=0,"",TRANSPOSE('R1'!E3))</f>
        <v>6</v>
      </c>
      <c r="G7" s="18">
        <f>IF(TRANSPOSE('R1'!F3)=0,"",TRANSPOSE('R1'!F3))</f>
        <v>8</v>
      </c>
      <c r="H7" s="18">
        <f>IF(TRANSPOSE('R1'!G3)=0,"",TRANSPOSE('R1'!G3))</f>
        <v>30</v>
      </c>
      <c r="I7" s="18">
        <f>IF(TRANSPOSE('R1'!H3)=0,"",TRANSPOSE('R1'!H3))</f>
        <v>40</v>
      </c>
      <c r="J7" s="18">
        <f>IF(TRANSPOSE('R1'!I3)=0,"",TRANSPOSE('R1'!I3))</f>
        <v>10</v>
      </c>
      <c r="K7" s="18" t="str">
        <f>IF(TRANSPOSE('R1'!J3)=0,"",TRANSPOSE('R1'!J3))</f>
        <v/>
      </c>
      <c r="L7" s="18" t="str">
        <f>IF(TRANSPOSE('R1'!K3)=0,"",TRANSPOSE('R1'!K3))</f>
        <v/>
      </c>
      <c r="M7" s="18" t="str">
        <f>IF(TRANSPOSE('R1'!L3)=0,"",TRANSPOSE('R1'!L3))</f>
        <v/>
      </c>
      <c r="N7" s="18" t="str">
        <f>IF(TRANSPOSE('R1'!M3)=0,"",TRANSPOSE('R1'!M3))</f>
        <v/>
      </c>
      <c r="O7" s="18" t="str">
        <f>IF(TRANSPOSE('R1'!N3)=0,"",TRANSPOSE('R1'!N3))</f>
        <v/>
      </c>
      <c r="P7" s="18" t="str">
        <f>IF(TRANSPOSE('R1'!O3)=0,"",TRANSPOSE('R1'!O3))</f>
        <v/>
      </c>
      <c r="Q7" s="18" t="str">
        <f>IF(TRANSPOSE('R1'!P3)=0,"",TRANSPOSE('R1'!P3))</f>
        <v/>
      </c>
      <c r="R7" s="18" t="str">
        <f>IF(TRANSPOSE('R1'!Q3)=0,"",TRANSPOSE('R1'!Q3))</f>
        <v/>
      </c>
      <c r="S7" s="18" t="str">
        <f>IF(TRANSPOSE('R1'!R3)=0,"",TRANSPOSE('R1'!R3))</f>
        <v/>
      </c>
      <c r="T7" s="18" t="str">
        <f>IF(TRANSPOSE('R1'!S3)=0,"",TRANSPOSE('R1'!S3))</f>
        <v/>
      </c>
      <c r="U7" s="18" t="str">
        <f>IF(TRANSPOSE('R1'!T3)=0,"",TRANSPOSE('R1'!T3))</f>
        <v/>
      </c>
      <c r="V7" s="18" t="str">
        <f>IF(TRANSPOSE('R1'!U3)=0,"",TRANSPOSE('R1'!U3))</f>
        <v/>
      </c>
      <c r="W7" s="23">
        <f>IF(TRANSPOSE(Masse!B2)=0,"",TRANSPOSE(Masse!B2))</f>
        <v>40000</v>
      </c>
      <c r="X7" s="24">
        <f>IFERROR(SUM(W7*0.8495),"")</f>
        <v>33980</v>
      </c>
    </row>
    <row r="8" spans="1:24">
      <c r="A8" s="34"/>
      <c r="B8" s="15"/>
      <c r="C8" s="19">
        <f t="shared" ref="C8:V8" si="0">IFERROR(($X$7/C7),"")</f>
        <v>3398</v>
      </c>
      <c r="D8" s="17">
        <f t="shared" si="0"/>
        <v>2831.6666666666665</v>
      </c>
      <c r="E8" s="17">
        <f t="shared" si="0"/>
        <v>6796</v>
      </c>
      <c r="F8" s="17">
        <f t="shared" si="0"/>
        <v>5663.333333333333</v>
      </c>
      <c r="G8" s="17">
        <f t="shared" si="0"/>
        <v>4247.5</v>
      </c>
      <c r="H8" s="17">
        <f t="shared" si="0"/>
        <v>1132.6666666666667</v>
      </c>
      <c r="I8" s="17">
        <f t="shared" si="0"/>
        <v>849.5</v>
      </c>
      <c r="J8" s="17">
        <f t="shared" si="0"/>
        <v>3398</v>
      </c>
      <c r="K8" s="17" t="str">
        <f t="shared" si="0"/>
        <v/>
      </c>
      <c r="L8" s="17" t="str">
        <f t="shared" si="0"/>
        <v/>
      </c>
      <c r="M8" s="17" t="str">
        <f t="shared" si="0"/>
        <v/>
      </c>
      <c r="N8" s="17" t="str">
        <f t="shared" si="0"/>
        <v/>
      </c>
      <c r="O8" s="17" t="str">
        <f t="shared" si="0"/>
        <v/>
      </c>
      <c r="P8" s="17" t="str">
        <f t="shared" si="0"/>
        <v/>
      </c>
      <c r="Q8" s="17" t="str">
        <f t="shared" si="0"/>
        <v/>
      </c>
      <c r="R8" s="17" t="str">
        <f t="shared" si="0"/>
        <v/>
      </c>
      <c r="S8" s="17" t="str">
        <f t="shared" si="0"/>
        <v/>
      </c>
      <c r="T8" s="17" t="str">
        <f t="shared" si="0"/>
        <v/>
      </c>
      <c r="U8" s="17" t="str">
        <f t="shared" si="0"/>
        <v/>
      </c>
      <c r="V8" s="17" t="str">
        <f t="shared" si="0"/>
        <v/>
      </c>
      <c r="W8" s="24"/>
      <c r="X8" s="23"/>
    </row>
    <row r="9" spans="1:24">
      <c r="A9" s="34"/>
      <c r="X9" s="23"/>
    </row>
    <row r="10" spans="1:24" ht="15" customHeight="1">
      <c r="A10" s="34">
        <f>TRANSPOSE('R1'!A4)</f>
        <v>0</v>
      </c>
      <c r="B10" s="15"/>
      <c r="C10" s="18">
        <f>IF(TRANSPOSE('R1'!B4)=0,"",TRANSPOSE('R1'!B4))</f>
        <v>11</v>
      </c>
      <c r="D10" s="18">
        <f>IF(TRANSPOSE('R1'!C4)=0,"",TRANSPOSE('R1'!C4))</f>
        <v>12</v>
      </c>
      <c r="E10" s="18">
        <f>IF(TRANSPOSE('R1'!D4)=0,"",TRANSPOSE('R1'!D4))</f>
        <v>4</v>
      </c>
      <c r="F10" s="18">
        <f>IF(TRANSPOSE('R1'!E4)=0,"",TRANSPOSE('R1'!E4))</f>
        <v>5</v>
      </c>
      <c r="G10" s="18">
        <f>IF(TRANSPOSE('R1'!F4)=0,"",TRANSPOSE('R1'!F4))</f>
        <v>7</v>
      </c>
      <c r="H10" s="18">
        <f>IF(TRANSPOSE('R1'!G4)=0,"",TRANSPOSE('R1'!G4))</f>
        <v>32</v>
      </c>
      <c r="I10" s="18">
        <f>IF(TRANSPOSE('R1'!H4)=0,"",TRANSPOSE('R1'!H4))</f>
        <v>42</v>
      </c>
      <c r="J10" s="18">
        <f>IF(TRANSPOSE('R1'!I4)=0,"",TRANSPOSE('R1'!I4))</f>
        <v>11</v>
      </c>
      <c r="K10" s="18" t="str">
        <f>IF(TRANSPOSE('R1'!J4)=0,"",TRANSPOSE('R1'!J4))</f>
        <v/>
      </c>
      <c r="L10" s="18" t="str">
        <f>IF(TRANSPOSE('R1'!K4)=0,"",TRANSPOSE('R1'!K4))</f>
        <v/>
      </c>
      <c r="M10" s="18" t="str">
        <f>IF(TRANSPOSE('R1'!L4)=0,"",TRANSPOSE('R1'!L4))</f>
        <v/>
      </c>
      <c r="N10" s="18" t="str">
        <f>IF(TRANSPOSE('R1'!M4)=0,"",TRANSPOSE('R1'!M4))</f>
        <v/>
      </c>
      <c r="O10" s="18" t="str">
        <f>IF(TRANSPOSE('R1'!N4)=0,"",TRANSPOSE('R1'!N4))</f>
        <v/>
      </c>
      <c r="P10" s="18" t="str">
        <f>IF(TRANSPOSE('R1'!O4)=0,"",TRANSPOSE('R1'!O4))</f>
        <v/>
      </c>
      <c r="Q10" s="18" t="str">
        <f>IF(TRANSPOSE('R1'!P4)=0,"",TRANSPOSE('R1'!P4))</f>
        <v/>
      </c>
      <c r="R10" s="18" t="str">
        <f>IF(TRANSPOSE('R1'!Q4)=0,"",TRANSPOSE('R1'!Q4))</f>
        <v/>
      </c>
      <c r="S10" s="18" t="str">
        <f>IF(TRANSPOSE('R1'!R4)=0,"",TRANSPOSE('R1'!R4))</f>
        <v/>
      </c>
      <c r="T10" s="18" t="str">
        <f>IF(TRANSPOSE('R1'!S4)=0,"",TRANSPOSE('R1'!S4))</f>
        <v/>
      </c>
      <c r="U10" s="18" t="str">
        <f>IF(TRANSPOSE('R1'!T4)=0,"",TRANSPOSE('R1'!T4))</f>
        <v/>
      </c>
      <c r="V10" s="18" t="str">
        <f>IF(TRANSPOSE('R1'!U4)=0,"",TRANSPOSE('R1'!U4))</f>
        <v/>
      </c>
      <c r="W10" s="23">
        <f>IF(TRANSPOSE(Masse!B3)=0,"",TRANSPOSE(Masse!B3))</f>
        <v>50000</v>
      </c>
      <c r="X10" s="24">
        <f>IFERROR(SUM(W10*0.8495),"")</f>
        <v>42475</v>
      </c>
    </row>
    <row r="11" spans="1:24">
      <c r="B11" s="15"/>
      <c r="C11" s="19">
        <f>IFERROR(($X10/C10),"")</f>
        <v>3861.3636363636365</v>
      </c>
      <c r="D11" s="19">
        <f t="shared" ref="D11:V11" si="1">IFERROR(($X10/D10),"")</f>
        <v>3539.5833333333335</v>
      </c>
      <c r="E11" s="19">
        <f t="shared" si="1"/>
        <v>10618.75</v>
      </c>
      <c r="F11" s="19">
        <f t="shared" si="1"/>
        <v>8495</v>
      </c>
      <c r="G11" s="19">
        <f t="shared" si="1"/>
        <v>6067.8571428571431</v>
      </c>
      <c r="H11" s="19">
        <f t="shared" si="1"/>
        <v>1327.34375</v>
      </c>
      <c r="I11" s="19">
        <f t="shared" si="1"/>
        <v>1011.3095238095239</v>
      </c>
      <c r="J11" s="19">
        <f t="shared" si="1"/>
        <v>3861.3636363636365</v>
      </c>
      <c r="K11" s="19" t="str">
        <f t="shared" si="1"/>
        <v/>
      </c>
      <c r="L11" s="19" t="str">
        <f t="shared" si="1"/>
        <v/>
      </c>
      <c r="M11" s="19" t="str">
        <f t="shared" si="1"/>
        <v/>
      </c>
      <c r="N11" s="19" t="str">
        <f t="shared" si="1"/>
        <v/>
      </c>
      <c r="O11" s="19" t="str">
        <f t="shared" si="1"/>
        <v/>
      </c>
      <c r="P11" s="19" t="str">
        <f t="shared" si="1"/>
        <v/>
      </c>
      <c r="Q11" s="19" t="str">
        <f t="shared" si="1"/>
        <v/>
      </c>
      <c r="R11" s="19" t="str">
        <f t="shared" si="1"/>
        <v/>
      </c>
      <c r="S11" s="19" t="str">
        <f t="shared" si="1"/>
        <v/>
      </c>
      <c r="T11" s="19" t="str">
        <f t="shared" si="1"/>
        <v/>
      </c>
      <c r="U11" s="19" t="str">
        <f t="shared" si="1"/>
        <v/>
      </c>
      <c r="V11" s="19" t="str">
        <f t="shared" si="1"/>
        <v/>
      </c>
      <c r="X11" s="24"/>
    </row>
    <row r="12" spans="1:24">
      <c r="B12" s="15"/>
      <c r="C12" s="22">
        <f>IFERROR((C10-C7),"")</f>
        <v>1</v>
      </c>
      <c r="D12" s="22">
        <f t="shared" ref="D12:V12" si="2">IFERROR((D10-D7),"")</f>
        <v>0</v>
      </c>
      <c r="E12" s="22">
        <f t="shared" si="2"/>
        <v>-1</v>
      </c>
      <c r="F12" s="22">
        <f t="shared" si="2"/>
        <v>-1</v>
      </c>
      <c r="G12" s="22">
        <f t="shared" si="2"/>
        <v>-1</v>
      </c>
      <c r="H12" s="22">
        <f t="shared" si="2"/>
        <v>2</v>
      </c>
      <c r="I12" s="22">
        <f t="shared" si="2"/>
        <v>2</v>
      </c>
      <c r="J12" s="22">
        <f t="shared" si="2"/>
        <v>1</v>
      </c>
      <c r="K12" s="22" t="str">
        <f t="shared" si="2"/>
        <v/>
      </c>
      <c r="L12" s="22" t="str">
        <f t="shared" si="2"/>
        <v/>
      </c>
      <c r="M12" s="22" t="str">
        <f t="shared" si="2"/>
        <v/>
      </c>
      <c r="N12" s="22" t="str">
        <f t="shared" si="2"/>
        <v/>
      </c>
      <c r="O12" s="22" t="str">
        <f t="shared" si="2"/>
        <v/>
      </c>
      <c r="P12" s="22" t="str">
        <f t="shared" si="2"/>
        <v/>
      </c>
      <c r="Q12" s="22" t="str">
        <f t="shared" si="2"/>
        <v/>
      </c>
      <c r="R12" s="22" t="str">
        <f t="shared" si="2"/>
        <v/>
      </c>
      <c r="S12" s="22" t="str">
        <f t="shared" si="2"/>
        <v/>
      </c>
      <c r="T12" s="22" t="str">
        <f t="shared" si="2"/>
        <v/>
      </c>
      <c r="U12" s="22" t="str">
        <f t="shared" si="2"/>
        <v/>
      </c>
      <c r="V12" s="22" t="str">
        <f t="shared" si="2"/>
        <v/>
      </c>
      <c r="X12" s="24"/>
    </row>
    <row r="13" spans="1:24" ht="15" customHeight="1">
      <c r="B13" s="15"/>
      <c r="C13" s="26">
        <f>IFERROR((C11-C8),"")</f>
        <v>463.36363636363649</v>
      </c>
      <c r="D13" s="26">
        <f t="shared" ref="D13:V13" si="3">IFERROR((D11-D8),"")</f>
        <v>707.91666666666697</v>
      </c>
      <c r="E13" s="26">
        <f t="shared" si="3"/>
        <v>3822.75</v>
      </c>
      <c r="F13" s="26">
        <f t="shared" si="3"/>
        <v>2831.666666666667</v>
      </c>
      <c r="G13" s="26">
        <f t="shared" si="3"/>
        <v>1820.3571428571431</v>
      </c>
      <c r="H13" s="26">
        <f t="shared" si="3"/>
        <v>194.67708333333326</v>
      </c>
      <c r="I13" s="26">
        <f t="shared" si="3"/>
        <v>161.80952380952385</v>
      </c>
      <c r="J13" s="26">
        <f t="shared" si="3"/>
        <v>463.36363636363649</v>
      </c>
      <c r="K13" s="26" t="str">
        <f t="shared" si="3"/>
        <v/>
      </c>
      <c r="L13" s="26" t="str">
        <f t="shared" si="3"/>
        <v/>
      </c>
      <c r="M13" s="26" t="str">
        <f t="shared" si="3"/>
        <v/>
      </c>
      <c r="N13" s="26" t="str">
        <f t="shared" si="3"/>
        <v/>
      </c>
      <c r="O13" s="26" t="str">
        <f t="shared" si="3"/>
        <v/>
      </c>
      <c r="P13" s="26" t="str">
        <f t="shared" si="3"/>
        <v/>
      </c>
      <c r="Q13" s="26" t="str">
        <f t="shared" si="3"/>
        <v/>
      </c>
      <c r="R13" s="26" t="str">
        <f t="shared" si="3"/>
        <v/>
      </c>
      <c r="S13" s="26" t="str">
        <f t="shared" si="3"/>
        <v/>
      </c>
      <c r="T13" s="26" t="str">
        <f t="shared" si="3"/>
        <v/>
      </c>
      <c r="U13" s="26" t="str">
        <f t="shared" si="3"/>
        <v/>
      </c>
      <c r="V13" s="26" t="str">
        <f t="shared" si="3"/>
        <v/>
      </c>
      <c r="X13" s="24"/>
    </row>
    <row r="14" spans="1:24"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X14" s="23"/>
    </row>
    <row r="15" spans="1:24" ht="15.75">
      <c r="B15" s="15"/>
      <c r="C15" s="14">
        <f>IF(C17="","",1)</f>
        <v>1</v>
      </c>
      <c r="D15" s="14">
        <f>IF(D17="","",2)</f>
        <v>2</v>
      </c>
      <c r="E15" s="14">
        <f>IF(E17="","",3)</f>
        <v>3</v>
      </c>
      <c r="F15" s="14">
        <f>IF(F17="","",4)</f>
        <v>4</v>
      </c>
      <c r="G15" s="14">
        <f>IF(G17="","",5)</f>
        <v>5</v>
      </c>
      <c r="H15" s="14">
        <f>IF(H17="","",6)</f>
        <v>6</v>
      </c>
      <c r="I15" s="14">
        <f>IF(I17="","",7)</f>
        <v>7</v>
      </c>
      <c r="J15" s="14">
        <f>IF(J17="","",8)</f>
        <v>8</v>
      </c>
      <c r="K15" s="14" t="str">
        <f>IF(K17="","",9)</f>
        <v/>
      </c>
      <c r="L15" s="14" t="str">
        <f>IF(L17="","",10)</f>
        <v/>
      </c>
      <c r="M15" s="14" t="str">
        <f>IF(M17="","",11)</f>
        <v/>
      </c>
      <c r="N15" s="14" t="str">
        <f>IF(N17="","",12)</f>
        <v/>
      </c>
      <c r="O15" s="14" t="str">
        <f>IF(O17="","",13)</f>
        <v/>
      </c>
      <c r="P15" s="14" t="str">
        <f>IF(P17="","",14)</f>
        <v/>
      </c>
      <c r="Q15" s="14" t="str">
        <f>IF(Q17="","",15)</f>
        <v/>
      </c>
      <c r="R15" s="14" t="str">
        <f>IF(R17="","",16)</f>
        <v/>
      </c>
      <c r="S15" s="14" t="str">
        <f>IF(S17="","",17)</f>
        <v/>
      </c>
      <c r="T15" s="14" t="str">
        <f>IF(T17="","",18)</f>
        <v/>
      </c>
      <c r="U15" s="14" t="str">
        <f>IF(U17="","",19)</f>
        <v/>
      </c>
      <c r="V15" s="14" t="str">
        <f>IF(V17="","",20)</f>
        <v/>
      </c>
      <c r="X15" s="23"/>
    </row>
    <row r="16" spans="1:24">
      <c r="A16" s="34">
        <f>TRANSPOSE('R1'!A5)</f>
        <v>0</v>
      </c>
      <c r="B16" s="15"/>
      <c r="C16" s="18">
        <f>IF(TRANSPOSE('R1'!B5)=0,"",TRANSPOSE('R1'!B5))</f>
        <v>14</v>
      </c>
      <c r="D16" s="18">
        <f>IF(TRANSPOSE('R1'!C5)=0,"",TRANSPOSE('R1'!C5))</f>
        <v>10</v>
      </c>
      <c r="E16" s="18">
        <f>IF(TRANSPOSE('R1'!D5)=0,"",TRANSPOSE('R1'!D5))</f>
        <v>4</v>
      </c>
      <c r="F16" s="18">
        <f>IF(TRANSPOSE('R1'!E5)=0,"",TRANSPOSE('R1'!E5))</f>
        <v>5</v>
      </c>
      <c r="G16" s="18">
        <f>IF(TRANSPOSE('R1'!F5)=0,"",TRANSPOSE('R1'!F5))</f>
        <v>6</v>
      </c>
      <c r="H16" s="18">
        <f>IF(TRANSPOSE('R1'!G5)=0,"",TRANSPOSE('R1'!G5))</f>
        <v>33</v>
      </c>
      <c r="I16" s="18">
        <f>IF(TRANSPOSE('R1'!H5)=0,"",TRANSPOSE('R1'!H5))</f>
        <v>44</v>
      </c>
      <c r="J16" s="18">
        <f>IF(TRANSPOSE('R1'!I5)=0,"",TRANSPOSE('R1'!I5))</f>
        <v>9</v>
      </c>
      <c r="K16" s="18" t="str">
        <f>IF(TRANSPOSE('R1'!J5)=0,"",TRANSPOSE('R1'!J5))</f>
        <v/>
      </c>
      <c r="L16" s="18" t="str">
        <f>IF(TRANSPOSE('R1'!K5)=0,"",TRANSPOSE('R1'!K5))</f>
        <v/>
      </c>
      <c r="M16" s="18" t="str">
        <f>IF(TRANSPOSE('R1'!L5)=0,"",TRANSPOSE('R1'!L5))</f>
        <v/>
      </c>
      <c r="N16" s="18" t="str">
        <f>IF(TRANSPOSE('R1'!M5)=0,"",TRANSPOSE('R1'!M5))</f>
        <v/>
      </c>
      <c r="O16" s="18" t="str">
        <f>IF(TRANSPOSE('R1'!N5)=0,"",TRANSPOSE('R1'!N5))</f>
        <v/>
      </c>
      <c r="P16" s="18" t="str">
        <f>IF(TRANSPOSE('R1'!O5)=0,"",TRANSPOSE('R1'!O5))</f>
        <v/>
      </c>
      <c r="Q16" s="18" t="str">
        <f>IF(TRANSPOSE('R1'!P5)=0,"",TRANSPOSE('R1'!P5))</f>
        <v/>
      </c>
      <c r="R16" s="18" t="str">
        <f>IF(TRANSPOSE('R1'!Q5)=0,"",TRANSPOSE('R1'!Q5))</f>
        <v/>
      </c>
      <c r="S16" s="18" t="str">
        <f>IF(TRANSPOSE('R1'!R5)=0,"",TRANSPOSE('R1'!R5))</f>
        <v/>
      </c>
      <c r="T16" s="18" t="str">
        <f>IF(TRANSPOSE('R1'!S5)=0,"",TRANSPOSE('R1'!S5))</f>
        <v/>
      </c>
      <c r="U16" s="18" t="str">
        <f>IF(TRANSPOSE('R1'!T5)=0,"",TRANSPOSE('R1'!T5))</f>
        <v/>
      </c>
      <c r="V16" s="18" t="str">
        <f>IF(TRANSPOSE('R1'!U5)=0,"",TRANSPOSE('R1'!U5))</f>
        <v/>
      </c>
      <c r="W16" s="23">
        <f>IF(TRANSPOSE(Masse!B4)=0,"",TRANSPOSE(Masse!B4))</f>
        <v>60000</v>
      </c>
      <c r="X16" s="24">
        <f>IFERROR(SUM(W16*0.8495),"")</f>
        <v>50970</v>
      </c>
    </row>
    <row r="17" spans="1:24">
      <c r="B17" s="15"/>
      <c r="C17" s="19">
        <f>IFERROR(($X16/C16),"")</f>
        <v>3640.7142857142858</v>
      </c>
      <c r="D17" s="19">
        <f t="shared" ref="D17:V17" si="4">IFERROR(($X16/D16),"")</f>
        <v>5097</v>
      </c>
      <c r="E17" s="19">
        <f t="shared" si="4"/>
        <v>12742.5</v>
      </c>
      <c r="F17" s="19">
        <f t="shared" si="4"/>
        <v>10194</v>
      </c>
      <c r="G17" s="19">
        <f t="shared" si="4"/>
        <v>8495</v>
      </c>
      <c r="H17" s="19">
        <f t="shared" si="4"/>
        <v>1544.5454545454545</v>
      </c>
      <c r="I17" s="19">
        <f t="shared" si="4"/>
        <v>1158.409090909091</v>
      </c>
      <c r="J17" s="19">
        <f t="shared" si="4"/>
        <v>5663.333333333333</v>
      </c>
      <c r="K17" s="19" t="str">
        <f t="shared" si="4"/>
        <v/>
      </c>
      <c r="L17" s="19" t="str">
        <f t="shared" si="4"/>
        <v/>
      </c>
      <c r="M17" s="19" t="str">
        <f t="shared" si="4"/>
        <v/>
      </c>
      <c r="N17" s="19" t="str">
        <f t="shared" si="4"/>
        <v/>
      </c>
      <c r="O17" s="19" t="str">
        <f t="shared" si="4"/>
        <v/>
      </c>
      <c r="P17" s="19" t="str">
        <f t="shared" si="4"/>
        <v/>
      </c>
      <c r="Q17" s="19" t="str">
        <f t="shared" si="4"/>
        <v/>
      </c>
      <c r="R17" s="19" t="str">
        <f t="shared" si="4"/>
        <v/>
      </c>
      <c r="S17" s="19" t="str">
        <f t="shared" si="4"/>
        <v/>
      </c>
      <c r="T17" s="19" t="str">
        <f t="shared" si="4"/>
        <v/>
      </c>
      <c r="U17" s="19" t="str">
        <f t="shared" si="4"/>
        <v/>
      </c>
      <c r="V17" s="19" t="str">
        <f t="shared" si="4"/>
        <v/>
      </c>
      <c r="X17" s="23"/>
    </row>
    <row r="18" spans="1:24">
      <c r="B18" s="15"/>
      <c r="C18" s="22">
        <f>IFERROR((C16-C10),"")</f>
        <v>3</v>
      </c>
      <c r="D18" s="22">
        <f t="shared" ref="D18:V18" si="5">IFERROR((D16-D10),"")</f>
        <v>-2</v>
      </c>
      <c r="E18" s="22">
        <f t="shared" si="5"/>
        <v>0</v>
      </c>
      <c r="F18" s="22">
        <f t="shared" si="5"/>
        <v>0</v>
      </c>
      <c r="G18" s="22">
        <f t="shared" si="5"/>
        <v>-1</v>
      </c>
      <c r="H18" s="22">
        <f t="shared" si="5"/>
        <v>1</v>
      </c>
      <c r="I18" s="22">
        <f t="shared" si="5"/>
        <v>2</v>
      </c>
      <c r="J18" s="22">
        <f t="shared" si="5"/>
        <v>-2</v>
      </c>
      <c r="K18" s="22" t="str">
        <f t="shared" si="5"/>
        <v/>
      </c>
      <c r="L18" s="22" t="str">
        <f t="shared" si="5"/>
        <v/>
      </c>
      <c r="M18" s="22" t="str">
        <f t="shared" si="5"/>
        <v/>
      </c>
      <c r="N18" s="22" t="str">
        <f t="shared" si="5"/>
        <v/>
      </c>
      <c r="O18" s="22" t="str">
        <f t="shared" si="5"/>
        <v/>
      </c>
      <c r="P18" s="22" t="str">
        <f t="shared" si="5"/>
        <v/>
      </c>
      <c r="Q18" s="22" t="str">
        <f t="shared" si="5"/>
        <v/>
      </c>
      <c r="R18" s="22" t="str">
        <f t="shared" si="5"/>
        <v/>
      </c>
      <c r="S18" s="22" t="str">
        <f t="shared" si="5"/>
        <v/>
      </c>
      <c r="T18" s="22" t="str">
        <f t="shared" si="5"/>
        <v/>
      </c>
      <c r="U18" s="22" t="str">
        <f t="shared" si="5"/>
        <v/>
      </c>
      <c r="V18" s="22" t="str">
        <f t="shared" si="5"/>
        <v/>
      </c>
      <c r="X18" s="23"/>
    </row>
    <row r="19" spans="1:24">
      <c r="B19" s="15"/>
      <c r="C19" s="26">
        <f>IFERROR((C17-C11),"")</f>
        <v>-220.64935064935071</v>
      </c>
      <c r="D19" s="26">
        <f t="shared" ref="D19:V19" si="6">IFERROR((D17-D11),"")</f>
        <v>1557.4166666666665</v>
      </c>
      <c r="E19" s="26">
        <f t="shared" si="6"/>
        <v>2123.75</v>
      </c>
      <c r="F19" s="26">
        <f t="shared" si="6"/>
        <v>1699</v>
      </c>
      <c r="G19" s="26">
        <f t="shared" si="6"/>
        <v>2427.1428571428569</v>
      </c>
      <c r="H19" s="26">
        <f t="shared" si="6"/>
        <v>217.2017045454545</v>
      </c>
      <c r="I19" s="26">
        <f t="shared" si="6"/>
        <v>147.09956709956714</v>
      </c>
      <c r="J19" s="26">
        <f t="shared" si="6"/>
        <v>1801.9696969696965</v>
      </c>
      <c r="K19" s="26" t="str">
        <f t="shared" si="6"/>
        <v/>
      </c>
      <c r="L19" s="26" t="str">
        <f t="shared" si="6"/>
        <v/>
      </c>
      <c r="M19" s="26" t="str">
        <f t="shared" si="6"/>
        <v/>
      </c>
      <c r="N19" s="26" t="str">
        <f t="shared" si="6"/>
        <v/>
      </c>
      <c r="O19" s="26" t="str">
        <f t="shared" si="6"/>
        <v/>
      </c>
      <c r="P19" s="26" t="str">
        <f t="shared" si="6"/>
        <v/>
      </c>
      <c r="Q19" s="26" t="str">
        <f t="shared" si="6"/>
        <v/>
      </c>
      <c r="R19" s="26" t="str">
        <f t="shared" si="6"/>
        <v/>
      </c>
      <c r="S19" s="26" t="str">
        <f t="shared" si="6"/>
        <v/>
      </c>
      <c r="T19" s="26" t="str">
        <f t="shared" si="6"/>
        <v/>
      </c>
      <c r="U19" s="26" t="str">
        <f t="shared" si="6"/>
        <v/>
      </c>
      <c r="V19" s="26" t="str">
        <f t="shared" si="6"/>
        <v/>
      </c>
      <c r="X19" s="23"/>
    </row>
    <row r="20" spans="1:24"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X20" s="23"/>
    </row>
    <row r="21" spans="1:24" ht="15.75">
      <c r="B21" s="15"/>
      <c r="C21" s="14">
        <f>IF(C23="","",1)</f>
        <v>1</v>
      </c>
      <c r="D21" s="14">
        <f>IF(D23="","",2)</f>
        <v>2</v>
      </c>
      <c r="E21" s="14">
        <f>IF(E23="","",3)</f>
        <v>3</v>
      </c>
      <c r="F21" s="14">
        <f>IF(F23="","",4)</f>
        <v>4</v>
      </c>
      <c r="G21" s="14">
        <f>IF(G23="","",5)</f>
        <v>5</v>
      </c>
      <c r="H21" s="14">
        <f>IF(H23="","",6)</f>
        <v>6</v>
      </c>
      <c r="I21" s="14">
        <f>IF(I23="","",7)</f>
        <v>7</v>
      </c>
      <c r="J21" s="14">
        <f>IF(J23="","",8)</f>
        <v>8</v>
      </c>
      <c r="K21" s="14" t="str">
        <f>IF(K23="","",9)</f>
        <v/>
      </c>
      <c r="L21" s="14" t="str">
        <f>IF(L23="","",10)</f>
        <v/>
      </c>
      <c r="M21" s="14" t="str">
        <f>IF(M23="","",11)</f>
        <v/>
      </c>
      <c r="N21" s="14" t="str">
        <f>IF(N23="","",12)</f>
        <v/>
      </c>
      <c r="O21" s="14" t="str">
        <f>IF(O23="","",13)</f>
        <v/>
      </c>
      <c r="P21" s="14" t="str">
        <f>IF(P23="","",14)</f>
        <v/>
      </c>
      <c r="Q21" s="14" t="str">
        <f>IF(Q23="","",15)</f>
        <v/>
      </c>
      <c r="R21" s="14" t="str">
        <f>IF(R23="","",16)</f>
        <v/>
      </c>
      <c r="S21" s="14" t="str">
        <f>IF(S23="","",17)</f>
        <v/>
      </c>
      <c r="T21" s="14" t="str">
        <f>IF(T23="","",18)</f>
        <v/>
      </c>
      <c r="U21" s="14" t="str">
        <f>IF(U23="","",19)</f>
        <v/>
      </c>
      <c r="V21" s="14" t="str">
        <f>IF(V23="","",20)</f>
        <v/>
      </c>
      <c r="X21" s="23"/>
    </row>
    <row r="22" spans="1:24">
      <c r="A22" s="34">
        <f>TRANSPOSE('R1'!A6)</f>
        <v>0</v>
      </c>
      <c r="B22" s="15"/>
      <c r="C22" s="18">
        <f>IF(TRANSPOSE('R1'!B6)=0,"",TRANSPOSE('R1'!B6))</f>
        <v>12</v>
      </c>
      <c r="D22" s="18">
        <f>IF(TRANSPOSE('R1'!C6)=0,"",TRANSPOSE('R1'!C6))</f>
        <v>9</v>
      </c>
      <c r="E22" s="18">
        <f>IF(TRANSPOSE('R1'!D6)=0,"",TRANSPOSE('R1'!D6))</f>
        <v>3</v>
      </c>
      <c r="F22" s="18">
        <f>IF(TRANSPOSE('R1'!E6)=0,"",TRANSPOSE('R1'!E6))</f>
        <v>4</v>
      </c>
      <c r="G22" s="18">
        <f>IF(TRANSPOSE('R1'!F6)=0,"",TRANSPOSE('R1'!F6))</f>
        <v>6</v>
      </c>
      <c r="H22" s="18">
        <f>IF(TRANSPOSE('R1'!G6)=0,"",TRANSPOSE('R1'!G6))</f>
        <v>33</v>
      </c>
      <c r="I22" s="18">
        <f>IF(TRANSPOSE('R1'!H6)=0,"",TRANSPOSE('R1'!H6))</f>
        <v>45</v>
      </c>
      <c r="J22" s="18">
        <f>IF(TRANSPOSE('R1'!I6)=0,"",TRANSPOSE('R1'!I6))</f>
        <v>8</v>
      </c>
      <c r="K22" s="18" t="str">
        <f>IF(TRANSPOSE('R1'!J6)=0,"",TRANSPOSE('R1'!J6))</f>
        <v/>
      </c>
      <c r="L22" s="18" t="str">
        <f>IF(TRANSPOSE('R1'!K6)=0,"",TRANSPOSE('R1'!K6))</f>
        <v/>
      </c>
      <c r="M22" s="18" t="str">
        <f>IF(TRANSPOSE('R1'!L6)=0,"",TRANSPOSE('R1'!L6))</f>
        <v/>
      </c>
      <c r="N22" s="18" t="str">
        <f>IF(TRANSPOSE('R1'!M6)=0,"",TRANSPOSE('R1'!M6))</f>
        <v/>
      </c>
      <c r="O22" s="18" t="str">
        <f>IF(TRANSPOSE('R1'!N6)=0,"",TRANSPOSE('R1'!N6))</f>
        <v/>
      </c>
      <c r="P22" s="18" t="str">
        <f>IF(TRANSPOSE('R1'!O6)=0,"",TRANSPOSE('R1'!O6))</f>
        <v/>
      </c>
      <c r="Q22" s="18" t="str">
        <f>IF(TRANSPOSE('R1'!P6)=0,"",TRANSPOSE('R1'!P6))</f>
        <v/>
      </c>
      <c r="R22" s="18" t="str">
        <f>IF(TRANSPOSE('R1'!Q6)=0,"",TRANSPOSE('R1'!Q6))</f>
        <v/>
      </c>
      <c r="S22" s="18" t="str">
        <f>IF(TRANSPOSE('R1'!R6)=0,"",TRANSPOSE('R1'!R6))</f>
        <v/>
      </c>
      <c r="T22" s="18" t="str">
        <f>IF(TRANSPOSE('R1'!S6)=0,"",TRANSPOSE('R1'!S6))</f>
        <v/>
      </c>
      <c r="U22" s="18" t="str">
        <f>IF(TRANSPOSE('R1'!T6)=0,"",TRANSPOSE('R1'!T6))</f>
        <v/>
      </c>
      <c r="V22" s="18" t="str">
        <f>IF(TRANSPOSE('R1'!U6)=0,"",TRANSPOSE('R1'!U6))</f>
        <v/>
      </c>
      <c r="W22" s="23">
        <f>IF(TRANSPOSE(Masse!B5)=0,"",TRANSPOSE(Masse!B5))</f>
        <v>70000</v>
      </c>
      <c r="X22" s="24">
        <f>IFERROR(SUM(W22*0.8495),"")</f>
        <v>59465</v>
      </c>
    </row>
    <row r="23" spans="1:24">
      <c r="B23" s="15"/>
      <c r="C23" s="19">
        <f>IFERROR(($X22/C22),"")</f>
        <v>4955.416666666667</v>
      </c>
      <c r="D23" s="19">
        <f t="shared" ref="D23" si="7">IFERROR(($X22/D22),"")</f>
        <v>6607.2222222222226</v>
      </c>
      <c r="E23" s="19">
        <f t="shared" ref="E23" si="8">IFERROR(($X22/E22),"")</f>
        <v>19821.666666666668</v>
      </c>
      <c r="F23" s="19">
        <f t="shared" ref="F23" si="9">IFERROR(($X22/F22),"")</f>
        <v>14866.25</v>
      </c>
      <c r="G23" s="19">
        <f t="shared" ref="G23" si="10">IFERROR(($X22/G22),"")</f>
        <v>9910.8333333333339</v>
      </c>
      <c r="H23" s="19">
        <f t="shared" ref="H23" si="11">IFERROR(($X22/H22),"")</f>
        <v>1801.969696969697</v>
      </c>
      <c r="I23" s="19">
        <f t="shared" ref="I23" si="12">IFERROR(($X22/I22),"")</f>
        <v>1321.4444444444443</v>
      </c>
      <c r="J23" s="19">
        <f t="shared" ref="J23" si="13">IFERROR(($X22/J22),"")</f>
        <v>7433.125</v>
      </c>
      <c r="K23" s="19" t="str">
        <f t="shared" ref="K23" si="14">IFERROR(($X22/K22),"")</f>
        <v/>
      </c>
      <c r="L23" s="19" t="str">
        <f t="shared" ref="L23" si="15">IFERROR(($X22/L22),"")</f>
        <v/>
      </c>
      <c r="M23" s="19" t="str">
        <f t="shared" ref="M23" si="16">IFERROR(($X22/M22),"")</f>
        <v/>
      </c>
      <c r="N23" s="19" t="str">
        <f t="shared" ref="N23" si="17">IFERROR(($X22/N22),"")</f>
        <v/>
      </c>
      <c r="O23" s="19" t="str">
        <f t="shared" ref="O23" si="18">IFERROR(($X22/O22),"")</f>
        <v/>
      </c>
      <c r="P23" s="19" t="str">
        <f t="shared" ref="P23" si="19">IFERROR(($X22/P22),"")</f>
        <v/>
      </c>
      <c r="Q23" s="19" t="str">
        <f t="shared" ref="Q23" si="20">IFERROR(($X22/Q22),"")</f>
        <v/>
      </c>
      <c r="R23" s="19" t="str">
        <f t="shared" ref="R23" si="21">IFERROR(($X22/R22),"")</f>
        <v/>
      </c>
      <c r="S23" s="19" t="str">
        <f t="shared" ref="S23" si="22">IFERROR(($X22/S22),"")</f>
        <v/>
      </c>
      <c r="T23" s="19" t="str">
        <f t="shared" ref="T23" si="23">IFERROR(($X22/T22),"")</f>
        <v/>
      </c>
      <c r="U23" s="19" t="str">
        <f t="shared" ref="U23" si="24">IFERROR(($X22/U22),"")</f>
        <v/>
      </c>
      <c r="V23" s="19" t="str">
        <f t="shared" ref="V23" si="25">IFERROR(($X22/V22),"")</f>
        <v/>
      </c>
      <c r="X23" s="23"/>
    </row>
    <row r="24" spans="1:24">
      <c r="B24" s="15"/>
      <c r="C24" s="22">
        <f>IFERROR((C22-C16),"")</f>
        <v>-2</v>
      </c>
      <c r="D24" s="22">
        <f t="shared" ref="D24:V24" si="26">IFERROR((D22-D16),"")</f>
        <v>-1</v>
      </c>
      <c r="E24" s="22">
        <f t="shared" si="26"/>
        <v>-1</v>
      </c>
      <c r="F24" s="22">
        <f t="shared" si="26"/>
        <v>-1</v>
      </c>
      <c r="G24" s="22">
        <f t="shared" si="26"/>
        <v>0</v>
      </c>
      <c r="H24" s="22">
        <f t="shared" si="26"/>
        <v>0</v>
      </c>
      <c r="I24" s="22">
        <f t="shared" si="26"/>
        <v>1</v>
      </c>
      <c r="J24" s="22">
        <f t="shared" si="26"/>
        <v>-1</v>
      </c>
      <c r="K24" s="22" t="str">
        <f t="shared" si="26"/>
        <v/>
      </c>
      <c r="L24" s="22" t="str">
        <f t="shared" si="26"/>
        <v/>
      </c>
      <c r="M24" s="22" t="str">
        <f t="shared" si="26"/>
        <v/>
      </c>
      <c r="N24" s="22" t="str">
        <f t="shared" si="26"/>
        <v/>
      </c>
      <c r="O24" s="22" t="str">
        <f t="shared" si="26"/>
        <v/>
      </c>
      <c r="P24" s="22" t="str">
        <f t="shared" si="26"/>
        <v/>
      </c>
      <c r="Q24" s="22" t="str">
        <f t="shared" si="26"/>
        <v/>
      </c>
      <c r="R24" s="22" t="str">
        <f t="shared" si="26"/>
        <v/>
      </c>
      <c r="S24" s="22" t="str">
        <f t="shared" si="26"/>
        <v/>
      </c>
      <c r="T24" s="22" t="str">
        <f t="shared" si="26"/>
        <v/>
      </c>
      <c r="U24" s="22" t="str">
        <f t="shared" si="26"/>
        <v/>
      </c>
      <c r="V24" s="22" t="str">
        <f t="shared" si="26"/>
        <v/>
      </c>
      <c r="X24" s="24"/>
    </row>
    <row r="25" spans="1:24">
      <c r="B25" s="15"/>
      <c r="C25" s="26">
        <f>IFERROR((C23-C17),"")</f>
        <v>1314.7023809523812</v>
      </c>
      <c r="D25" s="26">
        <f t="shared" ref="D25:V25" si="27">IFERROR((D23-D17),"")</f>
        <v>1510.2222222222226</v>
      </c>
      <c r="E25" s="26">
        <f t="shared" si="27"/>
        <v>7079.1666666666679</v>
      </c>
      <c r="F25" s="26">
        <f t="shared" si="27"/>
        <v>4672.25</v>
      </c>
      <c r="G25" s="26">
        <f t="shared" si="27"/>
        <v>1415.8333333333339</v>
      </c>
      <c r="H25" s="26">
        <f t="shared" si="27"/>
        <v>257.42424242424249</v>
      </c>
      <c r="I25" s="26">
        <f t="shared" si="27"/>
        <v>163.03535353535335</v>
      </c>
      <c r="J25" s="26">
        <f t="shared" si="27"/>
        <v>1769.791666666667</v>
      </c>
      <c r="K25" s="26" t="str">
        <f t="shared" si="27"/>
        <v/>
      </c>
      <c r="L25" s="26" t="str">
        <f t="shared" si="27"/>
        <v/>
      </c>
      <c r="M25" s="26" t="str">
        <f t="shared" si="27"/>
        <v/>
      </c>
      <c r="N25" s="26" t="str">
        <f t="shared" si="27"/>
        <v/>
      </c>
      <c r="O25" s="26" t="str">
        <f t="shared" si="27"/>
        <v/>
      </c>
      <c r="P25" s="26" t="str">
        <f t="shared" si="27"/>
        <v/>
      </c>
      <c r="Q25" s="26" t="str">
        <f t="shared" si="27"/>
        <v/>
      </c>
      <c r="R25" s="26" t="str">
        <f t="shared" si="27"/>
        <v/>
      </c>
      <c r="S25" s="26" t="str">
        <f t="shared" si="27"/>
        <v/>
      </c>
      <c r="T25" s="26" t="str">
        <f t="shared" si="27"/>
        <v/>
      </c>
      <c r="U25" s="26" t="str">
        <f t="shared" si="27"/>
        <v/>
      </c>
      <c r="V25" s="26" t="str">
        <f t="shared" si="27"/>
        <v/>
      </c>
      <c r="X25" s="24"/>
    </row>
    <row r="26" spans="1:24">
      <c r="B26" s="15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X26" s="24"/>
    </row>
    <row r="27" spans="1:24" ht="15.75">
      <c r="B27" s="15"/>
      <c r="C27" s="14" t="str">
        <f t="shared" ref="C27" si="28">IF(C29="","",1)</f>
        <v/>
      </c>
      <c r="D27" s="14" t="str">
        <f t="shared" ref="D27" si="29">IF(D29="","",2)</f>
        <v/>
      </c>
      <c r="E27" s="14" t="str">
        <f t="shared" ref="E27" si="30">IF(E29="","",3)</f>
        <v/>
      </c>
      <c r="F27" s="14" t="str">
        <f t="shared" ref="F27" si="31">IF(F29="","",4)</f>
        <v/>
      </c>
      <c r="G27" s="14" t="str">
        <f t="shared" ref="G27" si="32">IF(G29="","",5)</f>
        <v/>
      </c>
      <c r="H27" s="14" t="str">
        <f t="shared" ref="H27" si="33">IF(H29="","",6)</f>
        <v/>
      </c>
      <c r="I27" s="14" t="str">
        <f t="shared" ref="I27" si="34">IF(I29="","",7)</f>
        <v/>
      </c>
      <c r="J27" s="14" t="str">
        <f t="shared" ref="J27" si="35">IF(J29="","",8)</f>
        <v/>
      </c>
      <c r="K27" s="14" t="str">
        <f t="shared" ref="K27" si="36">IF(K29="","",9)</f>
        <v/>
      </c>
      <c r="L27" s="14" t="str">
        <f t="shared" ref="L27" si="37">IF(L29="","",10)</f>
        <v/>
      </c>
      <c r="M27" s="14" t="str">
        <f t="shared" ref="M27" si="38">IF(M29="","",11)</f>
        <v/>
      </c>
      <c r="N27" s="14" t="str">
        <f t="shared" ref="N27" si="39">IF(N29="","",12)</f>
        <v/>
      </c>
      <c r="O27" s="14" t="str">
        <f t="shared" ref="O27" si="40">IF(O29="","",13)</f>
        <v/>
      </c>
      <c r="P27" s="14" t="str">
        <f t="shared" ref="P27" si="41">IF(P29="","",14)</f>
        <v/>
      </c>
      <c r="Q27" s="14" t="str">
        <f t="shared" ref="Q27" si="42">IF(Q29="","",15)</f>
        <v/>
      </c>
      <c r="R27" s="14" t="str">
        <f t="shared" ref="R27" si="43">IF(R29="","",16)</f>
        <v/>
      </c>
      <c r="S27" s="14" t="str">
        <f t="shared" ref="S27" si="44">IF(S29="","",17)</f>
        <v/>
      </c>
      <c r="T27" s="14" t="str">
        <f t="shared" ref="T27" si="45">IF(T29="","",18)</f>
        <v/>
      </c>
      <c r="U27" s="14" t="str">
        <f t="shared" ref="U27" si="46">IF(U29="","",19)</f>
        <v/>
      </c>
      <c r="V27" s="14" t="str">
        <f t="shared" ref="V27" si="47">IF(V29="","",20)</f>
        <v/>
      </c>
      <c r="X27" s="24"/>
    </row>
    <row r="28" spans="1:24">
      <c r="A28" s="34">
        <f>TRANSPOSE('R1'!A7)</f>
        <v>0</v>
      </c>
      <c r="B28" s="15"/>
      <c r="C28" s="18" t="str">
        <f>IF(TRANSPOSE('R1'!B7)=0,"",TRANSPOSE('R1'!B7))</f>
        <v/>
      </c>
      <c r="D28" s="18" t="str">
        <f>IF(TRANSPOSE('R1'!C7)=0,"",TRANSPOSE('R1'!C7))</f>
        <v/>
      </c>
      <c r="E28" s="18" t="str">
        <f>IF(TRANSPOSE('R1'!D7)=0,"",TRANSPOSE('R1'!D7))</f>
        <v/>
      </c>
      <c r="F28" s="18" t="str">
        <f>IF(TRANSPOSE('R1'!E7)=0,"",TRANSPOSE('R1'!E7))</f>
        <v/>
      </c>
      <c r="G28" s="18" t="str">
        <f>IF(TRANSPOSE('R1'!F7)=0,"",TRANSPOSE('R1'!F7))</f>
        <v/>
      </c>
      <c r="H28" s="18" t="str">
        <f>IF(TRANSPOSE('R1'!G7)=0,"",TRANSPOSE('R1'!G7))</f>
        <v/>
      </c>
      <c r="I28" s="18" t="str">
        <f>IF(TRANSPOSE('R1'!H7)=0,"",TRANSPOSE('R1'!H7))</f>
        <v/>
      </c>
      <c r="J28" s="18" t="str">
        <f>IF(TRANSPOSE('R1'!I7)=0,"",TRANSPOSE('R1'!I7))</f>
        <v/>
      </c>
      <c r="K28" s="18" t="str">
        <f>IF(TRANSPOSE('R1'!J7)=0,"",TRANSPOSE('R1'!J7))</f>
        <v/>
      </c>
      <c r="L28" s="18" t="str">
        <f>IF(TRANSPOSE('R1'!K7)=0,"",TRANSPOSE('R1'!K7))</f>
        <v/>
      </c>
      <c r="M28" s="18" t="str">
        <f>IF(TRANSPOSE('R1'!L7)=0,"",TRANSPOSE('R1'!L7))</f>
        <v/>
      </c>
      <c r="N28" s="18" t="str">
        <f>IF(TRANSPOSE('R1'!M7)=0,"",TRANSPOSE('R1'!M7))</f>
        <v/>
      </c>
      <c r="O28" s="18" t="str">
        <f>IF(TRANSPOSE('R1'!N7)=0,"",TRANSPOSE('R1'!N7))</f>
        <v/>
      </c>
      <c r="P28" s="18" t="str">
        <f>IF(TRANSPOSE('R1'!O7)=0,"",TRANSPOSE('R1'!O7))</f>
        <v/>
      </c>
      <c r="Q28" s="18" t="str">
        <f>IF(TRANSPOSE('R1'!P7)=0,"",TRANSPOSE('R1'!P7))</f>
        <v/>
      </c>
      <c r="R28" s="18" t="str">
        <f>IF(TRANSPOSE('R1'!Q7)=0,"",TRANSPOSE('R1'!Q7))</f>
        <v/>
      </c>
      <c r="S28" s="18" t="str">
        <f>IF(TRANSPOSE('R1'!R7)=0,"",TRANSPOSE('R1'!R7))</f>
        <v/>
      </c>
      <c r="T28" s="18" t="str">
        <f>IF(TRANSPOSE('R1'!S7)=0,"",TRANSPOSE('R1'!S7))</f>
        <v/>
      </c>
      <c r="U28" s="18" t="str">
        <f>IF(TRANSPOSE('R1'!T7)=0,"",TRANSPOSE('R1'!T7))</f>
        <v/>
      </c>
      <c r="V28" s="18" t="str">
        <f>IF(TRANSPOSE('R1'!U7)=0,"",TRANSPOSE('R1'!U7))</f>
        <v/>
      </c>
      <c r="W28" s="23" t="str">
        <f>IF(TRANSPOSE(Masse!B6)=0,"",TRANSPOSE(Masse!B6))</f>
        <v/>
      </c>
      <c r="X28" s="24" t="str">
        <f>IFERROR(SUM(W28*0.8495),"")</f>
        <v/>
      </c>
    </row>
    <row r="29" spans="1:24">
      <c r="B29" s="15"/>
      <c r="C29" s="19" t="str">
        <f>IFERROR(($X28/C28),"")</f>
        <v/>
      </c>
      <c r="D29" s="19" t="str">
        <f t="shared" ref="D29" si="48">IFERROR(($X28/D28),"")</f>
        <v/>
      </c>
      <c r="E29" s="19" t="str">
        <f t="shared" ref="E29" si="49">IFERROR(($X28/E28),"")</f>
        <v/>
      </c>
      <c r="F29" s="19" t="str">
        <f t="shared" ref="F29" si="50">IFERROR(($X28/F28),"")</f>
        <v/>
      </c>
      <c r="G29" s="19" t="str">
        <f t="shared" ref="G29" si="51">IFERROR(($X28/G28),"")</f>
        <v/>
      </c>
      <c r="H29" s="19" t="str">
        <f t="shared" ref="H29" si="52">IFERROR(($X28/H28),"")</f>
        <v/>
      </c>
      <c r="I29" s="19" t="str">
        <f t="shared" ref="I29" si="53">IFERROR(($X28/I28),"")</f>
        <v/>
      </c>
      <c r="J29" s="19" t="str">
        <f t="shared" ref="J29" si="54">IFERROR(($X28/J28),"")</f>
        <v/>
      </c>
      <c r="K29" s="19" t="str">
        <f t="shared" ref="K29" si="55">IFERROR(($X28/K28),"")</f>
        <v/>
      </c>
      <c r="L29" s="19" t="str">
        <f t="shared" ref="L29" si="56">IFERROR(($X28/L28),"")</f>
        <v/>
      </c>
      <c r="M29" s="19" t="str">
        <f t="shared" ref="M29" si="57">IFERROR(($X28/M28),"")</f>
        <v/>
      </c>
      <c r="N29" s="19" t="str">
        <f t="shared" ref="N29" si="58">IFERROR(($X28/N28),"")</f>
        <v/>
      </c>
      <c r="O29" s="19" t="str">
        <f t="shared" ref="O29" si="59">IFERROR(($X28/O28),"")</f>
        <v/>
      </c>
      <c r="P29" s="19" t="str">
        <f t="shared" ref="P29" si="60">IFERROR(($X28/P28),"")</f>
        <v/>
      </c>
      <c r="Q29" s="19" t="str">
        <f t="shared" ref="Q29" si="61">IFERROR(($X28/Q28),"")</f>
        <v/>
      </c>
      <c r="R29" s="19" t="str">
        <f t="shared" ref="R29" si="62">IFERROR(($X28/R28),"")</f>
        <v/>
      </c>
      <c r="S29" s="19" t="str">
        <f t="shared" ref="S29" si="63">IFERROR(($X28/S28),"")</f>
        <v/>
      </c>
      <c r="T29" s="19" t="str">
        <f t="shared" ref="T29" si="64">IFERROR(($X28/T28),"")</f>
        <v/>
      </c>
      <c r="U29" s="19" t="str">
        <f t="shared" ref="U29" si="65">IFERROR(($X28/U28),"")</f>
        <v/>
      </c>
      <c r="V29" s="19" t="str">
        <f t="shared" ref="V29" si="66">IFERROR(($X28/V28),"")</f>
        <v/>
      </c>
      <c r="X29" s="23"/>
    </row>
    <row r="30" spans="1:24">
      <c r="B30" s="15"/>
      <c r="C30" s="22" t="str">
        <f>IFERROR((C28-C22),"")</f>
        <v/>
      </c>
      <c r="D30" s="22" t="str">
        <f t="shared" ref="D30:V30" si="67">IFERROR((D28-D22),"")</f>
        <v/>
      </c>
      <c r="E30" s="22" t="str">
        <f t="shared" si="67"/>
        <v/>
      </c>
      <c r="F30" s="22" t="str">
        <f t="shared" si="67"/>
        <v/>
      </c>
      <c r="G30" s="22" t="str">
        <f t="shared" si="67"/>
        <v/>
      </c>
      <c r="H30" s="22" t="str">
        <f t="shared" si="67"/>
        <v/>
      </c>
      <c r="I30" s="22" t="str">
        <f t="shared" si="67"/>
        <v/>
      </c>
      <c r="J30" s="22" t="str">
        <f t="shared" si="67"/>
        <v/>
      </c>
      <c r="K30" s="22" t="str">
        <f t="shared" si="67"/>
        <v/>
      </c>
      <c r="L30" s="22" t="str">
        <f t="shared" si="67"/>
        <v/>
      </c>
      <c r="M30" s="22" t="str">
        <f t="shared" si="67"/>
        <v/>
      </c>
      <c r="N30" s="22" t="str">
        <f t="shared" si="67"/>
        <v/>
      </c>
      <c r="O30" s="22" t="str">
        <f t="shared" si="67"/>
        <v/>
      </c>
      <c r="P30" s="22" t="str">
        <f t="shared" si="67"/>
        <v/>
      </c>
      <c r="Q30" s="22" t="str">
        <f t="shared" si="67"/>
        <v/>
      </c>
      <c r="R30" s="22" t="str">
        <f t="shared" si="67"/>
        <v/>
      </c>
      <c r="S30" s="22" t="str">
        <f t="shared" si="67"/>
        <v/>
      </c>
      <c r="T30" s="22" t="str">
        <f t="shared" si="67"/>
        <v/>
      </c>
      <c r="U30" s="22" t="str">
        <f t="shared" si="67"/>
        <v/>
      </c>
      <c r="V30" s="22" t="str">
        <f t="shared" si="67"/>
        <v/>
      </c>
      <c r="X30" s="23"/>
    </row>
    <row r="31" spans="1:24">
      <c r="B31" s="15"/>
      <c r="C31" s="26" t="str">
        <f>IFERROR((C29-C23),"")</f>
        <v/>
      </c>
      <c r="D31" s="26" t="str">
        <f t="shared" ref="D31:V31" si="68">IFERROR((D29-D23),"")</f>
        <v/>
      </c>
      <c r="E31" s="26" t="str">
        <f t="shared" si="68"/>
        <v/>
      </c>
      <c r="F31" s="26" t="str">
        <f t="shared" si="68"/>
        <v/>
      </c>
      <c r="G31" s="26" t="str">
        <f t="shared" si="68"/>
        <v/>
      </c>
      <c r="H31" s="26" t="str">
        <f t="shared" si="68"/>
        <v/>
      </c>
      <c r="I31" s="26" t="str">
        <f t="shared" si="68"/>
        <v/>
      </c>
      <c r="J31" s="26" t="str">
        <f t="shared" si="68"/>
        <v/>
      </c>
      <c r="K31" s="26" t="str">
        <f t="shared" si="68"/>
        <v/>
      </c>
      <c r="L31" s="26" t="str">
        <f t="shared" si="68"/>
        <v/>
      </c>
      <c r="M31" s="26" t="str">
        <f t="shared" si="68"/>
        <v/>
      </c>
      <c r="N31" s="26" t="str">
        <f t="shared" si="68"/>
        <v/>
      </c>
      <c r="O31" s="26" t="str">
        <f t="shared" si="68"/>
        <v/>
      </c>
      <c r="P31" s="26" t="str">
        <f t="shared" si="68"/>
        <v/>
      </c>
      <c r="Q31" s="26" t="str">
        <f t="shared" si="68"/>
        <v/>
      </c>
      <c r="R31" s="26" t="str">
        <f t="shared" si="68"/>
        <v/>
      </c>
      <c r="S31" s="26" t="str">
        <f t="shared" si="68"/>
        <v/>
      </c>
      <c r="T31" s="26" t="str">
        <f t="shared" si="68"/>
        <v/>
      </c>
      <c r="U31" s="26" t="str">
        <f t="shared" si="68"/>
        <v/>
      </c>
      <c r="V31" s="26" t="str">
        <f t="shared" si="68"/>
        <v/>
      </c>
      <c r="X31" s="23"/>
    </row>
    <row r="32" spans="1:24"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X32" s="23"/>
    </row>
    <row r="33" spans="1:24">
      <c r="A33" s="44" t="s">
        <v>2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2"/>
      <c r="X33" s="41"/>
    </row>
    <row r="34" spans="1:24">
      <c r="A34" s="40"/>
      <c r="B34" s="41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3"/>
      <c r="X34" s="41"/>
    </row>
    <row r="35" spans="1:24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2"/>
      <c r="X35" s="41"/>
    </row>
    <row r="36" spans="1:24">
      <c r="A36" s="4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2"/>
      <c r="X36" s="41"/>
    </row>
    <row r="37" spans="1:24">
      <c r="A37" s="40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2"/>
      <c r="X37" s="41"/>
    </row>
  </sheetData>
  <mergeCells count="1">
    <mergeCell ref="N3:R3"/>
  </mergeCells>
  <conditionalFormatting sqref="N3:R3">
    <cfRule type="cellIs" dxfId="1" priority="45" stopIfTrue="1" operator="equal">
      <formula>"Actualisation en Cours..."</formula>
    </cfRule>
  </conditionalFormatting>
  <conditionalFormatting sqref="C15:V15 C21:V21 C27:V27">
    <cfRule type="expression" dxfId="0" priority="44">
      <formula>AND(C18&lt;=-1.1,C19&gt;=1000)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R1</vt:lpstr>
      <vt:lpstr>Masse</vt:lpstr>
      <vt:lpstr>Principal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2019-04-27T19:19:51Z</dcterms:created>
  <dcterms:modified xsi:type="dcterms:W3CDTF">2019-05-12T16:28:50Z</dcterms:modified>
</cp:coreProperties>
</file>