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645" windowWidth="18375" windowHeight="11190"/>
  </bookViews>
  <sheets>
    <sheet name="congé" sheetId="1" r:id="rId1"/>
  </sheets>
  <externalReferences>
    <externalReference r:id="rId2"/>
  </externalReferences>
  <definedNames>
    <definedName name="_xlnm._FilterDatabase" localSheetId="0" hidden="1">congé!$C$3:$J$6</definedName>
    <definedName name="ADULTE" localSheetId="0">#REF!</definedName>
    <definedName name="ADULTE">#REF!</definedName>
    <definedName name="adultes" localSheetId="0">#REF!</definedName>
    <definedName name="adultes">#REF!</definedName>
    <definedName name="année" localSheetId="0">congé!$G$5:$G$6</definedName>
    <definedName name="année_en_cours" localSheetId="0">congé!$G$5:$G$6</definedName>
    <definedName name="congé" localSheetId="0">congé!#REF!</definedName>
    <definedName name="congéannuel" localSheetId="0">congé!#REF!</definedName>
    <definedName name="embauche" localSheetId="0">congé!$F$5:$F$6</definedName>
    <definedName name="ENFANT" localSheetId="0">#REF!</definedName>
    <definedName name="ENFANT">#REF!</definedName>
    <definedName name="enfants" localSheetId="0">#REF!</definedName>
    <definedName name="enfants">#REF!</definedName>
    <definedName name="Intitulés" localSheetId="0">congé!$C$3:$J$3</definedName>
    <definedName name="travailleurs" localSheetId="0">congé!$C$5:$C$6</definedName>
  </definedNames>
  <calcPr calcId="124519"/>
</workbook>
</file>

<file path=xl/calcChain.xml><?xml version="1.0" encoding="utf-8"?>
<calcChain xmlns="http://schemas.openxmlformats.org/spreadsheetml/2006/main">
  <c r="Q9" i="1"/>
  <c r="P9"/>
  <c r="O9"/>
  <c r="R9" s="1"/>
  <c r="S9" s="1"/>
  <c r="M9"/>
  <c r="L9"/>
  <c r="G9"/>
  <c r="I9" s="1"/>
  <c r="Q8"/>
  <c r="P8"/>
  <c r="M8"/>
  <c r="O8" s="1"/>
  <c r="R8" s="1"/>
  <c r="S8" s="1"/>
  <c r="L8"/>
  <c r="G8"/>
  <c r="H8" s="1"/>
  <c r="Q7"/>
  <c r="P7"/>
  <c r="O7"/>
  <c r="R7" s="1"/>
  <c r="S7" s="1"/>
  <c r="M7"/>
  <c r="L7"/>
  <c r="H7"/>
  <c r="G7"/>
  <c r="I7" s="1"/>
  <c r="E7"/>
  <c r="P6"/>
  <c r="Q6" s="1"/>
  <c r="O6"/>
  <c r="R6" s="1"/>
  <c r="M6"/>
  <c r="L6"/>
  <c r="H6"/>
  <c r="G6"/>
  <c r="E6" s="1"/>
  <c r="Q5"/>
  <c r="P5"/>
  <c r="M5"/>
  <c r="O5" s="1"/>
  <c r="R5" s="1"/>
  <c r="L5"/>
  <c r="G5"/>
  <c r="H5" s="1"/>
  <c r="I6" l="1"/>
  <c r="H9"/>
  <c r="S6"/>
  <c r="E5"/>
  <c r="E8"/>
  <c r="I5"/>
  <c r="I8"/>
  <c r="E9"/>
</calcChain>
</file>

<file path=xl/comments1.xml><?xml version="1.0" encoding="utf-8"?>
<comments xmlns="http://schemas.openxmlformats.org/spreadsheetml/2006/main">
  <authors>
    <author>detonde</author>
  </authors>
  <commentList>
    <comment ref="K5" authorId="0">
      <text>
        <r>
          <rPr>
            <sz val="9"/>
            <color indexed="81"/>
            <rFont val="Tahoma"/>
            <family val="2"/>
          </rPr>
          <t xml:space="preserve">formule date de retour des congés en prenant en compte samedi comme jous ouvrable
</t>
        </r>
      </text>
    </comment>
  </commentList>
</comments>
</file>

<file path=xl/sharedStrings.xml><?xml version="1.0" encoding="utf-8"?>
<sst xmlns="http://schemas.openxmlformats.org/spreadsheetml/2006/main" count="24" uniqueCount="24">
  <si>
    <t>GESTION DES CONGES</t>
  </si>
  <si>
    <t>N°</t>
  </si>
  <si>
    <t>Matricule</t>
  </si>
  <si>
    <t>Noms et Prénoms</t>
  </si>
  <si>
    <t>Date Embauche</t>
  </si>
  <si>
    <t>Ancienneté</t>
  </si>
  <si>
    <t>Date de reprise derniers congés</t>
  </si>
  <si>
    <t>Date Actuel</t>
  </si>
  <si>
    <t>Nbre de jours de jouissance en fonction de l'ancienneté</t>
  </si>
  <si>
    <t>Nbre de mois de présence à ce jour</t>
  </si>
  <si>
    <t>Date départ en congé</t>
  </si>
  <si>
    <t>Date retour des congé</t>
  </si>
  <si>
    <t>Ancièneté à la date de départ en congé</t>
  </si>
  <si>
    <t>Conge legal</t>
  </si>
  <si>
    <t>Nbre de jours ouvrables de congé</t>
  </si>
  <si>
    <t xml:space="preserve">Total jours </t>
  </si>
  <si>
    <t>Conge principal</t>
  </si>
  <si>
    <t>Conge supplementaire</t>
  </si>
  <si>
    <t>Mois de présence à la date de départ</t>
  </si>
  <si>
    <t>Travailleur 1</t>
  </si>
  <si>
    <t>Travailleur 2</t>
  </si>
  <si>
    <t>Travailleur 3</t>
  </si>
  <si>
    <t>Travailleur 4</t>
  </si>
  <si>
    <t>Travailleur 5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</si>
</sst>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charset val="134"/>
    </font>
    <font>
      <b/>
      <i/>
      <sz val="22"/>
      <color rgb="FF002060"/>
      <name val="Calibri"/>
      <family val="2"/>
      <charset val="134"/>
    </font>
    <font>
      <sz val="11"/>
      <color theme="0"/>
      <name val="Calibri"/>
      <family val="2"/>
      <charset val="134"/>
    </font>
    <font>
      <b/>
      <i/>
      <sz val="11"/>
      <color theme="0"/>
      <name val="Calibri"/>
      <family val="2"/>
      <charset val="134"/>
    </font>
    <font>
      <b/>
      <i/>
      <sz val="10"/>
      <color theme="0"/>
      <name val="Arial"/>
      <family val="2"/>
      <charset val="134"/>
    </font>
    <font>
      <b/>
      <i/>
      <sz val="10"/>
      <name val="Arial"/>
      <family val="2"/>
      <charset val="134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 style="double">
        <color rgb="FF00B050"/>
      </bottom>
      <diagonal/>
    </border>
    <border>
      <left style="double">
        <color rgb="FF00B050"/>
      </left>
      <right/>
      <top style="double">
        <color rgb="FF00B050"/>
      </top>
      <bottom style="double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double">
        <color rgb="FF00B050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rgb="FF00B050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36">
    <xf numFmtId="0" fontId="0" fillId="0" borderId="0" xfId="0">
      <alignment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 applyAlignment="1"/>
    <xf numFmtId="0" fontId="3" fillId="3" borderId="3" xfId="0" applyFont="1" applyFill="1" applyBorder="1" applyAlignment="1"/>
    <xf numFmtId="0" fontId="3" fillId="3" borderId="3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wrapText="1"/>
    </xf>
    <xf numFmtId="0" fontId="4" fillId="3" borderId="4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/>
    <xf numFmtId="0" fontId="3" fillId="3" borderId="0" xfId="0" applyFont="1" applyFill="1" applyBorder="1" applyAlignment="1"/>
    <xf numFmtId="0" fontId="3" fillId="3" borderId="0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wrapText="1"/>
    </xf>
    <xf numFmtId="0" fontId="4" fillId="3" borderId="9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3" xfId="0" applyBorder="1" applyAlignment="1"/>
    <xf numFmtId="14" fontId="0" fillId="0" borderId="13" xfId="0" applyNumberFormat="1" applyBorder="1" applyAlignment="1"/>
    <xf numFmtId="14" fontId="0" fillId="0" borderId="13" xfId="0" applyNumberFormat="1" applyBorder="1" applyAlignment="1">
      <alignment horizontal="center"/>
    </xf>
    <xf numFmtId="0" fontId="0" fillId="0" borderId="13" xfId="0" applyFill="1" applyBorder="1" applyAlignment="1"/>
    <xf numFmtId="0" fontId="0" fillId="0" borderId="14" xfId="0" applyBorder="1" applyAlignment="1"/>
    <xf numFmtId="14" fontId="0" fillId="0" borderId="5" xfId="0" applyNumberFormat="1" applyFill="1" applyBorder="1" applyAlignment="1"/>
    <xf numFmtId="14" fontId="0" fillId="5" borderId="5" xfId="0" applyNumberFormat="1" applyFill="1" applyBorder="1" applyAlignment="1"/>
    <xf numFmtId="0" fontId="0" fillId="0" borderId="5" xfId="0" applyBorder="1" applyAlignment="1"/>
    <xf numFmtId="0" fontId="0" fillId="0" borderId="5" xfId="0" applyFill="1" applyBorder="1" applyAlignment="1"/>
    <xf numFmtId="0" fontId="0" fillId="0" borderId="5" xfId="0" applyBorder="1" applyAlignment="1">
      <alignment horizontal="center"/>
    </xf>
    <xf numFmtId="14" fontId="0" fillId="0" borderId="5" xfId="0" applyNumberFormat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tonde/Desktop/Gestion%20Cong&#233;s%20v1.xls%20HAN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 Congé"/>
      <sheetName val="Planning Congé ok"/>
      <sheetName val="Planning Congé (3)"/>
      <sheetName val="Feuil1"/>
    </sheetNames>
    <sheetDataSet>
      <sheetData sheetId="0" refreshError="1"/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S9"/>
  <sheetViews>
    <sheetView tabSelected="1" workbookViewId="0">
      <selection activeCell="K35" sqref="K35"/>
    </sheetView>
  </sheetViews>
  <sheetFormatPr baseColWidth="10" defaultColWidth="9" defaultRowHeight="15"/>
  <cols>
    <col min="1" max="1" width="6.140625" style="1" customWidth="1"/>
    <col min="2" max="2" width="10.140625" style="1" hidden="1" customWidth="1"/>
    <col min="3" max="3" width="17.140625" style="1" hidden="1" customWidth="1"/>
    <col min="4" max="4" width="14.85546875" style="1" hidden="1" customWidth="1"/>
    <col min="5" max="5" width="11.28515625" style="1" hidden="1" customWidth="1"/>
    <col min="6" max="7" width="12.28515625" style="1" hidden="1" customWidth="1"/>
    <col min="8" max="8" width="15.85546875" style="1" hidden="1" customWidth="1"/>
    <col min="9" max="9" width="16" style="1" hidden="1" customWidth="1"/>
    <col min="10" max="10" width="12.42578125" style="1" customWidth="1"/>
    <col min="11" max="11" width="21" style="1" bestFit="1" customWidth="1"/>
    <col min="12" max="12" width="25.140625" style="1" hidden="1" customWidth="1"/>
    <col min="13" max="13" width="15" style="1" hidden="1" customWidth="1"/>
    <col min="14" max="14" width="29" style="1" hidden="1" customWidth="1"/>
    <col min="15" max="15" width="15" style="1" hidden="1" customWidth="1"/>
    <col min="16" max="18" width="14.85546875" style="1" hidden="1" customWidth="1"/>
    <col min="19" max="19" width="14.85546875" style="1" customWidth="1"/>
    <col min="20" max="16384" width="9" style="1"/>
  </cols>
  <sheetData>
    <row r="1" spans="1:19" ht="15.75" thickBot="1"/>
    <row r="2" spans="1:19" ht="30" thickTop="1" thickBot="1">
      <c r="A2" s="2" t="s">
        <v>0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ht="61.5" thickTop="1" thickBot="1">
      <c r="A3" s="4" t="s">
        <v>1</v>
      </c>
      <c r="B3" s="5" t="s">
        <v>2</v>
      </c>
      <c r="C3" s="5" t="s">
        <v>3</v>
      </c>
      <c r="D3" s="6" t="s">
        <v>4</v>
      </c>
      <c r="E3" s="7" t="s">
        <v>5</v>
      </c>
      <c r="F3" s="7" t="s">
        <v>6</v>
      </c>
      <c r="G3" s="7" t="s">
        <v>7</v>
      </c>
      <c r="H3" s="7" t="s">
        <v>8</v>
      </c>
      <c r="I3" s="8" t="s">
        <v>9</v>
      </c>
      <c r="J3" s="9" t="s">
        <v>10</v>
      </c>
      <c r="K3" s="9" t="s">
        <v>11</v>
      </c>
      <c r="L3" s="10" t="s">
        <v>12</v>
      </c>
      <c r="M3" s="10" t="s">
        <v>13</v>
      </c>
      <c r="N3" s="10"/>
      <c r="O3" s="10"/>
      <c r="P3" s="11"/>
      <c r="Q3" s="12" t="s">
        <v>14</v>
      </c>
      <c r="R3" s="13"/>
      <c r="S3" s="14"/>
    </row>
    <row r="4" spans="1:19" ht="39.75" thickTop="1" thickBot="1">
      <c r="A4" s="15"/>
      <c r="B4" s="16"/>
      <c r="C4" s="16"/>
      <c r="D4" s="17"/>
      <c r="E4" s="18"/>
      <c r="F4" s="18"/>
      <c r="G4" s="18"/>
      <c r="H4" s="18"/>
      <c r="I4" s="19"/>
      <c r="J4" s="9"/>
      <c r="K4" s="9"/>
      <c r="L4" s="10"/>
      <c r="M4" s="20" t="s">
        <v>15</v>
      </c>
      <c r="N4" s="20" t="s">
        <v>16</v>
      </c>
      <c r="O4" s="20" t="s">
        <v>17</v>
      </c>
      <c r="P4" s="20" t="s">
        <v>18</v>
      </c>
      <c r="Q4" s="21"/>
      <c r="R4" s="22"/>
      <c r="S4" s="23"/>
    </row>
    <row r="5" spans="1:19" ht="15.75" thickTop="1">
      <c r="A5" s="24">
        <v>1</v>
      </c>
      <c r="B5" s="25"/>
      <c r="C5" s="25" t="s">
        <v>19</v>
      </c>
      <c r="D5" s="26">
        <v>40439</v>
      </c>
      <c r="E5" s="24" t="str">
        <f ca="1">INT(DAYS360(D5,G5)/360)&amp;"an(s)"</f>
        <v>5an(s)</v>
      </c>
      <c r="F5" s="27">
        <v>42046</v>
      </c>
      <c r="G5" s="26">
        <f ca="1">NOW()</f>
        <v>42506.728623495372</v>
      </c>
      <c r="H5" s="28">
        <f ca="1">IF(DATEDIF(D5,G5,"y")&lt;=5,18,IF(DATEDIF(D5,G5,"y")&lt;=10,21,IF(DATEDIF(D5,G5,"y")&lt;=15,24,IF(DATEDIF(D5,G5,"y")&lt;=20,27,IF(DATEDIF(D5,G5,"y")&lt;=25,30,IF(DATEDIF(D5,G5,"y")&lt;=30,33,IF(DATEDIF(D5,G5,"y")&lt;=35,36)))))))</f>
        <v>18</v>
      </c>
      <c r="I5" s="29">
        <f ca="1">(YEAR(G5)-YEAR(F5))*12+MONTH(G5)-MONTH(F5)</f>
        <v>15</v>
      </c>
      <c r="J5" s="30">
        <v>42510</v>
      </c>
      <c r="K5" s="31"/>
      <c r="L5" s="32" t="str">
        <f>DATEDIF(D5,J5,"y")&amp;"an(s),"&amp;DATEDIF(D5,J5,"ym")&amp;"mois et "&amp;DATEDIF(D5,J5,"md")&amp; "jour(s)"</f>
        <v>5an(s),8mois et 2jour(s)</v>
      </c>
      <c r="M5" s="33">
        <f>IF(DATEDIF(D5,J5,"y")&lt;6,18,IF(DATEDIF(D5,J5,"y")&lt;11,21,IF(DATEDIF(D5,J5,"y")&lt;16,24,IF(DATEDIF(D5,J5,"y")&lt;21,27,IF(DATEDIF(D5,J5,"y")&lt;26,30,IF(DATEDIF(D5,J5,"y")&lt;31,33,IF(DATEDIF(D5,J5,"y")&lt;=35,36)))))))</f>
        <v>18</v>
      </c>
      <c r="N5" s="33">
        <v>18</v>
      </c>
      <c r="O5" s="33">
        <f>M5-N5</f>
        <v>0</v>
      </c>
      <c r="P5" s="32">
        <f>(YEAR(J5)-YEAR(F5))*12+MONTH(J5)-MONTH(F5)</f>
        <v>15</v>
      </c>
      <c r="Q5" s="32">
        <f>1.5*P5</f>
        <v>22.5</v>
      </c>
      <c r="R5" s="32">
        <f>O5</f>
        <v>0</v>
      </c>
      <c r="S5" s="32">
        <v>24</v>
      </c>
    </row>
    <row r="6" spans="1:19" hidden="1">
      <c r="A6" s="34">
        <v>2</v>
      </c>
      <c r="B6" s="32"/>
      <c r="C6" s="32" t="s">
        <v>20</v>
      </c>
      <c r="D6" s="35">
        <v>38416</v>
      </c>
      <c r="E6" s="34" t="str">
        <f ca="1">INT(DAYS360(D6,G6)/360)&amp;"an(s)"</f>
        <v>11an(s)</v>
      </c>
      <c r="F6" s="27">
        <v>42047</v>
      </c>
      <c r="G6" s="35">
        <f ca="1">NOW()</f>
        <v>42506.728623495372</v>
      </c>
      <c r="H6" s="33">
        <f ca="1">IF(DATEDIF(D6,G6,"y")&lt;=5,18,IF(DATEDIF(D6,G6,"y")&lt;=10,21,IF(DATEDIF(D6,G6,"y")&lt;=15,24,IF(DATEDIF(D6,G6,"y")&lt;=20,27,IF(DATEDIF(D6,G6,"y")&lt;=25,30,IF(DATEDIF(D6,G6,"y")&lt;=30,33,IF(DATEDIF(D6,G6,"y")&lt;=35,36)))))))</f>
        <v>24</v>
      </c>
      <c r="I6" s="32">
        <f ca="1">(YEAR(G6)-YEAR(F6))*12+MONTH(G6)-MONTH(F6)</f>
        <v>15</v>
      </c>
      <c r="J6" s="35">
        <v>42537</v>
      </c>
      <c r="K6" s="30"/>
      <c r="L6" s="32" t="str">
        <f>DATEDIF(D6,J6,"y")&amp;"an(s),"&amp;DATEDIF(D6,J6,"ym")&amp;"mois et "&amp;DATEDIF(D6,J6,"md")&amp; "jour(s)"</f>
        <v>11an(s),3mois et 11jour(s)</v>
      </c>
      <c r="M6" s="33">
        <f>IF(DATEDIF(D6,J6,"y")&lt;=5,18,IF(DATEDIF(D6,J6,"y")&lt;=10,21,IF(DATEDIF(D6,J6,"y")&lt;=15,24,IF(DATEDIF(D6,J6,"y")&lt;=20,27,IF(DATEDIF(D6,J6,"y")&lt;=25,30,IF(DATEDIF(D6,J6,"y")&lt;=30,33,IF(DATEDIF(D6,J6,"y")&lt;=35,36)))))))</f>
        <v>24</v>
      </c>
      <c r="N6" s="33">
        <v>18</v>
      </c>
      <c r="O6" s="33">
        <f>M6-N6</f>
        <v>6</v>
      </c>
      <c r="P6" s="32">
        <f>(YEAR(J6)-YEAR(F6))*12+MONTH(J6)-MONTH(F6)</f>
        <v>16</v>
      </c>
      <c r="Q6" s="32">
        <f>1.5*P6</f>
        <v>24</v>
      </c>
      <c r="R6" s="32">
        <f>O6</f>
        <v>6</v>
      </c>
      <c r="S6" s="32">
        <f>R6+Q6</f>
        <v>30</v>
      </c>
    </row>
    <row r="7" spans="1:19" hidden="1">
      <c r="A7" s="34">
        <v>3</v>
      </c>
      <c r="B7" s="32"/>
      <c r="C7" s="32" t="s">
        <v>21</v>
      </c>
      <c r="D7" s="35">
        <v>38302</v>
      </c>
      <c r="E7" s="34" t="str">
        <f ca="1">INT(DAYS360(D7,G7)/360)&amp;"an(s)"</f>
        <v>11an(s)</v>
      </c>
      <c r="F7" s="27">
        <v>42048</v>
      </c>
      <c r="G7" s="35">
        <f ca="1">NOW()</f>
        <v>42506.728623495372</v>
      </c>
      <c r="H7" s="33">
        <f ca="1">IF(DATEDIF(D7,G7,"y")&lt;=5,18,IF(DATEDIF(D7,G7,"y")&lt;=10,21,IF(DATEDIF(D7,G7,"y")&lt;=15,24,IF(DATEDIF(D7,G7,"y")&lt;=20,27,IF(DATEDIF(D7,G7,"y")&lt;=25,30,IF(DATEDIF(D7,G7,"y")&lt;=30,33,IF(DATEDIF(D7,G7,"y")&lt;=35,36)))))))</f>
        <v>24</v>
      </c>
      <c r="I7" s="32">
        <f ca="1">(YEAR(G7)-YEAR(F7))*12+MONTH(G7)-MONTH(F7)</f>
        <v>15</v>
      </c>
      <c r="J7" s="35">
        <v>42551</v>
      </c>
      <c r="K7" s="30"/>
      <c r="L7" s="32" t="str">
        <f>DATEDIF(D7,J7,"y")&amp;"an(s),"&amp;DATEDIF(D7,J7,"ym")&amp;"mois et "&amp;DATEDIF(D7,J7,"md")&amp; "jour(s)"</f>
        <v>11an(s),7mois et 19jour(s)</v>
      </c>
      <c r="M7" s="33">
        <f>IF(DATEDIF(D7,J7,"y")&lt;=5,18,IF(DATEDIF(D7,J7,"y")&lt;=10,21,IF(DATEDIF(D7,J7,"y")&lt;=15,24,IF(DATEDIF(D7,J7,"y")&lt;=20,27,IF(DATEDIF(D7,J7,"y")&lt;=25,30,IF(DATEDIF(D7,J7,"y")&lt;=30,33,IF(DATEDIF(D7,J7,"y")&lt;=35,36)))))))</f>
        <v>24</v>
      </c>
      <c r="N7" s="33">
        <v>18</v>
      </c>
      <c r="O7" s="33">
        <f>M7-N7</f>
        <v>6</v>
      </c>
      <c r="P7" s="32">
        <f>(YEAR(J7)-YEAR(F7))*12+MONTH(J7)-MONTH(F7)</f>
        <v>16</v>
      </c>
      <c r="Q7" s="32">
        <f>1.5*P7</f>
        <v>24</v>
      </c>
      <c r="R7" s="32">
        <f>O7</f>
        <v>6</v>
      </c>
      <c r="S7" s="32">
        <f>R7+Q7</f>
        <v>30</v>
      </c>
    </row>
    <row r="8" spans="1:19" hidden="1">
      <c r="A8" s="34">
        <v>4</v>
      </c>
      <c r="B8" s="32"/>
      <c r="C8" s="32" t="s">
        <v>22</v>
      </c>
      <c r="D8" s="35">
        <v>36959</v>
      </c>
      <c r="E8" s="34" t="str">
        <f ca="1">INT(DAYS360(D8,G8)/360)&amp;"an(s)"</f>
        <v>15an(s)</v>
      </c>
      <c r="F8" s="27">
        <v>42049</v>
      </c>
      <c r="G8" s="35">
        <f ca="1">NOW()</f>
        <v>42506.728623495372</v>
      </c>
      <c r="H8" s="33">
        <f ca="1">IF(DATEDIF(D8,G8,"y")&lt;=5,18,IF(DATEDIF(D8,G8,"y")&lt;=10,21,IF(DATEDIF(D8,G8,"y")&lt;=15,24,IF(DATEDIF(D8,G8,"y")&lt;=20,27,IF(DATEDIF(D8,G8,"y")&lt;=25,30,IF(DATEDIF(D8,G8,"y")&lt;=30,33,IF(DATEDIF(D8,G8,"y")&lt;=35,36)))))))</f>
        <v>24</v>
      </c>
      <c r="I8" s="32">
        <f ca="1">(YEAR(G8)-YEAR(F8))*12+MONTH(G8)-MONTH(F8)</f>
        <v>15</v>
      </c>
      <c r="J8" s="35">
        <v>42539</v>
      </c>
      <c r="K8" s="30"/>
      <c r="L8" s="32" t="str">
        <f>DATEDIF(D8,J8,"y")&amp;"an(s),"&amp;DATEDIF(D8,J8,"ym")&amp;"mois et "&amp;DATEDIF(D8,J8,"md")&amp; "jour(s)"</f>
        <v>15an(s),3mois et 9jour(s)</v>
      </c>
      <c r="M8" s="33">
        <f>IF(DATEDIF(D8,J8,"y")&lt;=5,18,IF(DATEDIF(D8,J8,"y")&lt;=10,21,IF(DATEDIF(D8,J8,"y")&lt;=15,24,IF(DATEDIF(D8,J8,"y")&lt;=20,27,IF(DATEDIF(D8,J8,"y")&lt;=25,30,IF(DATEDIF(D8,J8,"y")&lt;=30,33,IF(DATEDIF(D8,J8,"y")&lt;=35,36)))))))</f>
        <v>24</v>
      </c>
      <c r="N8" s="33">
        <v>18</v>
      </c>
      <c r="O8" s="33">
        <f>M8-N8</f>
        <v>6</v>
      </c>
      <c r="P8" s="32">
        <f>(YEAR(J8)-YEAR(F8))*12+MONTH(J8)-MONTH(F8)</f>
        <v>16</v>
      </c>
      <c r="Q8" s="32">
        <f>1.5*P8</f>
        <v>24</v>
      </c>
      <c r="R8" s="32">
        <f>O8</f>
        <v>6</v>
      </c>
      <c r="S8" s="32">
        <f>R8+Q8</f>
        <v>30</v>
      </c>
    </row>
    <row r="9" spans="1:19" hidden="1">
      <c r="A9" s="34">
        <v>5</v>
      </c>
      <c r="B9" s="32"/>
      <c r="C9" s="32" t="s">
        <v>23</v>
      </c>
      <c r="D9" s="35">
        <v>36740</v>
      </c>
      <c r="E9" s="34" t="str">
        <f ca="1">INT(DAYS360(D9,G9)/360)&amp;"an(s)"</f>
        <v>15an(s)</v>
      </c>
      <c r="F9" s="27">
        <v>42050</v>
      </c>
      <c r="G9" s="35">
        <f ca="1">NOW()</f>
        <v>42506.728623495372</v>
      </c>
      <c r="H9" s="33">
        <f ca="1">IF(DATEDIF(D9,G9,"y")&lt;=5,18,IF(DATEDIF(D9,G9,"y")&lt;=10,21,IF(DATEDIF(D9,G9,"y")&lt;=15,24,IF(DATEDIF(D9,G9,"y")&lt;=20,27,IF(DATEDIF(D9,G9,"y")&lt;=25,30,IF(DATEDIF(D9,G9,"y")&lt;=30,33,IF(DATEDIF(D9,G9,"y")&lt;=35,36)))))))</f>
        <v>24</v>
      </c>
      <c r="I9" s="32">
        <f ca="1">(YEAR(G9)-YEAR(F9))*12+MONTH(G9)-MONTH(F9)</f>
        <v>15</v>
      </c>
      <c r="J9" s="35">
        <v>42540</v>
      </c>
      <c r="K9" s="30"/>
      <c r="L9" s="32" t="str">
        <f>DATEDIF(D9,J9,"y")&amp;"an(s),"&amp;DATEDIF(D9,J9,"ym")&amp;"mois et "&amp;DATEDIF(D9,J9,"md")&amp; "jour(s)"</f>
        <v>15an(s),10mois et 17jour(s)</v>
      </c>
      <c r="M9" s="33">
        <f>IF(DATEDIF(D9,J9,"y")&lt;=5,18,IF(DATEDIF(D9,J9,"y")&lt;=10,21,IF(DATEDIF(D9,J9,"y")&lt;=15,24,IF(DATEDIF(D9,J9,"y")&lt;=20,27,IF(DATEDIF(D9,J9,"y")&lt;=25,30,IF(DATEDIF(D9,J9,"y")&lt;=30,33,IF(DATEDIF(D9,J9,"y")&lt;=35,36)))))))</f>
        <v>24</v>
      </c>
      <c r="N9" s="33">
        <v>18</v>
      </c>
      <c r="O9" s="33">
        <f>M9-N9</f>
        <v>6</v>
      </c>
      <c r="P9" s="32">
        <f>(YEAR(J9)-YEAR(F9))*12+MONTH(J9)-MONTH(F9)</f>
        <v>16</v>
      </c>
      <c r="Q9" s="32">
        <f>1.5*P9</f>
        <v>24</v>
      </c>
      <c r="R9" s="32">
        <f>O9</f>
        <v>6</v>
      </c>
      <c r="S9" s="32">
        <f>R9+Q9</f>
        <v>30</v>
      </c>
    </row>
  </sheetData>
  <sheetProtection sort="0" autoFilter="0"/>
  <mergeCells count="6">
    <mergeCell ref="A2:S2"/>
    <mergeCell ref="J3:J4"/>
    <mergeCell ref="K3:K4"/>
    <mergeCell ref="L3:L4"/>
    <mergeCell ref="M3:O3"/>
    <mergeCell ref="Q3:S4"/>
  </mergeCells>
  <pageMargins left="0.69930555555555596" right="0.69930555555555596" top="0.75" bottom="0.75" header="0.3" footer="0.3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congé</vt:lpstr>
      <vt:lpstr>congé!année</vt:lpstr>
      <vt:lpstr>congé!année_en_cours</vt:lpstr>
      <vt:lpstr>congé!embauche</vt:lpstr>
      <vt:lpstr>congé!Intitulés</vt:lpstr>
      <vt:lpstr>congé!travailleurs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detonde</dc:creator>
  <cp:lastModifiedBy>detonde</cp:lastModifiedBy>
  <dcterms:created xsi:type="dcterms:W3CDTF">2016-05-16T16:29:04Z</dcterms:created>
  <dcterms:modified xsi:type="dcterms:W3CDTF">2016-05-16T16:29:54Z</dcterms:modified>
</cp:coreProperties>
</file>