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440" yWindow="-135" windowWidth="12990" windowHeight="13740" activeTab="1"/>
  </bookViews>
  <sheets>
    <sheet name="PARAMETRES" sheetId="2" r:id="rId1"/>
    <sheet name="JANVIER" sheetId="1" r:id="rId2"/>
    <sheet name="FEVRIER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  <sheet name="Feuil13" sheetId="13" r:id="rId13"/>
    <sheet name="RECAP" sheetId="14" r:id="rId14"/>
  </sheets>
  <calcPr calcId="125725"/>
</workbook>
</file>

<file path=xl/calcChain.xml><?xml version="1.0" encoding="utf-8"?>
<calcChain xmlns="http://schemas.openxmlformats.org/spreadsheetml/2006/main">
  <c r="B38" i="1"/>
  <c r="C3" i="14" l="1"/>
  <c r="D3"/>
  <c r="E3"/>
  <c r="F3"/>
  <c r="G3"/>
  <c r="H3"/>
  <c r="I3"/>
  <c r="J3"/>
  <c r="K3"/>
  <c r="L3"/>
  <c r="M3"/>
  <c r="N3"/>
  <c r="O3"/>
  <c r="O44" i="3"/>
  <c r="O46" s="1"/>
  <c r="N44"/>
  <c r="N46" s="1"/>
  <c r="M44"/>
  <c r="L44"/>
  <c r="K44"/>
  <c r="K46" s="1"/>
  <c r="J44"/>
  <c r="J46" s="1"/>
  <c r="I44"/>
  <c r="H44"/>
  <c r="G44"/>
  <c r="G46" s="1"/>
  <c r="F44"/>
  <c r="F46" s="1"/>
  <c r="E44"/>
  <c r="D44"/>
  <c r="C44"/>
  <c r="C46" s="1"/>
  <c r="B44"/>
  <c r="O43"/>
  <c r="N43"/>
  <c r="M43"/>
  <c r="L43"/>
  <c r="K43"/>
  <c r="J43"/>
  <c r="I43"/>
  <c r="H43"/>
  <c r="G43"/>
  <c r="F43"/>
  <c r="E43"/>
  <c r="D43"/>
  <c r="C43"/>
  <c r="B43"/>
  <c r="O42"/>
  <c r="N42"/>
  <c r="M42"/>
  <c r="L42"/>
  <c r="K42"/>
  <c r="J42"/>
  <c r="I42"/>
  <c r="H42"/>
  <c r="G42"/>
  <c r="F42"/>
  <c r="E42"/>
  <c r="D42"/>
  <c r="C42"/>
  <c r="B42"/>
  <c r="O41"/>
  <c r="N41"/>
  <c r="M41"/>
  <c r="L41"/>
  <c r="K41"/>
  <c r="J41"/>
  <c r="I41"/>
  <c r="H41"/>
  <c r="G41"/>
  <c r="F41"/>
  <c r="E41"/>
  <c r="D41"/>
  <c r="C41"/>
  <c r="B41"/>
  <c r="O40"/>
  <c r="N40"/>
  <c r="M40"/>
  <c r="L40"/>
  <c r="K40"/>
  <c r="J40"/>
  <c r="I40"/>
  <c r="H40"/>
  <c r="G40"/>
  <c r="F40"/>
  <c r="E40"/>
  <c r="D40"/>
  <c r="C40"/>
  <c r="B40"/>
  <c r="O39"/>
  <c r="N39"/>
  <c r="M39"/>
  <c r="M46" s="1"/>
  <c r="L39"/>
  <c r="L46" s="1"/>
  <c r="K39"/>
  <c r="J39"/>
  <c r="I39"/>
  <c r="I46" s="1"/>
  <c r="H39"/>
  <c r="H46" s="1"/>
  <c r="G39"/>
  <c r="F39"/>
  <c r="E39"/>
  <c r="E46" s="1"/>
  <c r="D39"/>
  <c r="D46" s="1"/>
  <c r="C39"/>
  <c r="B39"/>
  <c r="O38"/>
  <c r="N38"/>
  <c r="M38"/>
  <c r="L38"/>
  <c r="K38"/>
  <c r="J38"/>
  <c r="I38"/>
  <c r="H38"/>
  <c r="G38"/>
  <c r="F38"/>
  <c r="E38"/>
  <c r="D38"/>
  <c r="C38"/>
  <c r="B38"/>
  <c r="O37"/>
  <c r="N37"/>
  <c r="M37"/>
  <c r="L37"/>
  <c r="K37"/>
  <c r="J37"/>
  <c r="I37"/>
  <c r="H37"/>
  <c r="G37"/>
  <c r="F37"/>
  <c r="E37"/>
  <c r="D37"/>
  <c r="C37"/>
  <c r="B37"/>
  <c r="O36"/>
  <c r="N36"/>
  <c r="M36"/>
  <c r="L36"/>
  <c r="K36"/>
  <c r="J36"/>
  <c r="I36"/>
  <c r="H36"/>
  <c r="G36"/>
  <c r="F36"/>
  <c r="E36"/>
  <c r="D36"/>
  <c r="C36"/>
  <c r="B36"/>
  <c r="B46" l="1"/>
  <c r="D45" i="1" l="1"/>
  <c r="D47" s="1"/>
  <c r="E45"/>
  <c r="F45"/>
  <c r="F47" s="1"/>
  <c r="G45"/>
  <c r="H45"/>
  <c r="H47" s="1"/>
  <c r="I45"/>
  <c r="J45"/>
  <c r="J47" s="1"/>
  <c r="K45"/>
  <c r="L45"/>
  <c r="L47" s="1"/>
  <c r="M45"/>
  <c r="N45"/>
  <c r="N47" s="1"/>
  <c r="O45"/>
  <c r="D43"/>
  <c r="E43"/>
  <c r="F43"/>
  <c r="G43"/>
  <c r="H43"/>
  <c r="I43"/>
  <c r="J43"/>
  <c r="K43"/>
  <c r="L43"/>
  <c r="M43"/>
  <c r="N43"/>
  <c r="O43"/>
  <c r="D44"/>
  <c r="E44"/>
  <c r="F44"/>
  <c r="G44"/>
  <c r="H44"/>
  <c r="I44"/>
  <c r="J44"/>
  <c r="K44"/>
  <c r="L44"/>
  <c r="M44"/>
  <c r="N44"/>
  <c r="O44"/>
  <c r="C44"/>
  <c r="C43"/>
  <c r="D42"/>
  <c r="E42"/>
  <c r="F42"/>
  <c r="G42"/>
  <c r="H42"/>
  <c r="I42"/>
  <c r="J42"/>
  <c r="K42"/>
  <c r="L42"/>
  <c r="M42"/>
  <c r="N42"/>
  <c r="O42"/>
  <c r="C42"/>
  <c r="D41"/>
  <c r="E41"/>
  <c r="F41"/>
  <c r="G41"/>
  <c r="H41"/>
  <c r="I41"/>
  <c r="J41"/>
  <c r="K41"/>
  <c r="L41"/>
  <c r="M41"/>
  <c r="N41"/>
  <c r="O41"/>
  <c r="D40"/>
  <c r="E40"/>
  <c r="F40"/>
  <c r="G40"/>
  <c r="H40"/>
  <c r="I40"/>
  <c r="J40"/>
  <c r="K40"/>
  <c r="L40"/>
  <c r="M40"/>
  <c r="N40"/>
  <c r="O40"/>
  <c r="D39"/>
  <c r="E39"/>
  <c r="F39"/>
  <c r="G39"/>
  <c r="H39"/>
  <c r="I39"/>
  <c r="J39"/>
  <c r="K39"/>
  <c r="L39"/>
  <c r="M39"/>
  <c r="N39"/>
  <c r="O39"/>
  <c r="D38"/>
  <c r="E38"/>
  <c r="F38"/>
  <c r="G38"/>
  <c r="H38"/>
  <c r="I38"/>
  <c r="J38"/>
  <c r="K38"/>
  <c r="L38"/>
  <c r="M38"/>
  <c r="N38"/>
  <c r="O38"/>
  <c r="C38"/>
  <c r="C39"/>
  <c r="C40"/>
  <c r="C41"/>
  <c r="C45"/>
  <c r="B45"/>
  <c r="B40"/>
  <c r="B39"/>
  <c r="B36"/>
  <c r="B44"/>
  <c r="B43"/>
  <c r="B42"/>
  <c r="B41"/>
  <c r="C36"/>
  <c r="D36"/>
  <c r="E36"/>
  <c r="F36"/>
  <c r="G36"/>
  <c r="H36"/>
  <c r="I36"/>
  <c r="J36"/>
  <c r="K36"/>
  <c r="L36"/>
  <c r="M36"/>
  <c r="N36"/>
  <c r="O36"/>
  <c r="O47" l="1"/>
  <c r="M47"/>
  <c r="K47"/>
  <c r="G47"/>
  <c r="I47"/>
  <c r="C47"/>
  <c r="E47"/>
  <c r="B47"/>
  <c r="B49" s="1"/>
  <c r="B51" s="1"/>
  <c r="B3" i="14" s="1"/>
</calcChain>
</file>

<file path=xl/sharedStrings.xml><?xml version="1.0" encoding="utf-8"?>
<sst xmlns="http://schemas.openxmlformats.org/spreadsheetml/2006/main" count="143" uniqueCount="62">
  <si>
    <t>DEVOS</t>
  </si>
  <si>
    <t>HEMAR</t>
  </si>
  <si>
    <t>BOUGRINI</t>
  </si>
  <si>
    <t>DENNAI</t>
  </si>
  <si>
    <t>EID</t>
  </si>
  <si>
    <t>HAYEK</t>
  </si>
  <si>
    <t>MANOWSKI</t>
  </si>
  <si>
    <t>NGHI</t>
  </si>
  <si>
    <t>ARUMADURA</t>
  </si>
  <si>
    <t>GAYET</t>
  </si>
  <si>
    <t>KHADIRI</t>
  </si>
  <si>
    <t>FEUHOUO</t>
  </si>
  <si>
    <t>SICCHIO</t>
  </si>
  <si>
    <t>BENSAFI</t>
  </si>
  <si>
    <t>Med</t>
  </si>
  <si>
    <t>LP</t>
  </si>
  <si>
    <t>Chir</t>
  </si>
  <si>
    <t>mot</t>
  </si>
  <si>
    <t>valeur</t>
  </si>
  <si>
    <t>USC</t>
  </si>
  <si>
    <t>FR</t>
  </si>
  <si>
    <t>CA</t>
  </si>
  <si>
    <t>RTT</t>
  </si>
  <si>
    <t>CF</t>
  </si>
  <si>
    <t>LP²</t>
  </si>
  <si>
    <t>USC²</t>
  </si>
  <si>
    <t>FR²</t>
  </si>
  <si>
    <t>Adm</t>
  </si>
  <si>
    <t>chir</t>
  </si>
  <si>
    <t>Formation</t>
  </si>
  <si>
    <t>Lits porte (LP)</t>
  </si>
  <si>
    <t>Filière rapide (FR)</t>
  </si>
  <si>
    <t>Congés annuels (CA)</t>
  </si>
  <si>
    <t>Congés annuels (A)</t>
  </si>
  <si>
    <t>Gardes chirurgie (C)</t>
  </si>
  <si>
    <t>Gardes médecine (M)</t>
  </si>
  <si>
    <t>USC (U)</t>
  </si>
  <si>
    <t>Lits porte (P)</t>
  </si>
  <si>
    <t>Filière rapide (F)</t>
  </si>
  <si>
    <t>Formation (Fo)</t>
  </si>
  <si>
    <t xml:space="preserve">RTT  (T) </t>
  </si>
  <si>
    <t>Arrêt maladie (AM)</t>
  </si>
  <si>
    <t>MED</t>
  </si>
  <si>
    <t>FO</t>
  </si>
  <si>
    <t>AM</t>
  </si>
  <si>
    <t>Total heures</t>
  </si>
  <si>
    <t>Heures à réaliser</t>
  </si>
  <si>
    <t>Report</t>
  </si>
  <si>
    <t>Solde</t>
  </si>
  <si>
    <t>Delta</t>
  </si>
  <si>
    <t>Solde congés</t>
  </si>
  <si>
    <t>TOTAL HEURES</t>
  </si>
  <si>
    <t>Gardes chirurgie (CHIR)</t>
  </si>
  <si>
    <t>Gardes médecine (MED)</t>
  </si>
  <si>
    <t>USC (USC)</t>
  </si>
  <si>
    <t xml:space="preserve">RTT  (RTT) </t>
  </si>
  <si>
    <t>Formation (FO)</t>
  </si>
  <si>
    <t>9HMED</t>
  </si>
  <si>
    <t>18HMED</t>
  </si>
  <si>
    <t>SOUTOUL</t>
  </si>
  <si>
    <t>Gardes chir WE</t>
  </si>
  <si>
    <t>CHIR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</si>
</sst>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18"/>
      <name val="Arial"/>
      <family val="2"/>
    </font>
    <font>
      <sz val="10"/>
      <color indexed="8"/>
      <name val="Verdana"/>
      <family val="2"/>
    </font>
    <font>
      <sz val="10"/>
      <color indexed="1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164" fontId="0" fillId="0" borderId="0" xfId="0" applyNumberFormat="1"/>
    <xf numFmtId="0" fontId="1" fillId="0" borderId="0" xfId="0" applyFont="1" applyAlignment="1">
      <alignment horizontal="center" vertical="center"/>
    </xf>
    <xf numFmtId="0" fontId="3" fillId="0" borderId="0" xfId="0" applyFont="1"/>
    <xf numFmtId="0" fontId="4" fillId="0" borderId="0" xfId="0" applyNumberFormat="1" applyFont="1"/>
    <xf numFmtId="0" fontId="2" fillId="0" borderId="0" xfId="0" applyFont="1" applyAlignment="1">
      <alignment horizontal="center"/>
    </xf>
    <xf numFmtId="0" fontId="4" fillId="2" borderId="0" xfId="0" applyFont="1" applyFill="1"/>
    <xf numFmtId="1" fontId="4" fillId="2" borderId="0" xfId="0" applyNumberFormat="1" applyFont="1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164" fontId="0" fillId="0" borderId="1" xfId="0" applyNumberFormat="1" applyBorder="1"/>
    <xf numFmtId="0" fontId="0" fillId="0" borderId="1" xfId="0" applyBorder="1" applyAlignment="1">
      <alignment horizontal="center"/>
    </xf>
    <xf numFmtId="164" fontId="0" fillId="0" borderId="2" xfId="0" applyNumberFormat="1" applyBorder="1"/>
    <xf numFmtId="0" fontId="0" fillId="0" borderId="2" xfId="0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54"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bgColor rgb="FFF76383"/>
        </patternFill>
      </fill>
    </dxf>
    <dxf>
      <fill>
        <patternFill>
          <bgColor rgb="FF89C428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bgColor rgb="FFF76383"/>
        </patternFill>
      </fill>
    </dxf>
    <dxf>
      <fill>
        <patternFill>
          <bgColor rgb="FF89C428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bgColor rgb="FFF76383"/>
        </patternFill>
      </fill>
    </dxf>
    <dxf>
      <fill>
        <patternFill>
          <bgColor rgb="FF89C428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bgColor rgb="FFF76383"/>
        </patternFill>
      </fill>
    </dxf>
    <dxf>
      <fill>
        <patternFill>
          <bgColor rgb="FF89C428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bgColor rgb="FFF76383"/>
        </patternFill>
      </fill>
    </dxf>
    <dxf>
      <fill>
        <patternFill>
          <bgColor rgb="FF89C428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bgColor rgb="FFF76383"/>
        </patternFill>
      </fill>
    </dxf>
    <dxf>
      <fill>
        <patternFill>
          <bgColor rgb="FF89C428"/>
        </patternFill>
      </fill>
    </dxf>
  </dxfs>
  <tableStyles count="0" defaultTableStyle="TableStyleMedium2" defaultPivotStyle="PivotStyleLight16"/>
  <colors>
    <mruColors>
      <color rgb="FF89C428"/>
      <color rgb="FFF76383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800100</xdr:colOff>
      <xdr:row>26</xdr:row>
      <xdr:rowOff>47625</xdr:rowOff>
    </xdr:from>
    <xdr:to>
      <xdr:col>8</xdr:col>
      <xdr:colOff>314325</xdr:colOff>
      <xdr:row>32</xdr:row>
      <xdr:rowOff>57150</xdr:rowOff>
    </xdr:to>
    <xdr:sp macro="" textlink="">
      <xdr:nvSpPr>
        <xdr:cNvPr id="2" name="ZoneTexte 1"/>
        <xdr:cNvSpPr txBox="1"/>
      </xdr:nvSpPr>
      <xdr:spPr>
        <a:xfrm>
          <a:off x="4133850" y="5000625"/>
          <a:ext cx="3752850" cy="11525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J'aimerais par</a:t>
          </a:r>
          <a:r>
            <a:rPr lang="fr-FR" sz="1100" baseline="0"/>
            <a:t> exemple  compter le nombre de cellules contenant  "CHIR" mais uniquement celles attenantes aux samedis, dimanches et jours fériés.</a:t>
          </a:r>
          <a:endParaRPr lang="fr-FR" sz="1100"/>
        </a:p>
      </xdr:txBody>
    </xdr:sp>
    <xdr:clientData/>
  </xdr:twoCellAnchor>
  <xdr:twoCellAnchor>
    <xdr:from>
      <xdr:col>1</xdr:col>
      <xdr:colOff>681270</xdr:colOff>
      <xdr:row>33</xdr:row>
      <xdr:rowOff>98140</xdr:rowOff>
    </xdr:from>
    <xdr:to>
      <xdr:col>4</xdr:col>
      <xdr:colOff>299352</xdr:colOff>
      <xdr:row>34</xdr:row>
      <xdr:rowOff>62246</xdr:rowOff>
    </xdr:to>
    <xdr:sp macro="" textlink="">
      <xdr:nvSpPr>
        <xdr:cNvPr id="3" name="Flèche droite 2"/>
        <xdr:cNvSpPr/>
      </xdr:nvSpPr>
      <xdr:spPr>
        <a:xfrm rot="9285130">
          <a:off x="2319570" y="6384640"/>
          <a:ext cx="2161257" cy="154606"/>
        </a:xfrm>
        <a:prstGeom prst="right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5"/>
  <sheetViews>
    <sheetView workbookViewId="0">
      <selection sqref="A1:B13"/>
    </sheetView>
  </sheetViews>
  <sheetFormatPr baseColWidth="10" defaultRowHeight="15"/>
  <cols>
    <col min="1" max="2" width="11.42578125" customWidth="1"/>
  </cols>
  <sheetData>
    <row r="1" spans="1:12">
      <c r="A1" s="2" t="s">
        <v>17</v>
      </c>
      <c r="B1" s="2" t="s">
        <v>18</v>
      </c>
    </row>
    <row r="2" spans="1:12">
      <c r="A2" t="s">
        <v>16</v>
      </c>
      <c r="B2">
        <v>24</v>
      </c>
      <c r="K2" s="5"/>
      <c r="L2" s="5"/>
    </row>
    <row r="3" spans="1:12">
      <c r="A3" t="s">
        <v>14</v>
      </c>
      <c r="B3">
        <v>24</v>
      </c>
      <c r="K3" s="6"/>
      <c r="L3" s="7"/>
    </row>
    <row r="4" spans="1:12">
      <c r="A4" t="s">
        <v>15</v>
      </c>
      <c r="B4">
        <v>9</v>
      </c>
      <c r="K4" s="6"/>
      <c r="L4" s="7"/>
    </row>
    <row r="5" spans="1:12">
      <c r="A5" t="s">
        <v>19</v>
      </c>
      <c r="B5">
        <v>9</v>
      </c>
      <c r="K5" s="6"/>
      <c r="L5" s="7"/>
    </row>
    <row r="6" spans="1:12">
      <c r="A6" t="s">
        <v>20</v>
      </c>
      <c r="B6">
        <v>9</v>
      </c>
      <c r="K6" s="6"/>
      <c r="L6" s="7"/>
    </row>
    <row r="7" spans="1:12">
      <c r="A7" t="s">
        <v>21</v>
      </c>
      <c r="B7">
        <v>7.5</v>
      </c>
      <c r="K7" s="6"/>
      <c r="L7" s="7"/>
    </row>
    <row r="8" spans="1:12">
      <c r="A8" t="s">
        <v>22</v>
      </c>
      <c r="B8">
        <v>7.5</v>
      </c>
      <c r="K8" s="6"/>
      <c r="L8" s="7"/>
    </row>
    <row r="9" spans="1:12">
      <c r="A9" t="s">
        <v>23</v>
      </c>
      <c r="B9">
        <v>7.5</v>
      </c>
      <c r="K9" s="6"/>
      <c r="L9" s="7"/>
    </row>
    <row r="10" spans="1:12">
      <c r="A10" t="s">
        <v>24</v>
      </c>
      <c r="B10">
        <v>7.5</v>
      </c>
      <c r="K10" s="6"/>
      <c r="L10" s="7"/>
    </row>
    <row r="11" spans="1:12">
      <c r="A11" t="s">
        <v>25</v>
      </c>
      <c r="B11">
        <v>7.5</v>
      </c>
      <c r="K11" s="6"/>
      <c r="L11" s="7"/>
    </row>
    <row r="12" spans="1:12">
      <c r="A12" t="s">
        <v>26</v>
      </c>
      <c r="B12">
        <v>7.5</v>
      </c>
      <c r="K12" s="6"/>
      <c r="L12" s="7"/>
    </row>
    <row r="13" spans="1:12">
      <c r="A13" t="s">
        <v>27</v>
      </c>
      <c r="B13">
        <v>7.5</v>
      </c>
      <c r="C13" s="3"/>
      <c r="K13" s="6"/>
      <c r="L13" s="7"/>
    </row>
    <row r="14" spans="1:12">
      <c r="B14" s="4"/>
      <c r="C14" s="4"/>
      <c r="K14" s="6"/>
      <c r="L14" s="7"/>
    </row>
    <row r="15" spans="1:12">
      <c r="B15" s="4"/>
      <c r="C15" s="4"/>
      <c r="K15" s="6"/>
      <c r="L15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P56"/>
  <sheetViews>
    <sheetView tabSelected="1" workbookViewId="0">
      <selection activeCell="E13" sqref="E13"/>
    </sheetView>
  </sheetViews>
  <sheetFormatPr baseColWidth="10" defaultRowHeight="15"/>
  <cols>
    <col min="1" max="1" width="24.5703125" customWidth="1"/>
    <col min="2" max="15" width="12.7109375" customWidth="1"/>
  </cols>
  <sheetData>
    <row r="1" spans="1:16">
      <c r="B1" s="15" t="s">
        <v>0</v>
      </c>
      <c r="C1" s="2" t="s">
        <v>1</v>
      </c>
      <c r="D1" s="15" t="s">
        <v>2</v>
      </c>
      <c r="E1" s="2" t="s">
        <v>3</v>
      </c>
      <c r="F1" s="15" t="s">
        <v>4</v>
      </c>
      <c r="G1" s="2" t="s">
        <v>5</v>
      </c>
      <c r="H1" s="15" t="s">
        <v>6</v>
      </c>
      <c r="I1" s="2" t="s">
        <v>7</v>
      </c>
      <c r="J1" s="15" t="s">
        <v>8</v>
      </c>
      <c r="K1" s="2" t="s">
        <v>9</v>
      </c>
      <c r="L1" s="15" t="s">
        <v>10</v>
      </c>
      <c r="M1" s="2" t="s">
        <v>11</v>
      </c>
      <c r="N1" s="15" t="s">
        <v>12</v>
      </c>
      <c r="O1" s="15" t="s">
        <v>59</v>
      </c>
    </row>
    <row r="2" spans="1:16">
      <c r="A2" s="11">
        <v>40544</v>
      </c>
      <c r="B2" s="16"/>
      <c r="C2" s="12"/>
      <c r="D2" s="16"/>
      <c r="E2" s="12"/>
      <c r="F2" s="16"/>
      <c r="G2" s="12"/>
      <c r="H2" s="16"/>
      <c r="I2" s="12"/>
      <c r="J2" s="16"/>
      <c r="K2" s="12"/>
      <c r="L2" s="16"/>
      <c r="M2" s="12"/>
      <c r="N2" s="16"/>
      <c r="O2" s="16"/>
      <c r="P2" s="9"/>
    </row>
    <row r="3" spans="1:16">
      <c r="A3" s="13">
        <v>40545</v>
      </c>
      <c r="B3" s="17"/>
      <c r="C3" s="14"/>
      <c r="D3" s="17"/>
      <c r="E3" s="14"/>
      <c r="F3" s="17"/>
      <c r="G3" s="14"/>
      <c r="H3" s="17"/>
      <c r="I3" s="14"/>
      <c r="J3" s="17"/>
      <c r="K3" s="14"/>
      <c r="L3" s="17"/>
      <c r="M3" s="14"/>
      <c r="N3" s="17"/>
      <c r="O3" s="17"/>
      <c r="P3" s="9"/>
    </row>
    <row r="4" spans="1:16">
      <c r="A4" s="1">
        <v>40546</v>
      </c>
      <c r="B4" s="18" t="s">
        <v>42</v>
      </c>
      <c r="C4" s="9"/>
      <c r="D4" s="18"/>
      <c r="E4" s="9" t="s">
        <v>42</v>
      </c>
      <c r="F4" s="18"/>
      <c r="G4" s="9"/>
      <c r="H4" s="18"/>
      <c r="I4" s="9"/>
      <c r="J4" s="18"/>
      <c r="K4" s="9"/>
      <c r="L4" s="18"/>
      <c r="M4" s="9"/>
      <c r="N4" s="18"/>
      <c r="O4" s="18"/>
      <c r="P4" s="9"/>
    </row>
    <row r="5" spans="1:16">
      <c r="A5" s="1">
        <v>40547</v>
      </c>
      <c r="B5" s="18" t="s">
        <v>19</v>
      </c>
      <c r="C5" s="9"/>
      <c r="D5" s="18"/>
      <c r="E5" s="9" t="s">
        <v>57</v>
      </c>
      <c r="F5" s="18"/>
      <c r="G5" s="9"/>
      <c r="H5" s="18"/>
      <c r="I5" s="9" t="s">
        <v>58</v>
      </c>
      <c r="J5" s="18"/>
      <c r="K5" s="9"/>
      <c r="L5" s="18"/>
      <c r="M5" s="9"/>
      <c r="N5" s="18"/>
      <c r="O5" s="18"/>
      <c r="P5" s="9"/>
    </row>
    <row r="6" spans="1:16">
      <c r="A6" s="1">
        <v>40548</v>
      </c>
      <c r="B6" s="18" t="s">
        <v>15</v>
      </c>
      <c r="C6" s="9"/>
      <c r="D6" s="18"/>
      <c r="E6" s="9"/>
      <c r="F6" s="18"/>
      <c r="G6" s="9"/>
      <c r="H6" s="18"/>
      <c r="I6" s="9"/>
      <c r="J6" s="18"/>
      <c r="K6" s="9"/>
      <c r="L6" s="18"/>
      <c r="M6" s="9"/>
      <c r="N6" s="18"/>
      <c r="O6" s="18"/>
      <c r="P6" s="9"/>
    </row>
    <row r="7" spans="1:16">
      <c r="A7" s="1">
        <v>40549</v>
      </c>
      <c r="B7" s="18" t="s">
        <v>20</v>
      </c>
      <c r="C7" s="9"/>
      <c r="D7" s="18"/>
      <c r="E7" s="9"/>
      <c r="F7" s="18"/>
      <c r="G7" s="9"/>
      <c r="H7" s="18"/>
      <c r="I7" s="9"/>
      <c r="J7" s="18"/>
      <c r="K7" s="9"/>
      <c r="L7" s="18"/>
      <c r="M7" s="9"/>
      <c r="N7" s="18"/>
      <c r="O7" s="18"/>
      <c r="P7" s="9"/>
    </row>
    <row r="8" spans="1:16">
      <c r="A8" s="1">
        <v>40550</v>
      </c>
      <c r="B8" s="18" t="s">
        <v>22</v>
      </c>
      <c r="C8" s="9"/>
      <c r="D8" s="18"/>
      <c r="E8" s="9"/>
      <c r="F8" s="18"/>
      <c r="G8" s="9"/>
      <c r="H8" s="18"/>
      <c r="I8" s="9"/>
      <c r="J8" s="18"/>
      <c r="K8" s="9"/>
      <c r="L8" s="18"/>
      <c r="M8" s="9"/>
      <c r="N8" s="18"/>
      <c r="O8" s="18"/>
      <c r="P8" s="9"/>
    </row>
    <row r="9" spans="1:16">
      <c r="A9" s="11">
        <v>40551</v>
      </c>
      <c r="B9" s="16" t="s">
        <v>21</v>
      </c>
      <c r="C9" s="12"/>
      <c r="D9" s="16"/>
      <c r="E9" s="12"/>
      <c r="F9" s="16"/>
      <c r="G9" s="12"/>
      <c r="H9" s="16"/>
      <c r="I9" s="12"/>
      <c r="J9" s="16"/>
      <c r="K9" s="12"/>
      <c r="L9" s="16"/>
      <c r="M9" s="12"/>
      <c r="N9" s="16"/>
      <c r="O9" s="16"/>
      <c r="P9" s="9"/>
    </row>
    <row r="10" spans="1:16">
      <c r="A10" s="13">
        <v>40552</v>
      </c>
      <c r="B10" s="17" t="s">
        <v>43</v>
      </c>
      <c r="C10" s="14"/>
      <c r="D10" s="17"/>
      <c r="E10" s="14"/>
      <c r="F10" s="17"/>
      <c r="G10" s="14"/>
      <c r="H10" s="17"/>
      <c r="I10" s="14"/>
      <c r="J10" s="17"/>
      <c r="K10" s="14"/>
      <c r="L10" s="17"/>
      <c r="M10" s="14"/>
      <c r="N10" s="17"/>
      <c r="O10" s="17"/>
      <c r="P10" s="9"/>
    </row>
    <row r="11" spans="1:16">
      <c r="A11" s="1">
        <v>40553</v>
      </c>
      <c r="B11" s="18" t="s">
        <v>44</v>
      </c>
      <c r="C11" s="9"/>
      <c r="D11" s="18"/>
      <c r="E11" s="9"/>
      <c r="F11" s="18"/>
      <c r="G11" s="9"/>
      <c r="H11" s="18"/>
      <c r="I11" s="9"/>
      <c r="J11" s="18"/>
      <c r="K11" s="9"/>
      <c r="L11" s="18"/>
      <c r="M11" s="9"/>
      <c r="N11" s="18"/>
      <c r="O11" s="18"/>
      <c r="P11" s="9"/>
    </row>
    <row r="12" spans="1:16">
      <c r="A12" s="1">
        <v>40554</v>
      </c>
      <c r="B12" s="18"/>
      <c r="C12" s="9"/>
      <c r="D12" s="18"/>
      <c r="E12" s="9"/>
      <c r="F12" s="18"/>
      <c r="G12" s="9"/>
      <c r="H12" s="18"/>
      <c r="I12" s="9"/>
      <c r="J12" s="18"/>
      <c r="K12" s="9"/>
      <c r="L12" s="18"/>
      <c r="M12" s="9"/>
      <c r="N12" s="18"/>
      <c r="O12" s="18"/>
      <c r="P12" s="9"/>
    </row>
    <row r="13" spans="1:16">
      <c r="A13" s="1">
        <v>40555</v>
      </c>
      <c r="B13" s="18"/>
      <c r="C13" s="9"/>
      <c r="D13" s="18"/>
      <c r="E13" s="9"/>
      <c r="F13" s="18"/>
      <c r="G13" s="9"/>
      <c r="H13" s="18"/>
      <c r="I13" s="9"/>
      <c r="J13" s="18"/>
      <c r="K13" s="9"/>
      <c r="L13" s="18"/>
      <c r="M13" s="9"/>
      <c r="N13" s="18"/>
      <c r="O13" s="18"/>
      <c r="P13" s="9"/>
    </row>
    <row r="14" spans="1:16">
      <c r="A14" s="1">
        <v>40556</v>
      </c>
      <c r="B14" s="18" t="s">
        <v>61</v>
      </c>
      <c r="C14" s="9"/>
      <c r="D14" s="18"/>
      <c r="E14" s="9"/>
      <c r="F14" s="18"/>
      <c r="G14" s="9"/>
      <c r="H14" s="18"/>
      <c r="I14" s="9"/>
      <c r="J14" s="18"/>
      <c r="K14" s="9"/>
      <c r="L14" s="18"/>
      <c r="M14" s="9"/>
      <c r="N14" s="18"/>
      <c r="O14" s="18"/>
      <c r="P14" s="9"/>
    </row>
    <row r="15" spans="1:16">
      <c r="A15" s="1">
        <v>40557</v>
      </c>
      <c r="B15" s="18"/>
      <c r="C15" s="9"/>
      <c r="D15" s="18"/>
      <c r="E15" s="9"/>
      <c r="F15" s="18"/>
      <c r="G15" s="9"/>
      <c r="H15" s="18"/>
      <c r="I15" s="9"/>
      <c r="J15" s="18"/>
      <c r="K15" s="9"/>
      <c r="L15" s="18"/>
      <c r="M15" s="9"/>
      <c r="N15" s="18"/>
      <c r="O15" s="18"/>
      <c r="P15" s="9"/>
    </row>
    <row r="16" spans="1:16">
      <c r="A16" s="11">
        <v>40558</v>
      </c>
      <c r="B16" s="16" t="s">
        <v>61</v>
      </c>
      <c r="C16" s="12"/>
      <c r="D16" s="16"/>
      <c r="E16" s="12"/>
      <c r="F16" s="16"/>
      <c r="G16" s="12"/>
      <c r="H16" s="16"/>
      <c r="I16" s="12"/>
      <c r="J16" s="16"/>
      <c r="K16" s="12"/>
      <c r="L16" s="16"/>
      <c r="M16" s="12"/>
      <c r="N16" s="16"/>
      <c r="O16" s="16"/>
      <c r="P16" s="9"/>
    </row>
    <row r="17" spans="1:16">
      <c r="A17" s="13">
        <v>40559</v>
      </c>
      <c r="B17" s="17"/>
      <c r="C17" s="14"/>
      <c r="D17" s="17"/>
      <c r="E17" s="14"/>
      <c r="F17" s="17"/>
      <c r="G17" s="14"/>
      <c r="H17" s="17"/>
      <c r="I17" s="14"/>
      <c r="J17" s="17"/>
      <c r="K17" s="14"/>
      <c r="L17" s="17"/>
      <c r="M17" s="14"/>
      <c r="N17" s="17"/>
      <c r="O17" s="17"/>
      <c r="P17" s="9"/>
    </row>
    <row r="18" spans="1:16">
      <c r="A18" s="1">
        <v>40560</v>
      </c>
      <c r="B18" s="18"/>
      <c r="C18" s="9" t="s">
        <v>22</v>
      </c>
      <c r="D18" s="18"/>
      <c r="E18" s="9"/>
      <c r="F18" s="18"/>
      <c r="G18" s="9"/>
      <c r="H18" s="18"/>
      <c r="I18" s="9"/>
      <c r="J18" s="18"/>
      <c r="K18" s="9"/>
      <c r="L18" s="18"/>
      <c r="M18" s="9"/>
      <c r="N18" s="18"/>
      <c r="O18" s="18"/>
      <c r="P18" s="9"/>
    </row>
    <row r="19" spans="1:16">
      <c r="A19" s="1">
        <v>40561</v>
      </c>
      <c r="B19" s="18"/>
      <c r="C19" s="9" t="s">
        <v>22</v>
      </c>
      <c r="D19" s="18"/>
      <c r="E19" s="9"/>
      <c r="F19" s="18"/>
      <c r="G19" s="9"/>
      <c r="H19" s="18"/>
      <c r="I19" s="9"/>
      <c r="J19" s="18"/>
      <c r="K19" s="9"/>
      <c r="L19" s="18"/>
      <c r="M19" s="9"/>
      <c r="N19" s="18"/>
      <c r="O19" s="18"/>
      <c r="P19" s="9"/>
    </row>
    <row r="20" spans="1:16">
      <c r="A20" s="1">
        <v>40562</v>
      </c>
      <c r="B20" s="18"/>
      <c r="C20" s="9"/>
      <c r="D20" s="18"/>
      <c r="E20" s="9"/>
      <c r="F20" s="18"/>
      <c r="G20" s="9"/>
      <c r="H20" s="18"/>
      <c r="I20" s="9"/>
      <c r="J20" s="18"/>
      <c r="K20" s="9"/>
      <c r="L20" s="18"/>
      <c r="M20" s="9"/>
      <c r="N20" s="18"/>
      <c r="O20" s="18"/>
      <c r="P20" s="9"/>
    </row>
    <row r="21" spans="1:16">
      <c r="A21" s="1">
        <v>40563</v>
      </c>
      <c r="B21" s="18"/>
      <c r="C21" s="9"/>
      <c r="D21" s="18"/>
      <c r="E21" s="9"/>
      <c r="F21" s="18"/>
      <c r="G21" s="9"/>
      <c r="H21" s="18"/>
      <c r="I21" s="9"/>
      <c r="J21" s="18" t="s">
        <v>28</v>
      </c>
      <c r="K21" s="9"/>
      <c r="L21" s="18"/>
      <c r="M21" s="9"/>
      <c r="N21" s="18"/>
      <c r="O21" s="18"/>
      <c r="P21" s="9"/>
    </row>
    <row r="22" spans="1:16">
      <c r="A22" s="1">
        <v>40564</v>
      </c>
      <c r="B22" s="18"/>
      <c r="C22" s="9"/>
      <c r="D22" s="18"/>
      <c r="E22" s="9"/>
      <c r="F22" s="18"/>
      <c r="G22" s="9"/>
      <c r="H22" s="18"/>
      <c r="I22" s="9"/>
      <c r="J22" s="18"/>
      <c r="K22" s="9"/>
      <c r="L22" s="18"/>
      <c r="M22" s="9"/>
      <c r="N22" s="18"/>
      <c r="O22" s="18"/>
      <c r="P22" s="9"/>
    </row>
    <row r="23" spans="1:16">
      <c r="A23" s="11">
        <v>40565</v>
      </c>
      <c r="B23" s="16"/>
      <c r="C23" s="12"/>
      <c r="D23" s="16"/>
      <c r="E23" s="12"/>
      <c r="F23" s="16"/>
      <c r="G23" s="12"/>
      <c r="H23" s="16"/>
      <c r="I23" s="12"/>
      <c r="J23" s="16"/>
      <c r="K23" s="12"/>
      <c r="L23" s="16"/>
      <c r="M23" s="12"/>
      <c r="N23" s="16"/>
      <c r="O23" s="16"/>
      <c r="P23" s="9"/>
    </row>
    <row r="24" spans="1:16">
      <c r="A24" s="13">
        <v>40566</v>
      </c>
      <c r="B24" s="17"/>
      <c r="C24" s="14"/>
      <c r="D24" s="17"/>
      <c r="E24" s="14"/>
      <c r="F24" s="17"/>
      <c r="G24" s="14"/>
      <c r="H24" s="17"/>
      <c r="I24" s="14"/>
      <c r="J24" s="17"/>
      <c r="K24" s="14"/>
      <c r="L24" s="17"/>
      <c r="M24" s="14"/>
      <c r="N24" s="17"/>
      <c r="O24" s="17"/>
      <c r="P24" s="9"/>
    </row>
    <row r="25" spans="1:16">
      <c r="A25" s="1">
        <v>40567</v>
      </c>
      <c r="B25" s="18"/>
      <c r="C25" s="9"/>
      <c r="D25" s="18"/>
      <c r="E25" s="9"/>
      <c r="F25" s="18"/>
      <c r="G25" s="9"/>
      <c r="H25" s="18"/>
      <c r="I25" s="9"/>
      <c r="J25" s="18"/>
      <c r="K25" s="9"/>
      <c r="L25" s="18"/>
      <c r="M25" s="9"/>
      <c r="N25" s="18"/>
      <c r="O25" s="18"/>
      <c r="P25" s="9"/>
    </row>
    <row r="26" spans="1:16">
      <c r="A26" s="1">
        <v>40568</v>
      </c>
      <c r="B26" s="18"/>
      <c r="C26" s="9"/>
      <c r="D26" s="18"/>
      <c r="E26" s="9"/>
      <c r="F26" s="18"/>
      <c r="G26" s="9"/>
      <c r="H26" s="18"/>
      <c r="I26" s="9"/>
      <c r="J26" s="18"/>
      <c r="K26" s="9"/>
      <c r="L26" s="18"/>
      <c r="M26" s="9"/>
      <c r="N26" s="18"/>
      <c r="O26" s="18"/>
      <c r="P26" s="9"/>
    </row>
    <row r="27" spans="1:16">
      <c r="A27" s="1">
        <v>40569</v>
      </c>
      <c r="B27" s="18"/>
      <c r="C27" s="9"/>
      <c r="D27" s="18"/>
      <c r="E27" s="9"/>
      <c r="F27" s="18"/>
      <c r="G27" s="9"/>
      <c r="H27" s="18"/>
      <c r="I27" s="9"/>
      <c r="J27" s="18"/>
      <c r="K27" s="9"/>
      <c r="L27" s="18"/>
      <c r="M27" s="9"/>
      <c r="N27" s="18"/>
      <c r="O27" s="18"/>
      <c r="P27" s="9"/>
    </row>
    <row r="28" spans="1:16">
      <c r="A28" s="1">
        <v>40570</v>
      </c>
      <c r="B28" s="18"/>
      <c r="C28" s="9"/>
      <c r="D28" s="18"/>
      <c r="E28" s="9"/>
      <c r="F28" s="18"/>
      <c r="G28" s="9"/>
      <c r="H28" s="18"/>
      <c r="I28" s="9"/>
      <c r="J28" s="18"/>
      <c r="K28" s="9"/>
      <c r="L28" s="18"/>
      <c r="M28" s="9"/>
      <c r="N28" s="18"/>
      <c r="O28" s="18"/>
      <c r="P28" s="9"/>
    </row>
    <row r="29" spans="1:16">
      <c r="A29" s="1">
        <v>40571</v>
      </c>
      <c r="B29" s="18"/>
      <c r="C29" s="9"/>
      <c r="D29" s="18"/>
      <c r="E29" s="9"/>
      <c r="F29" s="18"/>
      <c r="G29" s="9"/>
      <c r="H29" s="18"/>
      <c r="I29" s="9"/>
      <c r="J29" s="18"/>
      <c r="K29" s="9"/>
      <c r="L29" s="18"/>
      <c r="M29" s="9"/>
      <c r="N29" s="18"/>
      <c r="O29" s="18"/>
      <c r="P29" s="9"/>
    </row>
    <row r="30" spans="1:16">
      <c r="A30" s="11">
        <v>40572</v>
      </c>
      <c r="B30" s="16"/>
      <c r="C30" s="12"/>
      <c r="D30" s="16"/>
      <c r="E30" s="12"/>
      <c r="F30" s="16"/>
      <c r="G30" s="12"/>
      <c r="H30" s="16"/>
      <c r="I30" s="12"/>
      <c r="J30" s="16"/>
      <c r="K30" s="12"/>
      <c r="L30" s="16"/>
      <c r="M30" s="12"/>
      <c r="N30" s="16"/>
      <c r="O30" s="16"/>
      <c r="P30" s="9"/>
    </row>
    <row r="31" spans="1:16">
      <c r="A31" s="13">
        <v>40573</v>
      </c>
      <c r="B31" s="17"/>
      <c r="C31" s="14"/>
      <c r="D31" s="17"/>
      <c r="E31" s="14"/>
      <c r="F31" s="17"/>
      <c r="G31" s="14"/>
      <c r="H31" s="17"/>
      <c r="I31" s="14"/>
      <c r="J31" s="17"/>
      <c r="K31" s="14"/>
      <c r="L31" s="17"/>
      <c r="M31" s="14"/>
      <c r="N31" s="17"/>
      <c r="O31" s="17"/>
      <c r="P31" s="9"/>
    </row>
    <row r="32" spans="1:16">
      <c r="A32" s="1">
        <v>40574</v>
      </c>
      <c r="B32" s="18"/>
      <c r="C32" s="9"/>
      <c r="D32" s="18"/>
      <c r="E32" s="9"/>
      <c r="F32" s="18"/>
      <c r="G32" s="9"/>
      <c r="H32" s="18"/>
      <c r="I32" s="9"/>
      <c r="J32" s="18"/>
      <c r="K32" s="9"/>
      <c r="L32" s="18"/>
      <c r="M32" s="9"/>
      <c r="N32" s="18"/>
      <c r="O32" s="18"/>
      <c r="P32" s="9"/>
    </row>
    <row r="33" spans="1:16">
      <c r="A33" s="1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</row>
    <row r="34" spans="1:16">
      <c r="A34" s="1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</row>
    <row r="35" spans="1:16">
      <c r="B35" s="2" t="s">
        <v>0</v>
      </c>
      <c r="C35" s="2" t="s">
        <v>1</v>
      </c>
      <c r="D35" s="2" t="s">
        <v>2</v>
      </c>
      <c r="E35" s="2" t="s">
        <v>3</v>
      </c>
      <c r="F35" s="2" t="s">
        <v>4</v>
      </c>
      <c r="G35" s="2" t="s">
        <v>5</v>
      </c>
      <c r="H35" s="2" t="s">
        <v>6</v>
      </c>
      <c r="I35" s="2" t="s">
        <v>7</v>
      </c>
      <c r="J35" s="2" t="s">
        <v>8</v>
      </c>
      <c r="K35" s="2" t="s">
        <v>9</v>
      </c>
      <c r="L35" s="2" t="s">
        <v>10</v>
      </c>
      <c r="M35" s="2" t="s">
        <v>11</v>
      </c>
      <c r="N35" s="2" t="s">
        <v>12</v>
      </c>
      <c r="O35" s="2" t="s">
        <v>59</v>
      </c>
      <c r="P35" s="9"/>
    </row>
    <row r="36" spans="1:16">
      <c r="A36" t="s">
        <v>52</v>
      </c>
      <c r="B36" s="9">
        <f>COUNTIF(B2:B32,"CHIR*")*24</f>
        <v>48</v>
      </c>
      <c r="C36" s="9">
        <f t="shared" ref="C36:O36" si="0">COUNTIF(C2:C32,"Chir*")*24</f>
        <v>0</v>
      </c>
      <c r="D36" s="9">
        <f t="shared" si="0"/>
        <v>0</v>
      </c>
      <c r="E36" s="9">
        <f t="shared" si="0"/>
        <v>0</v>
      </c>
      <c r="F36" s="9">
        <f t="shared" si="0"/>
        <v>0</v>
      </c>
      <c r="G36" s="9">
        <f t="shared" si="0"/>
        <v>0</v>
      </c>
      <c r="H36" s="9">
        <f t="shared" si="0"/>
        <v>0</v>
      </c>
      <c r="I36" s="9">
        <f t="shared" si="0"/>
        <v>0</v>
      </c>
      <c r="J36" s="9">
        <f t="shared" si="0"/>
        <v>24</v>
      </c>
      <c r="K36" s="9">
        <f t="shared" si="0"/>
        <v>0</v>
      </c>
      <c r="L36" s="9">
        <f t="shared" si="0"/>
        <v>0</v>
      </c>
      <c r="M36" s="9">
        <f t="shared" si="0"/>
        <v>0</v>
      </c>
      <c r="N36" s="9">
        <f t="shared" si="0"/>
        <v>0</v>
      </c>
      <c r="O36" s="9">
        <f t="shared" si="0"/>
        <v>0</v>
      </c>
      <c r="P36" s="9"/>
    </row>
    <row r="37" spans="1:16">
      <c r="A37" t="s">
        <v>60</v>
      </c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</row>
    <row r="38" spans="1:16">
      <c r="A38" t="s">
        <v>53</v>
      </c>
      <c r="B38" s="9">
        <f>COUNTIF(B2:B32,"MED*")*24</f>
        <v>24</v>
      </c>
      <c r="C38" s="9">
        <f>COUNTIF(C2:C32,"MED*")*24</f>
        <v>0</v>
      </c>
      <c r="D38" s="9">
        <f t="shared" ref="D38:O38" si="1">COUNTIF(D2:D32,"MED*")*24</f>
        <v>0</v>
      </c>
      <c r="E38" s="9">
        <f t="shared" si="1"/>
        <v>24</v>
      </c>
      <c r="F38" s="9">
        <f t="shared" si="1"/>
        <v>0</v>
      </c>
      <c r="G38" s="9">
        <f t="shared" si="1"/>
        <v>0</v>
      </c>
      <c r="H38" s="9">
        <f t="shared" si="1"/>
        <v>0</v>
      </c>
      <c r="I38" s="9">
        <f t="shared" si="1"/>
        <v>0</v>
      </c>
      <c r="J38" s="9">
        <f t="shared" si="1"/>
        <v>0</v>
      </c>
      <c r="K38" s="9">
        <f t="shared" si="1"/>
        <v>0</v>
      </c>
      <c r="L38" s="9">
        <f t="shared" si="1"/>
        <v>0</v>
      </c>
      <c r="M38" s="9">
        <f t="shared" si="1"/>
        <v>0</v>
      </c>
      <c r="N38" s="9">
        <f t="shared" si="1"/>
        <v>0</v>
      </c>
      <c r="O38" s="9">
        <f t="shared" si="1"/>
        <v>0</v>
      </c>
    </row>
    <row r="39" spans="1:16">
      <c r="A39" t="s">
        <v>54</v>
      </c>
      <c r="B39" s="9">
        <f>COUNTIF(B2:B32,"USC*")*9</f>
        <v>9</v>
      </c>
      <c r="C39" s="9">
        <f>COUNTIF(C2:C32,"USC*")*9</f>
        <v>0</v>
      </c>
      <c r="D39" s="9">
        <f t="shared" ref="D39:O39" si="2">COUNTIF(D2:D32,"USC*")*9</f>
        <v>0</v>
      </c>
      <c r="E39" s="9">
        <f t="shared" si="2"/>
        <v>0</v>
      </c>
      <c r="F39" s="9">
        <f t="shared" si="2"/>
        <v>0</v>
      </c>
      <c r="G39" s="9">
        <f t="shared" si="2"/>
        <v>0</v>
      </c>
      <c r="H39" s="9">
        <f t="shared" si="2"/>
        <v>0</v>
      </c>
      <c r="I39" s="9">
        <f t="shared" si="2"/>
        <v>0</v>
      </c>
      <c r="J39" s="9">
        <f t="shared" si="2"/>
        <v>0</v>
      </c>
      <c r="K39" s="9">
        <f t="shared" si="2"/>
        <v>0</v>
      </c>
      <c r="L39" s="9">
        <f t="shared" si="2"/>
        <v>0</v>
      </c>
      <c r="M39" s="9">
        <f t="shared" si="2"/>
        <v>0</v>
      </c>
      <c r="N39" s="9">
        <f t="shared" si="2"/>
        <v>0</v>
      </c>
      <c r="O39" s="9">
        <f t="shared" si="2"/>
        <v>0</v>
      </c>
    </row>
    <row r="40" spans="1:16">
      <c r="A40" t="s">
        <v>30</v>
      </c>
      <c r="B40" s="9">
        <f>COUNTIF(B2:B32,"LP*")*9</f>
        <v>9</v>
      </c>
      <c r="C40" s="9">
        <f>COUNTIF(C2:C32,"LP*")*9</f>
        <v>0</v>
      </c>
      <c r="D40" s="9">
        <f t="shared" ref="D40:O40" si="3">COUNTIF(D2:D32,"LP*")*9</f>
        <v>0</v>
      </c>
      <c r="E40" s="9">
        <f t="shared" si="3"/>
        <v>0</v>
      </c>
      <c r="F40" s="9">
        <f t="shared" si="3"/>
        <v>0</v>
      </c>
      <c r="G40" s="9">
        <f t="shared" si="3"/>
        <v>0</v>
      </c>
      <c r="H40" s="9">
        <f t="shared" si="3"/>
        <v>0</v>
      </c>
      <c r="I40" s="9">
        <f t="shared" si="3"/>
        <v>0</v>
      </c>
      <c r="J40" s="9">
        <f t="shared" si="3"/>
        <v>0</v>
      </c>
      <c r="K40" s="9">
        <f t="shared" si="3"/>
        <v>0</v>
      </c>
      <c r="L40" s="9">
        <f t="shared" si="3"/>
        <v>0</v>
      </c>
      <c r="M40" s="9">
        <f t="shared" si="3"/>
        <v>0</v>
      </c>
      <c r="N40" s="9">
        <f t="shared" si="3"/>
        <v>0</v>
      </c>
      <c r="O40" s="9">
        <f t="shared" si="3"/>
        <v>0</v>
      </c>
    </row>
    <row r="41" spans="1:16">
      <c r="A41" t="s">
        <v>31</v>
      </c>
      <c r="B41" s="10">
        <f>COUNTIF(B2:B32,"FR*")*9</f>
        <v>9</v>
      </c>
      <c r="C41" s="10">
        <f>COUNTIF(C2:C32,"FR*")*9</f>
        <v>0</v>
      </c>
      <c r="D41" s="10">
        <f t="shared" ref="D41:O41" si="4">COUNTIF(D2:D32,"FR*")*9</f>
        <v>0</v>
      </c>
      <c r="E41" s="10">
        <f t="shared" si="4"/>
        <v>0</v>
      </c>
      <c r="F41" s="10">
        <f t="shared" si="4"/>
        <v>0</v>
      </c>
      <c r="G41" s="10">
        <f t="shared" si="4"/>
        <v>0</v>
      </c>
      <c r="H41" s="10">
        <f t="shared" si="4"/>
        <v>0</v>
      </c>
      <c r="I41" s="10">
        <f t="shared" si="4"/>
        <v>0</v>
      </c>
      <c r="J41" s="10">
        <f t="shared" si="4"/>
        <v>0</v>
      </c>
      <c r="K41" s="10">
        <f t="shared" si="4"/>
        <v>0</v>
      </c>
      <c r="L41" s="10">
        <f t="shared" si="4"/>
        <v>0</v>
      </c>
      <c r="M41" s="10">
        <f t="shared" si="4"/>
        <v>0</v>
      </c>
      <c r="N41" s="10">
        <f t="shared" si="4"/>
        <v>0</v>
      </c>
      <c r="O41" s="10">
        <f t="shared" si="4"/>
        <v>0</v>
      </c>
    </row>
    <row r="42" spans="1:16">
      <c r="A42" t="s">
        <v>55</v>
      </c>
      <c r="B42" s="9">
        <f>COUNTIF(B2:B32,"RTT*")*7.5</f>
        <v>7.5</v>
      </c>
      <c r="C42" s="9">
        <f>COUNTIF(C2:C32,"RTT*")</f>
        <v>2</v>
      </c>
      <c r="D42" s="9">
        <f t="shared" ref="D42:O42" si="5">COUNTIF(D2:D32,"RTT*")</f>
        <v>0</v>
      </c>
      <c r="E42" s="9">
        <f t="shared" si="5"/>
        <v>0</v>
      </c>
      <c r="F42" s="9">
        <f t="shared" si="5"/>
        <v>0</v>
      </c>
      <c r="G42" s="9">
        <f t="shared" si="5"/>
        <v>0</v>
      </c>
      <c r="H42" s="9">
        <f t="shared" si="5"/>
        <v>0</v>
      </c>
      <c r="I42" s="9">
        <f t="shared" si="5"/>
        <v>0</v>
      </c>
      <c r="J42" s="9">
        <f t="shared" si="5"/>
        <v>0</v>
      </c>
      <c r="K42" s="9">
        <f t="shared" si="5"/>
        <v>0</v>
      </c>
      <c r="L42" s="9">
        <f t="shared" si="5"/>
        <v>0</v>
      </c>
      <c r="M42" s="9">
        <f t="shared" si="5"/>
        <v>0</v>
      </c>
      <c r="N42" s="9">
        <f t="shared" si="5"/>
        <v>0</v>
      </c>
      <c r="O42" s="9">
        <f t="shared" si="5"/>
        <v>0</v>
      </c>
    </row>
    <row r="43" spans="1:16">
      <c r="A43" t="s">
        <v>32</v>
      </c>
      <c r="B43" s="9">
        <f>COUNTIF(B2:B32,"CA*")*7.5</f>
        <v>7.5</v>
      </c>
      <c r="C43" s="9">
        <f>COUNTIF(C2:C32,"CA*")</f>
        <v>0</v>
      </c>
      <c r="D43" s="9">
        <f t="shared" ref="D43:O43" si="6">COUNTIF(D2:D32,"CA*")</f>
        <v>0</v>
      </c>
      <c r="E43" s="9">
        <f t="shared" si="6"/>
        <v>0</v>
      </c>
      <c r="F43" s="9">
        <f t="shared" si="6"/>
        <v>0</v>
      </c>
      <c r="G43" s="9">
        <f t="shared" si="6"/>
        <v>0</v>
      </c>
      <c r="H43" s="9">
        <f t="shared" si="6"/>
        <v>0</v>
      </c>
      <c r="I43" s="9">
        <f t="shared" si="6"/>
        <v>0</v>
      </c>
      <c r="J43" s="9">
        <f t="shared" si="6"/>
        <v>0</v>
      </c>
      <c r="K43" s="9">
        <f t="shared" si="6"/>
        <v>0</v>
      </c>
      <c r="L43" s="9">
        <f t="shared" si="6"/>
        <v>0</v>
      </c>
      <c r="M43" s="9">
        <f t="shared" si="6"/>
        <v>0</v>
      </c>
      <c r="N43" s="9">
        <f t="shared" si="6"/>
        <v>0</v>
      </c>
      <c r="O43" s="9">
        <f t="shared" si="6"/>
        <v>0</v>
      </c>
    </row>
    <row r="44" spans="1:16">
      <c r="A44" t="s">
        <v>56</v>
      </c>
      <c r="B44" s="9">
        <f>COUNTIF(B2:B32,"Fo*")*7.5</f>
        <v>7.5</v>
      </c>
      <c r="C44" s="9">
        <f>COUNTIF(C2:C32,"Fo*")</f>
        <v>0</v>
      </c>
      <c r="D44" s="9">
        <f t="shared" ref="D44:O44" si="7">COUNTIF(D2:D32,"Fo*")</f>
        <v>0</v>
      </c>
      <c r="E44" s="9">
        <f t="shared" si="7"/>
        <v>0</v>
      </c>
      <c r="F44" s="9">
        <f t="shared" si="7"/>
        <v>0</v>
      </c>
      <c r="G44" s="9">
        <f t="shared" si="7"/>
        <v>0</v>
      </c>
      <c r="H44" s="9">
        <f t="shared" si="7"/>
        <v>0</v>
      </c>
      <c r="I44" s="9">
        <f t="shared" si="7"/>
        <v>0</v>
      </c>
      <c r="J44" s="9">
        <f t="shared" si="7"/>
        <v>0</v>
      </c>
      <c r="K44" s="9">
        <f t="shared" si="7"/>
        <v>0</v>
      </c>
      <c r="L44" s="9">
        <f t="shared" si="7"/>
        <v>0</v>
      </c>
      <c r="M44" s="9">
        <f t="shared" si="7"/>
        <v>0</v>
      </c>
      <c r="N44" s="9">
        <f t="shared" si="7"/>
        <v>0</v>
      </c>
      <c r="O44" s="9">
        <f t="shared" si="7"/>
        <v>0</v>
      </c>
    </row>
    <row r="45" spans="1:16">
      <c r="A45" t="s">
        <v>41</v>
      </c>
      <c r="B45" s="9">
        <f>COUNTIF(B2:B32,"AM*")*7.5</f>
        <v>7.5</v>
      </c>
      <c r="C45" s="9">
        <f>COUNTIF(C2:C32,"AM*")*7.5</f>
        <v>0</v>
      </c>
      <c r="D45" s="9">
        <f t="shared" ref="D45:O45" si="8">COUNTIF(D2:D32,"AM*")*7.5</f>
        <v>0</v>
      </c>
      <c r="E45" s="9">
        <f t="shared" si="8"/>
        <v>0</v>
      </c>
      <c r="F45" s="9">
        <f t="shared" si="8"/>
        <v>0</v>
      </c>
      <c r="G45" s="9">
        <f t="shared" si="8"/>
        <v>0</v>
      </c>
      <c r="H45" s="9">
        <f t="shared" si="8"/>
        <v>0</v>
      </c>
      <c r="I45" s="9">
        <f t="shared" si="8"/>
        <v>0</v>
      </c>
      <c r="J45" s="9">
        <f t="shared" si="8"/>
        <v>0</v>
      </c>
      <c r="K45" s="9">
        <f t="shared" si="8"/>
        <v>0</v>
      </c>
      <c r="L45" s="9">
        <f t="shared" si="8"/>
        <v>0</v>
      </c>
      <c r="M45" s="9">
        <f t="shared" si="8"/>
        <v>0</v>
      </c>
      <c r="N45" s="9">
        <f t="shared" si="8"/>
        <v>0</v>
      </c>
      <c r="O45" s="9">
        <f t="shared" si="8"/>
        <v>0</v>
      </c>
    </row>
    <row r="47" spans="1:16">
      <c r="A47" t="s">
        <v>45</v>
      </c>
      <c r="B47" s="8">
        <f>SUM(B36:B46)</f>
        <v>129</v>
      </c>
      <c r="C47" s="8">
        <f>SUM(C45,C41,C40,C39,C38,C36)</f>
        <v>0</v>
      </c>
      <c r="D47" s="8">
        <f t="shared" ref="D47:O47" si="9">SUM(D45,D41,D40,D39,D38,D36)</f>
        <v>0</v>
      </c>
      <c r="E47" s="8">
        <f t="shared" si="9"/>
        <v>24</v>
      </c>
      <c r="F47" s="8">
        <f t="shared" si="9"/>
        <v>0</v>
      </c>
      <c r="G47" s="8">
        <f t="shared" si="9"/>
        <v>0</v>
      </c>
      <c r="H47" s="8">
        <f t="shared" si="9"/>
        <v>0</v>
      </c>
      <c r="I47" s="8">
        <f t="shared" si="9"/>
        <v>0</v>
      </c>
      <c r="J47" s="8">
        <f t="shared" si="9"/>
        <v>24</v>
      </c>
      <c r="K47" s="8">
        <f t="shared" si="9"/>
        <v>0</v>
      </c>
      <c r="L47" s="8">
        <f t="shared" si="9"/>
        <v>0</v>
      </c>
      <c r="M47" s="8">
        <f t="shared" si="9"/>
        <v>0</v>
      </c>
      <c r="N47" s="8">
        <f t="shared" si="9"/>
        <v>0</v>
      </c>
      <c r="O47" s="8">
        <f t="shared" si="9"/>
        <v>0</v>
      </c>
    </row>
    <row r="48" spans="1:16">
      <c r="A48" t="s">
        <v>46</v>
      </c>
      <c r="B48" s="8">
        <v>150.5</v>
      </c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</row>
    <row r="49" spans="1:15">
      <c r="A49" t="s">
        <v>49</v>
      </c>
      <c r="B49" s="8">
        <f>B47-B48</f>
        <v>-21.5</v>
      </c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</row>
    <row r="50" spans="1:15">
      <c r="A50" t="s">
        <v>47</v>
      </c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</row>
    <row r="51" spans="1:15">
      <c r="A51" t="s">
        <v>48</v>
      </c>
      <c r="B51" s="8">
        <f>B49+B50</f>
        <v>-21.5</v>
      </c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</row>
    <row r="52" spans="1:15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</row>
    <row r="53" spans="1:15">
      <c r="A53" t="s">
        <v>50</v>
      </c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</row>
    <row r="54" spans="1:15">
      <c r="A54" t="s">
        <v>21</v>
      </c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</row>
    <row r="55" spans="1:15">
      <c r="A55" t="s">
        <v>22</v>
      </c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</row>
    <row r="56" spans="1:15">
      <c r="A56" t="s">
        <v>29</v>
      </c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</row>
  </sheetData>
  <conditionalFormatting sqref="A1:XFD1048576">
    <cfRule type="containsText" dxfId="53" priority="1" operator="containsText" text="AM">
      <formula>NOT(ISERROR(SEARCH("AM",A1)))</formula>
    </cfRule>
    <cfRule type="containsText" dxfId="52" priority="2" operator="containsText" text="FO">
      <formula>NOT(ISERROR(SEARCH("FO",A1)))</formula>
    </cfRule>
    <cfRule type="containsText" dxfId="51" priority="3" operator="containsText" text="CA">
      <formula>NOT(ISERROR(SEARCH("CA",A1)))</formula>
    </cfRule>
    <cfRule type="containsText" dxfId="50" priority="4" operator="containsText" text="RTT">
      <formula>NOT(ISERROR(SEARCH("RTT",A1)))</formula>
    </cfRule>
    <cfRule type="containsText" dxfId="49" priority="5" operator="containsText" text="FR">
      <formula>NOT(ISERROR(SEARCH("FR",A1)))</formula>
    </cfRule>
    <cfRule type="containsText" dxfId="48" priority="6" operator="containsText" text="USC">
      <formula>NOT(ISERROR(SEARCH("USC",A1)))</formula>
    </cfRule>
    <cfRule type="containsText" dxfId="47" priority="7" operator="containsText" text="MED">
      <formula>NOT(ISERROR(SEARCH("MED",A1)))</formula>
    </cfRule>
    <cfRule type="containsText" dxfId="46" priority="8" operator="containsText" text="CHIR">
      <formula>NOT(ISERROR(SEARCH("CHIR",A1)))</formula>
    </cfRule>
    <cfRule type="containsText" dxfId="45" priority="9" operator="containsText" text="LP">
      <formula>NOT(ISERROR(SEARCH("LP",A1)))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P55"/>
  <sheetViews>
    <sheetView workbookViewId="0">
      <selection activeCell="C19" sqref="C19"/>
    </sheetView>
  </sheetViews>
  <sheetFormatPr baseColWidth="10" defaultRowHeight="15"/>
  <cols>
    <col min="1" max="1" width="24.5703125" customWidth="1"/>
    <col min="10" max="10" width="14.5703125" customWidth="1"/>
  </cols>
  <sheetData>
    <row r="1" spans="1:16"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</row>
    <row r="2" spans="1:16">
      <c r="A2" s="1">
        <v>40575</v>
      </c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</row>
    <row r="3" spans="1:16">
      <c r="A3" s="1">
        <v>40576</v>
      </c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</row>
    <row r="4" spans="1:16">
      <c r="A4" s="1">
        <v>40577</v>
      </c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</row>
    <row r="5" spans="1:16">
      <c r="A5" s="1">
        <v>40578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</row>
    <row r="6" spans="1:16">
      <c r="A6" s="1">
        <v>40579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>
      <c r="A7" s="1">
        <v>40580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</row>
    <row r="8" spans="1:16">
      <c r="A8" s="1">
        <v>40581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</row>
    <row r="9" spans="1:16">
      <c r="A9" s="1">
        <v>40582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</row>
    <row r="10" spans="1:16">
      <c r="A10" s="1">
        <v>40583</v>
      </c>
      <c r="B10" s="9" t="s">
        <v>22</v>
      </c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</row>
    <row r="11" spans="1:16">
      <c r="A11" s="1">
        <v>40584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</row>
    <row r="12" spans="1:16">
      <c r="A12" s="1">
        <v>40585</v>
      </c>
      <c r="B12" s="9" t="s">
        <v>43</v>
      </c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</row>
    <row r="13" spans="1:16">
      <c r="A13" s="1">
        <v>40586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</row>
    <row r="14" spans="1:16">
      <c r="A14" s="1">
        <v>40587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</row>
    <row r="15" spans="1:16">
      <c r="A15" s="1">
        <v>40588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</row>
    <row r="16" spans="1:16">
      <c r="A16" s="1">
        <v>40589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</row>
    <row r="17" spans="1:16">
      <c r="A17" s="1">
        <v>40590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</row>
    <row r="18" spans="1:16">
      <c r="A18" s="1">
        <v>40591</v>
      </c>
      <c r="B18" s="9"/>
      <c r="C18" s="9" t="s">
        <v>22</v>
      </c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</row>
    <row r="19" spans="1:16">
      <c r="A19" s="1">
        <v>40592</v>
      </c>
      <c r="B19" s="9"/>
      <c r="C19" s="9" t="s">
        <v>22</v>
      </c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</row>
    <row r="20" spans="1:16">
      <c r="A20" s="1">
        <v>40593</v>
      </c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</row>
    <row r="21" spans="1:16">
      <c r="A21" s="1">
        <v>40594</v>
      </c>
      <c r="B21" s="9"/>
      <c r="C21" s="9"/>
      <c r="D21" s="9"/>
      <c r="E21" s="9"/>
      <c r="F21" s="9"/>
      <c r="G21" s="9"/>
      <c r="H21" s="9"/>
      <c r="I21" s="9"/>
      <c r="J21" s="9" t="s">
        <v>28</v>
      </c>
      <c r="K21" s="9"/>
      <c r="L21" s="9"/>
      <c r="M21" s="9"/>
      <c r="N21" s="9"/>
      <c r="O21" s="9"/>
      <c r="P21" s="9"/>
    </row>
    <row r="22" spans="1:16">
      <c r="A22" s="1">
        <v>40595</v>
      </c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</row>
    <row r="23" spans="1:16">
      <c r="A23" s="1">
        <v>40596</v>
      </c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</row>
    <row r="24" spans="1:16">
      <c r="A24" s="1">
        <v>40597</v>
      </c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</row>
    <row r="25" spans="1:16">
      <c r="A25" s="1">
        <v>40598</v>
      </c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</row>
    <row r="26" spans="1:16">
      <c r="A26" s="1">
        <v>40599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</row>
    <row r="27" spans="1:16">
      <c r="A27" s="1">
        <v>40600</v>
      </c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</row>
    <row r="28" spans="1:16">
      <c r="A28" s="1">
        <v>40601</v>
      </c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</row>
    <row r="29" spans="1:16">
      <c r="A29" s="1">
        <v>40602</v>
      </c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</row>
    <row r="30" spans="1:16">
      <c r="A30" s="1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</row>
    <row r="31" spans="1:16">
      <c r="A31" s="1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</row>
    <row r="32" spans="1:16">
      <c r="A32" s="1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</row>
    <row r="33" spans="1:16">
      <c r="A33" s="1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</row>
    <row r="34" spans="1:16">
      <c r="A34" s="1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</row>
    <row r="35" spans="1:16">
      <c r="B35" s="2" t="s">
        <v>0</v>
      </c>
      <c r="C35" s="2" t="s">
        <v>1</v>
      </c>
      <c r="D35" s="2" t="s">
        <v>2</v>
      </c>
      <c r="E35" s="2" t="s">
        <v>3</v>
      </c>
      <c r="F35" s="2" t="s">
        <v>4</v>
      </c>
      <c r="G35" s="2" t="s">
        <v>5</v>
      </c>
      <c r="H35" s="2" t="s">
        <v>6</v>
      </c>
      <c r="I35" s="2" t="s">
        <v>7</v>
      </c>
      <c r="J35" s="2" t="s">
        <v>8</v>
      </c>
      <c r="K35" s="2" t="s">
        <v>9</v>
      </c>
      <c r="L35" s="2" t="s">
        <v>10</v>
      </c>
      <c r="M35" s="2" t="s">
        <v>11</v>
      </c>
      <c r="N35" s="2" t="s">
        <v>12</v>
      </c>
      <c r="O35" s="2" t="s">
        <v>13</v>
      </c>
      <c r="P35" s="9"/>
    </row>
    <row r="36" spans="1:16">
      <c r="A36" t="s">
        <v>34</v>
      </c>
      <c r="B36" s="9">
        <f>COUNTIF(B2:B32,"CHIR*")*24</f>
        <v>0</v>
      </c>
      <c r="C36" s="9">
        <f t="shared" ref="C36:O36" si="0">COUNTIF(C2:C32,"Chir*")*24</f>
        <v>0</v>
      </c>
      <c r="D36" s="9">
        <f t="shared" si="0"/>
        <v>0</v>
      </c>
      <c r="E36" s="9">
        <f t="shared" si="0"/>
        <v>0</v>
      </c>
      <c r="F36" s="9">
        <f t="shared" si="0"/>
        <v>0</v>
      </c>
      <c r="G36" s="9">
        <f t="shared" si="0"/>
        <v>0</v>
      </c>
      <c r="H36" s="9">
        <f t="shared" si="0"/>
        <v>0</v>
      </c>
      <c r="I36" s="9">
        <f t="shared" si="0"/>
        <v>0</v>
      </c>
      <c r="J36" s="9">
        <f t="shared" si="0"/>
        <v>24</v>
      </c>
      <c r="K36" s="9">
        <f t="shared" si="0"/>
        <v>0</v>
      </c>
      <c r="L36" s="9">
        <f t="shared" si="0"/>
        <v>0</v>
      </c>
      <c r="M36" s="9">
        <f t="shared" si="0"/>
        <v>0</v>
      </c>
      <c r="N36" s="9">
        <f t="shared" si="0"/>
        <v>0</v>
      </c>
      <c r="O36" s="9">
        <f t="shared" si="0"/>
        <v>0</v>
      </c>
      <c r="P36" s="9"/>
    </row>
    <row r="37" spans="1:16">
      <c r="A37" t="s">
        <v>35</v>
      </c>
      <c r="B37" s="9">
        <f>COUNTIF(B2:B32,"MED*")*24</f>
        <v>0</v>
      </c>
      <c r="C37" s="9">
        <f>COUNTIF(C2:C32,"MED*")*24</f>
        <v>0</v>
      </c>
      <c r="D37" s="9">
        <f t="shared" ref="D37:O37" si="1">COUNTIF(D2:D32,"MED*")*24</f>
        <v>0</v>
      </c>
      <c r="E37" s="9">
        <f t="shared" si="1"/>
        <v>0</v>
      </c>
      <c r="F37" s="9">
        <f t="shared" si="1"/>
        <v>0</v>
      </c>
      <c r="G37" s="9">
        <f t="shared" si="1"/>
        <v>0</v>
      </c>
      <c r="H37" s="9">
        <f t="shared" si="1"/>
        <v>0</v>
      </c>
      <c r="I37" s="9">
        <f t="shared" si="1"/>
        <v>0</v>
      </c>
      <c r="J37" s="9">
        <f t="shared" si="1"/>
        <v>0</v>
      </c>
      <c r="K37" s="9">
        <f t="shared" si="1"/>
        <v>0</v>
      </c>
      <c r="L37" s="9">
        <f t="shared" si="1"/>
        <v>0</v>
      </c>
      <c r="M37" s="9">
        <f t="shared" si="1"/>
        <v>0</v>
      </c>
      <c r="N37" s="9">
        <f t="shared" si="1"/>
        <v>0</v>
      </c>
      <c r="O37" s="9">
        <f t="shared" si="1"/>
        <v>0</v>
      </c>
    </row>
    <row r="38" spans="1:16">
      <c r="A38" t="s">
        <v>36</v>
      </c>
      <c r="B38" s="9">
        <f>COUNTIF(B2:B32,"USC*")*9</f>
        <v>0</v>
      </c>
      <c r="C38" s="9">
        <f>COUNTIF(C2:C32,"USC*")*9</f>
        <v>0</v>
      </c>
      <c r="D38" s="9">
        <f t="shared" ref="D38:O38" si="2">COUNTIF(D2:D32,"USC*")*9</f>
        <v>0</v>
      </c>
      <c r="E38" s="9">
        <f t="shared" si="2"/>
        <v>0</v>
      </c>
      <c r="F38" s="9">
        <f t="shared" si="2"/>
        <v>0</v>
      </c>
      <c r="G38" s="9">
        <f t="shared" si="2"/>
        <v>0</v>
      </c>
      <c r="H38" s="9">
        <f t="shared" si="2"/>
        <v>0</v>
      </c>
      <c r="I38" s="9">
        <f t="shared" si="2"/>
        <v>0</v>
      </c>
      <c r="J38" s="9">
        <f t="shared" si="2"/>
        <v>0</v>
      </c>
      <c r="K38" s="9">
        <f t="shared" si="2"/>
        <v>0</v>
      </c>
      <c r="L38" s="9">
        <f t="shared" si="2"/>
        <v>0</v>
      </c>
      <c r="M38" s="9">
        <f t="shared" si="2"/>
        <v>0</v>
      </c>
      <c r="N38" s="9">
        <f t="shared" si="2"/>
        <v>0</v>
      </c>
      <c r="O38" s="9">
        <f t="shared" si="2"/>
        <v>0</v>
      </c>
    </row>
    <row r="39" spans="1:16">
      <c r="A39" t="s">
        <v>37</v>
      </c>
      <c r="B39" s="9">
        <f>COUNTIF(B2:B32,"LP*")*9</f>
        <v>0</v>
      </c>
      <c r="C39" s="9">
        <f>COUNTIF(C2:C32,"LP*")*9</f>
        <v>0</v>
      </c>
      <c r="D39" s="9">
        <f t="shared" ref="D39:O39" si="3">COUNTIF(D2:D32,"LP*")*9</f>
        <v>0</v>
      </c>
      <c r="E39" s="9">
        <f t="shared" si="3"/>
        <v>0</v>
      </c>
      <c r="F39" s="9">
        <f t="shared" si="3"/>
        <v>0</v>
      </c>
      <c r="G39" s="9">
        <f t="shared" si="3"/>
        <v>0</v>
      </c>
      <c r="H39" s="9">
        <f t="shared" si="3"/>
        <v>0</v>
      </c>
      <c r="I39" s="9">
        <f t="shared" si="3"/>
        <v>0</v>
      </c>
      <c r="J39" s="9">
        <f t="shared" si="3"/>
        <v>0</v>
      </c>
      <c r="K39" s="9">
        <f t="shared" si="3"/>
        <v>0</v>
      </c>
      <c r="L39" s="9">
        <f t="shared" si="3"/>
        <v>0</v>
      </c>
      <c r="M39" s="9">
        <f t="shared" si="3"/>
        <v>0</v>
      </c>
      <c r="N39" s="9">
        <f t="shared" si="3"/>
        <v>0</v>
      </c>
      <c r="O39" s="9">
        <f t="shared" si="3"/>
        <v>0</v>
      </c>
    </row>
    <row r="40" spans="1:16">
      <c r="A40" t="s">
        <v>38</v>
      </c>
      <c r="B40" s="10">
        <f>COUNTIF(B2:B32,"FR*")*9</f>
        <v>0</v>
      </c>
      <c r="C40" s="10">
        <f>COUNTIF(C2:C32,"FR*")*9</f>
        <v>0</v>
      </c>
      <c r="D40" s="10">
        <f t="shared" ref="D40:O40" si="4">COUNTIF(D2:D32,"FR*")*9</f>
        <v>0</v>
      </c>
      <c r="E40" s="10">
        <f t="shared" si="4"/>
        <v>0</v>
      </c>
      <c r="F40" s="10">
        <f t="shared" si="4"/>
        <v>0</v>
      </c>
      <c r="G40" s="10">
        <f t="shared" si="4"/>
        <v>0</v>
      </c>
      <c r="H40" s="10">
        <f t="shared" si="4"/>
        <v>0</v>
      </c>
      <c r="I40" s="10">
        <f t="shared" si="4"/>
        <v>0</v>
      </c>
      <c r="J40" s="10">
        <f t="shared" si="4"/>
        <v>0</v>
      </c>
      <c r="K40" s="10">
        <f t="shared" si="4"/>
        <v>0</v>
      </c>
      <c r="L40" s="10">
        <f t="shared" si="4"/>
        <v>0</v>
      </c>
      <c r="M40" s="10">
        <f t="shared" si="4"/>
        <v>0</v>
      </c>
      <c r="N40" s="10">
        <f t="shared" si="4"/>
        <v>0</v>
      </c>
      <c r="O40" s="10">
        <f t="shared" si="4"/>
        <v>0</v>
      </c>
    </row>
    <row r="41" spans="1:16">
      <c r="A41" t="s">
        <v>40</v>
      </c>
      <c r="B41" s="9">
        <f>COUNTIF(B2:B32,"RTT*")*7.5</f>
        <v>7.5</v>
      </c>
      <c r="C41" s="9">
        <f>COUNTIF(C2:C32,"RTT*")</f>
        <v>2</v>
      </c>
      <c r="D41" s="9">
        <f t="shared" ref="D41:O41" si="5">COUNTIF(D2:D32,"RTT*")</f>
        <v>0</v>
      </c>
      <c r="E41" s="9">
        <f t="shared" si="5"/>
        <v>0</v>
      </c>
      <c r="F41" s="9">
        <f t="shared" si="5"/>
        <v>0</v>
      </c>
      <c r="G41" s="9">
        <f t="shared" si="5"/>
        <v>0</v>
      </c>
      <c r="H41" s="9">
        <f t="shared" si="5"/>
        <v>0</v>
      </c>
      <c r="I41" s="9">
        <f t="shared" si="5"/>
        <v>0</v>
      </c>
      <c r="J41" s="9">
        <f t="shared" si="5"/>
        <v>0</v>
      </c>
      <c r="K41" s="9">
        <f t="shared" si="5"/>
        <v>0</v>
      </c>
      <c r="L41" s="9">
        <f t="shared" si="5"/>
        <v>0</v>
      </c>
      <c r="M41" s="9">
        <f t="shared" si="5"/>
        <v>0</v>
      </c>
      <c r="N41" s="9">
        <f t="shared" si="5"/>
        <v>0</v>
      </c>
      <c r="O41" s="9">
        <f t="shared" si="5"/>
        <v>0</v>
      </c>
    </row>
    <row r="42" spans="1:16">
      <c r="A42" t="s">
        <v>33</v>
      </c>
      <c r="B42" s="9">
        <f>COUNTIF(B2:B32,"CA*")*7.5</f>
        <v>0</v>
      </c>
      <c r="C42" s="9">
        <f>COUNTIF(C2:C32,"CA*")</f>
        <v>0</v>
      </c>
      <c r="D42" s="9">
        <f t="shared" ref="D42:O42" si="6">COUNTIF(D2:D32,"CA*")</f>
        <v>0</v>
      </c>
      <c r="E42" s="9">
        <f t="shared" si="6"/>
        <v>0</v>
      </c>
      <c r="F42" s="9">
        <f t="shared" si="6"/>
        <v>0</v>
      </c>
      <c r="G42" s="9">
        <f t="shared" si="6"/>
        <v>0</v>
      </c>
      <c r="H42" s="9">
        <f t="shared" si="6"/>
        <v>0</v>
      </c>
      <c r="I42" s="9">
        <f t="shared" si="6"/>
        <v>0</v>
      </c>
      <c r="J42" s="9">
        <f t="shared" si="6"/>
        <v>0</v>
      </c>
      <c r="K42" s="9">
        <f t="shared" si="6"/>
        <v>0</v>
      </c>
      <c r="L42" s="9">
        <f t="shared" si="6"/>
        <v>0</v>
      </c>
      <c r="M42" s="9">
        <f t="shared" si="6"/>
        <v>0</v>
      </c>
      <c r="N42" s="9">
        <f t="shared" si="6"/>
        <v>0</v>
      </c>
      <c r="O42" s="9">
        <f t="shared" si="6"/>
        <v>0</v>
      </c>
    </row>
    <row r="43" spans="1:16">
      <c r="A43" t="s">
        <v>39</v>
      </c>
      <c r="B43" s="9">
        <f>COUNTIF(B2:B32,"Fo*")*7.5</f>
        <v>7.5</v>
      </c>
      <c r="C43" s="9">
        <f>COUNTIF(C2:C32,"Fo*")</f>
        <v>0</v>
      </c>
      <c r="D43" s="9">
        <f t="shared" ref="D43:O43" si="7">COUNTIF(D2:D32,"Fo*")</f>
        <v>0</v>
      </c>
      <c r="E43" s="9">
        <f t="shared" si="7"/>
        <v>0</v>
      </c>
      <c r="F43" s="9">
        <f t="shared" si="7"/>
        <v>0</v>
      </c>
      <c r="G43" s="9">
        <f t="shared" si="7"/>
        <v>0</v>
      </c>
      <c r="H43" s="9">
        <f t="shared" si="7"/>
        <v>0</v>
      </c>
      <c r="I43" s="9">
        <f t="shared" si="7"/>
        <v>0</v>
      </c>
      <c r="J43" s="9">
        <f t="shared" si="7"/>
        <v>0</v>
      </c>
      <c r="K43" s="9">
        <f t="shared" si="7"/>
        <v>0</v>
      </c>
      <c r="L43" s="9">
        <f t="shared" si="7"/>
        <v>0</v>
      </c>
      <c r="M43" s="9">
        <f t="shared" si="7"/>
        <v>0</v>
      </c>
      <c r="N43" s="9">
        <f t="shared" si="7"/>
        <v>0</v>
      </c>
      <c r="O43" s="9">
        <f t="shared" si="7"/>
        <v>0</v>
      </c>
    </row>
    <row r="44" spans="1:16">
      <c r="A44" t="s">
        <v>41</v>
      </c>
      <c r="B44" s="9">
        <f>COUNTIF(B2:B32,"AM*")*7.5</f>
        <v>0</v>
      </c>
      <c r="C44" s="9">
        <f>COUNTIF(C2:C32,"AM*")*7.5</f>
        <v>0</v>
      </c>
      <c r="D44" s="9">
        <f t="shared" ref="D44:O44" si="8">COUNTIF(D2:D32,"AM*")*7.5</f>
        <v>0</v>
      </c>
      <c r="E44" s="9">
        <f t="shared" si="8"/>
        <v>0</v>
      </c>
      <c r="F44" s="9">
        <f t="shared" si="8"/>
        <v>0</v>
      </c>
      <c r="G44" s="9">
        <f t="shared" si="8"/>
        <v>0</v>
      </c>
      <c r="H44" s="9">
        <f t="shared" si="8"/>
        <v>0</v>
      </c>
      <c r="I44" s="9">
        <f t="shared" si="8"/>
        <v>0</v>
      </c>
      <c r="J44" s="9">
        <f t="shared" si="8"/>
        <v>0</v>
      </c>
      <c r="K44" s="9">
        <f t="shared" si="8"/>
        <v>0</v>
      </c>
      <c r="L44" s="9">
        <f t="shared" si="8"/>
        <v>0</v>
      </c>
      <c r="M44" s="9">
        <f t="shared" si="8"/>
        <v>0</v>
      </c>
      <c r="N44" s="9">
        <f t="shared" si="8"/>
        <v>0</v>
      </c>
      <c r="O44" s="9">
        <f t="shared" si="8"/>
        <v>0</v>
      </c>
    </row>
    <row r="46" spans="1:16">
      <c r="A46" t="s">
        <v>45</v>
      </c>
      <c r="B46" s="8">
        <f>SUM(B36:B45)</f>
        <v>15</v>
      </c>
      <c r="C46" s="8">
        <f>SUM(C44,C40,C39,C38,C37,C36)</f>
        <v>0</v>
      </c>
      <c r="D46" s="8">
        <f t="shared" ref="D46:O46" si="9">SUM(D44,D40,D39,D38,D37,D36)</f>
        <v>0</v>
      </c>
      <c r="E46" s="8">
        <f t="shared" si="9"/>
        <v>0</v>
      </c>
      <c r="F46" s="8">
        <f t="shared" si="9"/>
        <v>0</v>
      </c>
      <c r="G46" s="8">
        <f t="shared" si="9"/>
        <v>0</v>
      </c>
      <c r="H46" s="8">
        <f t="shared" si="9"/>
        <v>0</v>
      </c>
      <c r="I46" s="8">
        <f t="shared" si="9"/>
        <v>0</v>
      </c>
      <c r="J46" s="8">
        <f t="shared" si="9"/>
        <v>24</v>
      </c>
      <c r="K46" s="8">
        <f t="shared" si="9"/>
        <v>0</v>
      </c>
      <c r="L46" s="8">
        <f t="shared" si="9"/>
        <v>0</v>
      </c>
      <c r="M46" s="8">
        <f t="shared" si="9"/>
        <v>0</v>
      </c>
      <c r="N46" s="8">
        <f t="shared" si="9"/>
        <v>0</v>
      </c>
      <c r="O46" s="8">
        <f t="shared" si="9"/>
        <v>0</v>
      </c>
    </row>
    <row r="47" spans="1:16">
      <c r="A47" t="s">
        <v>46</v>
      </c>
      <c r="B47" s="8">
        <v>150.5</v>
      </c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</row>
    <row r="48" spans="1:16">
      <c r="A48" t="s">
        <v>49</v>
      </c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</row>
    <row r="49" spans="1:15">
      <c r="A49" t="s">
        <v>47</v>
      </c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</row>
    <row r="50" spans="1:15">
      <c r="A50" t="s">
        <v>48</v>
      </c>
      <c r="B50" s="8">
        <v>23</v>
      </c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</row>
    <row r="51" spans="1:15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</row>
    <row r="52" spans="1:15">
      <c r="A52" t="s">
        <v>50</v>
      </c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</row>
    <row r="53" spans="1:15">
      <c r="A53" t="s">
        <v>21</v>
      </c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</row>
    <row r="54" spans="1:15">
      <c r="A54" t="s">
        <v>22</v>
      </c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</row>
    <row r="55" spans="1:15">
      <c r="A55" t="s">
        <v>29</v>
      </c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O3"/>
  <sheetViews>
    <sheetView workbookViewId="0">
      <selection activeCell="O3" sqref="O3"/>
    </sheetView>
  </sheetViews>
  <sheetFormatPr baseColWidth="10" defaultRowHeight="15"/>
  <cols>
    <col min="1" max="1" width="16.28515625" customWidth="1"/>
  </cols>
  <sheetData>
    <row r="1" spans="1:15"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</row>
    <row r="3" spans="1:15">
      <c r="A3" t="s">
        <v>51</v>
      </c>
      <c r="B3">
        <f>SUM(JANVIER!B51,FEVRIER!B50)</f>
        <v>1.5</v>
      </c>
      <c r="C3">
        <f>SUM(JANVIER!C51,FEVRIER!C50)</f>
        <v>0</v>
      </c>
      <c r="D3">
        <f>SUM(JANVIER!D51,FEVRIER!D50)</f>
        <v>0</v>
      </c>
      <c r="E3">
        <f>SUM(JANVIER!E51,FEVRIER!E50)</f>
        <v>0</v>
      </c>
      <c r="F3">
        <f>SUM(JANVIER!F51,FEVRIER!F50)</f>
        <v>0</v>
      </c>
      <c r="G3">
        <f>SUM(JANVIER!G51,FEVRIER!G50)</f>
        <v>0</v>
      </c>
      <c r="H3">
        <f>SUM(JANVIER!H51,FEVRIER!H50)</f>
        <v>0</v>
      </c>
      <c r="I3">
        <f>SUM(JANVIER!I51,FEVRIER!I50)</f>
        <v>0</v>
      </c>
      <c r="J3">
        <f>SUM(JANVIER!J51,FEVRIER!J50)</f>
        <v>0</v>
      </c>
      <c r="K3">
        <f>SUM(JANVIER!K51,FEVRIER!K50)</f>
        <v>0</v>
      </c>
      <c r="L3">
        <f>SUM(JANVIER!L51,FEVRIER!L50)</f>
        <v>0</v>
      </c>
      <c r="M3">
        <f>SUM(JANVIER!M51,FEVRIER!M50)</f>
        <v>0</v>
      </c>
      <c r="N3">
        <f>SUM(JANVIER!N51,FEVRIER!N50)</f>
        <v>0</v>
      </c>
      <c r="O3">
        <f>SUM(JANVIER!O51,FEVRIER!O50)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PARAMETRES</vt:lpstr>
      <vt:lpstr>JANVIER</vt:lpstr>
      <vt:lpstr>FEVRIER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RECAP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DEVOS Franck</dc:creator>
  <cp:lastModifiedBy>laurent</cp:lastModifiedBy>
  <dcterms:created xsi:type="dcterms:W3CDTF">2011-09-01T11:12:25Z</dcterms:created>
  <dcterms:modified xsi:type="dcterms:W3CDTF">2011-12-12T18:29:33Z</dcterms:modified>
</cp:coreProperties>
</file>