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 activeTab="2"/>
  </bookViews>
  <sheets>
    <sheet name="Feuil1" sheetId="10" r:id="rId1"/>
    <sheet name="Solution de james007" sheetId="11" r:id="rId2"/>
    <sheet name="Solution de tulipe_4" sheetId="8" r:id="rId3"/>
  </sheets>
  <definedNames>
    <definedName name="essai">{"Client 1";"Client 4";"Client 14";"Client 18";"Client 21"}</definedName>
  </definedNames>
  <calcPr calcId="145621"/>
</workbook>
</file>

<file path=xl/calcChain.xml><?xml version="1.0" encoding="utf-8"?>
<calcChain xmlns="http://schemas.openxmlformats.org/spreadsheetml/2006/main">
  <c r="B21" i="10" l="1" a="1"/>
  <c r="B21" i="10" s="1"/>
  <c r="B20" i="10" a="1"/>
  <c r="I21" i="10" a="1"/>
  <c r="I21" i="10" s="1"/>
  <c r="I20" i="10" a="1"/>
  <c r="I20" i="10" s="1"/>
  <c r="H18" i="10" a="1"/>
  <c r="H19" i="10" s="1"/>
  <c r="I19" i="10" a="1"/>
  <c r="I19" i="10" s="1"/>
  <c r="I18" i="10" a="1"/>
  <c r="I18" i="10" s="1"/>
  <c r="G18" i="10" a="1"/>
  <c r="G21" i="10" s="1"/>
  <c r="F18" i="10" a="1"/>
  <c r="F19" i="10" s="1"/>
  <c r="F21" i="10"/>
  <c r="F22" i="10"/>
  <c r="F25" i="10"/>
  <c r="E18" i="10" a="1"/>
  <c r="E21" i="10" s="1"/>
  <c r="P2" i="10" a="1"/>
  <c r="P2" i="10" s="1"/>
  <c r="P1" i="10" a="1"/>
  <c r="P1" i="10" s="1"/>
  <c r="N4" i="10" a="1"/>
  <c r="N7" i="10" s="1"/>
  <c r="M4" i="10" a="1"/>
  <c r="M7" i="10" s="1"/>
  <c r="L4" i="10" a="1"/>
  <c r="L7" i="10" s="1"/>
  <c r="C17" i="10"/>
  <c r="C16" i="10"/>
  <c r="F26" i="10" l="1"/>
  <c r="F18" i="10"/>
  <c r="B20" i="10"/>
  <c r="H26" i="10"/>
  <c r="H22" i="10"/>
  <c r="H18" i="10"/>
  <c r="H25" i="10"/>
  <c r="H21" i="10"/>
  <c r="H28" i="10"/>
  <c r="H24" i="10"/>
  <c r="H20" i="10"/>
  <c r="H27" i="10"/>
  <c r="H23" i="10"/>
  <c r="G28" i="10"/>
  <c r="G24" i="10"/>
  <c r="G20" i="10"/>
  <c r="G27" i="10"/>
  <c r="G23" i="10"/>
  <c r="G19" i="10"/>
  <c r="G26" i="10"/>
  <c r="G22" i="10"/>
  <c r="G18" i="10"/>
  <c r="G25" i="10"/>
  <c r="F28" i="10"/>
  <c r="F24" i="10"/>
  <c r="F20" i="10"/>
  <c r="F27" i="10"/>
  <c r="F23" i="10"/>
  <c r="E28" i="10"/>
  <c r="E24" i="10"/>
  <c r="E20" i="10"/>
  <c r="E27" i="10"/>
  <c r="E23" i="10"/>
  <c r="E19" i="10"/>
  <c r="E26" i="10"/>
  <c r="E22" i="10"/>
  <c r="E18" i="10"/>
  <c r="E25" i="10"/>
  <c r="N14" i="10"/>
  <c r="N10" i="10"/>
  <c r="N6" i="10"/>
  <c r="N13" i="10"/>
  <c r="N9" i="10"/>
  <c r="N5" i="10"/>
  <c r="N12" i="10"/>
  <c r="N8" i="10"/>
  <c r="N4" i="10"/>
  <c r="N11" i="10"/>
  <c r="M14" i="10"/>
  <c r="M10" i="10"/>
  <c r="M6" i="10"/>
  <c r="M13" i="10"/>
  <c r="M9" i="10"/>
  <c r="M5" i="10"/>
  <c r="M12" i="10"/>
  <c r="M8" i="10"/>
  <c r="M4" i="10"/>
  <c r="M11" i="10"/>
  <c r="L14" i="10"/>
  <c r="L10" i="10"/>
  <c r="L6" i="10"/>
  <c r="L13" i="10"/>
  <c r="L9" i="10"/>
  <c r="L5" i="10"/>
  <c r="L12" i="10"/>
  <c r="L8" i="10"/>
  <c r="L4" i="10"/>
  <c r="L11" i="10"/>
  <c r="N24" i="11" a="1"/>
  <c r="N24" i="11" s="1"/>
  <c r="K21" i="11" a="1"/>
  <c r="K21" i="11" s="1"/>
  <c r="L19" i="11"/>
  <c r="C31" i="11"/>
  <c r="C30" i="11"/>
  <c r="C29" i="11"/>
  <c r="C28" i="11"/>
  <c r="C27" i="11"/>
  <c r="C26" i="11"/>
  <c r="C25" i="11"/>
  <c r="C24" i="11"/>
  <c r="C23" i="11"/>
  <c r="C22" i="11"/>
  <c r="C21" i="11"/>
  <c r="C5" i="11"/>
  <c r="C6" i="11"/>
  <c r="C7" i="11"/>
  <c r="C8" i="11"/>
  <c r="C9" i="11"/>
  <c r="C10" i="11"/>
  <c r="C11" i="11"/>
  <c r="C12" i="11"/>
  <c r="C13" i="11"/>
  <c r="C14" i="11"/>
  <c r="C4" i="11"/>
  <c r="N1" i="10" l="1"/>
  <c r="G30" i="10"/>
  <c r="G31" i="10"/>
  <c r="L21" i="11" a="1"/>
  <c r="L21" i="11" s="1"/>
  <c r="N28" i="11" a="1"/>
  <c r="N28" i="11" s="1"/>
  <c r="K28" i="11"/>
  <c r="K24" i="11"/>
  <c r="K31" i="11"/>
  <c r="K27" i="11"/>
  <c r="K23" i="11"/>
  <c r="K30" i="11"/>
  <c r="K26" i="11"/>
  <c r="K22" i="11"/>
  <c r="K29" i="11"/>
  <c r="K25" i="11"/>
  <c r="F9" i="11" a="1"/>
  <c r="F9" i="11" s="1"/>
  <c r="F7" i="11" a="1"/>
  <c r="F7" i="11" s="1"/>
  <c r="L9" i="11" a="1"/>
  <c r="L9" i="11" s="1"/>
  <c r="L29" i="11" l="1"/>
  <c r="L28" i="11"/>
  <c r="L22" i="11"/>
  <c r="L24" i="11"/>
  <c r="L23" i="11"/>
  <c r="L26" i="11"/>
  <c r="L27" i="11"/>
  <c r="L25" i="11"/>
  <c r="L30" i="11"/>
  <c r="L31" i="11"/>
  <c r="L33" i="11" l="1"/>
  <c r="A5" i="8" l="1"/>
  <c r="A7" i="8"/>
  <c r="A12" i="8"/>
  <c r="A16" i="8"/>
  <c r="A17" i="8"/>
  <c r="A19" i="8"/>
  <c r="A21" i="8"/>
  <c r="A22" i="8"/>
  <c r="A23" i="8"/>
  <c r="A24" i="8"/>
  <c r="A4" i="8"/>
  <c r="C24" i="8"/>
  <c r="C23" i="8"/>
  <c r="C22" i="8"/>
  <c r="C21" i="8"/>
  <c r="C20" i="8"/>
  <c r="C19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C5" i="8"/>
  <c r="C4" i="8"/>
  <c r="E4" i="8" l="1" a="1"/>
  <c r="E16" i="8" s="1"/>
  <c r="L5" i="8"/>
  <c r="L6" i="8"/>
  <c r="C31" i="8" a="1"/>
  <c r="C31" i="8" s="1"/>
  <c r="L4" i="8"/>
  <c r="M4" i="8"/>
  <c r="C29" i="8" a="1"/>
  <c r="C29" i="8" s="1"/>
  <c r="E15" i="8" l="1"/>
  <c r="E23" i="8"/>
  <c r="E19" i="8"/>
  <c r="E21" i="8"/>
  <c r="E20" i="8"/>
  <c r="E4" i="8"/>
  <c r="E10" i="8"/>
  <c r="E9" i="8"/>
  <c r="E22" i="8"/>
  <c r="E13" i="8"/>
  <c r="E12" i="8"/>
  <c r="E6" i="8"/>
  <c r="E5" i="8"/>
  <c r="E18" i="8"/>
  <c r="E24" i="8"/>
  <c r="E8" i="8"/>
  <c r="I13" i="8" s="1"/>
  <c r="E14" i="8"/>
  <c r="E7" i="8"/>
  <c r="E11" i="8"/>
  <c r="E17" i="8"/>
  <c r="M5" i="8"/>
  <c r="I8" i="8"/>
  <c r="I6" i="8" l="1"/>
  <c r="E2" i="8"/>
  <c r="M6" i="8"/>
  <c r="I4" i="8"/>
  <c r="I9" i="8"/>
  <c r="I15" i="8"/>
  <c r="I10" i="8"/>
  <c r="I12" i="8"/>
  <c r="I14" i="8"/>
  <c r="I11" i="8"/>
  <c r="I5" i="8"/>
  <c r="I7" i="8"/>
  <c r="J19" i="8"/>
  <c r="N2" i="10" l="1"/>
</calcChain>
</file>

<file path=xl/sharedStrings.xml><?xml version="1.0" encoding="utf-8"?>
<sst xmlns="http://schemas.openxmlformats.org/spreadsheetml/2006/main" count="139" uniqueCount="56">
  <si>
    <t>Client 1</t>
  </si>
  <si>
    <t>Client 2</t>
  </si>
  <si>
    <t>Client 4</t>
  </si>
  <si>
    <t>Client 9</t>
  </si>
  <si>
    <t>Client 13</t>
  </si>
  <si>
    <t>Client 14</t>
  </si>
  <si>
    <t>Client 16</t>
  </si>
  <si>
    <t>Client 18</t>
  </si>
  <si>
    <t>Client 19</t>
  </si>
  <si>
    <t>Client 20</t>
  </si>
  <si>
    <t>Client 21</t>
  </si>
  <si>
    <t>Régions</t>
  </si>
  <si>
    <t>Noms</t>
  </si>
  <si>
    <t>Janvier</t>
  </si>
  <si>
    <t>qdqsdqs</t>
  </si>
  <si>
    <t>tulipe</t>
  </si>
  <si>
    <t>regions</t>
  </si>
  <si>
    <t>score</t>
  </si>
  <si>
    <t>qui</t>
  </si>
  <si>
    <t>le max/clt/reg</t>
  </si>
  <si>
    <t>le meilleur:</t>
  </si>
  <si>
    <t>L :</t>
  </si>
  <si>
    <t>M :</t>
  </si>
  <si>
    <t>N:</t>
  </si>
  <si>
    <t>Num région</t>
  </si>
  <si>
    <t>Formule tirée de la soltuion proposée :</t>
  </si>
  <si>
    <t>Solution 1 les régions sont disponibles dans la colonne A</t>
  </si>
  <si>
    <t>Solution 2 les régions doivent être cherchées dans les colonne I et J</t>
  </si>
  <si>
    <t>Solution qui fonctionne avec la mise forme conditionnelle</t>
  </si>
  <si>
    <t>Max région 1</t>
  </si>
  <si>
    <t>Max région 2</t>
  </si>
  <si>
    <t xml:space="preserve">     =MAX(SI(A4:A14=1;C4:C14;0))</t>
  </si>
  <si>
    <t xml:space="preserve">     =MAX(SI(A4:A14=2;C4:C14;0))</t>
  </si>
  <si>
    <t>Trouver le numéro de région correspondant à Client 1</t>
  </si>
  <si>
    <t>=INDEX(J21:J31;EQUIV(B21;I21:I31;0))</t>
  </si>
  <si>
    <t>il faut donc comparer L3 dans la formule du dessus (L9) à ce que l'on vient de trouver</t>
  </si>
  <si>
    <t>=INDEX($B$4:$B$14;EQUIV(MAX(SI($A$4:$A$14=L3;$C$4:$C$14));$C$4:$C$14;0))</t>
  </si>
  <si>
    <t>Formule permettant de récupérer le max directement en matricielle ne fonctionne pas</t>
  </si>
  <si>
    <t>Et donc forcément la formule finale ne fonctionne pas</t>
  </si>
  <si>
    <t>somme</t>
  </si>
  <si>
    <t>max</t>
  </si>
  <si>
    <t>P2 :</t>
  </si>
  <si>
    <t>=INDEX(J4:J14;EQUIV(B4:B14;I4:I14;0))</t>
  </si>
  <si>
    <t>=INDEX(J4:J14;EQUIV(B4:B14;I4:I14;0))=1</t>
  </si>
  <si>
    <t>=(INDEX(J4:J14;EQUIV(B4:B14;I4:I14;0))=1)*C4:C14</t>
  </si>
  <si>
    <t>=MAX((INDEX(J4:J14;EQUIV(B4:B14;I4:I14;0))=1)*C4:C14)</t>
  </si>
  <si>
    <t>Ma version</t>
  </si>
  <si>
    <t>=INDEX(B$4:B$24;EQUIV(SOMMEPROD(MAX(($A$4:$A$24=$M4)*($C$4:$C$24)));C4:C24;0))</t>
  </si>
  <si>
    <t>Ta version</t>
  </si>
  <si>
    <t>=INDEX(B$4:B$24;SOMMEPROD(MAX(($C$4:$C$24=$N5)*LIGNE(A$4:A$24)))-3)</t>
  </si>
  <si>
    <t>En enlevant la gestion des ligne à ne pas afficher</t>
  </si>
  <si>
    <t>Comment dans ces deux formules ne plus faire référence à la colonne A</t>
  </si>
  <si>
    <t>Formule utilisée pour la mise en forme conditionnelle</t>
  </si>
  <si>
    <t>=INDEX(B$4:B$24;EQUIV(SOMMEPROD(MAX(($A$4:$A$24=$K$4)*($C$4:$C$24)));$C$4:$C$24;0))=B4</t>
  </si>
  <si>
    <t>M4</t>
  </si>
  <si>
    <t>M5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</si>
</sst>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General;s\t\d;&quot;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12">
    <xf numFmtId="0" fontId="0" fillId="0" borderId="0" xfId="0"/>
    <xf numFmtId="44" fontId="0" fillId="0" borderId="0" xfId="1" applyFont="1"/>
    <xf numFmtId="0" fontId="2" fillId="0" borderId="0" xfId="0" applyFont="1"/>
    <xf numFmtId="0" fontId="0" fillId="0" borderId="0" xfId="0" quotePrefix="1"/>
    <xf numFmtId="0" fontId="3" fillId="0" borderId="0" xfId="0" applyFont="1"/>
    <xf numFmtId="164" fontId="0" fillId="0" borderId="0" xfId="0" applyNumberFormat="1"/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4" fillId="3" borderId="0" xfId="0" applyFont="1" applyFill="1"/>
    <xf numFmtId="0" fontId="0" fillId="0" borderId="0" xfId="0" applyAlignment="1">
      <alignment horizontal="center"/>
    </xf>
    <xf numFmtId="0" fontId="0" fillId="4" borderId="0" xfId="0" applyFill="1"/>
    <xf numFmtId="0" fontId="0" fillId="5" borderId="0" xfId="0" applyFill="1"/>
  </cellXfs>
  <cellStyles count="3">
    <cellStyle name="Monétaire" xfId="1" builtinId="4"/>
    <cellStyle name="Normal" xfId="0" builtinId="0"/>
    <cellStyle name="Normal 2" xfId="2"/>
  </cellStyles>
  <dxfs count="4">
    <dxf>
      <fill>
        <patternFill>
          <bgColor theme="8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38100</xdr:rowOff>
    </xdr:from>
    <xdr:to>
      <xdr:col>8</xdr:col>
      <xdr:colOff>609600</xdr:colOff>
      <xdr:row>14</xdr:row>
      <xdr:rowOff>76200</xdr:rowOff>
    </xdr:to>
    <xdr:pic>
      <xdr:nvPicPr>
        <xdr:cNvPr id="2" name="Image 1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228600"/>
          <a:ext cx="3838575" cy="25146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31750</xdr:colOff>
      <xdr:row>19</xdr:row>
      <xdr:rowOff>177800</xdr:rowOff>
    </xdr:from>
    <xdr:ext cx="2476500" cy="1125693"/>
    <xdr:sp macro="" textlink="">
      <xdr:nvSpPr>
        <xdr:cNvPr id="2" name="ZoneTexte 1"/>
        <xdr:cNvSpPr txBox="1"/>
      </xdr:nvSpPr>
      <xdr:spPr>
        <a:xfrm>
          <a:off x="8769350" y="3727450"/>
          <a:ext cx="2476500" cy="1125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/>
            <a:t>Le but final est d'obtenir une mise en forme qui mette en évidence le client qui à fait le plus gros CA de la région dont on a indiqué la valeur dans une cellule particulière.</a:t>
          </a:r>
          <a:br>
            <a:rPr lang="fr-FR"/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1"/>
  <sheetViews>
    <sheetView workbookViewId="0">
      <selection activeCell="B20" sqref="B20"/>
    </sheetView>
  </sheetViews>
  <sheetFormatPr baseColWidth="10" defaultRowHeight="15" x14ac:dyDescent="0.25"/>
  <sheetData>
    <row r="1" spans="1:16" x14ac:dyDescent="0.25">
      <c r="M1" t="s">
        <v>39</v>
      </c>
      <c r="N1" s="10">
        <f>SUM(N4:N14)</f>
        <v>6821</v>
      </c>
      <c r="P1">
        <f t="array" ref="P1">SUM((INDEX(G4:G14,MATCH(B4:B14,F4:F14,0))=1)*C4:C14)</f>
        <v>14797</v>
      </c>
    </row>
    <row r="2" spans="1:16" x14ac:dyDescent="0.25">
      <c r="M2" t="s">
        <v>40</v>
      </c>
      <c r="N2" s="10">
        <f>MAX(N4:N24)</f>
        <v>1647</v>
      </c>
      <c r="P2">
        <f t="array" ref="P2">MAX((INDEX(G4:G14,MATCH(B4:B14,F4:F14,0))=1)*C4:C14)</f>
        <v>1829</v>
      </c>
    </row>
    <row r="3" spans="1:16" x14ac:dyDescent="0.25">
      <c r="C3" t="s">
        <v>13</v>
      </c>
      <c r="F3" t="s">
        <v>12</v>
      </c>
      <c r="G3" t="s">
        <v>11</v>
      </c>
    </row>
    <row r="4" spans="1:16" x14ac:dyDescent="0.25">
      <c r="A4">
        <v>1</v>
      </c>
      <c r="B4" t="s">
        <v>0</v>
      </c>
      <c r="C4">
        <v>1080</v>
      </c>
      <c r="F4" t="s">
        <v>0</v>
      </c>
      <c r="G4">
        <v>1</v>
      </c>
      <c r="L4" s="11">
        <f t="array" ref="L4:L14">INDEX(G4:G14,MATCH(B4:B14,F4:F14,0))</f>
        <v>1</v>
      </c>
      <c r="M4" s="11" t="b">
        <f t="array" ref="M4:M14">INDEX(G4:G14,MATCH(B4:B14,F4:F14,0))=1</f>
        <v>1</v>
      </c>
      <c r="N4" s="11">
        <f t="array" ref="N4:N14">(INDEX(G4:G14,MATCH(B4:B14,F4:F14,0))=1)*C4:C14</f>
        <v>1080</v>
      </c>
    </row>
    <row r="5" spans="1:16" x14ac:dyDescent="0.25">
      <c r="A5">
        <v>2</v>
      </c>
      <c r="B5" t="s">
        <v>1</v>
      </c>
      <c r="C5">
        <v>1330</v>
      </c>
      <c r="F5" t="s">
        <v>2</v>
      </c>
      <c r="G5">
        <v>1</v>
      </c>
      <c r="L5" s="11">
        <v>2</v>
      </c>
      <c r="M5" s="11" t="b">
        <v>0</v>
      </c>
      <c r="N5" s="11">
        <v>0</v>
      </c>
    </row>
    <row r="6" spans="1:16" x14ac:dyDescent="0.25">
      <c r="A6">
        <v>1</v>
      </c>
      <c r="B6" t="s">
        <v>2</v>
      </c>
      <c r="C6">
        <v>1646</v>
      </c>
      <c r="F6" t="s">
        <v>5</v>
      </c>
      <c r="G6">
        <v>1</v>
      </c>
      <c r="L6" s="11">
        <v>1</v>
      </c>
      <c r="M6" s="11" t="b">
        <v>1</v>
      </c>
      <c r="N6" s="11">
        <v>1646</v>
      </c>
    </row>
    <row r="7" spans="1:16" x14ac:dyDescent="0.25">
      <c r="A7">
        <v>2</v>
      </c>
      <c r="B7" t="s">
        <v>3</v>
      </c>
      <c r="C7">
        <v>1013</v>
      </c>
      <c r="F7" t="s">
        <v>7</v>
      </c>
      <c r="G7">
        <v>1</v>
      </c>
      <c r="L7" s="11">
        <v>2</v>
      </c>
      <c r="M7" s="11" t="b">
        <v>0</v>
      </c>
      <c r="N7" s="11">
        <v>0</v>
      </c>
    </row>
    <row r="8" spans="1:16" x14ac:dyDescent="0.25">
      <c r="A8">
        <v>2</v>
      </c>
      <c r="B8" t="s">
        <v>4</v>
      </c>
      <c r="C8">
        <v>1829</v>
      </c>
      <c r="F8" t="s">
        <v>10</v>
      </c>
      <c r="G8">
        <v>1</v>
      </c>
      <c r="L8" s="11">
        <v>2</v>
      </c>
      <c r="M8" s="11" t="b">
        <v>0</v>
      </c>
      <c r="N8" s="11">
        <v>0</v>
      </c>
    </row>
    <row r="9" spans="1:16" x14ac:dyDescent="0.25">
      <c r="A9">
        <v>1</v>
      </c>
      <c r="B9" t="s">
        <v>5</v>
      </c>
      <c r="C9">
        <v>896</v>
      </c>
      <c r="F9" t="s">
        <v>1</v>
      </c>
      <c r="G9">
        <v>2</v>
      </c>
      <c r="L9" s="11">
        <v>1</v>
      </c>
      <c r="M9" s="11" t="b">
        <v>1</v>
      </c>
      <c r="N9" s="11">
        <v>896</v>
      </c>
    </row>
    <row r="10" spans="1:16" x14ac:dyDescent="0.25">
      <c r="A10">
        <v>2</v>
      </c>
      <c r="B10" t="s">
        <v>6</v>
      </c>
      <c r="C10">
        <v>1178</v>
      </c>
      <c r="F10" t="s">
        <v>3</v>
      </c>
      <c r="G10">
        <v>2</v>
      </c>
      <c r="L10" s="11">
        <v>2</v>
      </c>
      <c r="M10" s="11" t="b">
        <v>0</v>
      </c>
      <c r="N10" s="11">
        <v>0</v>
      </c>
    </row>
    <row r="11" spans="1:16" x14ac:dyDescent="0.25">
      <c r="A11">
        <v>1</v>
      </c>
      <c r="B11" t="s">
        <v>7</v>
      </c>
      <c r="C11">
        <v>1647</v>
      </c>
      <c r="F11" t="s">
        <v>4</v>
      </c>
      <c r="G11">
        <v>2</v>
      </c>
      <c r="L11" s="11">
        <v>1</v>
      </c>
      <c r="M11" s="11" t="b">
        <v>1</v>
      </c>
      <c r="N11" s="11">
        <v>1647</v>
      </c>
    </row>
    <row r="12" spans="1:16" x14ac:dyDescent="0.25">
      <c r="A12">
        <v>2</v>
      </c>
      <c r="B12" t="s">
        <v>8</v>
      </c>
      <c r="C12">
        <v>1142</v>
      </c>
      <c r="F12" t="s">
        <v>6</v>
      </c>
      <c r="G12">
        <v>2</v>
      </c>
      <c r="L12" s="11">
        <v>2</v>
      </c>
      <c r="M12" s="11" t="b">
        <v>0</v>
      </c>
      <c r="N12" s="11">
        <v>0</v>
      </c>
    </row>
    <row r="13" spans="1:16" x14ac:dyDescent="0.25">
      <c r="A13">
        <v>2</v>
      </c>
      <c r="B13" t="s">
        <v>9</v>
      </c>
      <c r="C13">
        <v>1484</v>
      </c>
      <c r="F13" t="s">
        <v>8</v>
      </c>
      <c r="G13">
        <v>2</v>
      </c>
      <c r="L13" s="11">
        <v>2</v>
      </c>
      <c r="M13" s="11" t="b">
        <v>0</v>
      </c>
      <c r="N13" s="11">
        <v>0</v>
      </c>
    </row>
    <row r="14" spans="1:16" x14ac:dyDescent="0.25">
      <c r="A14">
        <v>1</v>
      </c>
      <c r="B14" t="s">
        <v>10</v>
      </c>
      <c r="C14">
        <v>1552</v>
      </c>
      <c r="F14" t="s">
        <v>9</v>
      </c>
      <c r="G14">
        <v>2</v>
      </c>
      <c r="L14" s="11">
        <v>1</v>
      </c>
      <c r="M14" s="11" t="b">
        <v>1</v>
      </c>
      <c r="N14" s="11">
        <v>1552</v>
      </c>
    </row>
    <row r="16" spans="1:16" x14ac:dyDescent="0.25">
      <c r="C16">
        <f>MAX(C4:C14)</f>
        <v>1829</v>
      </c>
      <c r="K16" t="s">
        <v>21</v>
      </c>
      <c r="L16" s="3" t="s">
        <v>42</v>
      </c>
    </row>
    <row r="17" spans="2:12" x14ac:dyDescent="0.25">
      <c r="C17">
        <f>SUM(C4:C14)</f>
        <v>14797</v>
      </c>
    </row>
    <row r="18" spans="2:12" x14ac:dyDescent="0.25">
      <c r="E18">
        <f t="array" ref="E18:E28">VLOOKUP(B4:B14,F4:G14,2,0)</f>
        <v>1</v>
      </c>
      <c r="F18" t="b">
        <f t="array" ref="F18:F28">VLOOKUP(B4:B14,F4:G14,2,0)=1</f>
        <v>1</v>
      </c>
      <c r="G18">
        <f t="array" ref="G18:G28">(VLOOKUP(B4:B14,F4:G14,2,0)=1)*C4:C14</f>
        <v>1080</v>
      </c>
      <c r="H18">
        <f t="array" ref="H18:H28">IF(VLOOKUP(B4:B14,F4:G14,2,0)=1,C4:C14,0)</f>
        <v>1080</v>
      </c>
      <c r="I18">
        <f t="array" ref="I18">SUM((VLOOKUP(B4:B14,F4:G14,2,0)=1)*C4:C14)</f>
        <v>14797</v>
      </c>
      <c r="K18" t="s">
        <v>22</v>
      </c>
      <c r="L18" s="3" t="s">
        <v>43</v>
      </c>
    </row>
    <row r="19" spans="2:12" x14ac:dyDescent="0.25">
      <c r="E19">
        <v>2</v>
      </c>
      <c r="F19" t="b">
        <v>0</v>
      </c>
      <c r="G19">
        <v>0</v>
      </c>
      <c r="H19">
        <v>0</v>
      </c>
      <c r="I19">
        <f t="array" ref="I19">MAX((VLOOKUP(B4:B14,F4:G14,2,0)=1)*C4:C14)</f>
        <v>1829</v>
      </c>
    </row>
    <row r="20" spans="2:12" x14ac:dyDescent="0.25">
      <c r="B20" s="10">
        <f t="array" ref="B20">SUM((A4:A14=1)*C4:C14)</f>
        <v>6821</v>
      </c>
      <c r="E20">
        <v>1</v>
      </c>
      <c r="F20" t="b">
        <v>1</v>
      </c>
      <c r="G20">
        <v>1646</v>
      </c>
      <c r="H20">
        <v>1646</v>
      </c>
      <c r="I20">
        <f t="array" ref="I20">SUM(IF(VLOOKUP(B4:B14,F4:G14,2,0)=1,C4:C14,0))</f>
        <v>14797</v>
      </c>
      <c r="K20" t="s">
        <v>23</v>
      </c>
      <c r="L20" s="3" t="s">
        <v>44</v>
      </c>
    </row>
    <row r="21" spans="2:12" x14ac:dyDescent="0.25">
      <c r="B21" s="10">
        <f t="array" ref="B21">MAX((A4:A14=1)*C4:C14)</f>
        <v>1647</v>
      </c>
      <c r="E21">
        <v>2</v>
      </c>
      <c r="F21" t="b">
        <v>0</v>
      </c>
      <c r="G21">
        <v>0</v>
      </c>
      <c r="H21">
        <v>0</v>
      </c>
      <c r="I21">
        <f t="array" ref="I21">MAX(IF(VLOOKUP(B4:B14,F4:G14,2,0)=1,C4:C14,0))</f>
        <v>1829</v>
      </c>
    </row>
    <row r="22" spans="2:12" x14ac:dyDescent="0.25">
      <c r="E22">
        <v>2</v>
      </c>
      <c r="F22" t="b">
        <v>0</v>
      </c>
      <c r="G22">
        <v>0</v>
      </c>
      <c r="H22">
        <v>0</v>
      </c>
      <c r="K22" t="s">
        <v>41</v>
      </c>
      <c r="L22" s="3" t="s">
        <v>45</v>
      </c>
    </row>
    <row r="23" spans="2:12" x14ac:dyDescent="0.25">
      <c r="E23">
        <v>1</v>
      </c>
      <c r="F23" t="b">
        <v>1</v>
      </c>
      <c r="G23">
        <v>896</v>
      </c>
      <c r="H23">
        <v>896</v>
      </c>
    </row>
    <row r="24" spans="2:12" x14ac:dyDescent="0.25">
      <c r="E24">
        <v>2</v>
      </c>
      <c r="F24" t="b">
        <v>0</v>
      </c>
      <c r="G24">
        <v>0</v>
      </c>
      <c r="H24">
        <v>0</v>
      </c>
    </row>
    <row r="25" spans="2:12" x14ac:dyDescent="0.25">
      <c r="E25">
        <v>1</v>
      </c>
      <c r="F25" t="b">
        <v>1</v>
      </c>
      <c r="G25">
        <v>1647</v>
      </c>
      <c r="H25">
        <v>1647</v>
      </c>
    </row>
    <row r="26" spans="2:12" x14ac:dyDescent="0.25">
      <c r="E26">
        <v>2</v>
      </c>
      <c r="F26" t="b">
        <v>0</v>
      </c>
      <c r="G26">
        <v>0</v>
      </c>
      <c r="H26">
        <v>0</v>
      </c>
    </row>
    <row r="27" spans="2:12" x14ac:dyDescent="0.25">
      <c r="E27">
        <v>2</v>
      </c>
      <c r="F27" t="b">
        <v>0</v>
      </c>
      <c r="G27">
        <v>0</v>
      </c>
      <c r="H27">
        <v>0</v>
      </c>
    </row>
    <row r="28" spans="2:12" x14ac:dyDescent="0.25">
      <c r="C28" s="3"/>
      <c r="E28">
        <v>1</v>
      </c>
      <c r="F28" t="b">
        <v>1</v>
      </c>
      <c r="G28">
        <v>1552</v>
      </c>
      <c r="H28">
        <v>1552</v>
      </c>
    </row>
    <row r="30" spans="2:12" x14ac:dyDescent="0.25">
      <c r="G30">
        <f>SUM(G18:G28)</f>
        <v>6821</v>
      </c>
    </row>
    <row r="31" spans="2:12" x14ac:dyDescent="0.25">
      <c r="G31">
        <f>MAX(G18:G28)</f>
        <v>1647</v>
      </c>
    </row>
  </sheetData>
  <conditionalFormatting sqref="C16">
    <cfRule type="expression" dxfId="3" priority="10">
      <formula>SUMPRODUCT(MAX((INDEX($J$4:$J$15,MATCH($B26,$I$4:$I$15,0))=1)*($C$4:$C$20)))=$C16</formula>
    </cfRule>
  </conditionalFormatting>
  <conditionalFormatting sqref="C18 C4:C15 C20:C23">
    <cfRule type="expression" dxfId="2" priority="11">
      <formula>SUMPRODUCT(MAX((INDEX($G$4:$G$14,MATCH($B4,$F$4:$F$14,0))=1)*($C$4:$C$14)))=$C4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3"/>
  <sheetViews>
    <sheetView workbookViewId="0">
      <selection activeCell="N24" sqref="N24"/>
    </sheetView>
  </sheetViews>
  <sheetFormatPr baseColWidth="10" defaultRowHeight="15" x14ac:dyDescent="0.25"/>
  <cols>
    <col min="5" max="5" width="14.140625" customWidth="1"/>
  </cols>
  <sheetData>
    <row r="1" spans="1:12" x14ac:dyDescent="0.25">
      <c r="A1" t="s">
        <v>26</v>
      </c>
    </row>
    <row r="2" spans="1:12" x14ac:dyDescent="0.25">
      <c r="L2" t="s">
        <v>24</v>
      </c>
    </row>
    <row r="3" spans="1:12" x14ac:dyDescent="0.25">
      <c r="C3" t="s">
        <v>13</v>
      </c>
      <c r="L3" s="10">
        <v>2</v>
      </c>
    </row>
    <row r="4" spans="1:12" x14ac:dyDescent="0.25">
      <c r="A4" s="9">
        <v>1</v>
      </c>
      <c r="B4" s="4" t="s">
        <v>0</v>
      </c>
      <c r="C4">
        <f ca="1">RANDBETWEEN(500,2000)</f>
        <v>1772</v>
      </c>
      <c r="F4" t="s">
        <v>28</v>
      </c>
    </row>
    <row r="5" spans="1:12" x14ac:dyDescent="0.25">
      <c r="A5" s="9">
        <v>2</v>
      </c>
      <c r="B5" s="2" t="s">
        <v>1</v>
      </c>
      <c r="C5">
        <f t="shared" ref="C5:C22" ca="1" si="0">RANDBETWEEN(500,2000)</f>
        <v>609</v>
      </c>
      <c r="L5" t="s">
        <v>25</v>
      </c>
    </row>
    <row r="6" spans="1:12" x14ac:dyDescent="0.25">
      <c r="A6" s="9">
        <v>1</v>
      </c>
      <c r="B6" s="4" t="s">
        <v>2</v>
      </c>
      <c r="C6">
        <f t="shared" ref="C6:C14" ca="1" si="1">RANDBETWEEN(500,2000)</f>
        <v>1286</v>
      </c>
    </row>
    <row r="7" spans="1:12" x14ac:dyDescent="0.25">
      <c r="A7" s="9">
        <v>2</v>
      </c>
      <c r="B7" s="2" t="s">
        <v>3</v>
      </c>
      <c r="C7">
        <f t="shared" ca="1" si="1"/>
        <v>1177</v>
      </c>
      <c r="E7" t="s">
        <v>29</v>
      </c>
      <c r="F7">
        <f t="array" aca="1" ref="F7" ca="1">MAX(IF(A4:A14=1,C4:C14,0))</f>
        <v>1772</v>
      </c>
      <c r="G7" s="3" t="s">
        <v>31</v>
      </c>
      <c r="L7" s="3" t="s">
        <v>36</v>
      </c>
    </row>
    <row r="8" spans="1:12" x14ac:dyDescent="0.25">
      <c r="A8" s="9">
        <v>2</v>
      </c>
      <c r="B8" s="2" t="s">
        <v>4</v>
      </c>
      <c r="C8">
        <f t="shared" ca="1" si="1"/>
        <v>1985</v>
      </c>
    </row>
    <row r="9" spans="1:12" x14ac:dyDescent="0.25">
      <c r="A9" s="9">
        <v>1</v>
      </c>
      <c r="B9" s="4" t="s">
        <v>5</v>
      </c>
      <c r="C9">
        <f t="shared" ca="1" si="1"/>
        <v>1609</v>
      </c>
      <c r="E9" t="s">
        <v>30</v>
      </c>
      <c r="F9">
        <f t="array" aca="1" ref="F9" ca="1">MAX(IF(A4:A14=2,C4:C14,0))</f>
        <v>1985</v>
      </c>
      <c r="G9" s="3" t="s">
        <v>32</v>
      </c>
      <c r="L9" t="str">
        <f t="array" aca="1" ref="L9" ca="1">INDEX($B$4:$B$14,MATCH(MAX(IF($A$4:$A$14=L3,$C$4:$C$14)),$C$4:$C$14,0))</f>
        <v>Client 13</v>
      </c>
    </row>
    <row r="10" spans="1:12" x14ac:dyDescent="0.25">
      <c r="A10" s="9">
        <v>2</v>
      </c>
      <c r="B10" s="2" t="s">
        <v>6</v>
      </c>
      <c r="C10">
        <f t="shared" ca="1" si="1"/>
        <v>932</v>
      </c>
    </row>
    <row r="11" spans="1:12" x14ac:dyDescent="0.25">
      <c r="A11" s="9">
        <v>1</v>
      </c>
      <c r="B11" s="4" t="s">
        <v>7</v>
      </c>
      <c r="C11">
        <f t="shared" ca="1" si="1"/>
        <v>701</v>
      </c>
    </row>
    <row r="12" spans="1:12" x14ac:dyDescent="0.25">
      <c r="A12" s="9">
        <v>2</v>
      </c>
      <c r="B12" s="2" t="s">
        <v>8</v>
      </c>
      <c r="C12">
        <f t="shared" ca="1" si="1"/>
        <v>726</v>
      </c>
    </row>
    <row r="13" spans="1:12" x14ac:dyDescent="0.25">
      <c r="A13" s="9">
        <v>2</v>
      </c>
      <c r="B13" s="2" t="s">
        <v>9</v>
      </c>
      <c r="C13">
        <f t="shared" ca="1" si="1"/>
        <v>924</v>
      </c>
    </row>
    <row r="14" spans="1:12" x14ac:dyDescent="0.25">
      <c r="A14" s="9">
        <v>1</v>
      </c>
      <c r="B14" s="4" t="s">
        <v>10</v>
      </c>
      <c r="C14">
        <f t="shared" ca="1" si="1"/>
        <v>691</v>
      </c>
    </row>
    <row r="15" spans="1:12" x14ac:dyDescent="0.25">
      <c r="I15" s="9"/>
      <c r="J15" s="9"/>
    </row>
    <row r="17" spans="1:14" x14ac:dyDescent="0.25">
      <c r="A17" t="s">
        <v>27</v>
      </c>
      <c r="L17" t="s">
        <v>33</v>
      </c>
    </row>
    <row r="19" spans="1:14" x14ac:dyDescent="0.25">
      <c r="L19">
        <f>INDEX(J21:J31,MATCH(B21,I21:I31,0))</f>
        <v>1</v>
      </c>
      <c r="M19" s="3" t="s">
        <v>34</v>
      </c>
    </row>
    <row r="20" spans="1:14" x14ac:dyDescent="0.25">
      <c r="C20" t="s">
        <v>13</v>
      </c>
      <c r="I20" s="9" t="s">
        <v>12</v>
      </c>
      <c r="J20" s="9" t="s">
        <v>11</v>
      </c>
      <c r="L20" t="s">
        <v>35</v>
      </c>
    </row>
    <row r="21" spans="1:14" x14ac:dyDescent="0.25">
      <c r="B21" s="4" t="s">
        <v>0</v>
      </c>
      <c r="C21">
        <f ca="1">RANDBETWEEN(500,2000)</f>
        <v>1420</v>
      </c>
      <c r="I21" s="9" t="s">
        <v>0</v>
      </c>
      <c r="J21" s="9">
        <v>1</v>
      </c>
      <c r="K21">
        <f t="array" ref="K21:K31">INDEX(J21:J31,MATCH(B21:B31,I21:I31,0))</f>
        <v>1</v>
      </c>
      <c r="L21">
        <f t="array" aca="1" ref="L21:L31" ca="1">IF(INDEX(J21:J31,MATCH(B21:B31,I21:I31,0))=L3,C21:C31,0)</f>
        <v>0</v>
      </c>
    </row>
    <row r="22" spans="1:14" x14ac:dyDescent="0.25">
      <c r="B22" s="2" t="s">
        <v>1</v>
      </c>
      <c r="C22">
        <f t="shared" ca="1" si="0"/>
        <v>1149</v>
      </c>
      <c r="I22" s="9" t="s">
        <v>2</v>
      </c>
      <c r="J22" s="9">
        <v>1</v>
      </c>
      <c r="K22">
        <v>2</v>
      </c>
      <c r="L22">
        <f ca="1"/>
        <v>1149</v>
      </c>
      <c r="N22" t="s">
        <v>37</v>
      </c>
    </row>
    <row r="23" spans="1:14" x14ac:dyDescent="0.25">
      <c r="B23" s="4" t="s">
        <v>2</v>
      </c>
      <c r="C23">
        <f t="shared" ref="C23:C31" ca="1" si="2">RANDBETWEEN(500,2000)</f>
        <v>963</v>
      </c>
      <c r="I23" s="9" t="s">
        <v>5</v>
      </c>
      <c r="J23" s="9">
        <v>1</v>
      </c>
      <c r="K23">
        <v>1</v>
      </c>
      <c r="L23">
        <f ca="1"/>
        <v>0</v>
      </c>
    </row>
    <row r="24" spans="1:14" x14ac:dyDescent="0.25">
      <c r="B24" s="2" t="s">
        <v>3</v>
      </c>
      <c r="C24">
        <f t="shared" ca="1" si="2"/>
        <v>1879</v>
      </c>
      <c r="I24" s="9" t="s">
        <v>7</v>
      </c>
      <c r="J24" s="9">
        <v>1</v>
      </c>
      <c r="K24">
        <v>2</v>
      </c>
      <c r="L24">
        <f ca="1"/>
        <v>1879</v>
      </c>
      <c r="N24">
        <f t="array" ref="N24">MAX(IF(INDEX(J21:J31,MATCH(B21:B31,I21:I31,0))=L3,C21:C31,0))</f>
        <v>0</v>
      </c>
    </row>
    <row r="25" spans="1:14" x14ac:dyDescent="0.25">
      <c r="B25" s="2" t="s">
        <v>4</v>
      </c>
      <c r="C25">
        <f t="shared" ca="1" si="2"/>
        <v>766</v>
      </c>
      <c r="I25" s="9" t="s">
        <v>10</v>
      </c>
      <c r="J25" s="9">
        <v>1</v>
      </c>
      <c r="K25">
        <v>2</v>
      </c>
      <c r="L25">
        <f ca="1"/>
        <v>766</v>
      </c>
    </row>
    <row r="26" spans="1:14" x14ac:dyDescent="0.25">
      <c r="B26" s="4" t="s">
        <v>5</v>
      </c>
      <c r="C26">
        <f t="shared" ca="1" si="2"/>
        <v>612</v>
      </c>
      <c r="I26" s="9" t="s">
        <v>1</v>
      </c>
      <c r="J26" s="9">
        <v>2</v>
      </c>
      <c r="K26">
        <v>1</v>
      </c>
      <c r="L26">
        <f ca="1"/>
        <v>0</v>
      </c>
      <c r="N26" t="s">
        <v>38</v>
      </c>
    </row>
    <row r="27" spans="1:14" x14ac:dyDescent="0.25">
      <c r="B27" s="2" t="s">
        <v>6</v>
      </c>
      <c r="C27">
        <f t="shared" ca="1" si="2"/>
        <v>874</v>
      </c>
      <c r="I27" s="9" t="s">
        <v>3</v>
      </c>
      <c r="J27" s="9">
        <v>2</v>
      </c>
      <c r="K27">
        <v>2</v>
      </c>
      <c r="L27">
        <f ca="1"/>
        <v>874</v>
      </c>
    </row>
    <row r="28" spans="1:14" x14ac:dyDescent="0.25">
      <c r="B28" s="4" t="s">
        <v>7</v>
      </c>
      <c r="C28">
        <f t="shared" ca="1" si="2"/>
        <v>1489</v>
      </c>
      <c r="I28" s="9" t="s">
        <v>4</v>
      </c>
      <c r="J28" s="9">
        <v>2</v>
      </c>
      <c r="K28">
        <v>1</v>
      </c>
      <c r="L28">
        <f ca="1"/>
        <v>0</v>
      </c>
      <c r="N28" t="e">
        <f t="array" aca="1" ref="N28" ca="1">INDEX($B$21:$B$31,MATCH(MAX(IF(INDEX(J21:J31,MATCH(B21:B31,I21:I31,0))=L$3,$C$21:$C$31)),$C$21:$C$31,0))</f>
        <v>#N/A</v>
      </c>
    </row>
    <row r="29" spans="1:14" x14ac:dyDescent="0.25">
      <c r="B29" s="2" t="s">
        <v>8</v>
      </c>
      <c r="C29">
        <f t="shared" ca="1" si="2"/>
        <v>1911</v>
      </c>
      <c r="I29" s="9" t="s">
        <v>6</v>
      </c>
      <c r="J29" s="9">
        <v>2</v>
      </c>
      <c r="K29">
        <v>2</v>
      </c>
      <c r="L29">
        <f ca="1"/>
        <v>1911</v>
      </c>
    </row>
    <row r="30" spans="1:14" x14ac:dyDescent="0.25">
      <c r="B30" s="2" t="s">
        <v>9</v>
      </c>
      <c r="C30">
        <f t="shared" ca="1" si="2"/>
        <v>818</v>
      </c>
      <c r="I30" s="9" t="s">
        <v>8</v>
      </c>
      <c r="J30" s="9">
        <v>2</v>
      </c>
      <c r="K30">
        <v>2</v>
      </c>
      <c r="L30">
        <f ca="1"/>
        <v>818</v>
      </c>
    </row>
    <row r="31" spans="1:14" x14ac:dyDescent="0.25">
      <c r="B31" s="4" t="s">
        <v>10</v>
      </c>
      <c r="C31">
        <f t="shared" ca="1" si="2"/>
        <v>864</v>
      </c>
      <c r="I31" s="9" t="s">
        <v>9</v>
      </c>
      <c r="J31" s="9">
        <v>2</v>
      </c>
      <c r="K31">
        <v>1</v>
      </c>
      <c r="L31">
        <f ca="1"/>
        <v>0</v>
      </c>
    </row>
    <row r="33" spans="12:12" x14ac:dyDescent="0.25">
      <c r="L33">
        <f ca="1">MAX(L21:L31)</f>
        <v>1911</v>
      </c>
    </row>
  </sheetData>
  <conditionalFormatting sqref="C4:C14">
    <cfRule type="expression" dxfId="1" priority="1">
      <formula>INDEX($B$4:$B$14,MATCH(MAX(IF($A$4:$A$14=L$3,$C$4:$C$14)),$C$4:$C$14,0))=$B4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M36"/>
  <sheetViews>
    <sheetView tabSelected="1" workbookViewId="0">
      <selection activeCell="M5" sqref="M5"/>
    </sheetView>
  </sheetViews>
  <sheetFormatPr baseColWidth="10" defaultRowHeight="15" x14ac:dyDescent="0.25"/>
  <cols>
    <col min="9" max="9" width="16" customWidth="1"/>
    <col min="10" max="10" width="10.85546875" bestFit="1" customWidth="1"/>
    <col min="12" max="12" width="10.85546875" style="5"/>
    <col min="14" max="14" width="2.140625" customWidth="1"/>
  </cols>
  <sheetData>
    <row r="2" spans="1:13" x14ac:dyDescent="0.25">
      <c r="E2">
        <f ca="1">MAX(E4:E24)</f>
        <v>1962</v>
      </c>
      <c r="L2" s="5" t="s">
        <v>15</v>
      </c>
    </row>
    <row r="3" spans="1:13" x14ac:dyDescent="0.25">
      <c r="C3" s="2" t="s">
        <v>13</v>
      </c>
      <c r="D3" s="2"/>
      <c r="G3" t="s">
        <v>12</v>
      </c>
      <c r="H3" t="s">
        <v>11</v>
      </c>
      <c r="I3" t="s">
        <v>19</v>
      </c>
      <c r="K3" t="s">
        <v>16</v>
      </c>
      <c r="L3" s="5" t="s">
        <v>17</v>
      </c>
      <c r="M3" t="s">
        <v>18</v>
      </c>
    </row>
    <row r="4" spans="1:13" x14ac:dyDescent="0.25">
      <c r="A4">
        <f>VLOOKUP(B4,$G$4:$H$14,2,0)</f>
        <v>1</v>
      </c>
      <c r="B4" s="4" t="s">
        <v>0</v>
      </c>
      <c r="C4" s="1">
        <f t="shared" ref="C4:C19" ca="1" si="0">RANDBETWEEN(500,2000)</f>
        <v>938</v>
      </c>
      <c r="D4" s="1"/>
      <c r="E4">
        <f t="array" aca="1" ref="E4:E24" ca="1">IF(1=VLOOKUP(B4:B24,G4:H15,2,0),C4:C24,0)</f>
        <v>938</v>
      </c>
      <c r="G4" t="s">
        <v>0</v>
      </c>
      <c r="H4">
        <v>1</v>
      </c>
      <c r="I4">
        <f ca="1">SUMPRODUCT(MAX((B$4:B$24=G4)*(A$4:A$24=H4)*(C$4:E$24)))</f>
        <v>938</v>
      </c>
      <c r="K4" s="6">
        <v>1</v>
      </c>
      <c r="L4" s="7">
        <f ca="1">SUMPRODUCT(MAX(($A$4:$A$24=$K4)*($C$4:$C$24)))</f>
        <v>1962</v>
      </c>
      <c r="M4" s="6" t="str">
        <f ca="1">INDEX(B$4:B$24,MATCH(SUMPRODUCT(MAX(($A$4:$A$24=$K4)*($C$4:$C$24))),C4:C24,0))</f>
        <v>Client 4</v>
      </c>
    </row>
    <row r="5" spans="1:13" x14ac:dyDescent="0.25">
      <c r="A5">
        <f>VLOOKUP(B5,$G$4:$H$14,2,0)</f>
        <v>2</v>
      </c>
      <c r="B5" s="2" t="s">
        <v>1</v>
      </c>
      <c r="C5" s="1">
        <f t="shared" ca="1" si="0"/>
        <v>1880</v>
      </c>
      <c r="D5" s="1"/>
      <c r="E5" s="1">
        <f ca="1"/>
        <v>0</v>
      </c>
      <c r="F5" s="1"/>
      <c r="G5" t="s">
        <v>2</v>
      </c>
      <c r="H5">
        <v>1</v>
      </c>
      <c r="I5">
        <f ca="1">SUMPRODUCT(MAX((B$4:B$24=G5)*(A$4:A$24=H5)*(C$4:E$24)))</f>
        <v>1962</v>
      </c>
      <c r="K5" s="6">
        <v>2</v>
      </c>
      <c r="L5" s="7">
        <f t="shared" ref="L5:L13" ca="1" si="1">SUMPRODUCT(MAX(($A$4:$A$24=$K5)*($C$4:$C$24)))</f>
        <v>1880</v>
      </c>
      <c r="M5" s="6" t="str">
        <f ca="1">INDEX(B$4:B$24,SUMPRODUCT(MAX(($C$4:$C$24=$L5)*ROW(A$4:A$24)))-3)</f>
        <v>Client 2</v>
      </c>
    </row>
    <row r="6" spans="1:13" x14ac:dyDescent="0.25">
      <c r="A6">
        <v>3</v>
      </c>
      <c r="B6" t="s">
        <v>14</v>
      </c>
      <c r="C6" s="1">
        <f t="shared" ca="1" si="0"/>
        <v>793</v>
      </c>
      <c r="D6" s="1"/>
      <c r="E6" s="1">
        <f ca="1"/>
        <v>0</v>
      </c>
      <c r="F6" s="1"/>
      <c r="G6" t="s">
        <v>5</v>
      </c>
      <c r="H6">
        <v>1</v>
      </c>
      <c r="I6">
        <f ca="1">SUMPRODUCT(MAX((B$4:B$24=G6)*(A$4:A$24=H6)*(C$4:E$24)))</f>
        <v>892</v>
      </c>
      <c r="K6" s="6">
        <v>3</v>
      </c>
      <c r="L6" s="7">
        <f t="shared" ca="1" si="1"/>
        <v>1956</v>
      </c>
      <c r="M6" s="6" t="str">
        <f ca="1">IF(ROW(A3)&gt;MAX(H$4:H$15),"",INDEX(B$4:B$24,SUMPRODUCT(MAX(($C$4:$E$24=$L6)*ROW(A$4:A$24)))-3))</f>
        <v>qdqsdqs</v>
      </c>
    </row>
    <row r="7" spans="1:13" x14ac:dyDescent="0.25">
      <c r="A7">
        <f>VLOOKUP(B7,$G$4:$H$14,2,0)</f>
        <v>1</v>
      </c>
      <c r="B7" s="4" t="s">
        <v>2</v>
      </c>
      <c r="C7" s="1">
        <f t="shared" ca="1" si="0"/>
        <v>1962</v>
      </c>
      <c r="D7" s="1"/>
      <c r="E7" s="1">
        <f ca="1"/>
        <v>1962</v>
      </c>
      <c r="F7" s="1"/>
      <c r="G7" t="s">
        <v>7</v>
      </c>
      <c r="H7">
        <v>1</v>
      </c>
      <c r="I7">
        <f ca="1">SUMPRODUCT(MAX((B$4:B$24=G7)*(A$4:A$24=H7)*(C$4:E$24)))</f>
        <v>613</v>
      </c>
      <c r="L7"/>
    </row>
    <row r="8" spans="1:13" x14ac:dyDescent="0.25">
      <c r="A8">
        <v>3</v>
      </c>
      <c r="B8" t="s">
        <v>14</v>
      </c>
      <c r="C8" s="1">
        <f t="shared" ca="1" si="0"/>
        <v>716</v>
      </c>
      <c r="D8" s="1"/>
      <c r="E8" s="1">
        <f ca="1"/>
        <v>0</v>
      </c>
      <c r="F8" s="1"/>
      <c r="G8" t="s">
        <v>10</v>
      </c>
      <c r="H8">
        <v>1</v>
      </c>
      <c r="I8">
        <f ca="1">SUMPRODUCT(MAX((B$4:B$24=G8)*(A$4:A$24=H8)*(C$4:E$24)))</f>
        <v>626</v>
      </c>
      <c r="L8"/>
    </row>
    <row r="9" spans="1:13" x14ac:dyDescent="0.25">
      <c r="A9">
        <v>3</v>
      </c>
      <c r="B9" t="s">
        <v>14</v>
      </c>
      <c r="C9" s="1">
        <f t="shared" ca="1" si="0"/>
        <v>947</v>
      </c>
      <c r="D9" s="1"/>
      <c r="E9" s="1">
        <f ca="1"/>
        <v>0</v>
      </c>
      <c r="F9" s="1"/>
      <c r="G9" t="s">
        <v>1</v>
      </c>
      <c r="H9">
        <v>2</v>
      </c>
      <c r="I9">
        <f ca="1">SUMPRODUCT(MAX((B$4:B$24=G9)*(A$4:A$24=H9)*(C$4:E$24)))</f>
        <v>1880</v>
      </c>
      <c r="L9"/>
    </row>
    <row r="10" spans="1:13" x14ac:dyDescent="0.25">
      <c r="A10">
        <v>3</v>
      </c>
      <c r="B10" t="s">
        <v>14</v>
      </c>
      <c r="C10" s="1">
        <f t="shared" ca="1" si="0"/>
        <v>1547</v>
      </c>
      <c r="D10" s="1"/>
      <c r="E10" s="1">
        <f ca="1"/>
        <v>0</v>
      </c>
      <c r="F10" s="1"/>
      <c r="G10" t="s">
        <v>3</v>
      </c>
      <c r="H10">
        <v>2</v>
      </c>
      <c r="I10">
        <f ca="1">SUMPRODUCT(MAX((B$4:B$24=G10)*(A$4:A$24=H10)*(C$4:E$24)))</f>
        <v>1195</v>
      </c>
      <c r="L10"/>
    </row>
    <row r="11" spans="1:13" x14ac:dyDescent="0.25">
      <c r="A11">
        <v>3</v>
      </c>
      <c r="B11" t="s">
        <v>14</v>
      </c>
      <c r="C11" s="1">
        <f t="shared" ca="1" si="0"/>
        <v>1956</v>
      </c>
      <c r="D11" s="1"/>
      <c r="E11" s="1">
        <f ca="1"/>
        <v>0</v>
      </c>
      <c r="F11" s="1"/>
      <c r="G11" t="s">
        <v>4</v>
      </c>
      <c r="H11">
        <v>2</v>
      </c>
      <c r="I11">
        <f ca="1">SUMPRODUCT(MAX((B$4:B$24=G11)*(A$4:A$24=H11)*(C$4:E$24)))</f>
        <v>591</v>
      </c>
      <c r="L11"/>
    </row>
    <row r="12" spans="1:13" x14ac:dyDescent="0.25">
      <c r="A12">
        <f>VLOOKUP(B12,$G$4:$H$14,2,0)</f>
        <v>2</v>
      </c>
      <c r="B12" s="2" t="s">
        <v>3</v>
      </c>
      <c r="C12" s="1">
        <f t="shared" ca="1" si="0"/>
        <v>1195</v>
      </c>
      <c r="D12" s="1"/>
      <c r="E12" s="1">
        <f ca="1"/>
        <v>0</v>
      </c>
      <c r="F12" s="1"/>
      <c r="G12" t="s">
        <v>6</v>
      </c>
      <c r="H12">
        <v>2</v>
      </c>
      <c r="I12">
        <f ca="1">SUMPRODUCT(MAX((B$4:B$24=G12)*(A$4:A$24=H12)*(C$4:E$24)))</f>
        <v>642</v>
      </c>
      <c r="L12"/>
    </row>
    <row r="13" spans="1:13" x14ac:dyDescent="0.25">
      <c r="A13">
        <v>3</v>
      </c>
      <c r="B13" t="s">
        <v>14</v>
      </c>
      <c r="C13" s="1">
        <f t="shared" ca="1" si="0"/>
        <v>1412</v>
      </c>
      <c r="D13" s="1"/>
      <c r="E13" s="1">
        <f ca="1"/>
        <v>0</v>
      </c>
      <c r="F13" s="1"/>
      <c r="G13" t="s">
        <v>8</v>
      </c>
      <c r="H13">
        <v>2</v>
      </c>
      <c r="I13">
        <f ca="1">SUMPRODUCT(MAX((B$4:B$24=G13)*(A$4:A$24=H13)*(C$4:E$24)))</f>
        <v>549</v>
      </c>
      <c r="L13"/>
    </row>
    <row r="14" spans="1:13" x14ac:dyDescent="0.25">
      <c r="A14">
        <v>3</v>
      </c>
      <c r="B14" t="s">
        <v>14</v>
      </c>
      <c r="C14" s="1">
        <f t="shared" ca="1" si="0"/>
        <v>1424</v>
      </c>
      <c r="D14" s="1"/>
      <c r="E14" s="1">
        <f ca="1"/>
        <v>0</v>
      </c>
      <c r="F14" s="1"/>
      <c r="G14" t="s">
        <v>9</v>
      </c>
      <c r="H14">
        <v>2</v>
      </c>
      <c r="I14">
        <f ca="1">SUMPRODUCT(MAX((B$4:B$24=G14)*(A$4:A$24=H14)*(C$4:E$24)))</f>
        <v>1864</v>
      </c>
      <c r="L14"/>
    </row>
    <row r="15" spans="1:13" x14ac:dyDescent="0.25">
      <c r="A15">
        <v>3</v>
      </c>
      <c r="B15" t="s">
        <v>14</v>
      </c>
      <c r="C15" s="1">
        <f t="shared" ca="1" si="0"/>
        <v>1486</v>
      </c>
      <c r="D15" s="1"/>
      <c r="E15" s="1">
        <f ca="1"/>
        <v>0</v>
      </c>
      <c r="F15" s="1"/>
      <c r="G15" t="s">
        <v>14</v>
      </c>
      <c r="H15">
        <v>3</v>
      </c>
      <c r="I15">
        <f ca="1">SUMPRODUCT(MAX((B$4:B$24=G15)*(A$4:A$24=H15)*(C$4:E$24)))</f>
        <v>1956</v>
      </c>
      <c r="L15"/>
    </row>
    <row r="16" spans="1:13" x14ac:dyDescent="0.25">
      <c r="A16">
        <f>VLOOKUP(B16,$G$4:$H$14,2,0)</f>
        <v>2</v>
      </c>
      <c r="B16" s="2" t="s">
        <v>4</v>
      </c>
      <c r="C16" s="1">
        <f t="shared" ca="1" si="0"/>
        <v>591</v>
      </c>
      <c r="D16" s="1"/>
      <c r="E16" s="1">
        <f ca="1"/>
        <v>0</v>
      </c>
      <c r="F16" s="1"/>
      <c r="G16" s="1"/>
      <c r="H16" s="3"/>
      <c r="L16"/>
    </row>
    <row r="17" spans="1:12" x14ac:dyDescent="0.25">
      <c r="A17">
        <f>VLOOKUP(B17,$G$4:$H$14,2,0)</f>
        <v>1</v>
      </c>
      <c r="B17" s="4" t="s">
        <v>5</v>
      </c>
      <c r="C17" s="1">
        <f t="shared" ca="1" si="0"/>
        <v>892</v>
      </c>
      <c r="D17" s="1"/>
      <c r="E17" s="1">
        <f ca="1"/>
        <v>892</v>
      </c>
      <c r="F17" s="1"/>
      <c r="G17" s="1"/>
      <c r="L17"/>
    </row>
    <row r="18" spans="1:12" x14ac:dyDescent="0.25">
      <c r="A18">
        <v>3</v>
      </c>
      <c r="B18" t="s">
        <v>14</v>
      </c>
      <c r="C18" s="1">
        <f t="shared" ca="1" si="0"/>
        <v>887</v>
      </c>
      <c r="D18" s="1"/>
      <c r="E18" s="1">
        <f ca="1"/>
        <v>0</v>
      </c>
      <c r="F18" s="1"/>
      <c r="G18" s="1"/>
      <c r="H18" s="3"/>
    </row>
    <row r="19" spans="1:12" ht="18.75" x14ac:dyDescent="0.3">
      <c r="A19">
        <f>VLOOKUP(B19,$G$4:$H$14,2,0)</f>
        <v>2</v>
      </c>
      <c r="B19" s="2" t="s">
        <v>6</v>
      </c>
      <c r="C19" s="1">
        <f t="shared" ca="1" si="0"/>
        <v>642</v>
      </c>
      <c r="D19" s="1"/>
      <c r="E19" s="1">
        <f ca="1"/>
        <v>0</v>
      </c>
      <c r="F19" s="1"/>
      <c r="G19" s="1"/>
      <c r="I19" s="8" t="s">
        <v>20</v>
      </c>
      <c r="J19" s="8" t="str">
        <f ca="1">INDEX(M4:M17,SUMPRODUCT(MAX((L4:L16&gt;0)*ROW(L4:L16)))-3)</f>
        <v>qdqsdqs</v>
      </c>
    </row>
    <row r="20" spans="1:12" x14ac:dyDescent="0.25">
      <c r="A20">
        <v>3</v>
      </c>
      <c r="B20" t="s">
        <v>14</v>
      </c>
      <c r="C20" s="1">
        <f t="shared" ref="C20:C24" ca="1" si="2">RANDBETWEEN(500,2000)</f>
        <v>713</v>
      </c>
      <c r="D20" s="1"/>
      <c r="E20" s="1">
        <f ca="1"/>
        <v>0</v>
      </c>
      <c r="F20" s="1"/>
      <c r="G20" s="1"/>
      <c r="H20" s="3"/>
    </row>
    <row r="21" spans="1:12" x14ac:dyDescent="0.25">
      <c r="A21">
        <f>VLOOKUP(B21,$G$4:$H$14,2,0)</f>
        <v>1</v>
      </c>
      <c r="B21" s="4" t="s">
        <v>7</v>
      </c>
      <c r="C21" s="1">
        <f t="shared" ca="1" si="2"/>
        <v>613</v>
      </c>
      <c r="D21" s="1"/>
      <c r="E21" s="1">
        <f ca="1"/>
        <v>613</v>
      </c>
      <c r="F21" s="1"/>
    </row>
    <row r="22" spans="1:12" x14ac:dyDescent="0.25">
      <c r="A22">
        <f>VLOOKUP(B22,$G$4:$H$14,2,0)</f>
        <v>2</v>
      </c>
      <c r="B22" s="2" t="s">
        <v>8</v>
      </c>
      <c r="C22" s="1">
        <f t="shared" ca="1" si="2"/>
        <v>549</v>
      </c>
      <c r="D22" s="1"/>
      <c r="E22" s="1">
        <f ca="1"/>
        <v>0</v>
      </c>
      <c r="F22" s="1"/>
    </row>
    <row r="23" spans="1:12" x14ac:dyDescent="0.25">
      <c r="A23">
        <f>VLOOKUP(B23,$G$4:$H$14,2,0)</f>
        <v>2</v>
      </c>
      <c r="B23" s="2" t="s">
        <v>9</v>
      </c>
      <c r="C23" s="1">
        <f t="shared" ca="1" si="2"/>
        <v>1864</v>
      </c>
      <c r="D23" s="1"/>
      <c r="E23" s="1">
        <f ca="1"/>
        <v>0</v>
      </c>
      <c r="F23" s="1"/>
    </row>
    <row r="24" spans="1:12" x14ac:dyDescent="0.25">
      <c r="A24">
        <f>VLOOKUP(B24,$G$4:$H$14,2,0)</f>
        <v>1</v>
      </c>
      <c r="B24" s="4" t="s">
        <v>10</v>
      </c>
      <c r="C24" s="1">
        <f t="shared" ca="1" si="2"/>
        <v>626</v>
      </c>
      <c r="D24" s="1"/>
      <c r="E24" s="1">
        <f ca="1"/>
        <v>626</v>
      </c>
      <c r="F24" s="1"/>
    </row>
    <row r="27" spans="1:12" x14ac:dyDescent="0.25">
      <c r="E27" t="s">
        <v>50</v>
      </c>
    </row>
    <row r="29" spans="1:12" x14ac:dyDescent="0.25">
      <c r="C29">
        <f t="array" aca="1" ref="C29" ca="1">MAX((A4:A24=1)*C4:C24)</f>
        <v>1962</v>
      </c>
      <c r="E29" t="s">
        <v>46</v>
      </c>
      <c r="G29" t="s">
        <v>54</v>
      </c>
      <c r="H29" s="3" t="s">
        <v>47</v>
      </c>
    </row>
    <row r="30" spans="1:12" x14ac:dyDescent="0.25">
      <c r="E30" t="s">
        <v>48</v>
      </c>
      <c r="G30" t="s">
        <v>55</v>
      </c>
      <c r="H30" s="3" t="s">
        <v>49</v>
      </c>
    </row>
    <row r="31" spans="1:12" x14ac:dyDescent="0.25">
      <c r="C31">
        <f t="array" aca="1" ref="C31" ca="1">MAX((A4:A24=2)*C4:C24)</f>
        <v>1880</v>
      </c>
    </row>
    <row r="33" spans="3:8" x14ac:dyDescent="0.25">
      <c r="H33" t="s">
        <v>51</v>
      </c>
    </row>
    <row r="34" spans="3:8" x14ac:dyDescent="0.25">
      <c r="C34" t="s">
        <v>52</v>
      </c>
    </row>
    <row r="36" spans="3:8" x14ac:dyDescent="0.25">
      <c r="C36" s="3" t="s">
        <v>53</v>
      </c>
    </row>
  </sheetData>
  <conditionalFormatting sqref="C4:C24">
    <cfRule type="expression" dxfId="0" priority="13">
      <formula>INDEX(B$4:B$24,MATCH(SUMPRODUCT(MAX(($A$4:$A$24=$K$4)*($C$4:$C$24))),$C$4:$C$24,0))=B4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Solution de james007</vt:lpstr>
      <vt:lpstr>Solution de tulipe_4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2014-12-18T10:49:30Z</dcterms:modified>
</cp:coreProperties>
</file>