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B9C2347C-2CD3-48A3-82FE-C952EFD884F2}" xr6:coauthVersionLast="47" xr6:coauthVersionMax="47" xr10:uidLastSave="{00000000-0000-0000-0000-000000000000}"/>
  <bookViews>
    <workbookView xWindow="-120" yWindow="-120" windowWidth="29040" windowHeight="17520" xr2:uid="{B6974B52-EC25-4B40-814F-350268E50545}"/>
  </bookViews>
  <sheets>
    <sheet name="Dim PC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9" i="1" l="1"/>
  <c r="C56" i="1"/>
  <c r="D38" i="1"/>
  <c r="D40" i="1" s="1"/>
  <c r="D41" i="1" s="1"/>
  <c r="C38" i="1"/>
  <c r="C42" i="1" s="1"/>
  <c r="D32" i="1"/>
  <c r="D33" i="1" s="1"/>
  <c r="D45" i="1" s="1"/>
  <c r="C32" i="1"/>
  <c r="C36" i="1" s="1"/>
  <c r="C35" i="1" s="1"/>
  <c r="D30" i="1"/>
  <c r="C30" i="1"/>
  <c r="C29" i="1" s="1"/>
  <c r="D27" i="1"/>
  <c r="H22" i="1"/>
  <c r="G22" i="1" s="1"/>
  <c r="G20" i="1"/>
  <c r="G19" i="1"/>
  <c r="C89" i="1"/>
  <c r="D36" i="1" l="1"/>
  <c r="D48" i="1" s="1"/>
  <c r="C57" i="1"/>
  <c r="C44" i="1"/>
  <c r="H21" i="1"/>
  <c r="C48" i="1"/>
  <c r="C19" i="1"/>
  <c r="C28" i="1"/>
  <c r="C27" i="1" s="1"/>
  <c r="C20" i="1"/>
  <c r="C47" i="1"/>
  <c r="E22" i="1"/>
  <c r="E19" i="1"/>
  <c r="D28" i="1"/>
  <c r="D29" i="1" s="1"/>
  <c r="D60" i="1"/>
  <c r="E20" i="1"/>
  <c r="D53" i="1"/>
  <c r="D52" i="1"/>
  <c r="E21" i="1"/>
  <c r="D50" i="1"/>
  <c r="C54" i="1"/>
  <c r="C41" i="1"/>
  <c r="C53" i="1" s="1"/>
  <c r="C50" i="1"/>
  <c r="D42" i="1"/>
  <c r="D54" i="1" s="1"/>
  <c r="D34" i="1"/>
  <c r="D44" i="1"/>
  <c r="D39" i="1"/>
  <c r="D51" i="1" s="1"/>
  <c r="C40" i="1"/>
  <c r="C34" i="1"/>
  <c r="C33" i="1" s="1"/>
  <c r="C45" i="1" s="1"/>
  <c r="C52" i="1" l="1"/>
  <c r="C39" i="1"/>
  <c r="C51" i="1" s="1"/>
  <c r="B63" i="1"/>
  <c r="B81" i="1" s="1"/>
  <c r="G21" i="1"/>
  <c r="D35" i="1"/>
  <c r="D47" i="1" s="1"/>
  <c r="D46" i="1"/>
  <c r="C46" i="1"/>
  <c r="D82" i="1" l="1"/>
  <c r="D83" i="1" s="1"/>
  <c r="C81" i="1"/>
  <c r="C80" i="1"/>
  <c r="C82" i="1"/>
  <c r="D80" i="1"/>
  <c r="D81" i="1" s="1"/>
  <c r="G71" i="1"/>
  <c r="B69" i="1"/>
  <c r="B75" i="1"/>
  <c r="D68" i="1"/>
  <c r="C62" i="1"/>
  <c r="C66" i="1" s="1"/>
  <c r="C65" i="1" s="1"/>
  <c r="D62" i="1"/>
  <c r="D64" i="1" s="1"/>
  <c r="D65" i="1" s="1"/>
  <c r="C74" i="1" l="1"/>
  <c r="C78" i="1" s="1"/>
  <c r="C77" i="1" s="1"/>
  <c r="D76" i="1"/>
  <c r="D77" i="1" s="1"/>
  <c r="D74" i="1"/>
  <c r="C75" i="1"/>
  <c r="C76" i="1"/>
  <c r="D70" i="1"/>
  <c r="D71" i="1" s="1"/>
  <c r="C68" i="1"/>
  <c r="D66" i="1"/>
  <c r="D63" i="1"/>
  <c r="C64" i="1"/>
  <c r="C63" i="1" s="1"/>
  <c r="D69" i="1"/>
  <c r="D72" i="1"/>
  <c r="D78" i="1" l="1"/>
  <c r="D75" i="1"/>
  <c r="C72" i="1"/>
  <c r="C71" i="1" s="1"/>
  <c r="C70" i="1"/>
  <c r="C69" i="1" s="1"/>
  <c r="C84" i="1"/>
  <c r="C83" i="1" s="1"/>
  <c r="D84" i="1" l="1"/>
</calcChain>
</file>

<file path=xl/sharedStrings.xml><?xml version="1.0" encoding="utf-8"?>
<sst xmlns="http://schemas.openxmlformats.org/spreadsheetml/2006/main" count="43" uniqueCount="27">
  <si>
    <t>dimensions extérieurs</t>
  </si>
  <si>
    <t>mm</t>
  </si>
  <si>
    <t>unité</t>
  </si>
  <si>
    <t>unité/1</t>
  </si>
  <si>
    <t>Traverses</t>
  </si>
  <si>
    <t>Nombre total</t>
  </si>
  <si>
    <t>Largeur ossature</t>
  </si>
  <si>
    <t>Hauteur ossature</t>
  </si>
  <si>
    <t>Dépassée droite</t>
  </si>
  <si>
    <t>Dépassée gauche</t>
  </si>
  <si>
    <t>Dépassée haute</t>
  </si>
  <si>
    <t>Dépassée basse</t>
  </si>
  <si>
    <t>Dimension panneau 1</t>
  </si>
  <si>
    <t>x</t>
  </si>
  <si>
    <t>Dimension panneau 2</t>
  </si>
  <si>
    <t>Montants</t>
  </si>
  <si>
    <t>cadre</t>
  </si>
  <si>
    <t>oss gauche</t>
  </si>
  <si>
    <t>oss bas</t>
  </si>
  <si>
    <t>oss droite</t>
  </si>
  <si>
    <t>oss haut</t>
  </si>
  <si>
    <t>Ligne de Cotation Largeur</t>
  </si>
  <si>
    <t>Ligne de Cotation hauteur</t>
  </si>
  <si>
    <t>ossature intermédiaire</t>
  </si>
  <si>
    <t>Hauteur Bloc sur  Fenêtre</t>
  </si>
  <si>
    <t>X (mm)</t>
  </si>
  <si>
    <t>Y 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</si>
</sst>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 applyAlignment="1">
      <alignment horizontal="left" vertical="center" textRotation="90"/>
    </xf>
    <xf numFmtId="0" fontId="2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3" fillId="0" borderId="0" xfId="0" applyFont="1"/>
    <xf numFmtId="0" fontId="4" fillId="0" borderId="0" xfId="0" applyFont="1"/>
    <xf numFmtId="0" fontId="5" fillId="3" borderId="2" xfId="0" applyFont="1" applyFill="1" applyBorder="1"/>
    <xf numFmtId="0" fontId="5" fillId="3" borderId="3" xfId="0" applyFont="1" applyFill="1" applyBorder="1"/>
    <xf numFmtId="0" fontId="3" fillId="4" borderId="1" xfId="0" applyFont="1" applyFill="1" applyBorder="1"/>
    <xf numFmtId="0" fontId="1" fillId="0" borderId="1" xfId="0" applyFont="1" applyBorder="1"/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0" xfId="0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1" fillId="3" borderId="4" xfId="0" applyFont="1" applyFill="1" applyBorder="1" applyAlignment="1">
      <alignment horizontal="right"/>
    </xf>
    <xf numFmtId="0" fontId="8" fillId="0" borderId="1" xfId="0" applyFont="1" applyBorder="1" applyAlignment="1">
      <alignment horizontal="right"/>
    </xf>
    <xf numFmtId="0" fontId="8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9" fillId="0" borderId="1" xfId="0" applyFont="1" applyBorder="1" applyAlignment="1">
      <alignment horizontal="right"/>
    </xf>
    <xf numFmtId="0" fontId="0" fillId="0" borderId="3" xfId="0" applyBorder="1"/>
    <xf numFmtId="20" fontId="0" fillId="0" borderId="0" xfId="0" applyNumberFormat="1"/>
    <xf numFmtId="0" fontId="0" fillId="0" borderId="5" xfId="0" applyBorder="1"/>
    <xf numFmtId="0" fontId="0" fillId="0" borderId="0" xfId="0" applyAlignment="1">
      <alignment horizontal="left"/>
    </xf>
    <xf numFmtId="0" fontId="10" fillId="0" borderId="1" xfId="0" applyFont="1" applyBorder="1" applyAlignment="1">
      <alignment horizontal="right" vertical="center"/>
    </xf>
    <xf numFmtId="0" fontId="1" fillId="4" borderId="1" xfId="0" applyFont="1" applyFill="1" applyBorder="1"/>
    <xf numFmtId="0" fontId="6" fillId="4" borderId="1" xfId="0" applyFont="1" applyFill="1" applyBorder="1"/>
    <xf numFmtId="0" fontId="7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'Dim PC'!$B$26</c:f>
              <c:strCache>
                <c:ptCount val="1"/>
                <c:pt idx="0">
                  <c:v>cadre</c:v>
                </c:pt>
              </c:strCache>
            </c:strRef>
          </c:tx>
          <c:marker>
            <c:symbol val="none"/>
          </c:marker>
          <c:xVal>
            <c:numRef>
              <c:f>'Dim PC'!$C$26:$C$30</c:f>
              <c:numCache>
                <c:formatCode>General</c:formatCode>
                <c:ptCount val="5"/>
                <c:pt idx="0">
                  <c:v>0</c:v>
                </c:pt>
                <c:pt idx="1">
                  <c:v>1554</c:v>
                </c:pt>
                <c:pt idx="2">
                  <c:v>1554</c:v>
                </c:pt>
                <c:pt idx="3">
                  <c:v>0</c:v>
                </c:pt>
                <c:pt idx="4">
                  <c:v>0</c:v>
                </c:pt>
              </c:numCache>
            </c:numRef>
          </c:xVal>
          <c:yVal>
            <c:numRef>
              <c:f>'Dim PC'!$D$26:$D$30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1305</c:v>
                </c:pt>
                <c:pt idx="3">
                  <c:v>1305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931-44A4-9CFF-E115DE73E979}"/>
            </c:ext>
          </c:extLst>
        </c:ser>
        <c:ser>
          <c:idx val="2"/>
          <c:order val="1"/>
          <c:tx>
            <c:strRef>
              <c:f>'Dim PC'!$B$32</c:f>
              <c:strCache>
                <c:ptCount val="1"/>
                <c:pt idx="0">
                  <c:v>oss gauche</c:v>
                </c:pt>
              </c:strCache>
            </c:strRef>
          </c:tx>
          <c:marker>
            <c:symbol val="none"/>
          </c:marker>
          <c:xVal>
            <c:numRef>
              <c:f>'Dim PC'!$C$32:$C$36</c:f>
              <c:numCache>
                <c:formatCode>General</c:formatCode>
                <c:ptCount val="5"/>
                <c:pt idx="0">
                  <c:v>27</c:v>
                </c:pt>
                <c:pt idx="1">
                  <c:v>72</c:v>
                </c:pt>
                <c:pt idx="2">
                  <c:v>72</c:v>
                </c:pt>
                <c:pt idx="3">
                  <c:v>27</c:v>
                </c:pt>
                <c:pt idx="4">
                  <c:v>27</c:v>
                </c:pt>
              </c:numCache>
            </c:numRef>
          </c:xVal>
          <c:yVal>
            <c:numRef>
              <c:f>'Dim PC'!$D$32:$D$36</c:f>
              <c:numCache>
                <c:formatCode>General</c:formatCode>
                <c:ptCount val="5"/>
                <c:pt idx="0">
                  <c:v>310</c:v>
                </c:pt>
                <c:pt idx="1">
                  <c:v>310</c:v>
                </c:pt>
                <c:pt idx="2">
                  <c:v>1220</c:v>
                </c:pt>
                <c:pt idx="3">
                  <c:v>1220</c:v>
                </c:pt>
                <c:pt idx="4">
                  <c:v>310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931-44A4-9CFF-E115DE73E979}"/>
            </c:ext>
          </c:extLst>
        </c:ser>
        <c:ser>
          <c:idx val="1"/>
          <c:order val="2"/>
          <c:tx>
            <c:strRef>
              <c:f>'Dim PC'!$B$38</c:f>
              <c:strCache>
                <c:ptCount val="1"/>
                <c:pt idx="0">
                  <c:v>oss bas</c:v>
                </c:pt>
              </c:strCache>
            </c:strRef>
          </c:tx>
          <c:marker>
            <c:symbol val="none"/>
          </c:marker>
          <c:xVal>
            <c:numRef>
              <c:f>'Dim PC'!$C$38:$C$42</c:f>
              <c:numCache>
                <c:formatCode>General</c:formatCode>
                <c:ptCount val="5"/>
                <c:pt idx="0">
                  <c:v>27</c:v>
                </c:pt>
                <c:pt idx="1">
                  <c:v>1527</c:v>
                </c:pt>
                <c:pt idx="2">
                  <c:v>1527</c:v>
                </c:pt>
                <c:pt idx="3">
                  <c:v>27</c:v>
                </c:pt>
                <c:pt idx="4">
                  <c:v>27</c:v>
                </c:pt>
              </c:numCache>
            </c:numRef>
          </c:xVal>
          <c:yVal>
            <c:numRef>
              <c:f>'Dim PC'!$D$38:$D$42</c:f>
              <c:numCache>
                <c:formatCode>General</c:formatCode>
                <c:ptCount val="5"/>
                <c:pt idx="0">
                  <c:v>265</c:v>
                </c:pt>
                <c:pt idx="1">
                  <c:v>265</c:v>
                </c:pt>
                <c:pt idx="2">
                  <c:v>310</c:v>
                </c:pt>
                <c:pt idx="3">
                  <c:v>310</c:v>
                </c:pt>
                <c:pt idx="4">
                  <c:v>265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931-44A4-9CFF-E115DE73E979}"/>
            </c:ext>
          </c:extLst>
        </c:ser>
        <c:ser>
          <c:idx val="3"/>
          <c:order val="3"/>
          <c:tx>
            <c:strRef>
              <c:f>'Dim PC'!$B$44</c:f>
              <c:strCache>
                <c:ptCount val="1"/>
                <c:pt idx="0">
                  <c:v>oss droite</c:v>
                </c:pt>
              </c:strCache>
            </c:strRef>
          </c:tx>
          <c:marker>
            <c:symbol val="none"/>
          </c:marker>
          <c:xVal>
            <c:numRef>
              <c:f>'Dim PC'!$C$44:$C$48</c:f>
              <c:numCache>
                <c:formatCode>General</c:formatCode>
                <c:ptCount val="5"/>
                <c:pt idx="0">
                  <c:v>1482</c:v>
                </c:pt>
                <c:pt idx="1">
                  <c:v>1527</c:v>
                </c:pt>
                <c:pt idx="2">
                  <c:v>1527</c:v>
                </c:pt>
                <c:pt idx="3">
                  <c:v>1482</c:v>
                </c:pt>
                <c:pt idx="4">
                  <c:v>1482</c:v>
                </c:pt>
              </c:numCache>
            </c:numRef>
          </c:xVal>
          <c:yVal>
            <c:numRef>
              <c:f>'Dim PC'!$D$44:$D$48</c:f>
              <c:numCache>
                <c:formatCode>General</c:formatCode>
                <c:ptCount val="5"/>
                <c:pt idx="0">
                  <c:v>310</c:v>
                </c:pt>
                <c:pt idx="1">
                  <c:v>310</c:v>
                </c:pt>
                <c:pt idx="2">
                  <c:v>1220</c:v>
                </c:pt>
                <c:pt idx="3">
                  <c:v>1220</c:v>
                </c:pt>
                <c:pt idx="4">
                  <c:v>310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F931-44A4-9CFF-E115DE73E979}"/>
            </c:ext>
          </c:extLst>
        </c:ser>
        <c:ser>
          <c:idx val="4"/>
          <c:order val="4"/>
          <c:tx>
            <c:strRef>
              <c:f>'Dim PC'!$B$50</c:f>
              <c:strCache>
                <c:ptCount val="1"/>
                <c:pt idx="0">
                  <c:v>oss haut</c:v>
                </c:pt>
              </c:strCache>
            </c:strRef>
          </c:tx>
          <c:marker>
            <c:symbol val="none"/>
          </c:marker>
          <c:xVal>
            <c:numRef>
              <c:f>'Dim PC'!$C$50:$C$54</c:f>
              <c:numCache>
                <c:formatCode>General</c:formatCode>
                <c:ptCount val="5"/>
                <c:pt idx="0">
                  <c:v>27</c:v>
                </c:pt>
                <c:pt idx="1">
                  <c:v>1527</c:v>
                </c:pt>
                <c:pt idx="2">
                  <c:v>1527</c:v>
                </c:pt>
                <c:pt idx="3">
                  <c:v>27</c:v>
                </c:pt>
                <c:pt idx="4">
                  <c:v>27</c:v>
                </c:pt>
              </c:numCache>
            </c:numRef>
          </c:xVal>
          <c:yVal>
            <c:numRef>
              <c:f>'Dim PC'!$D$50:$D$54</c:f>
              <c:numCache>
                <c:formatCode>General</c:formatCode>
                <c:ptCount val="5"/>
                <c:pt idx="0">
                  <c:v>1220</c:v>
                </c:pt>
                <c:pt idx="1">
                  <c:v>1220</c:v>
                </c:pt>
                <c:pt idx="2">
                  <c:v>1265</c:v>
                </c:pt>
                <c:pt idx="3">
                  <c:v>1265</c:v>
                </c:pt>
                <c:pt idx="4">
                  <c:v>1220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F931-44A4-9CFF-E115DE73E979}"/>
            </c:ext>
          </c:extLst>
        </c:ser>
        <c:ser>
          <c:idx val="5"/>
          <c:order val="5"/>
          <c:tx>
            <c:strRef>
              <c:f>'Dim PC'!$D$11</c:f>
              <c:strCache>
                <c:ptCount val="1"/>
                <c:pt idx="0">
                  <c:v>1500</c:v>
                </c:pt>
              </c:strCache>
            </c:strRef>
          </c:tx>
          <c:spPr>
            <a:ln>
              <a:headEnd type="triangle"/>
              <a:tailEnd type="triangle"/>
            </a:ln>
          </c:spPr>
          <c:marker>
            <c:symbol val="none"/>
          </c:marker>
          <c:xVal>
            <c:numRef>
              <c:f>'Dim PC'!$C$56:$C$57</c:f>
              <c:numCache>
                <c:formatCode>General</c:formatCode>
                <c:ptCount val="2"/>
                <c:pt idx="0">
                  <c:v>27</c:v>
                </c:pt>
                <c:pt idx="1">
                  <c:v>1527</c:v>
                </c:pt>
              </c:numCache>
            </c:numRef>
          </c:xVal>
          <c:yVal>
            <c:numRef>
              <c:f>'Dim PC'!$D$56:$D$57</c:f>
              <c:numCache>
                <c:formatCode>General</c:formatCode>
                <c:ptCount val="2"/>
                <c:pt idx="0">
                  <c:v>-50</c:v>
                </c:pt>
                <c:pt idx="1">
                  <c:v>-50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F931-44A4-9CFF-E115DE73E979}"/>
            </c:ext>
          </c:extLst>
        </c:ser>
        <c:ser>
          <c:idx val="6"/>
          <c:order val="6"/>
          <c:tx>
            <c:strRef>
              <c:f>'Dim PC'!$B$59</c:f>
              <c:strCache>
                <c:ptCount val="1"/>
                <c:pt idx="0">
                  <c:v>Ligne de Cotation hauteur</c:v>
                </c:pt>
              </c:strCache>
            </c:strRef>
          </c:tx>
          <c:spPr>
            <a:ln>
              <a:headEnd type="triangle"/>
              <a:tailEnd type="triangle"/>
            </a:ln>
          </c:spPr>
          <c:marker>
            <c:symbol val="none"/>
          </c:marker>
          <c:xVal>
            <c:numRef>
              <c:f>'Dim PC'!$C$59:$C$60</c:f>
              <c:numCache>
                <c:formatCode>General</c:formatCode>
                <c:ptCount val="2"/>
                <c:pt idx="0">
                  <c:v>-50</c:v>
                </c:pt>
                <c:pt idx="1">
                  <c:v>-50</c:v>
                </c:pt>
              </c:numCache>
            </c:numRef>
          </c:xVal>
          <c:yVal>
            <c:numRef>
              <c:f>'Dim PC'!$D$59:$D$60</c:f>
              <c:numCache>
                <c:formatCode>General</c:formatCode>
                <c:ptCount val="2"/>
                <c:pt idx="0">
                  <c:v>265</c:v>
                </c:pt>
                <c:pt idx="1">
                  <c:v>1265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F931-44A4-9CFF-E115DE73E979}"/>
            </c:ext>
          </c:extLst>
        </c:ser>
        <c:ser>
          <c:idx val="7"/>
          <c:order val="7"/>
          <c:tx>
            <c:strRef>
              <c:f>'Dim PC'!$B$62</c:f>
              <c:strCache>
                <c:ptCount val="1"/>
                <c:pt idx="0">
                  <c:v>ossature intermédiaire</c:v>
                </c:pt>
              </c:strCache>
            </c:strRef>
          </c:tx>
          <c:marker>
            <c:symbol val="none"/>
          </c:marker>
          <c:xVal>
            <c:numRef>
              <c:f>'Dim PC'!$C$62:$C$66</c:f>
              <c:numCache>
                <c:formatCode>General</c:formatCode>
                <c:ptCount val="5"/>
                <c:pt idx="0">
                  <c:v>627</c:v>
                </c:pt>
                <c:pt idx="1">
                  <c:v>672</c:v>
                </c:pt>
                <c:pt idx="2">
                  <c:v>672</c:v>
                </c:pt>
                <c:pt idx="3">
                  <c:v>627</c:v>
                </c:pt>
                <c:pt idx="4">
                  <c:v>627</c:v>
                </c:pt>
              </c:numCache>
            </c:numRef>
          </c:xVal>
          <c:yVal>
            <c:numRef>
              <c:f>'Dim PC'!$D$62:$D$66</c:f>
              <c:numCache>
                <c:formatCode>General</c:formatCode>
                <c:ptCount val="5"/>
                <c:pt idx="0">
                  <c:v>310</c:v>
                </c:pt>
                <c:pt idx="1">
                  <c:v>310</c:v>
                </c:pt>
                <c:pt idx="2">
                  <c:v>1220</c:v>
                </c:pt>
                <c:pt idx="3">
                  <c:v>1220</c:v>
                </c:pt>
                <c:pt idx="4">
                  <c:v>310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F931-44A4-9CFF-E115DE73E979}"/>
            </c:ext>
          </c:extLst>
        </c:ser>
        <c:ser>
          <c:idx val="8"/>
          <c:order val="8"/>
          <c:tx>
            <c:strRef>
              <c:f>'Dim PC'!$B$68</c:f>
              <c:strCache>
                <c:ptCount val="1"/>
                <c:pt idx="0">
                  <c:v>ossature intermédiaire</c:v>
                </c:pt>
              </c:strCache>
            </c:strRef>
          </c:tx>
          <c:marker>
            <c:symbol val="none"/>
          </c:marker>
          <c:xVal>
            <c:numRef>
              <c:f>'[1]Dim PC'!$C$93:$C$97</c:f>
              <c:numCache>
                <c:formatCode>General</c:formatCode>
                <c:ptCount val="5"/>
                <c:pt idx="0">
                  <c:v>1227</c:v>
                </c:pt>
                <c:pt idx="1">
                  <c:v>1272</c:v>
                </c:pt>
                <c:pt idx="2">
                  <c:v>1272</c:v>
                </c:pt>
                <c:pt idx="3">
                  <c:v>1227</c:v>
                </c:pt>
                <c:pt idx="4">
                  <c:v>1227</c:v>
                </c:pt>
              </c:numCache>
            </c:numRef>
          </c:xVal>
          <c:yVal>
            <c:numRef>
              <c:f>'Dim PC'!$D$68:$D$72</c:f>
              <c:numCache>
                <c:formatCode>General</c:formatCode>
                <c:ptCount val="5"/>
                <c:pt idx="0">
                  <c:v>310</c:v>
                </c:pt>
                <c:pt idx="1">
                  <c:v>310</c:v>
                </c:pt>
                <c:pt idx="2">
                  <c:v>1220</c:v>
                </c:pt>
                <c:pt idx="3">
                  <c:v>1220</c:v>
                </c:pt>
                <c:pt idx="4">
                  <c:v>310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F931-44A4-9CFF-E115DE73E979}"/>
            </c:ext>
          </c:extLst>
        </c:ser>
        <c:ser>
          <c:idx val="9"/>
          <c:order val="9"/>
          <c:tx>
            <c:strRef>
              <c:f>'Dim PC'!$B$74</c:f>
              <c:strCache>
                <c:ptCount val="1"/>
                <c:pt idx="0">
                  <c:v>ossature intermédiaire</c:v>
                </c:pt>
              </c:strCache>
            </c:strRef>
          </c:tx>
          <c:marker>
            <c:symbol val="none"/>
          </c:marker>
          <c:xVal>
            <c:numRef>
              <c:f>'Dim PC'!$C$74:$C$78</c:f>
            </c:numRef>
          </c:xVal>
          <c:yVal>
            <c:numRef>
              <c:f>'Dim PC'!$D$74:$D$78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F931-44A4-9CFF-E115DE73E979}"/>
            </c:ext>
          </c:extLst>
        </c:ser>
        <c:ser>
          <c:idx val="10"/>
          <c:order val="10"/>
          <c:tx>
            <c:strRef>
              <c:f>'Dim PC'!$B$80</c:f>
              <c:strCache>
                <c:ptCount val="1"/>
                <c:pt idx="0">
                  <c:v>ossature intermédiaire</c:v>
                </c:pt>
              </c:strCache>
            </c:strRef>
          </c:tx>
          <c:marker>
            <c:symbol val="none"/>
          </c:marker>
          <c:xVal>
            <c:numRef>
              <c:f>'Dim PC'!$C$80:$C$84</c:f>
            </c:numRef>
          </c:xVal>
          <c:yVal>
            <c:numRef>
              <c:f>'Dim PC'!$D$80:$D$84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F931-44A4-9CFF-E115DE73E9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6714136"/>
        <c:axId val="446709216"/>
      </c:scatterChart>
      <c:valAx>
        <c:axId val="446714136"/>
        <c:scaling>
          <c:orientation val="minMax"/>
          <c:min val="-100"/>
        </c:scaling>
        <c:delete val="0"/>
        <c:axPos val="b"/>
        <c:majorGridlines>
          <c:spPr>
            <a:ln>
              <a:noFill/>
            </a:ln>
          </c:spPr>
        </c:majorGridlines>
        <c:minorGridlines>
          <c:spPr>
            <a:ln w="3175">
              <a:noFill/>
              <a:prstDash val="solid"/>
            </a:ln>
          </c:spPr>
        </c:minorGridlines>
        <c:numFmt formatCode="General" sourceLinked="1"/>
        <c:majorTickMark val="none"/>
        <c:minorTickMark val="in"/>
        <c:tickLblPos val="none"/>
        <c:spPr>
          <a:ln>
            <a:noFill/>
          </a:ln>
        </c:spPr>
        <c:crossAx val="446709216"/>
        <c:crossesAt val="-2147483647"/>
        <c:crossBetween val="midCat"/>
      </c:valAx>
      <c:valAx>
        <c:axId val="446709216"/>
        <c:scaling>
          <c:orientation val="minMax"/>
          <c:max val="1500"/>
          <c:min val="-100"/>
        </c:scaling>
        <c:delete val="0"/>
        <c:axPos val="l"/>
        <c:majorGridlines>
          <c:spPr>
            <a:ln w="3175">
              <a:noFill/>
              <a:prstDash val="solid"/>
            </a:ln>
          </c:spPr>
        </c:majorGridlines>
        <c:minorGridlines>
          <c:spPr>
            <a:ln>
              <a:noFill/>
            </a:ln>
          </c:spPr>
        </c:minorGridlines>
        <c:numFmt formatCode="General" sourceLinked="1"/>
        <c:majorTickMark val="none"/>
        <c:minorTickMark val="none"/>
        <c:tickLblPos val="none"/>
        <c:spPr>
          <a:ln>
            <a:noFill/>
          </a:ln>
        </c:spPr>
        <c:crossAx val="446714136"/>
        <c:crossesAt val="-2147483647"/>
        <c:crossBetween val="midCat"/>
      </c:valAx>
      <c:spPr>
        <a:noFill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582324</xdr:colOff>
      <xdr:row>27</xdr:row>
      <xdr:rowOff>0</xdr:rowOff>
    </xdr:from>
    <xdr:to>
      <xdr:col>20</xdr:col>
      <xdr:colOff>0</xdr:colOff>
      <xdr:row>51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1C94DC6-3AB2-4E6E-AE8B-9FD49FE2045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259045</xdr:colOff>
      <xdr:row>49</xdr:row>
      <xdr:rowOff>168961</xdr:rowOff>
    </xdr:from>
    <xdr:to>
      <xdr:col>15</xdr:col>
      <xdr:colOff>34929</xdr:colOff>
      <xdr:row>51</xdr:row>
      <xdr:rowOff>56902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24E38F4C-E006-CEF7-8F58-AF5829872E92}"/>
            </a:ext>
          </a:extLst>
        </xdr:cNvPr>
        <xdr:cNvSpPr txBox="1"/>
      </xdr:nvSpPr>
      <xdr:spPr>
        <a:xfrm>
          <a:off x="12139318" y="12932461"/>
          <a:ext cx="988156" cy="2689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 D11</a:t>
          </a:r>
        </a:p>
      </xdr:txBody>
    </xdr:sp>
    <xdr:clientData/>
  </xdr:twoCellAnchor>
  <xdr:twoCellAnchor>
    <xdr:from>
      <xdr:col>7</xdr:col>
      <xdr:colOff>384201</xdr:colOff>
      <xdr:row>37</xdr:row>
      <xdr:rowOff>27214</xdr:rowOff>
    </xdr:from>
    <xdr:to>
      <xdr:col>9</xdr:col>
      <xdr:colOff>63233</xdr:colOff>
      <xdr:row>38</xdr:row>
      <xdr:rowOff>105655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47330974-D5BD-8CE3-6A70-704A0EE3DEFA}"/>
            </a:ext>
          </a:extLst>
        </xdr:cNvPr>
        <xdr:cNvSpPr txBox="1"/>
      </xdr:nvSpPr>
      <xdr:spPr>
        <a:xfrm>
          <a:off x="8929487" y="10518321"/>
          <a:ext cx="985317" cy="2689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 D12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ocab63.sharepoint.com/sites/SOCAB/Documents%20partages/General/CLIENTS%20PROJETS/F/FACIBLOC%20BV%20COM/AAAAA-FICHIERS%20TYPE/Fichiers%20productions/Pr&#233;cadre%20et%20bloc-sur-mesure%20V6.xlsx" TargetMode="External"/><Relationship Id="rId1" Type="http://schemas.openxmlformats.org/officeDocument/2006/relationships/externalLinkPath" Target="https://socab63.sharepoint.com/sites/SOCAB/Documents%20partages/General/CLIENTS%20PROJETS/F/FACIBLOC%20BV%20COM/AAAAA-FICHIERS%20TYPE/Fichiers%20productions/Pr&#233;cadre%20et%20bloc-sur-mesure%20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euil"/>
      <sheetName val="Dim PC"/>
      <sheetName val="BSM"/>
      <sheetName val="Rech bloc"/>
      <sheetName val="Dim PC MODEL X"/>
      <sheetName val="Rech bloc MODELE X"/>
      <sheetName val="Base"/>
    </sheetNames>
    <sheetDataSet>
      <sheetData sheetId="0"/>
      <sheetData sheetId="1">
        <row r="36">
          <cell r="D36">
            <v>3000</v>
          </cell>
        </row>
        <row r="51">
          <cell r="B51" t="str">
            <v>cadre</v>
          </cell>
          <cell r="C51">
            <v>0</v>
          </cell>
          <cell r="D51">
            <v>0</v>
          </cell>
        </row>
        <row r="52">
          <cell r="C52">
            <v>3054</v>
          </cell>
          <cell r="D52">
            <v>0</v>
          </cell>
        </row>
        <row r="53">
          <cell r="C53">
            <v>3054</v>
          </cell>
          <cell r="D53">
            <v>595</v>
          </cell>
        </row>
        <row r="54">
          <cell r="C54">
            <v>0</v>
          </cell>
          <cell r="D54">
            <v>595</v>
          </cell>
        </row>
        <row r="55">
          <cell r="C55">
            <v>0</v>
          </cell>
          <cell r="D55">
            <v>0</v>
          </cell>
        </row>
        <row r="57">
          <cell r="B57" t="str">
            <v>oss gauche</v>
          </cell>
          <cell r="C57">
            <v>27</v>
          </cell>
          <cell r="D57">
            <v>310</v>
          </cell>
        </row>
        <row r="58">
          <cell r="C58">
            <v>72</v>
          </cell>
          <cell r="D58">
            <v>310</v>
          </cell>
        </row>
        <row r="59">
          <cell r="C59">
            <v>72</v>
          </cell>
          <cell r="D59">
            <v>510</v>
          </cell>
        </row>
        <row r="60">
          <cell r="C60">
            <v>27</v>
          </cell>
          <cell r="D60">
            <v>510</v>
          </cell>
        </row>
        <row r="61">
          <cell r="C61">
            <v>27</v>
          </cell>
          <cell r="D61">
            <v>310</v>
          </cell>
        </row>
        <row r="63">
          <cell r="B63" t="str">
            <v>oss bas</v>
          </cell>
          <cell r="C63">
            <v>27</v>
          </cell>
          <cell r="D63">
            <v>265</v>
          </cell>
        </row>
        <row r="64">
          <cell r="C64">
            <v>3027</v>
          </cell>
          <cell r="D64">
            <v>265</v>
          </cell>
        </row>
        <row r="65">
          <cell r="C65">
            <v>3027</v>
          </cell>
          <cell r="D65">
            <v>310</v>
          </cell>
        </row>
        <row r="66">
          <cell r="C66">
            <v>27</v>
          </cell>
          <cell r="D66">
            <v>310</v>
          </cell>
        </row>
        <row r="67">
          <cell r="C67">
            <v>27</v>
          </cell>
          <cell r="D67">
            <v>265</v>
          </cell>
        </row>
        <row r="69">
          <cell r="B69" t="str">
            <v>oss droite</v>
          </cell>
          <cell r="C69">
            <v>2982</v>
          </cell>
          <cell r="D69">
            <v>310</v>
          </cell>
        </row>
        <row r="70">
          <cell r="C70">
            <v>3027</v>
          </cell>
          <cell r="D70">
            <v>310</v>
          </cell>
        </row>
        <row r="71">
          <cell r="C71">
            <v>3027</v>
          </cell>
          <cell r="D71">
            <v>510</v>
          </cell>
        </row>
        <row r="72">
          <cell r="C72">
            <v>2982</v>
          </cell>
          <cell r="D72">
            <v>510</v>
          </cell>
        </row>
        <row r="73">
          <cell r="C73">
            <v>2982</v>
          </cell>
          <cell r="D73">
            <v>310</v>
          </cell>
        </row>
        <row r="75">
          <cell r="B75" t="str">
            <v>oss haut</v>
          </cell>
          <cell r="C75">
            <v>27</v>
          </cell>
          <cell r="D75">
            <v>510</v>
          </cell>
        </row>
        <row r="76">
          <cell r="C76">
            <v>3027</v>
          </cell>
          <cell r="D76">
            <v>510</v>
          </cell>
        </row>
        <row r="77">
          <cell r="C77">
            <v>3027</v>
          </cell>
          <cell r="D77">
            <v>555</v>
          </cell>
        </row>
        <row r="78">
          <cell r="C78">
            <v>27</v>
          </cell>
          <cell r="D78">
            <v>555</v>
          </cell>
        </row>
        <row r="79">
          <cell r="C79">
            <v>27</v>
          </cell>
          <cell r="D79">
            <v>510</v>
          </cell>
        </row>
        <row r="81">
          <cell r="C81">
            <v>27</v>
          </cell>
          <cell r="D81">
            <v>-50</v>
          </cell>
        </row>
        <row r="82">
          <cell r="C82">
            <v>3027</v>
          </cell>
          <cell r="D82">
            <v>-50</v>
          </cell>
        </row>
        <row r="84">
          <cell r="B84" t="str">
            <v>Ligne de Cotation hauteur</v>
          </cell>
          <cell r="C84">
            <v>-50</v>
          </cell>
          <cell r="D84">
            <v>265</v>
          </cell>
        </row>
        <row r="85">
          <cell r="C85">
            <v>-50</v>
          </cell>
          <cell r="D85">
            <v>555</v>
          </cell>
        </row>
        <row r="87">
          <cell r="B87" t="str">
            <v>ossature intermédiaire</v>
          </cell>
          <cell r="C87">
            <v>627</v>
          </cell>
          <cell r="D87">
            <v>310</v>
          </cell>
        </row>
        <row r="88">
          <cell r="C88">
            <v>672</v>
          </cell>
          <cell r="D88">
            <v>310</v>
          </cell>
        </row>
        <row r="89">
          <cell r="C89">
            <v>672</v>
          </cell>
          <cell r="D89">
            <v>510</v>
          </cell>
        </row>
        <row r="90">
          <cell r="C90">
            <v>627</v>
          </cell>
          <cell r="D90">
            <v>510</v>
          </cell>
        </row>
        <row r="91">
          <cell r="C91">
            <v>627</v>
          </cell>
          <cell r="D91">
            <v>310</v>
          </cell>
        </row>
        <row r="93">
          <cell r="B93" t="str">
            <v>ossature intermédiaire</v>
          </cell>
          <cell r="C93">
            <v>1227</v>
          </cell>
          <cell r="D93">
            <v>310</v>
          </cell>
        </row>
        <row r="94">
          <cell r="C94">
            <v>1272</v>
          </cell>
          <cell r="D94">
            <v>310</v>
          </cell>
        </row>
        <row r="95">
          <cell r="C95">
            <v>1272</v>
          </cell>
          <cell r="D95">
            <v>510</v>
          </cell>
        </row>
        <row r="96">
          <cell r="C96">
            <v>1227</v>
          </cell>
          <cell r="D96">
            <v>510</v>
          </cell>
        </row>
        <row r="97">
          <cell r="C97">
            <v>1227</v>
          </cell>
          <cell r="D97">
            <v>310</v>
          </cell>
        </row>
        <row r="99">
          <cell r="B99" t="str">
            <v>ossature intermédiaire</v>
          </cell>
          <cell r="C99">
            <v>1827</v>
          </cell>
          <cell r="D99">
            <v>310</v>
          </cell>
        </row>
        <row r="100">
          <cell r="C100">
            <v>1872</v>
          </cell>
          <cell r="D100">
            <v>310</v>
          </cell>
        </row>
        <row r="101">
          <cell r="C101">
            <v>1872</v>
          </cell>
          <cell r="D101">
            <v>510</v>
          </cell>
        </row>
        <row r="102">
          <cell r="C102">
            <v>1827</v>
          </cell>
          <cell r="D102">
            <v>510</v>
          </cell>
        </row>
        <row r="103">
          <cell r="C103">
            <v>1827</v>
          </cell>
          <cell r="D103">
            <v>310</v>
          </cell>
        </row>
        <row r="105">
          <cell r="B105" t="str">
            <v>ossature intermédiaire</v>
          </cell>
          <cell r="C105">
            <v>2427</v>
          </cell>
          <cell r="D105">
            <v>310</v>
          </cell>
        </row>
        <row r="106">
          <cell r="C106">
            <v>2472</v>
          </cell>
          <cell r="D106">
            <v>310</v>
          </cell>
        </row>
        <row r="107">
          <cell r="C107">
            <v>2472</v>
          </cell>
          <cell r="D107">
            <v>510</v>
          </cell>
        </row>
        <row r="108">
          <cell r="C108">
            <v>2427</v>
          </cell>
          <cell r="D108">
            <v>510</v>
          </cell>
        </row>
        <row r="109">
          <cell r="C109">
            <v>2427</v>
          </cell>
          <cell r="D109">
            <v>310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F2A37-8590-4B61-B302-9099BFF362D2}">
  <sheetPr>
    <pageSetUpPr fitToPage="1"/>
  </sheetPr>
  <dimension ref="A1:K89"/>
  <sheetViews>
    <sheetView tabSelected="1" zoomScale="55" zoomScaleNormal="55" workbookViewId="0">
      <pane ySplit="1" topLeftCell="A2" activePane="bottomLeft" state="frozen"/>
      <selection pane="bottomLeft" activeCell="O23" sqref="O23"/>
    </sheetView>
  </sheetViews>
  <sheetFormatPr baseColWidth="10" defaultColWidth="9.140625" defaultRowHeight="15" x14ac:dyDescent="0.25"/>
  <cols>
    <col min="2" max="2" width="49" customWidth="1"/>
    <col min="3" max="3" width="26" bestFit="1" customWidth="1"/>
    <col min="4" max="4" width="11.7109375" bestFit="1" customWidth="1"/>
    <col min="5" max="5" width="13.85546875" bestFit="1" customWidth="1"/>
    <col min="6" max="6" width="9.28515625" customWidth="1"/>
    <col min="8" max="8" width="10.42578125" customWidth="1"/>
    <col min="10" max="10" width="3.28515625" customWidth="1"/>
  </cols>
  <sheetData>
    <row r="1" spans="1:11" s="2" customFormat="1" ht="273" customHeight="1" x14ac:dyDescent="0.25">
      <c r="A1" s="1"/>
      <c r="J1" s="3"/>
    </row>
    <row r="2" spans="1:11" ht="15" customHeight="1" x14ac:dyDescent="0.25"/>
    <row r="3" spans="1:11" ht="15" customHeight="1" x14ac:dyDescent="0.25"/>
    <row r="4" spans="1:11" ht="15" customHeight="1" x14ac:dyDescent="0.25">
      <c r="B4" s="4"/>
    </row>
    <row r="5" spans="1:11" ht="15" customHeight="1" x14ac:dyDescent="0.3">
      <c r="E5" s="5"/>
      <c r="F5" s="5"/>
      <c r="G5" s="5"/>
      <c r="H5" s="5"/>
    </row>
    <row r="6" spans="1:11" ht="15" customHeight="1" x14ac:dyDescent="0.25"/>
    <row r="7" spans="1:11" ht="15" customHeight="1" x14ac:dyDescent="0.3">
      <c r="B7" s="9"/>
      <c r="C7" s="8"/>
      <c r="D7" s="5"/>
      <c r="E7" s="5"/>
      <c r="F7" s="5"/>
      <c r="G7" s="5"/>
      <c r="H7" s="5"/>
    </row>
    <row r="8" spans="1:11" ht="15" customHeight="1" x14ac:dyDescent="0.3">
      <c r="A8" s="5"/>
      <c r="B8" s="9" t="s">
        <v>5</v>
      </c>
      <c r="C8" s="26">
        <v>2</v>
      </c>
      <c r="H8" s="5"/>
      <c r="I8" s="5"/>
      <c r="J8" s="5"/>
      <c r="K8" s="5"/>
    </row>
    <row r="9" spans="1:11" ht="15" customHeight="1" x14ac:dyDescent="0.3">
      <c r="I9" s="5"/>
      <c r="J9" s="5"/>
      <c r="K9" s="5"/>
    </row>
    <row r="10" spans="1:11" ht="15" customHeight="1" x14ac:dyDescent="0.3">
      <c r="D10" s="6" t="s">
        <v>0</v>
      </c>
      <c r="E10" s="7"/>
      <c r="I10" s="5"/>
      <c r="J10" s="5"/>
      <c r="K10" s="5"/>
    </row>
    <row r="11" spans="1:11" ht="15" customHeight="1" x14ac:dyDescent="0.3">
      <c r="C11" s="9" t="s">
        <v>6</v>
      </c>
      <c r="D11" s="26">
        <v>1500</v>
      </c>
      <c r="E11" s="9" t="s">
        <v>1</v>
      </c>
      <c r="I11" s="5"/>
      <c r="J11" s="5"/>
      <c r="K11" s="5"/>
    </row>
    <row r="12" spans="1:11" ht="18.75" x14ac:dyDescent="0.3">
      <c r="C12" s="9" t="s">
        <v>7</v>
      </c>
      <c r="D12" s="26">
        <v>1000</v>
      </c>
      <c r="E12" s="9" t="s">
        <v>1</v>
      </c>
      <c r="I12" s="5"/>
      <c r="J12" s="5"/>
      <c r="K12" s="5"/>
    </row>
    <row r="13" spans="1:11" ht="18.75" x14ac:dyDescent="0.3">
      <c r="C13" s="13" t="s">
        <v>8</v>
      </c>
      <c r="D13" s="27">
        <v>27</v>
      </c>
      <c r="E13" s="13" t="s">
        <v>1</v>
      </c>
      <c r="G13" s="5"/>
      <c r="H13" s="5"/>
      <c r="I13" s="5"/>
      <c r="J13" s="5"/>
      <c r="K13" s="5"/>
    </row>
    <row r="14" spans="1:11" ht="18.75" x14ac:dyDescent="0.3">
      <c r="C14" s="13" t="s">
        <v>9</v>
      </c>
      <c r="D14" s="27">
        <v>27</v>
      </c>
      <c r="E14" s="13" t="s">
        <v>1</v>
      </c>
      <c r="G14" s="5"/>
      <c r="H14" s="5"/>
    </row>
    <row r="15" spans="1:11" x14ac:dyDescent="0.25">
      <c r="C15" s="14" t="s">
        <v>10</v>
      </c>
      <c r="D15" s="28">
        <v>40</v>
      </c>
      <c r="E15" s="14" t="s">
        <v>1</v>
      </c>
    </row>
    <row r="16" spans="1:11" x14ac:dyDescent="0.25">
      <c r="C16" s="14" t="s">
        <v>11</v>
      </c>
      <c r="D16" s="28">
        <v>265</v>
      </c>
      <c r="E16" s="14" t="s">
        <v>1</v>
      </c>
    </row>
    <row r="18" spans="2:8" x14ac:dyDescent="0.25">
      <c r="D18" s="12"/>
      <c r="G18" s="15" t="s">
        <v>2</v>
      </c>
      <c r="H18" s="15" t="s">
        <v>3</v>
      </c>
    </row>
    <row r="19" spans="2:8" x14ac:dyDescent="0.25">
      <c r="B19" s="16" t="s">
        <v>12</v>
      </c>
      <c r="C19" s="17">
        <f>D14+D13+D11</f>
        <v>1554</v>
      </c>
      <c r="D19" s="18" t="s">
        <v>13</v>
      </c>
      <c r="E19" s="19">
        <f>D16+D15+D12</f>
        <v>1305</v>
      </c>
      <c r="F19" s="11" t="s">
        <v>1</v>
      </c>
      <c r="G19" s="11">
        <f>H19*$C$8</f>
        <v>2</v>
      </c>
      <c r="H19" s="11">
        <v>1</v>
      </c>
    </row>
    <row r="20" spans="2:8" x14ac:dyDescent="0.25">
      <c r="B20" s="16" t="s">
        <v>14</v>
      </c>
      <c r="C20" s="17">
        <f>D14+D13+D11</f>
        <v>1554</v>
      </c>
      <c r="D20" s="18" t="s">
        <v>13</v>
      </c>
      <c r="E20" s="19">
        <f>D16+D15+D12</f>
        <v>1305</v>
      </c>
      <c r="F20" s="11" t="s">
        <v>1</v>
      </c>
      <c r="G20" s="11">
        <f>H20*$C$8</f>
        <v>2</v>
      </c>
      <c r="H20" s="11">
        <v>1</v>
      </c>
    </row>
    <row r="21" spans="2:8" x14ac:dyDescent="0.25">
      <c r="B21" s="20" t="s">
        <v>15</v>
      </c>
      <c r="C21" s="10"/>
      <c r="D21" s="18" t="s">
        <v>13</v>
      </c>
      <c r="E21" s="19">
        <f>D12-90</f>
        <v>910</v>
      </c>
      <c r="F21" s="11" t="s">
        <v>1</v>
      </c>
      <c r="G21" s="11">
        <f>H21*$C$8</f>
        <v>8</v>
      </c>
      <c r="H21" s="11">
        <f>ROUNDUP((D11-45)/600,0)+1</f>
        <v>4</v>
      </c>
    </row>
    <row r="22" spans="2:8" x14ac:dyDescent="0.25">
      <c r="B22" s="20" t="s">
        <v>4</v>
      </c>
      <c r="C22" s="10"/>
      <c r="D22" s="18" t="s">
        <v>13</v>
      </c>
      <c r="E22" s="19">
        <f>D11</f>
        <v>1500</v>
      </c>
      <c r="F22" s="11" t="s">
        <v>1</v>
      </c>
      <c r="G22" s="11">
        <f>H22*$C$8</f>
        <v>4</v>
      </c>
      <c r="H22" s="11">
        <f>2</f>
        <v>2</v>
      </c>
    </row>
    <row r="25" spans="2:8" x14ac:dyDescent="0.25">
      <c r="C25" t="s">
        <v>25</v>
      </c>
      <c r="D25" t="s">
        <v>26</v>
      </c>
    </row>
    <row r="26" spans="2:8" x14ac:dyDescent="0.25">
      <c r="B26" s="11" t="s">
        <v>16</v>
      </c>
      <c r="C26" s="21">
        <v>0</v>
      </c>
      <c r="D26" s="11">
        <v>0</v>
      </c>
    </row>
    <row r="27" spans="2:8" x14ac:dyDescent="0.25">
      <c r="C27" s="11">
        <f ca="1">OFFSET(C27,1,0)</f>
        <v>1554</v>
      </c>
      <c r="D27" s="11">
        <f ca="1">OFFSET(D27,-1,0)</f>
        <v>0</v>
      </c>
    </row>
    <row r="28" spans="2:8" x14ac:dyDescent="0.25">
      <c r="C28" s="11">
        <f>D11+D13+D14</f>
        <v>1554</v>
      </c>
      <c r="D28" s="11">
        <f>D12+D16+D15</f>
        <v>1305</v>
      </c>
    </row>
    <row r="29" spans="2:8" x14ac:dyDescent="0.25">
      <c r="C29" s="11">
        <f ca="1">OFFSET(C29,1,0)</f>
        <v>0</v>
      </c>
      <c r="D29" s="11">
        <f ca="1">OFFSET(D29,-1,0)</f>
        <v>1305</v>
      </c>
    </row>
    <row r="30" spans="2:8" x14ac:dyDescent="0.25">
      <c r="C30" s="11">
        <f ca="1">OFFSET(C30,-4,0)</f>
        <v>0</v>
      </c>
      <c r="D30" s="11">
        <f ca="1">OFFSET(D30,-4,0)</f>
        <v>0</v>
      </c>
      <c r="G30" s="22"/>
    </row>
    <row r="32" spans="2:8" x14ac:dyDescent="0.25">
      <c r="B32" s="11" t="s">
        <v>17</v>
      </c>
      <c r="C32" s="21">
        <f>D14</f>
        <v>27</v>
      </c>
      <c r="D32" s="11">
        <f>D16+45</f>
        <v>310</v>
      </c>
    </row>
    <row r="33" spans="2:4" x14ac:dyDescent="0.25">
      <c r="C33" s="11">
        <f ca="1">OFFSET(C33,1,0)</f>
        <v>72</v>
      </c>
      <c r="D33" s="11">
        <f ca="1">OFFSET(D33,-1,0)</f>
        <v>310</v>
      </c>
    </row>
    <row r="34" spans="2:4" x14ac:dyDescent="0.25">
      <c r="C34" s="11">
        <f>C32+45</f>
        <v>72</v>
      </c>
      <c r="D34" s="11">
        <f>D32+D12-90</f>
        <v>1220</v>
      </c>
    </row>
    <row r="35" spans="2:4" x14ac:dyDescent="0.25">
      <c r="C35" s="11">
        <f ca="1">OFFSET(C35,1,0)</f>
        <v>27</v>
      </c>
      <c r="D35" s="11">
        <f ca="1">OFFSET(D35,-1,0)</f>
        <v>1220</v>
      </c>
    </row>
    <row r="36" spans="2:4" x14ac:dyDescent="0.25">
      <c r="C36" s="11">
        <f ca="1">OFFSET(C36,-4,0)</f>
        <v>27</v>
      </c>
      <c r="D36" s="11">
        <f ca="1">OFFSET(D36,-4,0)</f>
        <v>310</v>
      </c>
    </row>
    <row r="38" spans="2:4" x14ac:dyDescent="0.25">
      <c r="B38" s="11" t="s">
        <v>18</v>
      </c>
      <c r="C38" s="21">
        <f ca="1">OFFSET(D12,2,0)</f>
        <v>27</v>
      </c>
      <c r="D38" s="11">
        <f ca="1">OFFSET(D12,4,0)</f>
        <v>265</v>
      </c>
    </row>
    <row r="39" spans="2:4" x14ac:dyDescent="0.25">
      <c r="C39" s="11">
        <f ca="1">OFFSET(C39,1,0)</f>
        <v>1527</v>
      </c>
      <c r="D39" s="11">
        <f ca="1">OFFSET(D39,-1,0)</f>
        <v>265</v>
      </c>
    </row>
    <row r="40" spans="2:4" x14ac:dyDescent="0.25">
      <c r="C40" s="11">
        <f ca="1">C38+D11</f>
        <v>1527</v>
      </c>
      <c r="D40" s="11">
        <f ca="1">D38+45</f>
        <v>310</v>
      </c>
    </row>
    <row r="41" spans="2:4" x14ac:dyDescent="0.25">
      <c r="C41" s="11">
        <f ca="1">OFFSET(C41,1,0)</f>
        <v>27</v>
      </c>
      <c r="D41" s="11">
        <f ca="1">OFFSET(D41,-1,0)</f>
        <v>310</v>
      </c>
    </row>
    <row r="42" spans="2:4" x14ac:dyDescent="0.25">
      <c r="C42" s="11">
        <f ca="1">OFFSET(C42,-4,0)</f>
        <v>27</v>
      </c>
      <c r="D42" s="11">
        <f ca="1">OFFSET(D42,-4,0)</f>
        <v>265</v>
      </c>
    </row>
    <row r="44" spans="2:4" x14ac:dyDescent="0.25">
      <c r="B44" s="11" t="s">
        <v>19</v>
      </c>
      <c r="C44" s="21">
        <f ca="1">OFFSET(C44,-12,0)+$D$11-45</f>
        <v>1482</v>
      </c>
      <c r="D44" s="11">
        <f ca="1">OFFSET(D44,-12,0)</f>
        <v>310</v>
      </c>
    </row>
    <row r="45" spans="2:4" x14ac:dyDescent="0.25">
      <c r="C45" s="23">
        <f ca="1">OFFSET(C45,-12,0)+$D$11-45</f>
        <v>1527</v>
      </c>
      <c r="D45" s="11">
        <f t="shared" ref="D45:D48" ca="1" si="0">OFFSET(D45,-12,0)</f>
        <v>310</v>
      </c>
    </row>
    <row r="46" spans="2:4" x14ac:dyDescent="0.25">
      <c r="C46" s="11">
        <f ca="1">OFFSET(C46,-12,0)+$D$11-45</f>
        <v>1527</v>
      </c>
      <c r="D46" s="11">
        <f t="shared" ca="1" si="0"/>
        <v>1220</v>
      </c>
    </row>
    <row r="47" spans="2:4" x14ac:dyDescent="0.25">
      <c r="C47" s="11">
        <f ca="1">OFFSET(C47,-12,0)+$D$11-45</f>
        <v>1482</v>
      </c>
      <c r="D47" s="11">
        <f t="shared" ca="1" si="0"/>
        <v>1220</v>
      </c>
    </row>
    <row r="48" spans="2:4" x14ac:dyDescent="0.25">
      <c r="C48" s="11">
        <f ca="1">OFFSET(C48,-12,0)+$D$11-45</f>
        <v>1482</v>
      </c>
      <c r="D48" s="11">
        <f t="shared" ca="1" si="0"/>
        <v>310</v>
      </c>
    </row>
    <row r="50" spans="2:4" x14ac:dyDescent="0.25">
      <c r="B50" s="11" t="s">
        <v>20</v>
      </c>
      <c r="C50" s="11">
        <f ca="1">OFFSET(C50,-12,0)</f>
        <v>27</v>
      </c>
      <c r="D50" s="21">
        <f ca="1">OFFSET(D50,-12,0)+$D$12-45</f>
        <v>1220</v>
      </c>
    </row>
    <row r="51" spans="2:4" x14ac:dyDescent="0.25">
      <c r="C51" s="23">
        <f ca="1">OFFSET(C51,-12,0)</f>
        <v>1527</v>
      </c>
      <c r="D51" s="11">
        <f ca="1">OFFSET(D51,-12,0)+$D$12-45</f>
        <v>1220</v>
      </c>
    </row>
    <row r="52" spans="2:4" x14ac:dyDescent="0.25">
      <c r="C52" s="11">
        <f ca="1">OFFSET(C52,-12,0)</f>
        <v>1527</v>
      </c>
      <c r="D52" s="11">
        <f ca="1">OFFSET(D52,-12,0)+$D$12-45</f>
        <v>1265</v>
      </c>
    </row>
    <row r="53" spans="2:4" x14ac:dyDescent="0.25">
      <c r="C53" s="11">
        <f ca="1">OFFSET(C53,-12,0)</f>
        <v>27</v>
      </c>
      <c r="D53" s="11">
        <f ca="1">OFFSET(D53,-12,0)+$D$12-45</f>
        <v>1265</v>
      </c>
    </row>
    <row r="54" spans="2:4" x14ac:dyDescent="0.25">
      <c r="C54" s="11">
        <f ca="1">OFFSET(C54,-12,0)</f>
        <v>27</v>
      </c>
      <c r="D54" s="11">
        <f ca="1">OFFSET(D54,-12,0)+$D$12-45</f>
        <v>1220</v>
      </c>
    </row>
    <row r="56" spans="2:4" x14ac:dyDescent="0.25">
      <c r="B56" s="11" t="s">
        <v>21</v>
      </c>
      <c r="C56" s="11">
        <f>D14</f>
        <v>27</v>
      </c>
      <c r="D56" s="21">
        <v>-50</v>
      </c>
    </row>
    <row r="57" spans="2:4" x14ac:dyDescent="0.25">
      <c r="C57" s="23">
        <f>D14+D11</f>
        <v>1527</v>
      </c>
      <c r="D57" s="11">
        <v>-50</v>
      </c>
    </row>
    <row r="59" spans="2:4" x14ac:dyDescent="0.25">
      <c r="B59" s="11" t="s">
        <v>22</v>
      </c>
      <c r="C59" s="11">
        <v>-50</v>
      </c>
      <c r="D59" s="11">
        <f>D16</f>
        <v>265</v>
      </c>
    </row>
    <row r="60" spans="2:4" x14ac:dyDescent="0.25">
      <c r="C60" s="11">
        <v>-50</v>
      </c>
      <c r="D60" s="11">
        <f>D16+D12</f>
        <v>1265</v>
      </c>
    </row>
    <row r="62" spans="2:4" x14ac:dyDescent="0.25">
      <c r="B62" s="11" t="s">
        <v>23</v>
      </c>
      <c r="C62" s="11">
        <f>IF(B63="","",C32+600)</f>
        <v>627</v>
      </c>
      <c r="D62" s="11">
        <f>IF(B63="","",D16+45)</f>
        <v>310</v>
      </c>
    </row>
    <row r="63" spans="2:4" x14ac:dyDescent="0.25">
      <c r="B63" s="24">
        <f>IF(H21&gt;2,1,"")</f>
        <v>1</v>
      </c>
      <c r="C63" s="23">
        <f ca="1">IF(B63="","",OFFSET(C63,1,0))</f>
        <v>672</v>
      </c>
      <c r="D63" s="23">
        <f ca="1">OFFSET(D63,-1,0)</f>
        <v>310</v>
      </c>
    </row>
    <row r="64" spans="2:4" x14ac:dyDescent="0.25">
      <c r="C64" s="11">
        <f>IF(B63="","",C62+45)</f>
        <v>672</v>
      </c>
      <c r="D64" s="11">
        <f>IF(B63="","",D62+D12-90)</f>
        <v>1220</v>
      </c>
    </row>
    <row r="65" spans="2:7" x14ac:dyDescent="0.25">
      <c r="C65" s="11">
        <f ca="1">OFFSET(C65,1,0)</f>
        <v>627</v>
      </c>
      <c r="D65" s="11">
        <f ca="1">OFFSET(D65,-1,0)</f>
        <v>1220</v>
      </c>
    </row>
    <row r="66" spans="2:7" x14ac:dyDescent="0.25">
      <c r="C66" s="11">
        <f ca="1">OFFSET(C66,-4,0)</f>
        <v>627</v>
      </c>
      <c r="D66" s="11">
        <f ca="1">OFFSET(D66,-4,0)</f>
        <v>310</v>
      </c>
    </row>
    <row r="68" spans="2:7" x14ac:dyDescent="0.25">
      <c r="B68" s="11" t="s">
        <v>23</v>
      </c>
      <c r="C68" s="11">
        <f>IF(B69="","",C62+600)</f>
        <v>1227</v>
      </c>
      <c r="D68" s="11">
        <f>IF(B69="","",$D$16+45)</f>
        <v>310</v>
      </c>
    </row>
    <row r="69" spans="2:7" x14ac:dyDescent="0.25">
      <c r="B69" s="24">
        <f>IF($H$21-B63&gt;2,B63+1,"")</f>
        <v>2</v>
      </c>
      <c r="C69" s="23">
        <f ca="1">IF(B69="","",OFFSET(C69,1,0))</f>
        <v>1272</v>
      </c>
      <c r="D69" s="23">
        <f ca="1">OFFSET(D69,-1,0)</f>
        <v>310</v>
      </c>
    </row>
    <row r="70" spans="2:7" x14ac:dyDescent="0.25">
      <c r="C70" s="11">
        <f>IF(B69="","",C68+45)</f>
        <v>1272</v>
      </c>
      <c r="D70" s="11">
        <f>IF(B69="","",D68+$D$12-90)</f>
        <v>1220</v>
      </c>
    </row>
    <row r="71" spans="2:7" x14ac:dyDescent="0.25">
      <c r="C71" s="11">
        <f ca="1">OFFSET(C71,1,0)</f>
        <v>1227</v>
      </c>
      <c r="D71" s="11">
        <f ca="1">OFFSET(D71,-1,0)</f>
        <v>1220</v>
      </c>
      <c r="G71">
        <f>IF($H$21-B63&gt;2,B63+1,"")</f>
        <v>2</v>
      </c>
    </row>
    <row r="72" spans="2:7" x14ac:dyDescent="0.25">
      <c r="C72" s="11">
        <f ca="1">OFFSET(C72,-4,0)</f>
        <v>1227</v>
      </c>
      <c r="D72" s="11">
        <f ca="1">OFFSET(D72,-4,0)</f>
        <v>310</v>
      </c>
    </row>
    <row r="74" spans="2:7" x14ac:dyDescent="0.25">
      <c r="B74" s="11" t="s">
        <v>23</v>
      </c>
      <c r="C74" s="11" t="str">
        <f>IF(B75="","",C68+600)</f>
        <v/>
      </c>
      <c r="D74" s="11" t="str">
        <f>IF(B75="","",$D$16+45)</f>
        <v/>
      </c>
    </row>
    <row r="75" spans="2:7" x14ac:dyDescent="0.25">
      <c r="B75" s="24" t="str">
        <f>IF($H$21-B63&gt;3,B63+3,"")</f>
        <v/>
      </c>
      <c r="C75" s="23" t="str">
        <f ca="1">IF(B75="","",OFFSET(C75,1,0))</f>
        <v/>
      </c>
      <c r="D75" s="23" t="str">
        <f ca="1">OFFSET(D75,-1,0)</f>
        <v/>
      </c>
    </row>
    <row r="76" spans="2:7" x14ac:dyDescent="0.25">
      <c r="C76" s="11" t="str">
        <f>IF(B75="","",C74+45)</f>
        <v/>
      </c>
      <c r="D76" s="11" t="str">
        <f>IF(B75="","",D74+$D$12-90)</f>
        <v/>
      </c>
    </row>
    <row r="77" spans="2:7" x14ac:dyDescent="0.25">
      <c r="C77" s="11" t="str">
        <f ca="1">OFFSET(C77,1,0)</f>
        <v/>
      </c>
      <c r="D77" s="11" t="str">
        <f ca="1">OFFSET(D77,-1,0)</f>
        <v/>
      </c>
    </row>
    <row r="78" spans="2:7" x14ac:dyDescent="0.25">
      <c r="C78" s="11" t="str">
        <f ca="1">OFFSET(C78,-4,0)</f>
        <v/>
      </c>
      <c r="D78" s="11" t="str">
        <f ca="1">OFFSET(D78,-4,0)</f>
        <v/>
      </c>
    </row>
    <row r="80" spans="2:7" x14ac:dyDescent="0.25">
      <c r="B80" s="11" t="s">
        <v>23</v>
      </c>
      <c r="C80" s="11" t="str">
        <f t="shared" ref="C80" si="1">IF(B81="","",C74+600)</f>
        <v/>
      </c>
      <c r="D80" s="11" t="str">
        <f t="shared" ref="D80" si="2">IF(B81="","",$D$16+45)</f>
        <v/>
      </c>
    </row>
    <row r="81" spans="2:4" x14ac:dyDescent="0.25">
      <c r="B81" s="24" t="str">
        <f>IF($H$21-B63&gt;4,B63+4,"")</f>
        <v/>
      </c>
      <c r="C81" s="23" t="str">
        <f t="shared" ref="C81" ca="1" si="3">IF(B81="","",OFFSET(C81,1,0))</f>
        <v/>
      </c>
      <c r="D81" s="23" t="str">
        <f t="shared" ref="D81" ca="1" si="4">OFFSET(D81,-1,0)</f>
        <v/>
      </c>
    </row>
    <row r="82" spans="2:4" x14ac:dyDescent="0.25">
      <c r="C82" s="11" t="str">
        <f t="shared" ref="C82" si="5">IF(B81="","",C80+45)</f>
        <v/>
      </c>
      <c r="D82" s="11" t="str">
        <f t="shared" ref="D82" si="6">IF(B81="","",D80+$D$12-90)</f>
        <v/>
      </c>
    </row>
    <row r="83" spans="2:4" x14ac:dyDescent="0.25">
      <c r="C83" s="11" t="str">
        <f t="shared" ref="C83" ca="1" si="7">OFFSET(C83,1,0)</f>
        <v/>
      </c>
      <c r="D83" s="11" t="str">
        <f t="shared" ref="D83" ca="1" si="8">OFFSET(D83,-1,0)</f>
        <v/>
      </c>
    </row>
    <row r="84" spans="2:4" x14ac:dyDescent="0.25">
      <c r="C84" s="11" t="str">
        <f t="shared" ref="C84:D84" ca="1" si="9">OFFSET(C84,-4,0)</f>
        <v/>
      </c>
      <c r="D84" s="11" t="str">
        <f t="shared" ca="1" si="9"/>
        <v/>
      </c>
    </row>
    <row r="89" spans="2:4" x14ac:dyDescent="0.25">
      <c r="B89" s="25" t="s">
        <v>24</v>
      </c>
      <c r="C89" s="25" t="e">
        <f>2720-#REF!</f>
        <v>#REF!</v>
      </c>
      <c r="D89" s="25" t="s">
        <v>1</v>
      </c>
    </row>
  </sheetData>
  <pageMargins left="0.70866141732283472" right="0.70866141732283472" top="0.74803149606299213" bottom="0.74803149606299213" header="0.31496062992125984" footer="0.31496062992125984"/>
  <pageSetup paperSize="9" scale="25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Dim PC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 SOCAB</dc:creator>
  <cp:lastModifiedBy>BE2 SOCAB</cp:lastModifiedBy>
  <dcterms:created xsi:type="dcterms:W3CDTF">2023-11-02T17:14:15Z</dcterms:created>
  <dcterms:modified xsi:type="dcterms:W3CDTF">2023-11-02T17:40:41Z</dcterms:modified>
</cp:coreProperties>
</file>