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35" windowWidth="23715" windowHeight="9780" activeTab="1"/>
  </bookViews>
  <sheets>
    <sheet name="Feuil1" sheetId="1" r:id="rId1"/>
    <sheet name="Temporaire" sheetId="4" r:id="rId2"/>
    <sheet name="Feuil2" sheetId="2" r:id="rId3"/>
    <sheet name="Feuil3" sheetId="3" r:id="rId4"/>
  </sheets>
  <externalReferences>
    <externalReference r:id="rId5"/>
  </externalReferences>
  <calcPr calcId="125725"/>
</workbook>
</file>

<file path=xl/calcChain.xml><?xml version="1.0" encoding="utf-8"?>
<calcChain xmlns="http://schemas.openxmlformats.org/spreadsheetml/2006/main">
  <c r="A27" i="4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</calcChain>
</file>

<file path=xl/sharedStrings.xml><?xml version="1.0" encoding="utf-8"?>
<sst xmlns="http://schemas.openxmlformats.org/spreadsheetml/2006/main" count="10" uniqueCount="10">
  <si>
    <t>Date début</t>
  </si>
  <si>
    <t>Date fin</t>
  </si>
  <si>
    <t>Voilier</t>
  </si>
  <si>
    <t>N° Contrat</t>
  </si>
  <si>
    <t>Date départ</t>
  </si>
  <si>
    <t>Date retour</t>
  </si>
  <si>
    <t>Montant</t>
  </si>
  <si>
    <t>01/04/2015</t>
  </si>
  <si>
    <t>30/04/2015</t>
  </si>
  <si>
    <t>non trouvée</t>
  </si>
</sst>
</file>

<file path=xl/styles.xml><?xml version="1.0" encoding="utf-8"?>
<styleSheet xmlns="http://schemas.openxmlformats.org/spreadsheetml/2006/main">
  <numFmts count="1">
    <numFmt numFmtId="42" formatCode="_-* #,##0\ &quot;€&quot;_-;\-* #,##0\ &quot;€&quot;_-;_-* &quot;-&quot;\ &quot;€&quot;_-;_-@_-"/>
  </numFmts>
  <fonts count="7">
    <font>
      <sz val="11"/>
      <color theme="1"/>
      <name val="Calibri"/>
      <family val="2"/>
      <scheme val="minor"/>
    </font>
    <font>
      <sz val="10"/>
      <name val="Comic Sans MS"/>
      <family val="4"/>
    </font>
    <font>
      <b/>
      <sz val="10"/>
      <name val="Comic Sans MS"/>
      <family val="4"/>
    </font>
    <font>
      <b/>
      <sz val="14"/>
      <color theme="3"/>
      <name val="Calibri"/>
      <family val="2"/>
      <scheme val="minor"/>
    </font>
    <font>
      <b/>
      <sz val="12"/>
      <color rgb="FF002060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9"/>
      <color rgb="FF00206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39997558519241921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9">
    <xf numFmtId="0" fontId="0" fillId="0" borderId="0" xfId="0"/>
    <xf numFmtId="0" fontId="2" fillId="0" borderId="0" xfId="1" applyFont="1" applyFill="1" applyBorder="1" applyAlignment="1">
      <alignment horizontal="center" vertical="center"/>
    </xf>
    <xf numFmtId="0" fontId="1" fillId="0" borderId="0" xfId="1"/>
    <xf numFmtId="0" fontId="1" fillId="0" borderId="0" xfId="1" applyFill="1" applyBorder="1"/>
    <xf numFmtId="0" fontId="2" fillId="2" borderId="1" xfId="1" applyFont="1" applyFill="1" applyBorder="1" applyAlignment="1">
      <alignment horizontal="center" vertical="center"/>
    </xf>
    <xf numFmtId="0" fontId="2" fillId="2" borderId="2" xfId="1" applyFont="1" applyFill="1" applyBorder="1" applyAlignment="1">
      <alignment horizontal="center" vertical="center"/>
    </xf>
    <xf numFmtId="0" fontId="1" fillId="0" borderId="0" xfId="1" applyBorder="1"/>
    <xf numFmtId="0" fontId="4" fillId="0" borderId="0" xfId="1" applyFont="1" applyFill="1" applyBorder="1" applyAlignment="1">
      <alignment horizontal="center"/>
    </xf>
    <xf numFmtId="0" fontId="5" fillId="4" borderId="7" xfId="1" applyFont="1" applyFill="1" applyBorder="1" applyAlignment="1"/>
    <xf numFmtId="0" fontId="5" fillId="4" borderId="8" xfId="1" applyFont="1" applyFill="1" applyBorder="1" applyAlignment="1"/>
    <xf numFmtId="0" fontId="5" fillId="4" borderId="9" xfId="1" applyFont="1" applyFill="1" applyBorder="1" applyAlignment="1"/>
    <xf numFmtId="0" fontId="6" fillId="0" borderId="0" xfId="1" applyFont="1" applyFill="1" applyBorder="1" applyAlignment="1">
      <alignment horizontal="center" vertical="center" wrapText="1"/>
    </xf>
    <xf numFmtId="0" fontId="6" fillId="3" borderId="10" xfId="1" applyFont="1" applyFill="1" applyBorder="1" applyAlignment="1">
      <alignment horizontal="center" vertical="center" wrapText="1"/>
    </xf>
    <xf numFmtId="0" fontId="6" fillId="3" borderId="11" xfId="1" applyFont="1" applyFill="1" applyBorder="1" applyAlignment="1">
      <alignment horizontal="center" vertical="center" wrapText="1"/>
    </xf>
    <xf numFmtId="0" fontId="6" fillId="3" borderId="12" xfId="1" applyFont="1" applyFill="1" applyBorder="1" applyAlignment="1">
      <alignment horizontal="center" vertical="center" wrapText="1"/>
    </xf>
    <xf numFmtId="0" fontId="6" fillId="3" borderId="13" xfId="1" applyFont="1" applyFill="1" applyBorder="1" applyAlignment="1">
      <alignment horizontal="center" vertical="center" wrapText="1"/>
    </xf>
    <xf numFmtId="0" fontId="1" fillId="0" borderId="0" xfId="1" applyFill="1" applyBorder="1" applyAlignment="1" applyProtection="1">
      <alignment horizontal="center" vertical="center"/>
      <protection locked="0"/>
    </xf>
    <xf numFmtId="0" fontId="1" fillId="0" borderId="14" xfId="1" applyFont="1" applyBorder="1" applyAlignment="1" applyProtection="1">
      <alignment horizontal="center" vertical="center"/>
    </xf>
    <xf numFmtId="42" fontId="1" fillId="0" borderId="17" xfId="1" applyNumberFormat="1" applyFont="1" applyFill="1" applyBorder="1" applyAlignment="1" applyProtection="1">
      <alignment horizontal="center" vertical="center"/>
    </xf>
    <xf numFmtId="0" fontId="1" fillId="0" borderId="18" xfId="1" applyFont="1" applyBorder="1" applyAlignment="1" applyProtection="1">
      <alignment horizontal="center" vertical="center"/>
    </xf>
    <xf numFmtId="42" fontId="1" fillId="0" borderId="21" xfId="1" applyNumberFormat="1" applyFill="1" applyBorder="1" applyAlignment="1" applyProtection="1">
      <alignment horizontal="center" vertical="center"/>
    </xf>
    <xf numFmtId="42" fontId="1" fillId="0" borderId="24" xfId="1" applyNumberFormat="1" applyFill="1" applyBorder="1" applyAlignment="1" applyProtection="1">
      <alignment horizontal="center" vertical="center"/>
    </xf>
    <xf numFmtId="0" fontId="1" fillId="0" borderId="6" xfId="1" applyFont="1" applyBorder="1" applyAlignment="1" applyProtection="1">
      <alignment horizontal="center" vertical="center"/>
    </xf>
    <xf numFmtId="14" fontId="1" fillId="0" borderId="15" xfId="1" applyNumberFormat="1" applyBorder="1" applyAlignment="1" applyProtection="1">
      <alignment horizontal="center" vertical="center"/>
      <protection locked="0"/>
    </xf>
    <xf numFmtId="14" fontId="1" fillId="0" borderId="16" xfId="1" applyNumberFormat="1" applyBorder="1" applyAlignment="1" applyProtection="1">
      <alignment horizontal="center" vertical="center"/>
      <protection locked="0"/>
    </xf>
    <xf numFmtId="14" fontId="1" fillId="0" borderId="19" xfId="1" applyNumberFormat="1" applyBorder="1" applyAlignment="1" applyProtection="1">
      <alignment horizontal="center" vertical="center"/>
      <protection locked="0"/>
    </xf>
    <xf numFmtId="14" fontId="1" fillId="0" borderId="20" xfId="1" applyNumberFormat="1" applyBorder="1" applyAlignment="1" applyProtection="1">
      <alignment horizontal="center" vertical="center"/>
      <protection locked="0"/>
    </xf>
    <xf numFmtId="14" fontId="1" fillId="0" borderId="22" xfId="1" applyNumberFormat="1" applyBorder="1" applyAlignment="1" applyProtection="1">
      <alignment horizontal="center" vertical="center"/>
      <protection locked="0"/>
    </xf>
    <xf numFmtId="14" fontId="1" fillId="0" borderId="23" xfId="1" applyNumberFormat="1" applyBorder="1" applyAlignment="1" applyProtection="1">
      <alignment horizontal="center" vertical="center"/>
      <protection locked="0"/>
    </xf>
    <xf numFmtId="14" fontId="1" fillId="0" borderId="25" xfId="1" applyNumberFormat="1" applyBorder="1" applyAlignment="1" applyProtection="1">
      <alignment horizontal="center" vertical="center"/>
      <protection locked="0"/>
    </xf>
    <xf numFmtId="14" fontId="1" fillId="0" borderId="26" xfId="1" applyNumberFormat="1" applyBorder="1" applyAlignment="1" applyProtection="1">
      <alignment horizontal="center" vertical="center"/>
      <protection locked="0"/>
    </xf>
    <xf numFmtId="14" fontId="1" fillId="0" borderId="4" xfId="1" applyNumberFormat="1" applyFill="1" applyBorder="1" applyAlignment="1">
      <alignment horizontal="center" vertical="center"/>
    </xf>
    <xf numFmtId="14" fontId="1" fillId="0" borderId="5" xfId="1" applyNumberFormat="1" applyBorder="1" applyAlignment="1">
      <alignment horizontal="center" vertical="center"/>
    </xf>
    <xf numFmtId="14" fontId="0" fillId="0" borderId="0" xfId="0" applyNumberFormat="1"/>
    <xf numFmtId="14" fontId="0" fillId="0" borderId="7" xfId="0" applyNumberFormat="1" applyBorder="1" applyAlignment="1">
      <alignment horizontal="center"/>
    </xf>
    <xf numFmtId="14" fontId="0" fillId="0" borderId="27" xfId="0" applyNumberFormat="1" applyBorder="1" applyAlignment="1">
      <alignment horizontal="center"/>
    </xf>
    <xf numFmtId="0" fontId="3" fillId="3" borderId="3" xfId="1" applyFont="1" applyFill="1" applyBorder="1" applyAlignment="1">
      <alignment horizontal="center" vertical="center"/>
    </xf>
    <xf numFmtId="0" fontId="3" fillId="3" borderId="6" xfId="1" applyFont="1" applyFill="1" applyBorder="1" applyAlignment="1">
      <alignment horizontal="center" vertical="center"/>
    </xf>
    <xf numFmtId="42" fontId="1" fillId="0" borderId="5" xfId="1" applyNumberFormat="1" applyBorder="1"/>
  </cellXfs>
  <cellStyles count="2">
    <cellStyle name="Normal" xfId="0" builtinId="0"/>
    <cellStyle name="Normal 2" xfId="1"/>
  </cellStyles>
  <dxfs count="3">
    <dxf>
      <font>
        <strike/>
      </font>
    </dxf>
    <dxf>
      <font>
        <strike/>
      </font>
    </dxf>
    <dxf>
      <font>
        <strike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cro/Factures_2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"/>
      <sheetName val="FL"/>
      <sheetName val="BO"/>
      <sheetName val="Suivi factures"/>
      <sheetName val="BDD"/>
      <sheetName val="Temporaire"/>
    </sheetNames>
    <sheetDataSet>
      <sheetData sheetId="0" refreshError="1"/>
      <sheetData sheetId="1">
        <row r="19">
          <cell r="R19" t="str">
            <v>Esprit des Hébiens</v>
          </cell>
        </row>
      </sheetData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K22:O23"/>
  <sheetViews>
    <sheetView workbookViewId="0">
      <selection activeCell="N23" sqref="N23:O23"/>
    </sheetView>
  </sheetViews>
  <sheetFormatPr baseColWidth="10" defaultRowHeight="15"/>
  <cols>
    <col min="11" max="11" width="6.85546875" customWidth="1"/>
    <col min="12" max="12" width="7.28515625" customWidth="1"/>
    <col min="14" max="14" width="6.140625" customWidth="1"/>
    <col min="15" max="15" width="7.140625" customWidth="1"/>
  </cols>
  <sheetData>
    <row r="22" spans="11:15" ht="15.75" thickBot="1"/>
    <row r="23" spans="11:15" ht="15.75" thickBot="1">
      <c r="K23" s="34" t="s">
        <v>9</v>
      </c>
      <c r="L23" s="35"/>
      <c r="M23" s="33"/>
      <c r="N23" s="34"/>
      <c r="O23" s="35"/>
    </row>
  </sheetData>
  <mergeCells count="2">
    <mergeCell ref="K23:L23"/>
    <mergeCell ref="N23:O2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A1:F27"/>
  <sheetViews>
    <sheetView tabSelected="1" workbookViewId="0">
      <selection activeCell="F6" sqref="F6"/>
    </sheetView>
  </sheetViews>
  <sheetFormatPr baseColWidth="10" defaultRowHeight="15"/>
  <cols>
    <col min="1" max="1" width="16.85546875" style="2" customWidth="1"/>
    <col min="2" max="2" width="11.85546875" style="2" bestFit="1" customWidth="1"/>
    <col min="3" max="3" width="11.5703125" style="2" bestFit="1" customWidth="1"/>
    <col min="4" max="4" width="11.42578125" style="2"/>
    <col min="5" max="5" width="11.5703125" style="2" bestFit="1" customWidth="1"/>
    <col min="6" max="6" width="11.85546875" style="2" bestFit="1" customWidth="1"/>
    <col min="7" max="16384" width="11.42578125" style="2"/>
  </cols>
  <sheetData>
    <row r="1" spans="1:6" ht="17.25" thickBot="1">
      <c r="A1" s="1"/>
    </row>
    <row r="2" spans="1:6" ht="15" customHeight="1" thickBot="1">
      <c r="B2" s="3"/>
      <c r="C2" s="3"/>
      <c r="D2" s="3"/>
      <c r="E2" s="4" t="s">
        <v>0</v>
      </c>
      <c r="F2" s="5" t="s">
        <v>1</v>
      </c>
    </row>
    <row r="3" spans="1:6" ht="15" customHeight="1" thickBot="1">
      <c r="A3" s="36" t="s">
        <v>2</v>
      </c>
      <c r="B3" s="6"/>
      <c r="C3" s="6"/>
      <c r="D3" s="3"/>
      <c r="E3" s="31" t="s">
        <v>7</v>
      </c>
      <c r="F3" s="32" t="s">
        <v>8</v>
      </c>
    </row>
    <row r="4" spans="1:6" ht="15.75" customHeight="1" thickBot="1">
      <c r="A4" s="37"/>
      <c r="B4" s="6"/>
      <c r="C4" s="6"/>
      <c r="D4" s="7"/>
      <c r="E4" s="7"/>
    </row>
    <row r="5" spans="1:6" ht="17.25" thickBot="1">
      <c r="A5" s="8"/>
      <c r="B5" s="9"/>
      <c r="C5" s="9"/>
      <c r="D5" s="10"/>
      <c r="E5" s="11"/>
    </row>
    <row r="6" spans="1:6" ht="15.75" customHeight="1" thickBot="1">
      <c r="A6" s="12" t="s">
        <v>3</v>
      </c>
      <c r="B6" s="13" t="s">
        <v>4</v>
      </c>
      <c r="C6" s="14" t="s">
        <v>5</v>
      </c>
      <c r="D6" s="15" t="s">
        <v>6</v>
      </c>
      <c r="E6" s="16"/>
    </row>
    <row r="7" spans="1:6">
      <c r="A7" s="17" t="str">
        <f>IF([1]FL!$R$19="Esprit des Hébiens","FR21"&amp;"/15/11",IF([1]FL!$R$19="Elgebar","FR27"&amp;"/15/11",IF([1]FL!$R$19="Manapani","RM80"&amp;"/15/11",IF([1]FL!$R$19="Esprit de Chausey","DU32"&amp;"/15/11",IF([1]FL!$R$19="Vol de nuit","SR34"&amp;"/15/11",IF([1]FL!$R$19="Esprit des Minquiers","SO36"&amp;"/15/11",IF([1]FL!$R$19="Bikini","BA37"&amp;"/15/11",IF([1]FL!$R$19="El Ingles","SF37"&amp;"/15/11",IF([1]FL!$R$19="Esprit des îles","OV34"&amp;"/15/11",IF([1]FL!$R$19="Athos","FE41"&amp;"/15/11",IF([1]FL!$R$19="Esprit du Large","SO42"&amp;"/15/11",IF([1]FL!$R$19="Ilanaak","OV45"&amp;"/15/11",IF([1]FL!$R$19="Sailing Too","FR47"&amp;"/15/11",IF([1]FL!$R$19="Étoile du Large","BA49"&amp;"/15/11",""))))))))))))))</f>
        <v>FR21/15/11</v>
      </c>
      <c r="B7" s="23">
        <v>42100</v>
      </c>
      <c r="C7" s="24">
        <v>42112</v>
      </c>
      <c r="D7" s="18">
        <v>600</v>
      </c>
      <c r="E7" s="16"/>
    </row>
    <row r="8" spans="1:6">
      <c r="A8" s="19" t="str">
        <f>IF([1]FL!$R$19="Esprit des Hébiens","FR21"&amp;"/15/12",IF([1]FL!$R$19="Elgebar","FR27"&amp;"/15/12",IF([1]FL!$R$19="Manapani","RM80"&amp;"/15/12",IF([1]FL!$R$19="Esprit de Chausey","DU32"&amp;"/15/12",IF([1]FL!$R$19="Vol de nuit","SR34"&amp;"/15/12",IF([1]FL!$R$19="Esprit des Minquiers","SO36"&amp;"/15/12",IF([1]FL!$R$19="Bikini","BA37"&amp;"/15/12",IF([1]FL!$R$19="El Ingles","SF37"&amp;"/15/12",IF([1]FL!$R$19="Esprit des îles","OV34"&amp;"/15/12",IF([1]FL!$R$19="Athos","FE41"&amp;"/15/12",IF([1]FL!$R$19="Esprit du Large","SO42"&amp;"/15/12",IF([1]FL!$R$19="Ilanaak","OV45"&amp;"/15/12",IF([1]FL!$R$19="Sailing Too","FR47"&amp;"/15/12",IF([1]FL!$R$19="Étoile du Large","BA49"&amp;"/15/12",""))))))))))))))</f>
        <v>FR21/15/12</v>
      </c>
      <c r="B8" s="25">
        <v>42101</v>
      </c>
      <c r="C8" s="26">
        <v>42111</v>
      </c>
      <c r="D8" s="20">
        <v>500</v>
      </c>
      <c r="E8" s="16"/>
    </row>
    <row r="9" spans="1:6">
      <c r="A9" s="19" t="str">
        <f>IF([1]FL!$R$19="Esprit des Hébiens","FR21"&amp;"/15/13",IF([1]FL!$R$19="Elgebar","FR27"&amp;"/15/13",IF([1]FL!$R$19="Manapani","RM80"&amp;"/15/13",IF([1]FL!$R$19="Esprit de Chausey","DU32"&amp;"/15/13",IF([1]FL!$R$19="Vol de nuit","SR34"&amp;"/15/13",IF([1]FL!$R$19="Esprit des Minquiers","SO36"&amp;"/15/13",IF([1]FL!$R$19="Bikini","BA37"&amp;"/15/13",IF([1]FL!$R$19="El Ingles","SF37"&amp;"/15/13",IF([1]FL!$R$19="Esprit des îles","OV34"&amp;"/15/13",IF([1]FL!$R$19="Athos","FE41"&amp;"/15/13",IF([1]FL!$R$19="Esprit du Large","SO42"&amp;"/15/13",IF([1]FL!$R$19="Ilanaak","OV45"&amp;"/15/13",IF([1]FL!$R$19="Sailing Too","FR47"&amp;"/15/13",IF([1]FL!$R$19="Étoile du Large","BA49"&amp;"/15/13",""))))))))))))))</f>
        <v>FR21/15/13</v>
      </c>
      <c r="B9" s="25">
        <v>42102</v>
      </c>
      <c r="C9" s="26">
        <v>42109</v>
      </c>
      <c r="D9" s="20">
        <v>400</v>
      </c>
      <c r="E9" s="16"/>
    </row>
    <row r="10" spans="1:6">
      <c r="A10" s="19" t="str">
        <f>IF([1]FL!$R$19="Esprit des Hébiens","FR21"&amp;"/15/14",IF([1]FL!$R$19="Elgebar","FR27"&amp;"/15/14",IF([1]FL!$R$19="Manapani","RM80"&amp;"/15/14",IF([1]FL!$R$19="Esprit de Chausey","DU32"&amp;"/15/14",IF([1]FL!$R$19="Vol de nuit","SR34"&amp;"/15/14",IF([1]FL!$R$19="Esprit des Minquiers","SO36"&amp;"/15/14",IF([1]FL!$R$19="Bikini","BA37"&amp;"/15/14",IF([1]FL!$R$19="El Ingles","SF37"&amp;"/15/14",IF([1]FL!$R$19="Esprit des îles","OV34"&amp;"/15/14",IF([1]FL!$R$19="Athos","FE41"&amp;"/15/14",IF([1]FL!$R$19="Esprit du Large","SO42"&amp;"/15/14",IF([1]FL!$R$19="Ilanaak","OV45"&amp;"/15/14",IF([1]FL!$R$19="Sailing Too","FR47"&amp;"/15/14",IF([1]FL!$R$19="Étoile du Large","BA49"&amp;"/15/14",""))))))))))))))</f>
        <v>FR21/15/14</v>
      </c>
      <c r="B10" s="25"/>
      <c r="C10" s="26"/>
      <c r="D10" s="20">
        <v>0</v>
      </c>
      <c r="E10" s="16"/>
    </row>
    <row r="11" spans="1:6">
      <c r="A11" s="19" t="str">
        <f>IF([1]FL!$R$19="Esprit des Hébiens","FR21"&amp;"/15/15",IF([1]FL!$R$19="Elgebar","FR27"&amp;"/15/15",IF([1]FL!$R$19="Manapani","RM80"&amp;"/15/15",IF([1]FL!$R$19="Esprit de Chausey","DU32"&amp;"/15/15",IF([1]FL!$R$19="Vol de nuit","SR34"&amp;"/15/15",IF([1]FL!$R$19="Esprit des Minquiers","SO36"&amp;"/15/15",IF([1]FL!$R$19="Bikini","BA37"&amp;"/15/15",IF([1]FL!$R$19="El Ingles","SF37"&amp;"/15/15",IF([1]FL!$R$19="Esprit des îles","OV34"&amp;"/15/15",IF([1]FL!$R$19="Athos","FE41"&amp;"/15/15",IF([1]FL!$R$19="Esprit du Large","SO42"&amp;"/15/15",IF([1]FL!$R$19="Ilanaak","OV45"&amp;"/15/15",IF([1]FL!$R$19="Sailing Too","FR47"&amp;"/15/15",IF([1]FL!$R$19="Étoile du Large","BA49"&amp;"/15/15",""))))))))))))))</f>
        <v>FR21/15/15</v>
      </c>
      <c r="B11" s="25"/>
      <c r="C11" s="26"/>
      <c r="D11" s="20">
        <v>0</v>
      </c>
      <c r="E11" s="16"/>
    </row>
    <row r="12" spans="1:6">
      <c r="A12" s="19" t="str">
        <f>IF([1]FL!$R$19="Esprit des Hébiens","FR21"&amp;"/15/16",IF([1]FL!$R$19="Elgebar","FR27"&amp;"/15/16",IF([1]FL!$R$19="Manapani","RM80"&amp;"/15/16",IF([1]FL!$R$19="Esprit de Chausey","DU32"&amp;"/15/16",IF([1]FL!$R$19="Vol de nuit","SR34"&amp;"/15/16",IF([1]FL!$R$19="Esprit des Minquiers","SO36"&amp;"/15/16",IF([1]FL!$R$19="Bikini","BA37"&amp;"/15/16",IF([1]FL!$R$19="El Ingles","SF37"&amp;"/15/16",IF([1]FL!$R$19="Esprit des îles","OV34"&amp;"/15/16",IF([1]FL!$R$19="Athos","FE41"&amp;"/15/16",IF([1]FL!$R$19="Esprit du Large","SO42"&amp;"/15/16",IF([1]FL!$R$19="Ilanaak","OV45"&amp;"/15/16",IF([1]FL!$R$19="Sailing Too","FR47"&amp;"/15/16",IF([1]FL!$R$19="Étoile du Large","BA49"&amp;"/15/16",""))))))))))))))</f>
        <v>FR21/15/16</v>
      </c>
      <c r="B12" s="25"/>
      <c r="C12" s="26"/>
      <c r="D12" s="20">
        <v>0</v>
      </c>
      <c r="E12" s="16"/>
    </row>
    <row r="13" spans="1:6">
      <c r="A13" s="19" t="str">
        <f>IF([1]FL!$R$19="Esprit des Hébiens","FR21"&amp;"/15/17",IF([1]FL!$R$19="Elgebar","FR27"&amp;"/15/17",IF([1]FL!$R$19="Manapani","RM80"&amp;"/15/17",IF([1]FL!$R$19="Esprit de Chausey","DU32"&amp;"/15/17",IF([1]FL!$R$19="Vol de nuit","SR34"&amp;"/15/17",IF([1]FL!$R$19="Esprit des Minquiers","SO36"&amp;"/15/17",IF([1]FL!$R$19="Bikini","BA37"&amp;"/15/17",IF([1]FL!$R$19="El Ingles","SF37"&amp;"/15/17",IF([1]FL!$R$19="Esprit des îles","OV34"&amp;"/15/17",IF([1]FL!$R$19="Athos","FE41"&amp;"/15/17",IF([1]FL!$R$19="Esprit du Large","SO42"&amp;"/15/17",IF([1]FL!$R$19="Ilanaak","OV45"&amp;"/15/17",IF([1]FL!$R$19="Sailing Too","FR47"&amp;"/15/17",IF([1]FL!$R$19="Étoile du Large","BA49"&amp;"/15/17",""))))))))))))))</f>
        <v>FR21/15/17</v>
      </c>
      <c r="B13" s="25"/>
      <c r="C13" s="26"/>
      <c r="D13" s="20">
        <v>0</v>
      </c>
      <c r="E13" s="16"/>
    </row>
    <row r="14" spans="1:6">
      <c r="A14" s="19" t="str">
        <f>IF([1]FL!$R$19="Esprit des Hébiens","FR21"&amp;"/15/18",IF([1]FL!$R$19="Elgebar","FR27"&amp;"/15/18",IF([1]FL!$R$19="Manapani","RM80"&amp;"/15/18",IF([1]FL!$R$19="Esprit de Chausey","DU32"&amp;"/15/18",IF([1]FL!$R$19="Vol de nuit","SR34"&amp;"/15/18",IF([1]FL!$R$19="Esprit des Minquiers","SO36"&amp;"/15/18",IF([1]FL!$R$19="Bikini","BA37"&amp;"/15/18",IF([1]FL!$R$19="El Ingles","SF37"&amp;"/15/18",IF([1]FL!$R$19="Esprit des îles","OV34"&amp;"/15/18",IF([1]FL!$R$19="Athos","FE41"&amp;"/15/18",IF([1]FL!$R$19="Esprit du Large","SO42"&amp;"/15/18",IF([1]FL!$R$19="Ilanaak","OV45"&amp;"/15/18",IF([1]FL!$R$19="Sailing Too","FR47"&amp;"/15/18",IF([1]FL!$R$19="Étoile du Large","BA49"&amp;"/15/18",""))))))))))))))</f>
        <v>FR21/15/18</v>
      </c>
      <c r="B14" s="25"/>
      <c r="C14" s="26"/>
      <c r="D14" s="20">
        <v>0</v>
      </c>
      <c r="E14" s="16"/>
    </row>
    <row r="15" spans="1:6">
      <c r="A15" s="19" t="str">
        <f>IF([1]FL!$R$19="Esprit des Hébiens","FR21"&amp;"/15/19",IF([1]FL!$R$19="Elgebar","FR27"&amp;"/15/19",IF([1]FL!$R$19="Manapani","RM80"&amp;"/15/19",IF([1]FL!$R$19="Esprit de Chausey","DU32"&amp;"/15/19",IF([1]FL!$R$19="Vol de nuit","SR34"&amp;"/15/19",IF([1]FL!$R$19="Esprit des Minquiers","SO36"&amp;"/15/19",IF([1]FL!$R$19="Bikini","BA37"&amp;"/15/19",IF([1]FL!$R$19="El Ingles","SF37"&amp;"/15/19",IF([1]FL!$R$19="Esprit des îles","OV34"&amp;"/15/19",IF([1]FL!$R$19="Athos","FE41"&amp;"/15/19",IF([1]FL!$R$19="Esprit du Large","SO42"&amp;"/15/19",IF([1]FL!$R$19="Ilanaak","OV45"&amp;"/15/19",IF([1]FL!$R$19="Sailing Too","FR47"&amp;"/15/19",IF([1]FL!$R$19="Étoile du Large","BA49"&amp;"/15/19",""))))))))))))))</f>
        <v>FR21/15/19</v>
      </c>
      <c r="B15" s="25"/>
      <c r="C15" s="26"/>
      <c r="D15" s="20">
        <v>0</v>
      </c>
      <c r="E15" s="16"/>
    </row>
    <row r="16" spans="1:6">
      <c r="A16" s="19" t="str">
        <f>IF([1]FL!$R$19="Esprit des Hébiens","FR21"&amp;"/15/20",IF([1]FL!$R$19="Elgebar","FR27"&amp;"/15/20",IF([1]FL!$R$19="Manapani","RM80"&amp;"/15/20",IF([1]FL!$R$19="Esprit de Chausey","DU32"&amp;"/15/20",IF([1]FL!$R$19="Vol de nuit","SR34"&amp;"/15/20",IF([1]FL!$R$19="Esprit des Minquiers","SO36"&amp;"/15/20",IF([1]FL!$R$19="Bikini","BA37"&amp;"/15/20",IF([1]FL!$R$19="El Ingles","SF37"&amp;"/15/20",IF([1]FL!$R$19="Esprit des îles","OV34"&amp;"/15/20",IF([1]FL!$R$19="Athos","FE41"&amp;"/15/20",IF([1]FL!$R$19="Esprit du Large","SO42"&amp;"/15/20",IF([1]FL!$R$19="Ilanaak","OV45"&amp;"/15/20",IF([1]FL!$R$19="Sailing Too","FR47"&amp;"/15/20",IF([1]FL!$R$19="Étoile du Large","BA49"&amp;"/15/20",""))))))))))))))</f>
        <v>FR21/15/20</v>
      </c>
      <c r="B16" s="25"/>
      <c r="C16" s="26"/>
      <c r="D16" s="20">
        <v>0</v>
      </c>
      <c r="E16" s="16"/>
    </row>
    <row r="17" spans="1:5">
      <c r="A17" s="19" t="str">
        <f>IF([1]FL!$R$19="Esprit des Hébiens","FR21"&amp;"/15/21",IF([1]FL!$R$19="Elgebar","FR27"&amp;"/15/21",IF([1]FL!$R$19="Manapani","RM80"&amp;"/15/21",IF([1]FL!$R$19="Esprit de Chausey","DU32"&amp;"/15/21",IF([1]FL!$R$19="Vol de nuit","SR34"&amp;"/15/21",IF([1]FL!$R$19="Esprit des Minquiers","SO36"&amp;"/15/21",IF([1]FL!$R$19="Bikini","BA37"&amp;"/15/21",IF([1]FL!$R$19="El Ingles","SF37"&amp;"/15/21",IF([1]FL!$R$19="Esprit des îles","OV34"&amp;"/15/21",IF([1]FL!$R$19="Athos","FE41"&amp;"/15/21",IF([1]FL!$R$19="Esprit du Large","SO42"&amp;"/15/21",IF([1]FL!$R$19="Ilanaak","OV45"&amp;"/15/21",IF([1]FL!$R$19="Sailing Too","FR47"&amp;"/15/21",IF([1]FL!$R$19="Étoile du Large","BA49"&amp;"/15/21",""))))))))))))))</f>
        <v>FR21/15/21</v>
      </c>
      <c r="B17" s="25"/>
      <c r="C17" s="26"/>
      <c r="D17" s="20">
        <v>0</v>
      </c>
      <c r="E17" s="16"/>
    </row>
    <row r="18" spans="1:5">
      <c r="A18" s="19" t="str">
        <f>IF([1]FL!$R$19="Esprit des Hébiens","FR21"&amp;"/15/22",IF([1]FL!$R$19="Elgebar","FR27"&amp;"/15/22",IF([1]FL!$R$19="Manapani","RM80"&amp;"/15/22",IF([1]FL!$R$19="Esprit de Chausey","DU32"&amp;"/15/22",IF([1]FL!$R$19="Vol de nuit","SR34"&amp;"/15/22",IF([1]FL!$R$19="Esprit des Minquiers","SO36"&amp;"/15/22",IF([1]FL!$R$19="Bikini","BA37"&amp;"/15/22",IF([1]FL!$R$19="El Ingles","SF37"&amp;"/15/22",IF([1]FL!$R$19="Esprit des îles","OV34"&amp;"/15/22",IF([1]FL!$R$19="Athos","FE41"&amp;"/15/22",IF([1]FL!$R$19="Esprit du Large","SO42"&amp;"/15/22",IF([1]FL!$R$19="Ilanaak","OV45"&amp;"/15/22",IF([1]FL!$R$19="Sailing Too","FR47"&amp;"/15/22",IF([1]FL!$R$19="Étoile du Large","BA49"&amp;"/15/22",""))))))))))))))</f>
        <v>FR21/15/22</v>
      </c>
      <c r="B18" s="25"/>
      <c r="C18" s="26"/>
      <c r="D18" s="20">
        <v>0</v>
      </c>
      <c r="E18" s="16"/>
    </row>
    <row r="19" spans="1:5">
      <c r="A19" s="19" t="str">
        <f>IF([1]FL!$R$19="Esprit des Hébiens","FR21"&amp;"/15/23",IF([1]FL!$R$19="Elgebar","FR27"&amp;"/15/23",IF([1]FL!$R$19="Manapani","RM80"&amp;"/15/23",IF([1]FL!$R$19="Esprit de Chausey","DU32"&amp;"/15/23",IF([1]FL!$R$19="Vol de nuit","SR34"&amp;"/15/23",IF([1]FL!$R$19="Esprit des Minquiers","SO36"&amp;"/15/23",IF([1]FL!$R$19="Bikini","BA37"&amp;"/15/23",IF([1]FL!$R$19="El Ingles","SF37"&amp;"/15/23",IF([1]FL!$R$19="Esprit des îles","OV34"&amp;"/15/23",IF([1]FL!$R$19="Athos","FE41"&amp;"/15/23",IF([1]FL!$R$19="Esprit du Large","SO42"&amp;"/15/23",IF([1]FL!$R$19="Ilanaak","OV45"&amp;"/15/23",IF([1]FL!$R$19="Sailing Too","FR47"&amp;"/15/23",IF([1]FL!$R$19="Étoile du Large","BA49"&amp;"/15/23",""))))))))))))))</f>
        <v>FR21/15/23</v>
      </c>
      <c r="B19" s="25"/>
      <c r="C19" s="26"/>
      <c r="D19" s="20">
        <v>0</v>
      </c>
      <c r="E19" s="16"/>
    </row>
    <row r="20" spans="1:5">
      <c r="A20" s="19" t="str">
        <f>IF([1]FL!$R$19="Esprit des Hébiens","FR21"&amp;"/15/24",IF([1]FL!$R$19="Elgebar","FR27"&amp;"/15/24",IF([1]FL!$R$19="Manapani","RM80"&amp;"/15/24",IF([1]FL!$R$19="Esprit de Chausey","DU32"&amp;"/15/24",IF([1]FL!$R$19="Vol de nuit","SR34"&amp;"/15/24",IF([1]FL!$R$19="Esprit des Minquiers","SO36"&amp;"/15/24",IF([1]FL!$R$19="Bikini","BA37"&amp;"/15/24",IF([1]FL!$R$19="El Ingles","SF37"&amp;"/15/24",IF([1]FL!$R$19="Esprit des îles","OV34"&amp;"/15/24",IF([1]FL!$R$19="Athos","FE41"&amp;"/15/24",IF([1]FL!$R$19="Esprit du Large","SO42"&amp;"/15/24",IF([1]FL!$R$19="Ilanaak","OV45"&amp;"/15/24",IF([1]FL!$R$19="Sailing Too","FR47"&amp;"/15/24",IF([1]FL!$R$19="Étoile du Large","BA49"&amp;"/15/24",""))))))))))))))</f>
        <v>FR21/15/24</v>
      </c>
      <c r="B20" s="25"/>
      <c r="C20" s="26"/>
      <c r="D20" s="20">
        <v>0</v>
      </c>
      <c r="E20" s="16"/>
    </row>
    <row r="21" spans="1:5">
      <c r="A21" s="19" t="str">
        <f>IF([1]FL!$R$19="Esprit des Hébiens","FR21"&amp;"/15/25",IF([1]FL!$R$19="Elgebar","FR27"&amp;"/15/25",IF([1]FL!$R$19="Manapani","RM80"&amp;"/15/25",IF([1]FL!$R$19="Esprit de Chausey","DU32"&amp;"/15/25",IF([1]FL!$R$19="Vol de nuit","SR34"&amp;"/15/25",IF([1]FL!$R$19="Esprit des Minquiers","SO36"&amp;"/15/25",IF([1]FL!$R$19="Bikini","BA37"&amp;"/15/25",IF([1]FL!$R$19="El Ingles","SF37"&amp;"/15/25",IF([1]FL!$R$19="Esprit des îles","OV34"&amp;"/15/25",IF([1]FL!$R$19="Athos","FE41"&amp;"/15/25",IF([1]FL!$R$19="Esprit du Large","SO42"&amp;"/15/25",IF([1]FL!$R$19="Ilanaak","OV45"&amp;"/15/25",IF([1]FL!$R$19="Sailing Too","FR47"&amp;"/15/25",IF([1]FL!$R$19="Étoile du Large","BA49"&amp;"/15/25",""))))))))))))))</f>
        <v>FR21/15/25</v>
      </c>
      <c r="B21" s="25"/>
      <c r="C21" s="26"/>
      <c r="D21" s="20">
        <v>0</v>
      </c>
      <c r="E21" s="16"/>
    </row>
    <row r="22" spans="1:5">
      <c r="A22" s="19" t="str">
        <f>IF([1]FL!$R$19="Esprit des Hébiens","FR21"&amp;"/15/26",IF([1]FL!$R$19="Elgebar","FR27"&amp;"/15/26",IF([1]FL!$R$19="Manapani","RM80"&amp;"/15/26",IF([1]FL!$R$19="Esprit de Chausey","DU32"&amp;"/15/26",IF([1]FL!$R$19="Vol de nuit","SR34"&amp;"/15/26",IF([1]FL!$R$19="Esprit des Minquiers","SO36"&amp;"/15/26",IF([1]FL!$R$19="Bikini","BA37"&amp;"/15/26",IF([1]FL!$R$19="El Ingles","SF37"&amp;"/15/26",IF([1]FL!$R$19="Esprit des îles","OV34"&amp;"/15/26",IF([1]FL!$R$19="Athos","FE41"&amp;"/15/26",IF([1]FL!$R$19="Esprit du Large","SO42"&amp;"/15/26",IF([1]FL!$R$19="Ilanaak","OV45"&amp;"/15/26",IF([1]FL!$R$19="Sailing Too","FR47"&amp;"/15/26",IF([1]FL!$R$19="Étoile du Large","BA49"&amp;"/15/26",""))))))))))))))</f>
        <v>FR21/15/26</v>
      </c>
      <c r="B22" s="25"/>
      <c r="C22" s="26"/>
      <c r="D22" s="20">
        <v>0</v>
      </c>
      <c r="E22" s="16"/>
    </row>
    <row r="23" spans="1:5">
      <c r="A23" s="19" t="str">
        <f>IF([1]FL!$R$19="Esprit des Hébiens","FR21"&amp;"/15/27",IF([1]FL!$R$19="Elgebar","FR27"&amp;"/15/27",IF([1]FL!$R$19="Manapani","RM80"&amp;"/15/27",IF([1]FL!$R$19="Esprit de Chausey","DU32"&amp;"/15/27",IF([1]FL!$R$19="Vol de nuit","SR34"&amp;"/15/27",IF([1]FL!$R$19="Esprit des Minquiers","SO36"&amp;"/15/27",IF([1]FL!$R$19="Bikini","BA37"&amp;"/15/27",IF([1]FL!$R$19="El Ingles","SF37"&amp;"/15/27",IF([1]FL!$R$19="Esprit des îles","OV34"&amp;"/15/27",IF([1]FL!$R$19="Athos","FE41"&amp;"/15/27",IF([1]FL!$R$19="Esprit du Large","SO42"&amp;"/15/27",IF([1]FL!$R$19="Ilanaak","OV45"&amp;"/15/27",IF([1]FL!$R$19="Sailing Too","FR47"&amp;"/15/27",IF([1]FL!$R$19="Étoile du Large","BA49"&amp;"/15/27",""))))))))))))))</f>
        <v>FR21/15/27</v>
      </c>
      <c r="B23" s="25"/>
      <c r="C23" s="26"/>
      <c r="D23" s="20">
        <v>0</v>
      </c>
      <c r="E23" s="16"/>
    </row>
    <row r="24" spans="1:5">
      <c r="A24" s="19" t="str">
        <f>IF([1]FL!$R$19="Esprit des Hébiens","FR21"&amp;"/15/28",IF([1]FL!$R$19="Elgebar","FR27"&amp;"/15/28",IF([1]FL!$R$19="Manapani","RM80"&amp;"/15/28",IF([1]FL!$R$19="Esprit de Chausey","DU32"&amp;"/15/28",IF([1]FL!$R$19="Vol de nuit","SR34"&amp;"/15/28",IF([1]FL!$R$19="Esprit des Minquiers","SO36"&amp;"/15/28",IF([1]FL!$R$19="Bikini","BA37"&amp;"/15/28",IF([1]FL!$R$19="El Ingles","SF37"&amp;"/15/28",IF([1]FL!$R$19="Esprit des îles","OV34"&amp;"/15/28",IF([1]FL!$R$19="Athos","FE41"&amp;"/15/28",IF([1]FL!$R$19="Esprit du Large","SO42"&amp;"/15/28",IF([1]FL!$R$19="Ilanaak","OV45"&amp;"/15/28",IF([1]FL!$R$19="Sailing Too","FR47"&amp;"/15/28",IF([1]FL!$R$19="Étoile du Large","BA49"&amp;"/15/28",""))))))))))))))</f>
        <v>FR21/15/28</v>
      </c>
      <c r="B24" s="25"/>
      <c r="C24" s="26"/>
      <c r="D24" s="20">
        <v>0</v>
      </c>
      <c r="E24" s="16"/>
    </row>
    <row r="25" spans="1:5">
      <c r="A25" s="19" t="str">
        <f>IF([1]FL!$R$19="Esprit des Hébiens","FR21"&amp;"/15/29",IF([1]FL!$R$19="Elgebar","FR27"&amp;"/15/29",IF([1]FL!$R$19="Manapani","RM80"&amp;"/15/29",IF([1]FL!$R$19="Esprit de Chausey","DU32"&amp;"/15/29",IF([1]FL!$R$19="Vol de nuit","SR34"&amp;"/15/29",IF([1]FL!$R$19="Esprit des Minquiers","SO36"&amp;"/15/29",IF([1]FL!$R$19="Bikini","BA37"&amp;"/15/29",IF([1]FL!$R$19="El Ingles","SF37"&amp;"/15/29",IF([1]FL!$R$19="Esprit des îles","OV34"&amp;"/15/29",IF([1]FL!$R$19="Athos","FE41"&amp;"/15/29",IF([1]FL!$R$19="Esprit du Large","SO42"&amp;"/15/29",IF([1]FL!$R$19="Ilanaak","OV45"&amp;"/15/29",IF([1]FL!$R$19="Sailing Too","FR47"&amp;"/15/29",IF([1]FL!$R$19="Étoile du Large","BA49"&amp;"/15/29",""))))))))))))))</f>
        <v>FR21/15/29</v>
      </c>
      <c r="B25" s="25"/>
      <c r="C25" s="26"/>
      <c r="D25" s="20">
        <v>0</v>
      </c>
      <c r="E25" s="16"/>
    </row>
    <row r="26" spans="1:5">
      <c r="A26" s="19" t="str">
        <f>IF([1]FL!$R$19="Esprit des Hébiens","FR21"&amp;"/15/30",IF([1]FL!$R$19="Elgebar","FR27"&amp;"/15/30",IF([1]FL!$R$19="Manapani","RM80"&amp;"/15/30",IF([1]FL!$R$19="Esprit de Chausey","DU32"&amp;"/15/30",IF([1]FL!$R$19="Vol de nuit","SR34"&amp;"/15/30",IF([1]FL!$R$19="Esprit des Minquiers","SO36"&amp;"/15/30",IF([1]FL!$R$19="Bikini","BA37"&amp;"/15/30",IF([1]FL!$R$19="El Ingles","SF37"&amp;"/15/30",IF([1]FL!$R$19="Esprit des îles","OV34"&amp;"/15/30",IF([1]FL!$R$19="Athos","FE41"&amp;"/15/30",IF([1]FL!$R$19="Esprit du Large","SO42"&amp;"/15/30",IF([1]FL!$R$19="Ilanaak","OV45"&amp;"/15/30",IF([1]FL!$R$19="Sailing Too","FR47"&amp;"/15/30",IF([1]FL!$R$19="Étoile du Large","BA49"&amp;"/15/30",""))))))))))))))</f>
        <v>FR21/15/30</v>
      </c>
      <c r="B26" s="27"/>
      <c r="C26" s="28"/>
      <c r="D26" s="21">
        <v>0</v>
      </c>
      <c r="E26" s="16"/>
    </row>
    <row r="27" spans="1:5" ht="15.75" thickBot="1">
      <c r="A27" s="22" t="str">
        <f>IF([1]FL!$R$19="Esprit des Hébiens","FR21"&amp;"/15/31",IF([1]FL!$R$19="Elgebar","FR27"&amp;"/15/31",IF([1]FL!$R$19="Manapani","RM80"&amp;"/15/31",IF([1]FL!$R$19="Esprit de Chausey","DU32"&amp;"/15/31",IF([1]FL!$R$19="Vol de nuit","SR34"&amp;"/15/31",IF([1]FL!$R$19="Esprit des Minquiers","SO36"&amp;"/15/31",IF([1]FL!$R$19="Bikini","BA37"&amp;"/15/31",IF([1]FL!$R$19="El Ingles","SF37"&amp;"/15/31",IF([1]FL!$R$19="Esprit des îles","OV34"&amp;"/15/31",IF([1]FL!$R$19="Athos","FE41"&amp;"/15/31",IF([1]FL!$R$19="Esprit du Large","SO42"&amp;"/15/31",IF([1]FL!$R$19="Ilanaak","OV45"&amp;"/15/31",IF([1]FL!$R$19="Sailing Too","FR47"&amp;"/15/31",IF([1]FL!$R$19="Étoile du Large","BA49"&amp;"/15/31",""))))))))))))))</f>
        <v>FR21/15/31</v>
      </c>
      <c r="B27" s="29"/>
      <c r="C27" s="30"/>
      <c r="D27" s="38">
        <v>0</v>
      </c>
    </row>
  </sheetData>
  <mergeCells count="1">
    <mergeCell ref="A3:A4"/>
  </mergeCells>
  <conditionalFormatting sqref="B13:E25 B6:E11">
    <cfRule type="expression" dxfId="2" priority="3">
      <formula>#REF!="Oui"</formula>
    </cfRule>
  </conditionalFormatting>
  <conditionalFormatting sqref="B14:C27 A7:C7 B8:C12 A8:A27">
    <cfRule type="expression" dxfId="1" priority="2">
      <formula>$E7="Oui"</formula>
    </cfRule>
  </conditionalFormatting>
  <conditionalFormatting sqref="B26:E26">
    <cfRule type="expression" dxfId="0" priority="1">
      <formula>$E27="Oui"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Temporaire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</dc:creator>
  <cp:lastModifiedBy>Kevin</cp:lastModifiedBy>
  <dcterms:created xsi:type="dcterms:W3CDTF">2015-05-20T19:20:39Z</dcterms:created>
  <dcterms:modified xsi:type="dcterms:W3CDTF">2015-05-20T21:21:48Z</dcterms:modified>
</cp:coreProperties>
</file>