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75" windowWidth="19875" windowHeight="772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N10" i="1"/>
  <c r="I10"/>
  <c r="O10" l="1"/>
  <c r="P10" s="1"/>
  <c r="S33"/>
  <c r="T33" s="1"/>
  <c r="U33" s="1"/>
  <c r="S32"/>
  <c r="T32" s="1"/>
  <c r="U32" s="1"/>
  <c r="S31"/>
  <c r="T31" s="1"/>
  <c r="U31" s="1"/>
  <c r="S30"/>
  <c r="T30" s="1"/>
  <c r="U30" s="1"/>
  <c r="S29"/>
  <c r="T29" s="1"/>
  <c r="U29" s="1"/>
  <c r="S28"/>
  <c r="T28" s="1"/>
  <c r="U28" s="1"/>
  <c r="S27"/>
  <c r="T27" s="1"/>
  <c r="U27" s="1"/>
  <c r="S26"/>
  <c r="T26" s="1"/>
  <c r="U26" s="1"/>
  <c r="S25"/>
  <c r="T25" s="1"/>
  <c r="U25" s="1"/>
  <c r="S24"/>
  <c r="T24" s="1"/>
  <c r="U24" s="1"/>
  <c r="S23"/>
  <c r="T23" s="1"/>
  <c r="U23" s="1"/>
  <c r="S22"/>
  <c r="T22" s="1"/>
  <c r="U22" s="1"/>
  <c r="S21"/>
  <c r="T21" s="1"/>
  <c r="U21" s="1"/>
  <c r="S20"/>
  <c r="T20" s="1"/>
  <c r="U20" s="1"/>
  <c r="S19"/>
  <c r="T19" s="1"/>
  <c r="U19" s="1"/>
  <c r="S18"/>
  <c r="T18" s="1"/>
  <c r="U18" s="1"/>
  <c r="S17"/>
  <c r="T17" s="1"/>
  <c r="U17" s="1"/>
  <c r="S16"/>
  <c r="T16" s="1"/>
  <c r="U16" s="1"/>
  <c r="S15"/>
  <c r="T15" s="1"/>
  <c r="U15" s="1"/>
  <c r="S14"/>
  <c r="T14" s="1"/>
  <c r="U14" s="1"/>
  <c r="S13"/>
  <c r="T13" s="1"/>
  <c r="U13" s="1"/>
  <c r="S12"/>
  <c r="T12" s="1"/>
  <c r="U12" s="1"/>
  <c r="S11"/>
  <c r="T11" s="1"/>
  <c r="U11" s="1"/>
  <c r="S10"/>
  <c r="T10" s="1"/>
  <c r="U10" s="1"/>
  <c r="D14" l="1"/>
  <c r="E24"/>
  <c r="E23"/>
  <c r="E22"/>
  <c r="E21"/>
  <c r="E20"/>
  <c r="E19"/>
  <c r="E18"/>
  <c r="E17"/>
  <c r="E16"/>
  <c r="E15"/>
  <c r="E14"/>
  <c r="E13"/>
  <c r="E12"/>
  <c r="E11"/>
  <c r="E10"/>
  <c r="D24"/>
  <c r="D23"/>
  <c r="D22"/>
  <c r="D21"/>
  <c r="D20"/>
  <c r="D19"/>
  <c r="D18"/>
  <c r="D17"/>
  <c r="D16"/>
  <c r="D15"/>
  <c r="D13"/>
  <c r="D12"/>
  <c r="D11"/>
  <c r="D10"/>
  <c r="J10" l="1"/>
  <c r="H11" s="1"/>
</calcChain>
</file>

<file path=xl/sharedStrings.xml><?xml version="1.0" encoding="utf-8"?>
<sst xmlns="http://schemas.openxmlformats.org/spreadsheetml/2006/main" count="65" uniqueCount="47">
  <si>
    <t>Diamètre</t>
  </si>
  <si>
    <t>Débit majoré</t>
  </si>
  <si>
    <t>Taux de fuite du réseau (%) :</t>
  </si>
  <si>
    <t>Débit</t>
  </si>
  <si>
    <t>(mm)</t>
  </si>
  <si>
    <t>(m/s)</t>
  </si>
  <si>
    <r>
      <t>(m</t>
    </r>
    <r>
      <rPr>
        <b/>
        <vertAlign val="superscript"/>
        <sz val="10"/>
        <color theme="0"/>
        <rFont val="Arial Narrow"/>
        <family val="2"/>
      </rPr>
      <t>3</t>
    </r>
    <r>
      <rPr>
        <b/>
        <sz val="10"/>
        <color theme="0"/>
        <rFont val="Arial Narrow"/>
        <family val="2"/>
      </rPr>
      <t>/h)</t>
    </r>
  </si>
  <si>
    <t>Vitesse</t>
  </si>
  <si>
    <t>Perte de charge</t>
  </si>
  <si>
    <t>(mmCE/m)</t>
  </si>
  <si>
    <t>Largeur</t>
  </si>
  <si>
    <t>Diamètre équivalent</t>
  </si>
  <si>
    <t>Diamètre équivalent conduits rectangulaires</t>
  </si>
  <si>
    <t>Diamètre équivalent conduits oblongs</t>
  </si>
  <si>
    <r>
      <t xml:space="preserve">  360 </t>
    </r>
    <r>
      <rPr>
        <sz val="10"/>
        <rFont val="Calibri"/>
        <family val="2"/>
      </rPr>
      <t>×</t>
    </r>
    <r>
      <rPr>
        <sz val="10"/>
        <rFont val="Arial"/>
        <family val="2"/>
      </rPr>
      <t xml:space="preserve"> 80</t>
    </r>
  </si>
  <si>
    <r>
      <t xml:space="preserve">  350 </t>
    </r>
    <r>
      <rPr>
        <sz val="10"/>
        <rFont val="Calibri"/>
        <family val="2"/>
      </rPr>
      <t xml:space="preserve">× </t>
    </r>
    <r>
      <rPr>
        <sz val="10"/>
        <rFont val="Arial"/>
        <family val="2"/>
      </rPr>
      <t>100</t>
    </r>
  </si>
  <si>
    <r>
      <t xml:space="preserve">  325 </t>
    </r>
    <r>
      <rPr>
        <sz val="10"/>
        <rFont val="Calibri"/>
        <family val="2"/>
      </rPr>
      <t>×</t>
    </r>
    <r>
      <rPr>
        <sz val="10"/>
        <rFont val="Arial"/>
        <family val="2"/>
      </rPr>
      <t xml:space="preserve"> 130</t>
    </r>
  </si>
  <si>
    <r>
      <t xml:space="preserve">  450 </t>
    </r>
    <r>
      <rPr>
        <sz val="10"/>
        <rFont val="Calibri"/>
        <family val="2"/>
      </rPr>
      <t>×</t>
    </r>
    <r>
      <rPr>
        <sz val="10"/>
        <rFont val="Arial"/>
        <family val="2"/>
      </rPr>
      <t xml:space="preserve"> 100</t>
    </r>
  </si>
  <si>
    <r>
      <t xml:space="preserve">  425 </t>
    </r>
    <r>
      <rPr>
        <sz val="10"/>
        <rFont val="Calibri"/>
        <family val="2"/>
      </rPr>
      <t>×</t>
    </r>
    <r>
      <rPr>
        <sz val="10"/>
        <rFont val="Arial"/>
        <family val="2"/>
      </rPr>
      <t xml:space="preserve"> 130</t>
    </r>
  </si>
  <si>
    <r>
      <t xml:space="preserve">  490 </t>
    </r>
    <r>
      <rPr>
        <sz val="10"/>
        <rFont val="Calibri"/>
        <family val="2"/>
      </rPr>
      <t>×</t>
    </r>
    <r>
      <rPr>
        <sz val="10"/>
        <rFont val="Arial"/>
        <family val="2"/>
      </rPr>
      <t xml:space="preserve"> 130</t>
    </r>
  </si>
  <si>
    <r>
      <t xml:space="preserve">  410 </t>
    </r>
    <r>
      <rPr>
        <sz val="10"/>
        <rFont val="Calibri"/>
        <family val="2"/>
      </rPr>
      <t>×</t>
    </r>
    <r>
      <rPr>
        <sz val="10"/>
        <rFont val="Arial"/>
        <family val="2"/>
      </rPr>
      <t xml:space="preserve"> 165</t>
    </r>
  </si>
  <si>
    <r>
      <t xml:space="preserve">  475 </t>
    </r>
    <r>
      <rPr>
        <sz val="10"/>
        <rFont val="Calibri"/>
        <family val="2"/>
      </rPr>
      <t>×</t>
    </r>
    <r>
      <rPr>
        <sz val="10"/>
        <rFont val="Arial"/>
        <family val="2"/>
      </rPr>
      <t xml:space="preserve"> 165</t>
    </r>
  </si>
  <si>
    <r>
      <t xml:space="preserve">  545 </t>
    </r>
    <r>
      <rPr>
        <sz val="10"/>
        <rFont val="Calibri"/>
        <family val="2"/>
      </rPr>
      <t>×</t>
    </r>
    <r>
      <rPr>
        <sz val="10"/>
        <rFont val="Arial"/>
        <family val="2"/>
      </rPr>
      <t xml:space="preserve"> 165</t>
    </r>
  </si>
  <si>
    <r>
      <t xml:space="preserve">  515 </t>
    </r>
    <r>
      <rPr>
        <sz val="10"/>
        <rFont val="Calibri"/>
        <family val="2"/>
      </rPr>
      <t>×</t>
    </r>
    <r>
      <rPr>
        <sz val="10"/>
        <rFont val="Arial"/>
        <family val="2"/>
      </rPr>
      <t xml:space="preserve"> 215</t>
    </r>
  </si>
  <si>
    <r>
      <t xml:space="preserve">  700 </t>
    </r>
    <r>
      <rPr>
        <sz val="10"/>
        <rFont val="Calibri"/>
        <family val="2"/>
      </rPr>
      <t>×</t>
    </r>
    <r>
      <rPr>
        <sz val="10"/>
        <rFont val="Arial"/>
        <family val="2"/>
      </rPr>
      <t xml:space="preserve"> 165</t>
    </r>
  </si>
  <si>
    <r>
      <t xml:space="preserve">  675 </t>
    </r>
    <r>
      <rPr>
        <sz val="10"/>
        <rFont val="Calibri"/>
        <family val="2"/>
      </rPr>
      <t>×</t>
    </r>
    <r>
      <rPr>
        <sz val="10"/>
        <rFont val="Arial"/>
        <family val="2"/>
      </rPr>
      <t xml:space="preserve"> 215</t>
    </r>
  </si>
  <si>
    <r>
      <t xml:space="preserve">  645 </t>
    </r>
    <r>
      <rPr>
        <sz val="10"/>
        <rFont val="Calibri"/>
        <family val="2"/>
      </rPr>
      <t>×</t>
    </r>
    <r>
      <rPr>
        <sz val="10"/>
        <rFont val="Arial"/>
        <family val="2"/>
      </rPr>
      <t xml:space="preserve"> 265</t>
    </r>
  </si>
  <si>
    <r>
      <t xml:space="preserve">  620 </t>
    </r>
    <r>
      <rPr>
        <sz val="10"/>
        <rFont val="Calibri"/>
        <family val="2"/>
      </rPr>
      <t>×</t>
    </r>
    <r>
      <rPr>
        <sz val="10"/>
        <rFont val="Arial"/>
        <family val="2"/>
      </rPr>
      <t xml:space="preserve"> 320</t>
    </r>
  </si>
  <si>
    <r>
      <t xml:space="preserve">  850 </t>
    </r>
    <r>
      <rPr>
        <sz val="10"/>
        <rFont val="Calibri"/>
        <family val="2"/>
      </rPr>
      <t>×</t>
    </r>
    <r>
      <rPr>
        <sz val="10"/>
        <rFont val="Arial"/>
        <family val="2"/>
      </rPr>
      <t xml:space="preserve"> 265</t>
    </r>
  </si>
  <si>
    <r>
      <t xml:space="preserve">  820 </t>
    </r>
    <r>
      <rPr>
        <sz val="10"/>
        <rFont val="Calibri"/>
        <family val="2"/>
      </rPr>
      <t>×</t>
    </r>
    <r>
      <rPr>
        <sz val="10"/>
        <rFont val="Arial"/>
        <family val="2"/>
      </rPr>
      <t xml:space="preserve"> 320</t>
    </r>
  </si>
  <si>
    <r>
      <t xml:space="preserve">  975 </t>
    </r>
    <r>
      <rPr>
        <sz val="10"/>
        <rFont val="Calibri"/>
        <family val="2"/>
      </rPr>
      <t>×</t>
    </r>
    <r>
      <rPr>
        <sz val="10"/>
        <rFont val="Arial"/>
        <family val="2"/>
      </rPr>
      <t xml:space="preserve"> 265</t>
    </r>
  </si>
  <si>
    <r>
      <t xml:space="preserve">  765 </t>
    </r>
    <r>
      <rPr>
        <sz val="10"/>
        <rFont val="Calibri"/>
        <family val="2"/>
      </rPr>
      <t>×</t>
    </r>
    <r>
      <rPr>
        <sz val="10"/>
        <rFont val="Arial"/>
        <family val="2"/>
      </rPr>
      <t xml:space="preserve"> 415</t>
    </r>
  </si>
  <si>
    <r>
      <t xml:space="preserve">  950 </t>
    </r>
    <r>
      <rPr>
        <sz val="10"/>
        <rFont val="Calibri"/>
        <family val="2"/>
      </rPr>
      <t>×</t>
    </r>
    <r>
      <rPr>
        <sz val="10"/>
        <rFont val="Arial"/>
        <family val="2"/>
      </rPr>
      <t xml:space="preserve"> 320</t>
    </r>
  </si>
  <si>
    <r>
      <t xml:space="preserve">  895 </t>
    </r>
    <r>
      <rPr>
        <sz val="10"/>
        <rFont val="Calibri"/>
        <family val="2"/>
      </rPr>
      <t>×</t>
    </r>
    <r>
      <rPr>
        <sz val="10"/>
        <rFont val="Arial"/>
        <family val="2"/>
      </rPr>
      <t xml:space="preserve"> 415</t>
    </r>
  </si>
  <si>
    <r>
      <t xml:space="preserve">  835 </t>
    </r>
    <r>
      <rPr>
        <sz val="10"/>
        <rFont val="Calibri"/>
        <family val="2"/>
      </rPr>
      <t>×</t>
    </r>
    <r>
      <rPr>
        <sz val="10"/>
        <rFont val="Arial"/>
        <family val="2"/>
      </rPr>
      <t xml:space="preserve"> 515</t>
    </r>
  </si>
  <si>
    <r>
      <t xml:space="preserve"> 1030 </t>
    </r>
    <r>
      <rPr>
        <sz val="10"/>
        <rFont val="Calibri"/>
        <family val="2"/>
      </rPr>
      <t>×</t>
    </r>
    <r>
      <rPr>
        <sz val="10"/>
        <rFont val="Arial"/>
        <family val="2"/>
      </rPr>
      <t xml:space="preserve"> 415</t>
    </r>
  </si>
  <si>
    <r>
      <t xml:space="preserve">  975 </t>
    </r>
    <r>
      <rPr>
        <sz val="10"/>
        <rFont val="Calibri"/>
        <family val="2"/>
      </rPr>
      <t>×</t>
    </r>
    <r>
      <rPr>
        <sz val="10"/>
        <rFont val="Arial"/>
        <family val="2"/>
      </rPr>
      <t xml:space="preserve"> 515</t>
    </r>
  </si>
  <si>
    <r>
      <t xml:space="preserve"> 1130 </t>
    </r>
    <r>
      <rPr>
        <sz val="10"/>
        <rFont val="Calibri"/>
        <family val="2"/>
      </rPr>
      <t>×</t>
    </r>
    <r>
      <rPr>
        <sz val="10"/>
        <rFont val="Arial"/>
        <family val="2"/>
      </rPr>
      <t xml:space="preserve"> 515</t>
    </r>
  </si>
  <si>
    <r>
      <t xml:space="preserve">L </t>
    </r>
    <r>
      <rPr>
        <sz val="10"/>
        <color theme="0"/>
        <rFont val="Calibri"/>
        <family val="2"/>
      </rPr>
      <t>×</t>
    </r>
    <r>
      <rPr>
        <sz val="10"/>
        <color theme="0"/>
        <rFont val="Arial"/>
        <family val="2"/>
      </rPr>
      <t xml:space="preserve"> H</t>
    </r>
  </si>
  <si>
    <t>Débit majoré calculé</t>
  </si>
  <si>
    <t>Débit calculé</t>
  </si>
  <si>
    <t>(mmCE)</t>
  </si>
  <si>
    <t>Perte de charge linéique J</t>
  </si>
  <si>
    <t>Détermination des conduits de VMC (vitesse silencieuse)</t>
  </si>
  <si>
    <t>Hauteur calculée</t>
  </si>
  <si>
    <t>Hauteur choisie</t>
  </si>
  <si>
    <t>Pour que le calcul se fasse il faut que je saisisse à chaque fois une valeur dans la cellule K10. Le calcul de la cellule M10 ne se fait pas automatiquement.</t>
  </si>
</sst>
</file>

<file path=xl/styles.xml><?xml version="1.0" encoding="utf-8"?>
<styleSheet xmlns="http://schemas.openxmlformats.org/spreadsheetml/2006/main">
  <numFmts count="4">
    <numFmt numFmtId="164" formatCode="#,##0;\-#,##0;"/>
    <numFmt numFmtId="165" formatCode="0.000"/>
    <numFmt numFmtId="166" formatCode="0.000;\-0.000;"/>
    <numFmt numFmtId="167" formatCode="0.00;\-0.00;"/>
  </numFmts>
  <fonts count="10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0"/>
      <name val="Arial Narrow"/>
      <family val="2"/>
    </font>
    <font>
      <b/>
      <vertAlign val="superscript"/>
      <sz val="10"/>
      <color theme="0"/>
      <name val="Arial Narrow"/>
      <family val="2"/>
    </font>
    <font>
      <b/>
      <sz val="12"/>
      <color theme="1"/>
      <name val="Arial"/>
      <family val="2"/>
    </font>
    <font>
      <sz val="10"/>
      <name val="Arial"/>
      <family val="2"/>
    </font>
    <font>
      <b/>
      <sz val="11"/>
      <color theme="1"/>
      <name val="Arial Narrow"/>
      <family val="2"/>
    </font>
    <font>
      <sz val="10"/>
      <name val="Calibri"/>
      <family val="2"/>
    </font>
    <font>
      <sz val="10"/>
      <color theme="0"/>
      <name val="Calibri"/>
      <family val="2"/>
    </font>
    <font>
      <sz val="10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25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/>
    </xf>
    <xf numFmtId="3" fontId="1" fillId="0" borderId="6" xfId="0" applyNumberFormat="1" applyFont="1" applyBorder="1" applyAlignment="1">
      <alignment horizontal="right" indent="2"/>
    </xf>
    <xf numFmtId="164" fontId="1" fillId="0" borderId="6" xfId="0" applyNumberFormat="1" applyFont="1" applyBorder="1" applyAlignment="1">
      <alignment horizontal="right" indent="2"/>
    </xf>
    <xf numFmtId="3" fontId="1" fillId="0" borderId="7" xfId="0" applyNumberFormat="1" applyFont="1" applyBorder="1" applyAlignment="1">
      <alignment horizontal="right" indent="2"/>
    </xf>
    <xf numFmtId="164" fontId="1" fillId="0" borderId="7" xfId="0" applyNumberFormat="1" applyFont="1" applyBorder="1" applyAlignment="1">
      <alignment horizontal="right" indent="2"/>
    </xf>
    <xf numFmtId="3" fontId="1" fillId="0" borderId="8" xfId="0" applyNumberFormat="1" applyFont="1" applyBorder="1" applyAlignment="1">
      <alignment horizontal="right" indent="2"/>
    </xf>
    <xf numFmtId="164" fontId="1" fillId="0" borderId="8" xfId="0" applyNumberFormat="1" applyFont="1" applyBorder="1" applyAlignment="1">
      <alignment horizontal="right" indent="2"/>
    </xf>
    <xf numFmtId="0" fontId="1" fillId="0" borderId="0" xfId="0" applyFont="1" applyAlignment="1"/>
    <xf numFmtId="0" fontId="2" fillId="2" borderId="4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1" fillId="0" borderId="13" xfId="0" applyFont="1" applyBorder="1" applyAlignment="1">
      <alignment horizontal="right" indent="2"/>
    </xf>
    <xf numFmtId="0" fontId="1" fillId="0" borderId="15" xfId="0" applyFont="1" applyBorder="1" applyAlignment="1">
      <alignment horizontal="right" indent="2"/>
    </xf>
    <xf numFmtId="0" fontId="1" fillId="0" borderId="17" xfId="0" applyFont="1" applyBorder="1" applyAlignment="1">
      <alignment horizontal="right" indent="2"/>
    </xf>
    <xf numFmtId="2" fontId="1" fillId="0" borderId="6" xfId="0" applyNumberFormat="1" applyFont="1" applyBorder="1" applyAlignment="1">
      <alignment horizontal="center"/>
    </xf>
    <xf numFmtId="2" fontId="1" fillId="0" borderId="7" xfId="0" applyNumberFormat="1" applyFont="1" applyBorder="1" applyAlignment="1">
      <alignment horizontal="center"/>
    </xf>
    <xf numFmtId="2" fontId="1" fillId="0" borderId="8" xfId="0" applyNumberFormat="1" applyFont="1" applyBorder="1" applyAlignment="1">
      <alignment horizontal="center"/>
    </xf>
    <xf numFmtId="165" fontId="1" fillId="0" borderId="14" xfId="0" applyNumberFormat="1" applyFont="1" applyBorder="1" applyAlignment="1">
      <alignment horizontal="center"/>
    </xf>
    <xf numFmtId="165" fontId="1" fillId="0" borderId="16" xfId="0" applyNumberFormat="1" applyFont="1" applyBorder="1" applyAlignment="1">
      <alignment horizontal="center"/>
    </xf>
    <xf numFmtId="165" fontId="1" fillId="0" borderId="18" xfId="0" applyNumberFormat="1" applyFont="1" applyBorder="1" applyAlignment="1">
      <alignment horizontal="center"/>
    </xf>
    <xf numFmtId="0" fontId="5" fillId="0" borderId="13" xfId="0" quotePrefix="1" applyFont="1" applyBorder="1" applyAlignment="1">
      <alignment horizontal="center"/>
    </xf>
    <xf numFmtId="0" fontId="5" fillId="0" borderId="15" xfId="0" quotePrefix="1" applyFont="1" applyBorder="1" applyAlignment="1">
      <alignment horizontal="center"/>
    </xf>
    <xf numFmtId="0" fontId="5" fillId="0" borderId="17" xfId="0" quotePrefix="1" applyFont="1" applyBorder="1" applyAlignment="1">
      <alignment horizontal="center"/>
    </xf>
    <xf numFmtId="1" fontId="1" fillId="0" borderId="6" xfId="0" applyNumberFormat="1" applyFont="1" applyBorder="1" applyAlignment="1">
      <alignment horizontal="center"/>
    </xf>
    <xf numFmtId="3" fontId="1" fillId="0" borderId="14" xfId="0" applyNumberFormat="1" applyFont="1" applyBorder="1" applyAlignment="1">
      <alignment horizontal="right" indent="2"/>
    </xf>
    <xf numFmtId="1" fontId="1" fillId="0" borderId="7" xfId="0" applyNumberFormat="1" applyFont="1" applyBorder="1" applyAlignment="1">
      <alignment horizontal="center"/>
    </xf>
    <xf numFmtId="3" fontId="1" fillId="0" borderId="16" xfId="0" applyNumberFormat="1" applyFont="1" applyBorder="1" applyAlignment="1">
      <alignment horizontal="right" indent="2"/>
    </xf>
    <xf numFmtId="1" fontId="1" fillId="0" borderId="8" xfId="0" applyNumberFormat="1" applyFont="1" applyBorder="1" applyAlignment="1">
      <alignment horizontal="center"/>
    </xf>
    <xf numFmtId="3" fontId="1" fillId="0" borderId="18" xfId="0" applyNumberFormat="1" applyFont="1" applyBorder="1" applyAlignment="1">
      <alignment horizontal="right" indent="2"/>
    </xf>
    <xf numFmtId="166" fontId="5" fillId="0" borderId="5" xfId="0" quotePrefix="1" applyNumberFormat="1" applyFont="1" applyBorder="1" applyAlignment="1" applyProtection="1">
      <alignment horizontal="center"/>
      <protection hidden="1"/>
    </xf>
    <xf numFmtId="3" fontId="5" fillId="0" borderId="19" xfId="0" applyNumberFormat="1" applyFont="1" applyFill="1" applyBorder="1" applyAlignment="1" applyProtection="1">
      <alignment horizontal="right" indent="2"/>
      <protection locked="0"/>
    </xf>
    <xf numFmtId="0" fontId="4" fillId="0" borderId="0" xfId="0" applyFont="1" applyBorder="1" applyAlignment="1">
      <alignment vertical="center"/>
    </xf>
    <xf numFmtId="3" fontId="5" fillId="0" borderId="0" xfId="0" applyNumberFormat="1" applyFont="1" applyFill="1" applyBorder="1" applyAlignment="1" applyProtection="1">
      <alignment horizontal="left"/>
      <protection locked="0"/>
    </xf>
    <xf numFmtId="3" fontId="5" fillId="0" borderId="20" xfId="0" applyNumberFormat="1" applyFont="1" applyFill="1" applyBorder="1" applyAlignment="1" applyProtection="1">
      <alignment horizontal="right" indent="3"/>
      <protection locked="0"/>
    </xf>
    <xf numFmtId="0" fontId="6" fillId="0" borderId="21" xfId="0" applyFont="1" applyBorder="1" applyAlignment="1">
      <alignment horizontal="center"/>
    </xf>
    <xf numFmtId="0" fontId="2" fillId="2" borderId="3" xfId="0" applyFont="1" applyFill="1" applyBorder="1" applyAlignment="1">
      <alignment horizontal="center" vertical="center" wrapText="1"/>
    </xf>
    <xf numFmtId="0" fontId="2" fillId="2" borderId="22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24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24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/>
    </xf>
    <xf numFmtId="0" fontId="2" fillId="2" borderId="22" xfId="0" applyFont="1" applyFill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6" fillId="0" borderId="0" xfId="0" applyFont="1" applyBorder="1" applyAlignment="1"/>
    <xf numFmtId="0" fontId="1" fillId="0" borderId="0" xfId="0" applyFont="1" applyBorder="1"/>
    <xf numFmtId="164" fontId="1" fillId="0" borderId="12" xfId="0" applyNumberFormat="1" applyFont="1" applyBorder="1" applyAlignment="1" applyProtection="1">
      <alignment horizontal="center"/>
      <protection hidden="1"/>
    </xf>
    <xf numFmtId="164" fontId="1" fillId="0" borderId="20" xfId="0" applyNumberFormat="1" applyFont="1" applyBorder="1" applyAlignment="1" applyProtection="1">
      <alignment horizontal="center"/>
      <protection hidden="1"/>
    </xf>
    <xf numFmtId="167" fontId="1" fillId="0" borderId="12" xfId="0" applyNumberFormat="1" applyFont="1" applyBorder="1" applyAlignment="1" applyProtection="1">
      <alignment horizontal="center"/>
      <protection hidden="1"/>
    </xf>
    <xf numFmtId="164" fontId="1" fillId="0" borderId="12" xfId="0" applyNumberFormat="1" applyFont="1" applyBorder="1" applyAlignment="1" applyProtection="1">
      <alignment horizontal="center"/>
      <protection locked="0"/>
    </xf>
    <xf numFmtId="0" fontId="5" fillId="0" borderId="0" xfId="0" applyFont="1" applyProtection="1">
      <protection hidden="1"/>
    </xf>
  </cellXfs>
  <cellStyles count="1">
    <cellStyle name="Normal" xfId="0" builtinId="0"/>
  </cellStyles>
  <dxfs count="37">
    <dxf>
      <fill>
        <patternFill>
          <bgColor rgb="FFFFFF99"/>
        </patternFill>
      </fill>
    </dxf>
    <dxf>
      <fill>
        <patternFill>
          <bgColor indexed="47"/>
        </patternFill>
      </fill>
    </dxf>
    <dxf>
      <fill>
        <patternFill>
          <bgColor rgb="FFFFFF99"/>
        </patternFill>
      </fill>
    </dxf>
    <dxf>
      <fill>
        <patternFill>
          <bgColor indexed="47"/>
        </patternFill>
      </fill>
    </dxf>
    <dxf>
      <font>
        <condense val="0"/>
        <extend val="0"/>
        <color indexed="9"/>
      </font>
    </dxf>
    <dxf>
      <fill>
        <patternFill>
          <bgColor indexed="47"/>
        </patternFill>
      </fill>
    </dxf>
    <dxf>
      <font>
        <condense val="0"/>
        <extend val="0"/>
        <color indexed="47"/>
      </font>
      <fill>
        <patternFill>
          <bgColor indexed="47"/>
        </patternFill>
      </fill>
    </dxf>
    <dxf>
      <fill>
        <patternFill>
          <bgColor indexed="47"/>
        </patternFill>
      </fill>
    </dxf>
    <dxf>
      <font>
        <condense val="0"/>
        <extend val="0"/>
        <color indexed="9"/>
      </font>
    </dxf>
    <dxf>
      <fill>
        <patternFill>
          <bgColor indexed="47"/>
        </patternFill>
      </fill>
    </dxf>
    <dxf>
      <font>
        <condense val="0"/>
        <extend val="0"/>
        <color indexed="47"/>
      </font>
      <fill>
        <patternFill>
          <bgColor indexed="47"/>
        </patternFill>
      </fill>
    </dxf>
    <dxf>
      <fill>
        <patternFill>
          <bgColor indexed="47"/>
        </patternFill>
      </fill>
    </dxf>
    <dxf>
      <font>
        <condense val="0"/>
        <extend val="0"/>
        <color indexed="9"/>
      </font>
    </dxf>
    <dxf>
      <fill>
        <patternFill>
          <bgColor indexed="47"/>
        </patternFill>
      </fill>
    </dxf>
    <dxf>
      <font>
        <condense val="0"/>
        <extend val="0"/>
        <color indexed="47"/>
      </font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rgb="FFFFFF99"/>
        </patternFill>
      </fill>
    </dxf>
    <dxf>
      <fill>
        <patternFill>
          <bgColor indexed="47"/>
        </patternFill>
      </fill>
    </dxf>
    <dxf>
      <font>
        <condense val="0"/>
        <extend val="0"/>
        <color indexed="9"/>
      </font>
    </dxf>
    <dxf>
      <fill>
        <patternFill>
          <bgColor indexed="47"/>
        </patternFill>
      </fill>
    </dxf>
    <dxf>
      <font>
        <condense val="0"/>
        <extend val="0"/>
        <color indexed="47"/>
      </font>
      <fill>
        <patternFill>
          <bgColor indexed="47"/>
        </patternFill>
      </fill>
    </dxf>
    <dxf>
      <fill>
        <patternFill>
          <bgColor indexed="47"/>
        </patternFill>
      </fill>
    </dxf>
    <dxf>
      <font>
        <condense val="0"/>
        <extend val="0"/>
        <color indexed="9"/>
      </font>
    </dxf>
    <dxf>
      <fill>
        <patternFill>
          <bgColor indexed="47"/>
        </patternFill>
      </fill>
    </dxf>
    <dxf>
      <font>
        <condense val="0"/>
        <extend val="0"/>
        <color indexed="47"/>
      </font>
      <fill>
        <patternFill>
          <bgColor indexed="47"/>
        </patternFill>
      </fill>
    </dxf>
    <dxf>
      <font>
        <condense val="0"/>
        <extend val="0"/>
        <color indexed="9"/>
      </font>
    </dxf>
    <dxf>
      <fill>
        <patternFill>
          <bgColor indexed="47"/>
        </patternFill>
      </fill>
    </dxf>
    <dxf>
      <font>
        <condense val="0"/>
        <extend val="0"/>
        <color indexed="47"/>
      </font>
      <fill>
        <patternFill>
          <bgColor indexed="47"/>
        </patternFill>
      </fill>
    </dxf>
    <dxf>
      <font>
        <condense val="0"/>
        <extend val="0"/>
        <color indexed="9"/>
      </font>
    </dxf>
    <dxf>
      <fill>
        <patternFill>
          <bgColor indexed="47"/>
        </patternFill>
      </fill>
    </dxf>
    <dxf>
      <font>
        <condense val="0"/>
        <extend val="0"/>
        <color indexed="47"/>
      </font>
      <fill>
        <patternFill>
          <bgColor indexed="47"/>
        </patternFill>
      </fill>
    </dxf>
    <dxf>
      <font>
        <condense val="0"/>
        <extend val="0"/>
        <color indexed="9"/>
      </font>
    </dxf>
    <dxf>
      <fill>
        <patternFill>
          <bgColor indexed="47"/>
        </patternFill>
      </fill>
    </dxf>
    <dxf>
      <font>
        <condense val="0"/>
        <extend val="0"/>
        <color indexed="47"/>
      </font>
      <fill>
        <patternFill>
          <bgColor indexed="47"/>
        </patternFill>
      </fill>
    </dxf>
    <dxf>
      <font>
        <condense val="0"/>
        <extend val="0"/>
        <color indexed="9"/>
      </font>
    </dxf>
    <dxf>
      <fill>
        <patternFill>
          <bgColor indexed="47"/>
        </patternFill>
      </fill>
    </dxf>
    <dxf>
      <font>
        <condense val="0"/>
        <extend val="0"/>
        <color indexed="47"/>
      </font>
      <fill>
        <patternFill>
          <bgColor indexed="47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X33"/>
  <sheetViews>
    <sheetView tabSelected="1" zoomScaleNormal="100" workbookViewId="0"/>
  </sheetViews>
  <sheetFormatPr baseColWidth="10" defaultRowHeight="12.75"/>
  <cols>
    <col min="1" max="1" width="4.7109375" style="1" customWidth="1"/>
    <col min="2" max="6" width="11.7109375" style="1" customWidth="1"/>
    <col min="7" max="7" width="10.7109375" style="1" customWidth="1"/>
    <col min="8" max="15" width="11.7109375" style="1" customWidth="1"/>
    <col min="16" max="17" width="12.7109375" style="1" customWidth="1"/>
    <col min="18" max="21" width="11.7109375" style="1" customWidth="1"/>
    <col min="22" max="16384" width="11.42578125" style="1"/>
  </cols>
  <sheetData>
    <row r="1" spans="2:24" ht="13.5" thickBot="1"/>
    <row r="2" spans="2:24" s="9" customFormat="1" ht="20.100000000000001" customHeight="1" thickBot="1">
      <c r="B2" s="47" t="s">
        <v>43</v>
      </c>
      <c r="C2" s="48"/>
      <c r="D2" s="48"/>
      <c r="E2" s="48"/>
      <c r="F2" s="48"/>
      <c r="G2" s="49"/>
      <c r="H2" s="33"/>
    </row>
    <row r="5" spans="2:24">
      <c r="D5" s="2" t="s">
        <v>2</v>
      </c>
      <c r="E5" s="34">
        <v>5</v>
      </c>
    </row>
    <row r="6" spans="2:24" ht="17.25" thickBot="1">
      <c r="H6" s="36" t="s">
        <v>12</v>
      </c>
      <c r="I6" s="36"/>
      <c r="J6" s="36"/>
      <c r="K6" s="36"/>
      <c r="L6" s="36"/>
      <c r="M6" s="36"/>
      <c r="N6" s="36"/>
      <c r="O6" s="36"/>
      <c r="P6" s="36"/>
      <c r="Q6" s="50"/>
      <c r="R6" s="36" t="s">
        <v>13</v>
      </c>
      <c r="S6" s="36"/>
      <c r="T6" s="36"/>
      <c r="U6" s="36"/>
    </row>
    <row r="7" spans="2:24" ht="15" customHeight="1">
      <c r="B7" s="39" t="s">
        <v>0</v>
      </c>
      <c r="C7" s="41" t="s">
        <v>1</v>
      </c>
      <c r="D7" s="41" t="s">
        <v>3</v>
      </c>
      <c r="E7" s="41" t="s">
        <v>7</v>
      </c>
      <c r="F7" s="37" t="s">
        <v>8</v>
      </c>
      <c r="H7" s="39" t="s">
        <v>40</v>
      </c>
      <c r="I7" s="43" t="s">
        <v>39</v>
      </c>
      <c r="J7" s="43" t="s">
        <v>11</v>
      </c>
      <c r="K7" s="41" t="s">
        <v>10</v>
      </c>
      <c r="L7" s="43" t="s">
        <v>44</v>
      </c>
      <c r="M7" s="43" t="s">
        <v>45</v>
      </c>
      <c r="N7" s="43" t="s">
        <v>11</v>
      </c>
      <c r="O7" s="41" t="s">
        <v>7</v>
      </c>
      <c r="P7" s="37" t="s">
        <v>42</v>
      </c>
      <c r="Q7" s="51"/>
      <c r="R7" s="39" t="s">
        <v>38</v>
      </c>
      <c r="S7" s="43" t="s">
        <v>11</v>
      </c>
      <c r="T7" s="41" t="s">
        <v>1</v>
      </c>
      <c r="U7" s="45" t="s">
        <v>3</v>
      </c>
      <c r="X7" s="9"/>
    </row>
    <row r="8" spans="2:24" ht="15" customHeight="1">
      <c r="B8" s="40"/>
      <c r="C8" s="42"/>
      <c r="D8" s="42"/>
      <c r="E8" s="42"/>
      <c r="F8" s="38"/>
      <c r="H8" s="40"/>
      <c r="I8" s="44"/>
      <c r="J8" s="44"/>
      <c r="K8" s="42"/>
      <c r="L8" s="44"/>
      <c r="M8" s="44"/>
      <c r="N8" s="44"/>
      <c r="O8" s="42"/>
      <c r="P8" s="38"/>
      <c r="R8" s="40"/>
      <c r="S8" s="44"/>
      <c r="T8" s="42"/>
      <c r="U8" s="46"/>
      <c r="X8" s="9"/>
    </row>
    <row r="9" spans="2:24" ht="15" customHeight="1" thickBot="1">
      <c r="B9" s="10" t="s">
        <v>4</v>
      </c>
      <c r="C9" s="11" t="s">
        <v>6</v>
      </c>
      <c r="D9" s="11" t="s">
        <v>6</v>
      </c>
      <c r="E9" s="11" t="s">
        <v>5</v>
      </c>
      <c r="F9" s="12" t="s">
        <v>9</v>
      </c>
      <c r="H9" s="10" t="s">
        <v>6</v>
      </c>
      <c r="I9" s="11" t="s">
        <v>6</v>
      </c>
      <c r="J9" s="11" t="s">
        <v>4</v>
      </c>
      <c r="K9" s="11" t="s">
        <v>4</v>
      </c>
      <c r="L9" s="11" t="s">
        <v>4</v>
      </c>
      <c r="M9" s="11" t="s">
        <v>4</v>
      </c>
      <c r="N9" s="11" t="s">
        <v>4</v>
      </c>
      <c r="O9" s="11" t="s">
        <v>5</v>
      </c>
      <c r="P9" s="12" t="s">
        <v>41</v>
      </c>
      <c r="R9" s="10" t="s">
        <v>4</v>
      </c>
      <c r="S9" s="11" t="s">
        <v>4</v>
      </c>
      <c r="T9" s="11" t="s">
        <v>6</v>
      </c>
      <c r="U9" s="12" t="s">
        <v>6</v>
      </c>
      <c r="X9" s="9"/>
    </row>
    <row r="10" spans="2:24" ht="15" customHeight="1" thickBot="1">
      <c r="B10" s="13">
        <v>125</v>
      </c>
      <c r="C10" s="3">
        <v>124</v>
      </c>
      <c r="D10" s="4">
        <f t="shared" ref="D10:D24" si="0">C10/(1+$E$5/100)</f>
        <v>118.09523809523809</v>
      </c>
      <c r="E10" s="16">
        <f>C10/(3600*(PI()*(B10/1000)^2/4))</f>
        <v>2.8067858408384034</v>
      </c>
      <c r="F10" s="19">
        <v>0.105</v>
      </c>
      <c r="H10" s="32">
        <v>2150</v>
      </c>
      <c r="I10" s="52">
        <f>H10*(1+$E$5/100)</f>
        <v>2257.5</v>
      </c>
      <c r="J10" s="52">
        <f>IFERROR(INDEX(B10:B24,MATCH(I10,D10:D24),1),0)</f>
        <v>400</v>
      </c>
      <c r="K10" s="35">
        <v>400</v>
      </c>
      <c r="L10" s="55">
        <v>330.43241652147032</v>
      </c>
      <c r="M10" s="35">
        <v>330</v>
      </c>
      <c r="N10" s="53">
        <f>IFERROR(1.265*(K10*M10)^0.6/(K10+M10)^0.2,0)</f>
        <v>399.7332846345526</v>
      </c>
      <c r="O10" s="54">
        <f>IFERROR(I10/(3600*(K10/1000)*(M10/1000)),0)</f>
        <v>4.7506313131313123</v>
      </c>
      <c r="P10" s="31">
        <f>IFERROR(IF(O10*(N10/1000)/(1.51*10^-5)&lt;=2320,64/(O10*(N10/1000)/(1.51*10^-5)),0.25/(LOG(((1.5*10^-4/(N10/1000)/3.7)+(5.74/(O10*(N10/1000)/(1.51*10^-5))^0.9)))^2))*1.204*O10^2/(2*9.81)/(N10/1000),0)</f>
        <v>6.6699090684159523E-2</v>
      </c>
      <c r="R10" s="22" t="s">
        <v>14</v>
      </c>
      <c r="S10" s="25">
        <f>1.55*((((PI()*RIGHT(R10,3)^2)/4)+LEFT(R10,6)*RIGHT(R10,3)-RIGHT(R10,3)^2)^0.625)/((PI()*RIGHT(R10,3)+2*LEFT(R10,6)-2*RIGHT(R10,3))^0.25)</f>
        <v>172.53993553902387</v>
      </c>
      <c r="T10" s="3">
        <f>INDEX($C$10:$C$24,MATCH(S10+10,$B$10:$B$24),1)</f>
        <v>217</v>
      </c>
      <c r="U10" s="26">
        <f>T10/(1+$E$5/100)</f>
        <v>206.66666666666666</v>
      </c>
    </row>
    <row r="11" spans="2:24" ht="15" customHeight="1">
      <c r="B11" s="14">
        <v>160</v>
      </c>
      <c r="C11" s="5">
        <v>217</v>
      </c>
      <c r="D11" s="6">
        <f t="shared" si="0"/>
        <v>206.66666666666666</v>
      </c>
      <c r="E11" s="17">
        <f t="shared" ref="E11:E24" si="1">C11/(3600*(PI()*(B11/1000)^2/4))</f>
        <v>2.9979707162275422</v>
      </c>
      <c r="F11" s="20">
        <v>8.5999999999999993E-2</v>
      </c>
      <c r="H11" s="56">
        <f>IFERROR(J10-(1.265*(K10*L10)^0.6/(K10+L10)^0.2),0)</f>
        <v>-1.004710605911896E-4</v>
      </c>
      <c r="R11" s="23" t="s">
        <v>15</v>
      </c>
      <c r="S11" s="27">
        <f t="shared" ref="S11:S33" si="2">1.55*((((PI()*RIGHT(R11,3)^2)/4)+LEFT(R11,6)*RIGHT(R11,3)-RIGHT(R11,3)^2)^0.625)/((PI()*RIGHT(R11,3)+2*LEFT(R11,6)-2*RIGHT(R11,3))^0.25)</f>
        <v>192.98424804342903</v>
      </c>
      <c r="T11" s="5">
        <f t="shared" ref="T11:T33" si="3">INDEX($C$10:$C$24,MATCH(S11+10,$B$10:$B$24),1)</f>
        <v>377</v>
      </c>
      <c r="U11" s="28">
        <f t="shared" ref="U11:U33" si="4">T11/(1+$E$5/100)</f>
        <v>359.04761904761904</v>
      </c>
    </row>
    <row r="12" spans="2:24" ht="15" customHeight="1">
      <c r="B12" s="14">
        <v>200</v>
      </c>
      <c r="C12" s="5">
        <v>377</v>
      </c>
      <c r="D12" s="6">
        <f t="shared" si="0"/>
        <v>359.04761904761904</v>
      </c>
      <c r="E12" s="17">
        <f t="shared" si="1"/>
        <v>3.3334118636469188</v>
      </c>
      <c r="F12" s="20">
        <v>7.9000000000000001E-2</v>
      </c>
      <c r="R12" s="23" t="s">
        <v>16</v>
      </c>
      <c r="S12" s="27">
        <f t="shared" si="2"/>
        <v>214.56356168907456</v>
      </c>
      <c r="T12" s="5">
        <f t="shared" si="3"/>
        <v>377</v>
      </c>
      <c r="U12" s="28">
        <f t="shared" si="4"/>
        <v>359.04761904761904</v>
      </c>
    </row>
    <row r="13" spans="2:24" ht="15" customHeight="1">
      <c r="B13" s="14">
        <v>250</v>
      </c>
      <c r="C13" s="5">
        <v>680</v>
      </c>
      <c r="D13" s="6">
        <f t="shared" si="0"/>
        <v>647.61904761904759</v>
      </c>
      <c r="E13" s="17">
        <f t="shared" si="1"/>
        <v>3.8480128463107142</v>
      </c>
      <c r="F13" s="20">
        <v>7.8E-2</v>
      </c>
      <c r="H13" s="1" t="s">
        <v>46</v>
      </c>
      <c r="R13" s="23" t="s">
        <v>17</v>
      </c>
      <c r="S13" s="27">
        <f t="shared" si="2"/>
        <v>215.67491942377998</v>
      </c>
      <c r="T13" s="5">
        <f t="shared" si="3"/>
        <v>377</v>
      </c>
      <c r="U13" s="28">
        <f t="shared" si="4"/>
        <v>359.04761904761904</v>
      </c>
    </row>
    <row r="14" spans="2:24" ht="15" customHeight="1">
      <c r="B14" s="14">
        <v>315</v>
      </c>
      <c r="C14" s="5">
        <v>1229</v>
      </c>
      <c r="D14" s="6">
        <f t="shared" si="0"/>
        <v>1170.4761904761904</v>
      </c>
      <c r="E14" s="17">
        <f t="shared" si="1"/>
        <v>4.3806483594510652</v>
      </c>
      <c r="F14" s="20">
        <v>7.4999999999999997E-2</v>
      </c>
      <c r="R14" s="23" t="s">
        <v>18</v>
      </c>
      <c r="S14" s="27">
        <f t="shared" si="2"/>
        <v>243.23889255980291</v>
      </c>
      <c r="T14" s="5">
        <f t="shared" si="3"/>
        <v>680</v>
      </c>
      <c r="U14" s="28">
        <f t="shared" si="4"/>
        <v>647.61904761904759</v>
      </c>
    </row>
    <row r="15" spans="2:24" ht="15" customHeight="1">
      <c r="B15" s="14">
        <v>355</v>
      </c>
      <c r="C15" s="5">
        <v>1671</v>
      </c>
      <c r="D15" s="6">
        <f t="shared" si="0"/>
        <v>1591.4285714285713</v>
      </c>
      <c r="E15" s="17">
        <f t="shared" si="1"/>
        <v>4.6895088700488374</v>
      </c>
      <c r="F15" s="20">
        <v>7.2999999999999995E-2</v>
      </c>
      <c r="R15" s="23" t="s">
        <v>19</v>
      </c>
      <c r="S15" s="27">
        <f t="shared" si="2"/>
        <v>259.35275219661435</v>
      </c>
      <c r="T15" s="5">
        <f t="shared" si="3"/>
        <v>680</v>
      </c>
      <c r="U15" s="28">
        <f t="shared" si="4"/>
        <v>647.61904761904759</v>
      </c>
    </row>
    <row r="16" spans="2:24" ht="15" customHeight="1">
      <c r="B16" s="14">
        <v>400</v>
      </c>
      <c r="C16" s="5">
        <v>2262</v>
      </c>
      <c r="D16" s="6">
        <f t="shared" si="0"/>
        <v>2154.2857142857142</v>
      </c>
      <c r="E16" s="17">
        <f t="shared" si="1"/>
        <v>5.0001177954703779</v>
      </c>
      <c r="F16" s="20">
        <v>7.0999999999999994E-2</v>
      </c>
      <c r="R16" s="23" t="s">
        <v>20</v>
      </c>
      <c r="S16" s="27">
        <f t="shared" si="2"/>
        <v>271.53641373378292</v>
      </c>
      <c r="T16" s="5">
        <f t="shared" si="3"/>
        <v>680</v>
      </c>
      <c r="U16" s="28">
        <f t="shared" si="4"/>
        <v>647.61904761904759</v>
      </c>
    </row>
    <row r="17" spans="2:21" ht="15" customHeight="1">
      <c r="B17" s="14">
        <v>450</v>
      </c>
      <c r="C17" s="5">
        <v>3126</v>
      </c>
      <c r="D17" s="6">
        <f t="shared" si="0"/>
        <v>2977.1428571428569</v>
      </c>
      <c r="E17" s="17">
        <f t="shared" si="1"/>
        <v>5.4597350025269114</v>
      </c>
      <c r="F17" s="20">
        <v>7.2999999999999995E-2</v>
      </c>
      <c r="R17" s="23" t="s">
        <v>21</v>
      </c>
      <c r="S17" s="27">
        <f t="shared" si="2"/>
        <v>291.13491930916905</v>
      </c>
      <c r="T17" s="5">
        <f t="shared" si="3"/>
        <v>680</v>
      </c>
      <c r="U17" s="28">
        <f t="shared" si="4"/>
        <v>647.61904761904759</v>
      </c>
    </row>
    <row r="18" spans="2:21" ht="15" customHeight="1">
      <c r="B18" s="14">
        <v>500</v>
      </c>
      <c r="C18" s="5">
        <v>4079</v>
      </c>
      <c r="D18" s="6">
        <f t="shared" si="0"/>
        <v>3884.7619047619046</v>
      </c>
      <c r="E18" s="17">
        <f t="shared" si="1"/>
        <v>5.7706045588608097</v>
      </c>
      <c r="F18" s="20">
        <v>7.0999999999999994E-2</v>
      </c>
      <c r="R18" s="23" t="s">
        <v>22</v>
      </c>
      <c r="S18" s="27">
        <f t="shared" si="2"/>
        <v>310.176624255359</v>
      </c>
      <c r="T18" s="5">
        <f t="shared" si="3"/>
        <v>1229</v>
      </c>
      <c r="U18" s="28">
        <f t="shared" si="4"/>
        <v>1170.4761904761904</v>
      </c>
    </row>
    <row r="19" spans="2:21" ht="15" customHeight="1">
      <c r="B19" s="14">
        <v>560</v>
      </c>
      <c r="C19" s="5">
        <v>5409</v>
      </c>
      <c r="D19" s="6">
        <f t="shared" si="0"/>
        <v>5151.4285714285716</v>
      </c>
      <c r="E19" s="17">
        <f t="shared" si="1"/>
        <v>6.1002628060095079</v>
      </c>
      <c r="F19" s="20">
        <v>6.9000000000000006E-2</v>
      </c>
      <c r="R19" s="23" t="s">
        <v>23</v>
      </c>
      <c r="S19" s="27">
        <f t="shared" si="2"/>
        <v>347.61047979782632</v>
      </c>
      <c r="T19" s="5">
        <f t="shared" si="3"/>
        <v>1671</v>
      </c>
      <c r="U19" s="28">
        <f t="shared" si="4"/>
        <v>1591.4285714285713</v>
      </c>
    </row>
    <row r="20" spans="2:21" ht="15" customHeight="1">
      <c r="B20" s="14">
        <v>630</v>
      </c>
      <c r="C20" s="5">
        <v>7104</v>
      </c>
      <c r="D20" s="6">
        <f t="shared" si="0"/>
        <v>6765.7142857142853</v>
      </c>
      <c r="E20" s="17">
        <f t="shared" si="1"/>
        <v>6.3303754974654929</v>
      </c>
      <c r="F20" s="20">
        <v>6.4000000000000001E-2</v>
      </c>
      <c r="R20" s="23" t="s">
        <v>24</v>
      </c>
      <c r="S20" s="27">
        <f t="shared" si="2"/>
        <v>346.83119190015839</v>
      </c>
      <c r="T20" s="5">
        <f t="shared" si="3"/>
        <v>1671</v>
      </c>
      <c r="U20" s="28">
        <f t="shared" si="4"/>
        <v>1591.4285714285713</v>
      </c>
    </row>
    <row r="21" spans="2:21" ht="15" customHeight="1">
      <c r="B21" s="14">
        <v>710</v>
      </c>
      <c r="C21" s="5">
        <v>9379</v>
      </c>
      <c r="D21" s="6">
        <f t="shared" si="0"/>
        <v>8932.3809523809523</v>
      </c>
      <c r="E21" s="17">
        <f t="shared" si="1"/>
        <v>6.580326704396775</v>
      </c>
      <c r="F21" s="20">
        <v>5.8999999999999997E-2</v>
      </c>
      <c r="R21" s="23" t="s">
        <v>25</v>
      </c>
      <c r="S21" s="27">
        <f t="shared" si="2"/>
        <v>394.89528207575944</v>
      </c>
      <c r="T21" s="5">
        <f t="shared" si="3"/>
        <v>2262</v>
      </c>
      <c r="U21" s="28">
        <f t="shared" si="4"/>
        <v>2154.2857142857142</v>
      </c>
    </row>
    <row r="22" spans="2:21" ht="15" customHeight="1">
      <c r="B22" s="14">
        <v>800</v>
      </c>
      <c r="C22" s="5">
        <v>12359</v>
      </c>
      <c r="D22" s="6">
        <f t="shared" si="0"/>
        <v>11770.476190476191</v>
      </c>
      <c r="E22" s="17">
        <f t="shared" si="1"/>
        <v>6.8298470196969943</v>
      </c>
      <c r="F22" s="20">
        <v>5.5E-2</v>
      </c>
      <c r="R22" s="23" t="s">
        <v>26</v>
      </c>
      <c r="S22" s="27">
        <f t="shared" si="2"/>
        <v>431.77756776445062</v>
      </c>
      <c r="T22" s="5">
        <f t="shared" si="3"/>
        <v>2262</v>
      </c>
      <c r="U22" s="28">
        <f t="shared" si="4"/>
        <v>2154.2857142857142</v>
      </c>
    </row>
    <row r="23" spans="2:21" ht="15" customHeight="1">
      <c r="B23" s="14">
        <v>900</v>
      </c>
      <c r="C23" s="5">
        <v>16261</v>
      </c>
      <c r="D23" s="6">
        <f t="shared" si="0"/>
        <v>15486.666666666666</v>
      </c>
      <c r="E23" s="17">
        <f t="shared" si="1"/>
        <v>7.1001880099240324</v>
      </c>
      <c r="F23" s="20">
        <v>5.1999999999999998E-2</v>
      </c>
      <c r="R23" s="23" t="s">
        <v>27</v>
      </c>
      <c r="S23" s="27">
        <f t="shared" si="2"/>
        <v>465.63082387436629</v>
      </c>
      <c r="T23" s="5">
        <f t="shared" si="3"/>
        <v>3126</v>
      </c>
      <c r="U23" s="28">
        <f t="shared" si="4"/>
        <v>2977.1428571428569</v>
      </c>
    </row>
    <row r="24" spans="2:21" ht="15" customHeight="1" thickBot="1">
      <c r="B24" s="15">
        <v>1000</v>
      </c>
      <c r="C24" s="7">
        <v>20640</v>
      </c>
      <c r="D24" s="8">
        <f t="shared" si="0"/>
        <v>19657.142857142855</v>
      </c>
      <c r="E24" s="18">
        <f t="shared" si="1"/>
        <v>7.2999067231482666</v>
      </c>
      <c r="F24" s="21">
        <v>4.8000000000000001E-2</v>
      </c>
      <c r="R24" s="23" t="s">
        <v>28</v>
      </c>
      <c r="S24" s="27">
        <f t="shared" si="2"/>
        <v>491.53727101580472</v>
      </c>
      <c r="T24" s="5">
        <f t="shared" si="3"/>
        <v>4079</v>
      </c>
      <c r="U24" s="28">
        <f t="shared" si="4"/>
        <v>3884.7619047619046</v>
      </c>
    </row>
    <row r="25" spans="2:21" ht="15" customHeight="1">
      <c r="R25" s="23" t="s">
        <v>29</v>
      </c>
      <c r="S25" s="27">
        <f t="shared" si="2"/>
        <v>534.43924924435316</v>
      </c>
      <c r="T25" s="5">
        <f t="shared" si="3"/>
        <v>4079</v>
      </c>
      <c r="U25" s="28">
        <f t="shared" si="4"/>
        <v>3884.7619047619046</v>
      </c>
    </row>
    <row r="26" spans="2:21" ht="15" customHeight="1">
      <c r="R26" s="23" t="s">
        <v>30</v>
      </c>
      <c r="S26" s="27">
        <f t="shared" si="2"/>
        <v>523.00804538618524</v>
      </c>
      <c r="T26" s="5">
        <f t="shared" si="3"/>
        <v>4079</v>
      </c>
      <c r="U26" s="28">
        <f t="shared" si="4"/>
        <v>3884.7619047619046</v>
      </c>
    </row>
    <row r="27" spans="2:21" ht="15" customHeight="1">
      <c r="R27" s="23" t="s">
        <v>31</v>
      </c>
      <c r="S27" s="27">
        <f t="shared" si="2"/>
        <v>588.6307813686791</v>
      </c>
      <c r="T27" s="5">
        <f t="shared" si="3"/>
        <v>5409</v>
      </c>
      <c r="U27" s="28">
        <f t="shared" si="4"/>
        <v>5151.4285714285716</v>
      </c>
    </row>
    <row r="28" spans="2:21" ht="15" customHeight="1">
      <c r="R28" s="23" t="s">
        <v>32</v>
      </c>
      <c r="S28" s="27">
        <f t="shared" si="2"/>
        <v>572.76878276462787</v>
      </c>
      <c r="T28" s="5">
        <f t="shared" si="3"/>
        <v>5409</v>
      </c>
      <c r="U28" s="28">
        <f t="shared" si="4"/>
        <v>5151.4285714285716</v>
      </c>
    </row>
    <row r="29" spans="2:21" ht="15" customHeight="1">
      <c r="R29" s="23" t="s">
        <v>33</v>
      </c>
      <c r="S29" s="27">
        <f t="shared" si="2"/>
        <v>637.29922743032785</v>
      </c>
      <c r="T29" s="5">
        <f t="shared" si="3"/>
        <v>7104</v>
      </c>
      <c r="U29" s="28">
        <f t="shared" si="4"/>
        <v>6765.7142857142853</v>
      </c>
    </row>
    <row r="30" spans="2:21" ht="15" customHeight="1">
      <c r="R30" s="23" t="s">
        <v>34</v>
      </c>
      <c r="S30" s="27">
        <f t="shared" si="2"/>
        <v>682.81112605547014</v>
      </c>
      <c r="T30" s="5">
        <f t="shared" si="3"/>
        <v>7104</v>
      </c>
      <c r="U30" s="28">
        <f t="shared" si="4"/>
        <v>6765.7142857142853</v>
      </c>
    </row>
    <row r="31" spans="2:21" ht="15" customHeight="1">
      <c r="R31" s="23" t="s">
        <v>35</v>
      </c>
      <c r="S31" s="27">
        <f t="shared" si="2"/>
        <v>682.56910099146205</v>
      </c>
      <c r="T31" s="5">
        <f t="shared" si="3"/>
        <v>7104</v>
      </c>
      <c r="U31" s="28">
        <f t="shared" si="4"/>
        <v>6765.7142857142853</v>
      </c>
    </row>
    <row r="32" spans="2:21" ht="15" customHeight="1">
      <c r="R32" s="23" t="s">
        <v>36</v>
      </c>
      <c r="S32" s="27">
        <f t="shared" si="2"/>
        <v>740.5656871419352</v>
      </c>
      <c r="T32" s="5">
        <f t="shared" si="3"/>
        <v>9379</v>
      </c>
      <c r="U32" s="28">
        <f t="shared" si="4"/>
        <v>8932.3809523809523</v>
      </c>
    </row>
    <row r="33" spans="18:21" ht="15" customHeight="1" thickBot="1">
      <c r="R33" s="24" t="s">
        <v>37</v>
      </c>
      <c r="S33" s="29">
        <f t="shared" si="2"/>
        <v>797.65661290187313</v>
      </c>
      <c r="T33" s="7">
        <f t="shared" si="3"/>
        <v>12359</v>
      </c>
      <c r="U33" s="30">
        <f t="shared" si="4"/>
        <v>11770.476190476191</v>
      </c>
    </row>
  </sheetData>
  <sheetProtection formatCells="0" formatColumns="0" formatRows="0"/>
  <mergeCells count="21">
    <mergeCell ref="B2:G2"/>
    <mergeCell ref="P7:P8"/>
    <mergeCell ref="H6:P6"/>
    <mergeCell ref="L7:L8"/>
    <mergeCell ref="U7:U8"/>
    <mergeCell ref="K7:K8"/>
    <mergeCell ref="N7:N8"/>
    <mergeCell ref="O7:O8"/>
    <mergeCell ref="H7:H8"/>
    <mergeCell ref="I7:I8"/>
    <mergeCell ref="J7:J8"/>
    <mergeCell ref="M7:M8"/>
    <mergeCell ref="R6:U6"/>
    <mergeCell ref="F7:F8"/>
    <mergeCell ref="B7:B8"/>
    <mergeCell ref="C7:C8"/>
    <mergeCell ref="D7:D8"/>
    <mergeCell ref="E7:E8"/>
    <mergeCell ref="R7:R8"/>
    <mergeCell ref="S7:S8"/>
    <mergeCell ref="T7:T8"/>
  </mergeCells>
  <conditionalFormatting sqref="P10">
    <cfRule type="expression" dxfId="36" priority="61" stopIfTrue="1">
      <formula>AND(ISNA(XEH15),#REF!="Oui")</formula>
    </cfRule>
    <cfRule type="expression" dxfId="35" priority="62" stopIfTrue="1">
      <formula>#REF!="Oui"</formula>
    </cfRule>
    <cfRule type="expression" dxfId="34" priority="63" stopIfTrue="1">
      <formula>ISNA(XEH15)</formula>
    </cfRule>
  </conditionalFormatting>
  <conditionalFormatting sqref="P10">
    <cfRule type="expression" dxfId="33" priority="57" stopIfTrue="1">
      <formula>AND(ISNA(XEF15),#REF!="Oui")</formula>
    </cfRule>
    <cfRule type="expression" dxfId="32" priority="58" stopIfTrue="1">
      <formula>#REF!="Oui"</formula>
    </cfRule>
    <cfRule type="expression" dxfId="31" priority="59" stopIfTrue="1">
      <formula>ISNA(XEF15)</formula>
    </cfRule>
  </conditionalFormatting>
  <conditionalFormatting sqref="P10">
    <cfRule type="expression" dxfId="30" priority="53" stopIfTrue="1">
      <formula>AND(ISNA(XEJ15),#REF!="Oui")</formula>
    </cfRule>
    <cfRule type="expression" dxfId="29" priority="54" stopIfTrue="1">
      <formula>#REF!="Oui"</formula>
    </cfRule>
    <cfRule type="expression" dxfId="28" priority="55" stopIfTrue="1">
      <formula>ISNA(XEJ15)</formula>
    </cfRule>
  </conditionalFormatting>
  <conditionalFormatting sqref="P10">
    <cfRule type="expression" dxfId="27" priority="23" stopIfTrue="1">
      <formula>AND(ISNA(XEJ15),#REF!="Oui")</formula>
    </cfRule>
    <cfRule type="expression" dxfId="26" priority="24" stopIfTrue="1">
      <formula>#REF!="Oui"</formula>
    </cfRule>
    <cfRule type="expression" dxfId="25" priority="25" stopIfTrue="1">
      <formula>ISNA(XEJ15)</formula>
    </cfRule>
  </conditionalFormatting>
  <conditionalFormatting sqref="P10">
    <cfRule type="expression" dxfId="24" priority="19" stopIfTrue="1">
      <formula>AND(ISNA(XEH15),#REF!="Oui")</formula>
    </cfRule>
    <cfRule type="expression" dxfId="23" priority="20" stopIfTrue="1">
      <formula>#REF!="Oui"</formula>
    </cfRule>
    <cfRule type="expression" dxfId="22" priority="21" stopIfTrue="1">
      <formula>ISNA(XEH15)</formula>
    </cfRule>
  </conditionalFormatting>
  <conditionalFormatting sqref="P10">
    <cfRule type="expression" dxfId="21" priority="18" stopIfTrue="1">
      <formula>$U15="Oui"</formula>
    </cfRule>
  </conditionalFormatting>
  <conditionalFormatting sqref="P10">
    <cfRule type="expression" dxfId="20" priority="15" stopIfTrue="1">
      <formula>AND(ISNA(XEF15),#REF!="Oui")</formula>
    </cfRule>
    <cfRule type="expression" dxfId="19" priority="16" stopIfTrue="1">
      <formula>#REF!="Oui"</formula>
    </cfRule>
    <cfRule type="expression" dxfId="18" priority="17" stopIfTrue="1">
      <formula>ISNA(XEF15)</formula>
    </cfRule>
  </conditionalFormatting>
  <conditionalFormatting sqref="E5">
    <cfRule type="expression" dxfId="17" priority="13" stopIfTrue="1">
      <formula>P5="Oui"</formula>
    </cfRule>
    <cfRule type="cellIs" dxfId="16" priority="14" stopIfTrue="1" operator="equal">
      <formula>0</formula>
    </cfRule>
  </conditionalFormatting>
  <conditionalFormatting sqref="P10">
    <cfRule type="expression" dxfId="15" priority="12" stopIfTrue="1">
      <formula>$W15="Oui"</formula>
    </cfRule>
  </conditionalFormatting>
  <conditionalFormatting sqref="P10">
    <cfRule type="expression" dxfId="14" priority="9" stopIfTrue="1">
      <formula>AND(ISNA(XEJ15),#REF!="Oui")</formula>
    </cfRule>
    <cfRule type="expression" dxfId="13" priority="10" stopIfTrue="1">
      <formula>#REF!="Oui"</formula>
    </cfRule>
    <cfRule type="expression" dxfId="12" priority="11" stopIfTrue="1">
      <formula>ISNA(XEJ15)</formula>
    </cfRule>
  </conditionalFormatting>
  <conditionalFormatting sqref="P10">
    <cfRule type="expression" dxfId="11" priority="8" stopIfTrue="1">
      <formula>$V15="Oui"</formula>
    </cfRule>
  </conditionalFormatting>
  <conditionalFormatting sqref="P10">
    <cfRule type="expression" dxfId="10" priority="5" stopIfTrue="1">
      <formula>AND(ISNA(XEH15),#REF!="Oui")</formula>
    </cfRule>
    <cfRule type="expression" dxfId="9" priority="6" stopIfTrue="1">
      <formula>#REF!="Oui"</formula>
    </cfRule>
    <cfRule type="expression" dxfId="8" priority="7" stopIfTrue="1">
      <formula>ISNA(XEH15)</formula>
    </cfRule>
  </conditionalFormatting>
  <conditionalFormatting sqref="P10">
    <cfRule type="expression" dxfId="7" priority="4" stopIfTrue="1">
      <formula>$U15="Oui"</formula>
    </cfRule>
  </conditionalFormatting>
  <conditionalFormatting sqref="P10">
    <cfRule type="expression" dxfId="6" priority="1" stopIfTrue="1">
      <formula>AND(ISNA(XEF15),#REF!="Oui")</formula>
    </cfRule>
    <cfRule type="expression" dxfId="5" priority="2" stopIfTrue="1">
      <formula>#REF!="Oui"</formula>
    </cfRule>
    <cfRule type="expression" dxfId="4" priority="3" stopIfTrue="1">
      <formula>ISNA(XEF15)</formula>
    </cfRule>
  </conditionalFormatting>
  <conditionalFormatting sqref="M10 K10">
    <cfRule type="expression" dxfId="3" priority="93" stopIfTrue="1">
      <formula>#REF!="Oui"</formula>
    </cfRule>
    <cfRule type="cellIs" dxfId="2" priority="94" stopIfTrue="1" operator="equal">
      <formula>0</formula>
    </cfRule>
  </conditionalFormatting>
  <conditionalFormatting sqref="H10">
    <cfRule type="expression" dxfId="1" priority="95" stopIfTrue="1">
      <formula>#REF!="Oui"</formula>
    </cfRule>
    <cfRule type="cellIs" dxfId="0" priority="96" stopIfTrue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Serge CHIARELLI</cp:lastModifiedBy>
  <dcterms:created xsi:type="dcterms:W3CDTF">2019-12-11T10:30:22Z</dcterms:created>
  <dcterms:modified xsi:type="dcterms:W3CDTF">2020-08-29T16:45:26Z</dcterms:modified>
</cp:coreProperties>
</file>