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240" yWindow="135" windowWidth="20115" windowHeight="7935"/>
  </bookViews>
  <sheets>
    <sheet name="Feuil2" sheetId="2" r:id="rId1"/>
    <sheet name="Feuil3" sheetId="3" r:id="rId2"/>
  </sheets>
  <definedNames>
    <definedName name="_xlnm._FilterDatabase" localSheetId="0" hidden="1">Feuil2!$A$1:$P$1</definedName>
  </definedNames>
  <calcPr calcId="145621"/>
</workbook>
</file>

<file path=xl/calcChain.xml><?xml version="1.0" encoding="utf-8"?>
<calcChain xmlns="http://schemas.openxmlformats.org/spreadsheetml/2006/main">
  <c r="F120" i="3" l="1"/>
  <c r="G120" i="3"/>
  <c r="E120" i="3"/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2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2" i="3"/>
  <c r="P239" i="2"/>
  <c r="P238" i="2"/>
  <c r="P237" i="2"/>
  <c r="P234" i="2"/>
  <c r="P233" i="2"/>
  <c r="P232" i="2"/>
  <c r="P231" i="2"/>
  <c r="P230" i="2"/>
  <c r="P229" i="2"/>
  <c r="P228" i="2"/>
  <c r="P227" i="2"/>
  <c r="P226" i="2"/>
  <c r="P225" i="2"/>
  <c r="P224" i="2"/>
  <c r="P223" i="2"/>
  <c r="P222" i="2"/>
  <c r="P217" i="2"/>
  <c r="P214" i="2"/>
  <c r="P212" i="2"/>
  <c r="P211" i="2"/>
  <c r="P208" i="2"/>
  <c r="P206" i="2"/>
  <c r="P205" i="2"/>
  <c r="P204" i="2"/>
  <c r="P203" i="2"/>
  <c r="P202" i="2"/>
  <c r="P201" i="2"/>
  <c r="P200" i="2"/>
  <c r="P199" i="2"/>
  <c r="P198" i="2"/>
  <c r="P197" i="2"/>
  <c r="P196" i="2"/>
  <c r="P192" i="2"/>
  <c r="P191" i="2"/>
  <c r="P190" i="2"/>
  <c r="P186" i="2"/>
  <c r="P185" i="2"/>
  <c r="P184" i="2"/>
  <c r="P183" i="2"/>
  <c r="P182" i="2"/>
  <c r="P181" i="2"/>
  <c r="P178" i="2"/>
  <c r="P175" i="2"/>
  <c r="P173" i="2"/>
  <c r="P170" i="2"/>
  <c r="P169" i="2"/>
  <c r="P168" i="2"/>
  <c r="P165" i="2"/>
  <c r="P164" i="2"/>
  <c r="P162" i="2"/>
  <c r="P161" i="2"/>
  <c r="P160" i="2"/>
  <c r="P157" i="2"/>
  <c r="P149" i="2"/>
  <c r="P148" i="2"/>
  <c r="P147" i="2"/>
  <c r="P146" i="2"/>
  <c r="P145" i="2"/>
  <c r="P144" i="2"/>
  <c r="P143" i="2"/>
  <c r="P142" i="2"/>
  <c r="P141" i="2"/>
  <c r="P140" i="2"/>
  <c r="P139" i="2"/>
  <c r="P138" i="2"/>
  <c r="P137" i="2"/>
  <c r="P136" i="2"/>
  <c r="P135" i="2"/>
  <c r="P134" i="2"/>
  <c r="P133" i="2"/>
  <c r="P132" i="2"/>
  <c r="P128" i="2"/>
  <c r="P120" i="2"/>
  <c r="P119" i="2"/>
  <c r="P118" i="2"/>
  <c r="P117" i="2"/>
  <c r="P116" i="2"/>
  <c r="P115" i="2"/>
  <c r="P114" i="2"/>
  <c r="P112" i="2"/>
  <c r="P111" i="2"/>
  <c r="P110" i="2"/>
  <c r="P109" i="2"/>
  <c r="P108" i="2"/>
  <c r="P100" i="2"/>
  <c r="P99" i="2"/>
  <c r="P98" i="2"/>
  <c r="P96" i="2"/>
  <c r="P95" i="2"/>
  <c r="P94" i="2"/>
  <c r="P93" i="2"/>
  <c r="P92" i="2"/>
  <c r="P91" i="2"/>
  <c r="P90" i="2"/>
  <c r="P86" i="2"/>
  <c r="P85" i="2"/>
  <c r="P84" i="2"/>
  <c r="P83" i="2"/>
  <c r="P82" i="2"/>
  <c r="P81" i="2"/>
  <c r="P80" i="2"/>
  <c r="P79" i="2"/>
  <c r="P78" i="2"/>
  <c r="P77" i="2"/>
  <c r="P76" i="2"/>
  <c r="P75" i="2"/>
  <c r="P74" i="2"/>
  <c r="P71" i="2"/>
  <c r="P70" i="2"/>
  <c r="P47" i="2"/>
  <c r="P46" i="2"/>
  <c r="P45" i="2"/>
  <c r="P43" i="2"/>
  <c r="P42" i="2"/>
  <c r="P29" i="2"/>
  <c r="P27" i="2"/>
  <c r="P26" i="2"/>
  <c r="P18" i="2"/>
  <c r="P13" i="2"/>
  <c r="P10" i="2"/>
  <c r="P9" i="2"/>
  <c r="A9" i="2"/>
  <c r="B9" i="2"/>
  <c r="B10" i="2" s="1"/>
  <c r="C9" i="2"/>
  <c r="C10" i="2" s="1"/>
  <c r="D9" i="2"/>
  <c r="A10" i="2"/>
  <c r="D10" i="2"/>
  <c r="A13" i="2"/>
  <c r="B13" i="2"/>
  <c r="C13" i="2"/>
  <c r="D13" i="2"/>
  <c r="A18" i="2"/>
  <c r="B18" i="2"/>
  <c r="C18" i="2"/>
  <c r="D18" i="2"/>
  <c r="A29" i="2"/>
  <c r="B29" i="2"/>
  <c r="C29" i="2"/>
  <c r="D29" i="2"/>
  <c r="A42" i="2"/>
  <c r="B42" i="2"/>
  <c r="B43" i="2" s="1"/>
  <c r="C42" i="2"/>
  <c r="C43" i="2" s="1"/>
  <c r="D42" i="2"/>
  <c r="A43" i="2"/>
  <c r="D43" i="2"/>
  <c r="A70" i="2"/>
  <c r="B70" i="2"/>
  <c r="C70" i="2"/>
  <c r="D70" i="2"/>
  <c r="A74" i="2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212" i="2" s="1"/>
  <c r="B74" i="2"/>
  <c r="C74" i="2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D74" i="2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B75" i="2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A90" i="2"/>
  <c r="B90" i="2"/>
  <c r="B71" i="2" s="1"/>
  <c r="C90" i="2"/>
  <c r="C71" i="2" s="1"/>
  <c r="D90" i="2"/>
  <c r="A91" i="2"/>
  <c r="C91" i="2"/>
  <c r="D91" i="2"/>
  <c r="A108" i="2"/>
  <c r="B108" i="2"/>
  <c r="C108" i="2"/>
  <c r="C109" i="2" s="1"/>
  <c r="C110" i="2" s="1"/>
  <c r="C111" i="2" s="1"/>
  <c r="C112" i="2" s="1"/>
  <c r="D108" i="2"/>
  <c r="D109" i="2" s="1"/>
  <c r="D110" i="2" s="1"/>
  <c r="D111" i="2" s="1"/>
  <c r="D112" i="2" s="1"/>
  <c r="A109" i="2"/>
  <c r="A110" i="2" s="1"/>
  <c r="A111" i="2" s="1"/>
  <c r="A112" i="2" s="1"/>
  <c r="B109" i="2"/>
  <c r="B110" i="2" s="1"/>
  <c r="B111" i="2" s="1"/>
  <c r="B112" i="2" s="1"/>
  <c r="A128" i="2"/>
  <c r="B128" i="2"/>
  <c r="C128" i="2"/>
  <c r="D128" i="2"/>
  <c r="A132" i="2"/>
  <c r="A133" i="2" s="1"/>
  <c r="B132" i="2"/>
  <c r="B133" i="2" s="1"/>
  <c r="C132" i="2"/>
  <c r="C133" i="2" s="1"/>
  <c r="D132" i="2"/>
  <c r="D133" i="2"/>
  <c r="A160" i="2"/>
  <c r="B160" i="2"/>
  <c r="C160" i="2"/>
  <c r="D160" i="2"/>
  <c r="A168" i="2"/>
  <c r="A169" i="2" s="1"/>
  <c r="A170" i="2" s="1"/>
  <c r="B168" i="2"/>
  <c r="B169" i="2" s="1"/>
  <c r="B170" i="2" s="1"/>
  <c r="C168" i="2"/>
  <c r="C169" i="2" s="1"/>
  <c r="C170" i="2" s="1"/>
  <c r="D168" i="2"/>
  <c r="D169" i="2"/>
  <c r="D170" i="2" s="1"/>
  <c r="B173" i="2"/>
  <c r="C173" i="2"/>
  <c r="D173" i="2"/>
  <c r="A178" i="2"/>
  <c r="B178" i="2"/>
  <c r="C178" i="2"/>
  <c r="D178" i="2"/>
  <c r="A181" i="2"/>
  <c r="A182" i="2" s="1"/>
  <c r="A183" i="2" s="1"/>
  <c r="A184" i="2" s="1"/>
  <c r="B181" i="2"/>
  <c r="B182" i="2" s="1"/>
  <c r="B183" i="2" s="1"/>
  <c r="B184" i="2" s="1"/>
  <c r="C181" i="2"/>
  <c r="C182" i="2" s="1"/>
  <c r="C183" i="2" s="1"/>
  <c r="C184" i="2" s="1"/>
  <c r="D181" i="2"/>
  <c r="D182" i="2" s="1"/>
  <c r="D183" i="2" s="1"/>
  <c r="D184" i="2" s="1"/>
  <c r="A190" i="2"/>
  <c r="B190" i="2"/>
  <c r="C190" i="2"/>
  <c r="D190" i="2"/>
  <c r="A191" i="2"/>
  <c r="B191" i="2"/>
  <c r="C191" i="2"/>
  <c r="D191" i="2"/>
  <c r="A192" i="2"/>
  <c r="B192" i="2"/>
  <c r="C192" i="2"/>
  <c r="C211" i="2" s="1"/>
  <c r="D192" i="2"/>
  <c r="D211" i="2" s="1"/>
  <c r="A196" i="2"/>
  <c r="B196" i="2"/>
  <c r="C196" i="2"/>
  <c r="D196" i="2"/>
  <c r="A211" i="2"/>
  <c r="B211" i="2"/>
  <c r="B212" i="2"/>
  <c r="C212" i="2"/>
  <c r="A237" i="2"/>
  <c r="A238" i="2" s="1"/>
  <c r="A239" i="2" s="1"/>
  <c r="B237" i="2"/>
  <c r="B238" i="2" s="1"/>
  <c r="B239" i="2" s="1"/>
  <c r="C237" i="2"/>
  <c r="C238" i="2" s="1"/>
  <c r="C239" i="2" s="1"/>
  <c r="D237" i="2"/>
  <c r="D238" i="2" s="1"/>
  <c r="D239" i="2" s="1"/>
  <c r="L240" i="2"/>
  <c r="J240" i="2"/>
  <c r="O239" i="2"/>
  <c r="L239" i="2"/>
  <c r="J239" i="2"/>
  <c r="O238" i="2"/>
  <c r="L238" i="2"/>
  <c r="J238" i="2"/>
  <c r="O237" i="2"/>
  <c r="L237" i="2"/>
  <c r="J237" i="2"/>
  <c r="L236" i="2"/>
  <c r="J236" i="2"/>
  <c r="L235" i="2"/>
  <c r="J235" i="2"/>
  <c r="O234" i="2"/>
  <c r="L234" i="2"/>
  <c r="J234" i="2"/>
  <c r="O233" i="2"/>
  <c r="L233" i="2"/>
  <c r="J233" i="2"/>
  <c r="O232" i="2"/>
  <c r="L232" i="2"/>
  <c r="J232" i="2"/>
  <c r="O231" i="2"/>
  <c r="L231" i="2"/>
  <c r="J231" i="2"/>
  <c r="O230" i="2"/>
  <c r="L230" i="2"/>
  <c r="J230" i="2"/>
  <c r="O229" i="2"/>
  <c r="L229" i="2"/>
  <c r="J229" i="2"/>
  <c r="O228" i="2"/>
  <c r="L228" i="2"/>
  <c r="J228" i="2"/>
  <c r="O227" i="2"/>
  <c r="L227" i="2"/>
  <c r="J227" i="2"/>
  <c r="O226" i="2"/>
  <c r="L226" i="2"/>
  <c r="J226" i="2"/>
  <c r="O225" i="2"/>
  <c r="L225" i="2"/>
  <c r="J225" i="2"/>
  <c r="O224" i="2"/>
  <c r="L224" i="2"/>
  <c r="J224" i="2"/>
  <c r="O223" i="2"/>
  <c r="L223" i="2"/>
  <c r="J223" i="2"/>
  <c r="O222" i="2"/>
  <c r="L222" i="2"/>
  <c r="J222" i="2"/>
  <c r="L221" i="2"/>
  <c r="J221" i="2"/>
  <c r="L220" i="2"/>
  <c r="J220" i="2"/>
  <c r="L219" i="2"/>
  <c r="J219" i="2"/>
  <c r="L218" i="2"/>
  <c r="J218" i="2"/>
  <c r="O217" i="2"/>
  <c r="L217" i="2"/>
  <c r="J217" i="2"/>
  <c r="L216" i="2"/>
  <c r="J216" i="2"/>
  <c r="L215" i="2"/>
  <c r="J215" i="2"/>
  <c r="O214" i="2"/>
  <c r="L214" i="2"/>
  <c r="J214" i="2"/>
  <c r="L213" i="2"/>
  <c r="J213" i="2"/>
  <c r="O212" i="2"/>
  <c r="L212" i="2"/>
  <c r="J212" i="2"/>
  <c r="O211" i="2"/>
  <c r="L211" i="2"/>
  <c r="J211" i="2"/>
  <c r="L210" i="2"/>
  <c r="J210" i="2"/>
  <c r="L209" i="2"/>
  <c r="J209" i="2"/>
  <c r="O208" i="2"/>
  <c r="L208" i="2"/>
  <c r="J208" i="2"/>
  <c r="L207" i="2"/>
  <c r="J207" i="2"/>
  <c r="O206" i="2"/>
  <c r="L206" i="2"/>
  <c r="J206" i="2"/>
  <c r="O205" i="2"/>
  <c r="L205" i="2"/>
  <c r="J205" i="2"/>
  <c r="O204" i="2"/>
  <c r="L204" i="2"/>
  <c r="J204" i="2"/>
  <c r="O203" i="2"/>
  <c r="L203" i="2"/>
  <c r="J203" i="2"/>
  <c r="O202" i="2"/>
  <c r="L202" i="2"/>
  <c r="J202" i="2"/>
  <c r="O201" i="2"/>
  <c r="L201" i="2"/>
  <c r="J201" i="2"/>
  <c r="O200" i="2"/>
  <c r="L200" i="2"/>
  <c r="J200" i="2"/>
  <c r="O199" i="2"/>
  <c r="L199" i="2"/>
  <c r="J199" i="2"/>
  <c r="O198" i="2"/>
  <c r="L198" i="2"/>
  <c r="J198" i="2"/>
  <c r="O197" i="2"/>
  <c r="L197" i="2"/>
  <c r="J197" i="2"/>
  <c r="O196" i="2"/>
  <c r="L196" i="2"/>
  <c r="J196" i="2"/>
  <c r="L195" i="2"/>
  <c r="J195" i="2"/>
  <c r="L194" i="2"/>
  <c r="J194" i="2"/>
  <c r="L193" i="2"/>
  <c r="J193" i="2"/>
  <c r="O192" i="2"/>
  <c r="L192" i="2"/>
  <c r="J192" i="2"/>
  <c r="O191" i="2"/>
  <c r="L191" i="2"/>
  <c r="J191" i="2"/>
  <c r="O190" i="2"/>
  <c r="L190" i="2"/>
  <c r="J190" i="2"/>
  <c r="L189" i="2"/>
  <c r="J189" i="2"/>
  <c r="L188" i="2"/>
  <c r="J188" i="2"/>
  <c r="L187" i="2"/>
  <c r="M187" i="2" s="1"/>
  <c r="N187" i="2" s="1"/>
  <c r="O187" i="2" s="1"/>
  <c r="J187" i="2"/>
  <c r="O186" i="2"/>
  <c r="L186" i="2"/>
  <c r="J186" i="2"/>
  <c r="O185" i="2"/>
  <c r="L185" i="2"/>
  <c r="J185" i="2"/>
  <c r="O184" i="2"/>
  <c r="L184" i="2"/>
  <c r="J184" i="2"/>
  <c r="O183" i="2"/>
  <c r="L183" i="2"/>
  <c r="J183" i="2"/>
  <c r="O182" i="2"/>
  <c r="L182" i="2"/>
  <c r="J182" i="2"/>
  <c r="O181" i="2"/>
  <c r="L181" i="2"/>
  <c r="J181" i="2"/>
  <c r="L180" i="2"/>
  <c r="J180" i="2"/>
  <c r="L179" i="2"/>
  <c r="J179" i="2"/>
  <c r="O178" i="2"/>
  <c r="L178" i="2"/>
  <c r="J178" i="2"/>
  <c r="L177" i="2"/>
  <c r="J177" i="2"/>
  <c r="L176" i="2"/>
  <c r="J176" i="2"/>
  <c r="O175" i="2"/>
  <c r="L175" i="2"/>
  <c r="J175" i="2"/>
  <c r="L174" i="2"/>
  <c r="J174" i="2"/>
  <c r="O173" i="2"/>
  <c r="L173" i="2"/>
  <c r="J173" i="2"/>
  <c r="L172" i="2"/>
  <c r="J172" i="2"/>
  <c r="L171" i="2"/>
  <c r="J171" i="2"/>
  <c r="O170" i="2"/>
  <c r="L170" i="2"/>
  <c r="J170" i="2"/>
  <c r="O169" i="2"/>
  <c r="L169" i="2"/>
  <c r="J169" i="2"/>
  <c r="O168" i="2"/>
  <c r="L168" i="2"/>
  <c r="J168" i="2"/>
  <c r="L167" i="2"/>
  <c r="J167" i="2"/>
  <c r="L166" i="2"/>
  <c r="J166" i="2"/>
  <c r="O165" i="2"/>
  <c r="L165" i="2"/>
  <c r="J165" i="2"/>
  <c r="O164" i="2"/>
  <c r="L164" i="2"/>
  <c r="J164" i="2"/>
  <c r="L163" i="2"/>
  <c r="J163" i="2"/>
  <c r="O162" i="2"/>
  <c r="L162" i="2"/>
  <c r="J162" i="2"/>
  <c r="O161" i="2"/>
  <c r="L161" i="2"/>
  <c r="J161" i="2"/>
  <c r="O160" i="2"/>
  <c r="L160" i="2"/>
  <c r="J160" i="2"/>
  <c r="L159" i="2"/>
  <c r="J159" i="2"/>
  <c r="L158" i="2"/>
  <c r="J158" i="2"/>
  <c r="O157" i="2"/>
  <c r="L157" i="2"/>
  <c r="J157" i="2"/>
  <c r="L156" i="2"/>
  <c r="J156" i="2"/>
  <c r="L155" i="2"/>
  <c r="J155" i="2"/>
  <c r="L154" i="2"/>
  <c r="J154" i="2"/>
  <c r="L153" i="2"/>
  <c r="J153" i="2"/>
  <c r="L152" i="2"/>
  <c r="J152" i="2"/>
  <c r="L151" i="2"/>
  <c r="J151" i="2"/>
  <c r="L150" i="2"/>
  <c r="J150" i="2"/>
  <c r="O149" i="2"/>
  <c r="L149" i="2"/>
  <c r="J149" i="2"/>
  <c r="O148" i="2"/>
  <c r="L148" i="2"/>
  <c r="J148" i="2"/>
  <c r="O147" i="2"/>
  <c r="L147" i="2"/>
  <c r="J147" i="2"/>
  <c r="O146" i="2"/>
  <c r="L146" i="2"/>
  <c r="J146" i="2"/>
  <c r="O145" i="2"/>
  <c r="L145" i="2"/>
  <c r="J145" i="2"/>
  <c r="O144" i="2"/>
  <c r="L144" i="2"/>
  <c r="J144" i="2"/>
  <c r="O143" i="2"/>
  <c r="L143" i="2"/>
  <c r="J143" i="2"/>
  <c r="O142" i="2"/>
  <c r="L142" i="2"/>
  <c r="J142" i="2"/>
  <c r="O141" i="2"/>
  <c r="L141" i="2"/>
  <c r="J141" i="2"/>
  <c r="O140" i="2"/>
  <c r="L140" i="2"/>
  <c r="J140" i="2"/>
  <c r="O139" i="2"/>
  <c r="L139" i="2"/>
  <c r="J139" i="2"/>
  <c r="O138" i="2"/>
  <c r="L138" i="2"/>
  <c r="J138" i="2"/>
  <c r="O137" i="2"/>
  <c r="L137" i="2"/>
  <c r="J137" i="2"/>
  <c r="O136" i="2"/>
  <c r="L136" i="2"/>
  <c r="J136" i="2"/>
  <c r="O135" i="2"/>
  <c r="L135" i="2"/>
  <c r="J135" i="2"/>
  <c r="O134" i="2"/>
  <c r="L134" i="2"/>
  <c r="J134" i="2"/>
  <c r="O133" i="2"/>
  <c r="L133" i="2"/>
  <c r="J133" i="2"/>
  <c r="O132" i="2"/>
  <c r="L132" i="2"/>
  <c r="J132" i="2"/>
  <c r="L131" i="2"/>
  <c r="J131" i="2"/>
  <c r="L130" i="2"/>
  <c r="J130" i="2"/>
  <c r="L129" i="2"/>
  <c r="J129" i="2"/>
  <c r="O128" i="2"/>
  <c r="L128" i="2"/>
  <c r="J128" i="2"/>
  <c r="L127" i="2"/>
  <c r="J127" i="2"/>
  <c r="L126" i="2"/>
  <c r="J126" i="2"/>
  <c r="L125" i="2"/>
  <c r="J125" i="2"/>
  <c r="L124" i="2"/>
  <c r="J124" i="2"/>
  <c r="L123" i="2"/>
  <c r="J123" i="2"/>
  <c r="L122" i="2"/>
  <c r="J122" i="2"/>
  <c r="L121" i="2"/>
  <c r="J121" i="2"/>
  <c r="O120" i="2"/>
  <c r="L120" i="2"/>
  <c r="J120" i="2"/>
  <c r="O119" i="2"/>
  <c r="L119" i="2"/>
  <c r="J119" i="2"/>
  <c r="O118" i="2"/>
  <c r="L118" i="2"/>
  <c r="J118" i="2"/>
  <c r="O117" i="2"/>
  <c r="L117" i="2"/>
  <c r="J117" i="2"/>
  <c r="O116" i="2"/>
  <c r="L116" i="2"/>
  <c r="J116" i="2"/>
  <c r="O115" i="2"/>
  <c r="L115" i="2"/>
  <c r="J115" i="2"/>
  <c r="O114" i="2"/>
  <c r="L114" i="2"/>
  <c r="J114" i="2"/>
  <c r="L113" i="2"/>
  <c r="J113" i="2"/>
  <c r="O112" i="2"/>
  <c r="L112" i="2"/>
  <c r="J112" i="2"/>
  <c r="O111" i="2"/>
  <c r="L111" i="2"/>
  <c r="J111" i="2"/>
  <c r="O110" i="2"/>
  <c r="L110" i="2"/>
  <c r="J110" i="2"/>
  <c r="O109" i="2"/>
  <c r="L109" i="2"/>
  <c r="J109" i="2"/>
  <c r="O108" i="2"/>
  <c r="L108" i="2"/>
  <c r="J108" i="2"/>
  <c r="L107" i="2"/>
  <c r="J107" i="2"/>
  <c r="L106" i="2"/>
  <c r="J106" i="2"/>
  <c r="L105" i="2"/>
  <c r="M105" i="2" s="1"/>
  <c r="N105" i="2" s="1"/>
  <c r="O105" i="2" s="1"/>
  <c r="J105" i="2"/>
  <c r="L104" i="2"/>
  <c r="J104" i="2"/>
  <c r="L103" i="2"/>
  <c r="J103" i="2"/>
  <c r="L102" i="2"/>
  <c r="J102" i="2"/>
  <c r="L101" i="2"/>
  <c r="J101" i="2"/>
  <c r="O100" i="2"/>
  <c r="L100" i="2"/>
  <c r="J100" i="2"/>
  <c r="O99" i="2"/>
  <c r="L99" i="2"/>
  <c r="J99" i="2"/>
  <c r="O98" i="2"/>
  <c r="L98" i="2"/>
  <c r="J98" i="2"/>
  <c r="L97" i="2"/>
  <c r="J97" i="2"/>
  <c r="O96" i="2"/>
  <c r="L96" i="2"/>
  <c r="M96" i="2" s="1"/>
  <c r="J96" i="2"/>
  <c r="O95" i="2"/>
  <c r="L95" i="2"/>
  <c r="J95" i="2"/>
  <c r="O94" i="2"/>
  <c r="L94" i="2"/>
  <c r="J94" i="2"/>
  <c r="O93" i="2"/>
  <c r="L93" i="2"/>
  <c r="J93" i="2"/>
  <c r="O92" i="2"/>
  <c r="L92" i="2"/>
  <c r="J92" i="2"/>
  <c r="O91" i="2"/>
  <c r="L91" i="2"/>
  <c r="J91" i="2"/>
  <c r="O90" i="2"/>
  <c r="L90" i="2"/>
  <c r="J90" i="2"/>
  <c r="L89" i="2"/>
  <c r="M89" i="2" s="1"/>
  <c r="J89" i="2"/>
  <c r="L88" i="2"/>
  <c r="J88" i="2"/>
  <c r="L87" i="2"/>
  <c r="J87" i="2"/>
  <c r="O86" i="2"/>
  <c r="L86" i="2"/>
  <c r="J86" i="2"/>
  <c r="O85" i="2"/>
  <c r="L85" i="2"/>
  <c r="J85" i="2"/>
  <c r="O84" i="2"/>
  <c r="L84" i="2"/>
  <c r="J84" i="2"/>
  <c r="O83" i="2"/>
  <c r="L83" i="2"/>
  <c r="J83" i="2"/>
  <c r="O82" i="2"/>
  <c r="L82" i="2"/>
  <c r="J82" i="2"/>
  <c r="O81" i="2"/>
  <c r="L81" i="2"/>
  <c r="J81" i="2"/>
  <c r="O80" i="2"/>
  <c r="L80" i="2"/>
  <c r="J80" i="2"/>
  <c r="O79" i="2"/>
  <c r="L79" i="2"/>
  <c r="J79" i="2"/>
  <c r="O78" i="2"/>
  <c r="L78" i="2"/>
  <c r="J78" i="2"/>
  <c r="O77" i="2"/>
  <c r="L77" i="2"/>
  <c r="J77" i="2"/>
  <c r="O76" i="2"/>
  <c r="L76" i="2"/>
  <c r="J76" i="2"/>
  <c r="O75" i="2"/>
  <c r="L75" i="2"/>
  <c r="J75" i="2"/>
  <c r="O74" i="2"/>
  <c r="L74" i="2"/>
  <c r="J74" i="2"/>
  <c r="L73" i="2"/>
  <c r="J73" i="2"/>
  <c r="L72" i="2"/>
  <c r="J72" i="2"/>
  <c r="O71" i="2"/>
  <c r="L71" i="2"/>
  <c r="M71" i="2" s="1"/>
  <c r="J71" i="2"/>
  <c r="O70" i="2"/>
  <c r="L70" i="2"/>
  <c r="M70" i="2" s="1"/>
  <c r="J70" i="2"/>
  <c r="L69" i="2"/>
  <c r="J69" i="2"/>
  <c r="L68" i="2"/>
  <c r="M68" i="2" s="1"/>
  <c r="N68" i="2" s="1"/>
  <c r="O68" i="2" s="1"/>
  <c r="J68" i="2"/>
  <c r="L67" i="2"/>
  <c r="J67" i="2"/>
  <c r="L66" i="2"/>
  <c r="J66" i="2"/>
  <c r="L65" i="2"/>
  <c r="J65" i="2"/>
  <c r="L64" i="2"/>
  <c r="J64" i="2"/>
  <c r="L63" i="2"/>
  <c r="J63" i="2"/>
  <c r="L62" i="2"/>
  <c r="J62" i="2"/>
  <c r="L61" i="2"/>
  <c r="M61" i="2" s="1"/>
  <c r="N61" i="2" s="1"/>
  <c r="O61" i="2" s="1"/>
  <c r="L60" i="2"/>
  <c r="J60" i="2"/>
  <c r="L59" i="2"/>
  <c r="M59" i="2" s="1"/>
  <c r="N59" i="2" s="1"/>
  <c r="O59" i="2" s="1"/>
  <c r="J59" i="2"/>
  <c r="L58" i="2"/>
  <c r="J58" i="2"/>
  <c r="L57" i="2"/>
  <c r="J57" i="2"/>
  <c r="L56" i="2"/>
  <c r="M56" i="2" s="1"/>
  <c r="N56" i="2" s="1"/>
  <c r="O56" i="2" s="1"/>
  <c r="J56" i="2"/>
  <c r="L55" i="2"/>
  <c r="J55" i="2"/>
  <c r="L54" i="2"/>
  <c r="J54" i="2"/>
  <c r="L53" i="2"/>
  <c r="J53" i="2"/>
  <c r="L52" i="2"/>
  <c r="J52" i="2"/>
  <c r="L51" i="2"/>
  <c r="J51" i="2"/>
  <c r="L50" i="2"/>
  <c r="J50" i="2"/>
  <c r="L49" i="2"/>
  <c r="J49" i="2"/>
  <c r="L48" i="2"/>
  <c r="M48" i="2" s="1"/>
  <c r="N48" i="2" s="1"/>
  <c r="O48" i="2" s="1"/>
  <c r="J48" i="2"/>
  <c r="O47" i="2"/>
  <c r="L47" i="2"/>
  <c r="M47" i="2" s="1"/>
  <c r="O46" i="2"/>
  <c r="L46" i="2"/>
  <c r="J46" i="2"/>
  <c r="O45" i="2"/>
  <c r="L45" i="2"/>
  <c r="J45" i="2"/>
  <c r="L44" i="2"/>
  <c r="J44" i="2"/>
  <c r="O43" i="2"/>
  <c r="L43" i="2"/>
  <c r="J43" i="2"/>
  <c r="O42" i="2"/>
  <c r="L42" i="2"/>
  <c r="M42" i="2" s="1"/>
  <c r="J42" i="2"/>
  <c r="L41" i="2"/>
  <c r="M41" i="2" s="1"/>
  <c r="J41" i="2"/>
  <c r="L40" i="2"/>
  <c r="J40" i="2"/>
  <c r="L39" i="2"/>
  <c r="J39" i="2"/>
  <c r="L38" i="2"/>
  <c r="J38" i="2"/>
  <c r="L37" i="2"/>
  <c r="J37" i="2"/>
  <c r="L36" i="2"/>
  <c r="M36" i="2" s="1"/>
  <c r="N36" i="2" s="1"/>
  <c r="O36" i="2" s="1"/>
  <c r="J36" i="2"/>
  <c r="L35" i="2"/>
  <c r="J35" i="2"/>
  <c r="L34" i="2"/>
  <c r="M34" i="2" s="1"/>
  <c r="N34" i="2" s="1"/>
  <c r="O34" i="2" s="1"/>
  <c r="J34" i="2"/>
  <c r="L33" i="2"/>
  <c r="J33" i="2"/>
  <c r="L32" i="2"/>
  <c r="M32" i="2" s="1"/>
  <c r="N32" i="2" s="1"/>
  <c r="O32" i="2" s="1"/>
  <c r="J32" i="2"/>
  <c r="L31" i="2"/>
  <c r="M31" i="2" s="1"/>
  <c r="N31" i="2" s="1"/>
  <c r="O31" i="2" s="1"/>
  <c r="J31" i="2"/>
  <c r="L30" i="2"/>
  <c r="J30" i="2"/>
  <c r="O29" i="2"/>
  <c r="L29" i="2"/>
  <c r="J29" i="2"/>
  <c r="L28" i="2"/>
  <c r="J28" i="2"/>
  <c r="O27" i="2"/>
  <c r="L27" i="2"/>
  <c r="J27" i="2"/>
  <c r="O26" i="2"/>
  <c r="L26" i="2"/>
  <c r="J26" i="2"/>
  <c r="L25" i="2"/>
  <c r="J25" i="2"/>
  <c r="L24" i="2"/>
  <c r="J24" i="2"/>
  <c r="L23" i="2"/>
  <c r="J23" i="2"/>
  <c r="L22" i="2"/>
  <c r="M22" i="2" s="1"/>
  <c r="N22" i="2" s="1"/>
  <c r="O22" i="2" s="1"/>
  <c r="J22" i="2"/>
  <c r="L21" i="2"/>
  <c r="J21" i="2"/>
  <c r="L20" i="2"/>
  <c r="J20" i="2"/>
  <c r="L19" i="2"/>
  <c r="J19" i="2"/>
  <c r="O18" i="2"/>
  <c r="L18" i="2"/>
  <c r="J18" i="2"/>
  <c r="L17" i="2"/>
  <c r="J17" i="2"/>
  <c r="L16" i="2"/>
  <c r="J16" i="2"/>
  <c r="L15" i="2"/>
  <c r="J15" i="2"/>
  <c r="L14" i="2"/>
  <c r="J14" i="2"/>
  <c r="O13" i="2"/>
  <c r="L13" i="2"/>
  <c r="J13" i="2"/>
  <c r="L12" i="2"/>
  <c r="J12" i="2"/>
  <c r="L11" i="2"/>
  <c r="J11" i="2"/>
  <c r="O10" i="2"/>
  <c r="L10" i="2"/>
  <c r="J10" i="2"/>
  <c r="O9" i="2"/>
  <c r="L9" i="2"/>
  <c r="J9" i="2"/>
  <c r="L8" i="2"/>
  <c r="J8" i="2"/>
  <c r="L7" i="2"/>
  <c r="M7" i="2" s="1"/>
  <c r="N7" i="2" s="1"/>
  <c r="O7" i="2" s="1"/>
  <c r="J7" i="2"/>
  <c r="L6" i="2"/>
  <c r="J6" i="2"/>
  <c r="L5" i="2"/>
  <c r="J5" i="2"/>
  <c r="L4" i="2"/>
  <c r="J4" i="2"/>
  <c r="L3" i="2"/>
  <c r="J3" i="2"/>
  <c r="L2" i="2"/>
  <c r="J2" i="2"/>
  <c r="B91" i="2" l="1"/>
  <c r="A99" i="2"/>
  <c r="A100" i="2" s="1"/>
  <c r="A173" i="2" s="1"/>
  <c r="A71" i="2"/>
  <c r="M2" i="2"/>
  <c r="N2" i="2" s="1"/>
  <c r="O2" i="2" s="1"/>
  <c r="M4" i="2"/>
  <c r="N4" i="2" s="1"/>
  <c r="O4" i="2" s="1"/>
  <c r="M6" i="2"/>
  <c r="M8" i="2"/>
  <c r="M20" i="2"/>
  <c r="N20" i="2" s="1"/>
  <c r="O20" i="2" s="1"/>
  <c r="M24" i="2"/>
  <c r="N24" i="2" s="1"/>
  <c r="O24" i="2" s="1"/>
  <c r="M26" i="2"/>
  <c r="D71" i="2"/>
  <c r="D212" i="2"/>
  <c r="M76" i="2"/>
  <c r="M80" i="2"/>
  <c r="M84" i="2"/>
  <c r="B98" i="2"/>
  <c r="B99" i="2" s="1"/>
  <c r="B100" i="2" s="1"/>
  <c r="M14" i="2"/>
  <c r="N14" i="2" s="1"/>
  <c r="O14" i="2" s="1"/>
  <c r="M18" i="2"/>
  <c r="D98" i="2"/>
  <c r="M16" i="2"/>
  <c r="N16" i="2" s="1"/>
  <c r="O16" i="2" s="1"/>
  <c r="M88" i="2"/>
  <c r="N88" i="2" s="1"/>
  <c r="O88" i="2" s="1"/>
  <c r="A98" i="2"/>
  <c r="M12" i="2"/>
  <c r="C98" i="2"/>
  <c r="M49" i="2"/>
  <c r="N49" i="2" s="1"/>
  <c r="O49" i="2" s="1"/>
  <c r="M51" i="2"/>
  <c r="N51" i="2" s="1"/>
  <c r="O51" i="2" s="1"/>
  <c r="M53" i="2"/>
  <c r="N53" i="2" s="1"/>
  <c r="O53" i="2" s="1"/>
  <c r="M55" i="2"/>
  <c r="N55" i="2" s="1"/>
  <c r="O55" i="2" s="1"/>
  <c r="M57" i="2"/>
  <c r="N57" i="2" s="1"/>
  <c r="O57" i="2" s="1"/>
  <c r="M63" i="2"/>
  <c r="N63" i="2" s="1"/>
  <c r="O63" i="2" s="1"/>
  <c r="M65" i="2"/>
  <c r="N65" i="2" s="1"/>
  <c r="O65" i="2" s="1"/>
  <c r="M67" i="2"/>
  <c r="N67" i="2" s="1"/>
  <c r="O67" i="2" s="1"/>
  <c r="M109" i="2"/>
  <c r="M113" i="2"/>
  <c r="M129" i="2"/>
  <c r="N129" i="2" s="1"/>
  <c r="O129" i="2" s="1"/>
  <c r="M131" i="2"/>
  <c r="M161" i="2"/>
  <c r="M167" i="2"/>
  <c r="M169" i="2"/>
  <c r="M177" i="2"/>
  <c r="M191" i="2"/>
  <c r="M213" i="2"/>
  <c r="M226" i="2"/>
  <c r="M230" i="2"/>
  <c r="M234" i="2"/>
  <c r="M240" i="2"/>
  <c r="N240" i="2" s="1"/>
  <c r="O240" i="2" s="1"/>
  <c r="M45" i="2"/>
  <c r="M91" i="2"/>
  <c r="M95" i="2"/>
  <c r="M101" i="2"/>
  <c r="N101" i="2" s="1"/>
  <c r="O101" i="2" s="1"/>
  <c r="M103" i="2"/>
  <c r="N103" i="2" s="1"/>
  <c r="O103" i="2" s="1"/>
  <c r="M107" i="2"/>
  <c r="M117" i="2"/>
  <c r="M121" i="2"/>
  <c r="N121" i="2" s="1"/>
  <c r="O121" i="2" s="1"/>
  <c r="M123" i="2"/>
  <c r="N123" i="2" s="1"/>
  <c r="O123" i="2" s="1"/>
  <c r="M125" i="2"/>
  <c r="N125" i="2" s="1"/>
  <c r="O125" i="2" s="1"/>
  <c r="M127" i="2"/>
  <c r="M135" i="2"/>
  <c r="M139" i="2"/>
  <c r="M143" i="2"/>
  <c r="M147" i="2"/>
  <c r="M150" i="2"/>
  <c r="N150" i="2" s="1"/>
  <c r="O150" i="2" s="1"/>
  <c r="M23" i="2"/>
  <c r="N23" i="2" s="1"/>
  <c r="O23" i="2" s="1"/>
  <c r="M25" i="2"/>
  <c r="N25" i="2" s="1"/>
  <c r="O25" i="2" s="1"/>
  <c r="M27" i="2"/>
  <c r="M46" i="2"/>
  <c r="M62" i="2"/>
  <c r="N62" i="2" s="1"/>
  <c r="O62" i="2" s="1"/>
  <c r="M64" i="2"/>
  <c r="N64" i="2" s="1"/>
  <c r="O64" i="2" s="1"/>
  <c r="M66" i="2"/>
  <c r="N66" i="2" s="1"/>
  <c r="O66" i="2" s="1"/>
  <c r="M75" i="2"/>
  <c r="M79" i="2"/>
  <c r="M83" i="2"/>
  <c r="M87" i="2"/>
  <c r="N87" i="2" s="1"/>
  <c r="O87" i="2" s="1"/>
  <c r="M100" i="2"/>
  <c r="M162" i="2"/>
  <c r="M176" i="2"/>
  <c r="N176" i="2" s="1"/>
  <c r="O176" i="2" s="1"/>
  <c r="M178" i="2"/>
  <c r="M180" i="2"/>
  <c r="M184" i="2"/>
  <c r="M192" i="2"/>
  <c r="M198" i="2"/>
  <c r="M202" i="2"/>
  <c r="M206" i="2"/>
  <c r="M208" i="2"/>
  <c r="M214" i="2"/>
  <c r="M216" i="2"/>
  <c r="M227" i="2"/>
  <c r="M231" i="2"/>
  <c r="M235" i="2"/>
  <c r="N235" i="2" s="1"/>
  <c r="O235" i="2" s="1"/>
  <c r="M237" i="2"/>
  <c r="M15" i="2"/>
  <c r="N15" i="2" s="1"/>
  <c r="O15" i="2" s="1"/>
  <c r="M17" i="2"/>
  <c r="M60" i="2"/>
  <c r="N60" i="2" s="1"/>
  <c r="O60" i="2" s="1"/>
  <c r="M92" i="2"/>
  <c r="M102" i="2"/>
  <c r="N102" i="2" s="1"/>
  <c r="O102" i="2" s="1"/>
  <c r="M104" i="2"/>
  <c r="N104" i="2" s="1"/>
  <c r="O104" i="2" s="1"/>
  <c r="M106" i="2"/>
  <c r="N106" i="2" s="1"/>
  <c r="O106" i="2" s="1"/>
  <c r="M108" i="2"/>
  <c r="M112" i="2"/>
  <c r="M114" i="2"/>
  <c r="M118" i="2"/>
  <c r="M122" i="2"/>
  <c r="N122" i="2" s="1"/>
  <c r="O122" i="2" s="1"/>
  <c r="M124" i="2"/>
  <c r="N124" i="2" s="1"/>
  <c r="O124" i="2" s="1"/>
  <c r="M126" i="2"/>
  <c r="N126" i="2" s="1"/>
  <c r="O126" i="2" s="1"/>
  <c r="M128" i="2"/>
  <c r="M130" i="2"/>
  <c r="N130" i="2" s="1"/>
  <c r="O130" i="2" s="1"/>
  <c r="M132" i="2"/>
  <c r="M136" i="2"/>
  <c r="M140" i="2"/>
  <c r="M144" i="2"/>
  <c r="M148" i="2"/>
  <c r="M166" i="2"/>
  <c r="N166" i="2" s="1"/>
  <c r="O166" i="2" s="1"/>
  <c r="M168" i="2"/>
  <c r="M174" i="2"/>
  <c r="N174" i="2" s="1"/>
  <c r="O174" i="2" s="1"/>
  <c r="M188" i="2"/>
  <c r="N188" i="2" s="1"/>
  <c r="O188" i="2" s="1"/>
  <c r="M190" i="2"/>
  <c r="M212" i="2"/>
  <c r="M225" i="2"/>
  <c r="M229" i="2"/>
  <c r="M233" i="2"/>
  <c r="M239" i="2"/>
  <c r="M13" i="2"/>
  <c r="M10" i="2"/>
  <c r="M29" i="2"/>
  <c r="M38" i="2"/>
  <c r="N38" i="2" s="1"/>
  <c r="O38" i="2" s="1"/>
  <c r="M40" i="2"/>
  <c r="N40" i="2" s="1"/>
  <c r="O40" i="2" s="1"/>
  <c r="M43" i="2"/>
  <c r="M115" i="2"/>
  <c r="M119" i="2"/>
  <c r="M133" i="2"/>
  <c r="M137" i="2"/>
  <c r="M141" i="2"/>
  <c r="M145" i="2"/>
  <c r="M149" i="2"/>
  <c r="M152" i="2"/>
  <c r="N152" i="2" s="1"/>
  <c r="O152" i="2" s="1"/>
  <c r="M154" i="2"/>
  <c r="N154" i="2" s="1"/>
  <c r="O154" i="2" s="1"/>
  <c r="M156" i="2"/>
  <c r="M164" i="2"/>
  <c r="M170" i="2"/>
  <c r="N6" i="2"/>
  <c r="O6" i="2" s="1"/>
  <c r="M11" i="2"/>
  <c r="N11" i="2" s="1"/>
  <c r="O11" i="2" s="1"/>
  <c r="M30" i="2"/>
  <c r="N30" i="2" s="1"/>
  <c r="O30" i="2" s="1"/>
  <c r="M44" i="2"/>
  <c r="M77" i="2"/>
  <c r="M81" i="2"/>
  <c r="M85" i="2"/>
  <c r="M98" i="2"/>
  <c r="M175" i="2"/>
  <c r="M183" i="2"/>
  <c r="M189" i="2"/>
  <c r="M197" i="2"/>
  <c r="M201" i="2"/>
  <c r="M205" i="2"/>
  <c r="M223" i="2"/>
  <c r="M69" i="2"/>
  <c r="M73" i="2"/>
  <c r="M90" i="2"/>
  <c r="M94" i="2"/>
  <c r="M111" i="2"/>
  <c r="M158" i="2"/>
  <c r="N158" i="2" s="1"/>
  <c r="O158" i="2" s="1"/>
  <c r="M160" i="2"/>
  <c r="M172" i="2"/>
  <c r="M182" i="2"/>
  <c r="M186" i="2"/>
  <c r="M194" i="2"/>
  <c r="N194" i="2" s="1"/>
  <c r="O194" i="2" s="1"/>
  <c r="M196" i="2"/>
  <c r="M200" i="2"/>
  <c r="M204" i="2"/>
  <c r="M210" i="2"/>
  <c r="M218" i="2"/>
  <c r="N218" i="2" s="1"/>
  <c r="O218" i="2" s="1"/>
  <c r="M220" i="2"/>
  <c r="N220" i="2" s="1"/>
  <c r="O220" i="2" s="1"/>
  <c r="M222" i="2"/>
  <c r="M3" i="2"/>
  <c r="M5" i="2"/>
  <c r="M9" i="2"/>
  <c r="M19" i="2"/>
  <c r="M21" i="2"/>
  <c r="N21" i="2" s="1"/>
  <c r="O21" i="2" s="1"/>
  <c r="M28" i="2"/>
  <c r="M33" i="2"/>
  <c r="N33" i="2" s="1"/>
  <c r="O33" i="2" s="1"/>
  <c r="M35" i="2"/>
  <c r="N35" i="2" s="1"/>
  <c r="O35" i="2" s="1"/>
  <c r="M37" i="2"/>
  <c r="N37" i="2" s="1"/>
  <c r="O37" i="2" s="1"/>
  <c r="M39" i="2"/>
  <c r="N39" i="2" s="1"/>
  <c r="O39" i="2" s="1"/>
  <c r="M50" i="2"/>
  <c r="N50" i="2" s="1"/>
  <c r="O50" i="2" s="1"/>
  <c r="M52" i="2"/>
  <c r="N52" i="2" s="1"/>
  <c r="O52" i="2" s="1"/>
  <c r="M54" i="2"/>
  <c r="N54" i="2" s="1"/>
  <c r="O54" i="2" s="1"/>
  <c r="M58" i="2"/>
  <c r="N58" i="2" s="1"/>
  <c r="O58" i="2" s="1"/>
  <c r="M72" i="2"/>
  <c r="N72" i="2" s="1"/>
  <c r="O72" i="2" s="1"/>
  <c r="M74" i="2"/>
  <c r="M78" i="2"/>
  <c r="M82" i="2"/>
  <c r="M86" i="2"/>
  <c r="M93" i="2"/>
  <c r="M97" i="2"/>
  <c r="M99" i="2"/>
  <c r="M110" i="2"/>
  <c r="M116" i="2"/>
  <c r="M120" i="2"/>
  <c r="M134" i="2"/>
  <c r="M138" i="2"/>
  <c r="M142" i="2"/>
  <c r="M146" i="2"/>
  <c r="M151" i="2"/>
  <c r="N151" i="2" s="1"/>
  <c r="O151" i="2" s="1"/>
  <c r="M153" i="2"/>
  <c r="N153" i="2" s="1"/>
  <c r="O153" i="2" s="1"/>
  <c r="M155" i="2"/>
  <c r="M157" i="2"/>
  <c r="M159" i="2"/>
  <c r="M163" i="2"/>
  <c r="M165" i="2"/>
  <c r="M171" i="2"/>
  <c r="N171" i="2" s="1"/>
  <c r="O171" i="2" s="1"/>
  <c r="M173" i="2"/>
  <c r="M179" i="2"/>
  <c r="M181" i="2"/>
  <c r="M185" i="2"/>
  <c r="M193" i="2"/>
  <c r="N193" i="2" s="1"/>
  <c r="O193" i="2" s="1"/>
  <c r="M195" i="2"/>
  <c r="M199" i="2"/>
  <c r="M203" i="2"/>
  <c r="M207" i="2"/>
  <c r="M209" i="2"/>
  <c r="N209" i="2" s="1"/>
  <c r="O209" i="2" s="1"/>
  <c r="M211" i="2"/>
  <c r="M215" i="2"/>
  <c r="N215" i="2" s="1"/>
  <c r="O215" i="2" s="1"/>
  <c r="M217" i="2"/>
  <c r="M219" i="2"/>
  <c r="M221" i="2"/>
  <c r="M224" i="2"/>
  <c r="M228" i="2"/>
  <c r="M232" i="2"/>
  <c r="M236" i="2"/>
  <c r="M238" i="2"/>
  <c r="N127" i="2"/>
  <c r="O127" i="2" s="1"/>
  <c r="D99" i="2" l="1"/>
  <c r="D100" i="2" s="1"/>
  <c r="C99" i="2"/>
  <c r="C100" i="2" s="1"/>
  <c r="N213" i="2"/>
  <c r="O213" i="2" s="1"/>
  <c r="N167" i="2"/>
  <c r="O167" i="2" s="1"/>
  <c r="N12" i="2"/>
  <c r="O12" i="2" s="1"/>
  <c r="N177" i="2"/>
  <c r="O177" i="2" s="1"/>
  <c r="N216" i="2"/>
  <c r="O216" i="2" s="1"/>
  <c r="N172" i="2"/>
  <c r="O172" i="2" s="1"/>
  <c r="N156" i="2"/>
  <c r="O156" i="2" s="1"/>
  <c r="N97" i="2"/>
  <c r="O97" i="2" s="1"/>
  <c r="N107" i="2"/>
  <c r="O107" i="2" s="1"/>
  <c r="N131" i="2"/>
  <c r="O131" i="2" s="1"/>
  <c r="N41" i="2"/>
  <c r="O41" i="2" s="1"/>
  <c r="N73" i="2"/>
  <c r="O73" i="2" s="1"/>
  <c r="N180" i="2"/>
  <c r="O180" i="2" s="1"/>
  <c r="N17" i="2"/>
  <c r="O17" i="2" s="1"/>
  <c r="N113" i="2"/>
  <c r="O113" i="2" s="1"/>
  <c r="N163" i="2"/>
  <c r="O163" i="2" s="1"/>
  <c r="N69" i="2"/>
  <c r="O69" i="2" s="1"/>
  <c r="N189" i="2"/>
  <c r="O189" i="2" s="1"/>
  <c r="N3" i="2"/>
  <c r="O3" i="2" s="1"/>
  <c r="N210" i="2"/>
  <c r="O210" i="2" s="1"/>
  <c r="N219" i="2"/>
  <c r="O219" i="2" s="1"/>
  <c r="N195" i="2"/>
  <c r="O195" i="2" s="1"/>
  <c r="N179" i="2"/>
  <c r="O179" i="2" s="1"/>
  <c r="N44" i="2"/>
  <c r="O44" i="2" s="1"/>
  <c r="N89" i="2"/>
  <c r="O89" i="2" s="1"/>
  <c r="N8" i="2"/>
  <c r="O8" i="2" s="1"/>
  <c r="N207" i="2"/>
  <c r="O207" i="2" s="1"/>
  <c r="N159" i="2"/>
  <c r="O159" i="2" s="1"/>
  <c r="N28" i="2"/>
  <c r="O28" i="2" s="1"/>
  <c r="N5" i="2"/>
  <c r="O5" i="2" s="1"/>
  <c r="N236" i="2"/>
  <c r="O236" i="2" s="1"/>
  <c r="N221" i="2"/>
  <c r="O221" i="2" s="1"/>
  <c r="N155" i="2"/>
  <c r="O155" i="2" s="1"/>
  <c r="N19" i="2"/>
  <c r="O19" i="2" s="1"/>
  <c r="D157" i="2" l="1"/>
  <c r="D164" i="2" s="1"/>
  <c r="B157" i="2"/>
  <c r="B164" i="2" s="1"/>
  <c r="C157" i="2"/>
  <c r="C164" i="2" s="1"/>
  <c r="A157" i="2"/>
  <c r="A164" i="2" s="1"/>
  <c r="C175" i="2" l="1"/>
  <c r="A175" i="2"/>
  <c r="D175" i="2"/>
  <c r="C114" i="2"/>
  <c r="C115" i="2" s="1"/>
  <c r="C116" i="2" s="1"/>
  <c r="C117" i="2" s="1"/>
  <c r="C118" i="2" s="1"/>
  <c r="C26" i="2" s="1"/>
  <c r="B114" i="2"/>
  <c r="B115" i="2" s="1"/>
  <c r="B116" i="2" s="1"/>
  <c r="B117" i="2" s="1"/>
  <c r="B118" i="2" s="1"/>
  <c r="B26" i="2" s="1"/>
  <c r="D161" i="2"/>
  <c r="D162" i="2" s="1"/>
  <c r="D114" i="2"/>
  <c r="D115" i="2" s="1"/>
  <c r="D116" i="2" s="1"/>
  <c r="D117" i="2" s="1"/>
  <c r="D118" i="2" s="1"/>
  <c r="D26" i="2" s="1"/>
  <c r="A114" i="2"/>
  <c r="A115" i="2" s="1"/>
  <c r="A116" i="2" s="1"/>
  <c r="A117" i="2" s="1"/>
  <c r="A118" i="2" s="1"/>
  <c r="A26" i="2" s="1"/>
  <c r="C27" i="2" l="1"/>
  <c r="B161" i="2"/>
  <c r="A27" i="2"/>
  <c r="B27" i="2"/>
  <c r="A161" i="2"/>
  <c r="D27" i="2"/>
  <c r="C161" i="2"/>
  <c r="B175" i="2"/>
  <c r="C208" i="2"/>
  <c r="C134" i="2"/>
  <c r="C135" i="2" s="1"/>
  <c r="C136" i="2" s="1"/>
  <c r="C137" i="2" s="1"/>
  <c r="C45" i="2"/>
  <c r="C46" i="2"/>
  <c r="C165" i="2"/>
  <c r="C47" i="2"/>
  <c r="D134" i="2"/>
  <c r="D135" i="2" s="1"/>
  <c r="D45" i="2"/>
  <c r="D46" i="2"/>
  <c r="B134" i="2"/>
  <c r="B135" i="2" s="1"/>
  <c r="B45" i="2"/>
  <c r="B46" i="2" s="1"/>
  <c r="B47" i="2" s="1"/>
  <c r="A134" i="2"/>
  <c r="A135" i="2" s="1"/>
  <c r="A45" i="2"/>
  <c r="A46" i="2"/>
  <c r="A165" i="2"/>
  <c r="A47" i="2"/>
  <c r="A208" i="2"/>
  <c r="D165" i="2"/>
  <c r="D47" i="2"/>
  <c r="D208" i="2"/>
  <c r="B165" i="2"/>
  <c r="B208" i="2"/>
  <c r="A136" i="2" l="1"/>
  <c r="A137" i="2" s="1"/>
  <c r="A138" i="2" s="1"/>
  <c r="B138" i="2"/>
  <c r="B162" i="2"/>
  <c r="C138" i="2"/>
  <c r="B136" i="2"/>
  <c r="B137" i="2" s="1"/>
  <c r="D136" i="2"/>
  <c r="D137" i="2" s="1"/>
  <c r="D138" i="2" s="1"/>
  <c r="C162" i="2"/>
  <c r="A162" i="2"/>
  <c r="A139" i="2"/>
  <c r="A140" i="2"/>
  <c r="A141" i="2"/>
  <c r="A142" i="2"/>
  <c r="A143" i="2"/>
  <c r="A144" i="2"/>
  <c r="A145" i="2"/>
  <c r="A146" i="2"/>
  <c r="A147" i="2"/>
  <c r="A148" i="2"/>
  <c r="B139" i="2"/>
  <c r="B140" i="2"/>
  <c r="B141" i="2"/>
  <c r="B142" i="2"/>
  <c r="B143" i="2"/>
  <c r="B144" i="2"/>
  <c r="B145" i="2"/>
  <c r="B146" i="2"/>
  <c r="B147" i="2"/>
  <c r="B148" i="2"/>
  <c r="C139" i="2"/>
  <c r="C140" i="2"/>
  <c r="C141" i="2"/>
  <c r="C142" i="2"/>
  <c r="C143" i="2"/>
  <c r="C144" i="2"/>
  <c r="C145" i="2"/>
  <c r="C146" i="2"/>
  <c r="C147" i="2"/>
  <c r="C148" i="2"/>
  <c r="B185" i="2"/>
  <c r="B186" i="2"/>
  <c r="B217" i="2"/>
  <c r="A185" i="2"/>
  <c r="A186" i="2"/>
  <c r="A217" i="2"/>
  <c r="D119" i="2"/>
  <c r="D120" i="2"/>
  <c r="B119" i="2"/>
  <c r="B120" i="2"/>
  <c r="C92" i="2"/>
  <c r="C93" i="2"/>
  <c r="C94" i="2"/>
  <c r="C95" i="2"/>
  <c r="C96" i="2"/>
  <c r="C119" i="2"/>
  <c r="C120" i="2"/>
  <c r="C149" i="2"/>
  <c r="C185" i="2"/>
  <c r="C186" i="2"/>
  <c r="C197" i="2"/>
  <c r="C198" i="2"/>
  <c r="C199" i="2"/>
  <c r="C200" i="2"/>
  <c r="C201" i="2"/>
  <c r="C202" i="2"/>
  <c r="C203" i="2"/>
  <c r="C204" i="2"/>
  <c r="C205" i="2"/>
  <c r="C206" i="2"/>
  <c r="C214" i="2"/>
  <c r="C217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P210" i="2"/>
  <c r="P209" i="2"/>
  <c r="P39" i="2"/>
  <c r="P101" i="2"/>
  <c r="P221" i="2"/>
  <c r="P20" i="2"/>
  <c r="P113" i="2"/>
  <c r="P32" i="2"/>
  <c r="P150" i="2"/>
  <c r="P87" i="2"/>
  <c r="P23" i="2"/>
  <c r="P6" i="2"/>
  <c r="P58" i="2"/>
  <c r="P89" i="2"/>
  <c r="P193" i="2"/>
  <c r="P50" i="2"/>
  <c r="P4" i="2"/>
  <c r="P8" i="2"/>
  <c r="P194" i="2"/>
  <c r="P30" i="2"/>
  <c r="P59" i="2"/>
  <c r="P38" i="2"/>
  <c r="P31" i="2"/>
  <c r="P53" i="2"/>
  <c r="P16" i="2"/>
  <c r="P130" i="2"/>
  <c r="P155" i="2"/>
  <c r="P17" i="2"/>
  <c r="P156" i="2"/>
  <c r="P107" i="2"/>
  <c r="P5" i="2"/>
  <c r="P220" i="2"/>
  <c r="P28" i="2"/>
  <c r="P167" i="2"/>
  <c r="P102" i="2"/>
  <c r="P153" i="2"/>
  <c r="P48" i="2"/>
  <c r="P179" i="2"/>
  <c r="P54" i="2"/>
  <c r="P122" i="2"/>
  <c r="P55" i="2"/>
  <c r="P124" i="2"/>
  <c r="P24" i="2"/>
  <c r="P189" i="2"/>
  <c r="P21" i="2"/>
  <c r="P104" i="2"/>
  <c r="P121" i="2"/>
  <c r="P63" i="2"/>
  <c r="P36" i="2"/>
  <c r="P52" i="2"/>
  <c r="P2" i="2"/>
  <c r="P174" i="2"/>
  <c r="P66" i="2"/>
  <c r="P34" i="2"/>
  <c r="P129" i="2"/>
  <c r="P69" i="2"/>
  <c r="P67" i="2"/>
  <c r="P73" i="2"/>
  <c r="P105" i="2"/>
  <c r="P151" i="2"/>
  <c r="P97" i="2"/>
  <c r="P7" i="2"/>
  <c r="P56" i="2"/>
  <c r="P15" i="2"/>
  <c r="P159" i="2"/>
  <c r="P49" i="2"/>
  <c r="P163" i="2"/>
  <c r="P44" i="2"/>
  <c r="P37" i="2"/>
  <c r="P177" i="2"/>
  <c r="P219" i="2"/>
  <c r="P152" i="2"/>
  <c r="P215" i="2"/>
  <c r="P33" i="2"/>
  <c r="P61" i="2"/>
  <c r="P19" i="2"/>
  <c r="P207" i="2"/>
  <c r="P236" i="2"/>
  <c r="P127" i="2"/>
  <c r="P218" i="2"/>
  <c r="P131" i="2"/>
  <c r="P65" i="2"/>
  <c r="P158" i="2"/>
  <c r="P40" i="2"/>
  <c r="P213" i="2"/>
  <c r="P240" i="2"/>
  <c r="P171" i="2"/>
  <c r="P103" i="2"/>
  <c r="P123" i="2"/>
  <c r="P64" i="2"/>
  <c r="P195" i="2"/>
  <c r="P106" i="2"/>
  <c r="P3" i="2"/>
  <c r="P57" i="2"/>
  <c r="P60" i="2"/>
  <c r="P35" i="2"/>
  <c r="P216" i="2"/>
  <c r="P68" i="2"/>
  <c r="P51" i="2"/>
  <c r="P12" i="2"/>
  <c r="P25" i="2"/>
  <c r="P172" i="2"/>
  <c r="P235" i="2"/>
  <c r="P62" i="2"/>
  <c r="P154" i="2"/>
  <c r="P72" i="2"/>
  <c r="P188" i="2"/>
  <c r="P187" i="2"/>
  <c r="P176" i="2"/>
  <c r="P166" i="2"/>
  <c r="P11" i="2"/>
  <c r="P180" i="2"/>
  <c r="P88" i="2"/>
  <c r="P14" i="2"/>
  <c r="P125" i="2"/>
  <c r="P126" i="2"/>
  <c r="P22" i="2"/>
  <c r="P41" i="2"/>
  <c r="D139" i="2"/>
  <c r="D140" i="2"/>
  <c r="D141" i="2"/>
  <c r="D142" i="2"/>
  <c r="D143" i="2"/>
  <c r="D144" i="2"/>
  <c r="D145" i="2"/>
  <c r="D146" i="2"/>
  <c r="D147" i="2"/>
  <c r="A119" i="2"/>
  <c r="A120" i="2"/>
  <c r="B149" i="2"/>
  <c r="D185" i="2"/>
  <c r="D186" i="2"/>
  <c r="D217" i="2"/>
  <c r="D148" i="2"/>
  <c r="D149" i="2"/>
  <c r="A149" i="2"/>
  <c r="B197" i="2"/>
  <c r="B198" i="2"/>
  <c r="B199" i="2"/>
  <c r="B200" i="2"/>
  <c r="D92" i="2"/>
  <c r="D93" i="2"/>
  <c r="D94" i="2"/>
  <c r="D95" i="2"/>
  <c r="D96" i="2"/>
  <c r="A92" i="2"/>
  <c r="A93" i="2"/>
  <c r="A94" i="2"/>
  <c r="A95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14" i="2"/>
  <c r="D197" i="2"/>
  <c r="D198" i="2"/>
  <c r="D199" i="2"/>
  <c r="D200" i="2"/>
  <c r="D201" i="2"/>
  <c r="D202" i="2"/>
  <c r="B92" i="2"/>
  <c r="B93" i="2"/>
  <c r="B94" i="2"/>
  <c r="B95" i="2"/>
  <c r="B96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14" i="2"/>
  <c r="D222" i="2"/>
  <c r="D223" i="2"/>
  <c r="D224" i="2"/>
  <c r="D225" i="2"/>
  <c r="D226" i="2"/>
  <c r="D227" i="2"/>
  <c r="D228" i="2"/>
  <c r="D229" i="2"/>
  <c r="A197" i="2"/>
  <c r="A198" i="2"/>
  <c r="A199" i="2"/>
  <c r="A200" i="2"/>
  <c r="A201" i="2"/>
  <c r="A202" i="2"/>
  <c r="A203" i="2"/>
  <c r="A204" i="2"/>
  <c r="A205" i="2"/>
  <c r="A206" i="2"/>
  <c r="A96" i="2"/>
  <c r="D230" i="2"/>
  <c r="D231" i="2"/>
  <c r="D232" i="2"/>
  <c r="D233" i="2"/>
  <c r="D234" i="2"/>
  <c r="D214" i="2"/>
  <c r="B201" i="2"/>
  <c r="B202" i="2"/>
  <c r="B203" i="2"/>
  <c r="B204" i="2"/>
  <c r="B205" i="2"/>
  <c r="B206" i="2"/>
  <c r="D203" i="2"/>
  <c r="D204" i="2"/>
  <c r="D205" i="2"/>
  <c r="D206" i="2"/>
</calcChain>
</file>

<file path=xl/sharedStrings.xml><?xml version="1.0" encoding="utf-8"?>
<sst xmlns="http://schemas.openxmlformats.org/spreadsheetml/2006/main" count="1209" uniqueCount="155">
  <si>
    <t>LINE</t>
  </si>
  <si>
    <t xml:space="preserve">ancien volume </t>
  </si>
  <si>
    <t>longueur</t>
  </si>
  <si>
    <t>Largueur</t>
  </si>
  <si>
    <t>Hauteur</t>
  </si>
  <si>
    <t>volume</t>
  </si>
  <si>
    <t>Inco-terms</t>
  </si>
  <si>
    <t>PW</t>
  </si>
  <si>
    <t>IRU</t>
  </si>
  <si>
    <t>O</t>
  </si>
  <si>
    <t>COA</t>
  </si>
  <si>
    <t>ORDER TERM</t>
  </si>
  <si>
    <t>ORDER CODE</t>
  </si>
  <si>
    <t>PAR-EC</t>
  </si>
  <si>
    <t>LYS-EC</t>
  </si>
  <si>
    <t>0747321</t>
  </si>
  <si>
    <t>9211744</t>
  </si>
  <si>
    <t>DDU</t>
  </si>
  <si>
    <t>Gerbable O/N</t>
  </si>
  <si>
    <t>N</t>
  </si>
  <si>
    <t>1470312</t>
  </si>
  <si>
    <t>9211714</t>
  </si>
  <si>
    <t>9211751</t>
  </si>
  <si>
    <t>1470378</t>
  </si>
  <si>
    <t>0354919</t>
  </si>
  <si>
    <t>1470410</t>
  </si>
  <si>
    <t>1469979</t>
  </si>
  <si>
    <t>1470331</t>
  </si>
  <si>
    <t>1470374</t>
  </si>
  <si>
    <t>0747319</t>
  </si>
  <si>
    <t>0833848</t>
  </si>
  <si>
    <t>1470411</t>
  </si>
  <si>
    <t>9211719</t>
  </si>
  <si>
    <t>MIL-EC</t>
  </si>
  <si>
    <t>1298201</t>
  </si>
  <si>
    <t>OPG</t>
  </si>
  <si>
    <t>1469960</t>
  </si>
  <si>
    <t>1470111</t>
  </si>
  <si>
    <t>EXW</t>
  </si>
  <si>
    <t>6002266</t>
  </si>
  <si>
    <t>0833608</t>
  </si>
  <si>
    <t>1470796</t>
  </si>
  <si>
    <t>1470316</t>
  </si>
  <si>
    <t>1470334</t>
  </si>
  <si>
    <t>1470176</t>
  </si>
  <si>
    <t>1470469</t>
  </si>
  <si>
    <t>1469725</t>
  </si>
  <si>
    <t>1470280</t>
  </si>
  <si>
    <t>0833754</t>
  </si>
  <si>
    <t>9211735</t>
  </si>
  <si>
    <t>0833763</t>
  </si>
  <si>
    <t>0833837</t>
  </si>
  <si>
    <t>0833841</t>
  </si>
  <si>
    <t>2 CARTONS</t>
  </si>
  <si>
    <t>0833869</t>
  </si>
  <si>
    <t>9109662</t>
  </si>
  <si>
    <t>9109668</t>
  </si>
  <si>
    <t>9109682</t>
  </si>
  <si>
    <t>9222218</t>
  </si>
  <si>
    <t>9222234</t>
  </si>
  <si>
    <t>1469901</t>
  </si>
  <si>
    <t>1469919</t>
  </si>
  <si>
    <t>1469945</t>
  </si>
  <si>
    <t>1470059</t>
  </si>
  <si>
    <t>1470067</t>
  </si>
  <si>
    <t>1470179</t>
  </si>
  <si>
    <t>1470252</t>
  </si>
  <si>
    <t>1470345</t>
  </si>
  <si>
    <t>?</t>
  </si>
  <si>
    <t>1470401</t>
  </si>
  <si>
    <t>9110001</t>
  </si>
  <si>
    <t>9211723</t>
  </si>
  <si>
    <t>9211747</t>
  </si>
  <si>
    <t>1469874</t>
  </si>
  <si>
    <t>BSL</t>
  </si>
  <si>
    <t>1028329</t>
  </si>
  <si>
    <t>1468856</t>
  </si>
  <si>
    <t>1469751</t>
  </si>
  <si>
    <t>IRU-EC</t>
  </si>
  <si>
    <t>0190919</t>
  </si>
  <si>
    <t>1028331</t>
  </si>
  <si>
    <t>1028324</t>
  </si>
  <si>
    <t>1028330</t>
  </si>
  <si>
    <t>9211739</t>
  </si>
  <si>
    <t>1470018</t>
  </si>
  <si>
    <t>1470093</t>
  </si>
  <si>
    <t>1470031</t>
  </si>
  <si>
    <t>9110003</t>
  </si>
  <si>
    <t>9211724</t>
  </si>
  <si>
    <t>1470184</t>
  </si>
  <si>
    <t>1470389</t>
  </si>
  <si>
    <t>1470832</t>
  </si>
  <si>
    <t>ATH-EC</t>
  </si>
  <si>
    <t>0088761</t>
  </si>
  <si>
    <t>EIN-EC</t>
  </si>
  <si>
    <t>1742152</t>
  </si>
  <si>
    <t>VRN-EC</t>
  </si>
  <si>
    <t>9519696</t>
  </si>
  <si>
    <t>0765140</t>
  </si>
  <si>
    <t>SXB-EC</t>
  </si>
  <si>
    <t>8056537</t>
  </si>
  <si>
    <t>8056551</t>
  </si>
  <si>
    <t>8056583</t>
  </si>
  <si>
    <t>0833843</t>
  </si>
  <si>
    <t>9505900</t>
  </si>
  <si>
    <t>DUI</t>
  </si>
  <si>
    <t>1470035</t>
  </si>
  <si>
    <t>1470431</t>
  </si>
  <si>
    <t>1470343</t>
  </si>
  <si>
    <t>1469385</t>
  </si>
  <si>
    <t>1470368</t>
  </si>
  <si>
    <t>1470369</t>
  </si>
  <si>
    <t>1469882</t>
  </si>
  <si>
    <t>1470244</t>
  </si>
  <si>
    <t>1470130</t>
  </si>
  <si>
    <t>1470397</t>
  </si>
  <si>
    <t>1379056</t>
  </si>
  <si>
    <t>1379053</t>
  </si>
  <si>
    <t>1470394</t>
  </si>
  <si>
    <t>1470452</t>
  </si>
  <si>
    <t>1470476</t>
  </si>
  <si>
    <t>1470523</t>
  </si>
  <si>
    <t>1470500</t>
  </si>
  <si>
    <t>1470340</t>
  </si>
  <si>
    <t>1470499</t>
  </si>
  <si>
    <t>1470496</t>
  </si>
  <si>
    <t>1470812</t>
  </si>
  <si>
    <t>9211758</t>
  </si>
  <si>
    <t>1470429</t>
  </si>
  <si>
    <t>1470493</t>
  </si>
  <si>
    <t>9211755</t>
  </si>
  <si>
    <t>1470537</t>
  </si>
  <si>
    <t>1028316</t>
  </si>
  <si>
    <t>MIL</t>
  </si>
  <si>
    <t>9505897</t>
  </si>
  <si>
    <t>1470372</t>
  </si>
  <si>
    <t>1470043</t>
  </si>
  <si>
    <t>1470170</t>
  </si>
  <si>
    <t>1470029</t>
  </si>
  <si>
    <t>0833318</t>
  </si>
  <si>
    <t>1470066</t>
  </si>
  <si>
    <t>1469186</t>
  </si>
  <si>
    <t>1469610</t>
  </si>
  <si>
    <t>COA-EC</t>
  </si>
  <si>
    <t>0627690</t>
  </si>
  <si>
    <t>1470051</t>
  </si>
  <si>
    <t>0628058</t>
  </si>
  <si>
    <t>0628048</t>
  </si>
  <si>
    <t>Total PW</t>
  </si>
  <si>
    <t>PW dans le dossier</t>
  </si>
  <si>
    <t>0747322</t>
  </si>
  <si>
    <t>Différence</t>
  </si>
  <si>
    <t>Gerbable O/N &lt;1 &gt;2</t>
  </si>
  <si>
    <t>PW 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</si>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</sst>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49" fontId="0" fillId="0" borderId="0" xfId="0" applyNumberFormat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2" fontId="0" fillId="0" borderId="1" xfId="0" applyNumberFormat="1" applyFill="1" applyBorder="1"/>
    <xf numFmtId="0" fontId="0" fillId="2" borderId="1" xfId="0" applyFill="1" applyBorder="1"/>
    <xf numFmtId="49" fontId="0" fillId="2" borderId="1" xfId="0" applyNumberFormat="1" applyFill="1" applyBorder="1"/>
    <xf numFmtId="2" fontId="0" fillId="2" borderId="1" xfId="0" applyNumberFormat="1" applyFill="1" applyBorder="1"/>
    <xf numFmtId="0" fontId="0" fillId="2" borderId="1" xfId="0" applyFill="1" applyBorder="1" applyAlignment="1"/>
    <xf numFmtId="0" fontId="0" fillId="0" borderId="1" xfId="0" applyBorder="1"/>
    <xf numFmtId="49" fontId="0" fillId="0" borderId="1" xfId="0" applyNumberFormat="1" applyBorder="1"/>
    <xf numFmtId="0" fontId="0" fillId="0" borderId="1" xfId="0" applyBorder="1" applyAlignment="1">
      <alignment horizontal="center"/>
    </xf>
    <xf numFmtId="1" fontId="0" fillId="0" borderId="1" xfId="0" applyNumberFormat="1" applyBorder="1"/>
    <xf numFmtId="0" fontId="1" fillId="3" borderId="1" xfId="0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2" borderId="2" xfId="0" applyFill="1" applyBorder="1"/>
    <xf numFmtId="1" fontId="0" fillId="0" borderId="0" xfId="0" applyNumberFormat="1"/>
    <xf numFmtId="0" fontId="0" fillId="0" borderId="2" xfId="0" applyFill="1" applyBorder="1"/>
  </cellXfs>
  <cellStyles count="1">
    <cellStyle name="Normal" xfId="0" builtinId="0"/>
  </cellStyles>
  <dxfs count="23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0"/>
  <sheetViews>
    <sheetView tabSelected="1" workbookViewId="0">
      <selection activeCell="C162" sqref="C162"/>
    </sheetView>
  </sheetViews>
  <sheetFormatPr baseColWidth="10" defaultColWidth="11.42578125" defaultRowHeight="15" x14ac:dyDescent="0.25"/>
  <cols>
    <col min="1" max="1" width="7.140625" bestFit="1" customWidth="1"/>
    <col min="2" max="2" width="12.28515625" bestFit="1" customWidth="1"/>
    <col min="3" max="3" width="14.5703125" style="1" bestFit="1" customWidth="1"/>
    <col min="4" max="4" width="12.85546875" bestFit="1" customWidth="1"/>
    <col min="5" max="5" width="17.5703125" customWidth="1"/>
    <col min="6" max="6" width="6.5703125" customWidth="1"/>
    <col min="7" max="7" width="10.85546875" bestFit="1" customWidth="1"/>
    <col min="8" max="8" width="8.7109375" bestFit="1" customWidth="1"/>
    <col min="9" max="9" width="8.140625" bestFit="1" customWidth="1"/>
    <col min="10" max="10" width="7.7109375" style="5" bestFit="1" customWidth="1"/>
    <col min="11" max="11" width="13.28515625" style="4" bestFit="1" customWidth="1"/>
    <col min="12" max="12" width="18.42578125" style="4" bestFit="1" customWidth="1"/>
    <col min="13" max="13" width="4" bestFit="1" customWidth="1"/>
    <col min="14" max="14" width="8.85546875" bestFit="1" customWidth="1"/>
    <col min="15" max="15" width="10.42578125" bestFit="1" customWidth="1"/>
  </cols>
  <sheetData>
    <row r="1" spans="1:16" x14ac:dyDescent="0.25">
      <c r="A1" s="7" t="s">
        <v>0</v>
      </c>
      <c r="B1" s="7" t="s">
        <v>11</v>
      </c>
      <c r="C1" s="8" t="s">
        <v>12</v>
      </c>
      <c r="D1" s="7" t="s">
        <v>6</v>
      </c>
      <c r="E1" s="7" t="s">
        <v>149</v>
      </c>
      <c r="F1" s="7" t="s">
        <v>1</v>
      </c>
      <c r="G1" s="7" t="s">
        <v>2</v>
      </c>
      <c r="H1" s="7" t="s">
        <v>3</v>
      </c>
      <c r="I1" s="7" t="s">
        <v>4</v>
      </c>
      <c r="J1" s="9" t="s">
        <v>5</v>
      </c>
      <c r="K1" s="10" t="s">
        <v>18</v>
      </c>
      <c r="L1" s="10" t="s">
        <v>152</v>
      </c>
      <c r="M1" s="7" t="s">
        <v>7</v>
      </c>
      <c r="N1" s="7" t="s">
        <v>148</v>
      </c>
      <c r="O1" s="7" t="s">
        <v>151</v>
      </c>
      <c r="P1" s="15" t="s">
        <v>148</v>
      </c>
    </row>
    <row r="2" spans="1:16" x14ac:dyDescent="0.25">
      <c r="A2" s="11" t="s">
        <v>10</v>
      </c>
      <c r="B2" s="11" t="s">
        <v>14</v>
      </c>
      <c r="C2" s="12" t="s">
        <v>15</v>
      </c>
      <c r="D2" s="2" t="s">
        <v>17</v>
      </c>
      <c r="E2" s="11">
        <v>44.8</v>
      </c>
      <c r="F2" s="11"/>
      <c r="G2" s="11">
        <v>0.8</v>
      </c>
      <c r="H2" s="11">
        <v>0.4</v>
      </c>
      <c r="I2" s="11">
        <v>0.55000000000000004</v>
      </c>
      <c r="J2" s="6">
        <f>G2*H2*I2</f>
        <v>0.17600000000000005</v>
      </c>
      <c r="K2" s="3" t="s">
        <v>9</v>
      </c>
      <c r="L2" s="3" t="str">
        <f>IF(I2&lt;1,"O",IF(I2&lt;2,K2,"N"))</f>
        <v>O</v>
      </c>
      <c r="M2" s="14">
        <f>IF(L2="N",G2*H2*1650/2.4,J2*250)</f>
        <v>44.000000000000014</v>
      </c>
      <c r="N2" s="14">
        <f>M2</f>
        <v>44.000000000000014</v>
      </c>
      <c r="O2" s="14" t="str">
        <f>IF(N2&gt;E2,E2-N2,"")</f>
        <v/>
      </c>
      <c r="P2" s="16">
        <f>IF(E2="","",SUMIF($C$2:$C$240,C2,$M$2:$M$240))</f>
        <v>44.000000000000014</v>
      </c>
    </row>
    <row r="3" spans="1:16" x14ac:dyDescent="0.25">
      <c r="A3" s="11" t="s">
        <v>10</v>
      </c>
      <c r="B3" s="11" t="s">
        <v>13</v>
      </c>
      <c r="C3" s="12" t="s">
        <v>16</v>
      </c>
      <c r="D3" s="11" t="s">
        <v>17</v>
      </c>
      <c r="E3" s="11">
        <v>197</v>
      </c>
      <c r="F3" s="11"/>
      <c r="G3" s="11">
        <v>1.2</v>
      </c>
      <c r="H3" s="11">
        <v>0.8</v>
      </c>
      <c r="I3" s="11">
        <v>0.6</v>
      </c>
      <c r="J3" s="6">
        <f>G3*H3*I3</f>
        <v>0.57599999999999996</v>
      </c>
      <c r="K3" s="13" t="s">
        <v>19</v>
      </c>
      <c r="L3" s="3" t="str">
        <f>IF(I3&lt;1,"O",IF(I3&lt;2,K3,"N"))</f>
        <v>O</v>
      </c>
      <c r="M3" s="14">
        <f>IF(L3="N",G3*H3*1650/2.4,J3*250)</f>
        <v>144</v>
      </c>
      <c r="N3" s="14">
        <f>M3</f>
        <v>144</v>
      </c>
      <c r="O3" s="14" t="str">
        <f>IF(N3&gt;E3,E3-N3,"")</f>
        <v/>
      </c>
      <c r="P3" s="16">
        <f>IF(E3="","",SUMIF($C$2:$C$240,C3,$M$2:$M$240))</f>
        <v>144</v>
      </c>
    </row>
    <row r="4" spans="1:16" x14ac:dyDescent="0.25">
      <c r="A4" s="11" t="s">
        <v>10</v>
      </c>
      <c r="B4" s="11" t="s">
        <v>13</v>
      </c>
      <c r="C4" s="12" t="s">
        <v>20</v>
      </c>
      <c r="D4" s="11" t="s">
        <v>17</v>
      </c>
      <c r="E4" s="11">
        <v>974.5</v>
      </c>
      <c r="F4" s="11"/>
      <c r="G4" s="11">
        <v>0.98</v>
      </c>
      <c r="H4" s="11">
        <v>1.1000000000000001</v>
      </c>
      <c r="I4" s="11">
        <v>1.75</v>
      </c>
      <c r="J4" s="6">
        <f>G4*H4*I4</f>
        <v>1.8865000000000001</v>
      </c>
      <c r="K4" s="13" t="s">
        <v>9</v>
      </c>
      <c r="L4" s="3" t="str">
        <f>IF(I4&lt;1,"O",IF(I4&lt;2,K4,"N"))</f>
        <v>O</v>
      </c>
      <c r="M4" s="14">
        <f>IF(L4="N",G4*H4*1650/2.4,J4*250)</f>
        <v>471.625</v>
      </c>
      <c r="N4" s="14">
        <f>M4</f>
        <v>471.625</v>
      </c>
      <c r="O4" s="14" t="str">
        <f>IF(N4&gt;E4,E4-N4,"")</f>
        <v/>
      </c>
      <c r="P4" s="16">
        <f>IF(E4="","",SUMIF($C$2:$C$240,C4,$M$2:$M$240))</f>
        <v>471.625</v>
      </c>
    </row>
    <row r="5" spans="1:16" x14ac:dyDescent="0.25">
      <c r="A5" s="11" t="s">
        <v>10</v>
      </c>
      <c r="B5" s="11" t="s">
        <v>13</v>
      </c>
      <c r="C5" s="12" t="s">
        <v>21</v>
      </c>
      <c r="D5" s="11" t="s">
        <v>17</v>
      </c>
      <c r="E5" s="11">
        <v>52.8</v>
      </c>
      <c r="F5" s="11"/>
      <c r="G5" s="11">
        <v>0.88</v>
      </c>
      <c r="H5" s="11">
        <v>0.67</v>
      </c>
      <c r="I5" s="11">
        <v>0.37</v>
      </c>
      <c r="J5" s="6">
        <f>G5*H5*I5</f>
        <v>0.21815200000000001</v>
      </c>
      <c r="K5" s="13" t="s">
        <v>9</v>
      </c>
      <c r="L5" s="3" t="str">
        <f>IF(I5&lt;1,"O",IF(I5&lt;2,K5,"N"))</f>
        <v>O</v>
      </c>
      <c r="M5" s="14">
        <f>IF(L5="N",G5*H5*1650/2.4,J5*250)</f>
        <v>54.538000000000004</v>
      </c>
      <c r="N5" s="14">
        <f>M5</f>
        <v>54.538000000000004</v>
      </c>
      <c r="O5" s="14">
        <f>IF(N5&gt;E5,E5-N5,"")</f>
        <v>-1.7380000000000067</v>
      </c>
      <c r="P5" s="16">
        <f>IF(E5="","",SUMIF($C$2:$C$240,C5,$M$2:$M$240))</f>
        <v>54.538000000000004</v>
      </c>
    </row>
    <row r="6" spans="1:16" x14ac:dyDescent="0.25">
      <c r="A6" s="11" t="s">
        <v>10</v>
      </c>
      <c r="B6" s="11" t="s">
        <v>13</v>
      </c>
      <c r="C6" s="12" t="s">
        <v>22</v>
      </c>
      <c r="D6" s="11" t="s">
        <v>17</v>
      </c>
      <c r="E6" s="11">
        <v>60</v>
      </c>
      <c r="F6" s="11"/>
      <c r="G6" s="11">
        <v>0.6</v>
      </c>
      <c r="H6" s="11">
        <v>0.6</v>
      </c>
      <c r="I6" s="11">
        <v>0.6</v>
      </c>
      <c r="J6" s="6">
        <f>G6*H6*I6</f>
        <v>0.216</v>
      </c>
      <c r="K6" s="13" t="s">
        <v>9</v>
      </c>
      <c r="L6" s="3" t="str">
        <f>IF(I6&lt;1,"O",IF(I6&lt;2,K6,"N"))</f>
        <v>O</v>
      </c>
      <c r="M6" s="14">
        <f>IF(L6="N",G6*H6*1650/2.4,J6*250)</f>
        <v>54</v>
      </c>
      <c r="N6" s="14">
        <f>M6</f>
        <v>54</v>
      </c>
      <c r="O6" s="14" t="str">
        <f>IF(N6&gt;E6,E6-N6,"")</f>
        <v/>
      </c>
      <c r="P6" s="16">
        <f>IF(E6="","",SUMIF($C$2:$C$240,C6,$M$2:$M$240))</f>
        <v>54</v>
      </c>
    </row>
    <row r="7" spans="1:16" x14ac:dyDescent="0.25">
      <c r="A7" s="11" t="s">
        <v>10</v>
      </c>
      <c r="B7" s="11" t="s">
        <v>13</v>
      </c>
      <c r="C7" s="12" t="s">
        <v>23</v>
      </c>
      <c r="D7" s="11" t="s">
        <v>17</v>
      </c>
      <c r="E7" s="11">
        <v>240</v>
      </c>
      <c r="F7" s="11"/>
      <c r="G7" s="11">
        <v>1.2</v>
      </c>
      <c r="H7" s="11">
        <v>0.8</v>
      </c>
      <c r="I7" s="11">
        <v>1.1299999999999999</v>
      </c>
      <c r="J7" s="6">
        <f>G7*H7*I7</f>
        <v>1.0847999999999998</v>
      </c>
      <c r="K7" s="13" t="s">
        <v>19</v>
      </c>
      <c r="L7" s="3" t="str">
        <f>IF(I7&lt;1,"O",IF(I7&lt;2,K7,"N"))</f>
        <v>N</v>
      </c>
      <c r="M7" s="14">
        <f>IF(L7="N",G7*H7*1650/2.4,J7*250)</f>
        <v>660</v>
      </c>
      <c r="N7" s="14">
        <f>M7</f>
        <v>660</v>
      </c>
      <c r="O7" s="14">
        <f>IF(N7&gt;E7,E7-N7,"")</f>
        <v>-420</v>
      </c>
      <c r="P7" s="16">
        <f>IF(E7="","",SUMIF($C$2:$C$240,C7,$M$2:$M$240))</f>
        <v>660</v>
      </c>
    </row>
    <row r="8" spans="1:16" x14ac:dyDescent="0.25">
      <c r="A8" s="11" t="s">
        <v>10</v>
      </c>
      <c r="B8" s="11" t="s">
        <v>14</v>
      </c>
      <c r="C8" s="12" t="s">
        <v>24</v>
      </c>
      <c r="D8" s="11" t="s">
        <v>17</v>
      </c>
      <c r="E8" s="11">
        <v>39.200000000000003</v>
      </c>
      <c r="F8" s="11"/>
      <c r="G8" s="11">
        <v>0.4</v>
      </c>
      <c r="H8" s="11">
        <v>0.3</v>
      </c>
      <c r="I8" s="11">
        <v>0.14000000000000001</v>
      </c>
      <c r="J8" s="6">
        <f>G8*H8*I8</f>
        <v>1.6800000000000002E-2</v>
      </c>
      <c r="K8" s="13" t="s">
        <v>9</v>
      </c>
      <c r="L8" s="3" t="str">
        <f>IF(I8&lt;1,"O",IF(I8&lt;2,K8,"N"))</f>
        <v>O</v>
      </c>
      <c r="M8" s="14">
        <f>IF(L8="N",G8*H8*1650/2.4,J8*250)</f>
        <v>4.2</v>
      </c>
      <c r="N8" s="14">
        <f>SUM(M8:M10)</f>
        <v>24.15</v>
      </c>
      <c r="O8" s="14" t="str">
        <f>IF(N8&gt;E8,E8-N8,"")</f>
        <v/>
      </c>
      <c r="P8" s="16">
        <f>IF(E8="","",SUMIF($C$2:$C$240,C8,$M$2:$M$240))</f>
        <v>24.15</v>
      </c>
    </row>
    <row r="9" spans="1:16" x14ac:dyDescent="0.25">
      <c r="A9" s="11" t="str">
        <f>A8</f>
        <v>COA</v>
      </c>
      <c r="B9" s="11" t="str">
        <f>B8</f>
        <v>LYS-EC</v>
      </c>
      <c r="C9" s="12" t="str">
        <f>C8</f>
        <v>0354919</v>
      </c>
      <c r="D9" s="11" t="str">
        <f>D8</f>
        <v>DDU</v>
      </c>
      <c r="E9" s="11"/>
      <c r="F9" s="11"/>
      <c r="G9" s="11">
        <v>0.4</v>
      </c>
      <c r="H9" s="11">
        <v>0.3</v>
      </c>
      <c r="I9" s="11">
        <v>0.14000000000000001</v>
      </c>
      <c r="J9" s="6">
        <f>G9*H9*I9</f>
        <v>1.6800000000000002E-2</v>
      </c>
      <c r="K9" s="13" t="s">
        <v>9</v>
      </c>
      <c r="L9" s="3" t="str">
        <f>IF(I9&lt;1,"O",IF(I9&lt;2,K9,"N"))</f>
        <v>O</v>
      </c>
      <c r="M9" s="14">
        <f>IF(L9="N",G9*H9*1650/2.4,J9*250)</f>
        <v>4.2</v>
      </c>
      <c r="N9" s="14"/>
      <c r="O9" s="14" t="str">
        <f>IF(N9&gt;E9,E9-N9,"")</f>
        <v/>
      </c>
      <c r="P9" s="16" t="str">
        <f>IF(E9="","",SUMIF($C$2:$C$240,C9,$M$2:$M$240))</f>
        <v/>
      </c>
    </row>
    <row r="10" spans="1:16" x14ac:dyDescent="0.25">
      <c r="A10" s="11" t="str">
        <f>A9</f>
        <v>COA</v>
      </c>
      <c r="B10" s="11" t="str">
        <f>B9</f>
        <v>LYS-EC</v>
      </c>
      <c r="C10" s="12" t="str">
        <f>C9</f>
        <v>0354919</v>
      </c>
      <c r="D10" s="11" t="str">
        <f>D9</f>
        <v>DDU</v>
      </c>
      <c r="E10" s="11"/>
      <c r="F10" s="11"/>
      <c r="G10" s="11">
        <v>0.6</v>
      </c>
      <c r="H10" s="11">
        <v>0.42</v>
      </c>
      <c r="I10" s="11">
        <v>0.25</v>
      </c>
      <c r="J10" s="6">
        <f>G10*H10*I10</f>
        <v>6.3E-2</v>
      </c>
      <c r="K10" s="13" t="s">
        <v>9</v>
      </c>
      <c r="L10" s="3" t="str">
        <f>IF(I10&lt;1,"O",IF(I10&lt;2,K10,"N"))</f>
        <v>O</v>
      </c>
      <c r="M10" s="14">
        <f>IF(L10="N",G10*H10*1650/2.4,J10*250)</f>
        <v>15.75</v>
      </c>
      <c r="N10" s="14"/>
      <c r="O10" s="14" t="str">
        <f>IF(N10&gt;E10,E10-N10,"")</f>
        <v/>
      </c>
      <c r="P10" s="16" t="str">
        <f>IF(E10="","",SUMIF($C$2:$C$240,C10,$M$2:$M$240))</f>
        <v/>
      </c>
    </row>
    <row r="11" spans="1:16" x14ac:dyDescent="0.25">
      <c r="A11" s="11" t="s">
        <v>10</v>
      </c>
      <c r="B11" s="11" t="s">
        <v>13</v>
      </c>
      <c r="C11" s="12" t="s">
        <v>25</v>
      </c>
      <c r="D11" s="11" t="s">
        <v>17</v>
      </c>
      <c r="E11" s="11">
        <v>340</v>
      </c>
      <c r="F11" s="11"/>
      <c r="G11" s="11">
        <v>2</v>
      </c>
      <c r="H11" s="11">
        <v>0.82</v>
      </c>
      <c r="I11" s="11">
        <v>0.96</v>
      </c>
      <c r="J11" s="6">
        <f>G11*H11*I11</f>
        <v>1.5743999999999998</v>
      </c>
      <c r="K11" s="13" t="s">
        <v>9</v>
      </c>
      <c r="L11" s="3" t="str">
        <f>IF(I11&lt;1,"O",IF(I11&lt;2,K11,"N"))</f>
        <v>O</v>
      </c>
      <c r="M11" s="14">
        <f>IF(L11="N",G11*H11*1650/2.4,J11*250)</f>
        <v>393.59999999999997</v>
      </c>
      <c r="N11" s="14">
        <f>M11</f>
        <v>393.59999999999997</v>
      </c>
      <c r="O11" s="14">
        <f>IF(N11&gt;E11,E11-N11,"")</f>
        <v>-53.599999999999966</v>
      </c>
      <c r="P11" s="16">
        <f>IF(E11="","",SUMIF($C$2:$C$240,C11,$M$2:$M$240))</f>
        <v>393.59999999999997</v>
      </c>
    </row>
    <row r="12" spans="1:16" x14ac:dyDescent="0.25">
      <c r="A12" s="11" t="s">
        <v>10</v>
      </c>
      <c r="B12" s="11" t="s">
        <v>13</v>
      </c>
      <c r="C12" s="12" t="s">
        <v>26</v>
      </c>
      <c r="D12" s="11" t="s">
        <v>17</v>
      </c>
      <c r="E12" s="11">
        <v>198</v>
      </c>
      <c r="F12" s="11"/>
      <c r="G12" s="11">
        <v>0.8</v>
      </c>
      <c r="H12" s="11">
        <v>0.6</v>
      </c>
      <c r="I12" s="11">
        <v>0.3</v>
      </c>
      <c r="J12" s="6">
        <f>G12*H12*I12</f>
        <v>0.14399999999999999</v>
      </c>
      <c r="K12" s="13" t="s">
        <v>9</v>
      </c>
      <c r="L12" s="3" t="str">
        <f>IF(I12&lt;1,"O",IF(I12&lt;2,K12,"N"))</f>
        <v>O</v>
      </c>
      <c r="M12" s="14">
        <f>IF(L12="N",G12*H12*1650/2.4,J12*250)</f>
        <v>36</v>
      </c>
      <c r="N12" s="14">
        <f>SUM(M12:M13)</f>
        <v>72</v>
      </c>
      <c r="O12" s="14" t="str">
        <f>IF(N12&gt;E12,E12-N12,"")</f>
        <v/>
      </c>
      <c r="P12" s="16">
        <f>IF(E12="","",SUMIF($C$2:$C$240,C12,$M$2:$M$240))</f>
        <v>72</v>
      </c>
    </row>
    <row r="13" spans="1:16" x14ac:dyDescent="0.25">
      <c r="A13" s="11" t="str">
        <f>A12</f>
        <v>COA</v>
      </c>
      <c r="B13" s="11" t="str">
        <f>B12</f>
        <v>PAR-EC</v>
      </c>
      <c r="C13" s="12" t="str">
        <f>C12</f>
        <v>1469979</v>
      </c>
      <c r="D13" s="11" t="str">
        <f>D12</f>
        <v>DDU</v>
      </c>
      <c r="E13" s="11"/>
      <c r="F13" s="11"/>
      <c r="G13" s="11">
        <v>0.8</v>
      </c>
      <c r="H13" s="11">
        <v>0.6</v>
      </c>
      <c r="I13" s="11">
        <v>0.3</v>
      </c>
      <c r="J13" s="6">
        <f>G13*H13*I13</f>
        <v>0.14399999999999999</v>
      </c>
      <c r="K13" s="13" t="s">
        <v>9</v>
      </c>
      <c r="L13" s="3" t="str">
        <f>IF(I13&lt;1,"O",IF(I13&lt;2,K13,"N"))</f>
        <v>O</v>
      </c>
      <c r="M13" s="14">
        <f>IF(L13="N",G13*H13*1650/2.4,J13*250)</f>
        <v>36</v>
      </c>
      <c r="N13" s="14"/>
      <c r="O13" s="14" t="str">
        <f>IF(N13&gt;E13,E13-N13,"")</f>
        <v/>
      </c>
      <c r="P13" s="16" t="str">
        <f>IF(E13="","",SUMIF($C$2:$C$240,C13,$M$2:$M$240))</f>
        <v/>
      </c>
    </row>
    <row r="14" spans="1:16" x14ac:dyDescent="0.25">
      <c r="A14" s="11" t="s">
        <v>10</v>
      </c>
      <c r="B14" s="11" t="s">
        <v>13</v>
      </c>
      <c r="C14" s="12" t="s">
        <v>27</v>
      </c>
      <c r="D14" s="11" t="s">
        <v>17</v>
      </c>
      <c r="E14" s="11">
        <v>243</v>
      </c>
      <c r="F14" s="11"/>
      <c r="G14" s="11">
        <v>0.86</v>
      </c>
      <c r="H14" s="11">
        <v>0.67</v>
      </c>
      <c r="I14" s="11">
        <v>0.7</v>
      </c>
      <c r="J14" s="6">
        <f>G14*H14*I14</f>
        <v>0.40334000000000003</v>
      </c>
      <c r="K14" s="13" t="s">
        <v>9</v>
      </c>
      <c r="L14" s="3" t="str">
        <f>IF(I14&lt;1,"O",IF(I14&lt;2,K14,"N"))</f>
        <v>O</v>
      </c>
      <c r="M14" s="14">
        <f>IF(L14="N",G14*H14*1650/2.4,J14*250)</f>
        <v>100.83500000000001</v>
      </c>
      <c r="N14" s="14">
        <f>M14</f>
        <v>100.83500000000001</v>
      </c>
      <c r="O14" s="14" t="str">
        <f>IF(N14&gt;E14,E14-N14,"")</f>
        <v/>
      </c>
      <c r="P14" s="16">
        <f>IF(E14="","",SUMIF($C$2:$C$240,C14,$M$2:$M$240))</f>
        <v>100.83500000000001</v>
      </c>
    </row>
    <row r="15" spans="1:16" x14ac:dyDescent="0.25">
      <c r="A15" s="11" t="s">
        <v>10</v>
      </c>
      <c r="B15" s="11" t="s">
        <v>13</v>
      </c>
      <c r="C15" s="12" t="s">
        <v>28</v>
      </c>
      <c r="D15" s="11" t="s">
        <v>17</v>
      </c>
      <c r="E15" s="11">
        <v>124.8</v>
      </c>
      <c r="F15" s="11"/>
      <c r="G15" s="11">
        <v>1.2</v>
      </c>
      <c r="H15" s="11">
        <v>0.8</v>
      </c>
      <c r="I15" s="11">
        <v>0.46</v>
      </c>
      <c r="J15" s="6">
        <f>G15*H15*I15</f>
        <v>0.44159999999999999</v>
      </c>
      <c r="K15" s="13" t="s">
        <v>19</v>
      </c>
      <c r="L15" s="3" t="str">
        <f>IF(I15&lt;1,"O",IF(I15&lt;2,K15,"N"))</f>
        <v>O</v>
      </c>
      <c r="M15" s="14">
        <f>IF(L15="N",G15*H15*1650/2.4,J15*250)</f>
        <v>110.39999999999999</v>
      </c>
      <c r="N15" s="14">
        <f>M15</f>
        <v>110.39999999999999</v>
      </c>
      <c r="O15" s="14" t="str">
        <f>IF(N15&gt;E15,E15-N15,"")</f>
        <v/>
      </c>
      <c r="P15" s="16">
        <f>IF(E15="","",SUMIF($C$2:$C$240,C15,$M$2:$M$240))</f>
        <v>110.39999999999999</v>
      </c>
    </row>
    <row r="16" spans="1:16" x14ac:dyDescent="0.25">
      <c r="A16" s="11" t="s">
        <v>10</v>
      </c>
      <c r="B16" s="11" t="s">
        <v>14</v>
      </c>
      <c r="C16" s="12" t="s">
        <v>150</v>
      </c>
      <c r="D16" s="11" t="s">
        <v>17</v>
      </c>
      <c r="E16" s="11">
        <v>53.8</v>
      </c>
      <c r="F16" s="11"/>
      <c r="G16" s="11">
        <v>0.8</v>
      </c>
      <c r="H16" s="11">
        <v>0.4</v>
      </c>
      <c r="I16" s="11">
        <v>0.53</v>
      </c>
      <c r="J16" s="6">
        <f>G16*H16*I16</f>
        <v>0.16960000000000003</v>
      </c>
      <c r="K16" s="13" t="s">
        <v>9</v>
      </c>
      <c r="L16" s="3" t="str">
        <f>IF(I16&lt;1,"O",IF(I16&lt;2,K16,"N"))</f>
        <v>O</v>
      </c>
      <c r="M16" s="14">
        <f>IF(L16="N",G16*H16*1650/2.4,J16*250)</f>
        <v>42.400000000000006</v>
      </c>
      <c r="N16" s="14">
        <f>M16</f>
        <v>42.400000000000006</v>
      </c>
      <c r="O16" s="14" t="str">
        <f>IF(N16&gt;E16,E16-N16,"")</f>
        <v/>
      </c>
      <c r="P16" s="16">
        <f>IF(E16="","",SUMIF($C$2:$C$240,C16,$M$2:$M$240))</f>
        <v>42.400000000000006</v>
      </c>
    </row>
    <row r="17" spans="1:16" x14ac:dyDescent="0.25">
      <c r="A17" s="11" t="s">
        <v>10</v>
      </c>
      <c r="B17" s="11" t="s">
        <v>14</v>
      </c>
      <c r="C17" s="12" t="s">
        <v>29</v>
      </c>
      <c r="D17" s="11" t="s">
        <v>17</v>
      </c>
      <c r="E17" s="11">
        <v>150.4</v>
      </c>
      <c r="F17" s="11"/>
      <c r="G17" s="11">
        <v>0.8</v>
      </c>
      <c r="H17" s="11">
        <v>0.6</v>
      </c>
      <c r="I17" s="11">
        <v>0.65</v>
      </c>
      <c r="J17" s="6">
        <f>G17*H17*I17</f>
        <v>0.312</v>
      </c>
      <c r="K17" s="13" t="s">
        <v>9</v>
      </c>
      <c r="L17" s="3" t="str">
        <f>IF(I17&lt;1,"O",IF(I17&lt;2,K17,"N"))</f>
        <v>O</v>
      </c>
      <c r="M17" s="14">
        <f>IF(L17="N",G17*H17*1650/2.4,J17*250)</f>
        <v>78</v>
      </c>
      <c r="N17" s="14">
        <f>SUM(M17:M18)</f>
        <v>156</v>
      </c>
      <c r="O17" s="14">
        <f>IF(N17&gt;E17,E17-N17,"")</f>
        <v>-5.5999999999999943</v>
      </c>
      <c r="P17" s="16">
        <f>IF(E17="","",SUMIF($C$2:$C$240,C17,$M$2:$M$240))</f>
        <v>156</v>
      </c>
    </row>
    <row r="18" spans="1:16" x14ac:dyDescent="0.25">
      <c r="A18" s="11" t="str">
        <f>A17</f>
        <v>COA</v>
      </c>
      <c r="B18" s="11" t="str">
        <f>B17</f>
        <v>LYS-EC</v>
      </c>
      <c r="C18" s="12" t="str">
        <f>C17</f>
        <v>0747319</v>
      </c>
      <c r="D18" s="11" t="str">
        <f>D17</f>
        <v>DDU</v>
      </c>
      <c r="E18" s="11"/>
      <c r="F18" s="11"/>
      <c r="G18" s="11">
        <v>0.8</v>
      </c>
      <c r="H18" s="11">
        <v>0.6</v>
      </c>
      <c r="I18" s="11">
        <v>0.65</v>
      </c>
      <c r="J18" s="6">
        <f>G18*H18*I18</f>
        <v>0.312</v>
      </c>
      <c r="K18" s="13" t="s">
        <v>9</v>
      </c>
      <c r="L18" s="3" t="str">
        <f>IF(I18&lt;1,"O",IF(I18&lt;2,K18,"N"))</f>
        <v>O</v>
      </c>
      <c r="M18" s="14">
        <f>IF(L18="N",G18*H18*1650/2.4,J18*250)</f>
        <v>78</v>
      </c>
      <c r="N18" s="14"/>
      <c r="O18" s="14" t="str">
        <f>IF(N18&gt;E18,E18-N18,"")</f>
        <v/>
      </c>
      <c r="P18" s="16" t="str">
        <f>IF(E18="","",SUMIF($C$2:$C$240,C18,$M$2:$M$240))</f>
        <v/>
      </c>
    </row>
    <row r="19" spans="1:16" x14ac:dyDescent="0.25">
      <c r="A19" s="11" t="s">
        <v>10</v>
      </c>
      <c r="B19" s="11" t="s">
        <v>14</v>
      </c>
      <c r="C19" s="12" t="s">
        <v>30</v>
      </c>
      <c r="D19" s="11" t="s">
        <v>17</v>
      </c>
      <c r="E19" s="11">
        <v>129.80000000000001</v>
      </c>
      <c r="F19" s="11"/>
      <c r="G19" s="11">
        <v>1</v>
      </c>
      <c r="H19" s="11">
        <v>0.85</v>
      </c>
      <c r="I19" s="11">
        <v>0.62</v>
      </c>
      <c r="J19" s="6">
        <f>G19*H19*I19</f>
        <v>0.52700000000000002</v>
      </c>
      <c r="K19" s="13" t="s">
        <v>9</v>
      </c>
      <c r="L19" s="3" t="str">
        <f>IF(I19&lt;1,"O",IF(I19&lt;2,K19,"N"))</f>
        <v>O</v>
      </c>
      <c r="M19" s="14">
        <f>IF(L19="N",G19*H19*1650/2.4,J19*250)</f>
        <v>131.75</v>
      </c>
      <c r="N19" s="14">
        <f>M19</f>
        <v>131.75</v>
      </c>
      <c r="O19" s="14">
        <f>IF(N19&gt;E19,E19-N19,"")</f>
        <v>-1.9499999999999886</v>
      </c>
      <c r="P19" s="16">
        <f>IF(E19="","",SUMIF($C$2:$C$240,C19,$M$2:$M$240))</f>
        <v>131.75</v>
      </c>
    </row>
    <row r="20" spans="1:16" x14ac:dyDescent="0.25">
      <c r="A20" s="11" t="s">
        <v>10</v>
      </c>
      <c r="B20" s="11" t="s">
        <v>13</v>
      </c>
      <c r="C20" s="12" t="s">
        <v>31</v>
      </c>
      <c r="D20" s="11" t="s">
        <v>17</v>
      </c>
      <c r="E20" s="11">
        <v>619</v>
      </c>
      <c r="F20" s="11"/>
      <c r="G20" s="11">
        <v>2</v>
      </c>
      <c r="H20" s="11">
        <v>0.82</v>
      </c>
      <c r="I20" s="11">
        <v>0.63</v>
      </c>
      <c r="J20" s="6">
        <f>G20*H20*I20</f>
        <v>1.0331999999999999</v>
      </c>
      <c r="K20" s="13" t="s">
        <v>19</v>
      </c>
      <c r="L20" s="3" t="str">
        <f>IF(I20&lt;1,"O",IF(I20&lt;2,K20,"N"))</f>
        <v>O</v>
      </c>
      <c r="M20" s="14">
        <f>IF(L20="N",G20*H20*1650/2.4,J20*250)</f>
        <v>258.29999999999995</v>
      </c>
      <c r="N20" s="14">
        <f>M20</f>
        <v>258.29999999999995</v>
      </c>
      <c r="O20" s="14" t="str">
        <f>IF(N20&gt;E20,E20-N20,"")</f>
        <v/>
      </c>
      <c r="P20" s="16">
        <f>IF(E20="","",SUMIF($C$2:$C$240,C20,$M$2:$M$240))</f>
        <v>258.29999999999995</v>
      </c>
    </row>
    <row r="21" spans="1:16" x14ac:dyDescent="0.25">
      <c r="A21" s="11" t="s">
        <v>10</v>
      </c>
      <c r="B21" s="11" t="s">
        <v>13</v>
      </c>
      <c r="C21" s="12" t="s">
        <v>32</v>
      </c>
      <c r="D21" s="11" t="s">
        <v>17</v>
      </c>
      <c r="E21" s="11">
        <v>105</v>
      </c>
      <c r="F21" s="11"/>
      <c r="G21" s="11">
        <v>1.2</v>
      </c>
      <c r="H21" s="11">
        <v>0.8</v>
      </c>
      <c r="I21" s="11">
        <v>0.32</v>
      </c>
      <c r="J21" s="6">
        <f>G21*H21*I21</f>
        <v>0.30719999999999997</v>
      </c>
      <c r="K21" s="13" t="s">
        <v>9</v>
      </c>
      <c r="L21" s="3" t="str">
        <f>IF(I21&lt;1,"O",IF(I21&lt;2,K21,"N"))</f>
        <v>O</v>
      </c>
      <c r="M21" s="14">
        <f>IF(L21="N",G21*H21*1650/2.4,J21*250)</f>
        <v>76.8</v>
      </c>
      <c r="N21" s="14">
        <f>M21</f>
        <v>76.8</v>
      </c>
      <c r="O21" s="14" t="str">
        <f>IF(N21&gt;E21,E21-N21,"")</f>
        <v/>
      </c>
      <c r="P21" s="16">
        <f>IF(E21="","",SUMIF($C$2:$C$240,C21,$M$2:$M$240))</f>
        <v>76.8</v>
      </c>
    </row>
    <row r="22" spans="1:16" x14ac:dyDescent="0.25">
      <c r="A22" s="11" t="s">
        <v>10</v>
      </c>
      <c r="B22" s="11" t="s">
        <v>33</v>
      </c>
      <c r="C22" s="12" t="s">
        <v>34</v>
      </c>
      <c r="D22" s="11" t="s">
        <v>17</v>
      </c>
      <c r="E22" s="11">
        <v>559.29999999999995</v>
      </c>
      <c r="F22" s="11"/>
      <c r="G22" s="11">
        <v>1.2</v>
      </c>
      <c r="H22" s="11">
        <v>0.83</v>
      </c>
      <c r="I22" s="11">
        <v>1.45</v>
      </c>
      <c r="J22" s="6">
        <f>G22*H22*I22</f>
        <v>1.4441999999999997</v>
      </c>
      <c r="K22" s="13" t="s">
        <v>19</v>
      </c>
      <c r="L22" s="3" t="str">
        <f>IF(I22&lt;1,"O",IF(I22&lt;2,K22,"N"))</f>
        <v>N</v>
      </c>
      <c r="M22" s="14">
        <f>IF(L22="N",G22*H22*1650/2.4,J22*250)</f>
        <v>684.75</v>
      </c>
      <c r="N22" s="14">
        <f>M22</f>
        <v>684.75</v>
      </c>
      <c r="O22" s="14">
        <f>IF(N22&gt;E22,E22-N22,"")</f>
        <v>-125.45000000000005</v>
      </c>
      <c r="P22" s="16">
        <f>IF(E22="","",SUMIF($C$2:$C$240,C22,$M$2:$M$240))</f>
        <v>684.75</v>
      </c>
    </row>
    <row r="23" spans="1:16" x14ac:dyDescent="0.25">
      <c r="A23" s="11" t="s">
        <v>35</v>
      </c>
      <c r="B23" s="11" t="s">
        <v>13</v>
      </c>
      <c r="C23" s="12" t="s">
        <v>36</v>
      </c>
      <c r="D23" s="11" t="s">
        <v>17</v>
      </c>
      <c r="E23" s="11">
        <v>568</v>
      </c>
      <c r="F23" s="11"/>
      <c r="G23" s="11">
        <v>1.05</v>
      </c>
      <c r="H23" s="11">
        <v>1.24</v>
      </c>
      <c r="I23" s="11">
        <v>0.65</v>
      </c>
      <c r="J23" s="6">
        <f>G23*H23*I23</f>
        <v>0.84630000000000005</v>
      </c>
      <c r="K23" s="13" t="s">
        <v>9</v>
      </c>
      <c r="L23" s="3" t="str">
        <f>IF(I23&lt;1,"O",IF(I23&lt;2,K23,"N"))</f>
        <v>O</v>
      </c>
      <c r="M23" s="14">
        <f>IF(L23="N",G23*H23*1650/2.4,J23*250)</f>
        <v>211.57500000000002</v>
      </c>
      <c r="N23" s="14">
        <f>M23</f>
        <v>211.57500000000002</v>
      </c>
      <c r="O23" s="14" t="str">
        <f>IF(N23&gt;E23,E23-N23,"")</f>
        <v/>
      </c>
      <c r="P23" s="16">
        <f>IF(E23="","",SUMIF($C$2:$C$240,C23,$M$2:$M$240))</f>
        <v>211.57500000000002</v>
      </c>
    </row>
    <row r="24" spans="1:16" x14ac:dyDescent="0.25">
      <c r="A24" s="11" t="s">
        <v>35</v>
      </c>
      <c r="B24" s="11" t="s">
        <v>13</v>
      </c>
      <c r="C24" s="12" t="s">
        <v>37</v>
      </c>
      <c r="D24" s="11" t="s">
        <v>38</v>
      </c>
      <c r="E24" s="11">
        <v>390</v>
      </c>
      <c r="F24" s="11"/>
      <c r="G24" s="11">
        <v>1</v>
      </c>
      <c r="H24" s="11">
        <v>1.2</v>
      </c>
      <c r="I24" s="11">
        <v>0.3</v>
      </c>
      <c r="J24" s="6">
        <f>G24*H24*I24</f>
        <v>0.36</v>
      </c>
      <c r="K24" s="13" t="s">
        <v>19</v>
      </c>
      <c r="L24" s="3" t="str">
        <f>IF(I24&lt;1,"O",IF(I24&lt;2,K24,"N"))</f>
        <v>O</v>
      </c>
      <c r="M24" s="14">
        <f>IF(L24="N",G24*H24*1650/2.4,J24*250)</f>
        <v>90</v>
      </c>
      <c r="N24" s="14">
        <f>M24</f>
        <v>90</v>
      </c>
      <c r="O24" s="14" t="str">
        <f>IF(N24&gt;E24,E24-N24,"")</f>
        <v/>
      </c>
      <c r="P24" s="16">
        <f>IF(E24="","",SUMIF($C$2:$C$240,C24,$M$2:$M$240))</f>
        <v>90</v>
      </c>
    </row>
    <row r="25" spans="1:16" x14ac:dyDescent="0.25">
      <c r="A25" s="11" t="s">
        <v>35</v>
      </c>
      <c r="B25" s="11" t="s">
        <v>13</v>
      </c>
      <c r="C25" s="12" t="s">
        <v>39</v>
      </c>
      <c r="D25" s="11" t="s">
        <v>17</v>
      </c>
      <c r="E25" s="11">
        <v>200</v>
      </c>
      <c r="F25" s="11"/>
      <c r="G25" s="11">
        <v>1.2</v>
      </c>
      <c r="H25" s="11">
        <v>0.8</v>
      </c>
      <c r="I25" s="11">
        <v>0.73</v>
      </c>
      <c r="J25" s="6">
        <f>G25*H25*I25</f>
        <v>0.70079999999999998</v>
      </c>
      <c r="K25" s="13" t="s">
        <v>9</v>
      </c>
      <c r="L25" s="3" t="str">
        <f>IF(I25&lt;1,"O",IF(I25&lt;2,K25,"N"))</f>
        <v>O</v>
      </c>
      <c r="M25" s="14">
        <f>IF(L25="N",G25*H25*1650/2.4,J25*250)</f>
        <v>175.2</v>
      </c>
      <c r="N25" s="14">
        <f>SUM(M25:M27)</f>
        <v>203.53499999999997</v>
      </c>
      <c r="O25" s="14">
        <f>IF(N25&gt;E25,E25-N25,"")</f>
        <v>-3.5349999999999682</v>
      </c>
      <c r="P25" s="16">
        <f>IF(E25="","",SUMIF($C$2:$C$240,C25,$M$2:$M$240))</f>
        <v>203.53499999999997</v>
      </c>
    </row>
    <row r="26" spans="1:16" x14ac:dyDescent="0.25">
      <c r="A26" s="11" t="str">
        <f>A25</f>
        <v>OPG</v>
      </c>
      <c r="B26" s="11" t="str">
        <f>B25</f>
        <v>PAR-EC</v>
      </c>
      <c r="C26" s="12" t="str">
        <f>C25</f>
        <v>6002266</v>
      </c>
      <c r="D26" s="11" t="str">
        <f>D25</f>
        <v>DDU</v>
      </c>
      <c r="E26" s="11"/>
      <c r="F26" s="11"/>
      <c r="G26" s="11">
        <v>0.31</v>
      </c>
      <c r="H26" s="11">
        <v>0.21</v>
      </c>
      <c r="I26" s="11">
        <v>0.2</v>
      </c>
      <c r="J26" s="6">
        <f>G26*H26*I26</f>
        <v>1.3019999999999999E-2</v>
      </c>
      <c r="K26" s="13" t="s">
        <v>9</v>
      </c>
      <c r="L26" s="3" t="str">
        <f>IF(I26&lt;1,"O",IF(I26&lt;2,K26,"N"))</f>
        <v>O</v>
      </c>
      <c r="M26" s="14">
        <f>IF(L26="N",G26*H26*1650/2.4,J26*250)</f>
        <v>3.2549999999999994</v>
      </c>
      <c r="N26" s="14"/>
      <c r="O26" s="14" t="str">
        <f>IF(N26&gt;E26,E26-N26,"")</f>
        <v/>
      </c>
      <c r="P26" s="16" t="str">
        <f>IF(E26="","",SUMIF($C$2:$C$240,C26,$M$2:$M$240))</f>
        <v/>
      </c>
    </row>
    <row r="27" spans="1:16" x14ac:dyDescent="0.25">
      <c r="A27" s="11" t="str">
        <f>A26</f>
        <v>OPG</v>
      </c>
      <c r="B27" s="11" t="str">
        <f>B26</f>
        <v>PAR-EC</v>
      </c>
      <c r="C27" s="12" t="str">
        <f>C26</f>
        <v>6002266</v>
      </c>
      <c r="D27" s="11" t="str">
        <f>D26</f>
        <v>DDU</v>
      </c>
      <c r="E27" s="11"/>
      <c r="F27" s="11"/>
      <c r="G27" s="11">
        <v>0.76</v>
      </c>
      <c r="H27" s="11">
        <v>0.6</v>
      </c>
      <c r="I27" s="11">
        <v>0.22</v>
      </c>
      <c r="J27" s="6">
        <f>G27*H27*I27</f>
        <v>0.10031999999999999</v>
      </c>
      <c r="K27" s="13" t="s">
        <v>9</v>
      </c>
      <c r="L27" s="3" t="str">
        <f>IF(I27&lt;1,"O",IF(I27&lt;2,K27,"N"))</f>
        <v>O</v>
      </c>
      <c r="M27" s="14">
        <f>IF(L27="N",G27*H27*1650/2.4,J27*250)</f>
        <v>25.08</v>
      </c>
      <c r="N27" s="14"/>
      <c r="O27" s="14" t="str">
        <f>IF(N27&gt;E27,E27-N27,"")</f>
        <v/>
      </c>
      <c r="P27" s="16" t="str">
        <f>IF(E27="","",SUMIF($C$2:$C$240,C27,$M$2:$M$240))</f>
        <v/>
      </c>
    </row>
    <row r="28" spans="1:16" x14ac:dyDescent="0.25">
      <c r="A28" s="11" t="s">
        <v>35</v>
      </c>
      <c r="B28" s="11" t="s">
        <v>14</v>
      </c>
      <c r="C28" s="12" t="s">
        <v>40</v>
      </c>
      <c r="D28" s="11" t="s">
        <v>38</v>
      </c>
      <c r="E28" s="11">
        <v>540</v>
      </c>
      <c r="F28" s="11"/>
      <c r="G28" s="11">
        <v>1.2</v>
      </c>
      <c r="H28" s="11">
        <v>1</v>
      </c>
      <c r="I28" s="11">
        <v>0.91</v>
      </c>
      <c r="J28" s="6">
        <f>G28*H28*I28</f>
        <v>1.0920000000000001</v>
      </c>
      <c r="K28" s="13" t="s">
        <v>9</v>
      </c>
      <c r="L28" s="3" t="str">
        <f>IF(I28&lt;1,"O",IF(I28&lt;2,K28,"N"))</f>
        <v>O</v>
      </c>
      <c r="M28" s="14">
        <f>IF(L28="N",G28*H28*1650/2.4,J28*250)</f>
        <v>273</v>
      </c>
      <c r="N28" s="14">
        <f>SUM(M28:M29)</f>
        <v>540</v>
      </c>
      <c r="O28" s="14" t="str">
        <f>IF(N28&gt;E28,E28-N28,"")</f>
        <v/>
      </c>
      <c r="P28" s="16">
        <f>IF(E28="","",SUMIF($C$2:$C$240,C28,$M$2:$M$240))</f>
        <v>696</v>
      </c>
    </row>
    <row r="29" spans="1:16" x14ac:dyDescent="0.25">
      <c r="A29" s="11" t="str">
        <f>A28</f>
        <v>OPG</v>
      </c>
      <c r="B29" s="11" t="str">
        <f>B28</f>
        <v>LYS-EC</v>
      </c>
      <c r="C29" s="12" t="str">
        <f>C28</f>
        <v>0833608</v>
      </c>
      <c r="D29" s="11" t="str">
        <f>D28</f>
        <v>EXW</v>
      </c>
      <c r="E29" s="11"/>
      <c r="F29" s="11"/>
      <c r="G29" s="11">
        <v>1.2</v>
      </c>
      <c r="H29" s="11">
        <v>1</v>
      </c>
      <c r="I29" s="11">
        <v>0.89</v>
      </c>
      <c r="J29" s="6">
        <f>G29*H29*I29</f>
        <v>1.0680000000000001</v>
      </c>
      <c r="K29" s="13" t="s">
        <v>9</v>
      </c>
      <c r="L29" s="3" t="str">
        <f>IF(I29&lt;1,"O",IF(I29&lt;2,K29,"N"))</f>
        <v>O</v>
      </c>
      <c r="M29" s="14">
        <f>IF(L29="N",G29*H29*1650/2.4,J29*250)</f>
        <v>267</v>
      </c>
      <c r="N29" s="14"/>
      <c r="O29" s="14" t="str">
        <f>IF(N29&gt;E29,E29-N29,"")</f>
        <v/>
      </c>
      <c r="P29" s="16" t="str">
        <f>IF(E29="","",SUMIF($C$2:$C$240,C29,$M$2:$M$240))</f>
        <v/>
      </c>
    </row>
    <row r="30" spans="1:16" x14ac:dyDescent="0.25">
      <c r="A30" s="11" t="s">
        <v>35</v>
      </c>
      <c r="B30" s="11" t="s">
        <v>13</v>
      </c>
      <c r="C30" s="12" t="s">
        <v>41</v>
      </c>
      <c r="D30" s="11" t="s">
        <v>17</v>
      </c>
      <c r="E30" s="11">
        <v>24</v>
      </c>
      <c r="F30" s="11"/>
      <c r="G30" s="11">
        <v>1.2</v>
      </c>
      <c r="H30" s="11">
        <v>0.8</v>
      </c>
      <c r="I30" s="11">
        <v>0.6</v>
      </c>
      <c r="J30" s="6">
        <f>G30*H30*I30</f>
        <v>0.57599999999999996</v>
      </c>
      <c r="K30" s="13" t="s">
        <v>9</v>
      </c>
      <c r="L30" s="3" t="str">
        <f>IF(I30&lt;1,"O",IF(I30&lt;2,K30,"N"))</f>
        <v>O</v>
      </c>
      <c r="M30" s="14">
        <f>IF(L30="N",G30*H30*1650/2.4,J30*250)</f>
        <v>144</v>
      </c>
      <c r="N30" s="14">
        <f>M30</f>
        <v>144</v>
      </c>
      <c r="O30" s="14">
        <f>IF(N30&gt;E30,E30-N30,"")</f>
        <v>-120</v>
      </c>
      <c r="P30" s="16">
        <f>IF(E30="","",SUMIF($C$2:$C$240,C30,$M$2:$M$240))</f>
        <v>144</v>
      </c>
    </row>
    <row r="31" spans="1:16" x14ac:dyDescent="0.25">
      <c r="A31" s="11" t="s">
        <v>35</v>
      </c>
      <c r="B31" s="11" t="s">
        <v>13</v>
      </c>
      <c r="C31" s="12" t="s">
        <v>42</v>
      </c>
      <c r="D31" s="11" t="s">
        <v>17</v>
      </c>
      <c r="E31" s="11">
        <v>336</v>
      </c>
      <c r="F31" s="11"/>
      <c r="G31" s="11">
        <v>1.2</v>
      </c>
      <c r="H31" s="11">
        <v>0.8</v>
      </c>
      <c r="I31" s="11">
        <v>1.17</v>
      </c>
      <c r="J31" s="6">
        <f>G31*H31*I31</f>
        <v>1.1232</v>
      </c>
      <c r="K31" s="13" t="s">
        <v>19</v>
      </c>
      <c r="L31" s="3" t="str">
        <f>IF(I31&lt;1,"O",IF(I31&lt;2,K31,"N"))</f>
        <v>N</v>
      </c>
      <c r="M31" s="14">
        <f>IF(L31="N",G31*H31*1650/2.4,J31*250)</f>
        <v>660</v>
      </c>
      <c r="N31" s="14">
        <f>M31</f>
        <v>660</v>
      </c>
      <c r="O31" s="14">
        <f>IF(N31&gt;E31,E31-N31,"")</f>
        <v>-324</v>
      </c>
      <c r="P31" s="16">
        <f>IF(E31="","",SUMIF($C$2:$C$240,C31,$M$2:$M$240))</f>
        <v>660</v>
      </c>
    </row>
    <row r="32" spans="1:16" x14ac:dyDescent="0.25">
      <c r="A32" s="11" t="s">
        <v>35</v>
      </c>
      <c r="B32" s="11" t="s">
        <v>13</v>
      </c>
      <c r="C32" s="12" t="s">
        <v>43</v>
      </c>
      <c r="D32" s="11" t="s">
        <v>17</v>
      </c>
      <c r="E32" s="11">
        <v>607.75</v>
      </c>
      <c r="F32" s="11"/>
      <c r="G32" s="11">
        <v>1.27</v>
      </c>
      <c r="H32" s="11">
        <v>1.06</v>
      </c>
      <c r="I32" s="11">
        <v>1.8</v>
      </c>
      <c r="J32" s="6">
        <f>G32*H32*I32</f>
        <v>2.4231600000000002</v>
      </c>
      <c r="K32" s="13" t="s">
        <v>19</v>
      </c>
      <c r="L32" s="3" t="str">
        <f>IF(I32&lt;1,"O",IF(I32&lt;2,K32,"N"))</f>
        <v>N</v>
      </c>
      <c r="M32" s="14">
        <f>IF(L32="N",G32*H32*1650/2.4,J32*250)</f>
        <v>925.51250000000005</v>
      </c>
      <c r="N32" s="14">
        <f>M32</f>
        <v>925.51250000000005</v>
      </c>
      <c r="O32" s="14">
        <f>IF(N32&gt;E32,E32-N32,"")</f>
        <v>-317.76250000000005</v>
      </c>
      <c r="P32" s="16">
        <f>IF(E32="","",SUMIF($C$2:$C$240,C32,$M$2:$M$240))</f>
        <v>925.51250000000005</v>
      </c>
    </row>
    <row r="33" spans="1:16" x14ac:dyDescent="0.25">
      <c r="A33" s="11" t="s">
        <v>35</v>
      </c>
      <c r="B33" s="11" t="s">
        <v>13</v>
      </c>
      <c r="C33" s="12" t="s">
        <v>44</v>
      </c>
      <c r="D33" s="11" t="s">
        <v>38</v>
      </c>
      <c r="E33" s="11">
        <v>144</v>
      </c>
      <c r="F33" s="11"/>
      <c r="G33" s="11">
        <v>1.2</v>
      </c>
      <c r="H33" s="11">
        <v>0.8</v>
      </c>
      <c r="I33" s="11">
        <v>0.62</v>
      </c>
      <c r="J33" s="6">
        <f>G33*H33*I33</f>
        <v>0.59519999999999995</v>
      </c>
      <c r="K33" s="13" t="s">
        <v>19</v>
      </c>
      <c r="L33" s="3" t="str">
        <f>IF(I33&lt;1,"O",IF(I33&lt;2,K33,"N"))</f>
        <v>O</v>
      </c>
      <c r="M33" s="14">
        <f>IF(L33="N",G33*H33*1650/2.4,J33*250)</f>
        <v>148.79999999999998</v>
      </c>
      <c r="N33" s="14">
        <f>M33</f>
        <v>148.79999999999998</v>
      </c>
      <c r="O33" s="14">
        <f>IF(N33&gt;E33,E33-N33,"")</f>
        <v>-4.7999999999999829</v>
      </c>
      <c r="P33" s="16">
        <f>IF(E33="","",SUMIF($C$2:$C$240,C33,$M$2:$M$240))</f>
        <v>148.79999999999998</v>
      </c>
    </row>
    <row r="34" spans="1:16" x14ac:dyDescent="0.25">
      <c r="A34" s="11" t="s">
        <v>35</v>
      </c>
      <c r="B34" s="11" t="s">
        <v>13</v>
      </c>
      <c r="C34" s="12" t="s">
        <v>45</v>
      </c>
      <c r="D34" s="11" t="s">
        <v>17</v>
      </c>
      <c r="E34" s="11">
        <v>216</v>
      </c>
      <c r="F34" s="11"/>
      <c r="G34" s="11">
        <v>1.2</v>
      </c>
      <c r="H34" s="11">
        <v>0.8</v>
      </c>
      <c r="I34" s="11">
        <v>1.2</v>
      </c>
      <c r="J34" s="6">
        <f>G34*H34*I34</f>
        <v>1.1519999999999999</v>
      </c>
      <c r="K34" s="13" t="s">
        <v>19</v>
      </c>
      <c r="L34" s="3" t="str">
        <f>IF(I34&lt;1,"O",IF(I34&lt;2,K34,"N"))</f>
        <v>N</v>
      </c>
      <c r="M34" s="14">
        <f>IF(L34="N",G34*H34*1650/2.4,J34*250)</f>
        <v>660</v>
      </c>
      <c r="N34" s="14">
        <f>M34</f>
        <v>660</v>
      </c>
      <c r="O34" s="14">
        <f>IF(N34&gt;E34,E34-N34,"")</f>
        <v>-444</v>
      </c>
      <c r="P34" s="16">
        <f>IF(E34="","",SUMIF($C$2:$C$240,C34,$M$2:$M$240))</f>
        <v>660</v>
      </c>
    </row>
    <row r="35" spans="1:16" x14ac:dyDescent="0.25">
      <c r="A35" s="11" t="s">
        <v>35</v>
      </c>
      <c r="B35" s="11" t="s">
        <v>13</v>
      </c>
      <c r="C35" s="12" t="s">
        <v>46</v>
      </c>
      <c r="D35" s="11" t="s">
        <v>17</v>
      </c>
      <c r="E35" s="11">
        <v>228</v>
      </c>
      <c r="F35" s="11"/>
      <c r="G35" s="11">
        <v>1.01</v>
      </c>
      <c r="H35" s="11">
        <v>0.81</v>
      </c>
      <c r="I35" s="11">
        <v>1.1499999999999999</v>
      </c>
      <c r="J35" s="6">
        <f>G35*H35*I35</f>
        <v>0.94081499999999996</v>
      </c>
      <c r="K35" s="13" t="s">
        <v>9</v>
      </c>
      <c r="L35" s="3" t="str">
        <f>IF(I35&lt;1,"O",IF(I35&lt;2,K35,"N"))</f>
        <v>O</v>
      </c>
      <c r="M35" s="14">
        <f>IF(L35="N",G35*H35*1650/2.4,J35*250)</f>
        <v>235.20374999999999</v>
      </c>
      <c r="N35" s="14">
        <f>M35</f>
        <v>235.20374999999999</v>
      </c>
      <c r="O35" s="14">
        <f>IF(N35&gt;E35,E35-N35,"")</f>
        <v>-7.2037499999999852</v>
      </c>
      <c r="P35" s="16">
        <f>IF(E35="","",SUMIF($C$2:$C$240,C35,$M$2:$M$240))</f>
        <v>235.20374999999999</v>
      </c>
    </row>
    <row r="36" spans="1:16" x14ac:dyDescent="0.25">
      <c r="A36" s="11" t="s">
        <v>35</v>
      </c>
      <c r="B36" s="11" t="s">
        <v>13</v>
      </c>
      <c r="C36" s="12" t="s">
        <v>47</v>
      </c>
      <c r="D36" s="11" t="s">
        <v>17</v>
      </c>
      <c r="E36" s="11">
        <v>336</v>
      </c>
      <c r="F36" s="11"/>
      <c r="G36" s="11">
        <v>1.2</v>
      </c>
      <c r="H36" s="11">
        <v>0.8</v>
      </c>
      <c r="I36" s="11">
        <v>1.05</v>
      </c>
      <c r="J36" s="6">
        <f>G36*H36*I36</f>
        <v>1.008</v>
      </c>
      <c r="K36" s="13" t="s">
        <v>19</v>
      </c>
      <c r="L36" s="3" t="str">
        <f>IF(I36&lt;1,"O",IF(I36&lt;2,K36,"N"))</f>
        <v>N</v>
      </c>
      <c r="M36" s="14">
        <f>IF(L36="N",G36*H36*1650/2.4,J36*250)</f>
        <v>660</v>
      </c>
      <c r="N36" s="14">
        <f>M36</f>
        <v>660</v>
      </c>
      <c r="O36" s="14">
        <f>IF(N36&gt;E36,E36-N36,"")</f>
        <v>-324</v>
      </c>
      <c r="P36" s="16">
        <f>IF(E36="","",SUMIF($C$2:$C$240,C36,$M$2:$M$240))</f>
        <v>660</v>
      </c>
    </row>
    <row r="37" spans="1:16" x14ac:dyDescent="0.25">
      <c r="A37" s="11" t="s">
        <v>35</v>
      </c>
      <c r="B37" s="11" t="s">
        <v>14</v>
      </c>
      <c r="C37" s="12" t="s">
        <v>48</v>
      </c>
      <c r="D37" s="11" t="s">
        <v>38</v>
      </c>
      <c r="E37" s="11">
        <v>84</v>
      </c>
      <c r="F37" s="11"/>
      <c r="G37" s="11">
        <v>0.8</v>
      </c>
      <c r="H37" s="11">
        <v>0.6</v>
      </c>
      <c r="I37" s="11">
        <v>0.68</v>
      </c>
      <c r="J37" s="6">
        <f>G37*H37*I37</f>
        <v>0.32640000000000002</v>
      </c>
      <c r="K37" s="13" t="s">
        <v>9</v>
      </c>
      <c r="L37" s="3" t="str">
        <f>IF(I37&lt;1,"O",IF(I37&lt;2,K37,"N"))</f>
        <v>O</v>
      </c>
      <c r="M37" s="14">
        <f>IF(L37="N",G37*H37*1650/2.4,J37*250)</f>
        <v>81.600000000000009</v>
      </c>
      <c r="N37" s="14">
        <f>M37</f>
        <v>81.600000000000009</v>
      </c>
      <c r="O37" s="14" t="str">
        <f>IF(N37&gt;E37,E37-N37,"")</f>
        <v/>
      </c>
      <c r="P37" s="16">
        <f>IF(E37="","",SUMIF($C$2:$C$240,C37,$M$2:$M$240))</f>
        <v>81.600000000000009</v>
      </c>
    </row>
    <row r="38" spans="1:16" x14ac:dyDescent="0.25">
      <c r="A38" s="11" t="s">
        <v>35</v>
      </c>
      <c r="B38" s="11" t="s">
        <v>13</v>
      </c>
      <c r="C38" s="12" t="s">
        <v>49</v>
      </c>
      <c r="D38" s="11" t="s">
        <v>17</v>
      </c>
      <c r="E38" s="11">
        <v>72</v>
      </c>
      <c r="F38" s="11"/>
      <c r="G38" s="11">
        <v>0.75</v>
      </c>
      <c r="H38" s="11">
        <v>0.6</v>
      </c>
      <c r="I38" s="11">
        <v>0.6</v>
      </c>
      <c r="J38" s="6">
        <f>G38*H38*I38</f>
        <v>0.26999999999999996</v>
      </c>
      <c r="K38" s="13" t="s">
        <v>19</v>
      </c>
      <c r="L38" s="3" t="str">
        <f>IF(I38&lt;1,"O",IF(I38&lt;2,K38,"N"))</f>
        <v>O</v>
      </c>
      <c r="M38" s="14">
        <f>IF(L38="N",G38*H38*1650/2.4,J38*250)</f>
        <v>67.499999999999986</v>
      </c>
      <c r="N38" s="14">
        <f>M38</f>
        <v>67.499999999999986</v>
      </c>
      <c r="O38" s="14" t="str">
        <f>IF(N38&gt;E38,E38-N38,"")</f>
        <v/>
      </c>
      <c r="P38" s="16">
        <f>IF(E38="","",SUMIF($C$2:$C$240,C38,$M$2:$M$240))</f>
        <v>67.499999999999986</v>
      </c>
    </row>
    <row r="39" spans="1:16" x14ac:dyDescent="0.25">
      <c r="A39" s="11" t="s">
        <v>35</v>
      </c>
      <c r="B39" s="11" t="s">
        <v>14</v>
      </c>
      <c r="C39" s="12" t="s">
        <v>40</v>
      </c>
      <c r="D39" s="11" t="s">
        <v>38</v>
      </c>
      <c r="E39" s="11">
        <v>540</v>
      </c>
      <c r="F39" s="11"/>
      <c r="G39" s="11">
        <v>1.2</v>
      </c>
      <c r="H39" s="11">
        <v>1.04</v>
      </c>
      <c r="I39" s="11">
        <v>0.5</v>
      </c>
      <c r="J39" s="6">
        <f>G39*H39*I39</f>
        <v>0.624</v>
      </c>
      <c r="K39" s="13" t="s">
        <v>9</v>
      </c>
      <c r="L39" s="3" t="str">
        <f>IF(I39&lt;1,"O",IF(I39&lt;2,K39,"N"))</f>
        <v>O</v>
      </c>
      <c r="M39" s="14">
        <f>IF(L39="N",G39*H39*1650/2.4,J39*250)</f>
        <v>156</v>
      </c>
      <c r="N39" s="14">
        <f>M39</f>
        <v>156</v>
      </c>
      <c r="O39" s="14" t="str">
        <f>IF(N39&gt;E39,E39-N39,"")</f>
        <v/>
      </c>
      <c r="P39" s="16">
        <f>IF(E39="","",SUMIF($C$2:$C$240,C39,$M$2:$M$240))</f>
        <v>696</v>
      </c>
    </row>
    <row r="40" spans="1:16" x14ac:dyDescent="0.25">
      <c r="A40" s="11" t="s">
        <v>35</v>
      </c>
      <c r="B40" s="11" t="s">
        <v>14</v>
      </c>
      <c r="C40" s="12" t="s">
        <v>50</v>
      </c>
      <c r="D40" s="11" t="s">
        <v>17</v>
      </c>
      <c r="E40" s="11">
        <v>500</v>
      </c>
      <c r="F40" s="11"/>
      <c r="G40" s="11">
        <v>1.2</v>
      </c>
      <c r="H40" s="11">
        <v>1.26</v>
      </c>
      <c r="I40" s="11">
        <v>0.76</v>
      </c>
      <c r="J40" s="6">
        <f>G40*H40*I40</f>
        <v>1.1491199999999999</v>
      </c>
      <c r="K40" s="13" t="s">
        <v>9</v>
      </c>
      <c r="L40" s="3" t="str">
        <f>IF(I40&lt;1,"O",IF(I40&lt;2,K40,"N"))</f>
        <v>O</v>
      </c>
      <c r="M40" s="14">
        <f>IF(L40="N",G40*H40*1650/2.4,J40*250)</f>
        <v>287.27999999999997</v>
      </c>
      <c r="N40" s="14">
        <f>M40</f>
        <v>287.27999999999997</v>
      </c>
      <c r="O40" s="14" t="str">
        <f>IF(N40&gt;E40,E40-N40,"")</f>
        <v/>
      </c>
      <c r="P40" s="16">
        <f>IF(E40="","",SUMIF($C$2:$C$240,C40,$M$2:$M$240))</f>
        <v>287.27999999999997</v>
      </c>
    </row>
    <row r="41" spans="1:16" x14ac:dyDescent="0.25">
      <c r="A41" s="11" t="s">
        <v>35</v>
      </c>
      <c r="B41" s="11" t="s">
        <v>14</v>
      </c>
      <c r="C41" s="12" t="s">
        <v>51</v>
      </c>
      <c r="D41" s="11" t="s">
        <v>17</v>
      </c>
      <c r="E41" s="11">
        <v>432</v>
      </c>
      <c r="F41" s="11"/>
      <c r="G41" s="11">
        <v>1.1499999999999999</v>
      </c>
      <c r="H41" s="11">
        <v>0.74</v>
      </c>
      <c r="I41" s="11">
        <v>1.2</v>
      </c>
      <c r="J41" s="6">
        <f>G41*H41*I41</f>
        <v>1.0211999999999999</v>
      </c>
      <c r="K41" s="13" t="s">
        <v>19</v>
      </c>
      <c r="L41" s="3" t="str">
        <f>IF(I41&lt;1,"O",IF(I41&lt;2,K41,"N"))</f>
        <v>N</v>
      </c>
      <c r="M41" s="14">
        <f>IF(L41="N",G41*H41*1650/2.4,J41*250)</f>
        <v>585.0625</v>
      </c>
      <c r="N41" s="14">
        <f>SUM(M41:M43)</f>
        <v>1363.7275</v>
      </c>
      <c r="O41" s="14">
        <f>IF(N41&gt;E41,E41-N41,"")</f>
        <v>-931.72749999999996</v>
      </c>
      <c r="P41" s="16">
        <f>IF(E41="","",SUMIF($C$2:$C$240,C41,$M$2:$M$240))</f>
        <v>1363.7275</v>
      </c>
    </row>
    <row r="42" spans="1:16" x14ac:dyDescent="0.25">
      <c r="A42" s="11" t="str">
        <f>A41</f>
        <v>OPG</v>
      </c>
      <c r="B42" s="11" t="str">
        <f>B41</f>
        <v>LYS-EC</v>
      </c>
      <c r="C42" s="12" t="str">
        <f>C41</f>
        <v>0833837</v>
      </c>
      <c r="D42" s="11" t="str">
        <f>D41</f>
        <v>DDU</v>
      </c>
      <c r="E42" s="11"/>
      <c r="F42" s="11"/>
      <c r="G42" s="11">
        <v>1.1499999999999999</v>
      </c>
      <c r="H42" s="11">
        <v>0.74</v>
      </c>
      <c r="I42" s="11">
        <v>1.2</v>
      </c>
      <c r="J42" s="6">
        <f>G42*H42*I42</f>
        <v>1.0211999999999999</v>
      </c>
      <c r="K42" s="13" t="s">
        <v>19</v>
      </c>
      <c r="L42" s="3" t="str">
        <f>IF(I42&lt;1,"O",IF(I42&lt;2,K42,"N"))</f>
        <v>N</v>
      </c>
      <c r="M42" s="14">
        <f>IF(L42="N",G42*H42*1650/2.4,J42*250)</f>
        <v>585.0625</v>
      </c>
      <c r="N42" s="14"/>
      <c r="O42" s="14" t="str">
        <f>IF(N42&gt;E42,E42-N42,"")</f>
        <v/>
      </c>
      <c r="P42" s="16" t="str">
        <f>IF(E42="","",SUMIF($C$2:$C$240,C42,$M$2:$M$240))</f>
        <v/>
      </c>
    </row>
    <row r="43" spans="1:16" x14ac:dyDescent="0.25">
      <c r="A43" s="11" t="str">
        <f>A42</f>
        <v>OPG</v>
      </c>
      <c r="B43" s="11" t="str">
        <f>B42</f>
        <v>LYS-EC</v>
      </c>
      <c r="C43" s="12" t="str">
        <f>C42</f>
        <v>0833837</v>
      </c>
      <c r="D43" s="11" t="str">
        <f>D42</f>
        <v>DDU</v>
      </c>
      <c r="E43" s="11"/>
      <c r="F43" s="11"/>
      <c r="G43" s="11">
        <v>1.1499999999999999</v>
      </c>
      <c r="H43" s="11">
        <v>0.74</v>
      </c>
      <c r="I43" s="11">
        <v>0.91</v>
      </c>
      <c r="J43" s="6">
        <f>G43*H43*I43</f>
        <v>0.77441000000000004</v>
      </c>
      <c r="K43" s="13" t="s">
        <v>9</v>
      </c>
      <c r="L43" s="3" t="str">
        <f>IF(I43&lt;1,"O",IF(I43&lt;2,K43,"N"))</f>
        <v>O</v>
      </c>
      <c r="M43" s="14">
        <f>IF(L43="N",G43*H43*1650/2.4,J43*250)</f>
        <v>193.60250000000002</v>
      </c>
      <c r="N43" s="14"/>
      <c r="O43" s="14" t="str">
        <f>IF(N43&gt;E43,E43-N43,"")</f>
        <v/>
      </c>
      <c r="P43" s="16" t="str">
        <f>IF(E43="","",SUMIF($C$2:$C$240,C43,$M$2:$M$240))</f>
        <v/>
      </c>
    </row>
    <row r="44" spans="1:16" x14ac:dyDescent="0.25">
      <c r="A44" s="11" t="s">
        <v>35</v>
      </c>
      <c r="B44" s="11" t="s">
        <v>14</v>
      </c>
      <c r="C44" s="12" t="s">
        <v>52</v>
      </c>
      <c r="D44" s="11" t="s">
        <v>17</v>
      </c>
      <c r="E44" s="11">
        <v>404</v>
      </c>
      <c r="F44" s="11"/>
      <c r="G44" s="11">
        <v>2.0499999999999998</v>
      </c>
      <c r="H44" s="11">
        <v>0.8</v>
      </c>
      <c r="I44" s="11">
        <v>0.55000000000000004</v>
      </c>
      <c r="J44" s="6">
        <f>G44*H44*I44</f>
        <v>0.90200000000000002</v>
      </c>
      <c r="K44" s="13" t="s">
        <v>19</v>
      </c>
      <c r="L44" s="3" t="str">
        <f>IF(I44&lt;1,"O",IF(I44&lt;2,K44,"N"))</f>
        <v>O</v>
      </c>
      <c r="M44" s="14">
        <f>IF(L44="N",G44*H44*1650/2.4,J44*250)</f>
        <v>225.5</v>
      </c>
      <c r="N44" s="14">
        <f>SUM(M44:M47)</f>
        <v>232.04000000000002</v>
      </c>
      <c r="O44" s="14" t="str">
        <f>IF(N44&gt;E44,E44-N44,"")</f>
        <v/>
      </c>
      <c r="P44" s="16">
        <f>IF(E44="","",SUMIF($C$2:$C$240,C44,$M$2:$M$240))</f>
        <v>232.04000000000002</v>
      </c>
    </row>
    <row r="45" spans="1:16" x14ac:dyDescent="0.25">
      <c r="A45" s="11" t="str">
        <f>A44</f>
        <v>OPG</v>
      </c>
      <c r="B45" s="11" t="str">
        <f>B44</f>
        <v>LYS-EC</v>
      </c>
      <c r="C45" s="12" t="str">
        <f>C44</f>
        <v>0833841</v>
      </c>
      <c r="D45" s="11" t="str">
        <f>D44</f>
        <v>DDU</v>
      </c>
      <c r="E45" s="11"/>
      <c r="F45" s="11"/>
      <c r="G45" s="11">
        <v>2.1800000000000002</v>
      </c>
      <c r="H45" s="11">
        <v>0.1</v>
      </c>
      <c r="I45" s="11">
        <v>0.06</v>
      </c>
      <c r="J45" s="6">
        <f>G45*H45*I45</f>
        <v>1.3080000000000001E-2</v>
      </c>
      <c r="K45" s="13" t="s">
        <v>9</v>
      </c>
      <c r="L45" s="3" t="str">
        <f>IF(I45&lt;1,"O",IF(I45&lt;2,K45,"N"))</f>
        <v>O</v>
      </c>
      <c r="M45" s="14">
        <f>IF(L45="N",G45*H45*1650/2.4,J45*250)</f>
        <v>3.2700000000000005</v>
      </c>
      <c r="N45" s="14"/>
      <c r="O45" s="14" t="str">
        <f>IF(N45&gt;E45,E45-N45,"")</f>
        <v/>
      </c>
      <c r="P45" s="16" t="str">
        <f>IF(E45="","",SUMIF($C$2:$C$240,C45,$M$2:$M$240))</f>
        <v/>
      </c>
    </row>
    <row r="46" spans="1:16" x14ac:dyDescent="0.25">
      <c r="A46" s="11" t="str">
        <f>A45</f>
        <v>OPG</v>
      </c>
      <c r="B46" s="11" t="str">
        <f>B45</f>
        <v>LYS-EC</v>
      </c>
      <c r="C46" s="12" t="str">
        <f>C45</f>
        <v>0833841</v>
      </c>
      <c r="D46" s="11" t="str">
        <f>D45</f>
        <v>DDU</v>
      </c>
      <c r="E46" s="11"/>
      <c r="F46" s="11"/>
      <c r="G46" s="11">
        <v>2.1800000000000002</v>
      </c>
      <c r="H46" s="11">
        <v>0.1</v>
      </c>
      <c r="I46" s="11">
        <v>0.06</v>
      </c>
      <c r="J46" s="6">
        <f>G46*H46*I46</f>
        <v>1.3080000000000001E-2</v>
      </c>
      <c r="K46" s="13" t="s">
        <v>9</v>
      </c>
      <c r="L46" s="3" t="str">
        <f>IF(I46&lt;1,"O",IF(I46&lt;2,K46,"N"))</f>
        <v>O</v>
      </c>
      <c r="M46" s="14">
        <f>IF(L46="N",G46*H46*1650/2.4,J46*250)</f>
        <v>3.2700000000000005</v>
      </c>
      <c r="N46" s="14"/>
      <c r="O46" s="14" t="str">
        <f>IF(N46&gt;E46,E46-N46,"")</f>
        <v/>
      </c>
      <c r="P46" s="16" t="str">
        <f>IF(E46="","",SUMIF($C$2:$C$240,C46,$M$2:$M$240))</f>
        <v/>
      </c>
    </row>
    <row r="47" spans="1:16" x14ac:dyDescent="0.25">
      <c r="A47" s="11" t="str">
        <f>A46</f>
        <v>OPG</v>
      </c>
      <c r="B47" s="11" t="str">
        <f>B46</f>
        <v>LYS-EC</v>
      </c>
      <c r="C47" s="12" t="str">
        <f>C46</f>
        <v>0833841</v>
      </c>
      <c r="D47" s="11" t="str">
        <f>D46</f>
        <v>DDU</v>
      </c>
      <c r="E47" s="11"/>
      <c r="F47" s="11"/>
      <c r="G47" s="11" t="s">
        <v>53</v>
      </c>
      <c r="H47" s="11"/>
      <c r="I47" s="11"/>
      <c r="J47" s="6"/>
      <c r="K47" s="13" t="s">
        <v>9</v>
      </c>
      <c r="L47" s="3" t="str">
        <f>IF(I47&lt;1,"O",IF(I47&lt;2,K47,"N"))</f>
        <v>O</v>
      </c>
      <c r="M47" s="14">
        <f>IF(L47="N",G47*H47*1650/2.4,J47*250)</f>
        <v>0</v>
      </c>
      <c r="N47" s="14"/>
      <c r="O47" s="14" t="str">
        <f>IF(N47&gt;E47,E47-N47,"")</f>
        <v/>
      </c>
      <c r="P47" s="16" t="str">
        <f>IF(E47="","",SUMIF($C$2:$C$240,C47,$M$2:$M$240))</f>
        <v/>
      </c>
    </row>
    <row r="48" spans="1:16" x14ac:dyDescent="0.25">
      <c r="A48" s="11" t="s">
        <v>35</v>
      </c>
      <c r="B48" s="11" t="s">
        <v>14</v>
      </c>
      <c r="C48" s="12" t="s">
        <v>54</v>
      </c>
      <c r="D48" s="11" t="s">
        <v>17</v>
      </c>
      <c r="E48" s="11">
        <v>912</v>
      </c>
      <c r="F48" s="11"/>
      <c r="G48" s="11">
        <v>1.1499999999999999</v>
      </c>
      <c r="H48" s="11">
        <v>0.96</v>
      </c>
      <c r="I48" s="11">
        <v>1.6</v>
      </c>
      <c r="J48" s="6">
        <f>G48*H48*I48</f>
        <v>1.7664</v>
      </c>
      <c r="K48" s="13" t="s">
        <v>19</v>
      </c>
      <c r="L48" s="3" t="str">
        <f>IF(I48&lt;1,"O",IF(I48&lt;2,K48,"N"))</f>
        <v>N</v>
      </c>
      <c r="M48" s="14">
        <f>IF(L48="N",G48*H48*1650/2.4,J48*250)</f>
        <v>758.99999999999989</v>
      </c>
      <c r="N48" s="14">
        <f>M48</f>
        <v>758.99999999999989</v>
      </c>
      <c r="O48" s="14" t="str">
        <f>IF(N48&gt;E48,E48-N48,"")</f>
        <v/>
      </c>
      <c r="P48" s="16">
        <f>IF(E48="","",SUMIF($C$2:$C$240,C48,$M$2:$M$240))</f>
        <v>758.99999999999989</v>
      </c>
    </row>
    <row r="49" spans="1:16" x14ac:dyDescent="0.25">
      <c r="A49" s="11" t="s">
        <v>35</v>
      </c>
      <c r="B49" s="11" t="s">
        <v>14</v>
      </c>
      <c r="C49" s="12" t="s">
        <v>55</v>
      </c>
      <c r="D49" s="11" t="s">
        <v>17</v>
      </c>
      <c r="E49" s="11">
        <v>138</v>
      </c>
      <c r="F49" s="11"/>
      <c r="G49" s="11">
        <v>1.2</v>
      </c>
      <c r="H49" s="11">
        <v>0.8</v>
      </c>
      <c r="I49" s="11">
        <v>0.56000000000000005</v>
      </c>
      <c r="J49" s="6">
        <f>G49*H49*I49</f>
        <v>0.53760000000000008</v>
      </c>
      <c r="K49" s="13" t="s">
        <v>19</v>
      </c>
      <c r="L49" s="3" t="str">
        <f>IF(I49&lt;1,"O",IF(I49&lt;2,K49,"N"))</f>
        <v>O</v>
      </c>
      <c r="M49" s="14">
        <f>IF(L49="N",G49*H49*1650/2.4,J49*250)</f>
        <v>134.4</v>
      </c>
      <c r="N49" s="14">
        <f>M49</f>
        <v>134.4</v>
      </c>
      <c r="O49" s="14" t="str">
        <f>IF(N49&gt;E49,E49-N49,"")</f>
        <v/>
      </c>
      <c r="P49" s="16">
        <f>IF(E49="","",SUMIF($C$2:$C$240,C49,$M$2:$M$240))</f>
        <v>134.4</v>
      </c>
    </row>
    <row r="50" spans="1:16" x14ac:dyDescent="0.25">
      <c r="A50" s="11" t="s">
        <v>35</v>
      </c>
      <c r="B50" s="11" t="s">
        <v>14</v>
      </c>
      <c r="C50" s="12" t="s">
        <v>56</v>
      </c>
      <c r="D50" s="11" t="s">
        <v>17</v>
      </c>
      <c r="E50" s="11">
        <v>35</v>
      </c>
      <c r="F50" s="11"/>
      <c r="G50" s="11">
        <v>0.4</v>
      </c>
      <c r="H50" s="11">
        <v>0.6</v>
      </c>
      <c r="I50" s="11">
        <v>0.6</v>
      </c>
      <c r="J50" s="6">
        <f>G50*H50*I50</f>
        <v>0.14399999999999999</v>
      </c>
      <c r="K50" s="13" t="s">
        <v>9</v>
      </c>
      <c r="L50" s="3" t="str">
        <f>IF(I50&lt;1,"O",IF(I50&lt;2,K50,"N"))</f>
        <v>O</v>
      </c>
      <c r="M50" s="14">
        <f>IF(L50="N",G50*H50*1650/2.4,J50*250)</f>
        <v>36</v>
      </c>
      <c r="N50" s="14">
        <f>M50</f>
        <v>36</v>
      </c>
      <c r="O50" s="14">
        <f>IF(N50&gt;E50,E50-N50,"")</f>
        <v>-1</v>
      </c>
      <c r="P50" s="16">
        <f>IF(E50="","",SUMIF($C$2:$C$240,C50,$M$2:$M$240))</f>
        <v>36</v>
      </c>
    </row>
    <row r="51" spans="1:16" x14ac:dyDescent="0.25">
      <c r="A51" s="11" t="s">
        <v>35</v>
      </c>
      <c r="B51" s="11" t="s">
        <v>14</v>
      </c>
      <c r="C51" s="12" t="s">
        <v>57</v>
      </c>
      <c r="D51" s="11" t="s">
        <v>17</v>
      </c>
      <c r="E51" s="11">
        <v>456</v>
      </c>
      <c r="F51" s="11"/>
      <c r="G51" s="11">
        <v>1.2</v>
      </c>
      <c r="H51" s="11">
        <v>0.8</v>
      </c>
      <c r="I51" s="11">
        <v>1.95</v>
      </c>
      <c r="J51" s="6">
        <f>G51*H51*I51</f>
        <v>1.8719999999999999</v>
      </c>
      <c r="K51" s="13" t="s">
        <v>9</v>
      </c>
      <c r="L51" s="3" t="str">
        <f>IF(I51&lt;1,"O",IF(I51&lt;2,K51,"N"))</f>
        <v>O</v>
      </c>
      <c r="M51" s="14">
        <f>IF(L51="N",G51*H51*1650/2.4,J51*250)</f>
        <v>468</v>
      </c>
      <c r="N51" s="14">
        <f>M51</f>
        <v>468</v>
      </c>
      <c r="O51" s="14">
        <f>IF(N51&gt;E51,E51-N51,"")</f>
        <v>-12</v>
      </c>
      <c r="P51" s="16">
        <f>IF(E51="","",SUMIF($C$2:$C$240,C51,$M$2:$M$240))</f>
        <v>468</v>
      </c>
    </row>
    <row r="52" spans="1:16" x14ac:dyDescent="0.25">
      <c r="A52" s="11" t="s">
        <v>35</v>
      </c>
      <c r="B52" s="11" t="s">
        <v>14</v>
      </c>
      <c r="C52" s="12" t="s">
        <v>58</v>
      </c>
      <c r="D52" s="11" t="s">
        <v>17</v>
      </c>
      <c r="E52" s="11">
        <v>104</v>
      </c>
      <c r="F52" s="11"/>
      <c r="G52" s="11">
        <v>0.78</v>
      </c>
      <c r="H52" s="11">
        <v>0.57999999999999996</v>
      </c>
      <c r="I52" s="11">
        <v>0.78</v>
      </c>
      <c r="J52" s="6">
        <f>G52*H52*I52</f>
        <v>0.35287199999999996</v>
      </c>
      <c r="K52" s="13" t="s">
        <v>9</v>
      </c>
      <c r="L52" s="3" t="str">
        <f>IF(I52&lt;1,"O",IF(I52&lt;2,K52,"N"))</f>
        <v>O</v>
      </c>
      <c r="M52" s="14">
        <f>IF(L52="N",G52*H52*1650/2.4,J52*250)</f>
        <v>88.217999999999989</v>
      </c>
      <c r="N52" s="14">
        <f>M52</f>
        <v>88.217999999999989</v>
      </c>
      <c r="O52" s="14" t="str">
        <f>IF(N52&gt;E52,E52-N52,"")</f>
        <v/>
      </c>
      <c r="P52" s="16">
        <f>IF(E52="","",SUMIF($C$2:$C$240,C52,$M$2:$M$240))</f>
        <v>88.217999999999989</v>
      </c>
    </row>
    <row r="53" spans="1:16" x14ac:dyDescent="0.25">
      <c r="A53" s="11" t="s">
        <v>35</v>
      </c>
      <c r="B53" s="11" t="s">
        <v>14</v>
      </c>
      <c r="C53" s="12" t="s">
        <v>59</v>
      </c>
      <c r="D53" s="11" t="s">
        <v>17</v>
      </c>
      <c r="E53" s="11">
        <v>57</v>
      </c>
      <c r="F53" s="11"/>
      <c r="G53" s="11">
        <v>0.84</v>
      </c>
      <c r="H53" s="11">
        <v>0.62</v>
      </c>
      <c r="I53" s="11">
        <v>0.37</v>
      </c>
      <c r="J53" s="6">
        <f>G53*H53*I53</f>
        <v>0.19269599999999998</v>
      </c>
      <c r="K53" s="13" t="s">
        <v>19</v>
      </c>
      <c r="L53" s="3" t="str">
        <f>IF(I53&lt;1,"O",IF(I53&lt;2,K53,"N"))</f>
        <v>O</v>
      </c>
      <c r="M53" s="14">
        <f>IF(L53="N",G53*H53*1650/2.4,J53*250)</f>
        <v>48.173999999999992</v>
      </c>
      <c r="N53" s="14">
        <f>M53</f>
        <v>48.173999999999992</v>
      </c>
      <c r="O53" s="14" t="str">
        <f>IF(N53&gt;E53,E53-N53,"")</f>
        <v/>
      </c>
      <c r="P53" s="16">
        <f>IF(E53="","",SUMIF($C$2:$C$240,C53,$M$2:$M$240))</f>
        <v>48.173999999999992</v>
      </c>
    </row>
    <row r="54" spans="1:16" x14ac:dyDescent="0.25">
      <c r="A54" s="11" t="s">
        <v>35</v>
      </c>
      <c r="B54" s="11" t="s">
        <v>13</v>
      </c>
      <c r="C54" s="12" t="s">
        <v>60</v>
      </c>
      <c r="D54" s="11" t="s">
        <v>17</v>
      </c>
      <c r="E54" s="11">
        <v>1152</v>
      </c>
      <c r="F54" s="11"/>
      <c r="G54" s="11">
        <v>1.2</v>
      </c>
      <c r="H54" s="11">
        <v>0.8</v>
      </c>
      <c r="I54" s="11">
        <v>1.18</v>
      </c>
      <c r="J54" s="6">
        <f>G54*H54*I54</f>
        <v>1.1327999999999998</v>
      </c>
      <c r="K54" s="13" t="s">
        <v>9</v>
      </c>
      <c r="L54" s="3" t="str">
        <f>IF(I54&lt;1,"O",IF(I54&lt;2,K54,"N"))</f>
        <v>O</v>
      </c>
      <c r="M54" s="14">
        <f>IF(L54="N",G54*H54*1650/2.4,J54*250)</f>
        <v>283.19999999999993</v>
      </c>
      <c r="N54" s="14">
        <f>M54</f>
        <v>283.19999999999993</v>
      </c>
      <c r="O54" s="14" t="str">
        <f>IF(N54&gt;E54,E54-N54,"")</f>
        <v/>
      </c>
      <c r="P54" s="16">
        <f>IF(E54="","",SUMIF($C$2:$C$240,C54,$M$2:$M$240))</f>
        <v>283.19999999999993</v>
      </c>
    </row>
    <row r="55" spans="1:16" x14ac:dyDescent="0.25">
      <c r="A55" s="11" t="s">
        <v>35</v>
      </c>
      <c r="B55" s="11" t="s">
        <v>13</v>
      </c>
      <c r="C55" s="12" t="s">
        <v>61</v>
      </c>
      <c r="D55" s="11" t="s">
        <v>17</v>
      </c>
      <c r="E55" s="11">
        <v>870</v>
      </c>
      <c r="F55" s="11"/>
      <c r="G55" s="11">
        <v>1.2</v>
      </c>
      <c r="H55" s="11">
        <v>1.2</v>
      </c>
      <c r="I55" s="11">
        <v>1.06</v>
      </c>
      <c r="J55" s="6">
        <f>G55*H55*I55</f>
        <v>1.5264</v>
      </c>
      <c r="K55" s="13" t="s">
        <v>9</v>
      </c>
      <c r="L55" s="3" t="str">
        <f>IF(I55&lt;1,"O",IF(I55&lt;2,K55,"N"))</f>
        <v>O</v>
      </c>
      <c r="M55" s="14">
        <f>IF(L55="N",G55*H55*1650/2.4,J55*250)</f>
        <v>381.6</v>
      </c>
      <c r="N55" s="14">
        <f>M55</f>
        <v>381.6</v>
      </c>
      <c r="O55" s="14" t="str">
        <f>IF(N55&gt;E55,E55-N55,"")</f>
        <v/>
      </c>
      <c r="P55" s="16">
        <f>IF(E55="","",SUMIF($C$2:$C$240,C55,$M$2:$M$240))</f>
        <v>381.6</v>
      </c>
    </row>
    <row r="56" spans="1:16" x14ac:dyDescent="0.25">
      <c r="A56" s="11" t="s">
        <v>35</v>
      </c>
      <c r="B56" s="11" t="s">
        <v>13</v>
      </c>
      <c r="C56" s="12" t="s">
        <v>62</v>
      </c>
      <c r="D56" s="11" t="s">
        <v>17</v>
      </c>
      <c r="E56" s="11">
        <v>312</v>
      </c>
      <c r="F56" s="11"/>
      <c r="G56" s="11">
        <v>1.2</v>
      </c>
      <c r="H56" s="11">
        <v>0.8</v>
      </c>
      <c r="I56" s="11">
        <v>1.4</v>
      </c>
      <c r="J56" s="6">
        <f>G56*H56*I56</f>
        <v>1.3439999999999999</v>
      </c>
      <c r="K56" s="13" t="s">
        <v>19</v>
      </c>
      <c r="L56" s="3" t="str">
        <f>IF(I56&lt;1,"O",IF(I56&lt;2,K56,"N"))</f>
        <v>N</v>
      </c>
      <c r="M56" s="14">
        <f>IF(L56="N",G56*H56*1650/2.4,J56*250)</f>
        <v>660</v>
      </c>
      <c r="N56" s="14">
        <f>M56</f>
        <v>660</v>
      </c>
      <c r="O56" s="14">
        <f>IF(N56&gt;E56,E56-N56,"")</f>
        <v>-348</v>
      </c>
      <c r="P56" s="16">
        <f>IF(E56="","",SUMIF($C$2:$C$240,C56,$M$2:$M$240))</f>
        <v>660</v>
      </c>
    </row>
    <row r="57" spans="1:16" x14ac:dyDescent="0.25">
      <c r="A57" s="11" t="s">
        <v>35</v>
      </c>
      <c r="B57" s="11" t="s">
        <v>13</v>
      </c>
      <c r="C57" s="12" t="s">
        <v>63</v>
      </c>
      <c r="D57" s="11" t="s">
        <v>38</v>
      </c>
      <c r="E57" s="11">
        <v>120</v>
      </c>
      <c r="F57" s="11"/>
      <c r="G57" s="11">
        <v>1.8</v>
      </c>
      <c r="H57" s="11">
        <v>0.8</v>
      </c>
      <c r="I57" s="11">
        <v>0.45</v>
      </c>
      <c r="J57" s="6">
        <f>G57*H57*I57</f>
        <v>0.64800000000000013</v>
      </c>
      <c r="K57" s="13" t="s">
        <v>19</v>
      </c>
      <c r="L57" s="3" t="str">
        <f>IF(I57&lt;1,"O",IF(I57&lt;2,K57,"N"))</f>
        <v>O</v>
      </c>
      <c r="M57" s="14">
        <f>IF(L57="N",G57*H57*1650/2.4,J57*250)</f>
        <v>162.00000000000003</v>
      </c>
      <c r="N57" s="14">
        <f>M57</f>
        <v>162.00000000000003</v>
      </c>
      <c r="O57" s="14">
        <f>IF(N57&gt;E57,E57-N57,"")</f>
        <v>-42.000000000000028</v>
      </c>
      <c r="P57" s="16">
        <f>IF(E57="","",SUMIF($C$2:$C$240,C57,$M$2:$M$240))</f>
        <v>162.00000000000003</v>
      </c>
    </row>
    <row r="58" spans="1:16" x14ac:dyDescent="0.25">
      <c r="A58" s="11" t="s">
        <v>35</v>
      </c>
      <c r="B58" s="11" t="s">
        <v>13</v>
      </c>
      <c r="C58" s="12" t="s">
        <v>64</v>
      </c>
      <c r="D58" s="11" t="s">
        <v>17</v>
      </c>
      <c r="E58" s="11">
        <v>285.5</v>
      </c>
      <c r="F58" s="11"/>
      <c r="G58" s="11">
        <v>1.1000000000000001</v>
      </c>
      <c r="H58" s="11">
        <v>0.83</v>
      </c>
      <c r="I58" s="11">
        <v>1.17</v>
      </c>
      <c r="J58" s="6">
        <f>G58*H58*I58</f>
        <v>1.0682099999999999</v>
      </c>
      <c r="K58" s="13" t="s">
        <v>9</v>
      </c>
      <c r="L58" s="3" t="str">
        <f>IF(I58&lt;1,"O",IF(I58&lt;2,K58,"N"))</f>
        <v>O</v>
      </c>
      <c r="M58" s="14">
        <f>IF(L58="N",G58*H58*1650/2.4,J58*250)</f>
        <v>267.05249999999995</v>
      </c>
      <c r="N58" s="14">
        <f>M58</f>
        <v>267.05249999999995</v>
      </c>
      <c r="O58" s="14" t="str">
        <f>IF(N58&gt;E58,E58-N58,"")</f>
        <v/>
      </c>
      <c r="P58" s="16">
        <f>IF(E58="","",SUMIF($C$2:$C$240,C58,$M$2:$M$240))</f>
        <v>267.05249999999995</v>
      </c>
    </row>
    <row r="59" spans="1:16" x14ac:dyDescent="0.25">
      <c r="A59" s="11" t="s">
        <v>35</v>
      </c>
      <c r="B59" s="11" t="s">
        <v>13</v>
      </c>
      <c r="C59" s="12" t="s">
        <v>65</v>
      </c>
      <c r="D59" s="11" t="s">
        <v>38</v>
      </c>
      <c r="E59" s="11">
        <v>162.80000000000001</v>
      </c>
      <c r="F59" s="11"/>
      <c r="G59" s="11">
        <v>1.1499999999999999</v>
      </c>
      <c r="H59" s="11">
        <v>0.83</v>
      </c>
      <c r="I59" s="11">
        <v>1.17</v>
      </c>
      <c r="J59" s="6">
        <f>G59*H59*I59</f>
        <v>1.1167649999999998</v>
      </c>
      <c r="K59" s="13" t="s">
        <v>19</v>
      </c>
      <c r="L59" s="3" t="str">
        <f>IF(I59&lt;1,"O",IF(I59&lt;2,K59,"N"))</f>
        <v>N</v>
      </c>
      <c r="M59" s="14">
        <f>IF(L59="N",G59*H59*1650/2.4,J59*250)</f>
        <v>656.21875</v>
      </c>
      <c r="N59" s="14">
        <f>M59</f>
        <v>656.21875</v>
      </c>
      <c r="O59" s="14">
        <f>IF(N59&gt;E59,E59-N59,"")</f>
        <v>-493.41874999999999</v>
      </c>
      <c r="P59" s="16">
        <f>IF(E59="","",SUMIF($C$2:$C$240,C59,$M$2:$M$240))</f>
        <v>656.21875</v>
      </c>
    </row>
    <row r="60" spans="1:16" x14ac:dyDescent="0.25">
      <c r="A60" s="11" t="s">
        <v>35</v>
      </c>
      <c r="B60" s="11" t="s">
        <v>13</v>
      </c>
      <c r="C60" s="12" t="s">
        <v>66</v>
      </c>
      <c r="D60" s="11" t="s">
        <v>17</v>
      </c>
      <c r="E60" s="11">
        <v>225</v>
      </c>
      <c r="F60" s="11"/>
      <c r="G60" s="11">
        <v>1.2</v>
      </c>
      <c r="H60" s="11">
        <v>1</v>
      </c>
      <c r="I60" s="11">
        <v>0.73</v>
      </c>
      <c r="J60" s="6">
        <f>G60*H60*I60</f>
        <v>0.876</v>
      </c>
      <c r="K60" s="13" t="s">
        <v>9</v>
      </c>
      <c r="L60" s="3" t="str">
        <f>IF(I60&lt;1,"O",IF(I60&lt;2,K60,"N"))</f>
        <v>O</v>
      </c>
      <c r="M60" s="14">
        <f>IF(L60="N",G60*H60*1650/2.4,J60*250)</f>
        <v>219</v>
      </c>
      <c r="N60" s="14">
        <f>M60</f>
        <v>219</v>
      </c>
      <c r="O60" s="14" t="str">
        <f>IF(N60&gt;E60,E60-N60,"")</f>
        <v/>
      </c>
      <c r="P60" s="16">
        <f>IF(E60="","",SUMIF($C$2:$C$240,C60,$M$2:$M$240))</f>
        <v>219</v>
      </c>
    </row>
    <row r="61" spans="1:16" x14ac:dyDescent="0.25">
      <c r="A61" s="11" t="s">
        <v>35</v>
      </c>
      <c r="B61" s="11" t="s">
        <v>13</v>
      </c>
      <c r="C61" s="12" t="s">
        <v>67</v>
      </c>
      <c r="D61" s="11" t="s">
        <v>38</v>
      </c>
      <c r="E61" s="11">
        <v>190</v>
      </c>
      <c r="F61" s="11"/>
      <c r="G61" s="11">
        <v>1.2</v>
      </c>
      <c r="H61" s="11">
        <v>0.8</v>
      </c>
      <c r="I61" s="11" t="s">
        <v>68</v>
      </c>
      <c r="J61" s="6"/>
      <c r="K61" s="13" t="s">
        <v>19</v>
      </c>
      <c r="L61" s="3" t="str">
        <f>IF(I61&lt;1,"O",IF(I61&lt;2,K61,"N"))</f>
        <v>N</v>
      </c>
      <c r="M61" s="14">
        <f>IF(L61="N",G61*H61*1650/2.4,J61*250)</f>
        <v>660</v>
      </c>
      <c r="N61" s="14">
        <f>M61</f>
        <v>660</v>
      </c>
      <c r="O61" s="14">
        <f>IF(N61&gt;E61,E61-N61,"")</f>
        <v>-470</v>
      </c>
      <c r="P61" s="16">
        <f>IF(E61="","",SUMIF($C$2:$C$240,C61,$M$2:$M$240))</f>
        <v>660</v>
      </c>
    </row>
    <row r="62" spans="1:16" x14ac:dyDescent="0.25">
      <c r="A62" s="11" t="s">
        <v>35</v>
      </c>
      <c r="B62" s="11" t="s">
        <v>13</v>
      </c>
      <c r="C62" s="12" t="s">
        <v>69</v>
      </c>
      <c r="D62" s="11" t="s">
        <v>17</v>
      </c>
      <c r="E62" s="11">
        <v>52</v>
      </c>
      <c r="F62" s="11"/>
      <c r="G62" s="11">
        <v>0.8</v>
      </c>
      <c r="H62" s="11">
        <v>0.6</v>
      </c>
      <c r="I62" s="11">
        <v>0.4</v>
      </c>
      <c r="J62" s="6">
        <f>G62*H62*I62</f>
        <v>0.192</v>
      </c>
      <c r="K62" s="13" t="s">
        <v>19</v>
      </c>
      <c r="L62" s="3" t="str">
        <f>IF(I62&lt;1,"O",IF(I62&lt;2,K62,"N"))</f>
        <v>O</v>
      </c>
      <c r="M62" s="14">
        <f>IF(L62="N",G62*H62*1650/2.4,J62*250)</f>
        <v>48</v>
      </c>
      <c r="N62" s="14">
        <f>M62</f>
        <v>48</v>
      </c>
      <c r="O62" s="14" t="str">
        <f>IF(N62&gt;E62,E62-N62,"")</f>
        <v/>
      </c>
      <c r="P62" s="16">
        <f>IF(E62="","",SUMIF($C$2:$C$240,C62,$M$2:$M$240))</f>
        <v>48</v>
      </c>
    </row>
    <row r="63" spans="1:16" x14ac:dyDescent="0.25">
      <c r="A63" s="11" t="s">
        <v>35</v>
      </c>
      <c r="B63" s="11" t="s">
        <v>13</v>
      </c>
      <c r="C63" s="12" t="s">
        <v>70</v>
      </c>
      <c r="D63" s="11" t="s">
        <v>17</v>
      </c>
      <c r="E63" s="11">
        <v>93.5</v>
      </c>
      <c r="F63" s="11"/>
      <c r="G63" s="11">
        <v>1.2</v>
      </c>
      <c r="H63" s="11">
        <v>0.8</v>
      </c>
      <c r="I63" s="11">
        <v>0.38</v>
      </c>
      <c r="J63" s="6">
        <f>G63*H63*I63</f>
        <v>0.36480000000000001</v>
      </c>
      <c r="K63" s="13" t="s">
        <v>9</v>
      </c>
      <c r="L63" s="3" t="str">
        <f>IF(I63&lt;1,"O",IF(I63&lt;2,K63,"N"))</f>
        <v>O</v>
      </c>
      <c r="M63" s="14">
        <f>IF(L63="N",G63*H63*1650/2.4,J63*250)</f>
        <v>91.2</v>
      </c>
      <c r="N63" s="14">
        <f>M63</f>
        <v>91.2</v>
      </c>
      <c r="O63" s="14" t="str">
        <f>IF(N63&gt;E63,E63-N63,"")</f>
        <v/>
      </c>
      <c r="P63" s="16">
        <f>IF(E63="","",SUMIF($C$2:$C$240,C63,$M$2:$M$240))</f>
        <v>91.2</v>
      </c>
    </row>
    <row r="64" spans="1:16" x14ac:dyDescent="0.25">
      <c r="A64" s="11" t="s">
        <v>35</v>
      </c>
      <c r="B64" s="11" t="s">
        <v>13</v>
      </c>
      <c r="C64" s="12" t="s">
        <v>71</v>
      </c>
      <c r="D64" s="11" t="s">
        <v>17</v>
      </c>
      <c r="E64" s="11">
        <v>62.5</v>
      </c>
      <c r="F64" s="11"/>
      <c r="G64" s="11">
        <v>0.8</v>
      </c>
      <c r="H64" s="11">
        <v>0.6</v>
      </c>
      <c r="I64" s="11">
        <v>0.68</v>
      </c>
      <c r="J64" s="6">
        <f>G64*H64*I64</f>
        <v>0.32640000000000002</v>
      </c>
      <c r="K64" s="13" t="s">
        <v>9</v>
      </c>
      <c r="L64" s="3" t="str">
        <f>IF(I64&lt;1,"O",IF(I64&lt;2,K64,"N"))</f>
        <v>O</v>
      </c>
      <c r="M64" s="14">
        <f>IF(L64="N",G64*H64*1650/2.4,J64*250)</f>
        <v>81.600000000000009</v>
      </c>
      <c r="N64" s="14">
        <f>M64</f>
        <v>81.600000000000009</v>
      </c>
      <c r="O64" s="14">
        <f>IF(N64&gt;E64,E64-N64,"")</f>
        <v>-19.100000000000009</v>
      </c>
      <c r="P64" s="16">
        <f>IF(E64="","",SUMIF($C$2:$C$240,C64,$M$2:$M$240))</f>
        <v>81.600000000000009</v>
      </c>
    </row>
    <row r="65" spans="1:16" x14ac:dyDescent="0.25">
      <c r="A65" s="11" t="s">
        <v>35</v>
      </c>
      <c r="B65" s="11" t="s">
        <v>13</v>
      </c>
      <c r="C65" s="12" t="s">
        <v>72</v>
      </c>
      <c r="D65" s="11" t="s">
        <v>17</v>
      </c>
      <c r="E65" s="11">
        <v>709.5</v>
      </c>
      <c r="F65" s="11"/>
      <c r="G65" s="11">
        <v>1.27</v>
      </c>
      <c r="H65" s="11">
        <v>0.81</v>
      </c>
      <c r="I65" s="11">
        <v>0.25</v>
      </c>
      <c r="J65" s="6">
        <f>G65*H65*I65</f>
        <v>0.25717500000000004</v>
      </c>
      <c r="K65" s="13" t="s">
        <v>9</v>
      </c>
      <c r="L65" s="3" t="str">
        <f>IF(I65&lt;1,"O",IF(I65&lt;2,K65,"N"))</f>
        <v>O</v>
      </c>
      <c r="M65" s="14">
        <f>IF(L65="N",G65*H65*1650/2.4,J65*250)</f>
        <v>64.293750000000017</v>
      </c>
      <c r="N65" s="14">
        <f>M65</f>
        <v>64.293750000000017</v>
      </c>
      <c r="O65" s="14" t="str">
        <f>IF(N65&gt;E65,E65-N65,"")</f>
        <v/>
      </c>
      <c r="P65" s="16">
        <f>IF(E65="","",SUMIF($C$2:$C$240,C65,$M$2:$M$240))</f>
        <v>64.293750000000017</v>
      </c>
    </row>
    <row r="66" spans="1:16" x14ac:dyDescent="0.25">
      <c r="A66" s="11" t="s">
        <v>35</v>
      </c>
      <c r="B66" s="11" t="s">
        <v>13</v>
      </c>
      <c r="C66" s="12" t="s">
        <v>73</v>
      </c>
      <c r="D66" s="11" t="s">
        <v>38</v>
      </c>
      <c r="E66" s="11">
        <v>168</v>
      </c>
      <c r="F66" s="11"/>
      <c r="G66" s="11">
        <v>1.2</v>
      </c>
      <c r="H66" s="11">
        <v>0.8</v>
      </c>
      <c r="I66" s="11">
        <v>0.62</v>
      </c>
      <c r="J66" s="6">
        <f>G66*H66*I66</f>
        <v>0.59519999999999995</v>
      </c>
      <c r="K66" s="13" t="s">
        <v>9</v>
      </c>
      <c r="L66" s="3" t="str">
        <f>IF(I66&lt;1,"O",IF(I66&lt;2,K66,"N"))</f>
        <v>O</v>
      </c>
      <c r="M66" s="14">
        <f>IF(L66="N",G66*H66*1650/2.4,J66*250)</f>
        <v>148.79999999999998</v>
      </c>
      <c r="N66" s="14">
        <f>M66</f>
        <v>148.79999999999998</v>
      </c>
      <c r="O66" s="14" t="str">
        <f>IF(N66&gt;E66,E66-N66,"")</f>
        <v/>
      </c>
      <c r="P66" s="16">
        <f>IF(E66="","",SUMIF($C$2:$C$240,C66,$M$2:$M$240))</f>
        <v>148.79999999999998</v>
      </c>
    </row>
    <row r="67" spans="1:16" x14ac:dyDescent="0.25">
      <c r="A67" s="11" t="s">
        <v>74</v>
      </c>
      <c r="B67" s="11" t="s">
        <v>13</v>
      </c>
      <c r="C67" s="12" t="s">
        <v>75</v>
      </c>
      <c r="D67" s="11" t="s">
        <v>17</v>
      </c>
      <c r="E67" s="11">
        <v>262.60000000000002</v>
      </c>
      <c r="F67" s="11"/>
      <c r="G67" s="11">
        <v>1.2</v>
      </c>
      <c r="H67" s="11">
        <v>0.8</v>
      </c>
      <c r="I67" s="11">
        <v>0.8</v>
      </c>
      <c r="J67" s="6">
        <f>G67*H67*I67</f>
        <v>0.76800000000000002</v>
      </c>
      <c r="K67" s="13" t="s">
        <v>9</v>
      </c>
      <c r="L67" s="3" t="str">
        <f>IF(I67&lt;1,"O",IF(I67&lt;2,K67,"N"))</f>
        <v>O</v>
      </c>
      <c r="M67" s="14">
        <f>IF(L67="N",G67*H67*1650/2.4,J67*250)</f>
        <v>192</v>
      </c>
      <c r="N67" s="14">
        <f>M67</f>
        <v>192</v>
      </c>
      <c r="O67" s="14" t="str">
        <f>IF(N67&gt;E67,E67-N67,"")</f>
        <v/>
      </c>
      <c r="P67" s="16">
        <f>IF(E67="","",SUMIF($C$2:$C$240,C67,$M$2:$M$240))</f>
        <v>192</v>
      </c>
    </row>
    <row r="68" spans="1:16" x14ac:dyDescent="0.25">
      <c r="A68" s="11" t="s">
        <v>74</v>
      </c>
      <c r="B68" s="11" t="s">
        <v>13</v>
      </c>
      <c r="C68" s="12" t="s">
        <v>76</v>
      </c>
      <c r="D68" s="11" t="s">
        <v>17</v>
      </c>
      <c r="E68" s="11">
        <v>734</v>
      </c>
      <c r="F68" s="11"/>
      <c r="G68" s="11">
        <v>1.2</v>
      </c>
      <c r="H68" s="11">
        <v>0.8</v>
      </c>
      <c r="I68" s="11">
        <v>1.5</v>
      </c>
      <c r="J68" s="6">
        <f>G68*H68*I68</f>
        <v>1.44</v>
      </c>
      <c r="K68" s="13" t="s">
        <v>19</v>
      </c>
      <c r="L68" s="3" t="str">
        <f>IF(I68&lt;1,"O",IF(I68&lt;2,K68,"N"))</f>
        <v>N</v>
      </c>
      <c r="M68" s="14">
        <f>IF(L68="N",G68*H68*1650/2.4,J68*250)</f>
        <v>660</v>
      </c>
      <c r="N68" s="14">
        <f>M68</f>
        <v>660</v>
      </c>
      <c r="O68" s="14" t="str">
        <f>IF(N68&gt;E68,E68-N68,"")</f>
        <v/>
      </c>
      <c r="P68" s="16">
        <f>IF(E68="","",SUMIF($C$2:$C$240,C68,$M$2:$M$240))</f>
        <v>660</v>
      </c>
    </row>
    <row r="69" spans="1:16" x14ac:dyDescent="0.25">
      <c r="A69" s="11" t="s">
        <v>74</v>
      </c>
      <c r="B69" s="11" t="s">
        <v>78</v>
      </c>
      <c r="C69" s="12" t="s">
        <v>79</v>
      </c>
      <c r="D69" s="11" t="s">
        <v>38</v>
      </c>
      <c r="E69" s="11">
        <v>2210</v>
      </c>
      <c r="F69" s="11"/>
      <c r="G69" s="11">
        <v>1.2</v>
      </c>
      <c r="H69" s="11">
        <v>0.8</v>
      </c>
      <c r="I69" s="11">
        <v>1.6</v>
      </c>
      <c r="J69" s="6">
        <f>G69*H69*I69</f>
        <v>1.536</v>
      </c>
      <c r="K69" s="13" t="s">
        <v>9</v>
      </c>
      <c r="L69" s="3" t="str">
        <f>IF(I69&lt;1,"O",IF(I69&lt;2,K69,"N"))</f>
        <v>O</v>
      </c>
      <c r="M69" s="14">
        <f>IF(L69="N",G69*H69*1650/2.4,J69*250)</f>
        <v>384</v>
      </c>
      <c r="N69" s="14">
        <f>SUM(M69:M71)</f>
        <v>1704</v>
      </c>
      <c r="O69" s="14" t="str">
        <f>IF(N69&gt;E69,E69-N69,"")</f>
        <v/>
      </c>
      <c r="P69" s="16">
        <f>IF(E69="","",SUMIF($C$2:$C$240,C69,$M$2:$M$240))</f>
        <v>1704</v>
      </c>
    </row>
    <row r="70" spans="1:16" x14ac:dyDescent="0.25">
      <c r="A70" s="11" t="str">
        <f>A69</f>
        <v>BSL</v>
      </c>
      <c r="B70" s="11" t="str">
        <f>B69</f>
        <v>IRU-EC</v>
      </c>
      <c r="C70" s="12" t="str">
        <f>C69</f>
        <v>0190919</v>
      </c>
      <c r="D70" s="11" t="str">
        <f>D69</f>
        <v>EXW</v>
      </c>
      <c r="E70" s="11"/>
      <c r="F70" s="11"/>
      <c r="G70" s="11">
        <v>1.2</v>
      </c>
      <c r="H70" s="11">
        <v>0.8</v>
      </c>
      <c r="I70" s="11">
        <v>1.85</v>
      </c>
      <c r="J70" s="6">
        <f>G70*H70*I70</f>
        <v>1.776</v>
      </c>
      <c r="K70" s="13" t="s">
        <v>19</v>
      </c>
      <c r="L70" s="3" t="str">
        <f>IF(I70&lt;1,"O",IF(I70&lt;2,K70,"N"))</f>
        <v>N</v>
      </c>
      <c r="M70" s="14">
        <f>IF(L70="N",G70*H70*1650/2.4,J70*250)</f>
        <v>660</v>
      </c>
      <c r="N70" s="14"/>
      <c r="O70" s="14" t="str">
        <f>IF(N70&gt;E70,E70-N70,"")</f>
        <v/>
      </c>
      <c r="P70" s="16" t="str">
        <f>IF(E70="","",SUMIF($C$2:$C$240,C70,$M$2:$M$240))</f>
        <v/>
      </c>
    </row>
    <row r="71" spans="1:16" x14ac:dyDescent="0.25">
      <c r="A71" s="11" t="str">
        <f>A70</f>
        <v>BSL</v>
      </c>
      <c r="B71" s="11" t="str">
        <f>B70</f>
        <v>IRU-EC</v>
      </c>
      <c r="C71" s="12" t="str">
        <f>C70</f>
        <v>0190919</v>
      </c>
      <c r="D71" s="11" t="str">
        <f>D70</f>
        <v>EXW</v>
      </c>
      <c r="E71" s="11"/>
      <c r="F71" s="11"/>
      <c r="G71" s="11">
        <v>1.2</v>
      </c>
      <c r="H71" s="11">
        <v>0.8</v>
      </c>
      <c r="I71" s="11">
        <v>1.52</v>
      </c>
      <c r="J71" s="6">
        <f>G71*H71*I71</f>
        <v>1.4592000000000001</v>
      </c>
      <c r="K71" s="13" t="s">
        <v>19</v>
      </c>
      <c r="L71" s="3" t="str">
        <f>IF(I71&lt;1,"O",IF(I71&lt;2,K71,"N"))</f>
        <v>N</v>
      </c>
      <c r="M71" s="14">
        <f>IF(L71="N",G71*H71*1650/2.4,J71*250)</f>
        <v>660</v>
      </c>
      <c r="N71" s="14"/>
      <c r="O71" s="14" t="str">
        <f>IF(N71&gt;E71,E71-N71,"")</f>
        <v/>
      </c>
      <c r="P71" s="16" t="str">
        <f>IF(E71="","",SUMIF($C$2:$C$240,C71,$M$2:$M$240))</f>
        <v/>
      </c>
    </row>
    <row r="72" spans="1:16" x14ac:dyDescent="0.25">
      <c r="A72" s="11" t="s">
        <v>74</v>
      </c>
      <c r="B72" s="11" t="s">
        <v>13</v>
      </c>
      <c r="C72" s="12" t="s">
        <v>80</v>
      </c>
      <c r="D72" s="11" t="s">
        <v>17</v>
      </c>
      <c r="E72" s="11">
        <v>409.5</v>
      </c>
      <c r="F72" s="11"/>
      <c r="G72" s="11">
        <v>1.2</v>
      </c>
      <c r="H72" s="11">
        <v>0.8</v>
      </c>
      <c r="I72" s="11">
        <v>0.9</v>
      </c>
      <c r="J72" s="6">
        <f>G72*H72*I72</f>
        <v>0.86399999999999999</v>
      </c>
      <c r="K72" s="13" t="s">
        <v>9</v>
      </c>
      <c r="L72" s="3" t="str">
        <f>IF(I72&lt;1,"O",IF(I72&lt;2,K72,"N"))</f>
        <v>O</v>
      </c>
      <c r="M72" s="14">
        <f>IF(L72="N",G72*H72*1650/2.4,J72*250)</f>
        <v>216</v>
      </c>
      <c r="N72" s="14">
        <f>M72</f>
        <v>216</v>
      </c>
      <c r="O72" s="14" t="str">
        <f>IF(N72&gt;E72,E72-N72,"")</f>
        <v/>
      </c>
      <c r="P72" s="16">
        <f>IF(E72="","",SUMIF($C$2:$C$240,C72,$M$2:$M$240))</f>
        <v>216</v>
      </c>
    </row>
    <row r="73" spans="1:16" x14ac:dyDescent="0.25">
      <c r="A73" s="11" t="s">
        <v>74</v>
      </c>
      <c r="B73" s="11" t="s">
        <v>13</v>
      </c>
      <c r="C73" s="12" t="s">
        <v>81</v>
      </c>
      <c r="D73" s="11" t="s">
        <v>17</v>
      </c>
      <c r="E73" s="11">
        <v>5670.8</v>
      </c>
      <c r="F73" s="11"/>
      <c r="G73" s="11">
        <v>1.2</v>
      </c>
      <c r="H73" s="11">
        <v>0.8</v>
      </c>
      <c r="I73" s="11">
        <v>0.95</v>
      </c>
      <c r="J73" s="6">
        <f>G73*H73*I73</f>
        <v>0.91199999999999992</v>
      </c>
      <c r="K73" s="13" t="s">
        <v>9</v>
      </c>
      <c r="L73" s="3" t="str">
        <f>IF(I73&lt;1,"O",IF(I73&lt;2,K73,"N"))</f>
        <v>O</v>
      </c>
      <c r="M73" s="14">
        <f>IF(L73="N",G73*H73*1650/2.4,J73*250)</f>
        <v>227.99999999999997</v>
      </c>
      <c r="N73" s="14">
        <f>SUM(M73:M86)</f>
        <v>3191.9999999999995</v>
      </c>
      <c r="O73" s="14" t="str">
        <f>IF(N73&gt;E73,E73-N73,"")</f>
        <v/>
      </c>
      <c r="P73" s="16">
        <f>IF(E73="","",SUMIF($C$2:$C$240,C73,$M$2:$M$240))</f>
        <v>3191.9999999999995</v>
      </c>
    </row>
    <row r="74" spans="1:16" x14ac:dyDescent="0.25">
      <c r="A74" s="11" t="str">
        <f>A73</f>
        <v>BSL</v>
      </c>
      <c r="B74" s="11" t="str">
        <f>B73</f>
        <v>PAR-EC</v>
      </c>
      <c r="C74" s="12" t="str">
        <f>C73</f>
        <v>1028324</v>
      </c>
      <c r="D74" s="11" t="str">
        <f>D73</f>
        <v>DDU</v>
      </c>
      <c r="E74" s="11"/>
      <c r="F74" s="11"/>
      <c r="G74" s="11">
        <v>1.2</v>
      </c>
      <c r="H74" s="11">
        <v>0.8</v>
      </c>
      <c r="I74" s="11">
        <v>0.95</v>
      </c>
      <c r="J74" s="6">
        <f>G74*H74*I74</f>
        <v>0.91199999999999992</v>
      </c>
      <c r="K74" s="13" t="s">
        <v>9</v>
      </c>
      <c r="L74" s="3" t="str">
        <f>IF(I74&lt;1,"O",IF(I74&lt;2,K74,"N"))</f>
        <v>O</v>
      </c>
      <c r="M74" s="14">
        <f>IF(L74="N",G74*H74*1650/2.4,J74*250)</f>
        <v>227.99999999999997</v>
      </c>
      <c r="N74" s="14"/>
      <c r="O74" s="14" t="str">
        <f>IF(N74&gt;E74,E74-N74,"")</f>
        <v/>
      </c>
      <c r="P74" s="16" t="str">
        <f>IF(E74="","",SUMIF($C$2:$C$240,C74,$M$2:$M$240))</f>
        <v/>
      </c>
    </row>
    <row r="75" spans="1:16" x14ac:dyDescent="0.25">
      <c r="A75" s="11" t="str">
        <f>A74</f>
        <v>BSL</v>
      </c>
      <c r="B75" s="11" t="str">
        <f>B74</f>
        <v>PAR-EC</v>
      </c>
      <c r="C75" s="12" t="str">
        <f>C74</f>
        <v>1028324</v>
      </c>
      <c r="D75" s="11" t="str">
        <f>D74</f>
        <v>DDU</v>
      </c>
      <c r="E75" s="11"/>
      <c r="F75" s="11"/>
      <c r="G75" s="11">
        <v>1.2</v>
      </c>
      <c r="H75" s="11">
        <v>0.8</v>
      </c>
      <c r="I75" s="11">
        <v>0.95</v>
      </c>
      <c r="J75" s="6">
        <f>G75*H75*I75</f>
        <v>0.91199999999999992</v>
      </c>
      <c r="K75" s="13" t="s">
        <v>9</v>
      </c>
      <c r="L75" s="3" t="str">
        <f>IF(I75&lt;1,"O",IF(I75&lt;2,K75,"N"))</f>
        <v>O</v>
      </c>
      <c r="M75" s="14">
        <f>IF(L75="N",G75*H75*1650/2.4,J75*250)</f>
        <v>227.99999999999997</v>
      </c>
      <c r="N75" s="14"/>
      <c r="O75" s="14" t="str">
        <f>IF(N75&gt;E75,E75-N75,"")</f>
        <v/>
      </c>
      <c r="P75" s="16" t="str">
        <f>IF(E75="","",SUMIF($C$2:$C$240,C75,$M$2:$M$240))</f>
        <v/>
      </c>
    </row>
    <row r="76" spans="1:16" x14ac:dyDescent="0.25">
      <c r="A76" s="11" t="str">
        <f>A75</f>
        <v>BSL</v>
      </c>
      <c r="B76" s="11" t="str">
        <f>B75</f>
        <v>PAR-EC</v>
      </c>
      <c r="C76" s="12" t="str">
        <f>C75</f>
        <v>1028324</v>
      </c>
      <c r="D76" s="11" t="str">
        <f>D75</f>
        <v>DDU</v>
      </c>
      <c r="E76" s="11"/>
      <c r="F76" s="11"/>
      <c r="G76" s="11">
        <v>1.2</v>
      </c>
      <c r="H76" s="11">
        <v>0.8</v>
      </c>
      <c r="I76" s="11">
        <v>0.95</v>
      </c>
      <c r="J76" s="6">
        <f>G76*H76*I76</f>
        <v>0.91199999999999992</v>
      </c>
      <c r="K76" s="13" t="s">
        <v>9</v>
      </c>
      <c r="L76" s="3" t="str">
        <f>IF(I76&lt;1,"O",IF(I76&lt;2,K76,"N"))</f>
        <v>O</v>
      </c>
      <c r="M76" s="14">
        <f>IF(L76="N",G76*H76*1650/2.4,J76*250)</f>
        <v>227.99999999999997</v>
      </c>
      <c r="N76" s="14"/>
      <c r="O76" s="14" t="str">
        <f>IF(N76&gt;E76,E76-N76,"")</f>
        <v/>
      </c>
      <c r="P76" s="16" t="str">
        <f>IF(E76="","",SUMIF($C$2:$C$240,C76,$M$2:$M$240))</f>
        <v/>
      </c>
    </row>
    <row r="77" spans="1:16" x14ac:dyDescent="0.25">
      <c r="A77" s="11" t="str">
        <f>A76</f>
        <v>BSL</v>
      </c>
      <c r="B77" s="11" t="str">
        <f>B76</f>
        <v>PAR-EC</v>
      </c>
      <c r="C77" s="12" t="str">
        <f>C76</f>
        <v>1028324</v>
      </c>
      <c r="D77" s="11" t="str">
        <f>D76</f>
        <v>DDU</v>
      </c>
      <c r="E77" s="11"/>
      <c r="F77" s="11"/>
      <c r="G77" s="11">
        <v>1.2</v>
      </c>
      <c r="H77" s="11">
        <v>0.8</v>
      </c>
      <c r="I77" s="11">
        <v>0.95</v>
      </c>
      <c r="J77" s="6">
        <f>G77*H77*I77</f>
        <v>0.91199999999999992</v>
      </c>
      <c r="K77" s="13" t="s">
        <v>9</v>
      </c>
      <c r="L77" s="3" t="str">
        <f>IF(I77&lt;1,"O",IF(I77&lt;2,K77,"N"))</f>
        <v>O</v>
      </c>
      <c r="M77" s="14">
        <f>IF(L77="N",G77*H77*1650/2.4,J77*250)</f>
        <v>227.99999999999997</v>
      </c>
      <c r="N77" s="14"/>
      <c r="O77" s="14" t="str">
        <f>IF(N77&gt;E77,E77-N77,"")</f>
        <v/>
      </c>
      <c r="P77" s="16" t="str">
        <f>IF(E77="","",SUMIF($C$2:$C$240,C77,$M$2:$M$240))</f>
        <v/>
      </c>
    </row>
    <row r="78" spans="1:16" x14ac:dyDescent="0.25">
      <c r="A78" s="11" t="str">
        <f>A77</f>
        <v>BSL</v>
      </c>
      <c r="B78" s="11" t="str">
        <f>B77</f>
        <v>PAR-EC</v>
      </c>
      <c r="C78" s="12" t="str">
        <f>C77</f>
        <v>1028324</v>
      </c>
      <c r="D78" s="11" t="str">
        <f>D77</f>
        <v>DDU</v>
      </c>
      <c r="E78" s="11"/>
      <c r="F78" s="11"/>
      <c r="G78" s="11">
        <v>1.2</v>
      </c>
      <c r="H78" s="11">
        <v>0.8</v>
      </c>
      <c r="I78" s="11">
        <v>0.95</v>
      </c>
      <c r="J78" s="6">
        <f>G78*H78*I78</f>
        <v>0.91199999999999992</v>
      </c>
      <c r="K78" s="13" t="s">
        <v>9</v>
      </c>
      <c r="L78" s="3" t="str">
        <f>IF(I78&lt;1,"O",IF(I78&lt;2,K78,"N"))</f>
        <v>O</v>
      </c>
      <c r="M78" s="14">
        <f>IF(L78="N",G78*H78*1650/2.4,J78*250)</f>
        <v>227.99999999999997</v>
      </c>
      <c r="N78" s="14"/>
      <c r="O78" s="14" t="str">
        <f>IF(N78&gt;E78,E78-N78,"")</f>
        <v/>
      </c>
      <c r="P78" s="16" t="str">
        <f>IF(E78="","",SUMIF($C$2:$C$240,C78,$M$2:$M$240))</f>
        <v/>
      </c>
    </row>
    <row r="79" spans="1:16" x14ac:dyDescent="0.25">
      <c r="A79" s="11" t="str">
        <f>A78</f>
        <v>BSL</v>
      </c>
      <c r="B79" s="11" t="str">
        <f>B78</f>
        <v>PAR-EC</v>
      </c>
      <c r="C79" s="12" t="str">
        <f>C78</f>
        <v>1028324</v>
      </c>
      <c r="D79" s="11" t="str">
        <f>D78</f>
        <v>DDU</v>
      </c>
      <c r="E79" s="11"/>
      <c r="F79" s="11"/>
      <c r="G79" s="11">
        <v>1.2</v>
      </c>
      <c r="H79" s="11">
        <v>0.8</v>
      </c>
      <c r="I79" s="11">
        <v>0.95</v>
      </c>
      <c r="J79" s="6">
        <f>G79*H79*I79</f>
        <v>0.91199999999999992</v>
      </c>
      <c r="K79" s="13" t="s">
        <v>9</v>
      </c>
      <c r="L79" s="3" t="str">
        <f>IF(I79&lt;1,"O",IF(I79&lt;2,K79,"N"))</f>
        <v>O</v>
      </c>
      <c r="M79" s="14">
        <f>IF(L79="N",G79*H79*1650/2.4,J79*250)</f>
        <v>227.99999999999997</v>
      </c>
      <c r="N79" s="14"/>
      <c r="O79" s="14" t="str">
        <f>IF(N79&gt;E79,E79-N79,"")</f>
        <v/>
      </c>
      <c r="P79" s="16" t="str">
        <f>IF(E79="","",SUMIF($C$2:$C$240,C79,$M$2:$M$240))</f>
        <v/>
      </c>
    </row>
    <row r="80" spans="1:16" x14ac:dyDescent="0.25">
      <c r="A80" s="11" t="str">
        <f>A79</f>
        <v>BSL</v>
      </c>
      <c r="B80" s="11" t="str">
        <f>B79</f>
        <v>PAR-EC</v>
      </c>
      <c r="C80" s="12" t="str">
        <f>C79</f>
        <v>1028324</v>
      </c>
      <c r="D80" s="11" t="str">
        <f>D79</f>
        <v>DDU</v>
      </c>
      <c r="E80" s="11"/>
      <c r="F80" s="11"/>
      <c r="G80" s="11">
        <v>1.2</v>
      </c>
      <c r="H80" s="11">
        <v>0.8</v>
      </c>
      <c r="I80" s="11">
        <v>0.95</v>
      </c>
      <c r="J80" s="6">
        <f>G80*H80*I80</f>
        <v>0.91199999999999992</v>
      </c>
      <c r="K80" s="13" t="s">
        <v>9</v>
      </c>
      <c r="L80" s="3" t="str">
        <f>IF(I80&lt;1,"O",IF(I80&lt;2,K80,"N"))</f>
        <v>O</v>
      </c>
      <c r="M80" s="14">
        <f>IF(L80="N",G80*H80*1650/2.4,J80*250)</f>
        <v>227.99999999999997</v>
      </c>
      <c r="N80" s="14"/>
      <c r="O80" s="14" t="str">
        <f>IF(N80&gt;E80,E80-N80,"")</f>
        <v/>
      </c>
      <c r="P80" s="16" t="str">
        <f>IF(E80="","",SUMIF($C$2:$C$240,C80,$M$2:$M$240))</f>
        <v/>
      </c>
    </row>
    <row r="81" spans="1:16" x14ac:dyDescent="0.25">
      <c r="A81" s="11" t="str">
        <f>A80</f>
        <v>BSL</v>
      </c>
      <c r="B81" s="11" t="str">
        <f>B80</f>
        <v>PAR-EC</v>
      </c>
      <c r="C81" s="12" t="str">
        <f>C80</f>
        <v>1028324</v>
      </c>
      <c r="D81" s="11" t="str">
        <f>D80</f>
        <v>DDU</v>
      </c>
      <c r="E81" s="11"/>
      <c r="F81" s="11"/>
      <c r="G81" s="11">
        <v>1.2</v>
      </c>
      <c r="H81" s="11">
        <v>0.8</v>
      </c>
      <c r="I81" s="11">
        <v>0.95</v>
      </c>
      <c r="J81" s="6">
        <f>G81*H81*I81</f>
        <v>0.91199999999999992</v>
      </c>
      <c r="K81" s="13" t="s">
        <v>9</v>
      </c>
      <c r="L81" s="3" t="str">
        <f>IF(I81&lt;1,"O",IF(I81&lt;2,K81,"N"))</f>
        <v>O</v>
      </c>
      <c r="M81" s="14">
        <f>IF(L81="N",G81*H81*1650/2.4,J81*250)</f>
        <v>227.99999999999997</v>
      </c>
      <c r="N81" s="14"/>
      <c r="O81" s="14" t="str">
        <f>IF(N81&gt;E81,E81-N81,"")</f>
        <v/>
      </c>
      <c r="P81" s="16" t="str">
        <f>IF(E81="","",SUMIF($C$2:$C$240,C81,$M$2:$M$240))</f>
        <v/>
      </c>
    </row>
    <row r="82" spans="1:16" x14ac:dyDescent="0.25">
      <c r="A82" s="11" t="str">
        <f>A81</f>
        <v>BSL</v>
      </c>
      <c r="B82" s="11" t="str">
        <f>B81</f>
        <v>PAR-EC</v>
      </c>
      <c r="C82" s="12" t="str">
        <f>C81</f>
        <v>1028324</v>
      </c>
      <c r="D82" s="11" t="str">
        <f>D81</f>
        <v>DDU</v>
      </c>
      <c r="E82" s="11"/>
      <c r="F82" s="11"/>
      <c r="G82" s="11">
        <v>1.2</v>
      </c>
      <c r="H82" s="11">
        <v>0.8</v>
      </c>
      <c r="I82" s="11">
        <v>0.95</v>
      </c>
      <c r="J82" s="6">
        <f>G82*H82*I82</f>
        <v>0.91199999999999992</v>
      </c>
      <c r="K82" s="13" t="s">
        <v>9</v>
      </c>
      <c r="L82" s="3" t="str">
        <f>IF(I82&lt;1,"O",IF(I82&lt;2,K82,"N"))</f>
        <v>O</v>
      </c>
      <c r="M82" s="14">
        <f>IF(L82="N",G82*H82*1650/2.4,J82*250)</f>
        <v>227.99999999999997</v>
      </c>
      <c r="N82" s="14"/>
      <c r="O82" s="14" t="str">
        <f>IF(N82&gt;E82,E82-N82,"")</f>
        <v/>
      </c>
      <c r="P82" s="16" t="str">
        <f>IF(E82="","",SUMIF($C$2:$C$240,C82,$M$2:$M$240))</f>
        <v/>
      </c>
    </row>
    <row r="83" spans="1:16" x14ac:dyDescent="0.25">
      <c r="A83" s="11" t="str">
        <f>A82</f>
        <v>BSL</v>
      </c>
      <c r="B83" s="11" t="str">
        <f>B82</f>
        <v>PAR-EC</v>
      </c>
      <c r="C83" s="12" t="str">
        <f>C82</f>
        <v>1028324</v>
      </c>
      <c r="D83" s="11" t="str">
        <f>D82</f>
        <v>DDU</v>
      </c>
      <c r="E83" s="11"/>
      <c r="F83" s="11"/>
      <c r="G83" s="11">
        <v>1.2</v>
      </c>
      <c r="H83" s="11">
        <v>0.8</v>
      </c>
      <c r="I83" s="11">
        <v>0.95</v>
      </c>
      <c r="J83" s="6">
        <f>G83*H83*I83</f>
        <v>0.91199999999999992</v>
      </c>
      <c r="K83" s="13" t="s">
        <v>9</v>
      </c>
      <c r="L83" s="3" t="str">
        <f>IF(I83&lt;1,"O",IF(I83&lt;2,K83,"N"))</f>
        <v>O</v>
      </c>
      <c r="M83" s="14">
        <f>IF(L83="N",G83*H83*1650/2.4,J83*250)</f>
        <v>227.99999999999997</v>
      </c>
      <c r="N83" s="14"/>
      <c r="O83" s="14" t="str">
        <f>IF(N83&gt;E83,E83-N83,"")</f>
        <v/>
      </c>
      <c r="P83" s="16" t="str">
        <f>IF(E83="","",SUMIF($C$2:$C$240,C83,$M$2:$M$240))</f>
        <v/>
      </c>
    </row>
    <row r="84" spans="1:16" x14ac:dyDescent="0.25">
      <c r="A84" s="11" t="str">
        <f>A83</f>
        <v>BSL</v>
      </c>
      <c r="B84" s="11" t="str">
        <f>B83</f>
        <v>PAR-EC</v>
      </c>
      <c r="C84" s="12" t="str">
        <f>C83</f>
        <v>1028324</v>
      </c>
      <c r="D84" s="11" t="str">
        <f>D83</f>
        <v>DDU</v>
      </c>
      <c r="E84" s="11"/>
      <c r="F84" s="11"/>
      <c r="G84" s="11">
        <v>1.2</v>
      </c>
      <c r="H84" s="11">
        <v>0.8</v>
      </c>
      <c r="I84" s="11">
        <v>0.95</v>
      </c>
      <c r="J84" s="6">
        <f>G84*H84*I84</f>
        <v>0.91199999999999992</v>
      </c>
      <c r="K84" s="13" t="s">
        <v>9</v>
      </c>
      <c r="L84" s="3" t="str">
        <f>IF(I84&lt;1,"O",IF(I84&lt;2,K84,"N"))</f>
        <v>O</v>
      </c>
      <c r="M84" s="14">
        <f>IF(L84="N",G84*H84*1650/2.4,J84*250)</f>
        <v>227.99999999999997</v>
      </c>
      <c r="N84" s="14"/>
      <c r="O84" s="14" t="str">
        <f>IF(N84&gt;E84,E84-N84,"")</f>
        <v/>
      </c>
      <c r="P84" s="16" t="str">
        <f>IF(E84="","",SUMIF($C$2:$C$240,C84,$M$2:$M$240))</f>
        <v/>
      </c>
    </row>
    <row r="85" spans="1:16" x14ac:dyDescent="0.25">
      <c r="A85" s="11" t="str">
        <f>A84</f>
        <v>BSL</v>
      </c>
      <c r="B85" s="11" t="str">
        <f>B84</f>
        <v>PAR-EC</v>
      </c>
      <c r="C85" s="12" t="str">
        <f>C84</f>
        <v>1028324</v>
      </c>
      <c r="D85" s="11" t="str">
        <f>D84</f>
        <v>DDU</v>
      </c>
      <c r="E85" s="11"/>
      <c r="F85" s="11"/>
      <c r="G85" s="11">
        <v>1.2</v>
      </c>
      <c r="H85" s="11">
        <v>0.8</v>
      </c>
      <c r="I85" s="11">
        <v>0.95</v>
      </c>
      <c r="J85" s="6">
        <f>G85*H85*I85</f>
        <v>0.91199999999999992</v>
      </c>
      <c r="K85" s="13" t="s">
        <v>9</v>
      </c>
      <c r="L85" s="3" t="str">
        <f>IF(I85&lt;1,"O",IF(I85&lt;2,K85,"N"))</f>
        <v>O</v>
      </c>
      <c r="M85" s="14">
        <f>IF(L85="N",G85*H85*1650/2.4,J85*250)</f>
        <v>227.99999999999997</v>
      </c>
      <c r="N85" s="14"/>
      <c r="O85" s="14" t="str">
        <f>IF(N85&gt;E85,E85-N85,"")</f>
        <v/>
      </c>
      <c r="P85" s="16" t="str">
        <f>IF(E85="","",SUMIF($C$2:$C$240,C85,$M$2:$M$240))</f>
        <v/>
      </c>
    </row>
    <row r="86" spans="1:16" x14ac:dyDescent="0.25">
      <c r="A86" s="11" t="str">
        <f>A85</f>
        <v>BSL</v>
      </c>
      <c r="B86" s="11" t="str">
        <f>B85</f>
        <v>PAR-EC</v>
      </c>
      <c r="C86" s="12" t="str">
        <f>C85</f>
        <v>1028324</v>
      </c>
      <c r="D86" s="11" t="str">
        <f>D85</f>
        <v>DDU</v>
      </c>
      <c r="E86" s="11"/>
      <c r="F86" s="11"/>
      <c r="G86" s="11">
        <v>1.2</v>
      </c>
      <c r="H86" s="11">
        <v>0.8</v>
      </c>
      <c r="I86" s="11">
        <v>0.95</v>
      </c>
      <c r="J86" s="6">
        <f>G86*H86*I86</f>
        <v>0.91199999999999992</v>
      </c>
      <c r="K86" s="13" t="s">
        <v>9</v>
      </c>
      <c r="L86" s="3" t="str">
        <f>IF(I86&lt;1,"O",IF(I86&lt;2,K86,"N"))</f>
        <v>O</v>
      </c>
      <c r="M86" s="14">
        <f>IF(L86="N",G86*H86*1650/2.4,J86*250)</f>
        <v>227.99999999999997</v>
      </c>
      <c r="N86" s="14"/>
      <c r="O86" s="14" t="str">
        <f>IF(N86&gt;E86,E86-N86,"")</f>
        <v/>
      </c>
      <c r="P86" s="16" t="str">
        <f>IF(E86="","",SUMIF($C$2:$C$240,C86,$M$2:$M$240))</f>
        <v/>
      </c>
    </row>
    <row r="87" spans="1:16" x14ac:dyDescent="0.25">
      <c r="A87" s="11" t="s">
        <v>74</v>
      </c>
      <c r="B87" s="11" t="s">
        <v>13</v>
      </c>
      <c r="C87" s="12" t="s">
        <v>82</v>
      </c>
      <c r="D87" s="11" t="s">
        <v>17</v>
      </c>
      <c r="E87" s="11">
        <v>302.2</v>
      </c>
      <c r="F87" s="11"/>
      <c r="G87" s="11">
        <v>1.2</v>
      </c>
      <c r="H87" s="11">
        <v>0.8</v>
      </c>
      <c r="I87" s="11">
        <v>0.8</v>
      </c>
      <c r="J87" s="6">
        <f>G87*H87*I87</f>
        <v>0.76800000000000002</v>
      </c>
      <c r="K87" s="13" t="s">
        <v>9</v>
      </c>
      <c r="L87" s="3" t="str">
        <f>IF(I87&lt;1,"O",IF(I87&lt;2,K87,"N"))</f>
        <v>O</v>
      </c>
      <c r="M87" s="14">
        <f>IF(L87="N",G87*H87*1650/2.4,J87*250)</f>
        <v>192</v>
      </c>
      <c r="N87" s="14">
        <f>M87</f>
        <v>192</v>
      </c>
      <c r="O87" s="14" t="str">
        <f>IF(N87&gt;E87,E87-N87,"")</f>
        <v/>
      </c>
      <c r="P87" s="16">
        <f>IF(E87="","",SUMIF($C$2:$C$240,C87,$M$2:$M$240))</f>
        <v>192</v>
      </c>
    </row>
    <row r="88" spans="1:16" x14ac:dyDescent="0.25">
      <c r="A88" s="11" t="s">
        <v>74</v>
      </c>
      <c r="B88" s="11" t="s">
        <v>13</v>
      </c>
      <c r="C88" s="12" t="s">
        <v>83</v>
      </c>
      <c r="D88" s="11" t="s">
        <v>17</v>
      </c>
      <c r="E88" s="11">
        <v>96</v>
      </c>
      <c r="F88" s="11"/>
      <c r="G88" s="11">
        <v>0.8</v>
      </c>
      <c r="H88" s="11">
        <v>0.6</v>
      </c>
      <c r="I88" s="11">
        <v>0.4</v>
      </c>
      <c r="J88" s="6">
        <f>G88*H88*I88</f>
        <v>0.192</v>
      </c>
      <c r="K88" s="13" t="s">
        <v>19</v>
      </c>
      <c r="L88" s="3" t="str">
        <f>IF(I88&lt;1,"O",IF(I88&lt;2,K88,"N"))</f>
        <v>O</v>
      </c>
      <c r="M88" s="14">
        <f>IF(L88="N",G88*H88*1650/2.4,J88*250)</f>
        <v>48</v>
      </c>
      <c r="N88" s="14">
        <f>M88</f>
        <v>48</v>
      </c>
      <c r="O88" s="14" t="str">
        <f>IF(N88&gt;E88,E88-N88,"")</f>
        <v/>
      </c>
      <c r="P88" s="16">
        <f>IF(E88="","",SUMIF($C$2:$C$240,C88,$M$2:$M$240))</f>
        <v>48</v>
      </c>
    </row>
    <row r="89" spans="1:16" x14ac:dyDescent="0.25">
      <c r="A89" s="11" t="s">
        <v>74</v>
      </c>
      <c r="B89" s="11" t="s">
        <v>13</v>
      </c>
      <c r="C89" s="12" t="s">
        <v>84</v>
      </c>
      <c r="D89" s="11" t="s">
        <v>38</v>
      </c>
      <c r="E89" s="11">
        <v>1700</v>
      </c>
      <c r="F89" s="11"/>
      <c r="G89" s="11">
        <v>1.2</v>
      </c>
      <c r="H89" s="11">
        <v>0.8</v>
      </c>
      <c r="I89" s="11">
        <v>1.65</v>
      </c>
      <c r="J89" s="6">
        <f>G89*H89*I89</f>
        <v>1.5839999999999999</v>
      </c>
      <c r="K89" s="13" t="s">
        <v>19</v>
      </c>
      <c r="L89" s="3" t="str">
        <f>IF(I89&lt;1,"O",IF(I89&lt;2,K89,"N"))</f>
        <v>N</v>
      </c>
      <c r="M89" s="14">
        <f>IF(L89="N",G89*H89*1650/2.4,J89*250)</f>
        <v>660</v>
      </c>
      <c r="N89" s="14">
        <f>SUM(M89:M96)</f>
        <v>3600</v>
      </c>
      <c r="O89" s="14">
        <f>IF(N89&gt;E89,E89-N89,"")</f>
        <v>-1900</v>
      </c>
      <c r="P89" s="16">
        <f>IF(E89="","",SUMIF($C$2:$C$240,C89,$M$2:$M$240))</f>
        <v>3600</v>
      </c>
    </row>
    <row r="90" spans="1:16" x14ac:dyDescent="0.25">
      <c r="A90" s="11" t="str">
        <f>A89</f>
        <v>BSL</v>
      </c>
      <c r="B90" s="11" t="str">
        <f>B89</f>
        <v>PAR-EC</v>
      </c>
      <c r="C90" s="12" t="str">
        <f>C89</f>
        <v>1470018</v>
      </c>
      <c r="D90" s="11" t="str">
        <f>D89</f>
        <v>EXW</v>
      </c>
      <c r="E90" s="11"/>
      <c r="F90" s="11"/>
      <c r="G90" s="11">
        <v>1.2</v>
      </c>
      <c r="H90" s="11">
        <v>0.8</v>
      </c>
      <c r="I90" s="11">
        <v>1.6</v>
      </c>
      <c r="J90" s="6">
        <f>G90*H90*I90</f>
        <v>1.536</v>
      </c>
      <c r="K90" s="13" t="s">
        <v>9</v>
      </c>
      <c r="L90" s="3" t="str">
        <f>IF(I90&lt;1,"O",IF(I90&lt;2,K90,"N"))</f>
        <v>O</v>
      </c>
      <c r="M90" s="14">
        <f>IF(L90="N",G90*H90*1650/2.4,J90*250)</f>
        <v>384</v>
      </c>
      <c r="N90" s="14"/>
      <c r="O90" s="14" t="str">
        <f>IF(N90&gt;E90,E90-N90,"")</f>
        <v/>
      </c>
      <c r="P90" s="16" t="str">
        <f>IF(E90="","",SUMIF($C$2:$C$240,C90,$M$2:$M$240))</f>
        <v/>
      </c>
    </row>
    <row r="91" spans="1:16" x14ac:dyDescent="0.25">
      <c r="A91" s="11" t="str">
        <f>A90</f>
        <v>BSL</v>
      </c>
      <c r="B91" s="11" t="str">
        <f>B90</f>
        <v>PAR-EC</v>
      </c>
      <c r="C91" s="12" t="str">
        <f>C90</f>
        <v>1470018</v>
      </c>
      <c r="D91" s="11" t="str">
        <f>D90</f>
        <v>EXW</v>
      </c>
      <c r="E91" s="11"/>
      <c r="F91" s="11"/>
      <c r="G91" s="11">
        <v>1.2</v>
      </c>
      <c r="H91" s="11">
        <v>0.8</v>
      </c>
      <c r="I91" s="11">
        <v>1.4</v>
      </c>
      <c r="J91" s="6">
        <f>G91*H91*I91</f>
        <v>1.3439999999999999</v>
      </c>
      <c r="K91" s="13" t="s">
        <v>9</v>
      </c>
      <c r="L91" s="3" t="str">
        <f>IF(I91&lt;1,"O",IF(I91&lt;2,K91,"N"))</f>
        <v>O</v>
      </c>
      <c r="M91" s="14">
        <f>IF(L91="N",G91*H91*1650/2.4,J91*250)</f>
        <v>335.99999999999994</v>
      </c>
      <c r="N91" s="14"/>
      <c r="O91" s="14" t="str">
        <f>IF(N91&gt;E91,E91-N91,"")</f>
        <v/>
      </c>
      <c r="P91" s="16" t="str">
        <f>IF(E91="","",SUMIF($C$2:$C$240,C91,$M$2:$M$240))</f>
        <v/>
      </c>
    </row>
    <row r="92" spans="1:16" x14ac:dyDescent="0.25">
      <c r="A92" s="11" t="str">
        <f>A91</f>
        <v>BSL</v>
      </c>
      <c r="B92" s="11" t="str">
        <f>B91</f>
        <v>PAR-EC</v>
      </c>
      <c r="C92" s="12" t="str">
        <f>C91</f>
        <v>1470018</v>
      </c>
      <c r="D92" s="11" t="str">
        <f>D91</f>
        <v>EXW</v>
      </c>
      <c r="E92" s="11"/>
      <c r="F92" s="11"/>
      <c r="G92" s="11">
        <v>1.2</v>
      </c>
      <c r="H92" s="11">
        <v>0.8</v>
      </c>
      <c r="I92" s="11">
        <v>1.7</v>
      </c>
      <c r="J92" s="6">
        <f>G92*H92*I92</f>
        <v>1.6319999999999999</v>
      </c>
      <c r="K92" s="13" t="s">
        <v>9</v>
      </c>
      <c r="L92" s="3" t="str">
        <f>IF(I92&lt;1,"O",IF(I92&lt;2,K92,"N"))</f>
        <v>O</v>
      </c>
      <c r="M92" s="14">
        <f>IF(L92="N",G92*H92*1650/2.4,J92*250)</f>
        <v>408</v>
      </c>
      <c r="N92" s="14"/>
      <c r="O92" s="14" t="str">
        <f>IF(N92&gt;E92,E92-N92,"")</f>
        <v/>
      </c>
      <c r="P92" s="16" t="str">
        <f>IF(E92="","",SUMIF($C$2:$C$240,C92,$M$2:$M$240))</f>
        <v/>
      </c>
    </row>
    <row r="93" spans="1:16" x14ac:dyDescent="0.25">
      <c r="A93" s="11" t="str">
        <f>A92</f>
        <v>BSL</v>
      </c>
      <c r="B93" s="11" t="str">
        <f>B92</f>
        <v>PAR-EC</v>
      </c>
      <c r="C93" s="12" t="str">
        <f>C92</f>
        <v>1470018</v>
      </c>
      <c r="D93" s="11" t="str">
        <f>D92</f>
        <v>EXW</v>
      </c>
      <c r="E93" s="11"/>
      <c r="F93" s="11"/>
      <c r="G93" s="11">
        <v>1.2</v>
      </c>
      <c r="H93" s="11">
        <v>0.8</v>
      </c>
      <c r="I93" s="11">
        <v>1.7</v>
      </c>
      <c r="J93" s="6">
        <f>G93*H93*I93</f>
        <v>1.6319999999999999</v>
      </c>
      <c r="K93" s="13" t="s">
        <v>9</v>
      </c>
      <c r="L93" s="3" t="str">
        <f>IF(I93&lt;1,"O",IF(I93&lt;2,K93,"N"))</f>
        <v>O</v>
      </c>
      <c r="M93" s="14">
        <f>IF(L93="N",G93*H93*1650/2.4,J93*250)</f>
        <v>408</v>
      </c>
      <c r="N93" s="14"/>
      <c r="O93" s="14" t="str">
        <f>IF(N93&gt;E93,E93-N93,"")</f>
        <v/>
      </c>
      <c r="P93" s="16" t="str">
        <f>IF(E93="","",SUMIF($C$2:$C$240,C93,$M$2:$M$240))</f>
        <v/>
      </c>
    </row>
    <row r="94" spans="1:16" x14ac:dyDescent="0.25">
      <c r="A94" s="11" t="str">
        <f>A93</f>
        <v>BSL</v>
      </c>
      <c r="B94" s="11" t="str">
        <f>B93</f>
        <v>PAR-EC</v>
      </c>
      <c r="C94" s="12" t="str">
        <f>C93</f>
        <v>1470018</v>
      </c>
      <c r="D94" s="11" t="str">
        <f>D93</f>
        <v>EXW</v>
      </c>
      <c r="E94" s="11"/>
      <c r="F94" s="11"/>
      <c r="G94" s="11">
        <v>1.2</v>
      </c>
      <c r="H94" s="11">
        <v>0.8</v>
      </c>
      <c r="I94" s="11">
        <v>1.7</v>
      </c>
      <c r="J94" s="6">
        <f>G94*H94*I94</f>
        <v>1.6319999999999999</v>
      </c>
      <c r="K94" s="13" t="s">
        <v>9</v>
      </c>
      <c r="L94" s="3" t="str">
        <f>IF(I94&lt;1,"O",IF(I94&lt;2,K94,"N"))</f>
        <v>O</v>
      </c>
      <c r="M94" s="14">
        <f>IF(L94="N",G94*H94*1650/2.4,J94*250)</f>
        <v>408</v>
      </c>
      <c r="N94" s="14"/>
      <c r="O94" s="14" t="str">
        <f>IF(N94&gt;E94,E94-N94,"")</f>
        <v/>
      </c>
      <c r="P94" s="16" t="str">
        <f>IF(E94="","",SUMIF($C$2:$C$240,C94,$M$2:$M$240))</f>
        <v/>
      </c>
    </row>
    <row r="95" spans="1:16" x14ac:dyDescent="0.25">
      <c r="A95" s="11" t="str">
        <f>A94</f>
        <v>BSL</v>
      </c>
      <c r="B95" s="11" t="str">
        <f>B94</f>
        <v>PAR-EC</v>
      </c>
      <c r="C95" s="12" t="str">
        <f>C94</f>
        <v>1470018</v>
      </c>
      <c r="D95" s="11" t="str">
        <f>D94</f>
        <v>EXW</v>
      </c>
      <c r="E95" s="11"/>
      <c r="F95" s="11"/>
      <c r="G95" s="11">
        <v>1.2</v>
      </c>
      <c r="H95" s="11">
        <v>0.8</v>
      </c>
      <c r="I95" s="11">
        <v>1.4</v>
      </c>
      <c r="J95" s="6">
        <f>G95*H95*I95</f>
        <v>1.3439999999999999</v>
      </c>
      <c r="K95" s="13" t="s">
        <v>9</v>
      </c>
      <c r="L95" s="3" t="str">
        <f>IF(I95&lt;1,"O",IF(I95&lt;2,K95,"N"))</f>
        <v>O</v>
      </c>
      <c r="M95" s="14">
        <f>IF(L95="N",G95*H95*1650/2.4,J95*250)</f>
        <v>335.99999999999994</v>
      </c>
      <c r="N95" s="14"/>
      <c r="O95" s="14" t="str">
        <f>IF(N95&gt;E95,E95-N95,"")</f>
        <v/>
      </c>
      <c r="P95" s="16" t="str">
        <f>IF(E95="","",SUMIF($C$2:$C$240,C95,$M$2:$M$240))</f>
        <v/>
      </c>
    </row>
    <row r="96" spans="1:16" x14ac:dyDescent="0.25">
      <c r="A96" s="11" t="str">
        <f>A95</f>
        <v>BSL</v>
      </c>
      <c r="B96" s="11" t="str">
        <f>B95</f>
        <v>PAR-EC</v>
      </c>
      <c r="C96" s="12" t="str">
        <f>C95</f>
        <v>1470018</v>
      </c>
      <c r="D96" s="11" t="str">
        <f>D95</f>
        <v>EXW</v>
      </c>
      <c r="E96" s="11"/>
      <c r="F96" s="11"/>
      <c r="G96" s="11">
        <v>1.2</v>
      </c>
      <c r="H96" s="11">
        <v>0.8</v>
      </c>
      <c r="I96" s="11">
        <v>1.8</v>
      </c>
      <c r="J96" s="6">
        <f>G96*H96*I96</f>
        <v>1.728</v>
      </c>
      <c r="K96" s="13" t="s">
        <v>19</v>
      </c>
      <c r="L96" s="3" t="str">
        <f>IF(I96&lt;1,"O",IF(I96&lt;2,K96,"N"))</f>
        <v>N</v>
      </c>
      <c r="M96" s="14">
        <f>IF(L96="N",G96*H96*1650/2.4,J96*250)</f>
        <v>660</v>
      </c>
      <c r="N96" s="14"/>
      <c r="O96" s="14" t="str">
        <f>IF(N96&gt;E96,E96-N96,"")</f>
        <v/>
      </c>
      <c r="P96" s="16" t="str">
        <f>IF(E96="","",SUMIF($C$2:$C$240,C96,$M$2:$M$240))</f>
        <v/>
      </c>
    </row>
    <row r="97" spans="1:16" x14ac:dyDescent="0.25">
      <c r="A97" s="11" t="s">
        <v>74</v>
      </c>
      <c r="B97" s="11" t="s">
        <v>13</v>
      </c>
      <c r="C97" s="12" t="s">
        <v>77</v>
      </c>
      <c r="D97" s="11" t="s">
        <v>38</v>
      </c>
      <c r="E97" s="11">
        <v>1398.5</v>
      </c>
      <c r="F97" s="11"/>
      <c r="G97" s="11">
        <v>1</v>
      </c>
      <c r="H97" s="11">
        <v>1.2</v>
      </c>
      <c r="I97" s="11">
        <v>1.51</v>
      </c>
      <c r="J97" s="6">
        <f>G97*H97*I97</f>
        <v>1.8119999999999998</v>
      </c>
      <c r="K97" s="13" t="s">
        <v>9</v>
      </c>
      <c r="L97" s="3" t="str">
        <f>IF(I97&lt;1,"O",IF(I97&lt;2,K97,"N"))</f>
        <v>O</v>
      </c>
      <c r="M97" s="14">
        <f>IF(L97="N",G97*H97*1650/2.4,J97*250)</f>
        <v>452.99999999999994</v>
      </c>
      <c r="N97" s="14">
        <f>SUM(M97:M100)</f>
        <v>832.83</v>
      </c>
      <c r="O97" s="14" t="str">
        <f>IF(N97&gt;E97,E97-N97,"")</f>
        <v/>
      </c>
      <c r="P97" s="16">
        <f>IF(E97="","",SUMIF($C$2:$C$240,C97,$M$2:$M$240))</f>
        <v>832.83</v>
      </c>
    </row>
    <row r="98" spans="1:16" x14ac:dyDescent="0.25">
      <c r="A98" s="11" t="str">
        <f>A97</f>
        <v>BSL</v>
      </c>
      <c r="B98" s="11" t="str">
        <f>B97</f>
        <v>PAR-EC</v>
      </c>
      <c r="C98" s="12" t="str">
        <f>C97</f>
        <v>1469751</v>
      </c>
      <c r="D98" s="11" t="str">
        <f>D97</f>
        <v>EXW</v>
      </c>
      <c r="E98" s="11"/>
      <c r="F98" s="11"/>
      <c r="G98" s="11">
        <v>1</v>
      </c>
      <c r="H98" s="11">
        <v>1.2</v>
      </c>
      <c r="I98" s="11">
        <v>0.51</v>
      </c>
      <c r="J98" s="6">
        <f>G98*H98*I98</f>
        <v>0.61199999999999999</v>
      </c>
      <c r="K98" s="13" t="s">
        <v>9</v>
      </c>
      <c r="L98" s="3" t="str">
        <f>IF(I98&lt;1,"O",IF(I98&lt;2,K98,"N"))</f>
        <v>O</v>
      </c>
      <c r="M98" s="14">
        <f>IF(L98="N",G98*H98*1650/2.4,J98*250)</f>
        <v>153</v>
      </c>
      <c r="N98" s="14"/>
      <c r="O98" s="14" t="str">
        <f>IF(N98&gt;E98,E98-N98,"")</f>
        <v/>
      </c>
      <c r="P98" s="16" t="str">
        <f>IF(E98="","",SUMIF($C$2:$C$240,C98,$M$2:$M$240))</f>
        <v/>
      </c>
    </row>
    <row r="99" spans="1:16" x14ac:dyDescent="0.25">
      <c r="A99" s="11" t="str">
        <f>A98</f>
        <v>BSL</v>
      </c>
      <c r="B99" s="11" t="str">
        <f>B98</f>
        <v>PAR-EC</v>
      </c>
      <c r="C99" s="12" t="str">
        <f>C98</f>
        <v>1469751</v>
      </c>
      <c r="D99" s="11" t="str">
        <f>D98</f>
        <v>EXW</v>
      </c>
      <c r="E99" s="11"/>
      <c r="F99" s="11"/>
      <c r="G99" s="11">
        <v>1</v>
      </c>
      <c r="H99" s="11">
        <v>1.2</v>
      </c>
      <c r="I99" s="11">
        <v>0.67</v>
      </c>
      <c r="J99" s="6">
        <f>G99*H99*I99</f>
        <v>0.80400000000000005</v>
      </c>
      <c r="K99" s="13" t="s">
        <v>9</v>
      </c>
      <c r="L99" s="3" t="str">
        <f>IF(I99&lt;1,"O",IF(I99&lt;2,K99,"N"))</f>
        <v>O</v>
      </c>
      <c r="M99" s="14">
        <f>IF(L99="N",G99*H99*1650/2.4,J99*250)</f>
        <v>201</v>
      </c>
      <c r="N99" s="14"/>
      <c r="O99" s="14" t="str">
        <f>IF(N99&gt;E99,E99-N99,"")</f>
        <v/>
      </c>
      <c r="P99" s="16" t="str">
        <f>IF(E99="","",SUMIF($C$2:$C$240,C99,$M$2:$M$240))</f>
        <v/>
      </c>
    </row>
    <row r="100" spans="1:16" x14ac:dyDescent="0.25">
      <c r="A100" s="11" t="str">
        <f>A99</f>
        <v>BSL</v>
      </c>
      <c r="B100" s="11" t="str">
        <f>B99</f>
        <v>PAR-EC</v>
      </c>
      <c r="C100" s="12" t="str">
        <f>C99</f>
        <v>1469751</v>
      </c>
      <c r="D100" s="11" t="str">
        <f>D99</f>
        <v>EXW</v>
      </c>
      <c r="E100" s="11"/>
      <c r="F100" s="11"/>
      <c r="G100" s="11">
        <v>0.6</v>
      </c>
      <c r="H100" s="11">
        <v>0.41</v>
      </c>
      <c r="I100" s="11">
        <v>0.42</v>
      </c>
      <c r="J100" s="6">
        <f>G100*H100*I100</f>
        <v>0.10331999999999998</v>
      </c>
      <c r="K100" s="13" t="s">
        <v>9</v>
      </c>
      <c r="L100" s="3" t="str">
        <f>IF(I100&lt;1,"O",IF(I100&lt;2,K100,"N"))</f>
        <v>O</v>
      </c>
      <c r="M100" s="14">
        <f>IF(L100="N",G100*H100*1650/2.4,J100*250)</f>
        <v>25.829999999999995</v>
      </c>
      <c r="N100" s="14"/>
      <c r="O100" s="14" t="str">
        <f>IF(N100&gt;E100,E100-N100,"")</f>
        <v/>
      </c>
      <c r="P100" s="16" t="str">
        <f>IF(E100="","",SUMIF($C$2:$C$240,C100,$M$2:$M$240))</f>
        <v/>
      </c>
    </row>
    <row r="101" spans="1:16" x14ac:dyDescent="0.25">
      <c r="A101" s="11" t="s">
        <v>8</v>
      </c>
      <c r="B101" s="11" t="s">
        <v>13</v>
      </c>
      <c r="C101" s="12" t="s">
        <v>85</v>
      </c>
      <c r="D101" s="11" t="s">
        <v>17</v>
      </c>
      <c r="E101" s="11">
        <v>72.599999999999994</v>
      </c>
      <c r="F101" s="11"/>
      <c r="G101" s="11">
        <v>0.37</v>
      </c>
      <c r="H101" s="11">
        <v>0.47</v>
      </c>
      <c r="I101" s="11">
        <v>0.22</v>
      </c>
      <c r="J101" s="6">
        <f>G101*H101*I101</f>
        <v>3.8258E-2</v>
      </c>
      <c r="K101" s="13" t="s">
        <v>9</v>
      </c>
      <c r="L101" s="3" t="str">
        <f>IF(I101&lt;1,"O",IF(I101&lt;2,K101,"N"))</f>
        <v>O</v>
      </c>
      <c r="M101" s="14">
        <f>IF(L101="N",G101*H101*1650/2.4,J101*250)</f>
        <v>9.5645000000000007</v>
      </c>
      <c r="N101" s="14">
        <f>M101</f>
        <v>9.5645000000000007</v>
      </c>
      <c r="O101" s="14" t="str">
        <f>IF(N101&gt;E101,E101-N101,"")</f>
        <v/>
      </c>
      <c r="P101" s="16">
        <f>IF(E101="","",SUMIF($C$2:$C$240,C101,$M$2:$M$240))</f>
        <v>9.5645000000000007</v>
      </c>
    </row>
    <row r="102" spans="1:16" x14ac:dyDescent="0.25">
      <c r="A102" s="11" t="s">
        <v>8</v>
      </c>
      <c r="B102" s="11" t="s">
        <v>13</v>
      </c>
      <c r="C102" s="12" t="s">
        <v>86</v>
      </c>
      <c r="D102" s="11" t="s">
        <v>17</v>
      </c>
      <c r="E102" s="11">
        <v>192</v>
      </c>
      <c r="F102" s="11"/>
      <c r="G102" s="11">
        <v>0.8</v>
      </c>
      <c r="H102" s="11">
        <v>1.2</v>
      </c>
      <c r="I102" s="11">
        <v>0.76</v>
      </c>
      <c r="J102" s="6">
        <f>G102*H102*I102</f>
        <v>0.72960000000000003</v>
      </c>
      <c r="K102" s="13" t="s">
        <v>19</v>
      </c>
      <c r="L102" s="3" t="str">
        <f>IF(I102&lt;1,"O",IF(I102&lt;2,K102,"N"))</f>
        <v>O</v>
      </c>
      <c r="M102" s="14">
        <f>IF(L102="N",G102*H102*1650/2.4,J102*250)</f>
        <v>182.4</v>
      </c>
      <c r="N102" s="14">
        <f>M102</f>
        <v>182.4</v>
      </c>
      <c r="O102" s="14" t="str">
        <f>IF(N102&gt;E102,E102-N102,"")</f>
        <v/>
      </c>
      <c r="P102" s="16">
        <f>IF(E102="","",SUMIF($C$2:$C$240,C102,$M$2:$M$240))</f>
        <v>182.4</v>
      </c>
    </row>
    <row r="103" spans="1:16" x14ac:dyDescent="0.25">
      <c r="A103" s="11" t="s">
        <v>8</v>
      </c>
      <c r="B103" s="11" t="s">
        <v>13</v>
      </c>
      <c r="C103" s="12" t="s">
        <v>87</v>
      </c>
      <c r="D103" s="11" t="s">
        <v>17</v>
      </c>
      <c r="E103" s="11">
        <v>293</v>
      </c>
      <c r="F103" s="11"/>
      <c r="G103" s="11">
        <v>0.8</v>
      </c>
      <c r="H103" s="11">
        <v>1.2</v>
      </c>
      <c r="I103" s="11">
        <v>1.0900000000000001</v>
      </c>
      <c r="J103" s="6">
        <f>G103*H103*I103</f>
        <v>1.0464</v>
      </c>
      <c r="K103" s="13" t="s">
        <v>9</v>
      </c>
      <c r="L103" s="3" t="str">
        <f>IF(I103&lt;1,"O",IF(I103&lt;2,K103,"N"))</f>
        <v>O</v>
      </c>
      <c r="M103" s="14">
        <f>IF(L103="N",G103*H103*1650/2.4,J103*250)</f>
        <v>261.60000000000002</v>
      </c>
      <c r="N103" s="14">
        <f>M103</f>
        <v>261.60000000000002</v>
      </c>
      <c r="O103" s="14" t="str">
        <f>IF(N103&gt;E103,E103-N103,"")</f>
        <v/>
      </c>
      <c r="P103" s="16">
        <f>IF(E103="","",SUMIF($C$2:$C$240,C103,$M$2:$M$240))</f>
        <v>261.60000000000002</v>
      </c>
    </row>
    <row r="104" spans="1:16" x14ac:dyDescent="0.25">
      <c r="A104" s="11" t="s">
        <v>8</v>
      </c>
      <c r="B104" s="11" t="s">
        <v>13</v>
      </c>
      <c r="C104" s="12" t="s">
        <v>88</v>
      </c>
      <c r="D104" s="11" t="s">
        <v>17</v>
      </c>
      <c r="E104" s="11">
        <v>410.5</v>
      </c>
      <c r="F104" s="11"/>
      <c r="G104" s="11">
        <v>0.8</v>
      </c>
      <c r="H104" s="11">
        <v>1.2</v>
      </c>
      <c r="I104" s="11">
        <v>1.73</v>
      </c>
      <c r="J104" s="6">
        <f>G104*H104*I104</f>
        <v>1.6607999999999998</v>
      </c>
      <c r="K104" s="13" t="s">
        <v>9</v>
      </c>
      <c r="L104" s="3" t="str">
        <f>IF(I104&lt;1,"O",IF(I104&lt;2,K104,"N"))</f>
        <v>O</v>
      </c>
      <c r="M104" s="14">
        <f>IF(L104="N",G104*H104*1650/2.4,J104*250)</f>
        <v>415.19999999999993</v>
      </c>
      <c r="N104" s="14">
        <f>M104</f>
        <v>415.19999999999993</v>
      </c>
      <c r="O104" s="14">
        <f>IF(N104&gt;E104,E104-N104,"")</f>
        <v>-4.6999999999999318</v>
      </c>
      <c r="P104" s="16">
        <f>IF(E104="","",SUMIF($C$2:$C$240,C104,$M$2:$M$240))</f>
        <v>415.19999999999993</v>
      </c>
    </row>
    <row r="105" spans="1:16" x14ac:dyDescent="0.25">
      <c r="A105" s="11" t="s">
        <v>8</v>
      </c>
      <c r="B105" s="11" t="s">
        <v>13</v>
      </c>
      <c r="C105" s="12" t="s">
        <v>89</v>
      </c>
      <c r="D105" s="11" t="s">
        <v>38</v>
      </c>
      <c r="E105" s="11">
        <v>357.25</v>
      </c>
      <c r="F105" s="11"/>
      <c r="G105" s="11">
        <v>1.34</v>
      </c>
      <c r="H105" s="11">
        <v>0.63</v>
      </c>
      <c r="I105" s="11">
        <v>1.71</v>
      </c>
      <c r="J105" s="6">
        <f>G105*H105*I105</f>
        <v>1.4435820000000001</v>
      </c>
      <c r="K105" s="13" t="s">
        <v>19</v>
      </c>
      <c r="L105" s="3" t="str">
        <f>IF(I105&lt;1,"O",IF(I105&lt;2,K105,"N"))</f>
        <v>N</v>
      </c>
      <c r="M105" s="14">
        <f>IF(L105="N",G105*H105*1650/2.4,J105*250)</f>
        <v>580.38750000000005</v>
      </c>
      <c r="N105" s="14">
        <f>M105</f>
        <v>580.38750000000005</v>
      </c>
      <c r="O105" s="14">
        <f>IF(N105&gt;E105,E105-N105,"")</f>
        <v>-223.13750000000005</v>
      </c>
      <c r="P105" s="16">
        <f>IF(E105="","",SUMIF($C$2:$C$240,C105,$M$2:$M$240))</f>
        <v>580.38750000000005</v>
      </c>
    </row>
    <row r="106" spans="1:16" x14ac:dyDescent="0.25">
      <c r="A106" s="11" t="s">
        <v>8</v>
      </c>
      <c r="B106" s="11" t="s">
        <v>13</v>
      </c>
      <c r="C106" s="12" t="s">
        <v>90</v>
      </c>
      <c r="D106" s="11" t="s">
        <v>17</v>
      </c>
      <c r="E106" s="11">
        <v>192</v>
      </c>
      <c r="F106" s="11"/>
      <c r="G106" s="11">
        <v>0.8</v>
      </c>
      <c r="H106" s="11">
        <v>1.2</v>
      </c>
      <c r="I106" s="11">
        <v>0.65</v>
      </c>
      <c r="J106" s="6">
        <f>G106*H106*I106</f>
        <v>0.624</v>
      </c>
      <c r="K106" s="13" t="s">
        <v>19</v>
      </c>
      <c r="L106" s="3" t="str">
        <f>IF(I106&lt;1,"O",IF(I106&lt;2,K106,"N"))</f>
        <v>O</v>
      </c>
      <c r="M106" s="14">
        <f>IF(L106="N",G106*H106*1650/2.4,J106*250)</f>
        <v>156</v>
      </c>
      <c r="N106" s="14">
        <f>M106</f>
        <v>156</v>
      </c>
      <c r="O106" s="14" t="str">
        <f>IF(N106&gt;E106,E106-N106,"")</f>
        <v/>
      </c>
      <c r="P106" s="16">
        <f>IF(E106="","",SUMIF($C$2:$C$240,C106,$M$2:$M$240))</f>
        <v>156</v>
      </c>
    </row>
    <row r="107" spans="1:16" x14ac:dyDescent="0.25">
      <c r="A107" s="11" t="s">
        <v>8</v>
      </c>
      <c r="B107" s="11" t="s">
        <v>13</v>
      </c>
      <c r="C107" s="12" t="s">
        <v>91</v>
      </c>
      <c r="D107" s="11" t="s">
        <v>17</v>
      </c>
      <c r="E107" s="11">
        <v>648</v>
      </c>
      <c r="F107" s="11"/>
      <c r="G107" s="11">
        <v>0.91</v>
      </c>
      <c r="H107" s="11">
        <v>0.61</v>
      </c>
      <c r="I107" s="11">
        <v>0.26</v>
      </c>
      <c r="J107" s="6">
        <f>G107*H107*I107</f>
        <v>0.14432600000000001</v>
      </c>
      <c r="K107" s="13" t="s">
        <v>9</v>
      </c>
      <c r="L107" s="3" t="str">
        <f>IF(I107&lt;1,"O",IF(I107&lt;2,K107,"N"))</f>
        <v>O</v>
      </c>
      <c r="M107" s="14">
        <f>IF(L107="N",G107*H107*1650/2.4,J107*250)</f>
        <v>36.081500000000005</v>
      </c>
      <c r="N107" s="14">
        <f>SUM(M107:M112)</f>
        <v>216.48900000000003</v>
      </c>
      <c r="O107" s="14" t="str">
        <f>IF(N107&gt;E107,E107-N107,"")</f>
        <v/>
      </c>
      <c r="P107" s="16">
        <f>IF(E107="","",SUMIF($C$2:$C$240,C107,$M$2:$M$240))</f>
        <v>216.48900000000003</v>
      </c>
    </row>
    <row r="108" spans="1:16" x14ac:dyDescent="0.25">
      <c r="A108" s="11" t="str">
        <f>A107</f>
        <v>IRU</v>
      </c>
      <c r="B108" s="11" t="str">
        <f>B107</f>
        <v>PAR-EC</v>
      </c>
      <c r="C108" s="12" t="str">
        <f>C107</f>
        <v>1470832</v>
      </c>
      <c r="D108" s="11" t="str">
        <f>D107</f>
        <v>DDU</v>
      </c>
      <c r="E108" s="11"/>
      <c r="F108" s="11"/>
      <c r="G108" s="11">
        <v>0.91</v>
      </c>
      <c r="H108" s="11">
        <v>0.61</v>
      </c>
      <c r="I108" s="11">
        <v>0.26</v>
      </c>
      <c r="J108" s="6">
        <f>G108*H108*I108</f>
        <v>0.14432600000000001</v>
      </c>
      <c r="K108" s="13" t="s">
        <v>9</v>
      </c>
      <c r="L108" s="3" t="str">
        <f>IF(I108&lt;1,"O",IF(I108&lt;2,K108,"N"))</f>
        <v>O</v>
      </c>
      <c r="M108" s="14">
        <f>IF(L108="N",G108*H108*1650/2.4,J108*250)</f>
        <v>36.081500000000005</v>
      </c>
      <c r="N108" s="14"/>
      <c r="O108" s="14" t="str">
        <f>IF(N108&gt;E108,E108-N108,"")</f>
        <v/>
      </c>
      <c r="P108" s="16" t="str">
        <f>IF(E108="","",SUMIF($C$2:$C$240,C108,$M$2:$M$240))</f>
        <v/>
      </c>
    </row>
    <row r="109" spans="1:16" x14ac:dyDescent="0.25">
      <c r="A109" s="11" t="str">
        <f>A108</f>
        <v>IRU</v>
      </c>
      <c r="B109" s="11" t="str">
        <f>B108</f>
        <v>PAR-EC</v>
      </c>
      <c r="C109" s="12" t="str">
        <f>C108</f>
        <v>1470832</v>
      </c>
      <c r="D109" s="11" t="str">
        <f>D108</f>
        <v>DDU</v>
      </c>
      <c r="E109" s="11"/>
      <c r="F109" s="11"/>
      <c r="G109" s="11">
        <v>0.91</v>
      </c>
      <c r="H109" s="11">
        <v>0.61</v>
      </c>
      <c r="I109" s="11">
        <v>0.26</v>
      </c>
      <c r="J109" s="6">
        <f>G109*H109*I109</f>
        <v>0.14432600000000001</v>
      </c>
      <c r="K109" s="13" t="s">
        <v>9</v>
      </c>
      <c r="L109" s="3" t="str">
        <f>IF(I109&lt;1,"O",IF(I109&lt;2,K109,"N"))</f>
        <v>O</v>
      </c>
      <c r="M109" s="14">
        <f>IF(L109="N",G109*H109*1650/2.4,J109*250)</f>
        <v>36.081500000000005</v>
      </c>
      <c r="N109" s="14"/>
      <c r="O109" s="14" t="str">
        <f>IF(N109&gt;E109,E109-N109,"")</f>
        <v/>
      </c>
      <c r="P109" s="16" t="str">
        <f>IF(E109="","",SUMIF($C$2:$C$240,C109,$M$2:$M$240))</f>
        <v/>
      </c>
    </row>
    <row r="110" spans="1:16" x14ac:dyDescent="0.25">
      <c r="A110" s="11" t="str">
        <f>A109</f>
        <v>IRU</v>
      </c>
      <c r="B110" s="11" t="str">
        <f>B109</f>
        <v>PAR-EC</v>
      </c>
      <c r="C110" s="12" t="str">
        <f>C109</f>
        <v>1470832</v>
      </c>
      <c r="D110" s="11" t="str">
        <f>D109</f>
        <v>DDU</v>
      </c>
      <c r="E110" s="11"/>
      <c r="F110" s="11"/>
      <c r="G110" s="11">
        <v>0.91</v>
      </c>
      <c r="H110" s="11">
        <v>0.61</v>
      </c>
      <c r="I110" s="11">
        <v>0.26</v>
      </c>
      <c r="J110" s="6">
        <f>G110*H110*I110</f>
        <v>0.14432600000000001</v>
      </c>
      <c r="K110" s="13" t="s">
        <v>9</v>
      </c>
      <c r="L110" s="3" t="str">
        <f>IF(I110&lt;1,"O",IF(I110&lt;2,K110,"N"))</f>
        <v>O</v>
      </c>
      <c r="M110" s="14">
        <f>IF(L110="N",G110*H110*1650/2.4,J110*250)</f>
        <v>36.081500000000005</v>
      </c>
      <c r="N110" s="14"/>
      <c r="O110" s="14" t="str">
        <f>IF(N110&gt;E110,E110-N110,"")</f>
        <v/>
      </c>
      <c r="P110" s="16" t="str">
        <f>IF(E110="","",SUMIF($C$2:$C$240,C110,$M$2:$M$240))</f>
        <v/>
      </c>
    </row>
    <row r="111" spans="1:16" x14ac:dyDescent="0.25">
      <c r="A111" s="11" t="str">
        <f>A110</f>
        <v>IRU</v>
      </c>
      <c r="B111" s="11" t="str">
        <f>B110</f>
        <v>PAR-EC</v>
      </c>
      <c r="C111" s="12" t="str">
        <f>C110</f>
        <v>1470832</v>
      </c>
      <c r="D111" s="11" t="str">
        <f>D110</f>
        <v>DDU</v>
      </c>
      <c r="E111" s="11"/>
      <c r="F111" s="11"/>
      <c r="G111" s="11">
        <v>0.91</v>
      </c>
      <c r="H111" s="11">
        <v>0.61</v>
      </c>
      <c r="I111" s="11">
        <v>0.26</v>
      </c>
      <c r="J111" s="6">
        <f>G111*H111*I111</f>
        <v>0.14432600000000001</v>
      </c>
      <c r="K111" s="13" t="s">
        <v>9</v>
      </c>
      <c r="L111" s="3" t="str">
        <f>IF(I111&lt;1,"O",IF(I111&lt;2,K111,"N"))</f>
        <v>O</v>
      </c>
      <c r="M111" s="14">
        <f>IF(L111="N",G111*H111*1650/2.4,J111*250)</f>
        <v>36.081500000000005</v>
      </c>
      <c r="N111" s="14"/>
      <c r="O111" s="14" t="str">
        <f>IF(N111&gt;E111,E111-N111,"")</f>
        <v/>
      </c>
      <c r="P111" s="16" t="str">
        <f>IF(E111="","",SUMIF($C$2:$C$240,C111,$M$2:$M$240))</f>
        <v/>
      </c>
    </row>
    <row r="112" spans="1:16" x14ac:dyDescent="0.25">
      <c r="A112" s="11" t="str">
        <f>A111</f>
        <v>IRU</v>
      </c>
      <c r="B112" s="11" t="str">
        <f>B111</f>
        <v>PAR-EC</v>
      </c>
      <c r="C112" s="12" t="str">
        <f>C111</f>
        <v>1470832</v>
      </c>
      <c r="D112" s="11" t="str">
        <f>D111</f>
        <v>DDU</v>
      </c>
      <c r="E112" s="11"/>
      <c r="F112" s="11"/>
      <c r="G112" s="11">
        <v>0.91</v>
      </c>
      <c r="H112" s="11">
        <v>0.61</v>
      </c>
      <c r="I112" s="11">
        <v>0.26</v>
      </c>
      <c r="J112" s="6">
        <f>G112*H112*I112</f>
        <v>0.14432600000000001</v>
      </c>
      <c r="K112" s="13" t="s">
        <v>9</v>
      </c>
      <c r="L112" s="3" t="str">
        <f>IF(I112&lt;1,"O",IF(I112&lt;2,K112,"N"))</f>
        <v>O</v>
      </c>
      <c r="M112" s="14">
        <f>IF(L112="N",G112*H112*1650/2.4,J112*250)</f>
        <v>36.081500000000005</v>
      </c>
      <c r="N112" s="14"/>
      <c r="O112" s="14" t="str">
        <f>IF(N112&gt;E112,E112-N112,"")</f>
        <v/>
      </c>
      <c r="P112" s="16" t="str">
        <f>IF(E112="","",SUMIF($C$2:$C$240,C112,$M$2:$M$240))</f>
        <v/>
      </c>
    </row>
    <row r="113" spans="1:16" x14ac:dyDescent="0.25">
      <c r="A113" s="11" t="s">
        <v>8</v>
      </c>
      <c r="B113" s="11" t="s">
        <v>92</v>
      </c>
      <c r="C113" s="12" t="s">
        <v>93</v>
      </c>
      <c r="D113" s="11" t="s">
        <v>17</v>
      </c>
      <c r="E113" s="11">
        <v>90</v>
      </c>
      <c r="F113" s="11"/>
      <c r="G113" s="11">
        <v>0.32</v>
      </c>
      <c r="H113" s="11">
        <v>0.23</v>
      </c>
      <c r="I113" s="11">
        <v>0.2</v>
      </c>
      <c r="J113" s="6">
        <f>G113*H113*I113</f>
        <v>1.472E-2</v>
      </c>
      <c r="K113" s="13" t="s">
        <v>9</v>
      </c>
      <c r="L113" s="3" t="str">
        <f>IF(I113&lt;1,"O",IF(I113&lt;2,K113,"N"))</f>
        <v>O</v>
      </c>
      <c r="M113" s="14">
        <f>IF(L113="N",G113*H113*1650/2.4,J113*250)</f>
        <v>3.68</v>
      </c>
      <c r="N113" s="14">
        <f>SUM(M113:M120)</f>
        <v>29.840000000000007</v>
      </c>
      <c r="O113" s="14" t="str">
        <f>IF(N113&gt;E113,E113-N113,"")</f>
        <v/>
      </c>
      <c r="P113" s="16">
        <f>IF(E113="","",SUMIF($C$2:$C$240,C113,$M$2:$M$240))</f>
        <v>29.840000000000007</v>
      </c>
    </row>
    <row r="114" spans="1:16" x14ac:dyDescent="0.25">
      <c r="A114" s="11" t="str">
        <f>A113</f>
        <v>IRU</v>
      </c>
      <c r="B114" s="11" t="str">
        <f>B113</f>
        <v>ATH-EC</v>
      </c>
      <c r="C114" s="12" t="str">
        <f>C113</f>
        <v>0088761</v>
      </c>
      <c r="D114" s="11" t="str">
        <f>D113</f>
        <v>DDU</v>
      </c>
      <c r="E114" s="11"/>
      <c r="F114" s="11"/>
      <c r="G114" s="11">
        <v>0.33</v>
      </c>
      <c r="H114" s="11">
        <v>0.24</v>
      </c>
      <c r="I114" s="11">
        <v>0.23</v>
      </c>
      <c r="J114" s="6">
        <f>G114*H114*I114</f>
        <v>1.8216000000000003E-2</v>
      </c>
      <c r="K114" s="13" t="s">
        <v>9</v>
      </c>
      <c r="L114" s="3" t="str">
        <f>IF(I114&lt;1,"O",IF(I114&lt;2,K114,"N"))</f>
        <v>O</v>
      </c>
      <c r="M114" s="14">
        <f>IF(L114="N",G114*H114*1650/2.4,J114*250)</f>
        <v>4.5540000000000012</v>
      </c>
      <c r="N114" s="14"/>
      <c r="O114" s="14" t="str">
        <f>IF(N114&gt;E114,E114-N114,"")</f>
        <v/>
      </c>
      <c r="P114" s="16" t="str">
        <f>IF(E114="","",SUMIF($C$2:$C$240,C114,$M$2:$M$240))</f>
        <v/>
      </c>
    </row>
    <row r="115" spans="1:16" x14ac:dyDescent="0.25">
      <c r="A115" s="11" t="str">
        <f>A114</f>
        <v>IRU</v>
      </c>
      <c r="B115" s="11" t="str">
        <f>B114</f>
        <v>ATH-EC</v>
      </c>
      <c r="C115" s="12" t="str">
        <f>C114</f>
        <v>0088761</v>
      </c>
      <c r="D115" s="11" t="str">
        <f>D114</f>
        <v>DDU</v>
      </c>
      <c r="E115" s="11"/>
      <c r="F115" s="11"/>
      <c r="G115" s="11">
        <v>0.33</v>
      </c>
      <c r="H115" s="11">
        <v>0.24</v>
      </c>
      <c r="I115" s="11">
        <v>0.23</v>
      </c>
      <c r="J115" s="6">
        <f>G115*H115*I115</f>
        <v>1.8216000000000003E-2</v>
      </c>
      <c r="K115" s="13" t="s">
        <v>9</v>
      </c>
      <c r="L115" s="3" t="str">
        <f>IF(I115&lt;1,"O",IF(I115&lt;2,K115,"N"))</f>
        <v>O</v>
      </c>
      <c r="M115" s="14">
        <f>IF(L115="N",G115*H115*1650/2.4,J115*250)</f>
        <v>4.5540000000000012</v>
      </c>
      <c r="N115" s="14"/>
      <c r="O115" s="14" t="str">
        <f>IF(N115&gt;E115,E115-N115,"")</f>
        <v/>
      </c>
      <c r="P115" s="16" t="str">
        <f>IF(E115="","",SUMIF($C$2:$C$240,C115,$M$2:$M$240))</f>
        <v/>
      </c>
    </row>
    <row r="116" spans="1:16" x14ac:dyDescent="0.25">
      <c r="A116" s="11" t="str">
        <f>A115</f>
        <v>IRU</v>
      </c>
      <c r="B116" s="11" t="str">
        <f>B115</f>
        <v>ATH-EC</v>
      </c>
      <c r="C116" s="12" t="str">
        <f>C115</f>
        <v>0088761</v>
      </c>
      <c r="D116" s="11" t="str">
        <f>D115</f>
        <v>DDU</v>
      </c>
      <c r="E116" s="11"/>
      <c r="F116" s="11"/>
      <c r="G116" s="11">
        <v>0.31</v>
      </c>
      <c r="H116" s="11">
        <v>0.22</v>
      </c>
      <c r="I116" s="11">
        <v>0.21</v>
      </c>
      <c r="J116" s="6">
        <f>G116*H116*I116</f>
        <v>1.4321999999999998E-2</v>
      </c>
      <c r="K116" s="13" t="s">
        <v>9</v>
      </c>
      <c r="L116" s="3" t="str">
        <f>IF(I116&lt;1,"O",IF(I116&lt;2,K116,"N"))</f>
        <v>O</v>
      </c>
      <c r="M116" s="14">
        <f>IF(L116="N",G116*H116*1650/2.4,J116*250)</f>
        <v>3.5804999999999993</v>
      </c>
      <c r="N116" s="14"/>
      <c r="O116" s="14" t="str">
        <f>IF(N116&gt;E116,E116-N116,"")</f>
        <v/>
      </c>
      <c r="P116" s="16" t="str">
        <f>IF(E116="","",SUMIF($C$2:$C$240,C116,$M$2:$M$240))</f>
        <v/>
      </c>
    </row>
    <row r="117" spans="1:16" x14ac:dyDescent="0.25">
      <c r="A117" s="11" t="str">
        <f>A116</f>
        <v>IRU</v>
      </c>
      <c r="B117" s="11" t="str">
        <f>B116</f>
        <v>ATH-EC</v>
      </c>
      <c r="C117" s="12" t="str">
        <f>C116</f>
        <v>0088761</v>
      </c>
      <c r="D117" s="11" t="str">
        <f>D116</f>
        <v>DDU</v>
      </c>
      <c r="E117" s="11"/>
      <c r="F117" s="11"/>
      <c r="G117" s="11">
        <v>0.31</v>
      </c>
      <c r="H117" s="11">
        <v>0.22</v>
      </c>
      <c r="I117" s="11">
        <v>0.21</v>
      </c>
      <c r="J117" s="6">
        <f>G117*H117*I117</f>
        <v>1.4321999999999998E-2</v>
      </c>
      <c r="K117" s="13" t="s">
        <v>9</v>
      </c>
      <c r="L117" s="3" t="str">
        <f>IF(I117&lt;1,"O",IF(I117&lt;2,K117,"N"))</f>
        <v>O</v>
      </c>
      <c r="M117" s="14">
        <f>IF(L117="N",G117*H117*1650/2.4,J117*250)</f>
        <v>3.5804999999999993</v>
      </c>
      <c r="N117" s="14"/>
      <c r="O117" s="14" t="str">
        <f>IF(N117&gt;E117,E117-N117,"")</f>
        <v/>
      </c>
      <c r="P117" s="16" t="str">
        <f>IF(E117="","",SUMIF($C$2:$C$240,C117,$M$2:$M$240))</f>
        <v/>
      </c>
    </row>
    <row r="118" spans="1:16" x14ac:dyDescent="0.25">
      <c r="A118" s="11" t="str">
        <f>A117</f>
        <v>IRU</v>
      </c>
      <c r="B118" s="11" t="str">
        <f>B117</f>
        <v>ATH-EC</v>
      </c>
      <c r="C118" s="12" t="str">
        <f>C117</f>
        <v>0088761</v>
      </c>
      <c r="D118" s="11" t="str">
        <f>D117</f>
        <v>DDU</v>
      </c>
      <c r="E118" s="11"/>
      <c r="F118" s="11"/>
      <c r="G118" s="11">
        <v>0.31</v>
      </c>
      <c r="H118" s="11">
        <v>0.22</v>
      </c>
      <c r="I118" s="11">
        <v>0.21</v>
      </c>
      <c r="J118" s="6">
        <f>G118*H118*I118</f>
        <v>1.4321999999999998E-2</v>
      </c>
      <c r="K118" s="13" t="s">
        <v>9</v>
      </c>
      <c r="L118" s="3" t="str">
        <f>IF(I118&lt;1,"O",IF(I118&lt;2,K118,"N"))</f>
        <v>O</v>
      </c>
      <c r="M118" s="14">
        <f>IF(L118="N",G118*H118*1650/2.4,J118*250)</f>
        <v>3.5804999999999993</v>
      </c>
      <c r="N118" s="14"/>
      <c r="O118" s="14" t="str">
        <f>IF(N118&gt;E118,E118-N118,"")</f>
        <v/>
      </c>
      <c r="P118" s="16" t="str">
        <f>IF(E118="","",SUMIF($C$2:$C$240,C118,$M$2:$M$240))</f>
        <v/>
      </c>
    </row>
    <row r="119" spans="1:16" x14ac:dyDescent="0.25">
      <c r="A119" s="11" t="str">
        <f>A118</f>
        <v>IRU</v>
      </c>
      <c r="B119" s="11" t="str">
        <f>B118</f>
        <v>ATH-EC</v>
      </c>
      <c r="C119" s="12" t="str">
        <f>C118</f>
        <v>0088761</v>
      </c>
      <c r="D119" s="11" t="str">
        <f>D118</f>
        <v>DDU</v>
      </c>
      <c r="E119" s="11"/>
      <c r="F119" s="11"/>
      <c r="G119" s="11">
        <v>0.3</v>
      </c>
      <c r="H119" s="11">
        <v>0.23</v>
      </c>
      <c r="I119" s="11">
        <v>0.21</v>
      </c>
      <c r="J119" s="6">
        <f>G119*H119*I119</f>
        <v>1.4490000000000001E-2</v>
      </c>
      <c r="K119" s="13" t="s">
        <v>9</v>
      </c>
      <c r="L119" s="3" t="str">
        <f>IF(I119&lt;1,"O",IF(I119&lt;2,K119,"N"))</f>
        <v>O</v>
      </c>
      <c r="M119" s="14">
        <f>IF(L119="N",G119*H119*1650/2.4,J119*250)</f>
        <v>3.6225000000000005</v>
      </c>
      <c r="N119" s="14"/>
      <c r="O119" s="14" t="str">
        <f>IF(N119&gt;E119,E119-N119,"")</f>
        <v/>
      </c>
      <c r="P119" s="16" t="str">
        <f>IF(E119="","",SUMIF($C$2:$C$240,C119,$M$2:$M$240))</f>
        <v/>
      </c>
    </row>
    <row r="120" spans="1:16" x14ac:dyDescent="0.25">
      <c r="A120" s="11" t="str">
        <f>A119</f>
        <v>IRU</v>
      </c>
      <c r="B120" s="11" t="str">
        <f>B119</f>
        <v>ATH-EC</v>
      </c>
      <c r="C120" s="12" t="str">
        <f>C119</f>
        <v>0088761</v>
      </c>
      <c r="D120" s="11" t="str">
        <f>D119</f>
        <v>DDU</v>
      </c>
      <c r="E120" s="11"/>
      <c r="F120" s="11"/>
      <c r="G120" s="11">
        <v>0.32</v>
      </c>
      <c r="H120" s="11">
        <v>0.24</v>
      </c>
      <c r="I120" s="11">
        <v>0.14000000000000001</v>
      </c>
      <c r="J120" s="6">
        <f>G120*H120*I120</f>
        <v>1.0751999999999999E-2</v>
      </c>
      <c r="K120" s="13" t="s">
        <v>9</v>
      </c>
      <c r="L120" s="3" t="str">
        <f>IF(I120&lt;1,"O",IF(I120&lt;2,K120,"N"))</f>
        <v>O</v>
      </c>
      <c r="M120" s="14">
        <f>IF(L120="N",G120*H120*1650/2.4,J120*250)</f>
        <v>2.6879999999999997</v>
      </c>
      <c r="N120" s="14"/>
      <c r="O120" s="14" t="str">
        <f>IF(N120&gt;E120,E120-N120,"")</f>
        <v/>
      </c>
      <c r="P120" s="16" t="str">
        <f>IF(E120="","",SUMIF($C$2:$C$240,C120,$M$2:$M$240))</f>
        <v/>
      </c>
    </row>
    <row r="121" spans="1:16" x14ac:dyDescent="0.25">
      <c r="A121" s="11" t="s">
        <v>8</v>
      </c>
      <c r="B121" s="11" t="s">
        <v>94</v>
      </c>
      <c r="C121" s="12" t="s">
        <v>95</v>
      </c>
      <c r="D121" s="11" t="s">
        <v>17</v>
      </c>
      <c r="E121" s="11">
        <v>15.8</v>
      </c>
      <c r="F121" s="11"/>
      <c r="G121" s="11">
        <v>3.44</v>
      </c>
      <c r="H121" s="11">
        <v>0.19</v>
      </c>
      <c r="I121" s="11">
        <v>0.12</v>
      </c>
      <c r="J121" s="6">
        <f>G121*H121*I121</f>
        <v>7.8431999999999988E-2</v>
      </c>
      <c r="K121" s="13" t="s">
        <v>9</v>
      </c>
      <c r="L121" s="3" t="str">
        <f>IF(I121&lt;1,"O",IF(I121&lt;2,K121,"N"))</f>
        <v>O</v>
      </c>
      <c r="M121" s="14">
        <f>IF(L121="N",G121*H121*1650/2.4,J121*250)</f>
        <v>19.607999999999997</v>
      </c>
      <c r="N121" s="14">
        <f>M121</f>
        <v>19.607999999999997</v>
      </c>
      <c r="O121" s="14">
        <f>IF(N121&gt;E121,E121-N121,"")</f>
        <v>-3.8079999999999963</v>
      </c>
      <c r="P121" s="16">
        <f>IF(E121="","",SUMIF($C$2:$C$240,C121,$M$2:$M$240))</f>
        <v>19.607999999999997</v>
      </c>
    </row>
    <row r="122" spans="1:16" x14ac:dyDescent="0.25">
      <c r="A122" s="11" t="s">
        <v>8</v>
      </c>
      <c r="B122" s="11" t="s">
        <v>96</v>
      </c>
      <c r="C122" s="12" t="s">
        <v>97</v>
      </c>
      <c r="D122" s="11" t="s">
        <v>17</v>
      </c>
      <c r="E122" s="11">
        <v>8.8000000000000007</v>
      </c>
      <c r="F122" s="11"/>
      <c r="G122" s="11">
        <v>0.32</v>
      </c>
      <c r="H122" s="11">
        <v>0.31</v>
      </c>
      <c r="I122" s="11">
        <v>0.31</v>
      </c>
      <c r="J122" s="6">
        <f>G122*H122*I122</f>
        <v>3.0751999999999998E-2</v>
      </c>
      <c r="K122" s="13" t="s">
        <v>9</v>
      </c>
      <c r="L122" s="3" t="str">
        <f>IF(I122&lt;1,"O",IF(I122&lt;2,K122,"N"))</f>
        <v>O</v>
      </c>
      <c r="M122" s="14">
        <f>IF(L122="N",G122*H122*1650/2.4,J122*250)</f>
        <v>7.6879999999999997</v>
      </c>
      <c r="N122" s="14">
        <f>M122</f>
        <v>7.6879999999999997</v>
      </c>
      <c r="O122" s="14" t="str">
        <f>IF(N122&gt;E122,E122-N122,"")</f>
        <v/>
      </c>
      <c r="P122" s="16">
        <f>IF(E122="","",SUMIF($C$2:$C$240,C122,$M$2:$M$240))</f>
        <v>7.6879999999999997</v>
      </c>
    </row>
    <row r="123" spans="1:16" x14ac:dyDescent="0.25">
      <c r="A123" s="11" t="s">
        <v>8</v>
      </c>
      <c r="B123" s="11" t="s">
        <v>96</v>
      </c>
      <c r="C123" s="12" t="s">
        <v>98</v>
      </c>
      <c r="D123" s="11" t="s">
        <v>17</v>
      </c>
      <c r="E123" s="11">
        <v>333</v>
      </c>
      <c r="F123" s="11"/>
      <c r="G123" s="11">
        <v>0.8</v>
      </c>
      <c r="H123" s="11">
        <v>1.2</v>
      </c>
      <c r="I123" s="11">
        <v>0.62</v>
      </c>
      <c r="J123" s="6">
        <f>G123*H123*I123</f>
        <v>0.59519999999999995</v>
      </c>
      <c r="K123" s="13" t="s">
        <v>19</v>
      </c>
      <c r="L123" s="3" t="str">
        <f>IF(I123&lt;1,"O",IF(I123&lt;2,K123,"N"))</f>
        <v>O</v>
      </c>
      <c r="M123" s="14">
        <f>IF(L123="N",G123*H123*1650/2.4,J123*250)</f>
        <v>148.79999999999998</v>
      </c>
      <c r="N123" s="14">
        <f>M123</f>
        <v>148.79999999999998</v>
      </c>
      <c r="O123" s="14" t="str">
        <f>IF(N123&gt;E123,E123-N123,"")</f>
        <v/>
      </c>
      <c r="P123" s="16">
        <f>IF(E123="","",SUMIF($C$2:$C$240,C123,$M$2:$M$240))</f>
        <v>148.79999999999998</v>
      </c>
    </row>
    <row r="124" spans="1:16" x14ac:dyDescent="0.25">
      <c r="A124" s="11" t="s">
        <v>8</v>
      </c>
      <c r="B124" s="11" t="s">
        <v>99</v>
      </c>
      <c r="C124" s="12" t="s">
        <v>100</v>
      </c>
      <c r="D124" s="11" t="s">
        <v>17</v>
      </c>
      <c r="E124" s="11">
        <v>0.75</v>
      </c>
      <c r="F124" s="11"/>
      <c r="G124" s="11">
        <v>0.3</v>
      </c>
      <c r="H124" s="11">
        <v>0.27</v>
      </c>
      <c r="I124" s="11">
        <v>0.12</v>
      </c>
      <c r="J124" s="6">
        <f>G124*H124*I124</f>
        <v>9.7199999999999995E-3</v>
      </c>
      <c r="K124" s="13" t="s">
        <v>9</v>
      </c>
      <c r="L124" s="3" t="str">
        <f>IF(I124&lt;1,"O",IF(I124&lt;2,K124,"N"))</f>
        <v>O</v>
      </c>
      <c r="M124" s="14">
        <f>IF(L124="N",G124*H124*1650/2.4,J124*250)</f>
        <v>2.4299999999999997</v>
      </c>
      <c r="N124" s="14">
        <f>M124</f>
        <v>2.4299999999999997</v>
      </c>
      <c r="O124" s="14">
        <f>IF(N124&gt;E124,E124-N124,"")</f>
        <v>-1.6799999999999997</v>
      </c>
      <c r="P124" s="16">
        <f>IF(E124="","",SUMIF($C$2:$C$240,C124,$M$2:$M$240))</f>
        <v>2.4299999999999997</v>
      </c>
    </row>
    <row r="125" spans="1:16" x14ac:dyDescent="0.25">
      <c r="A125" s="11" t="s">
        <v>8</v>
      </c>
      <c r="B125" s="11" t="s">
        <v>99</v>
      </c>
      <c r="C125" s="12" t="s">
        <v>101</v>
      </c>
      <c r="D125" s="11" t="s">
        <v>17</v>
      </c>
      <c r="E125" s="11">
        <v>118.79</v>
      </c>
      <c r="F125" s="11"/>
      <c r="G125" s="11">
        <v>0.6</v>
      </c>
      <c r="H125" s="11">
        <v>0.8</v>
      </c>
      <c r="I125" s="11">
        <v>0.46</v>
      </c>
      <c r="J125" s="6">
        <f>G125*H125*I125</f>
        <v>0.2208</v>
      </c>
      <c r="K125" s="13" t="s">
        <v>9</v>
      </c>
      <c r="L125" s="3" t="str">
        <f>IF(I125&lt;1,"O",IF(I125&lt;2,K125,"N"))</f>
        <v>O</v>
      </c>
      <c r="M125" s="14">
        <f>IF(L125="N",G125*H125*1650/2.4,J125*250)</f>
        <v>55.199999999999996</v>
      </c>
      <c r="N125" s="14">
        <f>M125</f>
        <v>55.199999999999996</v>
      </c>
      <c r="O125" s="14" t="str">
        <f>IF(N125&gt;E125,E125-N125,"")</f>
        <v/>
      </c>
      <c r="P125" s="16">
        <f>IF(E125="","",SUMIF($C$2:$C$240,C125,$M$2:$M$240))</f>
        <v>55.199999999999996</v>
      </c>
    </row>
    <row r="126" spans="1:16" x14ac:dyDescent="0.25">
      <c r="A126" s="11" t="s">
        <v>8</v>
      </c>
      <c r="B126" s="11" t="s">
        <v>99</v>
      </c>
      <c r="C126" s="12" t="s">
        <v>102</v>
      </c>
      <c r="D126" s="11" t="s">
        <v>17</v>
      </c>
      <c r="E126" s="11">
        <v>82.48</v>
      </c>
      <c r="F126" s="11"/>
      <c r="G126" s="11">
        <v>0.6</v>
      </c>
      <c r="H126" s="11">
        <v>0.8</v>
      </c>
      <c r="I126" s="11">
        <v>0.47</v>
      </c>
      <c r="J126" s="6">
        <f>G126*H126*I126</f>
        <v>0.22559999999999997</v>
      </c>
      <c r="K126" s="13" t="s">
        <v>9</v>
      </c>
      <c r="L126" s="3" t="str">
        <f>IF(I126&lt;1,"O",IF(I126&lt;2,K126,"N"))</f>
        <v>O</v>
      </c>
      <c r="M126" s="14">
        <f>IF(L126="N",G126*H126*1650/2.4,J126*250)</f>
        <v>56.399999999999991</v>
      </c>
      <c r="N126" s="14">
        <f>M126</f>
        <v>56.399999999999991</v>
      </c>
      <c r="O126" s="14" t="str">
        <f>IF(N126&gt;E126,E126-N126,"")</f>
        <v/>
      </c>
      <c r="P126" s="16">
        <f>IF(E126="","",SUMIF($C$2:$C$240,C126,$M$2:$M$240))</f>
        <v>56.399999999999991</v>
      </c>
    </row>
    <row r="127" spans="1:16" x14ac:dyDescent="0.25">
      <c r="A127" s="11" t="s">
        <v>8</v>
      </c>
      <c r="B127" s="11" t="s">
        <v>14</v>
      </c>
      <c r="C127" s="12" t="s">
        <v>103</v>
      </c>
      <c r="D127" s="11" t="s">
        <v>17</v>
      </c>
      <c r="E127" s="11">
        <v>2120</v>
      </c>
      <c r="F127" s="11"/>
      <c r="G127" s="11">
        <v>1</v>
      </c>
      <c r="H127" s="11">
        <v>1.2</v>
      </c>
      <c r="I127" s="11">
        <v>1.1599999999999999</v>
      </c>
      <c r="J127" s="6">
        <f>G127*H127*I127</f>
        <v>1.3919999999999999</v>
      </c>
      <c r="K127" s="13" t="s">
        <v>9</v>
      </c>
      <c r="L127" s="3" t="str">
        <f>IF(I127&lt;1,"O",IF(I127&lt;2,K127,"N"))</f>
        <v>O</v>
      </c>
      <c r="M127" s="14">
        <f>IF(L127="N",G127*H127*1650/2.4,J127*250)</f>
        <v>348</v>
      </c>
      <c r="N127" s="14">
        <f>SUM(M127:M128)</f>
        <v>696</v>
      </c>
      <c r="O127" s="14" t="str">
        <f>IF(N127&gt;E127,E127-N127,"")</f>
        <v/>
      </c>
      <c r="P127" s="16">
        <f>IF(E127="","",SUMIF($C$2:$C$240,C127,$M$2:$M$240))</f>
        <v>696</v>
      </c>
    </row>
    <row r="128" spans="1:16" x14ac:dyDescent="0.25">
      <c r="A128" s="11" t="str">
        <f>A127</f>
        <v>IRU</v>
      </c>
      <c r="B128" s="11" t="str">
        <f>B127</f>
        <v>LYS-EC</v>
      </c>
      <c r="C128" s="12" t="str">
        <f>C127</f>
        <v>0833843</v>
      </c>
      <c r="D128" s="11" t="str">
        <f>D127</f>
        <v>DDU</v>
      </c>
      <c r="E128" s="11"/>
      <c r="F128" s="11"/>
      <c r="G128" s="11">
        <v>1</v>
      </c>
      <c r="H128" s="11">
        <v>1.2</v>
      </c>
      <c r="I128" s="11">
        <v>1.1599999999999999</v>
      </c>
      <c r="J128" s="6">
        <f>G128*H128*I128</f>
        <v>1.3919999999999999</v>
      </c>
      <c r="K128" s="13" t="s">
        <v>9</v>
      </c>
      <c r="L128" s="3" t="str">
        <f>IF(I128&lt;1,"O",IF(I128&lt;2,K128,"N"))</f>
        <v>O</v>
      </c>
      <c r="M128" s="14">
        <f>IF(L128="N",G128*H128*1650/2.4,J128*250)</f>
        <v>348</v>
      </c>
      <c r="N128" s="14"/>
      <c r="O128" s="14" t="str">
        <f>IF(N128&gt;E128,E128-N128,"")</f>
        <v/>
      </c>
      <c r="P128" s="16" t="str">
        <f>IF(E128="","",SUMIF($C$2:$C$240,C128,$M$2:$M$240))</f>
        <v/>
      </c>
    </row>
    <row r="129" spans="1:16" x14ac:dyDescent="0.25">
      <c r="A129" s="11" t="s">
        <v>8</v>
      </c>
      <c r="B129" s="11" t="s">
        <v>14</v>
      </c>
      <c r="C129" s="12" t="s">
        <v>104</v>
      </c>
      <c r="D129" s="11" t="s">
        <v>17</v>
      </c>
      <c r="E129" s="11">
        <v>225</v>
      </c>
      <c r="F129" s="11"/>
      <c r="G129" s="11">
        <v>0.8</v>
      </c>
      <c r="H129" s="11">
        <v>1.2</v>
      </c>
      <c r="I129" s="11">
        <v>0.7</v>
      </c>
      <c r="J129" s="6">
        <f>G129*H129*I129</f>
        <v>0.67199999999999993</v>
      </c>
      <c r="K129" s="13" t="s">
        <v>19</v>
      </c>
      <c r="L129" s="3" t="str">
        <f>IF(I129&lt;1,"O",IF(I129&lt;2,K129,"N"))</f>
        <v>O</v>
      </c>
      <c r="M129" s="14">
        <f>IF(L129="N",G129*H129*1650/2.4,J129*250)</f>
        <v>167.99999999999997</v>
      </c>
      <c r="N129" s="14">
        <f>M129</f>
        <v>167.99999999999997</v>
      </c>
      <c r="O129" s="14" t="str">
        <f>IF(N129&gt;E129,E129-N129,"")</f>
        <v/>
      </c>
      <c r="P129" s="16">
        <f>IF(E129="","",SUMIF($C$2:$C$240,C129,$M$2:$M$240))</f>
        <v>167.99999999999997</v>
      </c>
    </row>
    <row r="130" spans="1:16" x14ac:dyDescent="0.25">
      <c r="A130" s="11" t="s">
        <v>105</v>
      </c>
      <c r="B130" s="11" t="s">
        <v>13</v>
      </c>
      <c r="C130" s="12" t="s">
        <v>106</v>
      </c>
      <c r="D130" s="11" t="s">
        <v>17</v>
      </c>
      <c r="E130" s="11">
        <v>1.2E-2</v>
      </c>
      <c r="F130" s="11"/>
      <c r="G130" s="11">
        <v>0.36</v>
      </c>
      <c r="H130" s="11">
        <v>0.17</v>
      </c>
      <c r="I130" s="11">
        <v>0.16</v>
      </c>
      <c r="J130" s="6">
        <f>G130*H130*I130</f>
        <v>9.7920000000000004E-3</v>
      </c>
      <c r="K130" s="13" t="s">
        <v>9</v>
      </c>
      <c r="L130" s="3" t="str">
        <f>IF(I130&lt;1,"O",IF(I130&lt;2,K130,"N"))</f>
        <v>O</v>
      </c>
      <c r="M130" s="14">
        <f>IF(L130="N",G130*H130*1650/2.4,J130*250)</f>
        <v>2.448</v>
      </c>
      <c r="N130" s="14">
        <f>M130</f>
        <v>2.448</v>
      </c>
      <c r="O130" s="14">
        <f>IF(N130&gt;E130,E130-N130,"")</f>
        <v>-2.4359999999999999</v>
      </c>
      <c r="P130" s="16">
        <f>IF(E130="","",SUMIF($C$2:$C$240,C130,$M$2:$M$240))</f>
        <v>2.448</v>
      </c>
    </row>
    <row r="131" spans="1:16" x14ac:dyDescent="0.25">
      <c r="A131" s="11" t="s">
        <v>105</v>
      </c>
      <c r="B131" s="11" t="s">
        <v>13</v>
      </c>
      <c r="C131" s="12" t="s">
        <v>107</v>
      </c>
      <c r="D131" s="11" t="s">
        <v>38</v>
      </c>
      <c r="E131" s="11">
        <v>374</v>
      </c>
      <c r="F131" s="11"/>
      <c r="G131" s="11">
        <v>0.3</v>
      </c>
      <c r="H131" s="11">
        <v>0.25</v>
      </c>
      <c r="I131" s="11">
        <v>0.03</v>
      </c>
      <c r="J131" s="6">
        <f>G131*H131*I131</f>
        <v>2.2499999999999998E-3</v>
      </c>
      <c r="K131" s="13" t="s">
        <v>9</v>
      </c>
      <c r="L131" s="3" t="str">
        <f>IF(I131&lt;1,"O",IF(I131&lt;2,K131,"N"))</f>
        <v>O</v>
      </c>
      <c r="M131" s="14">
        <f>IF(L131="N",G131*H131*1650/2.4,J131*250)</f>
        <v>0.5625</v>
      </c>
      <c r="N131" s="14">
        <f>SUM(M131:M149)</f>
        <v>111.43274999999998</v>
      </c>
      <c r="O131" s="14" t="str">
        <f>IF(N131&gt;E131,E131-N131,"")</f>
        <v/>
      </c>
      <c r="P131" s="16">
        <f>IF(E131="","",SUMIF($C$2:$C$240,C131,$M$2:$M$240))</f>
        <v>111.43274999999998</v>
      </c>
    </row>
    <row r="132" spans="1:16" x14ac:dyDescent="0.25">
      <c r="A132" s="11" t="str">
        <f>A131</f>
        <v>DUI</v>
      </c>
      <c r="B132" s="11" t="str">
        <f>B131</f>
        <v>PAR-EC</v>
      </c>
      <c r="C132" s="12" t="str">
        <f>C131</f>
        <v>1470431</v>
      </c>
      <c r="D132" s="11" t="str">
        <f>D131</f>
        <v>EXW</v>
      </c>
      <c r="E132" s="11"/>
      <c r="F132" s="11"/>
      <c r="G132" s="11">
        <v>0.3</v>
      </c>
      <c r="H132" s="11">
        <v>0.25</v>
      </c>
      <c r="I132" s="11">
        <v>0.03</v>
      </c>
      <c r="J132" s="6">
        <f>G132*H132*I132</f>
        <v>2.2499999999999998E-3</v>
      </c>
      <c r="K132" s="13" t="s">
        <v>9</v>
      </c>
      <c r="L132" s="3" t="str">
        <f>IF(I132&lt;1,"O",IF(I132&lt;2,K132,"N"))</f>
        <v>O</v>
      </c>
      <c r="M132" s="14">
        <f>IF(L132="N",G132*H132*1650/2.4,J132*250)</f>
        <v>0.5625</v>
      </c>
      <c r="N132" s="14"/>
      <c r="O132" s="14" t="str">
        <f>IF(N132&gt;E132,E132-N132,"")</f>
        <v/>
      </c>
      <c r="P132" s="16" t="str">
        <f>IF(E132="","",SUMIF($C$2:$C$240,C132,$M$2:$M$240))</f>
        <v/>
      </c>
    </row>
    <row r="133" spans="1:16" x14ac:dyDescent="0.25">
      <c r="A133" s="11" t="str">
        <f>A132</f>
        <v>DUI</v>
      </c>
      <c r="B133" s="11" t="str">
        <f>B132</f>
        <v>PAR-EC</v>
      </c>
      <c r="C133" s="12" t="str">
        <f>C132</f>
        <v>1470431</v>
      </c>
      <c r="D133" s="11" t="str">
        <f>D132</f>
        <v>EXW</v>
      </c>
      <c r="E133" s="11"/>
      <c r="F133" s="11"/>
      <c r="G133" s="11">
        <v>0.3</v>
      </c>
      <c r="H133" s="11">
        <v>0.25</v>
      </c>
      <c r="I133" s="11">
        <v>0.03</v>
      </c>
      <c r="J133" s="6">
        <f>G133*H133*I133</f>
        <v>2.2499999999999998E-3</v>
      </c>
      <c r="K133" s="13" t="s">
        <v>9</v>
      </c>
      <c r="L133" s="3" t="str">
        <f>IF(I133&lt;1,"O",IF(I133&lt;2,K133,"N"))</f>
        <v>O</v>
      </c>
      <c r="M133" s="14">
        <f>IF(L133="N",G133*H133*1650/2.4,J133*250)</f>
        <v>0.5625</v>
      </c>
      <c r="N133" s="14"/>
      <c r="O133" s="14" t="str">
        <f>IF(N133&gt;E133,E133-N133,"")</f>
        <v/>
      </c>
      <c r="P133" s="16" t="str">
        <f>IF(E133="","",SUMIF($C$2:$C$240,C133,$M$2:$M$240))</f>
        <v/>
      </c>
    </row>
    <row r="134" spans="1:16" x14ac:dyDescent="0.25">
      <c r="A134" s="11" t="str">
        <f>A133</f>
        <v>DUI</v>
      </c>
      <c r="B134" s="11" t="str">
        <f>B133</f>
        <v>PAR-EC</v>
      </c>
      <c r="C134" s="12" t="str">
        <f>C133</f>
        <v>1470431</v>
      </c>
      <c r="D134" s="11" t="str">
        <f>D133</f>
        <v>EXW</v>
      </c>
      <c r="E134" s="11"/>
      <c r="F134" s="11"/>
      <c r="G134" s="11">
        <v>0.21</v>
      </c>
      <c r="H134" s="11">
        <v>0.31</v>
      </c>
      <c r="I134" s="11">
        <v>7.0000000000000007E-2</v>
      </c>
      <c r="J134" s="6">
        <f>G134*H134*I134</f>
        <v>4.5569999999999994E-3</v>
      </c>
      <c r="K134" s="13" t="s">
        <v>9</v>
      </c>
      <c r="L134" s="3" t="str">
        <f>IF(I134&lt;1,"O",IF(I134&lt;2,K134,"N"))</f>
        <v>O</v>
      </c>
      <c r="M134" s="14">
        <f>IF(L134="N",G134*H134*1650/2.4,J134*250)</f>
        <v>1.1392499999999999</v>
      </c>
      <c r="N134" s="14"/>
      <c r="O134" s="14" t="str">
        <f>IF(N134&gt;E134,E134-N134,"")</f>
        <v/>
      </c>
      <c r="P134" s="16" t="str">
        <f>IF(E134="","",SUMIF($C$2:$C$240,C134,$M$2:$M$240))</f>
        <v/>
      </c>
    </row>
    <row r="135" spans="1:16" x14ac:dyDescent="0.25">
      <c r="A135" s="11" t="str">
        <f>A134</f>
        <v>DUI</v>
      </c>
      <c r="B135" s="11" t="str">
        <f>B134</f>
        <v>PAR-EC</v>
      </c>
      <c r="C135" s="12" t="str">
        <f>C134</f>
        <v>1470431</v>
      </c>
      <c r="D135" s="11" t="str">
        <f>D134</f>
        <v>EXW</v>
      </c>
      <c r="E135" s="11"/>
      <c r="F135" s="11"/>
      <c r="G135" s="11">
        <v>0.25</v>
      </c>
      <c r="H135" s="11">
        <v>0.25</v>
      </c>
      <c r="I135" s="11">
        <v>0.26</v>
      </c>
      <c r="J135" s="6">
        <f>G135*H135*I135</f>
        <v>1.6250000000000001E-2</v>
      </c>
      <c r="K135" s="13" t="s">
        <v>9</v>
      </c>
      <c r="L135" s="3" t="str">
        <f>IF(I135&lt;1,"O",IF(I135&lt;2,K135,"N"))</f>
        <v>O</v>
      </c>
      <c r="M135" s="14">
        <f>IF(L135="N",G135*H135*1650/2.4,J135*250)</f>
        <v>4.0625</v>
      </c>
      <c r="N135" s="14"/>
      <c r="O135" s="14" t="str">
        <f>IF(N135&gt;E135,E135-N135,"")</f>
        <v/>
      </c>
      <c r="P135" s="16" t="str">
        <f>IF(E135="","",SUMIF($C$2:$C$240,C135,$M$2:$M$240))</f>
        <v/>
      </c>
    </row>
    <row r="136" spans="1:16" x14ac:dyDescent="0.25">
      <c r="A136" s="11" t="str">
        <f>A135</f>
        <v>DUI</v>
      </c>
      <c r="B136" s="11" t="str">
        <f>B135</f>
        <v>PAR-EC</v>
      </c>
      <c r="C136" s="12" t="str">
        <f>C135</f>
        <v>1470431</v>
      </c>
      <c r="D136" s="11" t="str">
        <f>D135</f>
        <v>EXW</v>
      </c>
      <c r="E136" s="11"/>
      <c r="F136" s="11"/>
      <c r="G136" s="11">
        <v>0.2</v>
      </c>
      <c r="H136" s="11">
        <v>0.3</v>
      </c>
      <c r="I136" s="11">
        <v>0.13</v>
      </c>
      <c r="J136" s="6">
        <f>G136*H136*I136</f>
        <v>7.7999999999999996E-3</v>
      </c>
      <c r="K136" s="13" t="s">
        <v>9</v>
      </c>
      <c r="L136" s="3" t="str">
        <f>IF(I136&lt;1,"O",IF(I136&lt;2,K136,"N"))</f>
        <v>O</v>
      </c>
      <c r="M136" s="14">
        <f>IF(L136="N",G136*H136*1650/2.4,J136*250)</f>
        <v>1.95</v>
      </c>
      <c r="N136" s="14"/>
      <c r="O136" s="14" t="str">
        <f>IF(N136&gt;E136,E136-N136,"")</f>
        <v/>
      </c>
      <c r="P136" s="16" t="str">
        <f>IF(E136="","",SUMIF($C$2:$C$240,C136,$M$2:$M$240))</f>
        <v/>
      </c>
    </row>
    <row r="137" spans="1:16" x14ac:dyDescent="0.25">
      <c r="A137" s="11" t="str">
        <f>A136</f>
        <v>DUI</v>
      </c>
      <c r="B137" s="11" t="str">
        <f>B136</f>
        <v>PAR-EC</v>
      </c>
      <c r="C137" s="12" t="str">
        <f>C136</f>
        <v>1470431</v>
      </c>
      <c r="D137" s="11" t="str">
        <f>D136</f>
        <v>EXW</v>
      </c>
      <c r="E137" s="11"/>
      <c r="F137" s="11"/>
      <c r="G137" s="11">
        <v>0.41</v>
      </c>
      <c r="H137" s="11">
        <v>0.31</v>
      </c>
      <c r="I137" s="11">
        <v>0.2</v>
      </c>
      <c r="J137" s="6">
        <f>G137*H137*I137</f>
        <v>2.5419999999999998E-2</v>
      </c>
      <c r="K137" s="13" t="s">
        <v>9</v>
      </c>
      <c r="L137" s="3" t="str">
        <f>IF(I137&lt;1,"O",IF(I137&lt;2,K137,"N"))</f>
        <v>O</v>
      </c>
      <c r="M137" s="14">
        <f>IF(L137="N",G137*H137*1650/2.4,J137*250)</f>
        <v>6.3549999999999995</v>
      </c>
      <c r="N137" s="14"/>
      <c r="O137" s="14" t="str">
        <f>IF(N137&gt;E137,E137-N137,"")</f>
        <v/>
      </c>
      <c r="P137" s="16" t="str">
        <f>IF(E137="","",SUMIF($C$2:$C$240,C137,$M$2:$M$240))</f>
        <v/>
      </c>
    </row>
    <row r="138" spans="1:16" x14ac:dyDescent="0.25">
      <c r="A138" s="11" t="str">
        <f>A137</f>
        <v>DUI</v>
      </c>
      <c r="B138" s="11" t="str">
        <f>B137</f>
        <v>PAR-EC</v>
      </c>
      <c r="C138" s="12" t="str">
        <f>C137</f>
        <v>1470431</v>
      </c>
      <c r="D138" s="11" t="str">
        <f>D137</f>
        <v>EXW</v>
      </c>
      <c r="E138" s="11"/>
      <c r="F138" s="11"/>
      <c r="G138" s="11">
        <v>0.25</v>
      </c>
      <c r="H138" s="11">
        <v>0.25</v>
      </c>
      <c r="I138" s="11">
        <v>0.26</v>
      </c>
      <c r="J138" s="6">
        <f>G138*H138*I138</f>
        <v>1.6250000000000001E-2</v>
      </c>
      <c r="K138" s="13" t="s">
        <v>9</v>
      </c>
      <c r="L138" s="3" t="str">
        <f>IF(I138&lt;1,"O",IF(I138&lt;2,K138,"N"))</f>
        <v>O</v>
      </c>
      <c r="M138" s="14">
        <f>IF(L138="N",G138*H138*1650/2.4,J138*250)</f>
        <v>4.0625</v>
      </c>
      <c r="N138" s="14"/>
      <c r="O138" s="14" t="str">
        <f>IF(N138&gt;E138,E138-N138,"")</f>
        <v/>
      </c>
      <c r="P138" s="16" t="str">
        <f>IF(E138="","",SUMIF($C$2:$C$240,C138,$M$2:$M$240))</f>
        <v/>
      </c>
    </row>
    <row r="139" spans="1:16" x14ac:dyDescent="0.25">
      <c r="A139" s="11" t="str">
        <f>A138</f>
        <v>DUI</v>
      </c>
      <c r="B139" s="11" t="str">
        <f>B138</f>
        <v>PAR-EC</v>
      </c>
      <c r="C139" s="12" t="str">
        <f>C138</f>
        <v>1470431</v>
      </c>
      <c r="D139" s="11" t="str">
        <f>D138</f>
        <v>EXW</v>
      </c>
      <c r="E139" s="11"/>
      <c r="F139" s="11"/>
      <c r="G139" s="11">
        <v>0.4</v>
      </c>
      <c r="H139" s="11">
        <v>0.31</v>
      </c>
      <c r="I139" s="11">
        <v>0.24</v>
      </c>
      <c r="J139" s="6">
        <f>G139*H139*I139</f>
        <v>2.9759999999999998E-2</v>
      </c>
      <c r="K139" s="13" t="s">
        <v>9</v>
      </c>
      <c r="L139" s="3" t="str">
        <f>IF(I139&lt;1,"O",IF(I139&lt;2,K139,"N"))</f>
        <v>O</v>
      </c>
      <c r="M139" s="14">
        <f>IF(L139="N",G139*H139*1650/2.4,J139*250)</f>
        <v>7.4399999999999995</v>
      </c>
      <c r="N139" s="14"/>
      <c r="O139" s="14" t="str">
        <f>IF(N139&gt;E139,E139-N139,"")</f>
        <v/>
      </c>
      <c r="P139" s="16" t="str">
        <f>IF(E139="","",SUMIF($C$2:$C$240,C139,$M$2:$M$240))</f>
        <v/>
      </c>
    </row>
    <row r="140" spans="1:16" x14ac:dyDescent="0.25">
      <c r="A140" s="11" t="str">
        <f>A139</f>
        <v>DUI</v>
      </c>
      <c r="B140" s="11" t="str">
        <f>B139</f>
        <v>PAR-EC</v>
      </c>
      <c r="C140" s="12" t="str">
        <f>C139</f>
        <v>1470431</v>
      </c>
      <c r="D140" s="11" t="str">
        <f>D139</f>
        <v>EXW</v>
      </c>
      <c r="E140" s="11"/>
      <c r="F140" s="11"/>
      <c r="G140" s="11">
        <v>0.32</v>
      </c>
      <c r="H140" s="11">
        <v>0.32</v>
      </c>
      <c r="I140" s="11">
        <v>0.16</v>
      </c>
      <c r="J140" s="6">
        <f>G140*H140*I140</f>
        <v>1.6384000000000003E-2</v>
      </c>
      <c r="K140" s="13" t="s">
        <v>9</v>
      </c>
      <c r="L140" s="3" t="str">
        <f>IF(I140&lt;1,"O",IF(I140&lt;2,K140,"N"))</f>
        <v>O</v>
      </c>
      <c r="M140" s="14">
        <f>IF(L140="N",G140*H140*1650/2.4,J140*250)</f>
        <v>4.096000000000001</v>
      </c>
      <c r="N140" s="14"/>
      <c r="O140" s="14" t="str">
        <f>IF(N140&gt;E140,E140-N140,"")</f>
        <v/>
      </c>
      <c r="P140" s="16" t="str">
        <f>IF(E140="","",SUMIF($C$2:$C$240,C140,$M$2:$M$240))</f>
        <v/>
      </c>
    </row>
    <row r="141" spans="1:16" x14ac:dyDescent="0.25">
      <c r="A141" s="11" t="str">
        <f>A140</f>
        <v>DUI</v>
      </c>
      <c r="B141" s="11" t="str">
        <f>B140</f>
        <v>PAR-EC</v>
      </c>
      <c r="C141" s="12" t="str">
        <f>C140</f>
        <v>1470431</v>
      </c>
      <c r="D141" s="11" t="str">
        <f>D140</f>
        <v>EXW</v>
      </c>
      <c r="E141" s="11"/>
      <c r="F141" s="11"/>
      <c r="G141" s="11">
        <v>0.6</v>
      </c>
      <c r="H141" s="11">
        <v>0.31</v>
      </c>
      <c r="I141" s="11">
        <v>0.3</v>
      </c>
      <c r="J141" s="6">
        <f>G141*H141*I141</f>
        <v>5.5799999999999995E-2</v>
      </c>
      <c r="K141" s="13" t="s">
        <v>9</v>
      </c>
      <c r="L141" s="3" t="str">
        <f>IF(I141&lt;1,"O",IF(I141&lt;2,K141,"N"))</f>
        <v>O</v>
      </c>
      <c r="M141" s="14">
        <f>IF(L141="N",G141*H141*1650/2.4,J141*250)</f>
        <v>13.95</v>
      </c>
      <c r="N141" s="14"/>
      <c r="O141" s="14" t="str">
        <f>IF(N141&gt;E141,E141-N141,"")</f>
        <v/>
      </c>
      <c r="P141" s="16" t="str">
        <f>IF(E141="","",SUMIF($C$2:$C$240,C141,$M$2:$M$240))</f>
        <v/>
      </c>
    </row>
    <row r="142" spans="1:16" x14ac:dyDescent="0.25">
      <c r="A142" s="11" t="str">
        <f>A141</f>
        <v>DUI</v>
      </c>
      <c r="B142" s="11" t="str">
        <f>B141</f>
        <v>PAR-EC</v>
      </c>
      <c r="C142" s="12" t="str">
        <f>C141</f>
        <v>1470431</v>
      </c>
      <c r="D142" s="11" t="str">
        <f>D141</f>
        <v>EXW</v>
      </c>
      <c r="E142" s="11"/>
      <c r="F142" s="11"/>
      <c r="G142" s="11">
        <v>0.6</v>
      </c>
      <c r="H142" s="11">
        <v>0.4</v>
      </c>
      <c r="I142" s="11">
        <v>0.51</v>
      </c>
      <c r="J142" s="6">
        <f>G142*H142*I142</f>
        <v>0.12239999999999999</v>
      </c>
      <c r="K142" s="13" t="s">
        <v>9</v>
      </c>
      <c r="L142" s="3" t="str">
        <f>IF(I142&lt;1,"O",IF(I142&lt;2,K142,"N"))</f>
        <v>O</v>
      </c>
      <c r="M142" s="14">
        <f>IF(L142="N",G142*H142*1650/2.4,J142*250)</f>
        <v>30.599999999999998</v>
      </c>
      <c r="N142" s="14"/>
      <c r="O142" s="14" t="str">
        <f>IF(N142&gt;E142,E142-N142,"")</f>
        <v/>
      </c>
      <c r="P142" s="16" t="str">
        <f>IF(E142="","",SUMIF($C$2:$C$240,C142,$M$2:$M$240))</f>
        <v/>
      </c>
    </row>
    <row r="143" spans="1:16" x14ac:dyDescent="0.25">
      <c r="A143" s="11" t="str">
        <f>A142</f>
        <v>DUI</v>
      </c>
      <c r="B143" s="11" t="str">
        <f>B142</f>
        <v>PAR-EC</v>
      </c>
      <c r="C143" s="12" t="str">
        <f>C142</f>
        <v>1470431</v>
      </c>
      <c r="D143" s="11" t="str">
        <f>D142</f>
        <v>EXW</v>
      </c>
      <c r="E143" s="11"/>
      <c r="F143" s="11"/>
      <c r="G143" s="11">
        <v>0.44</v>
      </c>
      <c r="H143" s="11">
        <v>0.1</v>
      </c>
      <c r="I143" s="11">
        <v>0.1</v>
      </c>
      <c r="J143" s="6">
        <f>G143*H143*I143</f>
        <v>4.4000000000000003E-3</v>
      </c>
      <c r="K143" s="13" t="s">
        <v>9</v>
      </c>
      <c r="L143" s="3" t="str">
        <f>IF(I143&lt;1,"O",IF(I143&lt;2,K143,"N"))</f>
        <v>O</v>
      </c>
      <c r="M143" s="14">
        <f>IF(L143="N",G143*H143*1650/2.4,J143*250)</f>
        <v>1.1000000000000001</v>
      </c>
      <c r="N143" s="14"/>
      <c r="O143" s="14" t="str">
        <f>IF(N143&gt;E143,E143-N143,"")</f>
        <v/>
      </c>
      <c r="P143" s="16" t="str">
        <f>IF(E143="","",SUMIF($C$2:$C$240,C143,$M$2:$M$240))</f>
        <v/>
      </c>
    </row>
    <row r="144" spans="1:16" x14ac:dyDescent="0.25">
      <c r="A144" s="11" t="str">
        <f>A143</f>
        <v>DUI</v>
      </c>
      <c r="B144" s="11" t="str">
        <f>B143</f>
        <v>PAR-EC</v>
      </c>
      <c r="C144" s="12" t="str">
        <f>C143</f>
        <v>1470431</v>
      </c>
      <c r="D144" s="11" t="str">
        <f>D143</f>
        <v>EXW</v>
      </c>
      <c r="E144" s="11"/>
      <c r="F144" s="11"/>
      <c r="G144" s="11">
        <v>0.44</v>
      </c>
      <c r="H144" s="11">
        <v>0.21</v>
      </c>
      <c r="I144" s="11">
        <v>0.16</v>
      </c>
      <c r="J144" s="6">
        <f>G144*H144*I144</f>
        <v>1.4784E-2</v>
      </c>
      <c r="K144" s="13" t="s">
        <v>9</v>
      </c>
      <c r="L144" s="3" t="str">
        <f>IF(I144&lt;1,"O",IF(I144&lt;2,K144,"N"))</f>
        <v>O</v>
      </c>
      <c r="M144" s="14">
        <f>IF(L144="N",G144*H144*1650/2.4,J144*250)</f>
        <v>3.6960000000000002</v>
      </c>
      <c r="N144" s="14"/>
      <c r="O144" s="14" t="str">
        <f>IF(N144&gt;E144,E144-N144,"")</f>
        <v/>
      </c>
      <c r="P144" s="16" t="str">
        <f>IF(E144="","",SUMIF($C$2:$C$240,C144,$M$2:$M$240))</f>
        <v/>
      </c>
    </row>
    <row r="145" spans="1:16" x14ac:dyDescent="0.25">
      <c r="A145" s="11" t="str">
        <f>A144</f>
        <v>DUI</v>
      </c>
      <c r="B145" s="11" t="str">
        <f>B144</f>
        <v>PAR-EC</v>
      </c>
      <c r="C145" s="12" t="str">
        <f>C144</f>
        <v>1470431</v>
      </c>
      <c r="D145" s="11" t="str">
        <f>D144</f>
        <v>EXW</v>
      </c>
      <c r="E145" s="11"/>
      <c r="F145" s="11"/>
      <c r="G145" s="11">
        <v>0.54</v>
      </c>
      <c r="H145" s="11">
        <v>0.13</v>
      </c>
      <c r="I145" s="11">
        <v>0.09</v>
      </c>
      <c r="J145" s="6">
        <f>G145*H145*I145</f>
        <v>6.3180000000000007E-3</v>
      </c>
      <c r="K145" s="13" t="s">
        <v>9</v>
      </c>
      <c r="L145" s="3" t="str">
        <f>IF(I145&lt;1,"O",IF(I145&lt;2,K145,"N"))</f>
        <v>O</v>
      </c>
      <c r="M145" s="14">
        <f>IF(L145="N",G145*H145*1650/2.4,J145*250)</f>
        <v>1.5795000000000001</v>
      </c>
      <c r="N145" s="14"/>
      <c r="O145" s="14" t="str">
        <f>IF(N145&gt;E145,E145-N145,"")</f>
        <v/>
      </c>
      <c r="P145" s="16" t="str">
        <f>IF(E145="","",SUMIF($C$2:$C$240,C145,$M$2:$M$240))</f>
        <v/>
      </c>
    </row>
    <row r="146" spans="1:16" x14ac:dyDescent="0.25">
      <c r="A146" s="11" t="str">
        <f>A145</f>
        <v>DUI</v>
      </c>
      <c r="B146" s="11" t="str">
        <f>B145</f>
        <v>PAR-EC</v>
      </c>
      <c r="C146" s="12" t="str">
        <f>C145</f>
        <v>1470431</v>
      </c>
      <c r="D146" s="11" t="str">
        <f>D145</f>
        <v>EXW</v>
      </c>
      <c r="E146" s="11"/>
      <c r="F146" s="11"/>
      <c r="G146" s="11">
        <v>0.44</v>
      </c>
      <c r="H146" s="11">
        <v>0.21</v>
      </c>
      <c r="I146" s="11">
        <v>0.15</v>
      </c>
      <c r="J146" s="6">
        <f>G146*H146*I146</f>
        <v>1.3859999999999999E-2</v>
      </c>
      <c r="K146" s="13" t="s">
        <v>9</v>
      </c>
      <c r="L146" s="3" t="str">
        <f>IF(I146&lt;1,"O",IF(I146&lt;2,K146,"N"))</f>
        <v>O</v>
      </c>
      <c r="M146" s="14">
        <f>IF(L146="N",G146*H146*1650/2.4,J146*250)</f>
        <v>3.4649999999999999</v>
      </c>
      <c r="N146" s="14"/>
      <c r="O146" s="14" t="str">
        <f>IF(N146&gt;E146,E146-N146,"")</f>
        <v/>
      </c>
      <c r="P146" s="16" t="str">
        <f>IF(E146="","",SUMIF($C$2:$C$240,C146,$M$2:$M$240))</f>
        <v/>
      </c>
    </row>
    <row r="147" spans="1:16" x14ac:dyDescent="0.25">
      <c r="A147" s="11" t="str">
        <f>A146</f>
        <v>DUI</v>
      </c>
      <c r="B147" s="11" t="str">
        <f>B146</f>
        <v>PAR-EC</v>
      </c>
      <c r="C147" s="12" t="str">
        <f>C146</f>
        <v>1470431</v>
      </c>
      <c r="D147" s="11" t="str">
        <f>D146</f>
        <v>EXW</v>
      </c>
      <c r="E147" s="11"/>
      <c r="F147" s="11"/>
      <c r="G147" s="11">
        <v>0.41</v>
      </c>
      <c r="H147" s="11">
        <v>0.21</v>
      </c>
      <c r="I147" s="11">
        <v>0.15</v>
      </c>
      <c r="J147" s="6">
        <f>G147*H147*I147</f>
        <v>1.2914999999999999E-2</v>
      </c>
      <c r="K147" s="13" t="s">
        <v>9</v>
      </c>
      <c r="L147" s="3" t="str">
        <f>IF(I147&lt;1,"O",IF(I147&lt;2,K147,"N"))</f>
        <v>O</v>
      </c>
      <c r="M147" s="14">
        <f>IF(L147="N",G147*H147*1650/2.4,J147*250)</f>
        <v>3.2287499999999998</v>
      </c>
      <c r="N147" s="14"/>
      <c r="O147" s="14" t="str">
        <f>IF(N147&gt;E147,E147-N147,"")</f>
        <v/>
      </c>
      <c r="P147" s="16" t="str">
        <f>IF(E147="","",SUMIF($C$2:$C$240,C147,$M$2:$M$240))</f>
        <v/>
      </c>
    </row>
    <row r="148" spans="1:16" x14ac:dyDescent="0.25">
      <c r="A148" s="11" t="str">
        <f>A147</f>
        <v>DUI</v>
      </c>
      <c r="B148" s="11" t="str">
        <f>B147</f>
        <v>PAR-EC</v>
      </c>
      <c r="C148" s="12" t="str">
        <f>C147</f>
        <v>1470431</v>
      </c>
      <c r="D148" s="11" t="str">
        <f>D147</f>
        <v>EXW</v>
      </c>
      <c r="E148" s="11"/>
      <c r="F148" s="11"/>
      <c r="G148" s="11">
        <v>0.41</v>
      </c>
      <c r="H148" s="11">
        <v>0.31</v>
      </c>
      <c r="I148" s="11">
        <v>0.37</v>
      </c>
      <c r="J148" s="6">
        <f>G148*H148*I148</f>
        <v>4.7026999999999999E-2</v>
      </c>
      <c r="K148" s="13" t="s">
        <v>9</v>
      </c>
      <c r="L148" s="3" t="str">
        <f>IF(I148&lt;1,"O",IF(I148&lt;2,K148,"N"))</f>
        <v>O</v>
      </c>
      <c r="M148" s="14">
        <f>IF(L148="N",G148*H148*1650/2.4,J148*250)</f>
        <v>11.75675</v>
      </c>
      <c r="N148" s="14"/>
      <c r="O148" s="14" t="str">
        <f>IF(N148&gt;E148,E148-N148,"")</f>
        <v/>
      </c>
      <c r="P148" s="16" t="str">
        <f>IF(E148="","",SUMIF($C$2:$C$240,C148,$M$2:$M$240))</f>
        <v/>
      </c>
    </row>
    <row r="149" spans="1:16" x14ac:dyDescent="0.25">
      <c r="A149" s="11" t="str">
        <f>A148</f>
        <v>DUI</v>
      </c>
      <c r="B149" s="11" t="str">
        <f>B148</f>
        <v>PAR-EC</v>
      </c>
      <c r="C149" s="12" t="str">
        <f>C148</f>
        <v>1470431</v>
      </c>
      <c r="D149" s="11" t="str">
        <f>D148</f>
        <v>EXW</v>
      </c>
      <c r="E149" s="11"/>
      <c r="F149" s="11"/>
      <c r="G149" s="11">
        <v>0.32</v>
      </c>
      <c r="H149" s="11">
        <v>0.32</v>
      </c>
      <c r="I149" s="11">
        <v>0.44</v>
      </c>
      <c r="J149" s="6">
        <f>G149*H149*I149</f>
        <v>4.5056000000000006E-2</v>
      </c>
      <c r="K149" s="13" t="s">
        <v>9</v>
      </c>
      <c r="L149" s="3" t="str">
        <f>IF(I149&lt;1,"O",IF(I149&lt;2,K149,"N"))</f>
        <v>O</v>
      </c>
      <c r="M149" s="14">
        <f>IF(L149="N",G149*H149*1650/2.4,J149*250)</f>
        <v>11.264000000000001</v>
      </c>
      <c r="N149" s="14"/>
      <c r="O149" s="14" t="str">
        <f>IF(N149&gt;E149,E149-N149,"")</f>
        <v/>
      </c>
      <c r="P149" s="16" t="str">
        <f>IF(E149="","",SUMIF($C$2:$C$240,C149,$M$2:$M$240))</f>
        <v/>
      </c>
    </row>
    <row r="150" spans="1:16" x14ac:dyDescent="0.25">
      <c r="A150" s="11" t="s">
        <v>105</v>
      </c>
      <c r="B150" s="11" t="s">
        <v>13</v>
      </c>
      <c r="C150" s="12" t="s">
        <v>108</v>
      </c>
      <c r="D150" s="11" t="s">
        <v>17</v>
      </c>
      <c r="E150" s="11">
        <v>294</v>
      </c>
      <c r="F150" s="11"/>
      <c r="G150" s="11">
        <v>0.8</v>
      </c>
      <c r="H150" s="11">
        <v>1.2</v>
      </c>
      <c r="I150" s="11">
        <v>91</v>
      </c>
      <c r="J150" s="6">
        <f>G150*H150*I150</f>
        <v>87.36</v>
      </c>
      <c r="K150" s="13" t="s">
        <v>9</v>
      </c>
      <c r="L150" s="3" t="str">
        <f>IF(I150&lt;1,"O",IF(I150&lt;2,K150,"N"))</f>
        <v>N</v>
      </c>
      <c r="M150" s="14">
        <f>IF(L150="N",G150*H150*1650/2.4,J150*250)</f>
        <v>660</v>
      </c>
      <c r="N150" s="14">
        <f>M150</f>
        <v>660</v>
      </c>
      <c r="O150" s="14">
        <f>IF(N150&gt;E150,E150-N150,"")</f>
        <v>-366</v>
      </c>
      <c r="P150" s="16">
        <f>IF(E150="","",SUMIF($C$2:$C$240,C150,$M$2:$M$240))</f>
        <v>660</v>
      </c>
    </row>
    <row r="151" spans="1:16" x14ac:dyDescent="0.25">
      <c r="A151" s="11" t="s">
        <v>105</v>
      </c>
      <c r="B151" s="11" t="s">
        <v>13</v>
      </c>
      <c r="C151" s="12" t="s">
        <v>109</v>
      </c>
      <c r="D151" s="11" t="s">
        <v>38</v>
      </c>
      <c r="E151" s="11">
        <v>156</v>
      </c>
      <c r="F151" s="11"/>
      <c r="G151" s="11">
        <v>1.2</v>
      </c>
      <c r="H151" s="11">
        <v>0.8</v>
      </c>
      <c r="I151" s="11">
        <v>0.7</v>
      </c>
      <c r="J151" s="6">
        <f>G151*H151*I151</f>
        <v>0.67199999999999993</v>
      </c>
      <c r="K151" s="13" t="s">
        <v>9</v>
      </c>
      <c r="L151" s="3" t="str">
        <f>IF(I151&lt;1,"O",IF(I151&lt;2,K151,"N"))</f>
        <v>O</v>
      </c>
      <c r="M151" s="14">
        <f>IF(L151="N",G151*H151*1650/2.4,J151*250)</f>
        <v>167.99999999999997</v>
      </c>
      <c r="N151" s="14">
        <f>M151</f>
        <v>167.99999999999997</v>
      </c>
      <c r="O151" s="14">
        <f>IF(N151&gt;E151,E151-N151,"")</f>
        <v>-11.999999999999972</v>
      </c>
      <c r="P151" s="16">
        <f>IF(E151="","",SUMIF($C$2:$C$240,C151,$M$2:$M$240))</f>
        <v>167.99999999999997</v>
      </c>
    </row>
    <row r="152" spans="1:16" x14ac:dyDescent="0.25">
      <c r="A152" s="11" t="s">
        <v>105</v>
      </c>
      <c r="B152" s="11" t="s">
        <v>13</v>
      </c>
      <c r="C152" s="12" t="s">
        <v>110</v>
      </c>
      <c r="D152" s="11" t="s">
        <v>38</v>
      </c>
      <c r="E152" s="11">
        <v>1.75</v>
      </c>
      <c r="F152" s="11"/>
      <c r="G152" s="11">
        <v>0.27</v>
      </c>
      <c r="H152" s="11">
        <v>0.2</v>
      </c>
      <c r="I152" s="11">
        <v>0.13</v>
      </c>
      <c r="J152" s="6">
        <f>G152*H152*I152</f>
        <v>7.0200000000000011E-3</v>
      </c>
      <c r="K152" s="13" t="s">
        <v>9</v>
      </c>
      <c r="L152" s="3" t="str">
        <f>IF(I152&lt;1,"O",IF(I152&lt;2,K152,"N"))</f>
        <v>O</v>
      </c>
      <c r="M152" s="14">
        <f>IF(L152="N",G152*H152*1650/2.4,J152*250)</f>
        <v>1.7550000000000003</v>
      </c>
      <c r="N152" s="14">
        <f>M152</f>
        <v>1.7550000000000003</v>
      </c>
      <c r="O152" s="14">
        <f>IF(N152&gt;E152,E152-N152,"")</f>
        <v>-5.0000000000003375E-3</v>
      </c>
      <c r="P152" s="16">
        <f>IF(E152="","",SUMIF($C$2:$C$240,C152,$M$2:$M$240))</f>
        <v>1.7550000000000003</v>
      </c>
    </row>
    <row r="153" spans="1:16" x14ac:dyDescent="0.25">
      <c r="A153" s="11" t="s">
        <v>105</v>
      </c>
      <c r="B153" s="11" t="s">
        <v>13</v>
      </c>
      <c r="C153" s="12" t="s">
        <v>111</v>
      </c>
      <c r="D153" s="11" t="s">
        <v>38</v>
      </c>
      <c r="E153" s="11">
        <v>11.5</v>
      </c>
      <c r="F153" s="11"/>
      <c r="G153" s="11">
        <v>1.4</v>
      </c>
      <c r="H153" s="11">
        <v>0.2</v>
      </c>
      <c r="I153" s="11">
        <v>0.15</v>
      </c>
      <c r="J153" s="6">
        <f>G153*H153*I153</f>
        <v>4.1999999999999996E-2</v>
      </c>
      <c r="K153" s="13" t="s">
        <v>9</v>
      </c>
      <c r="L153" s="3" t="str">
        <f>IF(I153&lt;1,"O",IF(I153&lt;2,K153,"N"))</f>
        <v>O</v>
      </c>
      <c r="M153" s="14">
        <f>IF(L153="N",G153*H153*1650/2.4,J153*250)</f>
        <v>10.499999999999998</v>
      </c>
      <c r="N153" s="14">
        <f>M153</f>
        <v>10.499999999999998</v>
      </c>
      <c r="O153" s="14" t="str">
        <f>IF(N153&gt;E153,E153-N153,"")</f>
        <v/>
      </c>
      <c r="P153" s="16">
        <f>IF(E153="","",SUMIF($C$2:$C$240,C153,$M$2:$M$240))</f>
        <v>10.499999999999998</v>
      </c>
    </row>
    <row r="154" spans="1:16" x14ac:dyDescent="0.25">
      <c r="A154" s="11" t="s">
        <v>105</v>
      </c>
      <c r="B154" s="11" t="s">
        <v>13</v>
      </c>
      <c r="C154" s="12" t="s">
        <v>112</v>
      </c>
      <c r="D154" s="11" t="s">
        <v>38</v>
      </c>
      <c r="E154" s="11">
        <v>135</v>
      </c>
      <c r="F154" s="11"/>
      <c r="G154" s="11">
        <v>0.8</v>
      </c>
      <c r="H154" s="11">
        <v>1.2</v>
      </c>
      <c r="I154" s="11">
        <v>0.54</v>
      </c>
      <c r="J154" s="6">
        <f>G154*H154*I154</f>
        <v>0.51839999999999997</v>
      </c>
      <c r="K154" s="13" t="s">
        <v>9</v>
      </c>
      <c r="L154" s="3" t="str">
        <f>IF(I154&lt;1,"O",IF(I154&lt;2,K154,"N"))</f>
        <v>O</v>
      </c>
      <c r="M154" s="14">
        <f>IF(L154="N",G154*H154*1650/2.4,J154*250)</f>
        <v>129.6</v>
      </c>
      <c r="N154" s="14">
        <f>M154</f>
        <v>129.6</v>
      </c>
      <c r="O154" s="14" t="str">
        <f>IF(N154&gt;E154,E154-N154,"")</f>
        <v/>
      </c>
      <c r="P154" s="16">
        <f>IF(E154="","",SUMIF($C$2:$C$240,C154,$M$2:$M$240))</f>
        <v>129.6</v>
      </c>
    </row>
    <row r="155" spans="1:16" x14ac:dyDescent="0.25">
      <c r="A155" s="11" t="s">
        <v>105</v>
      </c>
      <c r="B155" s="11" t="s">
        <v>13</v>
      </c>
      <c r="C155" s="12" t="s">
        <v>113</v>
      </c>
      <c r="D155" s="11" t="s">
        <v>17</v>
      </c>
      <c r="E155" s="11">
        <v>660</v>
      </c>
      <c r="F155" s="11"/>
      <c r="G155" s="11">
        <v>1.23</v>
      </c>
      <c r="H155" s="11">
        <v>0.8</v>
      </c>
      <c r="I155" s="11">
        <v>1.05</v>
      </c>
      <c r="J155" s="6">
        <f>G155*H155*I155</f>
        <v>1.0332000000000001</v>
      </c>
      <c r="K155" s="13" t="s">
        <v>9</v>
      </c>
      <c r="L155" s="3" t="str">
        <f>IF(I155&lt;1,"O",IF(I155&lt;2,K155,"N"))</f>
        <v>O</v>
      </c>
      <c r="M155" s="14">
        <f>IF(L155="N",G155*H155*1650/2.4,J155*250)</f>
        <v>258.3</v>
      </c>
      <c r="N155" s="14">
        <f>M155</f>
        <v>258.3</v>
      </c>
      <c r="O155" s="14" t="str">
        <f>IF(N155&gt;E155,E155-N155,"")</f>
        <v/>
      </c>
      <c r="P155" s="16">
        <f>IF(E155="","",SUMIF($C$2:$C$240,C155,$M$2:$M$240))</f>
        <v>258.3</v>
      </c>
    </row>
    <row r="156" spans="1:16" x14ac:dyDescent="0.25">
      <c r="A156" s="11" t="s">
        <v>105</v>
      </c>
      <c r="B156" s="11" t="s">
        <v>13</v>
      </c>
      <c r="C156" s="12" t="s">
        <v>114</v>
      </c>
      <c r="D156" s="11" t="s">
        <v>38</v>
      </c>
      <c r="E156" s="11">
        <v>24</v>
      </c>
      <c r="F156" s="11"/>
      <c r="G156" s="11">
        <v>0.51</v>
      </c>
      <c r="H156" s="11">
        <v>0.28000000000000003</v>
      </c>
      <c r="I156" s="11">
        <v>0.26</v>
      </c>
      <c r="J156" s="6">
        <f>G156*H156*I156</f>
        <v>3.7128000000000001E-2</v>
      </c>
      <c r="K156" s="13" t="s">
        <v>19</v>
      </c>
      <c r="L156" s="3" t="str">
        <f>IF(I156&lt;1,"O",IF(I156&lt;2,K156,"N"))</f>
        <v>O</v>
      </c>
      <c r="M156" s="14">
        <f>IF(L156="N",G156*H156*1650/2.4,J156*250)</f>
        <v>9.282</v>
      </c>
      <c r="N156" s="14">
        <f>SUM(M156:M157)</f>
        <v>23.442</v>
      </c>
      <c r="O156" s="14" t="str">
        <f>IF(N156&gt;E156,E156-N156,"")</f>
        <v/>
      </c>
      <c r="P156" s="16">
        <f>IF(E156="","",SUMIF($C$2:$C$240,C156,$M$2:$M$240))</f>
        <v>23.442</v>
      </c>
    </row>
    <row r="157" spans="1:16" x14ac:dyDescent="0.25">
      <c r="A157" s="11" t="str">
        <f>A156</f>
        <v>DUI</v>
      </c>
      <c r="B157" s="11" t="str">
        <f>B156</f>
        <v>PAR-EC</v>
      </c>
      <c r="C157" s="12" t="str">
        <f>C156</f>
        <v>1470130</v>
      </c>
      <c r="D157" s="11" t="str">
        <f>D156</f>
        <v>EXW</v>
      </c>
      <c r="E157" s="11"/>
      <c r="F157" s="11"/>
      <c r="G157" s="11">
        <v>0.59</v>
      </c>
      <c r="H157" s="11">
        <v>0.4</v>
      </c>
      <c r="I157" s="11">
        <v>0.24</v>
      </c>
      <c r="J157" s="6">
        <f>G157*H157*I157</f>
        <v>5.6639999999999996E-2</v>
      </c>
      <c r="K157" s="13" t="s">
        <v>19</v>
      </c>
      <c r="L157" s="3" t="str">
        <f>IF(I157&lt;1,"O",IF(I157&lt;2,K157,"N"))</f>
        <v>O</v>
      </c>
      <c r="M157" s="14">
        <f>IF(L157="N",G157*H157*1650/2.4,J157*250)</f>
        <v>14.159999999999998</v>
      </c>
      <c r="N157" s="14"/>
      <c r="O157" s="14" t="str">
        <f>IF(N157&gt;E157,E157-N157,"")</f>
        <v/>
      </c>
      <c r="P157" s="16" t="str">
        <f>IF(E157="","",SUMIF($C$2:$C$240,C157,$M$2:$M$240))</f>
        <v/>
      </c>
    </row>
    <row r="158" spans="1:16" x14ac:dyDescent="0.25">
      <c r="A158" s="11" t="s">
        <v>105</v>
      </c>
      <c r="B158" s="11" t="s">
        <v>13</v>
      </c>
      <c r="C158" s="12" t="s">
        <v>115</v>
      </c>
      <c r="D158" s="11" t="s">
        <v>17</v>
      </c>
      <c r="E158" s="11">
        <v>300</v>
      </c>
      <c r="F158" s="11"/>
      <c r="G158" s="11">
        <v>0.86</v>
      </c>
      <c r="H158" s="11">
        <v>0.6</v>
      </c>
      <c r="I158" s="11">
        <v>0.75</v>
      </c>
      <c r="J158" s="6">
        <f>G158*H158*I158</f>
        <v>0.38700000000000001</v>
      </c>
      <c r="K158" s="13" t="s">
        <v>9</v>
      </c>
      <c r="L158" s="3" t="str">
        <f>IF(I158&lt;1,"O",IF(I158&lt;2,K158,"N"))</f>
        <v>O</v>
      </c>
      <c r="M158" s="14">
        <f>IF(L158="N",G158*H158*1650/2.4,J158*250)</f>
        <v>96.75</v>
      </c>
      <c r="N158" s="14">
        <f>M158</f>
        <v>96.75</v>
      </c>
      <c r="O158" s="14" t="str">
        <f>IF(N158&gt;E158,E158-N158,"")</f>
        <v/>
      </c>
      <c r="P158" s="16">
        <f>IF(E158="","",SUMIF($C$2:$C$240,C158,$M$2:$M$240))</f>
        <v>96.75</v>
      </c>
    </row>
    <row r="159" spans="1:16" x14ac:dyDescent="0.25">
      <c r="A159" s="11" t="s">
        <v>105</v>
      </c>
      <c r="B159" s="11" t="s">
        <v>13</v>
      </c>
      <c r="C159" s="12" t="s">
        <v>116</v>
      </c>
      <c r="D159" s="11" t="s">
        <v>17</v>
      </c>
      <c r="E159" s="11">
        <v>41.25</v>
      </c>
      <c r="F159" s="11"/>
      <c r="G159" s="11">
        <v>0.41</v>
      </c>
      <c r="H159" s="11">
        <v>0.34</v>
      </c>
      <c r="I159" s="11">
        <v>0.54</v>
      </c>
      <c r="J159" s="6">
        <f>G159*H159*I159</f>
        <v>7.527600000000001E-2</v>
      </c>
      <c r="K159" s="13" t="s">
        <v>9</v>
      </c>
      <c r="L159" s="3" t="str">
        <f>IF(I159&lt;1,"O",IF(I159&lt;2,K159,"N"))</f>
        <v>O</v>
      </c>
      <c r="M159" s="14">
        <f>IF(L159="N",G159*H159*1650/2.4,J159*250)</f>
        <v>18.819000000000003</v>
      </c>
      <c r="N159" s="14">
        <f>SUM(M159:M162)</f>
        <v>52.549000000000007</v>
      </c>
      <c r="O159" s="14">
        <f>IF(N159&gt;E159,E159-N159,"")</f>
        <v>-11.299000000000007</v>
      </c>
      <c r="P159" s="16">
        <f>IF(E159="","",SUMIF($C$2:$C$240,C159,$M$2:$M$240))</f>
        <v>52.549000000000007</v>
      </c>
    </row>
    <row r="160" spans="1:16" x14ac:dyDescent="0.25">
      <c r="A160" s="11" t="str">
        <f>A159</f>
        <v>DUI</v>
      </c>
      <c r="B160" s="11" t="str">
        <f>B159</f>
        <v>PAR-EC</v>
      </c>
      <c r="C160" s="12" t="str">
        <f>C159</f>
        <v>1379056</v>
      </c>
      <c r="D160" s="11" t="str">
        <f>D159</f>
        <v>DDU</v>
      </c>
      <c r="E160" s="11"/>
      <c r="F160" s="11"/>
      <c r="G160" s="11">
        <v>0.38</v>
      </c>
      <c r="H160" s="11">
        <v>0.32</v>
      </c>
      <c r="I160" s="11">
        <v>0.48</v>
      </c>
      <c r="J160" s="6">
        <f>G160*H160*I160</f>
        <v>5.8367999999999996E-2</v>
      </c>
      <c r="K160" s="13" t="s">
        <v>9</v>
      </c>
      <c r="L160" s="3" t="str">
        <f>IF(I160&lt;1,"O",IF(I160&lt;2,K160,"N"))</f>
        <v>O</v>
      </c>
      <c r="M160" s="14">
        <f>IF(L160="N",G160*H160*1650/2.4,J160*250)</f>
        <v>14.591999999999999</v>
      </c>
      <c r="N160" s="14"/>
      <c r="O160" s="14" t="str">
        <f>IF(N160&gt;E160,E160-N160,"")</f>
        <v/>
      </c>
      <c r="P160" s="16" t="str">
        <f>IF(E160="","",SUMIF($C$2:$C$240,C160,$M$2:$M$240))</f>
        <v/>
      </c>
    </row>
    <row r="161" spans="1:16" x14ac:dyDescent="0.25">
      <c r="A161" s="11" t="str">
        <f>A160</f>
        <v>DUI</v>
      </c>
      <c r="B161" s="11" t="str">
        <f>B160</f>
        <v>PAR-EC</v>
      </c>
      <c r="C161" s="12" t="str">
        <f>C160</f>
        <v>1379056</v>
      </c>
      <c r="D161" s="11" t="str">
        <f>D160</f>
        <v>DDU</v>
      </c>
      <c r="E161" s="11"/>
      <c r="F161" s="11"/>
      <c r="G161" s="11">
        <v>0.34</v>
      </c>
      <c r="H161" s="11">
        <v>0.31</v>
      </c>
      <c r="I161" s="11">
        <v>0.48</v>
      </c>
      <c r="J161" s="6">
        <f>G161*H161*I161</f>
        <v>5.0592000000000005E-2</v>
      </c>
      <c r="K161" s="13" t="s">
        <v>9</v>
      </c>
      <c r="L161" s="3" t="str">
        <f>IF(I161&lt;1,"O",IF(I161&lt;2,K161,"N"))</f>
        <v>O</v>
      </c>
      <c r="M161" s="14">
        <f>IF(L161="N",G161*H161*1650/2.4,J161*250)</f>
        <v>12.648000000000001</v>
      </c>
      <c r="N161" s="14"/>
      <c r="O161" s="14" t="str">
        <f>IF(N161&gt;E161,E161-N161,"")</f>
        <v/>
      </c>
      <c r="P161" s="16" t="str">
        <f>IF(E161="","",SUMIF($C$2:$C$240,C161,$M$2:$M$240))</f>
        <v/>
      </c>
    </row>
    <row r="162" spans="1:16" x14ac:dyDescent="0.25">
      <c r="A162" s="11" t="str">
        <f>A161</f>
        <v>DUI</v>
      </c>
      <c r="B162" s="11" t="str">
        <f>B161</f>
        <v>PAR-EC</v>
      </c>
      <c r="C162" s="12" t="str">
        <f>C161</f>
        <v>1379056</v>
      </c>
      <c r="D162" s="11" t="str">
        <f>D161</f>
        <v>DDU</v>
      </c>
      <c r="E162" s="11"/>
      <c r="F162" s="11"/>
      <c r="G162" s="11">
        <v>0.59</v>
      </c>
      <c r="H162" s="11">
        <v>0.4</v>
      </c>
      <c r="I162" s="11">
        <v>0.11</v>
      </c>
      <c r="J162" s="6">
        <f>G162*H162*I162</f>
        <v>2.596E-2</v>
      </c>
      <c r="K162" s="13" t="s">
        <v>9</v>
      </c>
      <c r="L162" s="3" t="str">
        <f>IF(I162&lt;1,"O",IF(I162&lt;2,K162,"N"))</f>
        <v>O</v>
      </c>
      <c r="M162" s="14">
        <f>IF(L162="N",G162*H162*1650/2.4,J162*250)</f>
        <v>6.49</v>
      </c>
      <c r="N162" s="14"/>
      <c r="O162" s="14" t="str">
        <f>IF(N162&gt;E162,E162-N162,"")</f>
        <v/>
      </c>
      <c r="P162" s="16" t="str">
        <f>IF(E162="","",SUMIF($C$2:$C$240,C162,$M$2:$M$240))</f>
        <v/>
      </c>
    </row>
    <row r="163" spans="1:16" x14ac:dyDescent="0.25">
      <c r="A163" s="11" t="s">
        <v>105</v>
      </c>
      <c r="B163" s="11" t="s">
        <v>13</v>
      </c>
      <c r="C163" s="12" t="s">
        <v>117</v>
      </c>
      <c r="D163" s="11" t="s">
        <v>17</v>
      </c>
      <c r="E163" s="11">
        <v>30.25</v>
      </c>
      <c r="F163" s="11"/>
      <c r="G163" s="11">
        <v>0.52</v>
      </c>
      <c r="H163" s="11">
        <v>0.2</v>
      </c>
      <c r="I163" s="11">
        <v>0.2</v>
      </c>
      <c r="J163" s="6">
        <f>G163*H163*I163</f>
        <v>2.0800000000000003E-2</v>
      </c>
      <c r="K163" s="13" t="s">
        <v>9</v>
      </c>
      <c r="L163" s="3" t="str">
        <f>IF(I163&lt;1,"O",IF(I163&lt;2,K163,"N"))</f>
        <v>O</v>
      </c>
      <c r="M163" s="14">
        <f>IF(L163="N",G163*H163*1650/2.4,J163*250)</f>
        <v>5.2000000000000011</v>
      </c>
      <c r="N163" s="14">
        <f>SUM(M163:M165)</f>
        <v>22.934999999999999</v>
      </c>
      <c r="O163" s="14" t="str">
        <f>IF(N163&gt;E163,E163-N163,"")</f>
        <v/>
      </c>
      <c r="P163" s="16">
        <f>IF(E163="","",SUMIF($C$2:$C$240,C163,$M$2:$M$240))</f>
        <v>22.934999999999999</v>
      </c>
    </row>
    <row r="164" spans="1:16" x14ac:dyDescent="0.25">
      <c r="A164" s="11" t="str">
        <f>A163</f>
        <v>DUI</v>
      </c>
      <c r="B164" s="11" t="str">
        <f>B163</f>
        <v>PAR-EC</v>
      </c>
      <c r="C164" s="12" t="str">
        <f>C163</f>
        <v>1379053</v>
      </c>
      <c r="D164" s="11" t="str">
        <f>D163</f>
        <v>DDU</v>
      </c>
      <c r="E164" s="11"/>
      <c r="F164" s="11"/>
      <c r="G164" s="11">
        <v>0.59</v>
      </c>
      <c r="H164" s="11">
        <v>0.4</v>
      </c>
      <c r="I164" s="11">
        <v>0.24</v>
      </c>
      <c r="J164" s="6">
        <f>G164*H164*I164</f>
        <v>5.6639999999999996E-2</v>
      </c>
      <c r="K164" s="13" t="s">
        <v>9</v>
      </c>
      <c r="L164" s="3" t="str">
        <f>IF(I164&lt;1,"O",IF(I164&lt;2,K164,"N"))</f>
        <v>O</v>
      </c>
      <c r="M164" s="14">
        <f>IF(L164="N",G164*H164*1650/2.4,J164*250)</f>
        <v>14.159999999999998</v>
      </c>
      <c r="N164" s="14"/>
      <c r="O164" s="14" t="str">
        <f>IF(N164&gt;E164,E164-N164,"")</f>
        <v/>
      </c>
      <c r="P164" s="16" t="str">
        <f>IF(E164="","",SUMIF($C$2:$C$240,C164,$M$2:$M$240))</f>
        <v/>
      </c>
    </row>
    <row r="165" spans="1:16" x14ac:dyDescent="0.25">
      <c r="A165" s="11" t="str">
        <f>A164</f>
        <v>DUI</v>
      </c>
      <c r="B165" s="11" t="str">
        <f>B164</f>
        <v>PAR-EC</v>
      </c>
      <c r="C165" s="12" t="str">
        <f>C164</f>
        <v>1379053</v>
      </c>
      <c r="D165" s="11" t="str">
        <f>D164</f>
        <v>DDU</v>
      </c>
      <c r="E165" s="11"/>
      <c r="F165" s="11"/>
      <c r="G165" s="11">
        <v>0.55000000000000004</v>
      </c>
      <c r="H165" s="11">
        <v>0.52</v>
      </c>
      <c r="I165" s="11">
        <v>0.05</v>
      </c>
      <c r="J165" s="6">
        <f>G165*H165*I165</f>
        <v>1.4300000000000002E-2</v>
      </c>
      <c r="K165" s="13" t="s">
        <v>9</v>
      </c>
      <c r="L165" s="3" t="str">
        <f>IF(I165&lt;1,"O",IF(I165&lt;2,K165,"N"))</f>
        <v>O</v>
      </c>
      <c r="M165" s="14">
        <f>IF(L165="N",G165*H165*1650/2.4,J165*250)</f>
        <v>3.5750000000000006</v>
      </c>
      <c r="N165" s="14"/>
      <c r="O165" s="14" t="str">
        <f>IF(N165&gt;E165,E165-N165,"")</f>
        <v/>
      </c>
      <c r="P165" s="16" t="str">
        <f>IF(E165="","",SUMIF($C$2:$C$240,C165,$M$2:$M$240))</f>
        <v/>
      </c>
    </row>
    <row r="166" spans="1:16" x14ac:dyDescent="0.25">
      <c r="A166" s="11" t="s">
        <v>105</v>
      </c>
      <c r="B166" s="11" t="s">
        <v>13</v>
      </c>
      <c r="C166" s="12" t="s">
        <v>118</v>
      </c>
      <c r="D166" s="11" t="s">
        <v>17</v>
      </c>
      <c r="E166" s="11">
        <v>426</v>
      </c>
      <c r="F166" s="11"/>
      <c r="G166" s="11">
        <v>1.2</v>
      </c>
      <c r="H166" s="11">
        <v>0.8</v>
      </c>
      <c r="I166" s="11">
        <v>0.75</v>
      </c>
      <c r="J166" s="6">
        <f>G166*H166*I166</f>
        <v>0.72</v>
      </c>
      <c r="K166" s="13" t="s">
        <v>9</v>
      </c>
      <c r="L166" s="3" t="str">
        <f>IF(I166&lt;1,"O",IF(I166&lt;2,K166,"N"))</f>
        <v>O</v>
      </c>
      <c r="M166" s="14">
        <f>IF(L166="N",G166*H166*1650/2.4,J166*250)</f>
        <v>180</v>
      </c>
      <c r="N166" s="14">
        <f>M166</f>
        <v>180</v>
      </c>
      <c r="O166" s="14" t="str">
        <f>IF(N166&gt;E166,E166-N166,"")</f>
        <v/>
      </c>
      <c r="P166" s="16">
        <f>IF(E166="","",SUMIF($C$2:$C$240,C166,$M$2:$M$240))</f>
        <v>180</v>
      </c>
    </row>
    <row r="167" spans="1:16" x14ac:dyDescent="0.25">
      <c r="A167" s="11" t="s">
        <v>105</v>
      </c>
      <c r="B167" s="11" t="s">
        <v>13</v>
      </c>
      <c r="C167" s="12" t="s">
        <v>119</v>
      </c>
      <c r="D167" s="11" t="s">
        <v>17</v>
      </c>
      <c r="E167" s="11">
        <v>2495</v>
      </c>
      <c r="F167" s="11"/>
      <c r="G167" s="11">
        <v>1.22</v>
      </c>
      <c r="H167" s="11">
        <v>0.81</v>
      </c>
      <c r="I167" s="11">
        <v>0.87</v>
      </c>
      <c r="J167" s="6">
        <f>G167*H167*I167</f>
        <v>0.85973400000000011</v>
      </c>
      <c r="K167" s="13" t="s">
        <v>9</v>
      </c>
      <c r="L167" s="3" t="str">
        <f>IF(I167&lt;1,"O",IF(I167&lt;2,K167,"N"))</f>
        <v>O</v>
      </c>
      <c r="M167" s="14">
        <f>IF(L167="N",G167*H167*1650/2.4,J167*250)</f>
        <v>214.93350000000004</v>
      </c>
      <c r="N167" s="14">
        <f>SUM(M167:M170)</f>
        <v>859.73400000000015</v>
      </c>
      <c r="O167" s="14" t="str">
        <f>IF(N167&gt;E167,E167-N167,"")</f>
        <v/>
      </c>
      <c r="P167" s="16">
        <f>IF(E167="","",SUMIF($C$2:$C$240,C167,$M$2:$M$240))</f>
        <v>859.73400000000015</v>
      </c>
    </row>
    <row r="168" spans="1:16" x14ac:dyDescent="0.25">
      <c r="A168" s="11" t="str">
        <f>A167</f>
        <v>DUI</v>
      </c>
      <c r="B168" s="11" t="str">
        <f>B167</f>
        <v>PAR-EC</v>
      </c>
      <c r="C168" s="12" t="str">
        <f>C167</f>
        <v>1470452</v>
      </c>
      <c r="D168" s="11" t="str">
        <f>D167</f>
        <v>DDU</v>
      </c>
      <c r="E168" s="11"/>
      <c r="F168" s="11"/>
      <c r="G168" s="11">
        <v>1.22</v>
      </c>
      <c r="H168" s="11">
        <v>0.81</v>
      </c>
      <c r="I168" s="11">
        <v>0.87</v>
      </c>
      <c r="J168" s="6">
        <f>G168*H168*I168</f>
        <v>0.85973400000000011</v>
      </c>
      <c r="K168" s="13" t="s">
        <v>9</v>
      </c>
      <c r="L168" s="3" t="str">
        <f>IF(I168&lt;1,"O",IF(I168&lt;2,K168,"N"))</f>
        <v>O</v>
      </c>
      <c r="M168" s="14">
        <f>IF(L168="N",G168*H168*1650/2.4,J168*250)</f>
        <v>214.93350000000004</v>
      </c>
      <c r="N168" s="14"/>
      <c r="O168" s="14" t="str">
        <f>IF(N168&gt;E168,E168-N168,"")</f>
        <v/>
      </c>
      <c r="P168" s="16" t="str">
        <f>IF(E168="","",SUMIF($C$2:$C$240,C168,$M$2:$M$240))</f>
        <v/>
      </c>
    </row>
    <row r="169" spans="1:16" x14ac:dyDescent="0.25">
      <c r="A169" s="11" t="str">
        <f>A168</f>
        <v>DUI</v>
      </c>
      <c r="B169" s="11" t="str">
        <f>B168</f>
        <v>PAR-EC</v>
      </c>
      <c r="C169" s="12" t="str">
        <f>C168</f>
        <v>1470452</v>
      </c>
      <c r="D169" s="11" t="str">
        <f>D168</f>
        <v>DDU</v>
      </c>
      <c r="E169" s="11"/>
      <c r="F169" s="11"/>
      <c r="G169" s="11">
        <v>1.22</v>
      </c>
      <c r="H169" s="11">
        <v>0.81</v>
      </c>
      <c r="I169" s="11">
        <v>0.87</v>
      </c>
      <c r="J169" s="6">
        <f>G169*H169*I169</f>
        <v>0.85973400000000011</v>
      </c>
      <c r="K169" s="13" t="s">
        <v>9</v>
      </c>
      <c r="L169" s="3" t="str">
        <f>IF(I169&lt;1,"O",IF(I169&lt;2,K169,"N"))</f>
        <v>O</v>
      </c>
      <c r="M169" s="14">
        <f>IF(L169="N",G169*H169*1650/2.4,J169*250)</f>
        <v>214.93350000000004</v>
      </c>
      <c r="N169" s="14"/>
      <c r="O169" s="14" t="str">
        <f>IF(N169&gt;E169,E169-N169,"")</f>
        <v/>
      </c>
      <c r="P169" s="16" t="str">
        <f>IF(E169="","",SUMIF($C$2:$C$240,C169,$M$2:$M$240))</f>
        <v/>
      </c>
    </row>
    <row r="170" spans="1:16" x14ac:dyDescent="0.25">
      <c r="A170" s="11" t="str">
        <f>A169</f>
        <v>DUI</v>
      </c>
      <c r="B170" s="11" t="str">
        <f>B169</f>
        <v>PAR-EC</v>
      </c>
      <c r="C170" s="12" t="str">
        <f>C169</f>
        <v>1470452</v>
      </c>
      <c r="D170" s="11" t="str">
        <f>D169</f>
        <v>DDU</v>
      </c>
      <c r="E170" s="11"/>
      <c r="F170" s="11"/>
      <c r="G170" s="11">
        <v>1.22</v>
      </c>
      <c r="H170" s="11">
        <v>0.81</v>
      </c>
      <c r="I170" s="11">
        <v>0.87</v>
      </c>
      <c r="J170" s="6">
        <f>G170*H170*I170</f>
        <v>0.85973400000000011</v>
      </c>
      <c r="K170" s="13" t="s">
        <v>9</v>
      </c>
      <c r="L170" s="3" t="str">
        <f>IF(I170&lt;1,"O",IF(I170&lt;2,K170,"N"))</f>
        <v>O</v>
      </c>
      <c r="M170" s="14">
        <f>IF(L170="N",G170*H170*1650/2.4,J170*250)</f>
        <v>214.93350000000004</v>
      </c>
      <c r="N170" s="14"/>
      <c r="O170" s="14" t="str">
        <f>IF(N170&gt;E170,E170-N170,"")</f>
        <v/>
      </c>
      <c r="P170" s="16" t="str">
        <f>IF(E170="","",SUMIF($C$2:$C$240,C170,$M$2:$M$240))</f>
        <v/>
      </c>
    </row>
    <row r="171" spans="1:16" x14ac:dyDescent="0.25">
      <c r="A171" s="11" t="s">
        <v>105</v>
      </c>
      <c r="B171" s="11" t="s">
        <v>13</v>
      </c>
      <c r="C171" s="12" t="s">
        <v>120</v>
      </c>
      <c r="D171" s="11" t="s">
        <v>17</v>
      </c>
      <c r="E171" s="11">
        <v>75</v>
      </c>
      <c r="F171" s="11"/>
      <c r="G171" s="11">
        <v>0.8</v>
      </c>
      <c r="H171" s="11">
        <v>0.6</v>
      </c>
      <c r="I171" s="11">
        <v>0.43</v>
      </c>
      <c r="J171" s="6">
        <f>G171*H171*I171</f>
        <v>0.2064</v>
      </c>
      <c r="K171" s="13" t="s">
        <v>19</v>
      </c>
      <c r="L171" s="3" t="str">
        <f>IF(I171&lt;1,"O",IF(I171&lt;2,K171,"N"))</f>
        <v>O</v>
      </c>
      <c r="M171" s="14">
        <f>IF(L171="N",G171*H171*1650/2.4,J171*250)</f>
        <v>51.6</v>
      </c>
      <c r="N171" s="14">
        <f>M171</f>
        <v>51.6</v>
      </c>
      <c r="O171" s="14" t="str">
        <f>IF(N171&gt;E171,E171-N171,"")</f>
        <v/>
      </c>
      <c r="P171" s="16">
        <f>IF(E171="","",SUMIF($C$2:$C$240,C171,$M$2:$M$240))</f>
        <v>51.6</v>
      </c>
    </row>
    <row r="172" spans="1:16" x14ac:dyDescent="0.25">
      <c r="A172" s="11" t="s">
        <v>105</v>
      </c>
      <c r="B172" s="11" t="s">
        <v>13</v>
      </c>
      <c r="C172" s="12" t="s">
        <v>121</v>
      </c>
      <c r="D172" s="11" t="s">
        <v>38</v>
      </c>
      <c r="E172" s="11">
        <v>20</v>
      </c>
      <c r="F172" s="11"/>
      <c r="G172" s="11">
        <v>0.41</v>
      </c>
      <c r="H172" s="11">
        <v>0.31</v>
      </c>
      <c r="I172" s="11">
        <v>0.19</v>
      </c>
      <c r="J172" s="6">
        <f>G172*H172*I172</f>
        <v>2.4148999999999997E-2</v>
      </c>
      <c r="K172" s="13" t="s">
        <v>9</v>
      </c>
      <c r="L172" s="3" t="str">
        <f>IF(I172&lt;1,"O",IF(I172&lt;2,K172,"N"))</f>
        <v>O</v>
      </c>
      <c r="M172" s="14">
        <f>IF(L172="N",G172*H172*1650/2.4,J172*250)</f>
        <v>6.0372499999999993</v>
      </c>
      <c r="N172" s="14">
        <f>SUM(M172:M173)</f>
        <v>20.674250000000001</v>
      </c>
      <c r="O172" s="14">
        <f>IF(N172&gt;E172,E172-N172,"")</f>
        <v>-0.67425000000000068</v>
      </c>
      <c r="P172" s="16">
        <f>IF(E172="","",SUMIF($C$2:$C$240,C172,$M$2:$M$240))</f>
        <v>20.674250000000001</v>
      </c>
    </row>
    <row r="173" spans="1:16" x14ac:dyDescent="0.25">
      <c r="A173" s="11" t="str">
        <f>A172</f>
        <v>DUI</v>
      </c>
      <c r="B173" s="11" t="str">
        <f>B172</f>
        <v>PAR-EC</v>
      </c>
      <c r="C173" s="12" t="str">
        <f>C172</f>
        <v>1470523</v>
      </c>
      <c r="D173" s="11" t="str">
        <f>D172</f>
        <v>EXW</v>
      </c>
      <c r="E173" s="11"/>
      <c r="F173" s="11"/>
      <c r="G173" s="11">
        <v>0.51</v>
      </c>
      <c r="H173" s="11">
        <v>0.41</v>
      </c>
      <c r="I173" s="11">
        <v>0.28000000000000003</v>
      </c>
      <c r="J173" s="6">
        <f>G173*H173*I173</f>
        <v>5.8548000000000003E-2</v>
      </c>
      <c r="K173" s="13" t="s">
        <v>9</v>
      </c>
      <c r="L173" s="3" t="str">
        <f>IF(I173&lt;1,"O",IF(I173&lt;2,K173,"N"))</f>
        <v>O</v>
      </c>
      <c r="M173" s="14">
        <f>IF(L173="N",G173*H173*1650/2.4,J173*250)</f>
        <v>14.637</v>
      </c>
      <c r="N173" s="14"/>
      <c r="O173" s="14" t="str">
        <f>IF(N173&gt;E173,E173-N173,"")</f>
        <v/>
      </c>
      <c r="P173" s="16" t="str">
        <f>IF(E173="","",SUMIF($C$2:$C$240,C173,$M$2:$M$240))</f>
        <v/>
      </c>
    </row>
    <row r="174" spans="1:16" x14ac:dyDescent="0.25">
      <c r="A174" s="11" t="s">
        <v>105</v>
      </c>
      <c r="B174" s="11" t="s">
        <v>13</v>
      </c>
      <c r="C174" s="12" t="s">
        <v>122</v>
      </c>
      <c r="D174" s="11" t="s">
        <v>38</v>
      </c>
      <c r="E174" s="11">
        <v>12.75</v>
      </c>
      <c r="F174" s="11"/>
      <c r="G174" s="11">
        <v>0.35</v>
      </c>
      <c r="H174" s="11">
        <v>0.23</v>
      </c>
      <c r="I174" s="11">
        <v>0.21</v>
      </c>
      <c r="J174" s="6">
        <f>G174*H174*I174</f>
        <v>1.6905E-2</v>
      </c>
      <c r="K174" s="13" t="s">
        <v>9</v>
      </c>
      <c r="L174" s="3" t="str">
        <f>IF(I174&lt;1,"O",IF(I174&lt;2,K174,"N"))</f>
        <v>O</v>
      </c>
      <c r="M174" s="14">
        <f>IF(L174="N",G174*H174*1650/2.4,J174*250)</f>
        <v>4.2262500000000003</v>
      </c>
      <c r="N174" s="14">
        <f>SUM(M174:M175)</f>
        <v>13.22625</v>
      </c>
      <c r="O174" s="14">
        <f>IF(N174&gt;E174,E174-N174,"")</f>
        <v>-0.47625000000000028</v>
      </c>
      <c r="P174" s="16">
        <f>IF(E174="","",SUMIF($C$2:$C$240,C174,$M$2:$M$240))</f>
        <v>13.22625</v>
      </c>
    </row>
    <row r="175" spans="1:16" x14ac:dyDescent="0.25">
      <c r="A175" s="11" t="str">
        <f>A174</f>
        <v>DUI</v>
      </c>
      <c r="B175" s="11" t="str">
        <f>B174</f>
        <v>PAR-EC</v>
      </c>
      <c r="C175" s="12" t="str">
        <f>C174</f>
        <v>1470500</v>
      </c>
      <c r="D175" s="11" t="str">
        <f>D174</f>
        <v>EXW</v>
      </c>
      <c r="E175" s="11"/>
      <c r="F175" s="11"/>
      <c r="G175" s="11">
        <v>0.4</v>
      </c>
      <c r="H175" s="11">
        <v>0.3</v>
      </c>
      <c r="I175" s="11">
        <v>0.3</v>
      </c>
      <c r="J175" s="6">
        <f>G175*H175*I175</f>
        <v>3.5999999999999997E-2</v>
      </c>
      <c r="K175" s="13" t="s">
        <v>9</v>
      </c>
      <c r="L175" s="3" t="str">
        <f>IF(I175&lt;1,"O",IF(I175&lt;2,K175,"N"))</f>
        <v>O</v>
      </c>
      <c r="M175" s="14">
        <f>IF(L175="N",G175*H175*1650/2.4,J175*250)</f>
        <v>9</v>
      </c>
      <c r="N175" s="14"/>
      <c r="O175" s="14" t="str">
        <f>IF(N175&gt;E175,E175-N175,"")</f>
        <v/>
      </c>
      <c r="P175" s="16" t="str">
        <f>IF(E175="","",SUMIF($C$2:$C$240,C175,$M$2:$M$240))</f>
        <v/>
      </c>
    </row>
    <row r="176" spans="1:16" x14ac:dyDescent="0.25">
      <c r="A176" s="11" t="s">
        <v>105</v>
      </c>
      <c r="B176" s="11" t="s">
        <v>13</v>
      </c>
      <c r="C176" s="12" t="s">
        <v>123</v>
      </c>
      <c r="D176" s="11" t="s">
        <v>17</v>
      </c>
      <c r="E176" s="11">
        <v>2.25</v>
      </c>
      <c r="F176" s="11"/>
      <c r="G176" s="11">
        <v>0.31</v>
      </c>
      <c r="H176" s="11">
        <v>0.23</v>
      </c>
      <c r="I176" s="11">
        <v>0.12</v>
      </c>
      <c r="J176" s="6">
        <f>G176*H176*I176</f>
        <v>8.5559999999999994E-3</v>
      </c>
      <c r="K176" s="13" t="s">
        <v>9</v>
      </c>
      <c r="L176" s="3" t="str">
        <f>IF(I176&lt;1,"O",IF(I176&lt;2,K176,"N"))</f>
        <v>O</v>
      </c>
      <c r="M176" s="14">
        <f>IF(L176="N",G176*H176*1650/2.4,J176*250)</f>
        <v>2.1389999999999998</v>
      </c>
      <c r="N176" s="14">
        <f>M176</f>
        <v>2.1389999999999998</v>
      </c>
      <c r="O176" s="14" t="str">
        <f>IF(N176&gt;E176,E176-N176,"")</f>
        <v/>
      </c>
      <c r="P176" s="16">
        <f>IF(E176="","",SUMIF($C$2:$C$240,C176,$M$2:$M$240))</f>
        <v>2.1389999999999998</v>
      </c>
    </row>
    <row r="177" spans="1:16" x14ac:dyDescent="0.25">
      <c r="A177" s="11" t="s">
        <v>105</v>
      </c>
      <c r="B177" s="11" t="s">
        <v>13</v>
      </c>
      <c r="C177" s="12" t="s">
        <v>124</v>
      </c>
      <c r="D177" s="11" t="s">
        <v>38</v>
      </c>
      <c r="E177" s="11">
        <v>528</v>
      </c>
      <c r="F177" s="11"/>
      <c r="G177" s="11">
        <v>0.8</v>
      </c>
      <c r="H177" s="11">
        <v>1.2</v>
      </c>
      <c r="I177" s="11">
        <v>1.01</v>
      </c>
      <c r="J177" s="6">
        <f>G177*H177*I177</f>
        <v>0.96960000000000002</v>
      </c>
      <c r="K177" s="13" t="s">
        <v>9</v>
      </c>
      <c r="L177" s="3" t="str">
        <f>IF(I177&lt;1,"O",IF(I177&lt;2,K177,"N"))</f>
        <v>O</v>
      </c>
      <c r="M177" s="14">
        <f>IF(L177="N",G177*H177*1650/2.4,J177*250)</f>
        <v>242.4</v>
      </c>
      <c r="N177" s="14">
        <f>SUM(M177:M178)</f>
        <v>484.8</v>
      </c>
      <c r="O177" s="14" t="str">
        <f>IF(N177&gt;E177,E177-N177,"")</f>
        <v/>
      </c>
      <c r="P177" s="16">
        <f>IF(E177="","",SUMIF($C$2:$C$240,C177,$M$2:$M$240))</f>
        <v>484.8</v>
      </c>
    </row>
    <row r="178" spans="1:16" x14ac:dyDescent="0.25">
      <c r="A178" s="11" t="str">
        <f>A177</f>
        <v>DUI</v>
      </c>
      <c r="B178" s="11" t="str">
        <f>B177</f>
        <v>PAR-EC</v>
      </c>
      <c r="C178" s="12" t="str">
        <f>C177</f>
        <v>1470499</v>
      </c>
      <c r="D178" s="11" t="str">
        <f>D177</f>
        <v>EXW</v>
      </c>
      <c r="E178" s="11"/>
      <c r="F178" s="11"/>
      <c r="G178" s="11">
        <v>0.8</v>
      </c>
      <c r="H178" s="11">
        <v>1.2</v>
      </c>
      <c r="I178" s="11">
        <v>1.01</v>
      </c>
      <c r="J178" s="6">
        <f>G178*H178*I178</f>
        <v>0.96960000000000002</v>
      </c>
      <c r="K178" s="13" t="s">
        <v>9</v>
      </c>
      <c r="L178" s="3" t="str">
        <f>IF(I178&lt;1,"O",IF(I178&lt;2,K178,"N"))</f>
        <v>O</v>
      </c>
      <c r="M178" s="14">
        <f>IF(L178="N",G178*H178*1650/2.4,J178*250)</f>
        <v>242.4</v>
      </c>
      <c r="N178" s="14"/>
      <c r="O178" s="14" t="str">
        <f>IF(N178&gt;E178,E178-N178,"")</f>
        <v/>
      </c>
      <c r="P178" s="16" t="str">
        <f>IF(E178="","",SUMIF($C$2:$C$240,C178,$M$2:$M$240))</f>
        <v/>
      </c>
    </row>
    <row r="179" spans="1:16" x14ac:dyDescent="0.25">
      <c r="A179" s="11" t="s">
        <v>105</v>
      </c>
      <c r="B179" s="11" t="s">
        <v>13</v>
      </c>
      <c r="C179" s="12" t="s">
        <v>125</v>
      </c>
      <c r="D179" s="11" t="s">
        <v>17</v>
      </c>
      <c r="E179" s="11">
        <v>220</v>
      </c>
      <c r="F179" s="11"/>
      <c r="G179" s="11">
        <v>3.12</v>
      </c>
      <c r="H179" s="11">
        <v>0.4</v>
      </c>
      <c r="I179" s="11">
        <v>0.49</v>
      </c>
      <c r="J179" s="6">
        <f>G179*H179*I179</f>
        <v>0.61152000000000006</v>
      </c>
      <c r="K179" s="13" t="s">
        <v>9</v>
      </c>
      <c r="L179" s="3" t="str">
        <f>IF(I179&lt;1,"O",IF(I179&lt;2,K179,"N"))</f>
        <v>O</v>
      </c>
      <c r="M179" s="14">
        <f>IF(L179="N",G179*H179*1650/2.4,J179*250)</f>
        <v>152.88000000000002</v>
      </c>
      <c r="N179" s="14">
        <f>M179</f>
        <v>152.88000000000002</v>
      </c>
      <c r="O179" s="14" t="str">
        <f>IF(N179&gt;E179,E179-N179,"")</f>
        <v/>
      </c>
      <c r="P179" s="16">
        <f>IF(E179="","",SUMIF($C$2:$C$240,C179,$M$2:$M$240))</f>
        <v>152.88000000000002</v>
      </c>
    </row>
    <row r="180" spans="1:16" x14ac:dyDescent="0.25">
      <c r="A180" s="11" t="s">
        <v>105</v>
      </c>
      <c r="B180" s="11" t="s">
        <v>13</v>
      </c>
      <c r="C180" s="12" t="s">
        <v>126</v>
      </c>
      <c r="D180" s="11" t="s">
        <v>17</v>
      </c>
      <c r="E180" s="11">
        <v>168</v>
      </c>
      <c r="F180" s="11"/>
      <c r="G180" s="11">
        <v>0.79</v>
      </c>
      <c r="H180" s="11">
        <v>0.5</v>
      </c>
      <c r="I180" s="11">
        <v>0.3</v>
      </c>
      <c r="J180" s="6">
        <f>G180*H180*I180</f>
        <v>0.11849999999999999</v>
      </c>
      <c r="K180" s="13" t="s">
        <v>9</v>
      </c>
      <c r="L180" s="3" t="str">
        <f>IF(I180&lt;1,"O",IF(I180&lt;2,K180,"N"))</f>
        <v>O</v>
      </c>
      <c r="M180" s="14">
        <f>IF(L180="N",G180*H180*1650/2.4,J180*250)</f>
        <v>29.625</v>
      </c>
      <c r="N180" s="14">
        <f>SUM(M180:M186)</f>
        <v>196.125</v>
      </c>
      <c r="O180" s="14">
        <f>IF(N180&gt;E180,E180-N180,"")</f>
        <v>-28.125</v>
      </c>
      <c r="P180" s="16">
        <f>IF(E180="","",SUMIF($C$2:$C$240,C180,$M$2:$M$240))</f>
        <v>196.125</v>
      </c>
    </row>
    <row r="181" spans="1:16" x14ac:dyDescent="0.25">
      <c r="A181" s="11" t="str">
        <f>A180</f>
        <v>DUI</v>
      </c>
      <c r="B181" s="11" t="str">
        <f>B180</f>
        <v>PAR-EC</v>
      </c>
      <c r="C181" s="12" t="str">
        <f>C180</f>
        <v>1470812</v>
      </c>
      <c r="D181" s="11" t="str">
        <f>D180</f>
        <v>DDU</v>
      </c>
      <c r="E181" s="11"/>
      <c r="F181" s="11"/>
      <c r="G181" s="11">
        <v>0.79</v>
      </c>
      <c r="H181" s="11">
        <v>0.5</v>
      </c>
      <c r="I181" s="11">
        <v>0.3</v>
      </c>
      <c r="J181" s="6">
        <f>G181*H181*I181</f>
        <v>0.11849999999999999</v>
      </c>
      <c r="K181" s="13" t="s">
        <v>9</v>
      </c>
      <c r="L181" s="3" t="str">
        <f>IF(I181&lt;1,"O",IF(I181&lt;2,K181,"N"))</f>
        <v>O</v>
      </c>
      <c r="M181" s="14">
        <f>IF(L181="N",G181*H181*1650/2.4,J181*250)</f>
        <v>29.625</v>
      </c>
      <c r="N181" s="14"/>
      <c r="O181" s="14" t="str">
        <f>IF(N181&gt;E181,E181-N181,"")</f>
        <v/>
      </c>
      <c r="P181" s="16" t="str">
        <f>IF(E181="","",SUMIF($C$2:$C$240,C181,$M$2:$M$240))</f>
        <v/>
      </c>
    </row>
    <row r="182" spans="1:16" x14ac:dyDescent="0.25">
      <c r="A182" s="11" t="str">
        <f>A181</f>
        <v>DUI</v>
      </c>
      <c r="B182" s="11" t="str">
        <f>B181</f>
        <v>PAR-EC</v>
      </c>
      <c r="C182" s="12" t="str">
        <f>C181</f>
        <v>1470812</v>
      </c>
      <c r="D182" s="11" t="str">
        <f>D181</f>
        <v>DDU</v>
      </c>
      <c r="E182" s="11"/>
      <c r="F182" s="11"/>
      <c r="G182" s="11">
        <v>0.79</v>
      </c>
      <c r="H182" s="11">
        <v>0.5</v>
      </c>
      <c r="I182" s="11">
        <v>0.3</v>
      </c>
      <c r="J182" s="6">
        <f>G182*H182*I182</f>
        <v>0.11849999999999999</v>
      </c>
      <c r="K182" s="13" t="s">
        <v>9</v>
      </c>
      <c r="L182" s="3" t="str">
        <f>IF(I182&lt;1,"O",IF(I182&lt;2,K182,"N"))</f>
        <v>O</v>
      </c>
      <c r="M182" s="14">
        <f>IF(L182="N",G182*H182*1650/2.4,J182*250)</f>
        <v>29.625</v>
      </c>
      <c r="N182" s="14"/>
      <c r="O182" s="14" t="str">
        <f>IF(N182&gt;E182,E182-N182,"")</f>
        <v/>
      </c>
      <c r="P182" s="16" t="str">
        <f>IF(E182="","",SUMIF($C$2:$C$240,C182,$M$2:$M$240))</f>
        <v/>
      </c>
    </row>
    <row r="183" spans="1:16" x14ac:dyDescent="0.25">
      <c r="A183" s="11" t="str">
        <f>A182</f>
        <v>DUI</v>
      </c>
      <c r="B183" s="11" t="str">
        <f>B182</f>
        <v>PAR-EC</v>
      </c>
      <c r="C183" s="12" t="str">
        <f>C182</f>
        <v>1470812</v>
      </c>
      <c r="D183" s="11" t="str">
        <f>D182</f>
        <v>DDU</v>
      </c>
      <c r="E183" s="11"/>
      <c r="F183" s="11"/>
      <c r="G183" s="11">
        <v>0.79</v>
      </c>
      <c r="H183" s="11">
        <v>0.5</v>
      </c>
      <c r="I183" s="11">
        <v>0.3</v>
      </c>
      <c r="J183" s="6">
        <f>G183*H183*I183</f>
        <v>0.11849999999999999</v>
      </c>
      <c r="K183" s="13" t="s">
        <v>9</v>
      </c>
      <c r="L183" s="3" t="str">
        <f>IF(I183&lt;1,"O",IF(I183&lt;2,K183,"N"))</f>
        <v>O</v>
      </c>
      <c r="M183" s="14">
        <f>IF(L183="N",G183*H183*1650/2.4,J183*250)</f>
        <v>29.625</v>
      </c>
      <c r="N183" s="14"/>
      <c r="O183" s="14" t="str">
        <f>IF(N183&gt;E183,E183-N183,"")</f>
        <v/>
      </c>
      <c r="P183" s="16" t="str">
        <f>IF(E183="","",SUMIF($C$2:$C$240,C183,$M$2:$M$240))</f>
        <v/>
      </c>
    </row>
    <row r="184" spans="1:16" x14ac:dyDescent="0.25">
      <c r="A184" s="11" t="str">
        <f>A183</f>
        <v>DUI</v>
      </c>
      <c r="B184" s="11" t="str">
        <f>B183</f>
        <v>PAR-EC</v>
      </c>
      <c r="C184" s="12" t="str">
        <f>C183</f>
        <v>1470812</v>
      </c>
      <c r="D184" s="11" t="str">
        <f>D183</f>
        <v>DDU</v>
      </c>
      <c r="E184" s="11"/>
      <c r="F184" s="11"/>
      <c r="G184" s="11">
        <v>0.79</v>
      </c>
      <c r="H184" s="11">
        <v>0.5</v>
      </c>
      <c r="I184" s="11">
        <v>0.3</v>
      </c>
      <c r="J184" s="6">
        <f>G184*H184*I184</f>
        <v>0.11849999999999999</v>
      </c>
      <c r="K184" s="13" t="s">
        <v>9</v>
      </c>
      <c r="L184" s="3" t="str">
        <f>IF(I184&lt;1,"O",IF(I184&lt;2,K184,"N"))</f>
        <v>O</v>
      </c>
      <c r="M184" s="14">
        <f>IF(L184="N",G184*H184*1650/2.4,J184*250)</f>
        <v>29.625</v>
      </c>
      <c r="N184" s="14"/>
      <c r="O184" s="14" t="str">
        <f>IF(N184&gt;E184,E184-N184,"")</f>
        <v/>
      </c>
      <c r="P184" s="16" t="str">
        <f>IF(E184="","",SUMIF($C$2:$C$240,C184,$M$2:$M$240))</f>
        <v/>
      </c>
    </row>
    <row r="185" spans="1:16" x14ac:dyDescent="0.25">
      <c r="A185" s="11" t="str">
        <f>A184</f>
        <v>DUI</v>
      </c>
      <c r="B185" s="11" t="str">
        <f>B184</f>
        <v>PAR-EC</v>
      </c>
      <c r="C185" s="12" t="str">
        <f>C184</f>
        <v>1470812</v>
      </c>
      <c r="D185" s="11" t="str">
        <f>D184</f>
        <v>DDU</v>
      </c>
      <c r="E185" s="11"/>
      <c r="F185" s="11"/>
      <c r="G185" s="11">
        <v>0.6</v>
      </c>
      <c r="H185" s="11">
        <v>0.4</v>
      </c>
      <c r="I185" s="11">
        <v>0.4</v>
      </c>
      <c r="J185" s="6">
        <f>G185*H185*I185</f>
        <v>9.6000000000000002E-2</v>
      </c>
      <c r="K185" s="13" t="s">
        <v>9</v>
      </c>
      <c r="L185" s="3" t="str">
        <f>IF(I185&lt;1,"O",IF(I185&lt;2,K185,"N"))</f>
        <v>O</v>
      </c>
      <c r="M185" s="14">
        <f>IF(L185="N",G185*H185*1650/2.4,J185*250)</f>
        <v>24</v>
      </c>
      <c r="N185" s="14"/>
      <c r="O185" s="14" t="str">
        <f>IF(N185&gt;E185,E185-N185,"")</f>
        <v/>
      </c>
      <c r="P185" s="16" t="str">
        <f>IF(E185="","",SUMIF($C$2:$C$240,C185,$M$2:$M$240))</f>
        <v/>
      </c>
    </row>
    <row r="186" spans="1:16" x14ac:dyDescent="0.25">
      <c r="A186" s="11" t="str">
        <f>A185</f>
        <v>DUI</v>
      </c>
      <c r="B186" s="11" t="str">
        <f>B185</f>
        <v>PAR-EC</v>
      </c>
      <c r="C186" s="12" t="str">
        <f>C185</f>
        <v>1470812</v>
      </c>
      <c r="D186" s="11" t="str">
        <f>D185</f>
        <v>DDU</v>
      </c>
      <c r="E186" s="11"/>
      <c r="F186" s="11"/>
      <c r="G186" s="11">
        <v>0.6</v>
      </c>
      <c r="H186" s="11">
        <v>0.4</v>
      </c>
      <c r="I186" s="11">
        <v>0.4</v>
      </c>
      <c r="J186" s="6">
        <f>G186*H186*I186</f>
        <v>9.6000000000000002E-2</v>
      </c>
      <c r="K186" s="13" t="s">
        <v>9</v>
      </c>
      <c r="L186" s="3" t="str">
        <f>IF(I186&lt;1,"O",IF(I186&lt;2,K186,"N"))</f>
        <v>O</v>
      </c>
      <c r="M186" s="14">
        <f>IF(L186="N",G186*H186*1650/2.4,J186*250)</f>
        <v>24</v>
      </c>
      <c r="N186" s="14"/>
      <c r="O186" s="14" t="str">
        <f>IF(N186&gt;E186,E186-N186,"")</f>
        <v/>
      </c>
      <c r="P186" s="16" t="str">
        <f>IF(E186="","",SUMIF($C$2:$C$240,C186,$M$2:$M$240))</f>
        <v/>
      </c>
    </row>
    <row r="187" spans="1:16" x14ac:dyDescent="0.25">
      <c r="A187" s="11" t="s">
        <v>105</v>
      </c>
      <c r="B187" s="11" t="s">
        <v>13</v>
      </c>
      <c r="C187" s="12" t="s">
        <v>127</v>
      </c>
      <c r="D187" s="11" t="s">
        <v>17</v>
      </c>
      <c r="E187" s="11">
        <v>495</v>
      </c>
      <c r="F187" s="11"/>
      <c r="G187" s="11">
        <v>1</v>
      </c>
      <c r="H187" s="11">
        <v>0.57999999999999996</v>
      </c>
      <c r="I187" s="11">
        <v>1.1499999999999999</v>
      </c>
      <c r="J187" s="6">
        <f>G187*H187*I187</f>
        <v>0.66699999999999993</v>
      </c>
      <c r="K187" s="13" t="s">
        <v>19</v>
      </c>
      <c r="L187" s="3" t="str">
        <f>IF(I187&lt;1,"O",IF(I187&lt;2,K187,"N"))</f>
        <v>N</v>
      </c>
      <c r="M187" s="14">
        <f>IF(L187="N",G187*H187*1650/2.4,J187*250)</f>
        <v>398.74999999999994</v>
      </c>
      <c r="N187" s="14">
        <f>M187</f>
        <v>398.74999999999994</v>
      </c>
      <c r="O187" s="14" t="str">
        <f>IF(N187&gt;E187,E187-N187,"")</f>
        <v/>
      </c>
      <c r="P187" s="16">
        <f>IF(E187="","",SUMIF($C$2:$C$240,C187,$M$2:$M$240))</f>
        <v>398.74999999999994</v>
      </c>
    </row>
    <row r="188" spans="1:16" x14ac:dyDescent="0.25">
      <c r="A188" s="11" t="s">
        <v>105</v>
      </c>
      <c r="B188" s="11" t="s">
        <v>13</v>
      </c>
      <c r="C188" s="12" t="s">
        <v>128</v>
      </c>
      <c r="D188" s="11" t="s">
        <v>17</v>
      </c>
      <c r="E188" s="11">
        <v>127.5</v>
      </c>
      <c r="F188" s="11"/>
      <c r="G188" s="11">
        <v>0.8</v>
      </c>
      <c r="H188" s="11">
        <v>0.6</v>
      </c>
      <c r="I188" s="11">
        <v>0.53</v>
      </c>
      <c r="J188" s="6">
        <f>G188*H188*I188</f>
        <v>0.25440000000000002</v>
      </c>
      <c r="K188" s="13" t="s">
        <v>19</v>
      </c>
      <c r="L188" s="3" t="str">
        <f>IF(I188&lt;1,"O",IF(I188&lt;2,K188,"N"))</f>
        <v>O</v>
      </c>
      <c r="M188" s="14">
        <f>IF(L188="N",G188*H188*1650/2.4,J188*250)</f>
        <v>63.6</v>
      </c>
      <c r="N188" s="14">
        <f>M188</f>
        <v>63.6</v>
      </c>
      <c r="O188" s="14" t="str">
        <f>IF(N188&gt;E188,E188-N188,"")</f>
        <v/>
      </c>
      <c r="P188" s="16">
        <f>IF(E188="","",SUMIF($C$2:$C$240,C188,$M$2:$M$240))</f>
        <v>63.6</v>
      </c>
    </row>
    <row r="189" spans="1:16" x14ac:dyDescent="0.25">
      <c r="A189" s="11" t="s">
        <v>105</v>
      </c>
      <c r="B189" s="11" t="s">
        <v>13</v>
      </c>
      <c r="C189" s="12" t="s">
        <v>129</v>
      </c>
      <c r="D189" s="11" t="s">
        <v>38</v>
      </c>
      <c r="E189" s="11">
        <v>324</v>
      </c>
      <c r="F189" s="11"/>
      <c r="G189" s="11">
        <v>0.4</v>
      </c>
      <c r="H189" s="11">
        <v>0.3</v>
      </c>
      <c r="I189" s="11">
        <v>0.2</v>
      </c>
      <c r="J189" s="6">
        <f>G189*H189*I189</f>
        <v>2.4E-2</v>
      </c>
      <c r="K189" s="13" t="s">
        <v>19</v>
      </c>
      <c r="L189" s="3" t="str">
        <f>IF(I189&lt;1,"O",IF(I189&lt;2,K189,"N"))</f>
        <v>O</v>
      </c>
      <c r="M189" s="14">
        <f>IF(L189="N",G189*H189*1650/2.4,J189*250)</f>
        <v>6</v>
      </c>
      <c r="N189" s="14">
        <f>SUM(M189:M192)</f>
        <v>314.39999999999998</v>
      </c>
      <c r="O189" s="14" t="str">
        <f>IF(N189&gt;E189,E189-N189,"")</f>
        <v/>
      </c>
      <c r="P189" s="16">
        <f>IF(E189="","",SUMIF($C$2:$C$240,C189,$M$2:$M$240))</f>
        <v>314.39999999999998</v>
      </c>
    </row>
    <row r="190" spans="1:16" x14ac:dyDescent="0.25">
      <c r="A190" s="11" t="str">
        <f>A189</f>
        <v>DUI</v>
      </c>
      <c r="B190" s="11" t="str">
        <f>B189</f>
        <v>PAR-EC</v>
      </c>
      <c r="C190" s="12" t="str">
        <f>C189</f>
        <v>1470493</v>
      </c>
      <c r="D190" s="11" t="str">
        <f>D189</f>
        <v>EXW</v>
      </c>
      <c r="E190" s="11"/>
      <c r="F190" s="11"/>
      <c r="G190" s="11">
        <v>0.4</v>
      </c>
      <c r="H190" s="11">
        <v>0.3</v>
      </c>
      <c r="I190" s="11">
        <v>0.2</v>
      </c>
      <c r="J190" s="6">
        <f>G190*H190*I190</f>
        <v>2.4E-2</v>
      </c>
      <c r="K190" s="13" t="s">
        <v>19</v>
      </c>
      <c r="L190" s="3" t="str">
        <f>IF(I190&lt;1,"O",IF(I190&lt;2,K190,"N"))</f>
        <v>O</v>
      </c>
      <c r="M190" s="14">
        <f>IF(L190="N",G190*H190*1650/2.4,J190*250)</f>
        <v>6</v>
      </c>
      <c r="N190" s="14"/>
      <c r="O190" s="14" t="str">
        <f>IF(N190&gt;E190,E190-N190,"")</f>
        <v/>
      </c>
      <c r="P190" s="16" t="str">
        <f>IF(E190="","",SUMIF($C$2:$C$240,C190,$M$2:$M$240))</f>
        <v/>
      </c>
    </row>
    <row r="191" spans="1:16" x14ac:dyDescent="0.25">
      <c r="A191" s="11" t="str">
        <f>A190</f>
        <v>DUI</v>
      </c>
      <c r="B191" s="11" t="str">
        <f>B190</f>
        <v>PAR-EC</v>
      </c>
      <c r="C191" s="12" t="str">
        <f>C190</f>
        <v>1470493</v>
      </c>
      <c r="D191" s="11" t="str">
        <f>D190</f>
        <v>EXW</v>
      </c>
      <c r="E191" s="11"/>
      <c r="F191" s="11"/>
      <c r="G191" s="11">
        <v>1.2</v>
      </c>
      <c r="H191" s="11">
        <v>0.8</v>
      </c>
      <c r="I191" s="11">
        <v>0.73</v>
      </c>
      <c r="J191" s="6">
        <f>G191*H191*I191</f>
        <v>0.70079999999999998</v>
      </c>
      <c r="K191" s="13" t="s">
        <v>19</v>
      </c>
      <c r="L191" s="3" t="str">
        <f>IF(I191&lt;1,"O",IF(I191&lt;2,K191,"N"))</f>
        <v>O</v>
      </c>
      <c r="M191" s="14">
        <f>IF(L191="N",G191*H191*1650/2.4,J191*250)</f>
        <v>175.2</v>
      </c>
      <c r="N191" s="14"/>
      <c r="O191" s="14" t="str">
        <f>IF(N191&gt;E191,E191-N191,"")</f>
        <v/>
      </c>
      <c r="P191" s="16" t="str">
        <f>IF(E191="","",SUMIF($C$2:$C$240,C191,$M$2:$M$240))</f>
        <v/>
      </c>
    </row>
    <row r="192" spans="1:16" x14ac:dyDescent="0.25">
      <c r="A192" s="11" t="str">
        <f>A191</f>
        <v>DUI</v>
      </c>
      <c r="B192" s="11" t="str">
        <f>B191</f>
        <v>PAR-EC</v>
      </c>
      <c r="C192" s="12" t="str">
        <f>C191</f>
        <v>1470493</v>
      </c>
      <c r="D192" s="11" t="str">
        <f>D191</f>
        <v>EXW</v>
      </c>
      <c r="E192" s="11"/>
      <c r="F192" s="11"/>
      <c r="G192" s="11">
        <v>1.2</v>
      </c>
      <c r="H192" s="11">
        <v>0.8</v>
      </c>
      <c r="I192" s="11">
        <v>0.53</v>
      </c>
      <c r="J192" s="6">
        <f>G192*H192*I192</f>
        <v>0.50880000000000003</v>
      </c>
      <c r="K192" s="13" t="s">
        <v>19</v>
      </c>
      <c r="L192" s="3" t="str">
        <f>IF(I192&lt;1,"O",IF(I192&lt;2,K192,"N"))</f>
        <v>O</v>
      </c>
      <c r="M192" s="14">
        <f>IF(L192="N",G192*H192*1650/2.4,J192*250)</f>
        <v>127.2</v>
      </c>
      <c r="N192" s="14"/>
      <c r="O192" s="14" t="str">
        <f>IF(N192&gt;E192,E192-N192,"")</f>
        <v/>
      </c>
      <c r="P192" s="16" t="str">
        <f>IF(E192="","",SUMIF($C$2:$C$240,C192,$M$2:$M$240))</f>
        <v/>
      </c>
    </row>
    <row r="193" spans="1:16" x14ac:dyDescent="0.25">
      <c r="A193" s="11" t="s">
        <v>105</v>
      </c>
      <c r="B193" s="11" t="s">
        <v>13</v>
      </c>
      <c r="C193" s="12" t="s">
        <v>130</v>
      </c>
      <c r="D193" s="11" t="s">
        <v>17</v>
      </c>
      <c r="E193" s="11">
        <v>48</v>
      </c>
      <c r="F193" s="11"/>
      <c r="G193" s="11">
        <v>0.8</v>
      </c>
      <c r="H193" s="11">
        <v>0.6</v>
      </c>
      <c r="I193" s="11">
        <v>0.42</v>
      </c>
      <c r="J193" s="6">
        <f>G193*H193*I193</f>
        <v>0.20159999999999997</v>
      </c>
      <c r="K193" s="13" t="s">
        <v>9</v>
      </c>
      <c r="L193" s="3" t="str">
        <f>IF(I193&lt;1,"O",IF(I193&lt;2,K193,"N"))</f>
        <v>O</v>
      </c>
      <c r="M193" s="14">
        <f>IF(L193="N",G193*H193*1650/2.4,J193*250)</f>
        <v>50.399999999999991</v>
      </c>
      <c r="N193" s="14">
        <f>M193</f>
        <v>50.399999999999991</v>
      </c>
      <c r="O193" s="14">
        <f>IF(N193&gt;E193,E193-N193,"")</f>
        <v>-2.3999999999999915</v>
      </c>
      <c r="P193" s="16">
        <f>IF(E193="","",SUMIF($C$2:$C$240,C193,$M$2:$M$240))</f>
        <v>50.399999999999991</v>
      </c>
    </row>
    <row r="194" spans="1:16" x14ac:dyDescent="0.25">
      <c r="A194" s="11" t="s">
        <v>105</v>
      </c>
      <c r="B194" s="11" t="s">
        <v>13</v>
      </c>
      <c r="C194" s="12" t="s">
        <v>131</v>
      </c>
      <c r="D194" s="11" t="s">
        <v>17</v>
      </c>
      <c r="E194" s="11">
        <v>147</v>
      </c>
      <c r="F194" s="11"/>
      <c r="G194" s="11">
        <v>0.6</v>
      </c>
      <c r="H194" s="11">
        <v>0.8</v>
      </c>
      <c r="I194" s="11">
        <v>0.54</v>
      </c>
      <c r="J194" s="6">
        <f>G194*H194*I194</f>
        <v>0.25919999999999999</v>
      </c>
      <c r="K194" s="13" t="s">
        <v>19</v>
      </c>
      <c r="L194" s="3" t="str">
        <f>IF(I194&lt;1,"O",IF(I194&lt;2,K194,"N"))</f>
        <v>O</v>
      </c>
      <c r="M194" s="14">
        <f>IF(L194="N",G194*H194*1650/2.4,J194*250)</f>
        <v>64.8</v>
      </c>
      <c r="N194" s="14">
        <f>M194</f>
        <v>64.8</v>
      </c>
      <c r="O194" s="14" t="str">
        <f>IF(N194&gt;E194,E194-N194,"")</f>
        <v/>
      </c>
      <c r="P194" s="16">
        <f>IF(E194="","",SUMIF($C$2:$C$240,C194,$M$2:$M$240))</f>
        <v>64.8</v>
      </c>
    </row>
    <row r="195" spans="1:16" x14ac:dyDescent="0.25">
      <c r="A195" s="11" t="s">
        <v>105</v>
      </c>
      <c r="B195" s="11" t="s">
        <v>13</v>
      </c>
      <c r="C195" s="12" t="s">
        <v>132</v>
      </c>
      <c r="D195" s="11" t="s">
        <v>17</v>
      </c>
      <c r="E195" s="11">
        <v>2880</v>
      </c>
      <c r="F195" s="11"/>
      <c r="G195" s="11">
        <v>0.8</v>
      </c>
      <c r="H195" s="11">
        <v>1.2</v>
      </c>
      <c r="I195" s="11">
        <v>1.1399999999999999</v>
      </c>
      <c r="J195" s="6">
        <f>G195*H195*I195</f>
        <v>1.0943999999999998</v>
      </c>
      <c r="K195" s="13" t="s">
        <v>9</v>
      </c>
      <c r="L195" s="3" t="str">
        <f>IF(I195&lt;1,"O",IF(I195&lt;2,K195,"N"))</f>
        <v>O</v>
      </c>
      <c r="M195" s="14">
        <f>IF(L195="N",G195*H195*1650/2.4,J195*250)</f>
        <v>273.59999999999997</v>
      </c>
      <c r="N195" s="14">
        <f>SUM(M195:M206)</f>
        <v>3047.9999999999991</v>
      </c>
      <c r="O195" s="14">
        <f>IF(N195&gt;E195,E195-N195,"")</f>
        <v>-167.99999999999909</v>
      </c>
      <c r="P195" s="16">
        <f>IF(E195="","",SUMIF($C$2:$C$240,C195,$M$2:$M$240))</f>
        <v>3047.9999999999991</v>
      </c>
    </row>
    <row r="196" spans="1:16" x14ac:dyDescent="0.25">
      <c r="A196" s="11" t="str">
        <f>A195</f>
        <v>DUI</v>
      </c>
      <c r="B196" s="11" t="str">
        <f>B195</f>
        <v>PAR-EC</v>
      </c>
      <c r="C196" s="12" t="str">
        <f>C195</f>
        <v>1028316</v>
      </c>
      <c r="D196" s="11" t="str">
        <f>D195</f>
        <v>DDU</v>
      </c>
      <c r="E196" s="11"/>
      <c r="F196" s="11"/>
      <c r="G196" s="11">
        <v>0.8</v>
      </c>
      <c r="H196" s="11">
        <v>1.2</v>
      </c>
      <c r="I196" s="11">
        <v>1.1399999999999999</v>
      </c>
      <c r="J196" s="6">
        <f>G196*H196*I196</f>
        <v>1.0943999999999998</v>
      </c>
      <c r="K196" s="13" t="s">
        <v>9</v>
      </c>
      <c r="L196" s="3" t="str">
        <f>IF(I196&lt;1,"O",IF(I196&lt;2,K196,"N"))</f>
        <v>O</v>
      </c>
      <c r="M196" s="14">
        <f>IF(L196="N",G196*H196*1650/2.4,J196*250)</f>
        <v>273.59999999999997</v>
      </c>
      <c r="N196" s="14"/>
      <c r="O196" s="14" t="str">
        <f>IF(N196&gt;E196,E196-N196,"")</f>
        <v/>
      </c>
      <c r="P196" s="16" t="str">
        <f>IF(E196="","",SUMIF($C$2:$C$240,C196,$M$2:$M$240))</f>
        <v/>
      </c>
    </row>
    <row r="197" spans="1:16" x14ac:dyDescent="0.25">
      <c r="A197" s="11" t="str">
        <f>A196</f>
        <v>DUI</v>
      </c>
      <c r="B197" s="11" t="str">
        <f>B196</f>
        <v>PAR-EC</v>
      </c>
      <c r="C197" s="12" t="str">
        <f>C196</f>
        <v>1028316</v>
      </c>
      <c r="D197" s="11" t="str">
        <f>D196</f>
        <v>DDU</v>
      </c>
      <c r="E197" s="11"/>
      <c r="F197" s="11"/>
      <c r="G197" s="11">
        <v>0.8</v>
      </c>
      <c r="H197" s="11">
        <v>1.2</v>
      </c>
      <c r="I197" s="11">
        <v>1.1200000000000001</v>
      </c>
      <c r="J197" s="6">
        <f>G197*H197*I197</f>
        <v>1.0752000000000002</v>
      </c>
      <c r="K197" s="13" t="s">
        <v>9</v>
      </c>
      <c r="L197" s="3" t="str">
        <f>IF(I197&lt;1,"O",IF(I197&lt;2,K197,"N"))</f>
        <v>O</v>
      </c>
      <c r="M197" s="14">
        <f>IF(L197="N",G197*H197*1650/2.4,J197*250)</f>
        <v>268.8</v>
      </c>
      <c r="N197" s="14"/>
      <c r="O197" s="14" t="str">
        <f>IF(N197&gt;E197,E197-N197,"")</f>
        <v/>
      </c>
      <c r="P197" s="16" t="str">
        <f>IF(E197="","",SUMIF($C$2:$C$240,C197,$M$2:$M$240))</f>
        <v/>
      </c>
    </row>
    <row r="198" spans="1:16" x14ac:dyDescent="0.25">
      <c r="A198" s="11" t="str">
        <f>A197</f>
        <v>DUI</v>
      </c>
      <c r="B198" s="11" t="str">
        <f>B197</f>
        <v>PAR-EC</v>
      </c>
      <c r="C198" s="12" t="str">
        <f>C197</f>
        <v>1028316</v>
      </c>
      <c r="D198" s="11" t="str">
        <f>D197</f>
        <v>DDU</v>
      </c>
      <c r="E198" s="11"/>
      <c r="F198" s="11"/>
      <c r="G198" s="11">
        <v>0.8</v>
      </c>
      <c r="H198" s="11">
        <v>1.2</v>
      </c>
      <c r="I198" s="11">
        <v>1.1200000000000001</v>
      </c>
      <c r="J198" s="6">
        <f>G198*H198*I198</f>
        <v>1.0752000000000002</v>
      </c>
      <c r="K198" s="13" t="s">
        <v>9</v>
      </c>
      <c r="L198" s="3" t="str">
        <f>IF(I198&lt;1,"O",IF(I198&lt;2,K198,"N"))</f>
        <v>O</v>
      </c>
      <c r="M198" s="14">
        <f>IF(L198="N",G198*H198*1650/2.4,J198*250)</f>
        <v>268.8</v>
      </c>
      <c r="N198" s="14"/>
      <c r="O198" s="14" t="str">
        <f>IF(N198&gt;E198,E198-N198,"")</f>
        <v/>
      </c>
      <c r="P198" s="16" t="str">
        <f>IF(E198="","",SUMIF($C$2:$C$240,C198,$M$2:$M$240))</f>
        <v/>
      </c>
    </row>
    <row r="199" spans="1:16" x14ac:dyDescent="0.25">
      <c r="A199" s="11" t="str">
        <f>A198</f>
        <v>DUI</v>
      </c>
      <c r="B199" s="11" t="str">
        <f>B198</f>
        <v>PAR-EC</v>
      </c>
      <c r="C199" s="12" t="str">
        <f>C198</f>
        <v>1028316</v>
      </c>
      <c r="D199" s="11" t="str">
        <f>D198</f>
        <v>DDU</v>
      </c>
      <c r="E199" s="11"/>
      <c r="F199" s="11"/>
      <c r="G199" s="11">
        <v>0.8</v>
      </c>
      <c r="H199" s="11">
        <v>1.2</v>
      </c>
      <c r="I199" s="11">
        <v>1.1200000000000001</v>
      </c>
      <c r="J199" s="6">
        <f>G199*H199*I199</f>
        <v>1.0752000000000002</v>
      </c>
      <c r="K199" s="13" t="s">
        <v>9</v>
      </c>
      <c r="L199" s="3" t="str">
        <f>IF(I199&lt;1,"O",IF(I199&lt;2,K199,"N"))</f>
        <v>O</v>
      </c>
      <c r="M199" s="14">
        <f>IF(L199="N",G199*H199*1650/2.4,J199*250)</f>
        <v>268.8</v>
      </c>
      <c r="N199" s="14"/>
      <c r="O199" s="14" t="str">
        <f>IF(N199&gt;E199,E199-N199,"")</f>
        <v/>
      </c>
      <c r="P199" s="16" t="str">
        <f>IF(E199="","",SUMIF($C$2:$C$240,C199,$M$2:$M$240))</f>
        <v/>
      </c>
    </row>
    <row r="200" spans="1:16" x14ac:dyDescent="0.25">
      <c r="A200" s="11" t="str">
        <f>A199</f>
        <v>DUI</v>
      </c>
      <c r="B200" s="11" t="str">
        <f>B199</f>
        <v>PAR-EC</v>
      </c>
      <c r="C200" s="12" t="str">
        <f>C199</f>
        <v>1028316</v>
      </c>
      <c r="D200" s="11" t="str">
        <f>D199</f>
        <v>DDU</v>
      </c>
      <c r="E200" s="11"/>
      <c r="F200" s="11"/>
      <c r="G200" s="11">
        <v>0.8</v>
      </c>
      <c r="H200" s="11">
        <v>1.2</v>
      </c>
      <c r="I200" s="11">
        <v>0.96</v>
      </c>
      <c r="J200" s="6">
        <f>G200*H200*I200</f>
        <v>0.92159999999999997</v>
      </c>
      <c r="K200" s="13" t="s">
        <v>9</v>
      </c>
      <c r="L200" s="3" t="str">
        <f>IF(I200&lt;1,"O",IF(I200&lt;2,K200,"N"))</f>
        <v>O</v>
      </c>
      <c r="M200" s="14">
        <f>IF(L200="N",G200*H200*1650/2.4,J200*250)</f>
        <v>230.4</v>
      </c>
      <c r="N200" s="14"/>
      <c r="O200" s="14" t="str">
        <f>IF(N200&gt;E200,E200-N200,"")</f>
        <v/>
      </c>
      <c r="P200" s="16" t="str">
        <f>IF(E200="","",SUMIF($C$2:$C$240,C200,$M$2:$M$240))</f>
        <v/>
      </c>
    </row>
    <row r="201" spans="1:16" x14ac:dyDescent="0.25">
      <c r="A201" s="11" t="str">
        <f>A200</f>
        <v>DUI</v>
      </c>
      <c r="B201" s="11" t="str">
        <f>B200</f>
        <v>PAR-EC</v>
      </c>
      <c r="C201" s="12" t="str">
        <f>C200</f>
        <v>1028316</v>
      </c>
      <c r="D201" s="11" t="str">
        <f>D200</f>
        <v>DDU</v>
      </c>
      <c r="E201" s="11"/>
      <c r="F201" s="11"/>
      <c r="G201" s="11">
        <v>0.8</v>
      </c>
      <c r="H201" s="11">
        <v>1.2</v>
      </c>
      <c r="I201" s="11">
        <v>1.1299999999999999</v>
      </c>
      <c r="J201" s="6">
        <f>G201*H201*I201</f>
        <v>1.0847999999999998</v>
      </c>
      <c r="K201" s="13" t="s">
        <v>9</v>
      </c>
      <c r="L201" s="3" t="str">
        <f>IF(I201&lt;1,"O",IF(I201&lt;2,K201,"N"))</f>
        <v>O</v>
      </c>
      <c r="M201" s="14">
        <f>IF(L201="N",G201*H201*1650/2.4,J201*250)</f>
        <v>271.19999999999993</v>
      </c>
      <c r="N201" s="14"/>
      <c r="O201" s="14" t="str">
        <f>IF(N201&gt;E201,E201-N201,"")</f>
        <v/>
      </c>
      <c r="P201" s="16" t="str">
        <f>IF(E201="","",SUMIF($C$2:$C$240,C201,$M$2:$M$240))</f>
        <v/>
      </c>
    </row>
    <row r="202" spans="1:16" x14ac:dyDescent="0.25">
      <c r="A202" s="11" t="str">
        <f>A201</f>
        <v>DUI</v>
      </c>
      <c r="B202" s="11" t="str">
        <f>B201</f>
        <v>PAR-EC</v>
      </c>
      <c r="C202" s="12" t="str">
        <f>C201</f>
        <v>1028316</v>
      </c>
      <c r="D202" s="11" t="str">
        <f>D201</f>
        <v>DDU</v>
      </c>
      <c r="E202" s="11"/>
      <c r="F202" s="11"/>
      <c r="G202" s="11">
        <v>0.8</v>
      </c>
      <c r="H202" s="11">
        <v>1.2</v>
      </c>
      <c r="I202" s="11">
        <v>0.93</v>
      </c>
      <c r="J202" s="6">
        <f>G202*H202*I202</f>
        <v>0.89280000000000004</v>
      </c>
      <c r="K202" s="13" t="s">
        <v>9</v>
      </c>
      <c r="L202" s="3" t="str">
        <f>IF(I202&lt;1,"O",IF(I202&lt;2,K202,"N"))</f>
        <v>O</v>
      </c>
      <c r="M202" s="14">
        <f>IF(L202="N",G202*H202*1650/2.4,J202*250)</f>
        <v>223.20000000000002</v>
      </c>
      <c r="N202" s="14"/>
      <c r="O202" s="14" t="str">
        <f>IF(N202&gt;E202,E202-N202,"")</f>
        <v/>
      </c>
      <c r="P202" s="16" t="str">
        <f>IF(E202="","",SUMIF($C$2:$C$240,C202,$M$2:$M$240))</f>
        <v/>
      </c>
    </row>
    <row r="203" spans="1:16" x14ac:dyDescent="0.25">
      <c r="A203" s="11" t="str">
        <f>A202</f>
        <v>DUI</v>
      </c>
      <c r="B203" s="11" t="str">
        <f>B202</f>
        <v>PAR-EC</v>
      </c>
      <c r="C203" s="12" t="str">
        <f>C202</f>
        <v>1028316</v>
      </c>
      <c r="D203" s="11" t="str">
        <f>D202</f>
        <v>DDU</v>
      </c>
      <c r="E203" s="11"/>
      <c r="F203" s="11"/>
      <c r="G203" s="11">
        <v>0.8</v>
      </c>
      <c r="H203" s="11">
        <v>1.2</v>
      </c>
      <c r="I203" s="11">
        <v>1.1299999999999999</v>
      </c>
      <c r="J203" s="6">
        <f>G203*H203*I203</f>
        <v>1.0847999999999998</v>
      </c>
      <c r="K203" s="13" t="s">
        <v>9</v>
      </c>
      <c r="L203" s="3" t="str">
        <f>IF(I203&lt;1,"O",IF(I203&lt;2,K203,"N"))</f>
        <v>O</v>
      </c>
      <c r="M203" s="14">
        <f>IF(L203="N",G203*H203*1650/2.4,J203*250)</f>
        <v>271.19999999999993</v>
      </c>
      <c r="N203" s="14"/>
      <c r="O203" s="14" t="str">
        <f>IF(N203&gt;E203,E203-N203,"")</f>
        <v/>
      </c>
      <c r="P203" s="16" t="str">
        <f>IF(E203="","",SUMIF($C$2:$C$240,C203,$M$2:$M$240))</f>
        <v/>
      </c>
    </row>
    <row r="204" spans="1:16" x14ac:dyDescent="0.25">
      <c r="A204" s="11" t="str">
        <f>A203</f>
        <v>DUI</v>
      </c>
      <c r="B204" s="11" t="str">
        <f>B203</f>
        <v>PAR-EC</v>
      </c>
      <c r="C204" s="12" t="str">
        <f>C203</f>
        <v>1028316</v>
      </c>
      <c r="D204" s="11" t="str">
        <f>D203</f>
        <v>DDU</v>
      </c>
      <c r="E204" s="11"/>
      <c r="F204" s="11"/>
      <c r="G204" s="11">
        <v>0.8</v>
      </c>
      <c r="H204" s="11">
        <v>1.2</v>
      </c>
      <c r="I204" s="11">
        <v>1.1299999999999999</v>
      </c>
      <c r="J204" s="6">
        <f>G204*H204*I204</f>
        <v>1.0847999999999998</v>
      </c>
      <c r="K204" s="13" t="s">
        <v>9</v>
      </c>
      <c r="L204" s="3" t="str">
        <f>IF(I204&lt;1,"O",IF(I204&lt;2,K204,"N"))</f>
        <v>O</v>
      </c>
      <c r="M204" s="14">
        <f>IF(L204="N",G204*H204*1650/2.4,J204*250)</f>
        <v>271.19999999999993</v>
      </c>
      <c r="N204" s="14"/>
      <c r="O204" s="14" t="str">
        <f>IF(N204&gt;E204,E204-N204,"")</f>
        <v/>
      </c>
      <c r="P204" s="16" t="str">
        <f>IF(E204="","",SUMIF($C$2:$C$240,C204,$M$2:$M$240))</f>
        <v/>
      </c>
    </row>
    <row r="205" spans="1:16" x14ac:dyDescent="0.25">
      <c r="A205" s="11" t="str">
        <f>A204</f>
        <v>DUI</v>
      </c>
      <c r="B205" s="11" t="str">
        <f>B204</f>
        <v>PAR-EC</v>
      </c>
      <c r="C205" s="12" t="str">
        <f>C204</f>
        <v>1028316</v>
      </c>
      <c r="D205" s="11" t="str">
        <f>D204</f>
        <v>DDU</v>
      </c>
      <c r="E205" s="11"/>
      <c r="F205" s="11"/>
      <c r="G205" s="11">
        <v>0.8</v>
      </c>
      <c r="H205" s="11">
        <v>1.2</v>
      </c>
      <c r="I205" s="11">
        <v>1.1299999999999999</v>
      </c>
      <c r="J205" s="6">
        <f>G205*H205*I205</f>
        <v>1.0847999999999998</v>
      </c>
      <c r="K205" s="13" t="s">
        <v>9</v>
      </c>
      <c r="L205" s="3" t="str">
        <f>IF(I205&lt;1,"O",IF(I205&lt;2,K205,"N"))</f>
        <v>O</v>
      </c>
      <c r="M205" s="14">
        <f>IF(L205="N",G205*H205*1650/2.4,J205*250)</f>
        <v>271.19999999999993</v>
      </c>
      <c r="N205" s="14"/>
      <c r="O205" s="14" t="str">
        <f>IF(N205&gt;E205,E205-N205,"")</f>
        <v/>
      </c>
      <c r="P205" s="16" t="str">
        <f>IF(E205="","",SUMIF($C$2:$C$240,C205,$M$2:$M$240))</f>
        <v/>
      </c>
    </row>
    <row r="206" spans="1:16" x14ac:dyDescent="0.25">
      <c r="A206" s="11" t="str">
        <f>A205</f>
        <v>DUI</v>
      </c>
      <c r="B206" s="11" t="str">
        <f>B205</f>
        <v>PAR-EC</v>
      </c>
      <c r="C206" s="12" t="str">
        <f>C205</f>
        <v>1028316</v>
      </c>
      <c r="D206" s="11" t="str">
        <f>D205</f>
        <v>DDU</v>
      </c>
      <c r="E206" s="11"/>
      <c r="F206" s="11"/>
      <c r="G206" s="11">
        <v>0.8</v>
      </c>
      <c r="H206" s="11">
        <v>1.2</v>
      </c>
      <c r="I206" s="11">
        <v>0.65</v>
      </c>
      <c r="J206" s="6">
        <f>G206*H206*I206</f>
        <v>0.624</v>
      </c>
      <c r="K206" s="13" t="s">
        <v>9</v>
      </c>
      <c r="L206" s="3" t="str">
        <f>IF(I206&lt;1,"O",IF(I206&lt;2,K206,"N"))</f>
        <v>O</v>
      </c>
      <c r="M206" s="14">
        <f>IF(L206="N",G206*H206*1650/2.4,J206*250)</f>
        <v>156</v>
      </c>
      <c r="N206" s="14"/>
      <c r="O206" s="14" t="str">
        <f>IF(N206&gt;E206,E206-N206,"")</f>
        <v/>
      </c>
      <c r="P206" s="16" t="str">
        <f>IF(E206="","",SUMIF($C$2:$C$240,C206,$M$2:$M$240))</f>
        <v/>
      </c>
    </row>
    <row r="207" spans="1:16" x14ac:dyDescent="0.25">
      <c r="A207" s="11" t="s">
        <v>133</v>
      </c>
      <c r="B207" s="11" t="s">
        <v>13</v>
      </c>
      <c r="C207" s="12" t="s">
        <v>134</v>
      </c>
      <c r="D207" s="11" t="s">
        <v>17</v>
      </c>
      <c r="E207" s="11">
        <v>629</v>
      </c>
      <c r="F207" s="11"/>
      <c r="G207" s="11">
        <v>3.28</v>
      </c>
      <c r="H207" s="11">
        <v>0.67</v>
      </c>
      <c r="I207" s="11">
        <v>0.72</v>
      </c>
      <c r="J207" s="6">
        <f>G207*H207*I207</f>
        <v>1.5822719999999999</v>
      </c>
      <c r="K207" s="13" t="s">
        <v>9</v>
      </c>
      <c r="L207" s="3" t="str">
        <f>IF(I207&lt;1,"O",IF(I207&lt;2,K207,"N"))</f>
        <v>O</v>
      </c>
      <c r="M207" s="14">
        <f>IF(L207="N",G207*H207*1650/2.4,J207*250)</f>
        <v>395.56799999999998</v>
      </c>
      <c r="N207" s="14">
        <f>SUM(M207:M208)</f>
        <v>480.91200000000003</v>
      </c>
      <c r="O207" s="14" t="str">
        <f>IF(N207&gt;E207,E207-N207,"")</f>
        <v/>
      </c>
      <c r="P207" s="16">
        <f>IF(E207="","",SUMIF($C$2:$C$240,C207,$M$2:$M$240))</f>
        <v>480.91200000000003</v>
      </c>
    </row>
    <row r="208" spans="1:16" x14ac:dyDescent="0.25">
      <c r="A208" s="11" t="str">
        <f>A207</f>
        <v>MIL</v>
      </c>
      <c r="B208" s="11" t="str">
        <f>B207</f>
        <v>PAR-EC</v>
      </c>
      <c r="C208" s="12" t="str">
        <f>C207</f>
        <v>9505897</v>
      </c>
      <c r="D208" s="11" t="str">
        <f>D207</f>
        <v>DDU</v>
      </c>
      <c r="E208" s="11"/>
      <c r="F208" s="11"/>
      <c r="G208" s="11">
        <v>3.81</v>
      </c>
      <c r="H208" s="11">
        <v>0.28000000000000003</v>
      </c>
      <c r="I208" s="11">
        <v>0.32</v>
      </c>
      <c r="J208" s="6">
        <f>G208*H208*I208</f>
        <v>0.34137600000000007</v>
      </c>
      <c r="K208" s="13" t="s">
        <v>9</v>
      </c>
      <c r="L208" s="3" t="str">
        <f>IF(I208&lt;1,"O",IF(I208&lt;2,K208,"N"))</f>
        <v>O</v>
      </c>
      <c r="M208" s="14">
        <f>IF(L208="N",G208*H208*1650/2.4,J208*250)</f>
        <v>85.344000000000023</v>
      </c>
      <c r="N208" s="14"/>
      <c r="O208" s="14" t="str">
        <f>IF(N208&gt;E208,E208-N208,"")</f>
        <v/>
      </c>
      <c r="P208" s="16" t="str">
        <f>IF(E208="","",SUMIF($C$2:$C$240,C208,$M$2:$M$240))</f>
        <v/>
      </c>
    </row>
    <row r="209" spans="1:16" x14ac:dyDescent="0.25">
      <c r="A209" s="11" t="s">
        <v>133</v>
      </c>
      <c r="B209" s="11" t="s">
        <v>13</v>
      </c>
      <c r="C209" s="12" t="s">
        <v>136</v>
      </c>
      <c r="D209" s="11" t="s">
        <v>17</v>
      </c>
      <c r="E209" s="11">
        <v>160</v>
      </c>
      <c r="F209" s="11"/>
      <c r="G209" s="11">
        <v>0.79</v>
      </c>
      <c r="H209" s="11">
        <v>0.6</v>
      </c>
      <c r="I209" s="11">
        <v>0.82</v>
      </c>
      <c r="J209" s="6">
        <f>G209*H209*I209</f>
        <v>0.38867999999999997</v>
      </c>
      <c r="K209" s="13" t="s">
        <v>9</v>
      </c>
      <c r="L209" s="3" t="str">
        <f>IF(I209&lt;1,"O",IF(I209&lt;2,K209,"N"))</f>
        <v>O</v>
      </c>
      <c r="M209" s="14">
        <f>IF(L209="N",G209*H209*1650/2.4,J209*250)</f>
        <v>97.169999999999987</v>
      </c>
      <c r="N209" s="14">
        <f>M209</f>
        <v>97.169999999999987</v>
      </c>
      <c r="O209" s="14" t="str">
        <f>IF(N209&gt;E209,E209-N209,"")</f>
        <v/>
      </c>
      <c r="P209" s="16">
        <f>IF(E209="","",SUMIF($C$2:$C$240,C209,$M$2:$M$240))</f>
        <v>97.169999999999987</v>
      </c>
    </row>
    <row r="210" spans="1:16" x14ac:dyDescent="0.25">
      <c r="A210" s="11" t="s">
        <v>133</v>
      </c>
      <c r="B210" s="11" t="s">
        <v>13</v>
      </c>
      <c r="C210" s="12" t="s">
        <v>135</v>
      </c>
      <c r="D210" s="11" t="s">
        <v>38</v>
      </c>
      <c r="E210" s="11">
        <v>876.5</v>
      </c>
      <c r="F210" s="11"/>
      <c r="G210" s="11">
        <v>2.23</v>
      </c>
      <c r="H210" s="11">
        <v>1.04</v>
      </c>
      <c r="I210" s="11">
        <v>0.61</v>
      </c>
      <c r="J210" s="6">
        <f>G210*H210*I210</f>
        <v>1.414712</v>
      </c>
      <c r="K210" s="13" t="s">
        <v>19</v>
      </c>
      <c r="L210" s="3" t="str">
        <f>IF(I210&lt;1,"O",IF(I210&lt;2,K210,"N"))</f>
        <v>O</v>
      </c>
      <c r="M210" s="14">
        <f>IF(L210="N",G210*H210*1650/2.4,J210*250)</f>
        <v>353.678</v>
      </c>
      <c r="N210" s="14">
        <f>SUM(M210:M212)</f>
        <v>724.71600000000001</v>
      </c>
      <c r="O210" s="14" t="str">
        <f>IF(N210&gt;E210,E210-N210,"")</f>
        <v/>
      </c>
      <c r="P210" s="16">
        <f>IF(E210="","",SUMIF($C$2:$C$240,C210,$M$2:$M$240))</f>
        <v>724.71600000000001</v>
      </c>
    </row>
    <row r="211" spans="1:16" x14ac:dyDescent="0.25">
      <c r="A211" s="11" t="str">
        <f>A210</f>
        <v>MIL</v>
      </c>
      <c r="B211" s="11" t="str">
        <f>B210</f>
        <v>PAR-EC</v>
      </c>
      <c r="C211" s="12" t="str">
        <f>C210</f>
        <v>1470372</v>
      </c>
      <c r="D211" s="11" t="str">
        <f>D210</f>
        <v>EXW</v>
      </c>
      <c r="E211" s="11"/>
      <c r="F211" s="11"/>
      <c r="G211" s="11">
        <v>1.22</v>
      </c>
      <c r="H211" s="11">
        <v>0.83</v>
      </c>
      <c r="I211" s="11">
        <v>0.52</v>
      </c>
      <c r="J211" s="6">
        <f>G211*H211*I211</f>
        <v>0.52655200000000002</v>
      </c>
      <c r="K211" s="13" t="s">
        <v>9</v>
      </c>
      <c r="L211" s="3" t="str">
        <f>IF(I211&lt;1,"O",IF(I211&lt;2,K211,"N"))</f>
        <v>O</v>
      </c>
      <c r="M211" s="14">
        <f>IF(L211="N",G211*H211*1650/2.4,J211*250)</f>
        <v>131.63800000000001</v>
      </c>
      <c r="N211" s="14"/>
      <c r="O211" s="14" t="str">
        <f>IF(N211&gt;E211,E211-N211,"")</f>
        <v/>
      </c>
      <c r="P211" s="16" t="str">
        <f>IF(E211="","",SUMIF($C$2:$C$240,C211,$M$2:$M$240))</f>
        <v/>
      </c>
    </row>
    <row r="212" spans="1:16" x14ac:dyDescent="0.25">
      <c r="A212" s="11" t="str">
        <f>A211</f>
        <v>MIL</v>
      </c>
      <c r="B212" s="11" t="str">
        <f>B211</f>
        <v>PAR-EC</v>
      </c>
      <c r="C212" s="12" t="str">
        <f>C211</f>
        <v>1470372</v>
      </c>
      <c r="D212" s="11" t="str">
        <f>D211</f>
        <v>EXW</v>
      </c>
      <c r="E212" s="11"/>
      <c r="F212" s="11"/>
      <c r="G212" s="11">
        <v>1.2</v>
      </c>
      <c r="H212" s="11">
        <v>0.84</v>
      </c>
      <c r="I212" s="11">
        <v>0.95</v>
      </c>
      <c r="J212" s="6">
        <f>G212*H212*I212</f>
        <v>0.95760000000000001</v>
      </c>
      <c r="K212" s="13" t="s">
        <v>9</v>
      </c>
      <c r="L212" s="3" t="str">
        <f>IF(I212&lt;1,"O",IF(I212&lt;2,K212,"N"))</f>
        <v>O</v>
      </c>
      <c r="M212" s="14">
        <f>IF(L212="N",G212*H212*1650/2.4,J212*250)</f>
        <v>239.4</v>
      </c>
      <c r="N212" s="14"/>
      <c r="O212" s="14" t="str">
        <f>IF(N212&gt;E212,E212-N212,"")</f>
        <v/>
      </c>
      <c r="P212" s="16" t="str">
        <f>IF(E212="","",SUMIF($C$2:$C$240,C212,$M$2:$M$240))</f>
        <v/>
      </c>
    </row>
    <row r="213" spans="1:16" x14ac:dyDescent="0.25">
      <c r="A213" s="11" t="s">
        <v>133</v>
      </c>
      <c r="B213" s="11" t="s">
        <v>13</v>
      </c>
      <c r="C213" s="12" t="s">
        <v>137</v>
      </c>
      <c r="D213" s="11" t="s">
        <v>17</v>
      </c>
      <c r="E213" s="11">
        <v>144</v>
      </c>
      <c r="F213" s="11"/>
      <c r="G213" s="11">
        <v>2</v>
      </c>
      <c r="H213" s="11">
        <v>1</v>
      </c>
      <c r="I213" s="11">
        <v>0.32</v>
      </c>
      <c r="J213" s="6">
        <f>G213*H213*I213</f>
        <v>0.64</v>
      </c>
      <c r="K213" s="13" t="s">
        <v>19</v>
      </c>
      <c r="L213" s="3" t="str">
        <f>IF(I213&lt;1,"O",IF(I213&lt;2,K213,"N"))</f>
        <v>O</v>
      </c>
      <c r="M213" s="14">
        <f>IF(L213="N",G213*H213*1650/2.4,J213*250)</f>
        <v>160</v>
      </c>
      <c r="N213" s="14">
        <f>SUM(M213:M214)</f>
        <v>448.00000000000006</v>
      </c>
      <c r="O213" s="14">
        <f>IF(N213&gt;E213,E213-N213,"")</f>
        <v>-304.00000000000006</v>
      </c>
      <c r="P213" s="16">
        <f>IF(E213="","",SUMIF($C$2:$C$240,C213,$M$2:$M$240))</f>
        <v>448.00000000000006</v>
      </c>
    </row>
    <row r="214" spans="1:16" x14ac:dyDescent="0.25">
      <c r="A214" s="11" t="str">
        <f>A213</f>
        <v>MIL</v>
      </c>
      <c r="B214" s="11" t="str">
        <f>B213</f>
        <v>PAR-EC</v>
      </c>
      <c r="C214" s="12" t="str">
        <f>C213</f>
        <v>1470170</v>
      </c>
      <c r="D214" s="11" t="str">
        <f>D213</f>
        <v>DDU</v>
      </c>
      <c r="E214" s="11"/>
      <c r="F214" s="11"/>
      <c r="G214" s="11">
        <v>1.8</v>
      </c>
      <c r="H214" s="11">
        <v>2</v>
      </c>
      <c r="I214" s="11">
        <v>0.32</v>
      </c>
      <c r="J214" s="6">
        <f>G214*H214*I214</f>
        <v>1.1520000000000001</v>
      </c>
      <c r="K214" s="13" t="s">
        <v>19</v>
      </c>
      <c r="L214" s="3" t="str">
        <f>IF(I214&lt;1,"O",IF(I214&lt;2,K214,"N"))</f>
        <v>O</v>
      </c>
      <c r="M214" s="14">
        <f>IF(L214="N",G214*H214*1650/2.4,J214*250)</f>
        <v>288.00000000000006</v>
      </c>
      <c r="N214" s="14"/>
      <c r="O214" s="14" t="str">
        <f>IF(N214&gt;E214,E214-N214,"")</f>
        <v/>
      </c>
      <c r="P214" s="16" t="str">
        <f>IF(E214="","",SUMIF($C$2:$C$240,C214,$M$2:$M$240))</f>
        <v/>
      </c>
    </row>
    <row r="215" spans="1:16" x14ac:dyDescent="0.25">
      <c r="A215" s="11" t="s">
        <v>133</v>
      </c>
      <c r="B215" s="11" t="s">
        <v>13</v>
      </c>
      <c r="C215" s="12" t="s">
        <v>138</v>
      </c>
      <c r="D215" s="11" t="s">
        <v>38</v>
      </c>
      <c r="E215" s="11">
        <v>86.75</v>
      </c>
      <c r="F215" s="11"/>
      <c r="G215" s="11">
        <v>2.11</v>
      </c>
      <c r="H215" s="11">
        <v>1.1000000000000001</v>
      </c>
      <c r="I215" s="11">
        <v>0.16</v>
      </c>
      <c r="J215" s="6">
        <f>G215*H215*I215</f>
        <v>0.37136000000000002</v>
      </c>
      <c r="K215" s="13" t="s">
        <v>9</v>
      </c>
      <c r="L215" s="3" t="str">
        <f>IF(I215&lt;1,"O",IF(I215&lt;2,K215,"N"))</f>
        <v>O</v>
      </c>
      <c r="M215" s="14">
        <f>IF(L215="N",G215*H215*1650/2.4,J215*250)</f>
        <v>92.84</v>
      </c>
      <c r="N215" s="14">
        <f>M215</f>
        <v>92.84</v>
      </c>
      <c r="O215" s="14">
        <f>IF(N215&gt;E215,E215-N215,"")</f>
        <v>-6.0900000000000034</v>
      </c>
      <c r="P215" s="16">
        <f>IF(E215="","",SUMIF($C$2:$C$240,C215,$M$2:$M$240))</f>
        <v>92.84</v>
      </c>
    </row>
    <row r="216" spans="1:16" x14ac:dyDescent="0.25">
      <c r="A216" s="11" t="s">
        <v>133</v>
      </c>
      <c r="B216" s="11" t="s">
        <v>14</v>
      </c>
      <c r="C216" s="12" t="s">
        <v>139</v>
      </c>
      <c r="D216" s="11" t="s">
        <v>38</v>
      </c>
      <c r="E216" s="11">
        <v>1000</v>
      </c>
      <c r="F216" s="11"/>
      <c r="G216" s="11">
        <v>2.81</v>
      </c>
      <c r="H216" s="11">
        <v>0.95</v>
      </c>
      <c r="I216" s="11">
        <v>0.28999999999999998</v>
      </c>
      <c r="J216" s="6">
        <f>G216*H216*I216</f>
        <v>0.77415499999999993</v>
      </c>
      <c r="K216" s="13" t="s">
        <v>9</v>
      </c>
      <c r="L216" s="3" t="str">
        <f>IF(I216&lt;1,"O",IF(I216&lt;2,K216,"N"))</f>
        <v>O</v>
      </c>
      <c r="M216" s="14">
        <f>IF(L216="N",G216*H216*1650/2.4,J216*250)</f>
        <v>193.53874999999999</v>
      </c>
      <c r="N216" s="14">
        <f>SUM(M216:M217)</f>
        <v>381.78874999999999</v>
      </c>
      <c r="O216" s="14" t="str">
        <f>IF(N216&gt;E216,E216-N216,"")</f>
        <v/>
      </c>
      <c r="P216" s="16">
        <f>IF(E216="","",SUMIF($C$2:$C$240,C216,$M$2:$M$240))</f>
        <v>381.78874999999999</v>
      </c>
    </row>
    <row r="217" spans="1:16" x14ac:dyDescent="0.25">
      <c r="A217" s="11" t="str">
        <f>A216</f>
        <v>MIL</v>
      </c>
      <c r="B217" s="11" t="str">
        <f>B216</f>
        <v>LYS-EC</v>
      </c>
      <c r="C217" s="12" t="str">
        <f>C216</f>
        <v>0833318</v>
      </c>
      <c r="D217" s="11" t="str">
        <f>D216</f>
        <v>EXW</v>
      </c>
      <c r="E217" s="11"/>
      <c r="F217" s="11"/>
      <c r="G217" s="11">
        <v>2.5099999999999998</v>
      </c>
      <c r="H217" s="11">
        <v>0.75</v>
      </c>
      <c r="I217" s="11">
        <v>0.4</v>
      </c>
      <c r="J217" s="6">
        <f>G217*H217*I217</f>
        <v>0.753</v>
      </c>
      <c r="K217" s="13" t="s">
        <v>9</v>
      </c>
      <c r="L217" s="3" t="str">
        <f>IF(I217&lt;1,"O",IF(I217&lt;2,K217,"N"))</f>
        <v>O</v>
      </c>
      <c r="M217" s="14">
        <f>IF(L217="N",G217*H217*1650/2.4,J217*250)</f>
        <v>188.25</v>
      </c>
      <c r="N217" s="14"/>
      <c r="O217" s="14" t="str">
        <f>IF(N217&gt;E217,E217-N217,"")</f>
        <v/>
      </c>
      <c r="P217" s="16" t="str">
        <f>IF(E217="","",SUMIF($C$2:$C$240,C217,$M$2:$M$240))</f>
        <v/>
      </c>
    </row>
    <row r="218" spans="1:16" x14ac:dyDescent="0.25">
      <c r="A218" s="11" t="s">
        <v>133</v>
      </c>
      <c r="B218" s="11" t="s">
        <v>13</v>
      </c>
      <c r="C218" s="12" t="s">
        <v>140</v>
      </c>
      <c r="D218" s="11" t="s">
        <v>17</v>
      </c>
      <c r="E218" s="11">
        <v>204</v>
      </c>
      <c r="F218" s="11"/>
      <c r="G218" s="11">
        <v>1.2</v>
      </c>
      <c r="H218" s="11">
        <v>0.8</v>
      </c>
      <c r="I218" s="11">
        <v>0.75</v>
      </c>
      <c r="J218" s="6">
        <f>G218*H218*I218</f>
        <v>0.72</v>
      </c>
      <c r="K218" s="13" t="s">
        <v>9</v>
      </c>
      <c r="L218" s="3" t="str">
        <f>IF(I218&lt;1,"O",IF(I218&lt;2,K218,"N"))</f>
        <v>O</v>
      </c>
      <c r="M218" s="14">
        <f>IF(L218="N",G218*H218*1650/2.4,J218*250)</f>
        <v>180</v>
      </c>
      <c r="N218" s="14">
        <f>M218</f>
        <v>180</v>
      </c>
      <c r="O218" s="14" t="str">
        <f>IF(N218&gt;E218,E218-N218,"")</f>
        <v/>
      </c>
      <c r="P218" s="16">
        <f>IF(E218="","",SUMIF($C$2:$C$240,C218,$M$2:$M$240))</f>
        <v>180</v>
      </c>
    </row>
    <row r="219" spans="1:16" x14ac:dyDescent="0.25">
      <c r="A219" s="11" t="s">
        <v>133</v>
      </c>
      <c r="B219" s="11" t="s">
        <v>13</v>
      </c>
      <c r="C219" s="12" t="s">
        <v>141</v>
      </c>
      <c r="D219" s="11" t="s">
        <v>38</v>
      </c>
      <c r="E219" s="11">
        <v>1491.25</v>
      </c>
      <c r="F219" s="11"/>
      <c r="G219" s="11">
        <v>1.2</v>
      </c>
      <c r="H219" s="11">
        <v>0.8</v>
      </c>
      <c r="I219" s="11">
        <v>0.96</v>
      </c>
      <c r="J219" s="6">
        <f>G219*H219*I219</f>
        <v>0.92159999999999997</v>
      </c>
      <c r="K219" s="13" t="s">
        <v>9</v>
      </c>
      <c r="L219" s="3" t="str">
        <f>IF(I219&lt;1,"O",IF(I219&lt;2,K219,"N"))</f>
        <v>O</v>
      </c>
      <c r="M219" s="14">
        <f>IF(L219="N",G219*H219*1650/2.4,J219*250)</f>
        <v>230.4</v>
      </c>
      <c r="N219" s="14">
        <f>M219</f>
        <v>230.4</v>
      </c>
      <c r="O219" s="14" t="str">
        <f>IF(N219&gt;E219,E219-N219,"")</f>
        <v/>
      </c>
      <c r="P219" s="16">
        <f>IF(E219="","",SUMIF($C$2:$C$240,C219,$M$2:$M$240))</f>
        <v>230.4</v>
      </c>
    </row>
    <row r="220" spans="1:16" x14ac:dyDescent="0.25">
      <c r="A220" s="11" t="s">
        <v>133</v>
      </c>
      <c r="B220" s="11" t="s">
        <v>13</v>
      </c>
      <c r="C220" s="12" t="s">
        <v>142</v>
      </c>
      <c r="D220" s="11" t="s">
        <v>38</v>
      </c>
      <c r="E220" s="11">
        <v>1880</v>
      </c>
      <c r="F220" s="11"/>
      <c r="G220" s="11">
        <v>1.39</v>
      </c>
      <c r="H220" s="11">
        <v>0.62</v>
      </c>
      <c r="I220" s="11">
        <v>0.93</v>
      </c>
      <c r="J220" s="6">
        <f>G220*H220*I220</f>
        <v>0.80147399999999991</v>
      </c>
      <c r="K220" s="13" t="s">
        <v>9</v>
      </c>
      <c r="L220" s="3" t="str">
        <f>IF(I220&lt;1,"O",IF(I220&lt;2,K220,"N"))</f>
        <v>O</v>
      </c>
      <c r="M220" s="14">
        <f>IF(L220="N",G220*H220*1650/2.4,J220*250)</f>
        <v>200.36849999999998</v>
      </c>
      <c r="N220" s="14">
        <f>M220</f>
        <v>200.36849999999998</v>
      </c>
      <c r="O220" s="14" t="str">
        <f>IF(N220&gt;E220,E220-N220,"")</f>
        <v/>
      </c>
      <c r="P220" s="16">
        <f>IF(E220="","",SUMIF($C$2:$C$240,C220,$M$2:$M$240))</f>
        <v>200.36849999999998</v>
      </c>
    </row>
    <row r="221" spans="1:16" x14ac:dyDescent="0.25">
      <c r="A221" s="11" t="s">
        <v>133</v>
      </c>
      <c r="B221" s="11" t="s">
        <v>143</v>
      </c>
      <c r="C221" s="12" t="s">
        <v>144</v>
      </c>
      <c r="D221" s="11" t="s">
        <v>17</v>
      </c>
      <c r="E221" s="11">
        <v>1260</v>
      </c>
      <c r="F221" s="11"/>
      <c r="G221" s="11">
        <v>1.86</v>
      </c>
      <c r="H221" s="11">
        <v>0.84</v>
      </c>
      <c r="I221" s="11">
        <v>0.94</v>
      </c>
      <c r="J221" s="6">
        <f>G221*H221*I221</f>
        <v>1.468656</v>
      </c>
      <c r="K221" s="13" t="s">
        <v>9</v>
      </c>
      <c r="L221" s="3" t="str">
        <f>IF(I221&lt;1,"O",IF(I221&lt;2,K221,"N"))</f>
        <v>O</v>
      </c>
      <c r="M221" s="14">
        <f>IF(L221="N",G221*H221*1650/2.4,J221*250)</f>
        <v>367.16399999999999</v>
      </c>
      <c r="N221" s="14">
        <f>SUM(M221:M234)</f>
        <v>6129.0720000000001</v>
      </c>
      <c r="O221" s="14">
        <f>IF(N221&gt;E221,E221-N221,"")</f>
        <v>-4869.0720000000001</v>
      </c>
      <c r="P221" s="16">
        <f>IF(E221="","",SUMIF($C$2:$C$240,C221,$M$2:$M$240))</f>
        <v>6129.0720000000001</v>
      </c>
    </row>
    <row r="222" spans="1:16" x14ac:dyDescent="0.25">
      <c r="A222" s="11" t="str">
        <f>A221</f>
        <v>MIL</v>
      </c>
      <c r="B222" s="11" t="str">
        <f>B221</f>
        <v>COA-EC</v>
      </c>
      <c r="C222" s="12" t="str">
        <f>C221</f>
        <v>0627690</v>
      </c>
      <c r="D222" s="11" t="str">
        <f>D221</f>
        <v>DDU</v>
      </c>
      <c r="E222" s="11"/>
      <c r="F222" s="11"/>
      <c r="G222" s="11">
        <v>1.86</v>
      </c>
      <c r="H222" s="11">
        <v>1</v>
      </c>
      <c r="I222" s="11">
        <v>1.02</v>
      </c>
      <c r="J222" s="6">
        <f>G222*H222*I222</f>
        <v>1.8972000000000002</v>
      </c>
      <c r="K222" s="13" t="s">
        <v>9</v>
      </c>
      <c r="L222" s="3" t="str">
        <f>IF(I222&lt;1,"O",IF(I222&lt;2,K222,"N"))</f>
        <v>O</v>
      </c>
      <c r="M222" s="14">
        <f>IF(L222="N",G222*H222*1650/2.4,J222*250)</f>
        <v>474.30000000000007</v>
      </c>
      <c r="N222" s="14"/>
      <c r="O222" s="14" t="str">
        <f>IF(N222&gt;E222,E222-N222,"")</f>
        <v/>
      </c>
      <c r="P222" s="16" t="str">
        <f>IF(E222="","",SUMIF($C$2:$C$240,C222,$M$2:$M$240))</f>
        <v/>
      </c>
    </row>
    <row r="223" spans="1:16" x14ac:dyDescent="0.25">
      <c r="A223" s="11" t="str">
        <f>A222</f>
        <v>MIL</v>
      </c>
      <c r="B223" s="11" t="str">
        <f>B222</f>
        <v>COA-EC</v>
      </c>
      <c r="C223" s="12" t="str">
        <f>C222</f>
        <v>0627690</v>
      </c>
      <c r="D223" s="11" t="str">
        <f>D222</f>
        <v>DDU</v>
      </c>
      <c r="E223" s="11"/>
      <c r="F223" s="11"/>
      <c r="G223" s="11">
        <v>1.86</v>
      </c>
      <c r="H223" s="11">
        <v>1</v>
      </c>
      <c r="I223" s="11">
        <v>1.02</v>
      </c>
      <c r="J223" s="6">
        <f>G223*H223*I223</f>
        <v>1.8972000000000002</v>
      </c>
      <c r="K223" s="13" t="s">
        <v>9</v>
      </c>
      <c r="L223" s="3" t="str">
        <f>IF(I223&lt;1,"O",IF(I223&lt;2,K223,"N"))</f>
        <v>O</v>
      </c>
      <c r="M223" s="14">
        <f>IF(L223="N",G223*H223*1650/2.4,J223*250)</f>
        <v>474.30000000000007</v>
      </c>
      <c r="N223" s="14"/>
      <c r="O223" s="14" t="str">
        <f>IF(N223&gt;E223,E223-N223,"")</f>
        <v/>
      </c>
      <c r="P223" s="16" t="str">
        <f>IF(E223="","",SUMIF($C$2:$C$240,C223,$M$2:$M$240))</f>
        <v/>
      </c>
    </row>
    <row r="224" spans="1:16" x14ac:dyDescent="0.25">
      <c r="A224" s="11" t="str">
        <f>A223</f>
        <v>MIL</v>
      </c>
      <c r="B224" s="11" t="str">
        <f>B223</f>
        <v>COA-EC</v>
      </c>
      <c r="C224" s="12" t="str">
        <f>C223</f>
        <v>0627690</v>
      </c>
      <c r="D224" s="11" t="str">
        <f>D223</f>
        <v>DDU</v>
      </c>
      <c r="E224" s="11"/>
      <c r="F224" s="11"/>
      <c r="G224" s="11">
        <v>1.86</v>
      </c>
      <c r="H224" s="11">
        <v>1</v>
      </c>
      <c r="I224" s="11">
        <v>1.02</v>
      </c>
      <c r="J224" s="6">
        <f>G224*H224*I224</f>
        <v>1.8972000000000002</v>
      </c>
      <c r="K224" s="13" t="s">
        <v>9</v>
      </c>
      <c r="L224" s="3" t="str">
        <f>IF(I224&lt;1,"O",IF(I224&lt;2,K224,"N"))</f>
        <v>O</v>
      </c>
      <c r="M224" s="14">
        <f>IF(L224="N",G224*H224*1650/2.4,J224*250)</f>
        <v>474.30000000000007</v>
      </c>
      <c r="N224" s="14"/>
      <c r="O224" s="14" t="str">
        <f>IF(N224&gt;E224,E224-N224,"")</f>
        <v/>
      </c>
      <c r="P224" s="16" t="str">
        <f>IF(E224="","",SUMIF($C$2:$C$240,C224,$M$2:$M$240))</f>
        <v/>
      </c>
    </row>
    <row r="225" spans="1:16" x14ac:dyDescent="0.25">
      <c r="A225" s="11" t="str">
        <f>A224</f>
        <v>MIL</v>
      </c>
      <c r="B225" s="11" t="str">
        <f>B224</f>
        <v>COA-EC</v>
      </c>
      <c r="C225" s="12" t="str">
        <f>C224</f>
        <v>0627690</v>
      </c>
      <c r="D225" s="11" t="str">
        <f>D224</f>
        <v>DDU</v>
      </c>
      <c r="E225" s="11"/>
      <c r="F225" s="11"/>
      <c r="G225" s="11">
        <v>1.86</v>
      </c>
      <c r="H225" s="11">
        <v>1</v>
      </c>
      <c r="I225" s="11">
        <v>1.02</v>
      </c>
      <c r="J225" s="6">
        <f>G225*H225*I225</f>
        <v>1.8972000000000002</v>
      </c>
      <c r="K225" s="13" t="s">
        <v>9</v>
      </c>
      <c r="L225" s="3" t="str">
        <f>IF(I225&lt;1,"O",IF(I225&lt;2,K225,"N"))</f>
        <v>O</v>
      </c>
      <c r="M225" s="14">
        <f>IF(L225="N",G225*H225*1650/2.4,J225*250)</f>
        <v>474.30000000000007</v>
      </c>
      <c r="N225" s="14"/>
      <c r="O225" s="14" t="str">
        <f>IF(N225&gt;E225,E225-N225,"")</f>
        <v/>
      </c>
      <c r="P225" s="16" t="str">
        <f>IF(E225="","",SUMIF($C$2:$C$240,C225,$M$2:$M$240))</f>
        <v/>
      </c>
    </row>
    <row r="226" spans="1:16" x14ac:dyDescent="0.25">
      <c r="A226" s="11" t="str">
        <f>A225</f>
        <v>MIL</v>
      </c>
      <c r="B226" s="11" t="str">
        <f>B225</f>
        <v>COA-EC</v>
      </c>
      <c r="C226" s="12" t="str">
        <f>C225</f>
        <v>0627690</v>
      </c>
      <c r="D226" s="11" t="str">
        <f>D225</f>
        <v>DDU</v>
      </c>
      <c r="E226" s="11"/>
      <c r="F226" s="11"/>
      <c r="G226" s="11">
        <v>1.86</v>
      </c>
      <c r="H226" s="11">
        <v>1</v>
      </c>
      <c r="I226" s="11">
        <v>1.02</v>
      </c>
      <c r="J226" s="6">
        <f>G226*H226*I226</f>
        <v>1.8972000000000002</v>
      </c>
      <c r="K226" s="13" t="s">
        <v>9</v>
      </c>
      <c r="L226" s="3" t="str">
        <f>IF(I226&lt;1,"O",IF(I226&lt;2,K226,"N"))</f>
        <v>O</v>
      </c>
      <c r="M226" s="14">
        <f>IF(L226="N",G226*H226*1650/2.4,J226*250)</f>
        <v>474.30000000000007</v>
      </c>
      <c r="N226" s="14"/>
      <c r="O226" s="14" t="str">
        <f>IF(N226&gt;E226,E226-N226,"")</f>
        <v/>
      </c>
      <c r="P226" s="16" t="str">
        <f>IF(E226="","",SUMIF($C$2:$C$240,C226,$M$2:$M$240))</f>
        <v/>
      </c>
    </row>
    <row r="227" spans="1:16" x14ac:dyDescent="0.25">
      <c r="A227" s="11" t="str">
        <f>A226</f>
        <v>MIL</v>
      </c>
      <c r="B227" s="11" t="str">
        <f>B226</f>
        <v>COA-EC</v>
      </c>
      <c r="C227" s="12" t="str">
        <f>C226</f>
        <v>0627690</v>
      </c>
      <c r="D227" s="11" t="str">
        <f>D226</f>
        <v>DDU</v>
      </c>
      <c r="E227" s="11"/>
      <c r="F227" s="11"/>
      <c r="G227" s="11">
        <v>1.86</v>
      </c>
      <c r="H227" s="11">
        <v>1</v>
      </c>
      <c r="I227" s="11">
        <v>1.02</v>
      </c>
      <c r="J227" s="6">
        <f>G227*H227*I227</f>
        <v>1.8972000000000002</v>
      </c>
      <c r="K227" s="13" t="s">
        <v>9</v>
      </c>
      <c r="L227" s="3" t="str">
        <f>IF(I227&lt;1,"O",IF(I227&lt;2,K227,"N"))</f>
        <v>O</v>
      </c>
      <c r="M227" s="14">
        <f>IF(L227="N",G227*H227*1650/2.4,J227*250)</f>
        <v>474.30000000000007</v>
      </c>
      <c r="N227" s="14"/>
      <c r="O227" s="14" t="str">
        <f>IF(N227&gt;E227,E227-N227,"")</f>
        <v/>
      </c>
      <c r="P227" s="16" t="str">
        <f>IF(E227="","",SUMIF($C$2:$C$240,C227,$M$2:$M$240))</f>
        <v/>
      </c>
    </row>
    <row r="228" spans="1:16" x14ac:dyDescent="0.25">
      <c r="A228" s="11" t="str">
        <f>A227</f>
        <v>MIL</v>
      </c>
      <c r="B228" s="11" t="str">
        <f>B227</f>
        <v>COA-EC</v>
      </c>
      <c r="C228" s="12" t="str">
        <f>C227</f>
        <v>0627690</v>
      </c>
      <c r="D228" s="11" t="str">
        <f>D227</f>
        <v>DDU</v>
      </c>
      <c r="E228" s="11"/>
      <c r="F228" s="11"/>
      <c r="G228" s="11">
        <v>1.86</v>
      </c>
      <c r="H228" s="11">
        <v>1</v>
      </c>
      <c r="I228" s="11">
        <v>1.06</v>
      </c>
      <c r="J228" s="6">
        <f>G228*H228*I228</f>
        <v>1.9716000000000002</v>
      </c>
      <c r="K228" s="13" t="s">
        <v>9</v>
      </c>
      <c r="L228" s="3" t="str">
        <f>IF(I228&lt;1,"O",IF(I228&lt;2,K228,"N"))</f>
        <v>O</v>
      </c>
      <c r="M228" s="14">
        <f>IF(L228="N",G228*H228*1650/2.4,J228*250)</f>
        <v>492.90000000000003</v>
      </c>
      <c r="N228" s="14"/>
      <c r="O228" s="14" t="str">
        <f>IF(N228&gt;E228,E228-N228,"")</f>
        <v/>
      </c>
      <c r="P228" s="16" t="str">
        <f>IF(E228="","",SUMIF($C$2:$C$240,C228,$M$2:$M$240))</f>
        <v/>
      </c>
    </row>
    <row r="229" spans="1:16" x14ac:dyDescent="0.25">
      <c r="A229" s="11" t="str">
        <f>A228</f>
        <v>MIL</v>
      </c>
      <c r="B229" s="11" t="str">
        <f>B228</f>
        <v>COA-EC</v>
      </c>
      <c r="C229" s="12" t="str">
        <f>C228</f>
        <v>0627690</v>
      </c>
      <c r="D229" s="11" t="str">
        <f>D228</f>
        <v>DDU</v>
      </c>
      <c r="E229" s="11"/>
      <c r="F229" s="11"/>
      <c r="G229" s="11">
        <v>1.86</v>
      </c>
      <c r="H229" s="11">
        <v>1</v>
      </c>
      <c r="I229" s="11">
        <v>1.06</v>
      </c>
      <c r="J229" s="6">
        <f>G229*H229*I229</f>
        <v>1.9716000000000002</v>
      </c>
      <c r="K229" s="13" t="s">
        <v>9</v>
      </c>
      <c r="L229" s="3" t="str">
        <f>IF(I229&lt;1,"O",IF(I229&lt;2,K229,"N"))</f>
        <v>O</v>
      </c>
      <c r="M229" s="14">
        <f>IF(L229="N",G229*H229*1650/2.4,J229*250)</f>
        <v>492.90000000000003</v>
      </c>
      <c r="N229" s="14"/>
      <c r="O229" s="14" t="str">
        <f>IF(N229&gt;E229,E229-N229,"")</f>
        <v/>
      </c>
      <c r="P229" s="16" t="str">
        <f>IF(E229="","",SUMIF($C$2:$C$240,C229,$M$2:$M$240))</f>
        <v/>
      </c>
    </row>
    <row r="230" spans="1:16" x14ac:dyDescent="0.25">
      <c r="A230" s="11" t="str">
        <f>A229</f>
        <v>MIL</v>
      </c>
      <c r="B230" s="11" t="str">
        <f>B229</f>
        <v>COA-EC</v>
      </c>
      <c r="C230" s="12" t="str">
        <f>C229</f>
        <v>0627690</v>
      </c>
      <c r="D230" s="11" t="str">
        <f>D229</f>
        <v>DDU</v>
      </c>
      <c r="E230" s="11"/>
      <c r="F230" s="11"/>
      <c r="G230" s="11">
        <v>1.86</v>
      </c>
      <c r="H230" s="11">
        <v>1</v>
      </c>
      <c r="I230" s="11">
        <v>1.06</v>
      </c>
      <c r="J230" s="6">
        <f>G230*H230*I230</f>
        <v>1.9716000000000002</v>
      </c>
      <c r="K230" s="13" t="s">
        <v>9</v>
      </c>
      <c r="L230" s="3" t="str">
        <f>IF(I230&lt;1,"O",IF(I230&lt;2,K230,"N"))</f>
        <v>O</v>
      </c>
      <c r="M230" s="14">
        <f>IF(L230="N",G230*H230*1650/2.4,J230*250)</f>
        <v>492.90000000000003</v>
      </c>
      <c r="N230" s="14"/>
      <c r="O230" s="14" t="str">
        <f>IF(N230&gt;E230,E230-N230,"")</f>
        <v/>
      </c>
      <c r="P230" s="16" t="str">
        <f>IF(E230="","",SUMIF($C$2:$C$240,C230,$M$2:$M$240))</f>
        <v/>
      </c>
    </row>
    <row r="231" spans="1:16" x14ac:dyDescent="0.25">
      <c r="A231" s="11" t="str">
        <f>A230</f>
        <v>MIL</v>
      </c>
      <c r="B231" s="11" t="str">
        <f>B230</f>
        <v>COA-EC</v>
      </c>
      <c r="C231" s="12" t="str">
        <f>C230</f>
        <v>0627690</v>
      </c>
      <c r="D231" s="11" t="str">
        <f>D230</f>
        <v>DDU</v>
      </c>
      <c r="E231" s="11"/>
      <c r="F231" s="11"/>
      <c r="G231" s="11">
        <v>1.86</v>
      </c>
      <c r="H231" s="11">
        <v>0.84</v>
      </c>
      <c r="I231" s="11">
        <v>0.92</v>
      </c>
      <c r="J231" s="6">
        <f>G231*H231*I231</f>
        <v>1.437408</v>
      </c>
      <c r="K231" s="13" t="s">
        <v>9</v>
      </c>
      <c r="L231" s="3" t="str">
        <f>IF(I231&lt;1,"O",IF(I231&lt;2,K231,"N"))</f>
        <v>O</v>
      </c>
      <c r="M231" s="14">
        <f>IF(L231="N",G231*H231*1650/2.4,J231*250)</f>
        <v>359.35200000000003</v>
      </c>
      <c r="N231" s="14"/>
      <c r="O231" s="14" t="str">
        <f>IF(N231&gt;E231,E231-N231,"")</f>
        <v/>
      </c>
      <c r="P231" s="16" t="str">
        <f>IF(E231="","",SUMIF($C$2:$C$240,C231,$M$2:$M$240))</f>
        <v/>
      </c>
    </row>
    <row r="232" spans="1:16" x14ac:dyDescent="0.25">
      <c r="A232" s="11" t="str">
        <f>A231</f>
        <v>MIL</v>
      </c>
      <c r="B232" s="11" t="str">
        <f>B231</f>
        <v>COA-EC</v>
      </c>
      <c r="C232" s="12" t="str">
        <f>C231</f>
        <v>0627690</v>
      </c>
      <c r="D232" s="11" t="str">
        <f>D231</f>
        <v>DDU</v>
      </c>
      <c r="E232" s="11"/>
      <c r="F232" s="11"/>
      <c r="G232" s="11">
        <v>1.86</v>
      </c>
      <c r="H232" s="11">
        <v>0.84</v>
      </c>
      <c r="I232" s="11">
        <v>0.92</v>
      </c>
      <c r="J232" s="6">
        <f>G232*H232*I232</f>
        <v>1.437408</v>
      </c>
      <c r="K232" s="13" t="s">
        <v>9</v>
      </c>
      <c r="L232" s="3" t="str">
        <f>IF(I232&lt;1,"O",IF(I232&lt;2,K232,"N"))</f>
        <v>O</v>
      </c>
      <c r="M232" s="14">
        <f>IF(L232="N",G232*H232*1650/2.4,J232*250)</f>
        <v>359.35200000000003</v>
      </c>
      <c r="N232" s="14"/>
      <c r="O232" s="14" t="str">
        <f>IF(N232&gt;E232,E232-N232,"")</f>
        <v/>
      </c>
      <c r="P232" s="16" t="str">
        <f>IF(E232="","",SUMIF($C$2:$C$240,C232,$M$2:$M$240))</f>
        <v/>
      </c>
    </row>
    <row r="233" spans="1:16" x14ac:dyDescent="0.25">
      <c r="A233" s="11" t="str">
        <f>A232</f>
        <v>MIL</v>
      </c>
      <c r="B233" s="11" t="str">
        <f>B232</f>
        <v>COA-EC</v>
      </c>
      <c r="C233" s="12" t="str">
        <f>C232</f>
        <v>0627690</v>
      </c>
      <c r="D233" s="11" t="str">
        <f>D232</f>
        <v>DDU</v>
      </c>
      <c r="E233" s="11"/>
      <c r="F233" s="11"/>
      <c r="G233" s="11">
        <v>1.86</v>
      </c>
      <c r="H233" s="11">
        <v>0.84</v>
      </c>
      <c r="I233" s="11">
        <v>0.92</v>
      </c>
      <c r="J233" s="6">
        <f>G233*H233*I233</f>
        <v>1.437408</v>
      </c>
      <c r="K233" s="13" t="s">
        <v>9</v>
      </c>
      <c r="L233" s="3" t="str">
        <f>IF(I233&lt;1,"O",IF(I233&lt;2,K233,"N"))</f>
        <v>O</v>
      </c>
      <c r="M233" s="14">
        <f>IF(L233="N",G233*H233*1650/2.4,J233*250)</f>
        <v>359.35200000000003</v>
      </c>
      <c r="N233" s="14"/>
      <c r="O233" s="14" t="str">
        <f>IF(N233&gt;E233,E233-N233,"")</f>
        <v/>
      </c>
      <c r="P233" s="16" t="str">
        <f>IF(E233="","",SUMIF($C$2:$C$240,C233,$M$2:$M$240))</f>
        <v/>
      </c>
    </row>
    <row r="234" spans="1:16" x14ac:dyDescent="0.25">
      <c r="A234" s="11" t="str">
        <f>A233</f>
        <v>MIL</v>
      </c>
      <c r="B234" s="11" t="str">
        <f>B233</f>
        <v>COA-EC</v>
      </c>
      <c r="C234" s="12" t="str">
        <f>C233</f>
        <v>0627690</v>
      </c>
      <c r="D234" s="11" t="str">
        <f>D233</f>
        <v>DDU</v>
      </c>
      <c r="E234" s="11"/>
      <c r="F234" s="11"/>
      <c r="G234" s="11">
        <v>1.86</v>
      </c>
      <c r="H234" s="11">
        <v>0.84</v>
      </c>
      <c r="I234" s="11">
        <v>0.92</v>
      </c>
      <c r="J234" s="6">
        <f>G234*H234*I234</f>
        <v>1.437408</v>
      </c>
      <c r="K234" s="13" t="s">
        <v>9</v>
      </c>
      <c r="L234" s="3" t="str">
        <f>IF(I234&lt;1,"O",IF(I234&lt;2,K234,"N"))</f>
        <v>O</v>
      </c>
      <c r="M234" s="14">
        <f>IF(L234="N",G234*H234*1650/2.4,J234*250)</f>
        <v>359.35200000000003</v>
      </c>
      <c r="N234" s="14"/>
      <c r="O234" s="14" t="str">
        <f>IF(N234&gt;E234,E234-N234,"")</f>
        <v/>
      </c>
      <c r="P234" s="16" t="str">
        <f>IF(E234="","",SUMIF($C$2:$C$240,C234,$M$2:$M$240))</f>
        <v/>
      </c>
    </row>
    <row r="235" spans="1:16" x14ac:dyDescent="0.25">
      <c r="A235" s="11" t="s">
        <v>133</v>
      </c>
      <c r="B235" s="11" t="s">
        <v>13</v>
      </c>
      <c r="C235" s="12" t="s">
        <v>145</v>
      </c>
      <c r="D235" s="11" t="s">
        <v>38</v>
      </c>
      <c r="E235" s="11">
        <v>412.5</v>
      </c>
      <c r="F235" s="11"/>
      <c r="G235" s="11">
        <v>0.8</v>
      </c>
      <c r="H235" s="11">
        <v>0.6</v>
      </c>
      <c r="I235" s="11">
        <v>0.56999999999999995</v>
      </c>
      <c r="J235" s="6">
        <f>G235*H235*I235</f>
        <v>0.27359999999999995</v>
      </c>
      <c r="K235" s="13" t="s">
        <v>9</v>
      </c>
      <c r="L235" s="3" t="str">
        <f>IF(I235&lt;1,"O",IF(I235&lt;2,K235,"N"))</f>
        <v>O</v>
      </c>
      <c r="M235" s="14">
        <f>IF(L235="N",G235*H235*1650/2.4,J235*250)</f>
        <v>68.399999999999991</v>
      </c>
      <c r="N235" s="14">
        <f>M235</f>
        <v>68.399999999999991</v>
      </c>
      <c r="O235" s="14" t="str">
        <f>IF(N235&gt;E235,E235-N235,"")</f>
        <v/>
      </c>
      <c r="P235" s="16">
        <f>IF(E235="","",SUMIF($C$2:$C$240,C235,$M$2:$M$240))</f>
        <v>68.399999999999991</v>
      </c>
    </row>
    <row r="236" spans="1:16" x14ac:dyDescent="0.25">
      <c r="A236" s="11" t="s">
        <v>133</v>
      </c>
      <c r="B236" s="11" t="s">
        <v>143</v>
      </c>
      <c r="C236" s="12" t="s">
        <v>146</v>
      </c>
      <c r="D236" s="11" t="s">
        <v>17</v>
      </c>
      <c r="E236" s="11">
        <v>1568.25</v>
      </c>
      <c r="F236" s="11"/>
      <c r="G236" s="11">
        <v>1.23</v>
      </c>
      <c r="H236" s="11">
        <v>0.81</v>
      </c>
      <c r="I236" s="11">
        <v>0.97</v>
      </c>
      <c r="J236" s="6">
        <f>G236*H236*I236</f>
        <v>0.96641100000000002</v>
      </c>
      <c r="K236" s="13" t="s">
        <v>9</v>
      </c>
      <c r="L236" s="3" t="str">
        <f>IF(I236&lt;1,"O",IF(I236&lt;2,K236,"N"))</f>
        <v>O</v>
      </c>
      <c r="M236" s="14">
        <f>IF(L236="N",G236*H236*1650/2.4,J236*250)</f>
        <v>241.60275000000001</v>
      </c>
      <c r="N236" s="14">
        <f>SUM(M236:M239)</f>
        <v>966.41100000000006</v>
      </c>
      <c r="O236" s="14" t="str">
        <f>IF(N236&gt;E236,E236-N236,"")</f>
        <v/>
      </c>
      <c r="P236" s="16">
        <f>IF(E236="","",SUMIF($C$2:$C$240,C236,$M$2:$M$240))</f>
        <v>966.41100000000006</v>
      </c>
    </row>
    <row r="237" spans="1:16" x14ac:dyDescent="0.25">
      <c r="A237" s="11" t="str">
        <f>A236</f>
        <v>MIL</v>
      </c>
      <c r="B237" s="11" t="str">
        <f>B236</f>
        <v>COA-EC</v>
      </c>
      <c r="C237" s="12" t="str">
        <f>C236</f>
        <v>0628058</v>
      </c>
      <c r="D237" s="11" t="str">
        <f>D236</f>
        <v>DDU</v>
      </c>
      <c r="E237" s="11"/>
      <c r="F237" s="11"/>
      <c r="G237" s="11">
        <v>1.23</v>
      </c>
      <c r="H237" s="11">
        <v>0.81</v>
      </c>
      <c r="I237" s="11">
        <v>0.97</v>
      </c>
      <c r="J237" s="6">
        <f>G237*H237*I237</f>
        <v>0.96641100000000002</v>
      </c>
      <c r="K237" s="13" t="s">
        <v>9</v>
      </c>
      <c r="L237" s="3" t="str">
        <f>IF(I237&lt;1,"O",IF(I237&lt;2,K237,"N"))</f>
        <v>O</v>
      </c>
      <c r="M237" s="14">
        <f>IF(L237="N",G237*H237*1650/2.4,J237*250)</f>
        <v>241.60275000000001</v>
      </c>
      <c r="N237" s="14"/>
      <c r="O237" s="14" t="str">
        <f>IF(N237&gt;E237,E237-N237,"")</f>
        <v/>
      </c>
      <c r="P237" s="16" t="str">
        <f>IF(E237="","",SUMIF($C$2:$C$240,C237,$M$2:$M$240))</f>
        <v/>
      </c>
    </row>
    <row r="238" spans="1:16" x14ac:dyDescent="0.25">
      <c r="A238" s="11" t="str">
        <f>A237</f>
        <v>MIL</v>
      </c>
      <c r="B238" s="11" t="str">
        <f>B237</f>
        <v>COA-EC</v>
      </c>
      <c r="C238" s="12" t="str">
        <f>C237</f>
        <v>0628058</v>
      </c>
      <c r="D238" s="11" t="str">
        <f>D237</f>
        <v>DDU</v>
      </c>
      <c r="E238" s="11"/>
      <c r="F238" s="11"/>
      <c r="G238" s="11">
        <v>1.23</v>
      </c>
      <c r="H238" s="11">
        <v>0.81</v>
      </c>
      <c r="I238" s="11">
        <v>0.97</v>
      </c>
      <c r="J238" s="6">
        <f>G238*H238*I238</f>
        <v>0.96641100000000002</v>
      </c>
      <c r="K238" s="13" t="s">
        <v>9</v>
      </c>
      <c r="L238" s="3" t="str">
        <f>IF(I238&lt;1,"O",IF(I238&lt;2,K238,"N"))</f>
        <v>O</v>
      </c>
      <c r="M238" s="14">
        <f>IF(L238="N",G238*H238*1650/2.4,J238*250)</f>
        <v>241.60275000000001</v>
      </c>
      <c r="N238" s="14"/>
      <c r="O238" s="14" t="str">
        <f>IF(N238&gt;E238,E238-N238,"")</f>
        <v/>
      </c>
      <c r="P238" s="16" t="str">
        <f>IF(E238="","",SUMIF($C$2:$C$240,C238,$M$2:$M$240))</f>
        <v/>
      </c>
    </row>
    <row r="239" spans="1:16" x14ac:dyDescent="0.25">
      <c r="A239" s="11" t="str">
        <f>A238</f>
        <v>MIL</v>
      </c>
      <c r="B239" s="11" t="str">
        <f>B238</f>
        <v>COA-EC</v>
      </c>
      <c r="C239" s="12" t="str">
        <f>C238</f>
        <v>0628058</v>
      </c>
      <c r="D239" s="11" t="str">
        <f>D238</f>
        <v>DDU</v>
      </c>
      <c r="E239" s="11"/>
      <c r="F239" s="11"/>
      <c r="G239" s="11">
        <v>1.23</v>
      </c>
      <c r="H239" s="11">
        <v>0.81</v>
      </c>
      <c r="I239" s="11">
        <v>0.97</v>
      </c>
      <c r="J239" s="6">
        <f>G239*H239*I239</f>
        <v>0.96641100000000002</v>
      </c>
      <c r="K239" s="13" t="s">
        <v>9</v>
      </c>
      <c r="L239" s="3" t="str">
        <f>IF(I239&lt;1,"O",IF(I239&lt;2,K239,"N"))</f>
        <v>O</v>
      </c>
      <c r="M239" s="14">
        <f>IF(L239="N",G239*H239*1650/2.4,J239*250)</f>
        <v>241.60275000000001</v>
      </c>
      <c r="N239" s="14"/>
      <c r="O239" s="14" t="str">
        <f>IF(N239&gt;E239,E239-N239,"")</f>
        <v/>
      </c>
      <c r="P239" s="16" t="str">
        <f>IF(E239="","",SUMIF($C$2:$C$240,C239,$M$2:$M$240))</f>
        <v/>
      </c>
    </row>
    <row r="240" spans="1:16" x14ac:dyDescent="0.25">
      <c r="A240" s="11" t="s">
        <v>133</v>
      </c>
      <c r="B240" s="11" t="s">
        <v>143</v>
      </c>
      <c r="C240" s="12" t="s">
        <v>147</v>
      </c>
      <c r="D240" s="11" t="s">
        <v>17</v>
      </c>
      <c r="E240" s="11">
        <v>127.25</v>
      </c>
      <c r="F240" s="11"/>
      <c r="G240" s="11">
        <v>1.21</v>
      </c>
      <c r="H240" s="11">
        <v>0.8</v>
      </c>
      <c r="I240" s="11">
        <v>0.44</v>
      </c>
      <c r="J240" s="6">
        <f>G240*H240*I240</f>
        <v>0.42591999999999997</v>
      </c>
      <c r="K240" s="13" t="s">
        <v>19</v>
      </c>
      <c r="L240" s="3" t="str">
        <f>IF(I240&lt;1,"O",IF(I240&lt;2,K240,"N"))</f>
        <v>O</v>
      </c>
      <c r="M240" s="14">
        <f>IF(L240="N",G240*H240*1650/2.4,J240*250)</f>
        <v>106.47999999999999</v>
      </c>
      <c r="N240" s="14">
        <f>M240</f>
        <v>106.47999999999999</v>
      </c>
      <c r="O240" s="14" t="str">
        <f>IF(N240&gt;E240,E240-N240,"")</f>
        <v/>
      </c>
      <c r="P240" s="16">
        <f>IF(E240="","",SUMIF($C$2:$C$240,C240,$M$2:$M$240))</f>
        <v>106.47999999999999</v>
      </c>
    </row>
  </sheetData>
  <autoFilter ref="A1:P1"/>
  <conditionalFormatting sqref="N2:N7">
    <cfRule type="cellIs" dxfId="22" priority="20" operator="greaterThan">
      <formula>$E2</formula>
    </cfRule>
  </conditionalFormatting>
  <conditionalFormatting sqref="N2:N7">
    <cfRule type="expression" dxfId="21" priority="19">
      <formula>$N2&gt;$E2</formula>
    </cfRule>
  </conditionalFormatting>
  <conditionalFormatting sqref="N8">
    <cfRule type="cellIs" dxfId="20" priority="18" operator="greaterThan">
      <formula>$E8</formula>
    </cfRule>
  </conditionalFormatting>
  <conditionalFormatting sqref="N8">
    <cfRule type="expression" dxfId="19" priority="17">
      <formula>$N8&gt;$E8</formula>
    </cfRule>
  </conditionalFormatting>
  <conditionalFormatting sqref="N9">
    <cfRule type="cellIs" dxfId="18" priority="16" operator="greaterThan">
      <formula>$E9</formula>
    </cfRule>
  </conditionalFormatting>
  <conditionalFormatting sqref="N9">
    <cfRule type="expression" dxfId="17" priority="15">
      <formula>$N9&gt;$E9</formula>
    </cfRule>
  </conditionalFormatting>
  <conditionalFormatting sqref="N11">
    <cfRule type="cellIs" dxfId="16" priority="14" operator="greaterThan">
      <formula>$E11</formula>
    </cfRule>
  </conditionalFormatting>
  <conditionalFormatting sqref="N11">
    <cfRule type="expression" dxfId="15" priority="13">
      <formula>$N11&gt;$E11</formula>
    </cfRule>
  </conditionalFormatting>
  <conditionalFormatting sqref="N12:N22">
    <cfRule type="cellIs" dxfId="14" priority="12" operator="greaterThan">
      <formula>$E12</formula>
    </cfRule>
  </conditionalFormatting>
  <conditionalFormatting sqref="N12:N22">
    <cfRule type="expression" dxfId="13" priority="11">
      <formula>$N12&gt;$E12</formula>
    </cfRule>
  </conditionalFormatting>
  <conditionalFormatting sqref="N23:N66">
    <cfRule type="cellIs" dxfId="12" priority="10" operator="greaterThan">
      <formula>$E23</formula>
    </cfRule>
  </conditionalFormatting>
  <conditionalFormatting sqref="N23:N66">
    <cfRule type="expression" dxfId="11" priority="9">
      <formula>$N23&gt;$E23</formula>
    </cfRule>
  </conditionalFormatting>
  <conditionalFormatting sqref="N67:N100">
    <cfRule type="cellIs" dxfId="10" priority="8" operator="greaterThan">
      <formula>$E67</formula>
    </cfRule>
  </conditionalFormatting>
  <conditionalFormatting sqref="N67:N100">
    <cfRule type="expression" dxfId="9" priority="7">
      <formula>$N67&gt;$E67</formula>
    </cfRule>
  </conditionalFormatting>
  <conditionalFormatting sqref="N101:N129">
    <cfRule type="cellIs" dxfId="8" priority="6" operator="greaterThan">
      <formula>$E101</formula>
    </cfRule>
  </conditionalFormatting>
  <conditionalFormatting sqref="N101:N129">
    <cfRule type="expression" dxfId="7" priority="5">
      <formula>$N101&gt;$E101</formula>
    </cfRule>
  </conditionalFormatting>
  <conditionalFormatting sqref="N130:N206">
    <cfRule type="cellIs" dxfId="6" priority="4" operator="greaterThan">
      <formula>$E130</formula>
    </cfRule>
  </conditionalFormatting>
  <conditionalFormatting sqref="N130:N206">
    <cfRule type="expression" dxfId="5" priority="3">
      <formula>$N130&gt;$E130</formula>
    </cfRule>
  </conditionalFormatting>
  <conditionalFormatting sqref="N207:N240">
    <cfRule type="cellIs" dxfId="4" priority="2" operator="greaterThan">
      <formula>$E207</formula>
    </cfRule>
  </conditionalFormatting>
  <conditionalFormatting sqref="N207:N240">
    <cfRule type="expression" dxfId="3" priority="1">
      <formula>$N207&gt;$E207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0"/>
  <sheetViews>
    <sheetView topLeftCell="A97" workbookViewId="0">
      <selection activeCell="I120" sqref="I120"/>
    </sheetView>
  </sheetViews>
  <sheetFormatPr baseColWidth="10" defaultRowHeight="15" x14ac:dyDescent="0.25"/>
  <cols>
    <col min="1" max="1" width="7.140625" bestFit="1" customWidth="1"/>
    <col min="2" max="2" width="12.28515625" bestFit="1" customWidth="1"/>
    <col min="3" max="3" width="12.28515625" style="1" bestFit="1" customWidth="1"/>
    <col min="4" max="4" width="10.5703125" bestFit="1" customWidth="1"/>
    <col min="5" max="5" width="17.5703125" customWidth="1"/>
  </cols>
  <sheetData>
    <row r="1" spans="1:7" x14ac:dyDescent="0.25">
      <c r="A1" s="7" t="s">
        <v>0</v>
      </c>
      <c r="B1" s="7" t="s">
        <v>11</v>
      </c>
      <c r="C1" s="8" t="s">
        <v>12</v>
      </c>
      <c r="D1" s="7" t="s">
        <v>6</v>
      </c>
      <c r="E1" s="7" t="s">
        <v>149</v>
      </c>
      <c r="F1" s="17" t="s">
        <v>153</v>
      </c>
      <c r="G1" s="17" t="s">
        <v>151</v>
      </c>
    </row>
    <row r="2" spans="1:7" x14ac:dyDescent="0.25">
      <c r="A2" s="11" t="s">
        <v>10</v>
      </c>
      <c r="B2" s="11" t="s">
        <v>14</v>
      </c>
      <c r="C2" s="12" t="s">
        <v>15</v>
      </c>
      <c r="D2" s="2" t="s">
        <v>17</v>
      </c>
      <c r="E2" s="11">
        <v>44.8</v>
      </c>
      <c r="F2" s="18">
        <f>SUMIF(Feuil2!C$2:C$240,C2,Feuil2!M$2:M$240)</f>
        <v>44.000000000000014</v>
      </c>
      <c r="G2" s="18" t="str">
        <f>IF(F2-E2&gt;0,F2-E2,"")</f>
        <v/>
      </c>
    </row>
    <row r="3" spans="1:7" x14ac:dyDescent="0.25">
      <c r="A3" s="11" t="s">
        <v>10</v>
      </c>
      <c r="B3" s="11" t="s">
        <v>13</v>
      </c>
      <c r="C3" s="12" t="s">
        <v>16</v>
      </c>
      <c r="D3" s="11" t="s">
        <v>17</v>
      </c>
      <c r="E3" s="11">
        <v>197</v>
      </c>
      <c r="F3" s="18">
        <f>SUMIF(Feuil2!C$2:C$240,C3,Feuil2!M$2:M$240)</f>
        <v>144</v>
      </c>
      <c r="G3" s="18" t="str">
        <f t="shared" ref="G3:G66" si="0">IF(F3-E3&gt;0,F3-E3,"")</f>
        <v/>
      </c>
    </row>
    <row r="4" spans="1:7" x14ac:dyDescent="0.25">
      <c r="A4" s="11" t="s">
        <v>10</v>
      </c>
      <c r="B4" s="11" t="s">
        <v>13</v>
      </c>
      <c r="C4" s="12" t="s">
        <v>20</v>
      </c>
      <c r="D4" s="11" t="s">
        <v>17</v>
      </c>
      <c r="E4" s="11">
        <v>974.5</v>
      </c>
      <c r="F4" s="18">
        <f>SUMIF(Feuil2!C$2:C$240,C4,Feuil2!M$2:M$240)</f>
        <v>471.625</v>
      </c>
      <c r="G4" s="18" t="str">
        <f t="shared" si="0"/>
        <v/>
      </c>
    </row>
    <row r="5" spans="1:7" x14ac:dyDescent="0.25">
      <c r="A5" s="11" t="s">
        <v>10</v>
      </c>
      <c r="B5" s="11" t="s">
        <v>13</v>
      </c>
      <c r="C5" s="12" t="s">
        <v>21</v>
      </c>
      <c r="D5" s="11" t="s">
        <v>17</v>
      </c>
      <c r="E5" s="11">
        <v>52.8</v>
      </c>
      <c r="F5" s="18">
        <f>SUMIF(Feuil2!C$2:C$240,C5,Feuil2!M$2:M$240)</f>
        <v>54.538000000000004</v>
      </c>
      <c r="G5" s="18">
        <f t="shared" si="0"/>
        <v>1.7380000000000067</v>
      </c>
    </row>
    <row r="6" spans="1:7" x14ac:dyDescent="0.25">
      <c r="A6" s="11" t="s">
        <v>10</v>
      </c>
      <c r="B6" s="11" t="s">
        <v>13</v>
      </c>
      <c r="C6" s="12" t="s">
        <v>22</v>
      </c>
      <c r="D6" s="11" t="s">
        <v>17</v>
      </c>
      <c r="E6" s="11">
        <v>60</v>
      </c>
      <c r="F6" s="18">
        <f>SUMIF(Feuil2!C$2:C$240,C6,Feuil2!M$2:M$240)</f>
        <v>54</v>
      </c>
      <c r="G6" s="18" t="str">
        <f t="shared" si="0"/>
        <v/>
      </c>
    </row>
    <row r="7" spans="1:7" x14ac:dyDescent="0.25">
      <c r="A7" s="11" t="s">
        <v>10</v>
      </c>
      <c r="B7" s="11" t="s">
        <v>13</v>
      </c>
      <c r="C7" s="12" t="s">
        <v>23</v>
      </c>
      <c r="D7" s="11" t="s">
        <v>17</v>
      </c>
      <c r="E7" s="11">
        <v>240</v>
      </c>
      <c r="F7" s="18">
        <f>SUMIF(Feuil2!C$2:C$240,C7,Feuil2!M$2:M$240)</f>
        <v>660</v>
      </c>
      <c r="G7" s="18">
        <f t="shared" si="0"/>
        <v>420</v>
      </c>
    </row>
    <row r="8" spans="1:7" x14ac:dyDescent="0.25">
      <c r="A8" s="11" t="s">
        <v>10</v>
      </c>
      <c r="B8" s="11" t="s">
        <v>14</v>
      </c>
      <c r="C8" s="12" t="s">
        <v>24</v>
      </c>
      <c r="D8" s="11" t="s">
        <v>17</v>
      </c>
      <c r="E8" s="11">
        <v>39.200000000000003</v>
      </c>
      <c r="F8" s="18">
        <f>SUMIF(Feuil2!C$2:C$240,C8,Feuil2!M$2:M$240)</f>
        <v>24.15</v>
      </c>
      <c r="G8" s="18" t="str">
        <f t="shared" si="0"/>
        <v/>
      </c>
    </row>
    <row r="9" spans="1:7" x14ac:dyDescent="0.25">
      <c r="A9" s="11" t="s">
        <v>10</v>
      </c>
      <c r="B9" s="11" t="s">
        <v>13</v>
      </c>
      <c r="C9" s="12" t="s">
        <v>25</v>
      </c>
      <c r="D9" s="11" t="s">
        <v>17</v>
      </c>
      <c r="E9" s="11">
        <v>340</v>
      </c>
      <c r="F9" s="18">
        <f>SUMIF(Feuil2!C$2:C$240,C9,Feuil2!M$2:M$240)</f>
        <v>393.59999999999997</v>
      </c>
      <c r="G9" s="18">
        <f t="shared" si="0"/>
        <v>53.599999999999966</v>
      </c>
    </row>
    <row r="10" spans="1:7" x14ac:dyDescent="0.25">
      <c r="A10" s="11" t="s">
        <v>10</v>
      </c>
      <c r="B10" s="11" t="s">
        <v>13</v>
      </c>
      <c r="C10" s="12" t="s">
        <v>26</v>
      </c>
      <c r="D10" s="11" t="s">
        <v>17</v>
      </c>
      <c r="E10" s="11">
        <v>198</v>
      </c>
      <c r="F10" s="18">
        <f>SUMIF(Feuil2!C$2:C$240,C10,Feuil2!M$2:M$240)</f>
        <v>72</v>
      </c>
      <c r="G10" s="18" t="str">
        <f t="shared" si="0"/>
        <v/>
      </c>
    </row>
    <row r="11" spans="1:7" x14ac:dyDescent="0.25">
      <c r="A11" s="11" t="s">
        <v>10</v>
      </c>
      <c r="B11" s="11" t="s">
        <v>13</v>
      </c>
      <c r="C11" s="12" t="s">
        <v>27</v>
      </c>
      <c r="D11" s="11" t="s">
        <v>17</v>
      </c>
      <c r="E11" s="11">
        <v>243</v>
      </c>
      <c r="F11" s="18">
        <f>SUMIF(Feuil2!C$2:C$240,C11,Feuil2!M$2:M$240)</f>
        <v>100.83500000000001</v>
      </c>
      <c r="G11" s="18" t="str">
        <f t="shared" si="0"/>
        <v/>
      </c>
    </row>
    <row r="12" spans="1:7" x14ac:dyDescent="0.25">
      <c r="A12" s="11" t="s">
        <v>10</v>
      </c>
      <c r="B12" s="11" t="s">
        <v>13</v>
      </c>
      <c r="C12" s="12" t="s">
        <v>28</v>
      </c>
      <c r="D12" s="11" t="s">
        <v>17</v>
      </c>
      <c r="E12" s="11">
        <v>124.8</v>
      </c>
      <c r="F12" s="18">
        <f>SUMIF(Feuil2!C$2:C$240,C12,Feuil2!M$2:M$240)</f>
        <v>110.39999999999999</v>
      </c>
      <c r="G12" s="18" t="str">
        <f t="shared" si="0"/>
        <v/>
      </c>
    </row>
    <row r="13" spans="1:7" x14ac:dyDescent="0.25">
      <c r="A13" s="11" t="s">
        <v>10</v>
      </c>
      <c r="B13" s="11" t="s">
        <v>14</v>
      </c>
      <c r="C13" s="12" t="s">
        <v>150</v>
      </c>
      <c r="D13" s="11" t="s">
        <v>17</v>
      </c>
      <c r="E13" s="11">
        <v>53.8</v>
      </c>
      <c r="F13" s="18">
        <f>SUMIF(Feuil2!C$2:C$240,C13,Feuil2!M$2:M$240)</f>
        <v>42.400000000000006</v>
      </c>
      <c r="G13" s="18" t="str">
        <f t="shared" si="0"/>
        <v/>
      </c>
    </row>
    <row r="14" spans="1:7" x14ac:dyDescent="0.25">
      <c r="A14" s="11" t="s">
        <v>10</v>
      </c>
      <c r="B14" s="11" t="s">
        <v>14</v>
      </c>
      <c r="C14" s="12" t="s">
        <v>29</v>
      </c>
      <c r="D14" s="11" t="s">
        <v>17</v>
      </c>
      <c r="E14" s="11">
        <v>150.4</v>
      </c>
      <c r="F14" s="18">
        <f>SUMIF(Feuil2!C$2:C$240,C14,Feuil2!M$2:M$240)</f>
        <v>156</v>
      </c>
      <c r="G14" s="18">
        <f t="shared" si="0"/>
        <v>5.5999999999999943</v>
      </c>
    </row>
    <row r="15" spans="1:7" x14ac:dyDescent="0.25">
      <c r="A15" s="11" t="s">
        <v>10</v>
      </c>
      <c r="B15" s="11" t="s">
        <v>14</v>
      </c>
      <c r="C15" s="12" t="s">
        <v>30</v>
      </c>
      <c r="D15" s="11" t="s">
        <v>17</v>
      </c>
      <c r="E15" s="11">
        <v>129.80000000000001</v>
      </c>
      <c r="F15" s="18">
        <f>SUMIF(Feuil2!C$2:C$240,C15,Feuil2!M$2:M$240)</f>
        <v>131.75</v>
      </c>
      <c r="G15" s="18">
        <f t="shared" si="0"/>
        <v>1.9499999999999886</v>
      </c>
    </row>
    <row r="16" spans="1:7" x14ac:dyDescent="0.25">
      <c r="A16" s="11" t="s">
        <v>10</v>
      </c>
      <c r="B16" s="11" t="s">
        <v>13</v>
      </c>
      <c r="C16" s="12" t="s">
        <v>31</v>
      </c>
      <c r="D16" s="11" t="s">
        <v>17</v>
      </c>
      <c r="E16" s="11">
        <v>619</v>
      </c>
      <c r="F16" s="18">
        <f>SUMIF(Feuil2!C$2:C$240,C16,Feuil2!M$2:M$240)</f>
        <v>258.29999999999995</v>
      </c>
      <c r="G16" s="18" t="str">
        <f t="shared" si="0"/>
        <v/>
      </c>
    </row>
    <row r="17" spans="1:7" x14ac:dyDescent="0.25">
      <c r="A17" s="11" t="s">
        <v>10</v>
      </c>
      <c r="B17" s="11" t="s">
        <v>13</v>
      </c>
      <c r="C17" s="12" t="s">
        <v>32</v>
      </c>
      <c r="D17" s="11" t="s">
        <v>17</v>
      </c>
      <c r="E17" s="11">
        <v>105</v>
      </c>
      <c r="F17" s="18">
        <f>SUMIF(Feuil2!C$2:C$240,C17,Feuil2!M$2:M$240)</f>
        <v>76.8</v>
      </c>
      <c r="G17" s="18" t="str">
        <f t="shared" si="0"/>
        <v/>
      </c>
    </row>
    <row r="18" spans="1:7" x14ac:dyDescent="0.25">
      <c r="A18" s="11" t="s">
        <v>10</v>
      </c>
      <c r="B18" s="11" t="s">
        <v>33</v>
      </c>
      <c r="C18" s="12" t="s">
        <v>34</v>
      </c>
      <c r="D18" s="11" t="s">
        <v>17</v>
      </c>
      <c r="E18" s="11">
        <v>559.29999999999995</v>
      </c>
      <c r="F18" s="18">
        <f>SUMIF(Feuil2!C$2:C$240,C18,Feuil2!M$2:M$240)</f>
        <v>684.75</v>
      </c>
      <c r="G18" s="18">
        <f t="shared" si="0"/>
        <v>125.45000000000005</v>
      </c>
    </row>
    <row r="19" spans="1:7" x14ac:dyDescent="0.25">
      <c r="A19" s="11" t="s">
        <v>35</v>
      </c>
      <c r="B19" s="11" t="s">
        <v>13</v>
      </c>
      <c r="C19" s="12" t="s">
        <v>36</v>
      </c>
      <c r="D19" s="11" t="s">
        <v>17</v>
      </c>
      <c r="E19" s="11">
        <v>568</v>
      </c>
      <c r="F19" s="18">
        <f>SUMIF(Feuil2!C$2:C$240,C19,Feuil2!M$2:M$240)</f>
        <v>211.57500000000002</v>
      </c>
      <c r="G19" s="18" t="str">
        <f t="shared" si="0"/>
        <v/>
      </c>
    </row>
    <row r="20" spans="1:7" x14ac:dyDescent="0.25">
      <c r="A20" s="11" t="s">
        <v>35</v>
      </c>
      <c r="B20" s="11" t="s">
        <v>13</v>
      </c>
      <c r="C20" s="12" t="s">
        <v>37</v>
      </c>
      <c r="D20" s="11" t="s">
        <v>38</v>
      </c>
      <c r="E20" s="11">
        <v>390</v>
      </c>
      <c r="F20" s="18">
        <f>SUMIF(Feuil2!C$2:C$240,C20,Feuil2!M$2:M$240)</f>
        <v>90</v>
      </c>
      <c r="G20" s="18" t="str">
        <f t="shared" si="0"/>
        <v/>
      </c>
    </row>
    <row r="21" spans="1:7" x14ac:dyDescent="0.25">
      <c r="A21" s="11" t="s">
        <v>35</v>
      </c>
      <c r="B21" s="11" t="s">
        <v>13</v>
      </c>
      <c r="C21" s="12" t="s">
        <v>39</v>
      </c>
      <c r="D21" s="11" t="s">
        <v>17</v>
      </c>
      <c r="E21" s="11">
        <v>200</v>
      </c>
      <c r="F21" s="18">
        <f>SUMIF(Feuil2!C$2:C$240,C21,Feuil2!M$2:M$240)</f>
        <v>203.53499999999997</v>
      </c>
      <c r="G21" s="18">
        <f t="shared" si="0"/>
        <v>3.5349999999999682</v>
      </c>
    </row>
    <row r="22" spans="1:7" x14ac:dyDescent="0.25">
      <c r="A22" s="11" t="s">
        <v>35</v>
      </c>
      <c r="B22" s="11" t="s">
        <v>14</v>
      </c>
      <c r="C22" s="12" t="s">
        <v>40</v>
      </c>
      <c r="D22" s="11" t="s">
        <v>38</v>
      </c>
      <c r="E22" s="11">
        <v>540</v>
      </c>
      <c r="F22" s="18">
        <f>SUMIF(Feuil2!C$2:C$240,C22,Feuil2!M$2:M$240)</f>
        <v>696</v>
      </c>
      <c r="G22" s="18">
        <f t="shared" si="0"/>
        <v>156</v>
      </c>
    </row>
    <row r="23" spans="1:7" x14ac:dyDescent="0.25">
      <c r="A23" s="11" t="s">
        <v>35</v>
      </c>
      <c r="B23" s="11" t="s">
        <v>13</v>
      </c>
      <c r="C23" s="12" t="s">
        <v>41</v>
      </c>
      <c r="D23" s="11" t="s">
        <v>17</v>
      </c>
      <c r="E23" s="11">
        <v>24</v>
      </c>
      <c r="F23" s="18">
        <f>SUMIF(Feuil2!C$2:C$240,C23,Feuil2!M$2:M$240)</f>
        <v>144</v>
      </c>
      <c r="G23" s="18">
        <f t="shared" si="0"/>
        <v>120</v>
      </c>
    </row>
    <row r="24" spans="1:7" x14ac:dyDescent="0.25">
      <c r="A24" s="11" t="s">
        <v>35</v>
      </c>
      <c r="B24" s="11" t="s">
        <v>13</v>
      </c>
      <c r="C24" s="12" t="s">
        <v>42</v>
      </c>
      <c r="D24" s="11" t="s">
        <v>17</v>
      </c>
      <c r="E24" s="11">
        <v>336</v>
      </c>
      <c r="F24" s="18">
        <f>SUMIF(Feuil2!C$2:C$240,C24,Feuil2!M$2:M$240)</f>
        <v>660</v>
      </c>
      <c r="G24" s="18">
        <f t="shared" si="0"/>
        <v>324</v>
      </c>
    </row>
    <row r="25" spans="1:7" x14ac:dyDescent="0.25">
      <c r="A25" s="11" t="s">
        <v>35</v>
      </c>
      <c r="B25" s="11" t="s">
        <v>13</v>
      </c>
      <c r="C25" s="12" t="s">
        <v>43</v>
      </c>
      <c r="D25" s="11" t="s">
        <v>17</v>
      </c>
      <c r="E25" s="11">
        <v>607.75</v>
      </c>
      <c r="F25" s="18">
        <f>SUMIF(Feuil2!C$2:C$240,C25,Feuil2!M$2:M$240)</f>
        <v>925.51250000000005</v>
      </c>
      <c r="G25" s="18">
        <f t="shared" si="0"/>
        <v>317.76250000000005</v>
      </c>
    </row>
    <row r="26" spans="1:7" x14ac:dyDescent="0.25">
      <c r="A26" s="11" t="s">
        <v>35</v>
      </c>
      <c r="B26" s="11" t="s">
        <v>13</v>
      </c>
      <c r="C26" s="12" t="s">
        <v>44</v>
      </c>
      <c r="D26" s="11" t="s">
        <v>38</v>
      </c>
      <c r="E26" s="11">
        <v>144</v>
      </c>
      <c r="F26" s="18">
        <f>SUMIF(Feuil2!C$2:C$240,C26,Feuil2!M$2:M$240)</f>
        <v>148.79999999999998</v>
      </c>
      <c r="G26" s="18">
        <f t="shared" si="0"/>
        <v>4.7999999999999829</v>
      </c>
    </row>
    <row r="27" spans="1:7" x14ac:dyDescent="0.25">
      <c r="A27" s="11" t="s">
        <v>35</v>
      </c>
      <c r="B27" s="11" t="s">
        <v>13</v>
      </c>
      <c r="C27" s="12" t="s">
        <v>45</v>
      </c>
      <c r="D27" s="11" t="s">
        <v>17</v>
      </c>
      <c r="E27" s="11">
        <v>216</v>
      </c>
      <c r="F27" s="18">
        <f>SUMIF(Feuil2!C$2:C$240,C27,Feuil2!M$2:M$240)</f>
        <v>660</v>
      </c>
      <c r="G27" s="18">
        <f t="shared" si="0"/>
        <v>444</v>
      </c>
    </row>
    <row r="28" spans="1:7" x14ac:dyDescent="0.25">
      <c r="A28" s="11" t="s">
        <v>35</v>
      </c>
      <c r="B28" s="11" t="s">
        <v>13</v>
      </c>
      <c r="C28" s="12" t="s">
        <v>46</v>
      </c>
      <c r="D28" s="11" t="s">
        <v>17</v>
      </c>
      <c r="E28" s="11">
        <v>228</v>
      </c>
      <c r="F28" s="18">
        <f>SUMIF(Feuil2!C$2:C$240,C28,Feuil2!M$2:M$240)</f>
        <v>235.20374999999999</v>
      </c>
      <c r="G28" s="18">
        <f t="shared" si="0"/>
        <v>7.2037499999999852</v>
      </c>
    </row>
    <row r="29" spans="1:7" x14ac:dyDescent="0.25">
      <c r="A29" s="11" t="s">
        <v>35</v>
      </c>
      <c r="B29" s="11" t="s">
        <v>13</v>
      </c>
      <c r="C29" s="12" t="s">
        <v>47</v>
      </c>
      <c r="D29" s="11" t="s">
        <v>17</v>
      </c>
      <c r="E29" s="11">
        <v>336</v>
      </c>
      <c r="F29" s="18">
        <f>SUMIF(Feuil2!C$2:C$240,C29,Feuil2!M$2:M$240)</f>
        <v>660</v>
      </c>
      <c r="G29" s="18">
        <f t="shared" si="0"/>
        <v>324</v>
      </c>
    </row>
    <row r="30" spans="1:7" x14ac:dyDescent="0.25">
      <c r="A30" s="11" t="s">
        <v>35</v>
      </c>
      <c r="B30" s="11" t="s">
        <v>14</v>
      </c>
      <c r="C30" s="12" t="s">
        <v>48</v>
      </c>
      <c r="D30" s="11" t="s">
        <v>38</v>
      </c>
      <c r="E30" s="11">
        <v>84</v>
      </c>
      <c r="F30" s="18">
        <f>SUMIF(Feuil2!C$2:C$240,C30,Feuil2!M$2:M$240)</f>
        <v>81.600000000000009</v>
      </c>
      <c r="G30" s="18" t="str">
        <f t="shared" si="0"/>
        <v/>
      </c>
    </row>
    <row r="31" spans="1:7" x14ac:dyDescent="0.25">
      <c r="A31" s="11" t="s">
        <v>35</v>
      </c>
      <c r="B31" s="11" t="s">
        <v>13</v>
      </c>
      <c r="C31" s="12" t="s">
        <v>49</v>
      </c>
      <c r="D31" s="11" t="s">
        <v>17</v>
      </c>
      <c r="E31" s="11">
        <v>72</v>
      </c>
      <c r="F31" s="18">
        <f>SUMIF(Feuil2!C$2:C$240,C31,Feuil2!M$2:M$240)</f>
        <v>67.499999999999986</v>
      </c>
      <c r="G31" s="18" t="str">
        <f t="shared" si="0"/>
        <v/>
      </c>
    </row>
    <row r="32" spans="1:7" x14ac:dyDescent="0.25">
      <c r="A32" s="11" t="s">
        <v>35</v>
      </c>
      <c r="B32" s="11" t="s">
        <v>14</v>
      </c>
      <c r="C32" s="12" t="s">
        <v>40</v>
      </c>
      <c r="D32" s="11" t="s">
        <v>38</v>
      </c>
      <c r="E32" s="11">
        <v>540</v>
      </c>
      <c r="F32" s="18">
        <f>SUMIF(Feuil2!C$2:C$240,C32,Feuil2!M$2:M$240)</f>
        <v>696</v>
      </c>
      <c r="G32" s="18">
        <f t="shared" si="0"/>
        <v>156</v>
      </c>
    </row>
    <row r="33" spans="1:7" x14ac:dyDescent="0.25">
      <c r="A33" s="11" t="s">
        <v>35</v>
      </c>
      <c r="B33" s="11" t="s">
        <v>14</v>
      </c>
      <c r="C33" s="12" t="s">
        <v>50</v>
      </c>
      <c r="D33" s="11" t="s">
        <v>17</v>
      </c>
      <c r="E33" s="11">
        <v>500</v>
      </c>
      <c r="F33" s="18">
        <f>SUMIF(Feuil2!C$2:C$240,C33,Feuil2!M$2:M$240)</f>
        <v>287.27999999999997</v>
      </c>
      <c r="G33" s="18" t="str">
        <f t="shared" si="0"/>
        <v/>
      </c>
    </row>
    <row r="34" spans="1:7" x14ac:dyDescent="0.25">
      <c r="A34" s="11" t="s">
        <v>35</v>
      </c>
      <c r="B34" s="11" t="s">
        <v>14</v>
      </c>
      <c r="C34" s="12" t="s">
        <v>51</v>
      </c>
      <c r="D34" s="11" t="s">
        <v>17</v>
      </c>
      <c r="E34" s="11">
        <v>432</v>
      </c>
      <c r="F34" s="18">
        <f>SUMIF(Feuil2!C$2:C$240,C34,Feuil2!M$2:M$240)</f>
        <v>1363.7275</v>
      </c>
      <c r="G34" s="18">
        <f t="shared" si="0"/>
        <v>931.72749999999996</v>
      </c>
    </row>
    <row r="35" spans="1:7" x14ac:dyDescent="0.25">
      <c r="A35" s="11" t="s">
        <v>35</v>
      </c>
      <c r="B35" s="11" t="s">
        <v>14</v>
      </c>
      <c r="C35" s="12" t="s">
        <v>52</v>
      </c>
      <c r="D35" s="11" t="s">
        <v>17</v>
      </c>
      <c r="E35" s="11">
        <v>404</v>
      </c>
      <c r="F35" s="18">
        <f>SUMIF(Feuil2!C$2:C$240,C35,Feuil2!M$2:M$240)</f>
        <v>232.04000000000002</v>
      </c>
      <c r="G35" s="18" t="str">
        <f t="shared" si="0"/>
        <v/>
      </c>
    </row>
    <row r="36" spans="1:7" x14ac:dyDescent="0.25">
      <c r="A36" s="11" t="s">
        <v>35</v>
      </c>
      <c r="B36" s="11" t="s">
        <v>14</v>
      </c>
      <c r="C36" s="12" t="s">
        <v>54</v>
      </c>
      <c r="D36" s="11" t="s">
        <v>17</v>
      </c>
      <c r="E36" s="11">
        <v>912</v>
      </c>
      <c r="F36" s="18">
        <f>SUMIF(Feuil2!C$2:C$240,C36,Feuil2!M$2:M$240)</f>
        <v>758.99999999999989</v>
      </c>
      <c r="G36" s="18" t="str">
        <f t="shared" si="0"/>
        <v/>
      </c>
    </row>
    <row r="37" spans="1:7" x14ac:dyDescent="0.25">
      <c r="A37" s="11" t="s">
        <v>35</v>
      </c>
      <c r="B37" s="11" t="s">
        <v>14</v>
      </c>
      <c r="C37" s="12" t="s">
        <v>55</v>
      </c>
      <c r="D37" s="11" t="s">
        <v>17</v>
      </c>
      <c r="E37" s="11">
        <v>138</v>
      </c>
      <c r="F37" s="18">
        <f>SUMIF(Feuil2!C$2:C$240,C37,Feuil2!M$2:M$240)</f>
        <v>134.4</v>
      </c>
      <c r="G37" s="18" t="str">
        <f t="shared" si="0"/>
        <v/>
      </c>
    </row>
    <row r="38" spans="1:7" x14ac:dyDescent="0.25">
      <c r="A38" s="11" t="s">
        <v>35</v>
      </c>
      <c r="B38" s="11" t="s">
        <v>14</v>
      </c>
      <c r="C38" s="12" t="s">
        <v>56</v>
      </c>
      <c r="D38" s="11" t="s">
        <v>17</v>
      </c>
      <c r="E38" s="11">
        <v>35</v>
      </c>
      <c r="F38" s="18">
        <f>SUMIF(Feuil2!C$2:C$240,C38,Feuil2!M$2:M$240)</f>
        <v>36</v>
      </c>
      <c r="G38" s="18">
        <f t="shared" si="0"/>
        <v>1</v>
      </c>
    </row>
    <row r="39" spans="1:7" x14ac:dyDescent="0.25">
      <c r="A39" s="11" t="s">
        <v>35</v>
      </c>
      <c r="B39" s="11" t="s">
        <v>14</v>
      </c>
      <c r="C39" s="12" t="s">
        <v>57</v>
      </c>
      <c r="D39" s="11" t="s">
        <v>17</v>
      </c>
      <c r="E39" s="11">
        <v>456</v>
      </c>
      <c r="F39" s="18">
        <f>SUMIF(Feuil2!C$2:C$240,C39,Feuil2!M$2:M$240)</f>
        <v>468</v>
      </c>
      <c r="G39" s="18">
        <f t="shared" si="0"/>
        <v>12</v>
      </c>
    </row>
    <row r="40" spans="1:7" x14ac:dyDescent="0.25">
      <c r="A40" s="11" t="s">
        <v>35</v>
      </c>
      <c r="B40" s="11" t="s">
        <v>14</v>
      </c>
      <c r="C40" s="12" t="s">
        <v>58</v>
      </c>
      <c r="D40" s="11" t="s">
        <v>17</v>
      </c>
      <c r="E40" s="11">
        <v>104</v>
      </c>
      <c r="F40" s="18">
        <f>SUMIF(Feuil2!C$2:C$240,C40,Feuil2!M$2:M$240)</f>
        <v>88.217999999999989</v>
      </c>
      <c r="G40" s="18" t="str">
        <f t="shared" si="0"/>
        <v/>
      </c>
    </row>
    <row r="41" spans="1:7" x14ac:dyDescent="0.25">
      <c r="A41" s="11" t="s">
        <v>35</v>
      </c>
      <c r="B41" s="11" t="s">
        <v>14</v>
      </c>
      <c r="C41" s="12" t="s">
        <v>59</v>
      </c>
      <c r="D41" s="11" t="s">
        <v>17</v>
      </c>
      <c r="E41" s="11">
        <v>57</v>
      </c>
      <c r="F41" s="18">
        <f>SUMIF(Feuil2!C$2:C$240,C41,Feuil2!M$2:M$240)</f>
        <v>48.173999999999992</v>
      </c>
      <c r="G41" s="18" t="str">
        <f t="shared" si="0"/>
        <v/>
      </c>
    </row>
    <row r="42" spans="1:7" x14ac:dyDescent="0.25">
      <c r="A42" s="11" t="s">
        <v>35</v>
      </c>
      <c r="B42" s="11" t="s">
        <v>13</v>
      </c>
      <c r="C42" s="12" t="s">
        <v>60</v>
      </c>
      <c r="D42" s="11" t="s">
        <v>17</v>
      </c>
      <c r="E42" s="11">
        <v>1152</v>
      </c>
      <c r="F42" s="18">
        <f>SUMIF(Feuil2!C$2:C$240,C42,Feuil2!M$2:M$240)</f>
        <v>283.19999999999993</v>
      </c>
      <c r="G42" s="18" t="str">
        <f t="shared" si="0"/>
        <v/>
      </c>
    </row>
    <row r="43" spans="1:7" x14ac:dyDescent="0.25">
      <c r="A43" s="11" t="s">
        <v>35</v>
      </c>
      <c r="B43" s="11" t="s">
        <v>13</v>
      </c>
      <c r="C43" s="12" t="s">
        <v>61</v>
      </c>
      <c r="D43" s="11" t="s">
        <v>17</v>
      </c>
      <c r="E43" s="11">
        <v>870</v>
      </c>
      <c r="F43" s="18">
        <f>SUMIF(Feuil2!C$2:C$240,C43,Feuil2!M$2:M$240)</f>
        <v>381.6</v>
      </c>
      <c r="G43" s="18" t="str">
        <f t="shared" si="0"/>
        <v/>
      </c>
    </row>
    <row r="44" spans="1:7" x14ac:dyDescent="0.25">
      <c r="A44" s="11" t="s">
        <v>35</v>
      </c>
      <c r="B44" s="11" t="s">
        <v>13</v>
      </c>
      <c r="C44" s="12" t="s">
        <v>62</v>
      </c>
      <c r="D44" s="11" t="s">
        <v>17</v>
      </c>
      <c r="E44" s="11">
        <v>312</v>
      </c>
      <c r="F44" s="18">
        <f>SUMIF(Feuil2!C$2:C$240,C44,Feuil2!M$2:M$240)</f>
        <v>660</v>
      </c>
      <c r="G44" s="18">
        <f t="shared" si="0"/>
        <v>348</v>
      </c>
    </row>
    <row r="45" spans="1:7" x14ac:dyDescent="0.25">
      <c r="A45" s="11" t="s">
        <v>35</v>
      </c>
      <c r="B45" s="11" t="s">
        <v>13</v>
      </c>
      <c r="C45" s="12" t="s">
        <v>63</v>
      </c>
      <c r="D45" s="11" t="s">
        <v>38</v>
      </c>
      <c r="E45" s="11">
        <v>120</v>
      </c>
      <c r="F45" s="18">
        <f>SUMIF(Feuil2!C$2:C$240,C45,Feuil2!M$2:M$240)</f>
        <v>162.00000000000003</v>
      </c>
      <c r="G45" s="18">
        <f t="shared" si="0"/>
        <v>42.000000000000028</v>
      </c>
    </row>
    <row r="46" spans="1:7" x14ac:dyDescent="0.25">
      <c r="A46" s="11" t="s">
        <v>35</v>
      </c>
      <c r="B46" s="11" t="s">
        <v>13</v>
      </c>
      <c r="C46" s="12" t="s">
        <v>64</v>
      </c>
      <c r="D46" s="11" t="s">
        <v>17</v>
      </c>
      <c r="E46" s="11">
        <v>285.5</v>
      </c>
      <c r="F46" s="18">
        <f>SUMIF(Feuil2!C$2:C$240,C46,Feuil2!M$2:M$240)</f>
        <v>267.05249999999995</v>
      </c>
      <c r="G46" s="18" t="str">
        <f t="shared" si="0"/>
        <v/>
      </c>
    </row>
    <row r="47" spans="1:7" x14ac:dyDescent="0.25">
      <c r="A47" s="11" t="s">
        <v>35</v>
      </c>
      <c r="B47" s="11" t="s">
        <v>13</v>
      </c>
      <c r="C47" s="12" t="s">
        <v>65</v>
      </c>
      <c r="D47" s="11" t="s">
        <v>38</v>
      </c>
      <c r="E47" s="11">
        <v>162.80000000000001</v>
      </c>
      <c r="F47" s="18">
        <f>SUMIF(Feuil2!C$2:C$240,C47,Feuil2!M$2:M$240)</f>
        <v>656.21875</v>
      </c>
      <c r="G47" s="18">
        <f t="shared" si="0"/>
        <v>493.41874999999999</v>
      </c>
    </row>
    <row r="48" spans="1:7" x14ac:dyDescent="0.25">
      <c r="A48" s="11" t="s">
        <v>35</v>
      </c>
      <c r="B48" s="11" t="s">
        <v>13</v>
      </c>
      <c r="C48" s="12" t="s">
        <v>66</v>
      </c>
      <c r="D48" s="11" t="s">
        <v>17</v>
      </c>
      <c r="E48" s="11">
        <v>225</v>
      </c>
      <c r="F48" s="18">
        <f>SUMIF(Feuil2!C$2:C$240,C48,Feuil2!M$2:M$240)</f>
        <v>219</v>
      </c>
      <c r="G48" s="18" t="str">
        <f t="shared" si="0"/>
        <v/>
      </c>
    </row>
    <row r="49" spans="1:7" x14ac:dyDescent="0.25">
      <c r="A49" s="11" t="s">
        <v>35</v>
      </c>
      <c r="B49" s="11" t="s">
        <v>13</v>
      </c>
      <c r="C49" s="12" t="s">
        <v>67</v>
      </c>
      <c r="D49" s="11" t="s">
        <v>38</v>
      </c>
      <c r="E49" s="11">
        <v>190</v>
      </c>
      <c r="F49" s="18">
        <f>SUMIF(Feuil2!C$2:C$240,C49,Feuil2!M$2:M$240)</f>
        <v>660</v>
      </c>
      <c r="G49" s="18">
        <f t="shared" si="0"/>
        <v>470</v>
      </c>
    </row>
    <row r="50" spans="1:7" x14ac:dyDescent="0.25">
      <c r="A50" s="11" t="s">
        <v>35</v>
      </c>
      <c r="B50" s="11" t="s">
        <v>13</v>
      </c>
      <c r="C50" s="12" t="s">
        <v>69</v>
      </c>
      <c r="D50" s="11" t="s">
        <v>17</v>
      </c>
      <c r="E50" s="11">
        <v>52</v>
      </c>
      <c r="F50" s="18">
        <f>SUMIF(Feuil2!C$2:C$240,C50,Feuil2!M$2:M$240)</f>
        <v>48</v>
      </c>
      <c r="G50" s="18" t="str">
        <f t="shared" si="0"/>
        <v/>
      </c>
    </row>
    <row r="51" spans="1:7" x14ac:dyDescent="0.25">
      <c r="A51" s="11" t="s">
        <v>35</v>
      </c>
      <c r="B51" s="11" t="s">
        <v>13</v>
      </c>
      <c r="C51" s="12" t="s">
        <v>70</v>
      </c>
      <c r="D51" s="11" t="s">
        <v>17</v>
      </c>
      <c r="E51" s="11">
        <v>93.5</v>
      </c>
      <c r="F51" s="18">
        <f>SUMIF(Feuil2!C$2:C$240,C51,Feuil2!M$2:M$240)</f>
        <v>91.2</v>
      </c>
      <c r="G51" s="18" t="str">
        <f t="shared" si="0"/>
        <v/>
      </c>
    </row>
    <row r="52" spans="1:7" x14ac:dyDescent="0.25">
      <c r="A52" s="11" t="s">
        <v>35</v>
      </c>
      <c r="B52" s="11" t="s">
        <v>13</v>
      </c>
      <c r="C52" s="12" t="s">
        <v>71</v>
      </c>
      <c r="D52" s="11" t="s">
        <v>17</v>
      </c>
      <c r="E52" s="11">
        <v>62.5</v>
      </c>
      <c r="F52" s="18">
        <f>SUMIF(Feuil2!C$2:C$240,C52,Feuil2!M$2:M$240)</f>
        <v>81.600000000000009</v>
      </c>
      <c r="G52" s="18">
        <f t="shared" si="0"/>
        <v>19.100000000000009</v>
      </c>
    </row>
    <row r="53" spans="1:7" x14ac:dyDescent="0.25">
      <c r="A53" s="11" t="s">
        <v>35</v>
      </c>
      <c r="B53" s="11" t="s">
        <v>13</v>
      </c>
      <c r="C53" s="12" t="s">
        <v>72</v>
      </c>
      <c r="D53" s="11" t="s">
        <v>17</v>
      </c>
      <c r="E53" s="11">
        <v>709.5</v>
      </c>
      <c r="F53" s="18">
        <f>SUMIF(Feuil2!C$2:C$240,C53,Feuil2!M$2:M$240)</f>
        <v>64.293750000000017</v>
      </c>
      <c r="G53" s="18" t="str">
        <f t="shared" si="0"/>
        <v/>
      </c>
    </row>
    <row r="54" spans="1:7" x14ac:dyDescent="0.25">
      <c r="A54" s="11" t="s">
        <v>35</v>
      </c>
      <c r="B54" s="11" t="s">
        <v>13</v>
      </c>
      <c r="C54" s="12" t="s">
        <v>73</v>
      </c>
      <c r="D54" s="11" t="s">
        <v>38</v>
      </c>
      <c r="E54" s="11">
        <v>168</v>
      </c>
      <c r="F54" s="18">
        <f>SUMIF(Feuil2!C$2:C$240,C54,Feuil2!M$2:M$240)</f>
        <v>148.79999999999998</v>
      </c>
      <c r="G54" s="18" t="str">
        <f t="shared" si="0"/>
        <v/>
      </c>
    </row>
    <row r="55" spans="1:7" x14ac:dyDescent="0.25">
      <c r="A55" s="11" t="s">
        <v>74</v>
      </c>
      <c r="B55" s="11" t="s">
        <v>13</v>
      </c>
      <c r="C55" s="12" t="s">
        <v>75</v>
      </c>
      <c r="D55" s="11" t="s">
        <v>17</v>
      </c>
      <c r="E55" s="11">
        <v>262.60000000000002</v>
      </c>
      <c r="F55" s="18">
        <f>SUMIF(Feuil2!C$2:C$240,C55,Feuil2!M$2:M$240)</f>
        <v>192</v>
      </c>
      <c r="G55" s="18" t="str">
        <f t="shared" si="0"/>
        <v/>
      </c>
    </row>
    <row r="56" spans="1:7" x14ac:dyDescent="0.25">
      <c r="A56" s="11" t="s">
        <v>74</v>
      </c>
      <c r="B56" s="11" t="s">
        <v>13</v>
      </c>
      <c r="C56" s="12" t="s">
        <v>76</v>
      </c>
      <c r="D56" s="11" t="s">
        <v>17</v>
      </c>
      <c r="E56" s="11">
        <v>734</v>
      </c>
      <c r="F56" s="18">
        <f>SUMIF(Feuil2!C$2:C$240,C56,Feuil2!M$2:M$240)</f>
        <v>660</v>
      </c>
      <c r="G56" s="18" t="str">
        <f t="shared" si="0"/>
        <v/>
      </c>
    </row>
    <row r="57" spans="1:7" x14ac:dyDescent="0.25">
      <c r="A57" s="11" t="s">
        <v>74</v>
      </c>
      <c r="B57" s="11" t="s">
        <v>78</v>
      </c>
      <c r="C57" s="12" t="s">
        <v>79</v>
      </c>
      <c r="D57" s="11" t="s">
        <v>38</v>
      </c>
      <c r="E57" s="11">
        <v>2210</v>
      </c>
      <c r="F57" s="18">
        <f>SUMIF(Feuil2!C$2:C$240,C57,Feuil2!M$2:M$240)</f>
        <v>1704</v>
      </c>
      <c r="G57" s="18" t="str">
        <f t="shared" si="0"/>
        <v/>
      </c>
    </row>
    <row r="58" spans="1:7" x14ac:dyDescent="0.25">
      <c r="A58" s="11" t="s">
        <v>74</v>
      </c>
      <c r="B58" s="11" t="s">
        <v>13</v>
      </c>
      <c r="C58" s="12" t="s">
        <v>80</v>
      </c>
      <c r="D58" s="11" t="s">
        <v>17</v>
      </c>
      <c r="E58" s="11">
        <v>409.5</v>
      </c>
      <c r="F58" s="18">
        <f>SUMIF(Feuil2!C$2:C$240,C58,Feuil2!M$2:M$240)</f>
        <v>216</v>
      </c>
      <c r="G58" s="18" t="str">
        <f t="shared" si="0"/>
        <v/>
      </c>
    </row>
    <row r="59" spans="1:7" x14ac:dyDescent="0.25">
      <c r="A59" s="11" t="s">
        <v>74</v>
      </c>
      <c r="B59" s="11" t="s">
        <v>13</v>
      </c>
      <c r="C59" s="12" t="s">
        <v>81</v>
      </c>
      <c r="D59" s="11" t="s">
        <v>17</v>
      </c>
      <c r="E59" s="11">
        <v>5670.8</v>
      </c>
      <c r="F59" s="18">
        <f>SUMIF(Feuil2!C$2:C$240,C59,Feuil2!M$2:M$240)</f>
        <v>3191.9999999999995</v>
      </c>
      <c r="G59" s="18" t="str">
        <f t="shared" si="0"/>
        <v/>
      </c>
    </row>
    <row r="60" spans="1:7" x14ac:dyDescent="0.25">
      <c r="A60" s="11" t="s">
        <v>74</v>
      </c>
      <c r="B60" s="11" t="s">
        <v>13</v>
      </c>
      <c r="C60" s="12" t="s">
        <v>82</v>
      </c>
      <c r="D60" s="11" t="s">
        <v>17</v>
      </c>
      <c r="E60" s="11">
        <v>302.2</v>
      </c>
      <c r="F60" s="18">
        <f>SUMIF(Feuil2!C$2:C$240,C60,Feuil2!M$2:M$240)</f>
        <v>192</v>
      </c>
      <c r="G60" s="18" t="str">
        <f t="shared" si="0"/>
        <v/>
      </c>
    </row>
    <row r="61" spans="1:7" x14ac:dyDescent="0.25">
      <c r="A61" s="11" t="s">
        <v>74</v>
      </c>
      <c r="B61" s="11" t="s">
        <v>13</v>
      </c>
      <c r="C61" s="12" t="s">
        <v>83</v>
      </c>
      <c r="D61" s="11" t="s">
        <v>17</v>
      </c>
      <c r="E61" s="11">
        <v>96</v>
      </c>
      <c r="F61" s="18">
        <f>SUMIF(Feuil2!C$2:C$240,C61,Feuil2!M$2:M$240)</f>
        <v>48</v>
      </c>
      <c r="G61" s="18" t="str">
        <f t="shared" si="0"/>
        <v/>
      </c>
    </row>
    <row r="62" spans="1:7" x14ac:dyDescent="0.25">
      <c r="A62" s="11" t="s">
        <v>74</v>
      </c>
      <c r="B62" s="11" t="s">
        <v>13</v>
      </c>
      <c r="C62" s="12" t="s">
        <v>84</v>
      </c>
      <c r="D62" s="11" t="s">
        <v>38</v>
      </c>
      <c r="E62" s="11">
        <v>1700</v>
      </c>
      <c r="F62" s="18">
        <f>SUMIF(Feuil2!C$2:C$240,C62,Feuil2!M$2:M$240)</f>
        <v>3600</v>
      </c>
      <c r="G62" s="18">
        <f t="shared" si="0"/>
        <v>1900</v>
      </c>
    </row>
    <row r="63" spans="1:7" x14ac:dyDescent="0.25">
      <c r="A63" s="11" t="s">
        <v>74</v>
      </c>
      <c r="B63" s="11" t="s">
        <v>13</v>
      </c>
      <c r="C63" s="12" t="s">
        <v>77</v>
      </c>
      <c r="D63" s="11" t="s">
        <v>38</v>
      </c>
      <c r="E63" s="11">
        <v>1398.5</v>
      </c>
      <c r="F63" s="18">
        <f>SUMIF(Feuil2!C$2:C$240,C63,Feuil2!M$2:M$240)</f>
        <v>832.83</v>
      </c>
      <c r="G63" s="18" t="str">
        <f t="shared" si="0"/>
        <v/>
      </c>
    </row>
    <row r="64" spans="1:7" x14ac:dyDescent="0.25">
      <c r="A64" s="11" t="s">
        <v>8</v>
      </c>
      <c r="B64" s="11" t="s">
        <v>13</v>
      </c>
      <c r="C64" s="12" t="s">
        <v>85</v>
      </c>
      <c r="D64" s="11" t="s">
        <v>17</v>
      </c>
      <c r="E64" s="11">
        <v>72.599999999999994</v>
      </c>
      <c r="F64" s="18">
        <f>SUMIF(Feuil2!C$2:C$240,C64,Feuil2!M$2:M$240)</f>
        <v>9.5645000000000007</v>
      </c>
      <c r="G64" s="18" t="str">
        <f t="shared" si="0"/>
        <v/>
      </c>
    </row>
    <row r="65" spans="1:7" x14ac:dyDescent="0.25">
      <c r="A65" s="11" t="s">
        <v>8</v>
      </c>
      <c r="B65" s="11" t="s">
        <v>13</v>
      </c>
      <c r="C65" s="12" t="s">
        <v>86</v>
      </c>
      <c r="D65" s="11" t="s">
        <v>17</v>
      </c>
      <c r="E65" s="11">
        <v>192</v>
      </c>
      <c r="F65" s="18">
        <f>SUMIF(Feuil2!C$2:C$240,C65,Feuil2!M$2:M$240)</f>
        <v>182.4</v>
      </c>
      <c r="G65" s="18" t="str">
        <f t="shared" si="0"/>
        <v/>
      </c>
    </row>
    <row r="66" spans="1:7" x14ac:dyDescent="0.25">
      <c r="A66" s="11" t="s">
        <v>8</v>
      </c>
      <c r="B66" s="11" t="s">
        <v>13</v>
      </c>
      <c r="C66" s="12" t="s">
        <v>87</v>
      </c>
      <c r="D66" s="11" t="s">
        <v>17</v>
      </c>
      <c r="E66" s="11">
        <v>293</v>
      </c>
      <c r="F66" s="18">
        <f>SUMIF(Feuil2!C$2:C$240,C66,Feuil2!M$2:M$240)</f>
        <v>261.60000000000002</v>
      </c>
      <c r="G66" s="18" t="str">
        <f t="shared" si="0"/>
        <v/>
      </c>
    </row>
    <row r="67" spans="1:7" x14ac:dyDescent="0.25">
      <c r="A67" s="11" t="s">
        <v>8</v>
      </c>
      <c r="B67" s="11" t="s">
        <v>13</v>
      </c>
      <c r="C67" s="12" t="s">
        <v>88</v>
      </c>
      <c r="D67" s="11" t="s">
        <v>17</v>
      </c>
      <c r="E67" s="11">
        <v>410.5</v>
      </c>
      <c r="F67" s="18">
        <f>SUMIF(Feuil2!C$2:C$240,C67,Feuil2!M$2:M$240)</f>
        <v>415.19999999999993</v>
      </c>
      <c r="G67" s="18">
        <f t="shared" ref="G67:G119" si="1">IF(F67-E67&gt;0,F67-E67,"")</f>
        <v>4.6999999999999318</v>
      </c>
    </row>
    <row r="68" spans="1:7" x14ac:dyDescent="0.25">
      <c r="A68" s="11" t="s">
        <v>8</v>
      </c>
      <c r="B68" s="11" t="s">
        <v>13</v>
      </c>
      <c r="C68" s="12" t="s">
        <v>89</v>
      </c>
      <c r="D68" s="11" t="s">
        <v>38</v>
      </c>
      <c r="E68" s="11">
        <v>357.25</v>
      </c>
      <c r="F68" s="18">
        <f>SUMIF(Feuil2!C$2:C$240,C68,Feuil2!M$2:M$240)</f>
        <v>580.38750000000005</v>
      </c>
      <c r="G68" s="18">
        <f t="shared" si="1"/>
        <v>223.13750000000005</v>
      </c>
    </row>
    <row r="69" spans="1:7" x14ac:dyDescent="0.25">
      <c r="A69" s="11" t="s">
        <v>8</v>
      </c>
      <c r="B69" s="11" t="s">
        <v>13</v>
      </c>
      <c r="C69" s="12" t="s">
        <v>90</v>
      </c>
      <c r="D69" s="11" t="s">
        <v>17</v>
      </c>
      <c r="E69" s="11">
        <v>192</v>
      </c>
      <c r="F69" s="18">
        <f>SUMIF(Feuil2!C$2:C$240,C69,Feuil2!M$2:M$240)</f>
        <v>156</v>
      </c>
      <c r="G69" s="18" t="str">
        <f t="shared" si="1"/>
        <v/>
      </c>
    </row>
    <row r="70" spans="1:7" x14ac:dyDescent="0.25">
      <c r="A70" s="11" t="s">
        <v>8</v>
      </c>
      <c r="B70" s="11" t="s">
        <v>13</v>
      </c>
      <c r="C70" s="12" t="s">
        <v>91</v>
      </c>
      <c r="D70" s="11" t="s">
        <v>17</v>
      </c>
      <c r="E70" s="11">
        <v>648</v>
      </c>
      <c r="F70" s="18">
        <f>SUMIF(Feuil2!C$2:C$240,C70,Feuil2!M$2:M$240)</f>
        <v>216.48900000000003</v>
      </c>
      <c r="G70" s="18" t="str">
        <f t="shared" si="1"/>
        <v/>
      </c>
    </row>
    <row r="71" spans="1:7" x14ac:dyDescent="0.25">
      <c r="A71" s="11" t="s">
        <v>8</v>
      </c>
      <c r="B71" s="11" t="s">
        <v>92</v>
      </c>
      <c r="C71" s="12" t="s">
        <v>93</v>
      </c>
      <c r="D71" s="11" t="s">
        <v>17</v>
      </c>
      <c r="E71" s="11">
        <v>90</v>
      </c>
      <c r="F71" s="18">
        <f>SUMIF(Feuil2!C$2:C$240,C71,Feuil2!M$2:M$240)</f>
        <v>29.840000000000007</v>
      </c>
      <c r="G71" s="18" t="str">
        <f t="shared" si="1"/>
        <v/>
      </c>
    </row>
    <row r="72" spans="1:7" x14ac:dyDescent="0.25">
      <c r="A72" s="11" t="s">
        <v>8</v>
      </c>
      <c r="B72" s="11" t="s">
        <v>94</v>
      </c>
      <c r="C72" s="12" t="s">
        <v>95</v>
      </c>
      <c r="D72" s="11" t="s">
        <v>17</v>
      </c>
      <c r="E72" s="11">
        <v>15.8</v>
      </c>
      <c r="F72" s="18">
        <f>SUMIF(Feuil2!C$2:C$240,C72,Feuil2!M$2:M$240)</f>
        <v>19.607999999999997</v>
      </c>
      <c r="G72" s="18">
        <f t="shared" si="1"/>
        <v>3.8079999999999963</v>
      </c>
    </row>
    <row r="73" spans="1:7" x14ac:dyDescent="0.25">
      <c r="A73" s="11" t="s">
        <v>8</v>
      </c>
      <c r="B73" s="11" t="s">
        <v>96</v>
      </c>
      <c r="C73" s="12" t="s">
        <v>97</v>
      </c>
      <c r="D73" s="11" t="s">
        <v>17</v>
      </c>
      <c r="E73" s="11">
        <v>8.8000000000000007</v>
      </c>
      <c r="F73" s="18">
        <f>SUMIF(Feuil2!C$2:C$240,C73,Feuil2!M$2:M$240)</f>
        <v>7.6879999999999997</v>
      </c>
      <c r="G73" s="18" t="str">
        <f t="shared" si="1"/>
        <v/>
      </c>
    </row>
    <row r="74" spans="1:7" x14ac:dyDescent="0.25">
      <c r="A74" s="11" t="s">
        <v>8</v>
      </c>
      <c r="B74" s="11" t="s">
        <v>96</v>
      </c>
      <c r="C74" s="12" t="s">
        <v>98</v>
      </c>
      <c r="D74" s="11" t="s">
        <v>17</v>
      </c>
      <c r="E74" s="11">
        <v>333</v>
      </c>
      <c r="F74" s="18">
        <f>SUMIF(Feuil2!C$2:C$240,C74,Feuil2!M$2:M$240)</f>
        <v>148.79999999999998</v>
      </c>
      <c r="G74" s="18" t="str">
        <f t="shared" si="1"/>
        <v/>
      </c>
    </row>
    <row r="75" spans="1:7" x14ac:dyDescent="0.25">
      <c r="A75" s="11" t="s">
        <v>8</v>
      </c>
      <c r="B75" s="11" t="s">
        <v>99</v>
      </c>
      <c r="C75" s="12" t="s">
        <v>100</v>
      </c>
      <c r="D75" s="11" t="s">
        <v>17</v>
      </c>
      <c r="E75" s="11">
        <v>0.75</v>
      </c>
      <c r="F75" s="18">
        <f>SUMIF(Feuil2!C$2:C$240,C75,Feuil2!M$2:M$240)</f>
        <v>2.4299999999999997</v>
      </c>
      <c r="G75" s="18">
        <f t="shared" si="1"/>
        <v>1.6799999999999997</v>
      </c>
    </row>
    <row r="76" spans="1:7" x14ac:dyDescent="0.25">
      <c r="A76" s="11" t="s">
        <v>8</v>
      </c>
      <c r="B76" s="11" t="s">
        <v>99</v>
      </c>
      <c r="C76" s="12" t="s">
        <v>101</v>
      </c>
      <c r="D76" s="11" t="s">
        <v>17</v>
      </c>
      <c r="E76" s="11">
        <v>118.79</v>
      </c>
      <c r="F76" s="18">
        <f>SUMIF(Feuil2!C$2:C$240,C76,Feuil2!M$2:M$240)</f>
        <v>55.199999999999996</v>
      </c>
      <c r="G76" s="18" t="str">
        <f t="shared" si="1"/>
        <v/>
      </c>
    </row>
    <row r="77" spans="1:7" x14ac:dyDescent="0.25">
      <c r="A77" s="11" t="s">
        <v>8</v>
      </c>
      <c r="B77" s="11" t="s">
        <v>99</v>
      </c>
      <c r="C77" s="12" t="s">
        <v>102</v>
      </c>
      <c r="D77" s="11" t="s">
        <v>17</v>
      </c>
      <c r="E77" s="11">
        <v>82.48</v>
      </c>
      <c r="F77" s="18">
        <f>SUMIF(Feuil2!C$2:C$240,C77,Feuil2!M$2:M$240)</f>
        <v>56.399999999999991</v>
      </c>
      <c r="G77" s="18" t="str">
        <f t="shared" si="1"/>
        <v/>
      </c>
    </row>
    <row r="78" spans="1:7" x14ac:dyDescent="0.25">
      <c r="A78" s="11" t="s">
        <v>8</v>
      </c>
      <c r="B78" s="11" t="s">
        <v>14</v>
      </c>
      <c r="C78" s="12" t="s">
        <v>103</v>
      </c>
      <c r="D78" s="11" t="s">
        <v>17</v>
      </c>
      <c r="E78" s="11">
        <v>2120</v>
      </c>
      <c r="F78" s="18">
        <f>SUMIF(Feuil2!C$2:C$240,C78,Feuil2!M$2:M$240)</f>
        <v>696</v>
      </c>
      <c r="G78" s="18" t="str">
        <f t="shared" si="1"/>
        <v/>
      </c>
    </row>
    <row r="79" spans="1:7" x14ac:dyDescent="0.25">
      <c r="A79" s="11" t="s">
        <v>8</v>
      </c>
      <c r="B79" s="11" t="s">
        <v>14</v>
      </c>
      <c r="C79" s="12" t="s">
        <v>104</v>
      </c>
      <c r="D79" s="11" t="s">
        <v>17</v>
      </c>
      <c r="E79" s="11">
        <v>225</v>
      </c>
      <c r="F79" s="18">
        <f>SUMIF(Feuil2!C$2:C$240,C79,Feuil2!M$2:M$240)</f>
        <v>167.99999999999997</v>
      </c>
      <c r="G79" s="18" t="str">
        <f t="shared" si="1"/>
        <v/>
      </c>
    </row>
    <row r="80" spans="1:7" x14ac:dyDescent="0.25">
      <c r="A80" s="11" t="s">
        <v>105</v>
      </c>
      <c r="B80" s="11" t="s">
        <v>13</v>
      </c>
      <c r="C80" s="12" t="s">
        <v>106</v>
      </c>
      <c r="D80" s="11" t="s">
        <v>17</v>
      </c>
      <c r="E80" s="11">
        <v>1.2E-2</v>
      </c>
      <c r="F80" s="18">
        <f>SUMIF(Feuil2!C$2:C$240,C80,Feuil2!M$2:M$240)</f>
        <v>2.448</v>
      </c>
      <c r="G80" s="18">
        <f t="shared" si="1"/>
        <v>2.4359999999999999</v>
      </c>
    </row>
    <row r="81" spans="1:7" x14ac:dyDescent="0.25">
      <c r="A81" s="11" t="s">
        <v>105</v>
      </c>
      <c r="B81" s="11" t="s">
        <v>13</v>
      </c>
      <c r="C81" s="12" t="s">
        <v>107</v>
      </c>
      <c r="D81" s="11" t="s">
        <v>38</v>
      </c>
      <c r="E81" s="11">
        <v>374</v>
      </c>
      <c r="F81" s="18">
        <f>SUMIF(Feuil2!C$2:C$240,C81,Feuil2!M$2:M$240)</f>
        <v>111.43274999999998</v>
      </c>
      <c r="G81" s="18" t="str">
        <f t="shared" si="1"/>
        <v/>
      </c>
    </row>
    <row r="82" spans="1:7" x14ac:dyDescent="0.25">
      <c r="A82" s="11" t="s">
        <v>105</v>
      </c>
      <c r="B82" s="11" t="s">
        <v>13</v>
      </c>
      <c r="C82" s="12" t="s">
        <v>108</v>
      </c>
      <c r="D82" s="11" t="s">
        <v>17</v>
      </c>
      <c r="E82" s="11">
        <v>294</v>
      </c>
      <c r="F82" s="18">
        <f>SUMIF(Feuil2!C$2:C$240,C82,Feuil2!M$2:M$240)</f>
        <v>660</v>
      </c>
      <c r="G82" s="18">
        <f t="shared" si="1"/>
        <v>366</v>
      </c>
    </row>
    <row r="83" spans="1:7" x14ac:dyDescent="0.25">
      <c r="A83" s="11" t="s">
        <v>105</v>
      </c>
      <c r="B83" s="11" t="s">
        <v>13</v>
      </c>
      <c r="C83" s="12" t="s">
        <v>109</v>
      </c>
      <c r="D83" s="11" t="s">
        <v>38</v>
      </c>
      <c r="E83" s="11">
        <v>156</v>
      </c>
      <c r="F83" s="18">
        <f>SUMIF(Feuil2!C$2:C$240,C83,Feuil2!M$2:M$240)</f>
        <v>167.99999999999997</v>
      </c>
      <c r="G83" s="18">
        <f t="shared" si="1"/>
        <v>11.999999999999972</v>
      </c>
    </row>
    <row r="84" spans="1:7" x14ac:dyDescent="0.25">
      <c r="A84" s="11" t="s">
        <v>105</v>
      </c>
      <c r="B84" s="11" t="s">
        <v>13</v>
      </c>
      <c r="C84" s="12" t="s">
        <v>110</v>
      </c>
      <c r="D84" s="11" t="s">
        <v>38</v>
      </c>
      <c r="E84" s="11">
        <v>1.75</v>
      </c>
      <c r="F84" s="18">
        <f>SUMIF(Feuil2!C$2:C$240,C84,Feuil2!M$2:M$240)</f>
        <v>1.7550000000000003</v>
      </c>
      <c r="G84" s="18">
        <f t="shared" si="1"/>
        <v>5.0000000000003375E-3</v>
      </c>
    </row>
    <row r="85" spans="1:7" x14ac:dyDescent="0.25">
      <c r="A85" s="11" t="s">
        <v>105</v>
      </c>
      <c r="B85" s="11" t="s">
        <v>13</v>
      </c>
      <c r="C85" s="12" t="s">
        <v>111</v>
      </c>
      <c r="D85" s="11" t="s">
        <v>38</v>
      </c>
      <c r="E85" s="11">
        <v>11.5</v>
      </c>
      <c r="F85" s="18">
        <f>SUMIF(Feuil2!C$2:C$240,C85,Feuil2!M$2:M$240)</f>
        <v>10.499999999999998</v>
      </c>
      <c r="G85" s="18" t="str">
        <f t="shared" si="1"/>
        <v/>
      </c>
    </row>
    <row r="86" spans="1:7" x14ac:dyDescent="0.25">
      <c r="A86" s="11" t="s">
        <v>105</v>
      </c>
      <c r="B86" s="11" t="s">
        <v>13</v>
      </c>
      <c r="C86" s="12" t="s">
        <v>112</v>
      </c>
      <c r="D86" s="11" t="s">
        <v>38</v>
      </c>
      <c r="E86" s="11">
        <v>135</v>
      </c>
      <c r="F86" s="18">
        <f>SUMIF(Feuil2!C$2:C$240,C86,Feuil2!M$2:M$240)</f>
        <v>129.6</v>
      </c>
      <c r="G86" s="18" t="str">
        <f t="shared" si="1"/>
        <v/>
      </c>
    </row>
    <row r="87" spans="1:7" x14ac:dyDescent="0.25">
      <c r="A87" s="11" t="s">
        <v>105</v>
      </c>
      <c r="B87" s="11" t="s">
        <v>13</v>
      </c>
      <c r="C87" s="12" t="s">
        <v>113</v>
      </c>
      <c r="D87" s="11" t="s">
        <v>17</v>
      </c>
      <c r="E87" s="11">
        <v>660</v>
      </c>
      <c r="F87" s="18">
        <f>SUMIF(Feuil2!C$2:C$240,C87,Feuil2!M$2:M$240)</f>
        <v>258.3</v>
      </c>
      <c r="G87" s="18" t="str">
        <f t="shared" si="1"/>
        <v/>
      </c>
    </row>
    <row r="88" spans="1:7" x14ac:dyDescent="0.25">
      <c r="A88" s="11" t="s">
        <v>105</v>
      </c>
      <c r="B88" s="11" t="s">
        <v>13</v>
      </c>
      <c r="C88" s="12" t="s">
        <v>114</v>
      </c>
      <c r="D88" s="11" t="s">
        <v>38</v>
      </c>
      <c r="E88" s="11">
        <v>24</v>
      </c>
      <c r="F88" s="18">
        <f>SUMIF(Feuil2!C$2:C$240,C88,Feuil2!M$2:M$240)</f>
        <v>23.442</v>
      </c>
      <c r="G88" s="18" t="str">
        <f t="shared" si="1"/>
        <v/>
      </c>
    </row>
    <row r="89" spans="1:7" x14ac:dyDescent="0.25">
      <c r="A89" s="11" t="s">
        <v>105</v>
      </c>
      <c r="B89" s="11" t="s">
        <v>13</v>
      </c>
      <c r="C89" s="12" t="s">
        <v>115</v>
      </c>
      <c r="D89" s="11" t="s">
        <v>17</v>
      </c>
      <c r="E89" s="11">
        <v>300</v>
      </c>
      <c r="F89" s="18">
        <f>SUMIF(Feuil2!C$2:C$240,C89,Feuil2!M$2:M$240)</f>
        <v>96.75</v>
      </c>
      <c r="G89" s="18" t="str">
        <f t="shared" si="1"/>
        <v/>
      </c>
    </row>
    <row r="90" spans="1:7" x14ac:dyDescent="0.25">
      <c r="A90" s="11" t="s">
        <v>105</v>
      </c>
      <c r="B90" s="11" t="s">
        <v>13</v>
      </c>
      <c r="C90" s="12" t="s">
        <v>116</v>
      </c>
      <c r="D90" s="11" t="s">
        <v>17</v>
      </c>
      <c r="E90" s="11">
        <v>41.25</v>
      </c>
      <c r="F90" s="18">
        <f>SUMIF(Feuil2!C$2:C$240,C90,Feuil2!M$2:M$240)</f>
        <v>52.549000000000007</v>
      </c>
      <c r="G90" s="18">
        <f t="shared" si="1"/>
        <v>11.299000000000007</v>
      </c>
    </row>
    <row r="91" spans="1:7" x14ac:dyDescent="0.25">
      <c r="A91" s="11" t="s">
        <v>105</v>
      </c>
      <c r="B91" s="11" t="s">
        <v>13</v>
      </c>
      <c r="C91" s="12" t="s">
        <v>117</v>
      </c>
      <c r="D91" s="11" t="s">
        <v>17</v>
      </c>
      <c r="E91" s="11">
        <v>30.25</v>
      </c>
      <c r="F91" s="18">
        <f>SUMIF(Feuil2!C$2:C$240,C91,Feuil2!M$2:M$240)</f>
        <v>22.934999999999999</v>
      </c>
      <c r="G91" s="18" t="str">
        <f t="shared" si="1"/>
        <v/>
      </c>
    </row>
    <row r="92" spans="1:7" x14ac:dyDescent="0.25">
      <c r="A92" s="11" t="s">
        <v>105</v>
      </c>
      <c r="B92" s="11" t="s">
        <v>13</v>
      </c>
      <c r="C92" s="12" t="s">
        <v>118</v>
      </c>
      <c r="D92" s="11" t="s">
        <v>17</v>
      </c>
      <c r="E92" s="11">
        <v>426</v>
      </c>
      <c r="F92" s="18">
        <f>SUMIF(Feuil2!C$2:C$240,C92,Feuil2!M$2:M$240)</f>
        <v>180</v>
      </c>
      <c r="G92" s="18" t="str">
        <f t="shared" si="1"/>
        <v/>
      </c>
    </row>
    <row r="93" spans="1:7" x14ac:dyDescent="0.25">
      <c r="A93" s="11" t="s">
        <v>105</v>
      </c>
      <c r="B93" s="11" t="s">
        <v>13</v>
      </c>
      <c r="C93" s="12" t="s">
        <v>119</v>
      </c>
      <c r="D93" s="11" t="s">
        <v>17</v>
      </c>
      <c r="E93" s="11">
        <v>2495</v>
      </c>
      <c r="F93" s="18">
        <f>SUMIF(Feuil2!C$2:C$240,C93,Feuil2!M$2:M$240)</f>
        <v>859.73400000000015</v>
      </c>
      <c r="G93" s="18" t="str">
        <f t="shared" si="1"/>
        <v/>
      </c>
    </row>
    <row r="94" spans="1:7" x14ac:dyDescent="0.25">
      <c r="A94" s="11" t="s">
        <v>105</v>
      </c>
      <c r="B94" s="11" t="s">
        <v>13</v>
      </c>
      <c r="C94" s="12" t="s">
        <v>120</v>
      </c>
      <c r="D94" s="11" t="s">
        <v>17</v>
      </c>
      <c r="E94" s="11">
        <v>75</v>
      </c>
      <c r="F94" s="18">
        <f>SUMIF(Feuil2!C$2:C$240,C94,Feuil2!M$2:M$240)</f>
        <v>51.6</v>
      </c>
      <c r="G94" s="18" t="str">
        <f t="shared" si="1"/>
        <v/>
      </c>
    </row>
    <row r="95" spans="1:7" x14ac:dyDescent="0.25">
      <c r="A95" s="11" t="s">
        <v>105</v>
      </c>
      <c r="B95" s="11" t="s">
        <v>13</v>
      </c>
      <c r="C95" s="12" t="s">
        <v>121</v>
      </c>
      <c r="D95" s="11" t="s">
        <v>38</v>
      </c>
      <c r="E95" s="11">
        <v>20</v>
      </c>
      <c r="F95" s="18">
        <f>SUMIF(Feuil2!C$2:C$240,C95,Feuil2!M$2:M$240)</f>
        <v>20.674250000000001</v>
      </c>
      <c r="G95" s="18">
        <f t="shared" si="1"/>
        <v>0.67425000000000068</v>
      </c>
    </row>
    <row r="96" spans="1:7" x14ac:dyDescent="0.25">
      <c r="A96" s="11" t="s">
        <v>105</v>
      </c>
      <c r="B96" s="11" t="s">
        <v>13</v>
      </c>
      <c r="C96" s="12" t="s">
        <v>122</v>
      </c>
      <c r="D96" s="11" t="s">
        <v>38</v>
      </c>
      <c r="E96" s="11">
        <v>12.75</v>
      </c>
      <c r="F96" s="18">
        <f>SUMIF(Feuil2!C$2:C$240,C96,Feuil2!M$2:M$240)</f>
        <v>13.22625</v>
      </c>
      <c r="G96" s="18">
        <f t="shared" si="1"/>
        <v>0.47625000000000028</v>
      </c>
    </row>
    <row r="97" spans="1:7" x14ac:dyDescent="0.25">
      <c r="A97" s="11" t="s">
        <v>105</v>
      </c>
      <c r="B97" s="11" t="s">
        <v>13</v>
      </c>
      <c r="C97" s="12" t="s">
        <v>123</v>
      </c>
      <c r="D97" s="11" t="s">
        <v>17</v>
      </c>
      <c r="E97" s="11">
        <v>2.25</v>
      </c>
      <c r="F97" s="18">
        <f>SUMIF(Feuil2!C$2:C$240,C97,Feuil2!M$2:M$240)</f>
        <v>2.1389999999999998</v>
      </c>
      <c r="G97" s="18" t="str">
        <f t="shared" si="1"/>
        <v/>
      </c>
    </row>
    <row r="98" spans="1:7" x14ac:dyDescent="0.25">
      <c r="A98" s="11" t="s">
        <v>105</v>
      </c>
      <c r="B98" s="11" t="s">
        <v>13</v>
      </c>
      <c r="C98" s="12" t="s">
        <v>124</v>
      </c>
      <c r="D98" s="11" t="s">
        <v>38</v>
      </c>
      <c r="E98" s="11">
        <v>528</v>
      </c>
      <c r="F98" s="18">
        <f>SUMIF(Feuil2!C$2:C$240,C98,Feuil2!M$2:M$240)</f>
        <v>484.8</v>
      </c>
      <c r="G98" s="18" t="str">
        <f t="shared" si="1"/>
        <v/>
      </c>
    </row>
    <row r="99" spans="1:7" x14ac:dyDescent="0.25">
      <c r="A99" s="11" t="s">
        <v>105</v>
      </c>
      <c r="B99" s="11" t="s">
        <v>13</v>
      </c>
      <c r="C99" s="12" t="s">
        <v>125</v>
      </c>
      <c r="D99" s="11" t="s">
        <v>17</v>
      </c>
      <c r="E99" s="11">
        <v>220</v>
      </c>
      <c r="F99" s="18">
        <f>SUMIF(Feuil2!C$2:C$240,C99,Feuil2!M$2:M$240)</f>
        <v>152.88000000000002</v>
      </c>
      <c r="G99" s="18" t="str">
        <f t="shared" si="1"/>
        <v/>
      </c>
    </row>
    <row r="100" spans="1:7" x14ac:dyDescent="0.25">
      <c r="A100" s="11" t="s">
        <v>105</v>
      </c>
      <c r="B100" s="11" t="s">
        <v>13</v>
      </c>
      <c r="C100" s="12" t="s">
        <v>126</v>
      </c>
      <c r="D100" s="11" t="s">
        <v>17</v>
      </c>
      <c r="E100" s="11">
        <v>168</v>
      </c>
      <c r="F100" s="18">
        <f>SUMIF(Feuil2!C$2:C$240,C100,Feuil2!M$2:M$240)</f>
        <v>196.125</v>
      </c>
      <c r="G100" s="18">
        <f t="shared" si="1"/>
        <v>28.125</v>
      </c>
    </row>
    <row r="101" spans="1:7" x14ac:dyDescent="0.25">
      <c r="A101" s="11" t="s">
        <v>105</v>
      </c>
      <c r="B101" s="11" t="s">
        <v>13</v>
      </c>
      <c r="C101" s="12" t="s">
        <v>127</v>
      </c>
      <c r="D101" s="11" t="s">
        <v>17</v>
      </c>
      <c r="E101" s="11">
        <v>495</v>
      </c>
      <c r="F101" s="18">
        <f>SUMIF(Feuil2!C$2:C$240,C101,Feuil2!M$2:M$240)</f>
        <v>398.74999999999994</v>
      </c>
      <c r="G101" s="18" t="str">
        <f t="shared" si="1"/>
        <v/>
      </c>
    </row>
    <row r="102" spans="1:7" x14ac:dyDescent="0.25">
      <c r="A102" s="11" t="s">
        <v>105</v>
      </c>
      <c r="B102" s="11" t="s">
        <v>13</v>
      </c>
      <c r="C102" s="12" t="s">
        <v>128</v>
      </c>
      <c r="D102" s="11" t="s">
        <v>17</v>
      </c>
      <c r="E102" s="11">
        <v>127.5</v>
      </c>
      <c r="F102" s="18">
        <f>SUMIF(Feuil2!C$2:C$240,C102,Feuil2!M$2:M$240)</f>
        <v>63.6</v>
      </c>
      <c r="G102" s="18" t="str">
        <f t="shared" si="1"/>
        <v/>
      </c>
    </row>
    <row r="103" spans="1:7" x14ac:dyDescent="0.25">
      <c r="A103" s="11" t="s">
        <v>105</v>
      </c>
      <c r="B103" s="11" t="s">
        <v>13</v>
      </c>
      <c r="C103" s="12" t="s">
        <v>129</v>
      </c>
      <c r="D103" s="11" t="s">
        <v>38</v>
      </c>
      <c r="E103" s="11">
        <v>324</v>
      </c>
      <c r="F103" s="18">
        <f>SUMIF(Feuil2!C$2:C$240,C103,Feuil2!M$2:M$240)</f>
        <v>314.39999999999998</v>
      </c>
      <c r="G103" s="18" t="str">
        <f t="shared" si="1"/>
        <v/>
      </c>
    </row>
    <row r="104" spans="1:7" x14ac:dyDescent="0.25">
      <c r="A104" s="11" t="s">
        <v>105</v>
      </c>
      <c r="B104" s="11" t="s">
        <v>13</v>
      </c>
      <c r="C104" s="12" t="s">
        <v>130</v>
      </c>
      <c r="D104" s="11" t="s">
        <v>17</v>
      </c>
      <c r="E104" s="11">
        <v>48</v>
      </c>
      <c r="F104" s="18">
        <f>SUMIF(Feuil2!C$2:C$240,C104,Feuil2!M$2:M$240)</f>
        <v>50.399999999999991</v>
      </c>
      <c r="G104" s="18">
        <f t="shared" si="1"/>
        <v>2.3999999999999915</v>
      </c>
    </row>
    <row r="105" spans="1:7" x14ac:dyDescent="0.25">
      <c r="A105" s="11" t="s">
        <v>105</v>
      </c>
      <c r="B105" s="11" t="s">
        <v>13</v>
      </c>
      <c r="C105" s="12" t="s">
        <v>131</v>
      </c>
      <c r="D105" s="11" t="s">
        <v>17</v>
      </c>
      <c r="E105" s="11">
        <v>147</v>
      </c>
      <c r="F105" s="18">
        <f>SUMIF(Feuil2!C$2:C$240,C105,Feuil2!M$2:M$240)</f>
        <v>64.8</v>
      </c>
      <c r="G105" s="18" t="str">
        <f t="shared" si="1"/>
        <v/>
      </c>
    </row>
    <row r="106" spans="1:7" x14ac:dyDescent="0.25">
      <c r="A106" s="11" t="s">
        <v>105</v>
      </c>
      <c r="B106" s="11" t="s">
        <v>13</v>
      </c>
      <c r="C106" s="12" t="s">
        <v>132</v>
      </c>
      <c r="D106" s="11" t="s">
        <v>17</v>
      </c>
      <c r="E106" s="11">
        <v>2880</v>
      </c>
      <c r="F106" s="18">
        <f>SUMIF(Feuil2!C$2:C$240,C106,Feuil2!M$2:M$240)</f>
        <v>3047.9999999999991</v>
      </c>
      <c r="G106" s="18">
        <f t="shared" si="1"/>
        <v>167.99999999999909</v>
      </c>
    </row>
    <row r="107" spans="1:7" x14ac:dyDescent="0.25">
      <c r="A107" s="11" t="s">
        <v>133</v>
      </c>
      <c r="B107" s="11" t="s">
        <v>13</v>
      </c>
      <c r="C107" s="12" t="s">
        <v>134</v>
      </c>
      <c r="D107" s="11" t="s">
        <v>17</v>
      </c>
      <c r="E107" s="11">
        <v>629</v>
      </c>
      <c r="F107" s="18">
        <f>SUMIF(Feuil2!C$2:C$240,C107,Feuil2!M$2:M$240)</f>
        <v>480.91200000000003</v>
      </c>
      <c r="G107" s="18" t="str">
        <f t="shared" si="1"/>
        <v/>
      </c>
    </row>
    <row r="108" spans="1:7" x14ac:dyDescent="0.25">
      <c r="A108" s="11" t="s">
        <v>133</v>
      </c>
      <c r="B108" s="11" t="s">
        <v>13</v>
      </c>
      <c r="C108" s="12" t="s">
        <v>136</v>
      </c>
      <c r="D108" s="11" t="s">
        <v>17</v>
      </c>
      <c r="E108" s="11">
        <v>160</v>
      </c>
      <c r="F108" s="18">
        <f>SUMIF(Feuil2!C$2:C$240,C108,Feuil2!M$2:M$240)</f>
        <v>97.169999999999987</v>
      </c>
      <c r="G108" s="18" t="str">
        <f t="shared" si="1"/>
        <v/>
      </c>
    </row>
    <row r="109" spans="1:7" x14ac:dyDescent="0.25">
      <c r="A109" s="11" t="s">
        <v>133</v>
      </c>
      <c r="B109" s="11" t="s">
        <v>13</v>
      </c>
      <c r="C109" s="12" t="s">
        <v>135</v>
      </c>
      <c r="D109" s="11" t="s">
        <v>38</v>
      </c>
      <c r="E109" s="11">
        <v>876.5</v>
      </c>
      <c r="F109" s="18">
        <f>SUMIF(Feuil2!C$2:C$240,C109,Feuil2!M$2:M$240)</f>
        <v>724.71600000000001</v>
      </c>
      <c r="G109" s="18" t="str">
        <f t="shared" si="1"/>
        <v/>
      </c>
    </row>
    <row r="110" spans="1:7" x14ac:dyDescent="0.25">
      <c r="A110" s="11" t="s">
        <v>133</v>
      </c>
      <c r="B110" s="11" t="s">
        <v>13</v>
      </c>
      <c r="C110" s="12" t="s">
        <v>137</v>
      </c>
      <c r="D110" s="11" t="s">
        <v>17</v>
      </c>
      <c r="E110" s="11">
        <v>144</v>
      </c>
      <c r="F110" s="18">
        <f>SUMIF(Feuil2!C$2:C$240,C110,Feuil2!M$2:M$240)</f>
        <v>448.00000000000006</v>
      </c>
      <c r="G110" s="18">
        <f t="shared" si="1"/>
        <v>304.00000000000006</v>
      </c>
    </row>
    <row r="111" spans="1:7" x14ac:dyDescent="0.25">
      <c r="A111" s="11" t="s">
        <v>133</v>
      </c>
      <c r="B111" s="11" t="s">
        <v>13</v>
      </c>
      <c r="C111" s="12" t="s">
        <v>138</v>
      </c>
      <c r="D111" s="11" t="s">
        <v>38</v>
      </c>
      <c r="E111" s="11">
        <v>86.75</v>
      </c>
      <c r="F111" s="18">
        <f>SUMIF(Feuil2!C$2:C$240,C111,Feuil2!M$2:M$240)</f>
        <v>92.84</v>
      </c>
      <c r="G111" s="18">
        <f t="shared" si="1"/>
        <v>6.0900000000000034</v>
      </c>
    </row>
    <row r="112" spans="1:7" x14ac:dyDescent="0.25">
      <c r="A112" s="11" t="s">
        <v>133</v>
      </c>
      <c r="B112" s="11" t="s">
        <v>14</v>
      </c>
      <c r="C112" s="12" t="s">
        <v>139</v>
      </c>
      <c r="D112" s="11" t="s">
        <v>38</v>
      </c>
      <c r="E112" s="11">
        <v>1000</v>
      </c>
      <c r="F112" s="18">
        <f>SUMIF(Feuil2!C$2:C$240,C112,Feuil2!M$2:M$240)</f>
        <v>381.78874999999999</v>
      </c>
      <c r="G112" s="18" t="str">
        <f t="shared" si="1"/>
        <v/>
      </c>
    </row>
    <row r="113" spans="1:7" x14ac:dyDescent="0.25">
      <c r="A113" s="11" t="s">
        <v>133</v>
      </c>
      <c r="B113" s="11" t="s">
        <v>13</v>
      </c>
      <c r="C113" s="12" t="s">
        <v>140</v>
      </c>
      <c r="D113" s="11" t="s">
        <v>17</v>
      </c>
      <c r="E113" s="11">
        <v>204</v>
      </c>
      <c r="F113" s="18">
        <f>SUMIF(Feuil2!C$2:C$240,C113,Feuil2!M$2:M$240)</f>
        <v>180</v>
      </c>
      <c r="G113" s="18" t="str">
        <f t="shared" si="1"/>
        <v/>
      </c>
    </row>
    <row r="114" spans="1:7" x14ac:dyDescent="0.25">
      <c r="A114" s="11" t="s">
        <v>133</v>
      </c>
      <c r="B114" s="11" t="s">
        <v>13</v>
      </c>
      <c r="C114" s="12" t="s">
        <v>141</v>
      </c>
      <c r="D114" s="11" t="s">
        <v>38</v>
      </c>
      <c r="E114" s="11">
        <v>1491.25</v>
      </c>
      <c r="F114" s="18">
        <f>SUMIF(Feuil2!C$2:C$240,C114,Feuil2!M$2:M$240)</f>
        <v>230.4</v>
      </c>
      <c r="G114" s="18" t="str">
        <f t="shared" si="1"/>
        <v/>
      </c>
    </row>
    <row r="115" spans="1:7" x14ac:dyDescent="0.25">
      <c r="A115" s="11" t="s">
        <v>133</v>
      </c>
      <c r="B115" s="11" t="s">
        <v>13</v>
      </c>
      <c r="C115" s="12" t="s">
        <v>142</v>
      </c>
      <c r="D115" s="11" t="s">
        <v>38</v>
      </c>
      <c r="E115" s="11">
        <v>1880</v>
      </c>
      <c r="F115" s="18">
        <f>SUMIF(Feuil2!C$2:C$240,C115,Feuil2!M$2:M$240)</f>
        <v>200.36849999999998</v>
      </c>
      <c r="G115" s="18" t="str">
        <f t="shared" si="1"/>
        <v/>
      </c>
    </row>
    <row r="116" spans="1:7" x14ac:dyDescent="0.25">
      <c r="A116" s="11" t="s">
        <v>133</v>
      </c>
      <c r="B116" s="11" t="s">
        <v>143</v>
      </c>
      <c r="C116" s="12" t="s">
        <v>144</v>
      </c>
      <c r="D116" s="11" t="s">
        <v>17</v>
      </c>
      <c r="E116" s="11">
        <v>1260</v>
      </c>
      <c r="F116" s="18">
        <f>SUMIF(Feuil2!C$2:C$240,C116,Feuil2!M$2:M$240)</f>
        <v>6129.0720000000001</v>
      </c>
      <c r="G116" s="18">
        <f t="shared" si="1"/>
        <v>4869.0720000000001</v>
      </c>
    </row>
    <row r="117" spans="1:7" x14ac:dyDescent="0.25">
      <c r="A117" s="11" t="s">
        <v>133</v>
      </c>
      <c r="B117" s="11" t="s">
        <v>13</v>
      </c>
      <c r="C117" s="12" t="s">
        <v>145</v>
      </c>
      <c r="D117" s="11" t="s">
        <v>38</v>
      </c>
      <c r="E117" s="11">
        <v>412.5</v>
      </c>
      <c r="F117" s="18">
        <f>SUMIF(Feuil2!C$2:C$240,C117,Feuil2!M$2:M$240)</f>
        <v>68.399999999999991</v>
      </c>
      <c r="G117" s="18" t="str">
        <f t="shared" si="1"/>
        <v/>
      </c>
    </row>
    <row r="118" spans="1:7" x14ac:dyDescent="0.25">
      <c r="A118" s="11" t="s">
        <v>133</v>
      </c>
      <c r="B118" s="11" t="s">
        <v>143</v>
      </c>
      <c r="C118" s="12" t="s">
        <v>146</v>
      </c>
      <c r="D118" s="11" t="s">
        <v>17</v>
      </c>
      <c r="E118" s="11">
        <v>1568.25</v>
      </c>
      <c r="F118" s="18">
        <f>SUMIF(Feuil2!C$2:C$240,C118,Feuil2!M$2:M$240)</f>
        <v>966.41100000000006</v>
      </c>
      <c r="G118" s="18" t="str">
        <f t="shared" si="1"/>
        <v/>
      </c>
    </row>
    <row r="119" spans="1:7" x14ac:dyDescent="0.25">
      <c r="A119" s="11" t="s">
        <v>133</v>
      </c>
      <c r="B119" s="11" t="s">
        <v>143</v>
      </c>
      <c r="C119" s="12" t="s">
        <v>147</v>
      </c>
      <c r="D119" s="11" t="s">
        <v>17</v>
      </c>
      <c r="E119" s="11">
        <v>127.25</v>
      </c>
      <c r="F119" s="18">
        <f>SUMIF(Feuil2!C$2:C$240,C119,Feuil2!M$2:M$240)</f>
        <v>106.47999999999999</v>
      </c>
      <c r="G119" s="18" t="str">
        <f t="shared" si="1"/>
        <v/>
      </c>
    </row>
    <row r="120" spans="1:7" x14ac:dyDescent="0.25">
      <c r="D120" s="19" t="s">
        <v>154</v>
      </c>
      <c r="E120" s="18">
        <f>SUM(E2:E119)</f>
        <v>53637.282000000007</v>
      </c>
      <c r="F120" s="18">
        <f t="shared" ref="F120:G120" si="2">SUM(F2:F119)</f>
        <v>47286.514250000007</v>
      </c>
      <c r="G120" s="18">
        <f t="shared" si="2"/>
        <v>12686.788499999999</v>
      </c>
    </row>
  </sheetData>
  <conditionalFormatting sqref="F2">
    <cfRule type="expression" dxfId="1" priority="2">
      <formula>F2&gt;E2</formula>
    </cfRule>
  </conditionalFormatting>
  <conditionalFormatting sqref="F3:F119">
    <cfRule type="expression" dxfId="0" priority="1">
      <formula>F3&gt;E3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DHL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Staffe (DHL FR)</dc:creator>
  <cp:lastModifiedBy>Steven Staffe (DHL FR)</cp:lastModifiedBy>
  <dcterms:created xsi:type="dcterms:W3CDTF">2014-12-17T08:47:34Z</dcterms:created>
  <dcterms:modified xsi:type="dcterms:W3CDTF">2014-12-23T12:45:36Z</dcterms:modified>
</cp:coreProperties>
</file>