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65" windowWidth="12120" windowHeight="8010"/>
  </bookViews>
  <sheets>
    <sheet name="Mode d'emploi" sheetId="20" r:id="rId1"/>
    <sheet name="Equipes" sheetId="1" r:id="rId2"/>
    <sheet name="1er Tour" sheetId="2" r:id="rId3"/>
    <sheet name="2e Tour" sheetId="16" r:id="rId4"/>
    <sheet name="3e Tour" sheetId="17" r:id="rId5"/>
    <sheet name="4e Tour" sheetId="18" r:id="rId6"/>
    <sheet name="Classement" sheetId="5" r:id="rId7"/>
    <sheet name="Paramètres" sheetId="10" r:id="rId8"/>
  </sheets>
  <definedNames>
    <definedName name="_xlnm.Print_Titles" localSheetId="2">'1er Tour'!$1:$1</definedName>
    <definedName name="_xlnm.Print_Titles" localSheetId="3">'2e Tour'!$1:$1</definedName>
    <definedName name="_xlnm.Print_Titles" localSheetId="4">'3e Tour'!$1:$1</definedName>
    <definedName name="_xlnm.Print_Titles" localSheetId="5">'4e Tour'!$1:$1</definedName>
    <definedName name="_xlnm.Print_Titles" localSheetId="6">Classement!$1:$2</definedName>
    <definedName name="_xlnm.Print_Area" localSheetId="2">'1er Tour'!$A$2:$D$15</definedName>
    <definedName name="_xlnm.Print_Area" localSheetId="3">'2e Tour'!$A$2:$D$15</definedName>
    <definedName name="_xlnm.Print_Area" localSheetId="4">'3e Tour'!$A$2:$D$15</definedName>
    <definedName name="_xlnm.Print_Area" localSheetId="5">'4e Tour'!$A$2:$D$15</definedName>
    <definedName name="_xlnm.Print_Area" localSheetId="6">Classement!$H$1:$Y$16</definedName>
  </definedNames>
  <calcPr calcId="145621"/>
</workbook>
</file>

<file path=xl/calcChain.xml><?xml version="1.0" encoding="utf-8"?>
<calcChain xmlns="http://schemas.openxmlformats.org/spreadsheetml/2006/main">
  <c r="K2" i="2" l="1"/>
  <c r="K6" i="2" l="1"/>
  <c r="K12" i="2"/>
  <c r="K82" i="2" l="1"/>
  <c r="K48" i="2"/>
  <c r="K100" i="2"/>
  <c r="K14" i="2"/>
  <c r="K57" i="2"/>
  <c r="K49" i="2"/>
  <c r="K78" i="2"/>
  <c r="K7" i="2"/>
  <c r="K84" i="2"/>
  <c r="K51" i="2"/>
  <c r="K21" i="2"/>
  <c r="K72" i="2"/>
  <c r="K55" i="2"/>
  <c r="I54" i="2"/>
  <c r="I11" i="2"/>
  <c r="I26" i="2"/>
  <c r="I90" i="2"/>
  <c r="I96" i="2"/>
  <c r="I2" i="2"/>
  <c r="I61" i="2"/>
  <c r="I87" i="2"/>
  <c r="I16" i="2"/>
  <c r="I91" i="2"/>
  <c r="I56" i="2"/>
  <c r="I86" i="2"/>
  <c r="I40" i="2"/>
  <c r="I39" i="2"/>
  <c r="I68" i="2"/>
  <c r="I92" i="2"/>
  <c r="I64" i="2"/>
  <c r="I95" i="2"/>
  <c r="I62" i="2"/>
  <c r="I76" i="2"/>
  <c r="I20" i="2"/>
  <c r="I45" i="2"/>
  <c r="I78" i="2"/>
  <c r="I33" i="2"/>
  <c r="I9" i="2"/>
  <c r="I13" i="2"/>
  <c r="I48" i="2"/>
  <c r="I10" i="2"/>
  <c r="I93" i="2"/>
  <c r="I82" i="2"/>
  <c r="I47" i="2"/>
  <c r="I73" i="2"/>
  <c r="I12" i="2"/>
  <c r="I58" i="2"/>
  <c r="I3" i="2"/>
  <c r="I19" i="2"/>
  <c r="I63" i="2"/>
  <c r="I5" i="2"/>
  <c r="I72" i="2"/>
  <c r="I79" i="2"/>
  <c r="I55" i="2"/>
  <c r="I101" i="2"/>
  <c r="I32" i="2"/>
  <c r="I50" i="2"/>
  <c r="I83" i="2"/>
  <c r="I29" i="2"/>
  <c r="I49" i="2"/>
  <c r="I44" i="2"/>
  <c r="I59" i="2"/>
  <c r="I67" i="2"/>
  <c r="K52" i="2"/>
  <c r="K28" i="2"/>
  <c r="K75" i="2"/>
  <c r="K31" i="2"/>
  <c r="K88" i="2"/>
  <c r="K74" i="2"/>
  <c r="I2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K1" i="2"/>
  <c r="C101" i="2"/>
  <c r="B101" i="2" s="1"/>
  <c r="C100" i="2"/>
  <c r="A100" i="2" s="1"/>
  <c r="C99" i="2"/>
  <c r="A99" i="2" s="1"/>
  <c r="C98" i="2"/>
  <c r="B98" i="2" s="1"/>
  <c r="C97" i="2"/>
  <c r="B97" i="2" s="1"/>
  <c r="C96" i="2"/>
  <c r="C95" i="2"/>
  <c r="A95" i="2" s="1"/>
  <c r="C94" i="2"/>
  <c r="A94" i="2" s="1"/>
  <c r="C93" i="2"/>
  <c r="B93" i="2" s="1"/>
  <c r="C92" i="2"/>
  <c r="C91" i="2"/>
  <c r="A91" i="2" s="1"/>
  <c r="C90" i="2"/>
  <c r="A90" i="2" s="1"/>
  <c r="C89" i="2"/>
  <c r="B89" i="2" s="1"/>
  <c r="C88" i="2"/>
  <c r="C87" i="2"/>
  <c r="A87" i="2" s="1"/>
  <c r="C86" i="2"/>
  <c r="A86" i="2" s="1"/>
  <c r="C85" i="2"/>
  <c r="B85" i="2" s="1"/>
  <c r="C84" i="2"/>
  <c r="C83" i="2"/>
  <c r="A83" i="2" s="1"/>
  <c r="C82" i="2"/>
  <c r="B82" i="2" s="1"/>
  <c r="C81" i="2"/>
  <c r="B81" i="2" s="1"/>
  <c r="C80" i="2"/>
  <c r="B80" i="2" s="1"/>
  <c r="C78" i="2"/>
  <c r="C76" i="2"/>
  <c r="A76" i="2" s="1"/>
  <c r="C74" i="2"/>
  <c r="A74" i="2" s="1"/>
  <c r="C72" i="2"/>
  <c r="B72" i="2" s="1"/>
  <c r="C70" i="2"/>
  <c r="B70" i="2" s="1"/>
  <c r="C68" i="2"/>
  <c r="A68" i="2" s="1"/>
  <c r="C66" i="2"/>
  <c r="A66" i="2" s="1"/>
  <c r="C64" i="2"/>
  <c r="B64" i="2" s="1"/>
  <c r="C62" i="2"/>
  <c r="C60" i="2"/>
  <c r="A60" i="2" s="1"/>
  <c r="C58" i="2"/>
  <c r="B58" i="2" s="1"/>
  <c r="C56" i="2"/>
  <c r="B56" i="2" s="1"/>
  <c r="C54" i="2"/>
  <c r="B54" i="2" s="1"/>
  <c r="C52" i="2"/>
  <c r="A52" i="2" s="1"/>
  <c r="C50" i="2"/>
  <c r="A50" i="2" s="1"/>
  <c r="C48" i="2"/>
  <c r="B48" i="2" s="1"/>
  <c r="C46" i="2"/>
  <c r="A46" i="2" s="1"/>
  <c r="C44" i="2"/>
  <c r="A44" i="2" s="1"/>
  <c r="C42" i="2"/>
  <c r="B42" i="2" s="1"/>
  <c r="C40" i="2"/>
  <c r="A40" i="2" s="1"/>
  <c r="C38" i="2"/>
  <c r="B38" i="2" s="1"/>
  <c r="C36" i="2"/>
  <c r="A36" i="2" s="1"/>
  <c r="C34" i="2"/>
  <c r="A34" i="2" s="1"/>
  <c r="C32" i="2"/>
  <c r="B32" i="2" s="1"/>
  <c r="C30" i="2"/>
  <c r="C28" i="2"/>
  <c r="A28" i="2" s="1"/>
  <c r="C26" i="2"/>
  <c r="A26" i="2" s="1"/>
  <c r="C24" i="2"/>
  <c r="A24" i="2" s="1"/>
  <c r="C22" i="2"/>
  <c r="B22" i="2" s="1"/>
  <c r="C20" i="2"/>
  <c r="A20" i="2" s="1"/>
  <c r="C18" i="2"/>
  <c r="B18" i="2" s="1"/>
  <c r="C16" i="2"/>
  <c r="A16" i="2" s="1"/>
  <c r="C14" i="2"/>
  <c r="C12" i="2"/>
  <c r="C10" i="2"/>
  <c r="C8" i="2"/>
  <c r="B8" i="2" s="1"/>
  <c r="C6" i="2"/>
  <c r="B6" i="2" s="1"/>
  <c r="C4" i="2"/>
  <c r="A4" i="2" s="1"/>
  <c r="C79" i="2"/>
  <c r="C77" i="2"/>
  <c r="C75" i="2"/>
  <c r="C73" i="2"/>
  <c r="A73" i="2" s="1"/>
  <c r="C71" i="2"/>
  <c r="A71" i="2" s="1"/>
  <c r="C69" i="2"/>
  <c r="A69" i="2" s="1"/>
  <c r="C67" i="2"/>
  <c r="A67" i="2" s="1"/>
  <c r="C65" i="2"/>
  <c r="C63" i="2"/>
  <c r="C61" i="2"/>
  <c r="C59" i="2"/>
  <c r="C57" i="2"/>
  <c r="A57" i="2" s="1"/>
  <c r="C55" i="2"/>
  <c r="A55" i="2" s="1"/>
  <c r="C53" i="2"/>
  <c r="A53" i="2" s="1"/>
  <c r="C51" i="2"/>
  <c r="B51" i="2" s="1"/>
  <c r="C49" i="2"/>
  <c r="B49" i="2" s="1"/>
  <c r="C47" i="2"/>
  <c r="B47" i="2" s="1"/>
  <c r="C45" i="2"/>
  <c r="B45" i="2" s="1"/>
  <c r="C43" i="2"/>
  <c r="C41" i="2"/>
  <c r="A41" i="2" s="1"/>
  <c r="C39" i="2"/>
  <c r="C37" i="2"/>
  <c r="C35" i="2"/>
  <c r="C33" i="2"/>
  <c r="A33" i="2" s="1"/>
  <c r="C31" i="2"/>
  <c r="C29" i="2"/>
  <c r="B29" i="2" s="1"/>
  <c r="C27" i="2"/>
  <c r="C25" i="2"/>
  <c r="B25" i="2" s="1"/>
  <c r="C23" i="2"/>
  <c r="C21" i="2"/>
  <c r="B21" i="2" s="1"/>
  <c r="C19" i="2"/>
  <c r="C17" i="2"/>
  <c r="B17" i="2" s="1"/>
  <c r="C15" i="2"/>
  <c r="C13" i="2"/>
  <c r="C11" i="2"/>
  <c r="C9" i="2"/>
  <c r="B9" i="2" s="1"/>
  <c r="C7" i="2"/>
  <c r="B7" i="2" s="1"/>
  <c r="C5" i="2"/>
  <c r="B5" i="2" s="1"/>
  <c r="C3" i="2"/>
  <c r="B3" i="2" s="1"/>
  <c r="C2" i="2"/>
  <c r="B2" i="2" s="1"/>
  <c r="E1" i="2"/>
  <c r="I14" i="2"/>
  <c r="I25" i="2"/>
  <c r="I46" i="2"/>
  <c r="I65" i="2"/>
  <c r="I27" i="2"/>
  <c r="I70" i="2"/>
  <c r="I77" i="2"/>
  <c r="I34" i="2"/>
  <c r="I21" i="2"/>
  <c r="I85" i="2"/>
  <c r="I17" i="2"/>
  <c r="I18" i="2"/>
  <c r="I42" i="2"/>
  <c r="I43" i="2"/>
  <c r="I81" i="2"/>
  <c r="I15" i="2"/>
  <c r="I8" i="2"/>
  <c r="I37" i="2"/>
  <c r="I99" i="2"/>
  <c r="I23" i="2"/>
  <c r="I4" i="2"/>
  <c r="I38" i="2"/>
  <c r="I80" i="2"/>
  <c r="I69" i="2"/>
  <c r="I100" i="2"/>
  <c r="I97" i="2"/>
  <c r="I89" i="2"/>
  <c r="I52" i="2"/>
  <c r="I35" i="2"/>
  <c r="I24" i="2"/>
  <c r="I71" i="2"/>
  <c r="I36" i="2"/>
  <c r="I66" i="2"/>
  <c r="I60" i="2"/>
  <c r="I75" i="2"/>
  <c r="I53" i="2"/>
  <c r="I88" i="2"/>
  <c r="I28" i="2"/>
  <c r="I51" i="2"/>
  <c r="I30" i="2"/>
  <c r="I74" i="2"/>
  <c r="I41" i="2"/>
  <c r="I6" i="2"/>
  <c r="I84" i="2"/>
  <c r="I57" i="2"/>
  <c r="I31" i="2"/>
  <c r="I98" i="2"/>
  <c r="I7" i="2"/>
  <c r="I94" i="2"/>
  <c r="C2" i="16"/>
  <c r="B2" i="16" s="1"/>
  <c r="C3" i="16"/>
  <c r="B3" i="16" s="1"/>
  <c r="C4" i="16"/>
  <c r="B4" i="16" s="1"/>
  <c r="C5" i="16"/>
  <c r="B5" i="16" s="1"/>
  <c r="C6" i="16"/>
  <c r="B6" i="16" s="1"/>
  <c r="C7" i="16"/>
  <c r="B7" i="16" s="1"/>
  <c r="C8" i="16"/>
  <c r="B8" i="16" s="1"/>
  <c r="C9" i="16"/>
  <c r="B9" i="16" s="1"/>
  <c r="C10" i="16"/>
  <c r="B10" i="16" s="1"/>
  <c r="C11" i="16"/>
  <c r="B11" i="16" s="1"/>
  <c r="C12" i="16"/>
  <c r="B12" i="16" s="1"/>
  <c r="C13" i="16"/>
  <c r="B13" i="16" s="1"/>
  <c r="C14" i="16"/>
  <c r="B14" i="16" s="1"/>
  <c r="C15" i="16"/>
  <c r="B15" i="16" s="1"/>
  <c r="C16" i="16"/>
  <c r="B16" i="16" s="1"/>
  <c r="C17" i="16"/>
  <c r="B17" i="16" s="1"/>
  <c r="C18" i="16"/>
  <c r="B18" i="16" s="1"/>
  <c r="C19" i="16"/>
  <c r="B19" i="16" s="1"/>
  <c r="C20" i="16"/>
  <c r="B20" i="16" s="1"/>
  <c r="C21" i="16"/>
  <c r="B21" i="16" s="1"/>
  <c r="C22" i="16"/>
  <c r="B22" i="16" s="1"/>
  <c r="C23" i="16"/>
  <c r="B23" i="16" s="1"/>
  <c r="C24" i="16"/>
  <c r="B24" i="16" s="1"/>
  <c r="C25" i="16"/>
  <c r="B25" i="16" s="1"/>
  <c r="C26" i="16"/>
  <c r="B26" i="16" s="1"/>
  <c r="C27" i="16"/>
  <c r="B27" i="16" s="1"/>
  <c r="C28" i="16"/>
  <c r="B28" i="16" s="1"/>
  <c r="C29" i="16"/>
  <c r="B29" i="16" s="1"/>
  <c r="C30" i="16"/>
  <c r="B30" i="16" s="1"/>
  <c r="C31" i="16"/>
  <c r="B31" i="16" s="1"/>
  <c r="C32" i="16"/>
  <c r="B32" i="16" s="1"/>
  <c r="C33" i="16"/>
  <c r="B33" i="16" s="1"/>
  <c r="C34" i="16"/>
  <c r="A34" i="16" s="1"/>
  <c r="C35" i="16"/>
  <c r="B35" i="16" s="1"/>
  <c r="C36" i="16"/>
  <c r="B36" i="16" s="1"/>
  <c r="C37" i="16"/>
  <c r="B37" i="16" s="1"/>
  <c r="C38" i="16"/>
  <c r="B38" i="16" s="1"/>
  <c r="C39" i="16"/>
  <c r="B39" i="16" s="1"/>
  <c r="C40" i="16"/>
  <c r="B40" i="16" s="1"/>
  <c r="C41" i="16"/>
  <c r="B41" i="16" s="1"/>
  <c r="C42" i="16"/>
  <c r="B42" i="16" s="1"/>
  <c r="C43" i="16"/>
  <c r="B43" i="16" s="1"/>
  <c r="C44" i="16"/>
  <c r="B44" i="16" s="1"/>
  <c r="C45" i="16"/>
  <c r="B45" i="16" s="1"/>
  <c r="C46" i="16"/>
  <c r="B46" i="16" s="1"/>
  <c r="C47" i="16"/>
  <c r="B47" i="16" s="1"/>
  <c r="C48" i="16"/>
  <c r="B48" i="16" s="1"/>
  <c r="C49" i="16"/>
  <c r="B49" i="16" s="1"/>
  <c r="C50" i="16"/>
  <c r="B50" i="16" s="1"/>
  <c r="C51" i="16"/>
  <c r="B51" i="16" s="1"/>
  <c r="C52" i="16"/>
  <c r="B52" i="16" s="1"/>
  <c r="C53" i="16"/>
  <c r="B53" i="16" s="1"/>
  <c r="C54" i="16"/>
  <c r="B54" i="16" s="1"/>
  <c r="C55" i="16"/>
  <c r="B55" i="16" s="1"/>
  <c r="C56" i="16"/>
  <c r="B56" i="16" s="1"/>
  <c r="C57" i="16"/>
  <c r="B57" i="16" s="1"/>
  <c r="C58" i="16"/>
  <c r="A58" i="16" s="1"/>
  <c r="C59" i="16"/>
  <c r="B59" i="16" s="1"/>
  <c r="C60" i="16"/>
  <c r="B60" i="16" s="1"/>
  <c r="C61" i="16"/>
  <c r="B61" i="16" s="1"/>
  <c r="C62" i="16"/>
  <c r="B62" i="16" s="1"/>
  <c r="C63" i="16"/>
  <c r="B63" i="16" s="1"/>
  <c r="C64" i="16"/>
  <c r="B64" i="16" s="1"/>
  <c r="C65" i="16"/>
  <c r="B65" i="16" s="1"/>
  <c r="C66" i="16"/>
  <c r="A66" i="16" s="1"/>
  <c r="C67" i="16"/>
  <c r="B67" i="16" s="1"/>
  <c r="C68" i="16"/>
  <c r="B68" i="16" s="1"/>
  <c r="C69" i="16"/>
  <c r="B69" i="16" s="1"/>
  <c r="C70" i="16"/>
  <c r="B70" i="16" s="1"/>
  <c r="C71" i="16"/>
  <c r="B71" i="16" s="1"/>
  <c r="C72" i="16"/>
  <c r="B72" i="16" s="1"/>
  <c r="C73" i="16"/>
  <c r="B73" i="16" s="1"/>
  <c r="C74" i="16"/>
  <c r="B74" i="16" s="1"/>
  <c r="C75" i="16"/>
  <c r="B75" i="16" s="1"/>
  <c r="C76" i="16"/>
  <c r="B76" i="16" s="1"/>
  <c r="C77" i="16"/>
  <c r="B77" i="16" s="1"/>
  <c r="C78" i="16"/>
  <c r="B78" i="16" s="1"/>
  <c r="C79" i="16"/>
  <c r="B79" i="16" s="1"/>
  <c r="C80" i="16"/>
  <c r="B80" i="16" s="1"/>
  <c r="C81" i="16"/>
  <c r="B81" i="16" s="1"/>
  <c r="C82" i="16"/>
  <c r="B82" i="16" s="1"/>
  <c r="C83" i="16"/>
  <c r="B83" i="16" s="1"/>
  <c r="C84" i="16"/>
  <c r="B84" i="16" s="1"/>
  <c r="C85" i="16"/>
  <c r="B85" i="16" s="1"/>
  <c r="C86" i="16"/>
  <c r="B86" i="16" s="1"/>
  <c r="C87" i="16"/>
  <c r="B87" i="16" s="1"/>
  <c r="C88" i="16"/>
  <c r="B88" i="16" s="1"/>
  <c r="C89" i="16"/>
  <c r="B89" i="16" s="1"/>
  <c r="C90" i="16"/>
  <c r="B90" i="16" s="1"/>
  <c r="C91" i="16"/>
  <c r="B91" i="16" s="1"/>
  <c r="C92" i="16"/>
  <c r="B92" i="16" s="1"/>
  <c r="C93" i="16"/>
  <c r="B93" i="16" s="1"/>
  <c r="C94" i="16"/>
  <c r="B94" i="16" s="1"/>
  <c r="C95" i="16"/>
  <c r="B95" i="16" s="1"/>
  <c r="C96" i="16"/>
  <c r="B96" i="16" s="1"/>
  <c r="C97" i="16"/>
  <c r="B97" i="16" s="1"/>
  <c r="C98" i="16"/>
  <c r="B98" i="16" s="1"/>
  <c r="C99" i="16"/>
  <c r="B99" i="16" s="1"/>
  <c r="C100" i="16"/>
  <c r="B100" i="16" s="1"/>
  <c r="C101" i="16"/>
  <c r="B101" i="16" s="1"/>
  <c r="C2" i="17"/>
  <c r="B2" i="17" s="1"/>
  <c r="C3" i="17"/>
  <c r="B3" i="17" s="1"/>
  <c r="C4" i="17"/>
  <c r="B4" i="17" s="1"/>
  <c r="C5" i="17"/>
  <c r="B5" i="17" s="1"/>
  <c r="C6" i="17"/>
  <c r="C7" i="17"/>
  <c r="B7" i="17" s="1"/>
  <c r="C8" i="17"/>
  <c r="B8" i="17" s="1"/>
  <c r="C9" i="17"/>
  <c r="B9" i="17" s="1"/>
  <c r="C10" i="17"/>
  <c r="C11" i="17"/>
  <c r="C12" i="17"/>
  <c r="B12" i="17" s="1"/>
  <c r="C13" i="17"/>
  <c r="B13" i="17" s="1"/>
  <c r="C14" i="17"/>
  <c r="C15" i="17"/>
  <c r="B15" i="17" s="1"/>
  <c r="C16" i="17"/>
  <c r="B16" i="17" s="1"/>
  <c r="C17" i="17"/>
  <c r="B17" i="17" s="1"/>
  <c r="C18" i="17"/>
  <c r="C19" i="17"/>
  <c r="C20" i="17"/>
  <c r="B20" i="17" s="1"/>
  <c r="C21" i="17"/>
  <c r="B21" i="17" s="1"/>
  <c r="C22" i="17"/>
  <c r="B22" i="17" s="1"/>
  <c r="C23" i="17"/>
  <c r="C24" i="17"/>
  <c r="B24" i="17" s="1"/>
  <c r="C25" i="17"/>
  <c r="B25" i="17" s="1"/>
  <c r="C26" i="17"/>
  <c r="C27" i="17"/>
  <c r="C28" i="17"/>
  <c r="B28" i="17" s="1"/>
  <c r="C29" i="17"/>
  <c r="B29" i="17" s="1"/>
  <c r="C30" i="17"/>
  <c r="B30" i="17" s="1"/>
  <c r="C31" i="17"/>
  <c r="C32" i="17"/>
  <c r="B32" i="17" s="1"/>
  <c r="C33" i="17"/>
  <c r="B33" i="17" s="1"/>
  <c r="C34" i="17"/>
  <c r="C35" i="17"/>
  <c r="C36" i="17"/>
  <c r="B36" i="17" s="1"/>
  <c r="C37" i="17"/>
  <c r="B37" i="17" s="1"/>
  <c r="C38" i="17"/>
  <c r="C39" i="17"/>
  <c r="B39" i="17" s="1"/>
  <c r="C40" i="17"/>
  <c r="B40" i="17" s="1"/>
  <c r="C41" i="17"/>
  <c r="B41" i="17" s="1"/>
  <c r="C42" i="17"/>
  <c r="C43" i="17"/>
  <c r="C44" i="17"/>
  <c r="B44" i="17" s="1"/>
  <c r="C45" i="17"/>
  <c r="C46" i="17"/>
  <c r="B46" i="17" s="1"/>
  <c r="C47" i="17"/>
  <c r="B47" i="17" s="1"/>
  <c r="C48" i="17"/>
  <c r="B48" i="17" s="1"/>
  <c r="C49" i="17"/>
  <c r="B49" i="17" s="1"/>
  <c r="C50" i="17"/>
  <c r="B50" i="17" s="1"/>
  <c r="C51" i="17"/>
  <c r="C52" i="17"/>
  <c r="B52" i="17" s="1"/>
  <c r="C53" i="17"/>
  <c r="C54" i="17"/>
  <c r="A54" i="17" s="1"/>
  <c r="C55" i="17"/>
  <c r="B55" i="17" s="1"/>
  <c r="C56" i="17"/>
  <c r="B56" i="17" s="1"/>
  <c r="C57" i="17"/>
  <c r="B57" i="17" s="1"/>
  <c r="C58" i="17"/>
  <c r="B58" i="17" s="1"/>
  <c r="C59" i="17"/>
  <c r="C60" i="17"/>
  <c r="B60" i="17" s="1"/>
  <c r="C61" i="17"/>
  <c r="C62" i="17"/>
  <c r="B62" i="17" s="1"/>
  <c r="C63" i="17"/>
  <c r="B63" i="17" s="1"/>
  <c r="C64" i="17"/>
  <c r="B64" i="17" s="1"/>
  <c r="C65" i="17"/>
  <c r="B65" i="17" s="1"/>
  <c r="C66" i="17"/>
  <c r="A66" i="17" s="1"/>
  <c r="C67" i="17"/>
  <c r="C68" i="17"/>
  <c r="B68" i="17" s="1"/>
  <c r="C69" i="17"/>
  <c r="C70" i="17"/>
  <c r="B70" i="17" s="1"/>
  <c r="C71" i="17"/>
  <c r="B71" i="17" s="1"/>
  <c r="C72" i="17"/>
  <c r="B72" i="17" s="1"/>
  <c r="C73" i="17"/>
  <c r="B73" i="17" s="1"/>
  <c r="C74" i="17"/>
  <c r="B74" i="17" s="1"/>
  <c r="C75" i="17"/>
  <c r="C76" i="17"/>
  <c r="B76" i="17" s="1"/>
  <c r="C77" i="17"/>
  <c r="C78" i="17"/>
  <c r="B78" i="17" s="1"/>
  <c r="C79" i="17"/>
  <c r="B79" i="17" s="1"/>
  <c r="C80" i="17"/>
  <c r="B80" i="17" s="1"/>
  <c r="C81" i="17"/>
  <c r="B81" i="17" s="1"/>
  <c r="C82" i="17"/>
  <c r="A82" i="17" s="1"/>
  <c r="C83" i="17"/>
  <c r="B83" i="17" s="1"/>
  <c r="C84" i="17"/>
  <c r="B84" i="17" s="1"/>
  <c r="C85" i="17"/>
  <c r="C86" i="17"/>
  <c r="A86" i="17" s="1"/>
  <c r="C87" i="17"/>
  <c r="B87" i="17" s="1"/>
  <c r="C88" i="17"/>
  <c r="B88" i="17" s="1"/>
  <c r="C89" i="17"/>
  <c r="B89" i="17" s="1"/>
  <c r="C90" i="17"/>
  <c r="A90" i="17" s="1"/>
  <c r="C91" i="17"/>
  <c r="B91" i="17" s="1"/>
  <c r="C92" i="17"/>
  <c r="B92" i="17" s="1"/>
  <c r="C93" i="17"/>
  <c r="C94" i="17"/>
  <c r="B94" i="17" s="1"/>
  <c r="C95" i="17"/>
  <c r="B95" i="17" s="1"/>
  <c r="C96" i="17"/>
  <c r="B96" i="17" s="1"/>
  <c r="C97" i="17"/>
  <c r="B97" i="17" s="1"/>
  <c r="C98" i="17"/>
  <c r="A98" i="17" s="1"/>
  <c r="C99" i="17"/>
  <c r="C100" i="17"/>
  <c r="B100" i="17" s="1"/>
  <c r="C101" i="17"/>
  <c r="C2" i="18"/>
  <c r="B2" i="18" s="1"/>
  <c r="C3" i="18"/>
  <c r="B3" i="18" s="1"/>
  <c r="C4" i="18"/>
  <c r="B4" i="18" s="1"/>
  <c r="C5" i="18"/>
  <c r="B5" i="18" s="1"/>
  <c r="C6" i="18"/>
  <c r="B6" i="18" s="1"/>
  <c r="C7" i="18"/>
  <c r="B7" i="18" s="1"/>
  <c r="C8" i="18"/>
  <c r="B8" i="18" s="1"/>
  <c r="C9" i="18"/>
  <c r="B9" i="18" s="1"/>
  <c r="C10" i="18"/>
  <c r="B10" i="18" s="1"/>
  <c r="C11" i="18"/>
  <c r="B11" i="18" s="1"/>
  <c r="C12" i="18"/>
  <c r="B12" i="18" s="1"/>
  <c r="C13" i="18"/>
  <c r="B13" i="18" s="1"/>
  <c r="C14" i="18"/>
  <c r="A14" i="18" s="1"/>
  <c r="C15" i="18"/>
  <c r="B15" i="18" s="1"/>
  <c r="C16" i="18"/>
  <c r="B16" i="18" s="1"/>
  <c r="C17" i="18"/>
  <c r="B17" i="18" s="1"/>
  <c r="C18" i="18"/>
  <c r="A18" i="18" s="1"/>
  <c r="C19" i="18"/>
  <c r="B19" i="18" s="1"/>
  <c r="C20" i="18"/>
  <c r="B20" i="18" s="1"/>
  <c r="C21" i="18"/>
  <c r="B21" i="18" s="1"/>
  <c r="C22" i="18"/>
  <c r="A22" i="18" s="1"/>
  <c r="C23" i="18"/>
  <c r="B23" i="18" s="1"/>
  <c r="C24" i="18"/>
  <c r="B24" i="18" s="1"/>
  <c r="C25" i="18"/>
  <c r="B25" i="18" s="1"/>
  <c r="C26" i="18"/>
  <c r="B26" i="18" s="1"/>
  <c r="C27" i="18"/>
  <c r="B27" i="18" s="1"/>
  <c r="C28" i="18"/>
  <c r="B28" i="18" s="1"/>
  <c r="C29" i="18"/>
  <c r="B29" i="18" s="1"/>
  <c r="C30" i="18"/>
  <c r="B30" i="18" s="1"/>
  <c r="C31" i="18"/>
  <c r="C32" i="18"/>
  <c r="B32" i="18" s="1"/>
  <c r="C33" i="18"/>
  <c r="C34" i="18"/>
  <c r="B34" i="18" s="1"/>
  <c r="C35" i="18"/>
  <c r="B35" i="18" s="1"/>
  <c r="C36" i="18"/>
  <c r="B36" i="18" s="1"/>
  <c r="C37" i="18"/>
  <c r="B37" i="18" s="1"/>
  <c r="C38" i="18"/>
  <c r="B38" i="18" s="1"/>
  <c r="C39" i="18"/>
  <c r="C40" i="18"/>
  <c r="B40" i="18" s="1"/>
  <c r="C41" i="18"/>
  <c r="C42" i="18"/>
  <c r="B42" i="18" s="1"/>
  <c r="C43" i="18"/>
  <c r="C44" i="18"/>
  <c r="B44" i="18" s="1"/>
  <c r="C45" i="18"/>
  <c r="B45" i="18" s="1"/>
  <c r="C46" i="18"/>
  <c r="A46" i="18" s="1"/>
  <c r="C47" i="18"/>
  <c r="C48" i="18"/>
  <c r="B48" i="18" s="1"/>
  <c r="C49" i="18"/>
  <c r="B49" i="18" s="1"/>
  <c r="C50" i="18"/>
  <c r="A50" i="18" s="1"/>
  <c r="C51" i="18"/>
  <c r="C52" i="18"/>
  <c r="B52" i="18" s="1"/>
  <c r="C53" i="18"/>
  <c r="B53" i="18" s="1"/>
  <c r="C54" i="18"/>
  <c r="A54" i="18" s="1"/>
  <c r="C55" i="18"/>
  <c r="B55" i="18" s="1"/>
  <c r="C56" i="18"/>
  <c r="B56" i="18" s="1"/>
  <c r="C57" i="18"/>
  <c r="C58" i="18"/>
  <c r="B58" i="18" s="1"/>
  <c r="C59" i="18"/>
  <c r="C60" i="18"/>
  <c r="B60" i="18" s="1"/>
  <c r="C61" i="18"/>
  <c r="B61" i="18" s="1"/>
  <c r="C62" i="18"/>
  <c r="B62" i="18" s="1"/>
  <c r="C63" i="18"/>
  <c r="B63" i="18" s="1"/>
  <c r="C64" i="18"/>
  <c r="B64" i="18" s="1"/>
  <c r="C65" i="18"/>
  <c r="C66" i="18"/>
  <c r="B66" i="18" s="1"/>
  <c r="C67" i="18"/>
  <c r="C68" i="18"/>
  <c r="B68" i="18" s="1"/>
  <c r="C69" i="18"/>
  <c r="B69" i="18" s="1"/>
  <c r="C70" i="18"/>
  <c r="B70" i="18" s="1"/>
  <c r="C71" i="18"/>
  <c r="B71" i="18" s="1"/>
  <c r="C72" i="18"/>
  <c r="B72" i="18" s="1"/>
  <c r="C73" i="18"/>
  <c r="C74" i="18"/>
  <c r="B74" i="18" s="1"/>
  <c r="C75" i="18"/>
  <c r="C76" i="18"/>
  <c r="B76" i="18" s="1"/>
  <c r="C77" i="18"/>
  <c r="B77" i="18" s="1"/>
  <c r="C78" i="18"/>
  <c r="A78" i="18" s="1"/>
  <c r="C79" i="18"/>
  <c r="C80" i="18"/>
  <c r="B80" i="18" s="1"/>
  <c r="C81" i="18"/>
  <c r="C82" i="18"/>
  <c r="A82" i="18" s="1"/>
  <c r="C83" i="18"/>
  <c r="C84" i="18"/>
  <c r="B84" i="18" s="1"/>
  <c r="C85" i="18"/>
  <c r="B85" i="18" s="1"/>
  <c r="C86" i="18"/>
  <c r="A86" i="18" s="1"/>
  <c r="C87" i="18"/>
  <c r="C88" i="18"/>
  <c r="B88" i="18" s="1"/>
  <c r="C89" i="18"/>
  <c r="B89" i="18" s="1"/>
  <c r="C90" i="18"/>
  <c r="B90" i="18" s="1"/>
  <c r="C91" i="18"/>
  <c r="C92" i="18"/>
  <c r="B92" i="18" s="1"/>
  <c r="C93" i="18"/>
  <c r="B93" i="18" s="1"/>
  <c r="C94" i="18"/>
  <c r="B94" i="18" s="1"/>
  <c r="C95" i="18"/>
  <c r="C96" i="18"/>
  <c r="B96" i="18" s="1"/>
  <c r="C97" i="18"/>
  <c r="C98" i="18"/>
  <c r="A98" i="18" s="1"/>
  <c r="C99" i="18"/>
  <c r="C100" i="18"/>
  <c r="B100" i="18" s="1"/>
  <c r="C101" i="18"/>
  <c r="B101" i="18" s="1"/>
  <c r="K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2" i="16"/>
  <c r="K1" i="16"/>
  <c r="E1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6" i="16"/>
  <c r="I8" i="16"/>
  <c r="I3" i="16"/>
  <c r="I15" i="16"/>
  <c r="I20" i="16"/>
  <c r="I18" i="16"/>
  <c r="I9" i="16"/>
  <c r="I17" i="16"/>
  <c r="I12" i="16"/>
  <c r="I21" i="16"/>
  <c r="I16" i="16"/>
  <c r="I14" i="16"/>
  <c r="I10" i="16"/>
  <c r="I4" i="16"/>
  <c r="I19" i="16"/>
  <c r="I5" i="16"/>
  <c r="I11" i="16"/>
  <c r="I13" i="16"/>
  <c r="I7" i="16"/>
  <c r="K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F75" i="17"/>
  <c r="F74" i="17"/>
  <c r="F73" i="17"/>
  <c r="F72" i="17"/>
  <c r="F71" i="17"/>
  <c r="F70" i="17"/>
  <c r="F69" i="17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F47" i="17"/>
  <c r="F46" i="17"/>
  <c r="F45" i="17"/>
  <c r="F44" i="17"/>
  <c r="F43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2" i="17"/>
  <c r="K1" i="17"/>
  <c r="E1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6" i="17"/>
  <c r="I8" i="17"/>
  <c r="I3" i="17"/>
  <c r="I15" i="17"/>
  <c r="I20" i="17"/>
  <c r="I18" i="17"/>
  <c r="I9" i="17"/>
  <c r="I17" i="17"/>
  <c r="I12" i="17"/>
  <c r="I21" i="17"/>
  <c r="I16" i="17"/>
  <c r="I14" i="17"/>
  <c r="I10" i="17"/>
  <c r="I4" i="17"/>
  <c r="I19" i="17"/>
  <c r="I5" i="17"/>
  <c r="I11" i="17"/>
  <c r="I13" i="17"/>
  <c r="I7" i="17"/>
  <c r="K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F2" i="18"/>
  <c r="K1" i="18"/>
  <c r="E1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6" i="18"/>
  <c r="I8" i="18"/>
  <c r="I3" i="18"/>
  <c r="I15" i="18"/>
  <c r="I20" i="18"/>
  <c r="I18" i="18"/>
  <c r="I9" i="18"/>
  <c r="I17" i="18"/>
  <c r="I12" i="18"/>
  <c r="I21" i="18"/>
  <c r="I16" i="18"/>
  <c r="I14" i="18"/>
  <c r="I10" i="18"/>
  <c r="I4" i="18"/>
  <c r="I19" i="18"/>
  <c r="I5" i="18"/>
  <c r="I11" i="18"/>
  <c r="I13" i="18"/>
  <c r="I7" i="18"/>
  <c r="B4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14" i="5"/>
  <c r="J41" i="5"/>
  <c r="J46" i="5"/>
  <c r="J62" i="5"/>
  <c r="J20" i="5"/>
  <c r="J64" i="5"/>
  <c r="J54" i="5"/>
  <c r="J9" i="5"/>
  <c r="J29" i="5"/>
  <c r="J36" i="5"/>
  <c r="J30" i="5"/>
  <c r="J24" i="5"/>
  <c r="J22" i="5"/>
  <c r="J60" i="5"/>
  <c r="J27" i="5"/>
  <c r="J44" i="5"/>
  <c r="J57" i="5"/>
  <c r="J11" i="5"/>
  <c r="J31" i="5"/>
  <c r="J50" i="5"/>
  <c r="J71" i="5"/>
  <c r="J21" i="5"/>
  <c r="J18" i="5"/>
  <c r="J48" i="5"/>
  <c r="J17" i="5"/>
  <c r="J42" i="5"/>
  <c r="J69" i="5"/>
  <c r="J39" i="5"/>
  <c r="J74" i="5"/>
  <c r="J77" i="5"/>
  <c r="J6" i="5"/>
  <c r="J13" i="5"/>
  <c r="J15" i="5"/>
  <c r="J47" i="5"/>
  <c r="J49" i="5"/>
  <c r="J78" i="5"/>
  <c r="J7" i="5"/>
  <c r="J80" i="5"/>
  <c r="J16" i="5"/>
  <c r="J19" i="5"/>
  <c r="J4" i="5"/>
  <c r="J72" i="5"/>
  <c r="J33" i="5"/>
  <c r="J52" i="5"/>
  <c r="J12" i="5"/>
  <c r="J76" i="5"/>
  <c r="J3" i="5"/>
  <c r="J40" i="5"/>
  <c r="J79" i="5"/>
  <c r="J37" i="5"/>
  <c r="J66" i="5"/>
  <c r="J63" i="5"/>
  <c r="J55" i="5"/>
  <c r="J43" i="5"/>
  <c r="J35" i="5"/>
  <c r="J65" i="5"/>
  <c r="J28" i="5"/>
  <c r="J23" i="5"/>
  <c r="J34" i="5"/>
  <c r="J38" i="5"/>
  <c r="J75" i="5"/>
  <c r="J8" i="5"/>
  <c r="J10" i="5"/>
  <c r="J59" i="5"/>
  <c r="J56" i="5"/>
  <c r="J81" i="5"/>
  <c r="J73" i="5"/>
  <c r="J68" i="5"/>
  <c r="J53" i="5"/>
  <c r="J26" i="5"/>
  <c r="J61" i="5"/>
  <c r="J32" i="5"/>
  <c r="J82" i="5"/>
  <c r="J51" i="5"/>
  <c r="J58" i="5"/>
  <c r="J25" i="5"/>
  <c r="J67" i="5"/>
  <c r="J70" i="5"/>
  <c r="J45" i="5"/>
  <c r="J5" i="5"/>
  <c r="B99" i="2" l="1"/>
  <c r="A57" i="17"/>
  <c r="A17" i="17"/>
  <c r="A81" i="17"/>
  <c r="A35" i="18"/>
  <c r="A95" i="17"/>
  <c r="A98" i="16"/>
  <c r="A46" i="16"/>
  <c r="A18" i="16"/>
  <c r="A25" i="2"/>
  <c r="A69" i="16"/>
  <c r="A33" i="17"/>
  <c r="A65" i="17"/>
  <c r="A70" i="17"/>
  <c r="A24" i="18"/>
  <c r="A52" i="16"/>
  <c r="A19" i="18"/>
  <c r="A55" i="18"/>
  <c r="A87" i="17"/>
  <c r="A43" i="16"/>
  <c r="A71" i="16"/>
  <c r="B24" i="2"/>
  <c r="A73" i="17"/>
  <c r="B82" i="17"/>
  <c r="A80" i="18"/>
  <c r="A84" i="17"/>
  <c r="A82" i="16"/>
  <c r="A32" i="2"/>
  <c r="A58" i="18"/>
  <c r="A37" i="18"/>
  <c r="A6" i="18"/>
  <c r="A45" i="18"/>
  <c r="A69" i="18"/>
  <c r="A66" i="18"/>
  <c r="A30" i="18"/>
  <c r="A85" i="18"/>
  <c r="A36" i="16"/>
  <c r="B98" i="18"/>
  <c r="A34" i="18"/>
  <c r="A36" i="17"/>
  <c r="A62" i="18"/>
  <c r="A32" i="16"/>
  <c r="B78" i="18"/>
  <c r="A4" i="17"/>
  <c r="A6" i="17" s="1"/>
  <c r="A8" i="17" s="1"/>
  <c r="A13" i="18"/>
  <c r="A56" i="18"/>
  <c r="A16" i="18"/>
  <c r="A55" i="17"/>
  <c r="A78" i="17"/>
  <c r="A29" i="16"/>
  <c r="A75" i="16"/>
  <c r="A30" i="16"/>
  <c r="B66" i="16"/>
  <c r="A48" i="2"/>
  <c r="A64" i="2"/>
  <c r="A10" i="18"/>
  <c r="A94" i="18"/>
  <c r="A52" i="17"/>
  <c r="A33" i="16"/>
  <c r="A61" i="16"/>
  <c r="A40" i="16"/>
  <c r="A26" i="16"/>
  <c r="B14" i="18"/>
  <c r="B34" i="16"/>
  <c r="A42" i="2"/>
  <c r="B83" i="2"/>
  <c r="B90" i="2"/>
  <c r="A50" i="17"/>
  <c r="A27" i="18"/>
  <c r="A48" i="18"/>
  <c r="A26" i="18"/>
  <c r="A49" i="17"/>
  <c r="A68" i="17"/>
  <c r="A46" i="17"/>
  <c r="A35" i="16"/>
  <c r="A90" i="16"/>
  <c r="A74" i="16"/>
  <c r="A4" i="16"/>
  <c r="A6" i="16" s="1"/>
  <c r="A8" i="16" s="1"/>
  <c r="B54" i="17"/>
  <c r="A51" i="2"/>
  <c r="A23" i="18"/>
  <c r="A94" i="16"/>
  <c r="A78" i="16"/>
  <c r="A38" i="18"/>
  <c r="A60" i="17"/>
  <c r="A97" i="17"/>
  <c r="A21" i="16"/>
  <c r="A39" i="16"/>
  <c r="A89" i="16"/>
  <c r="A86" i="16"/>
  <c r="A62" i="16"/>
  <c r="B46" i="18"/>
  <c r="B86" i="17"/>
  <c r="B95" i="2"/>
  <c r="A98" i="2"/>
  <c r="B40" i="2"/>
  <c r="A80" i="2"/>
  <c r="A82" i="2" s="1"/>
  <c r="B41" i="2"/>
  <c r="B46" i="2"/>
  <c r="A38" i="2"/>
  <c r="A6" i="2"/>
  <c r="A8" i="2" s="1"/>
  <c r="B86" i="2"/>
  <c r="A49" i="2"/>
  <c r="A70" i="2"/>
  <c r="A65" i="16"/>
  <c r="A72" i="16"/>
  <c r="A42" i="16"/>
  <c r="A57" i="16"/>
  <c r="A100" i="16"/>
  <c r="A64" i="16"/>
  <c r="A50" i="16"/>
  <c r="A20" i="16"/>
  <c r="B58" i="16"/>
  <c r="A84" i="16"/>
  <c r="A23" i="16"/>
  <c r="A53" i="16"/>
  <c r="A67" i="16"/>
  <c r="A92" i="16"/>
  <c r="A68" i="16"/>
  <c r="A32" i="17"/>
  <c r="A47" i="17"/>
  <c r="A62" i="17"/>
  <c r="A16" i="17"/>
  <c r="A94" i="17"/>
  <c r="A100" i="17"/>
  <c r="B98" i="17"/>
  <c r="B66" i="17"/>
  <c r="A39" i="17"/>
  <c r="A71" i="17"/>
  <c r="A20" i="17"/>
  <c r="A89" i="17"/>
  <c r="A74" i="18"/>
  <c r="A32" i="18"/>
  <c r="A96" i="18"/>
  <c r="A53" i="18"/>
  <c r="A71" i="18"/>
  <c r="A64" i="18"/>
  <c r="A29" i="18"/>
  <c r="A61" i="18"/>
  <c r="A70" i="18"/>
  <c r="A42" i="18"/>
  <c r="B82" i="18"/>
  <c r="B50" i="18"/>
  <c r="B18" i="18"/>
  <c r="A15" i="18"/>
  <c r="A21" i="17"/>
  <c r="A37" i="17"/>
  <c r="A58" i="17"/>
  <c r="A83" i="17"/>
  <c r="A59" i="16"/>
  <c r="A77" i="16"/>
  <c r="A29" i="2"/>
  <c r="A58" i="2"/>
  <c r="A11" i="18"/>
  <c r="A21" i="18"/>
  <c r="A63" i="18"/>
  <c r="A72" i="18"/>
  <c r="A40" i="18"/>
  <c r="A8" i="18"/>
  <c r="A92" i="18"/>
  <c r="A101" i="18"/>
  <c r="A29" i="17"/>
  <c r="A41" i="17"/>
  <c r="A74" i="17"/>
  <c r="A40" i="17"/>
  <c r="A24" i="17"/>
  <c r="A92" i="17"/>
  <c r="A19" i="16"/>
  <c r="A51" i="16"/>
  <c r="A55" i="16"/>
  <c r="A73" i="16"/>
  <c r="A85" i="16"/>
  <c r="A101" i="16"/>
  <c r="A56" i="16"/>
  <c r="A24" i="16"/>
  <c r="B86" i="18"/>
  <c r="B54" i="18"/>
  <c r="B22" i="18"/>
  <c r="B90" i="17"/>
  <c r="A21" i="2"/>
  <c r="A47" i="2"/>
  <c r="B87" i="2"/>
  <c r="B94" i="2"/>
  <c r="A45" i="16"/>
  <c r="A93" i="16"/>
  <c r="B66" i="2"/>
  <c r="A18" i="2"/>
  <c r="A90" i="18"/>
  <c r="A25" i="17"/>
  <c r="A63" i="17"/>
  <c r="A76" i="17"/>
  <c r="A44" i="17"/>
  <c r="A28" i="17"/>
  <c r="A79" i="17"/>
  <c r="A96" i="17"/>
  <c r="A17" i="16"/>
  <c r="A27" i="16"/>
  <c r="A37" i="16"/>
  <c r="A49" i="16"/>
  <c r="A81" i="16"/>
  <c r="A97" i="16"/>
  <c r="A96" i="16"/>
  <c r="A88" i="16"/>
  <c r="A80" i="16"/>
  <c r="A48" i="16"/>
  <c r="A16" i="16"/>
  <c r="B16" i="2"/>
  <c r="B26" i="2"/>
  <c r="A72" i="2"/>
  <c r="A56" i="2"/>
  <c r="B91" i="2"/>
  <c r="A77" i="18"/>
  <c r="A88" i="18"/>
  <c r="A93" i="18"/>
  <c r="A100" i="18"/>
  <c r="A30" i="17"/>
  <c r="A31" i="16"/>
  <c r="A47" i="16"/>
  <c r="A83" i="16"/>
  <c r="A91" i="16"/>
  <c r="A99" i="16"/>
  <c r="A45" i="2"/>
  <c r="B33" i="2"/>
  <c r="B53" i="2"/>
  <c r="B57" i="2"/>
  <c r="B67" i="2"/>
  <c r="B71" i="2"/>
  <c r="B74" i="2"/>
  <c r="A81" i="2"/>
  <c r="A76" i="18"/>
  <c r="A68" i="18"/>
  <c r="A60" i="18"/>
  <c r="A52" i="18"/>
  <c r="A44" i="18"/>
  <c r="A36" i="18"/>
  <c r="A28" i="18"/>
  <c r="A20" i="18"/>
  <c r="A12" i="18"/>
  <c r="A4" i="18"/>
  <c r="A84" i="18"/>
  <c r="A89" i="18"/>
  <c r="A88" i="17"/>
  <c r="A25" i="16"/>
  <c r="A41" i="16"/>
  <c r="A70" i="16"/>
  <c r="A54" i="16"/>
  <c r="A38" i="16"/>
  <c r="A22" i="16"/>
  <c r="B10" i="2"/>
  <c r="B50" i="2"/>
  <c r="A9" i="18"/>
  <c r="A17" i="18"/>
  <c r="A25" i="18"/>
  <c r="A72" i="17"/>
  <c r="A64" i="17"/>
  <c r="A56" i="17"/>
  <c r="A48" i="17"/>
  <c r="A80" i="17"/>
  <c r="A63" i="16"/>
  <c r="A79" i="16"/>
  <c r="A87" i="16"/>
  <c r="A95" i="16"/>
  <c r="A76" i="16"/>
  <c r="A60" i="16"/>
  <c r="A44" i="16"/>
  <c r="A28" i="16"/>
  <c r="A17" i="2"/>
  <c r="B34" i="2"/>
  <c r="B55" i="2"/>
  <c r="B69" i="2"/>
  <c r="B73" i="2"/>
  <c r="A22" i="2"/>
  <c r="A85" i="2"/>
  <c r="A89" i="2"/>
  <c r="A93" i="2"/>
  <c r="A97" i="2"/>
  <c r="A101" i="2"/>
  <c r="B101" i="17"/>
  <c r="A101" i="17"/>
  <c r="B93" i="17"/>
  <c r="A93" i="17"/>
  <c r="B85" i="17"/>
  <c r="A85" i="17"/>
  <c r="B77" i="17"/>
  <c r="A77" i="17"/>
  <c r="B69" i="17"/>
  <c r="A69" i="17"/>
  <c r="B61" i="17"/>
  <c r="A61" i="17"/>
  <c r="B53" i="17"/>
  <c r="A53" i="17"/>
  <c r="B45" i="17"/>
  <c r="A45" i="17"/>
  <c r="B42" i="17"/>
  <c r="A42" i="17"/>
  <c r="B38" i="17"/>
  <c r="A38" i="17"/>
  <c r="B99" i="18"/>
  <c r="A99" i="18"/>
  <c r="B91" i="18"/>
  <c r="A91" i="18"/>
  <c r="B83" i="18"/>
  <c r="A83" i="18"/>
  <c r="B75" i="18"/>
  <c r="A75" i="18"/>
  <c r="B67" i="18"/>
  <c r="A67" i="18"/>
  <c r="B59" i="18"/>
  <c r="A59" i="18"/>
  <c r="B51" i="18"/>
  <c r="A51" i="18"/>
  <c r="B43" i="18"/>
  <c r="A43" i="18"/>
  <c r="B34" i="17"/>
  <c r="A34" i="17"/>
  <c r="B26" i="17"/>
  <c r="A26" i="17"/>
  <c r="B18" i="17"/>
  <c r="A18" i="17"/>
  <c r="B14" i="17"/>
  <c r="B10" i="17"/>
  <c r="B6" i="17"/>
  <c r="B13" i="2"/>
  <c r="B23" i="2"/>
  <c r="A23" i="2"/>
  <c r="B35" i="2"/>
  <c r="A35" i="2"/>
  <c r="A59" i="2"/>
  <c r="B59" i="2"/>
  <c r="A79" i="2"/>
  <c r="B79" i="2"/>
  <c r="A49" i="18"/>
  <c r="A91" i="17"/>
  <c r="A22" i="17"/>
  <c r="B97" i="18"/>
  <c r="A97" i="18"/>
  <c r="B81" i="18"/>
  <c r="A81" i="18"/>
  <c r="B73" i="18"/>
  <c r="A73" i="18"/>
  <c r="B65" i="18"/>
  <c r="A65" i="18"/>
  <c r="B57" i="18"/>
  <c r="A57" i="18"/>
  <c r="B41" i="18"/>
  <c r="A41" i="18"/>
  <c r="B33" i="18"/>
  <c r="A33" i="18"/>
  <c r="B99" i="17"/>
  <c r="A99" i="17"/>
  <c r="B75" i="17"/>
  <c r="A75" i="17"/>
  <c r="B67" i="17"/>
  <c r="A67" i="17"/>
  <c r="B59" i="17"/>
  <c r="A59" i="17"/>
  <c r="B51" i="17"/>
  <c r="A51" i="17"/>
  <c r="B43" i="17"/>
  <c r="A43" i="17"/>
  <c r="B35" i="17"/>
  <c r="A35" i="17"/>
  <c r="B31" i="17"/>
  <c r="A31" i="17"/>
  <c r="B27" i="17"/>
  <c r="A27" i="17"/>
  <c r="B23" i="17"/>
  <c r="A23" i="17"/>
  <c r="B19" i="17"/>
  <c r="A19" i="17"/>
  <c r="B11" i="17"/>
  <c r="B95" i="18"/>
  <c r="A95" i="18"/>
  <c r="B87" i="18"/>
  <c r="A87" i="18"/>
  <c r="B79" i="18"/>
  <c r="A79" i="18"/>
  <c r="B47" i="18"/>
  <c r="A47" i="18"/>
  <c r="B39" i="18"/>
  <c r="A39" i="18"/>
  <c r="B31" i="18"/>
  <c r="A31" i="18"/>
  <c r="B15" i="2"/>
  <c r="A27" i="2"/>
  <c r="B27" i="2"/>
  <c r="B37" i="2"/>
  <c r="A37" i="2"/>
  <c r="A61" i="2"/>
  <c r="B61" i="2"/>
  <c r="B19" i="2"/>
  <c r="A19" i="2"/>
  <c r="B39" i="2"/>
  <c r="A39" i="2"/>
  <c r="A63" i="2"/>
  <c r="B63" i="2"/>
  <c r="A75" i="2"/>
  <c r="B75" i="2"/>
  <c r="A54" i="2"/>
  <c r="B11" i="2"/>
  <c r="B31" i="2"/>
  <c r="A31" i="2"/>
  <c r="A43" i="2"/>
  <c r="B43" i="2"/>
  <c r="A65" i="2"/>
  <c r="B65" i="2"/>
  <c r="A77" i="2"/>
  <c r="B77" i="2"/>
  <c r="B14" i="2"/>
  <c r="A30" i="2"/>
  <c r="B30" i="2"/>
  <c r="B62" i="2"/>
  <c r="A62" i="2"/>
  <c r="B78" i="2"/>
  <c r="A78" i="2"/>
  <c r="A84" i="2"/>
  <c r="B84" i="2"/>
  <c r="A88" i="2"/>
  <c r="B88" i="2"/>
  <c r="A92" i="2"/>
  <c r="B92" i="2"/>
  <c r="A96" i="2"/>
  <c r="B96" i="2"/>
  <c r="B100" i="2"/>
  <c r="B4" i="2"/>
  <c r="B12" i="2"/>
  <c r="B20" i="2"/>
  <c r="B28" i="2"/>
  <c r="B36" i="2"/>
  <c r="B44" i="2"/>
  <c r="B52" i="2"/>
  <c r="B60" i="2"/>
  <c r="B68" i="2"/>
  <c r="B76" i="2"/>
  <c r="A9" i="17" l="1"/>
  <c r="A10" i="17"/>
  <c r="A9" i="16"/>
  <c r="A10" i="16"/>
  <c r="A10" i="2"/>
  <c r="A9" i="2"/>
  <c r="Q52" i="5"/>
  <c r="R52" i="5" s="1"/>
  <c r="Q51" i="5"/>
  <c r="R51" i="5" s="1"/>
  <c r="Q84" i="5"/>
  <c r="S84" i="5" s="1"/>
  <c r="Q13" i="5"/>
  <c r="S13" i="5" s="1"/>
  <c r="Q23" i="5"/>
  <c r="R23" i="5" s="1"/>
  <c r="Q82" i="5"/>
  <c r="S82" i="5" s="1"/>
  <c r="Q79" i="5"/>
  <c r="R79" i="5" s="1"/>
  <c r="Q18" i="5"/>
  <c r="R18" i="5" s="1"/>
  <c r="Q77" i="5"/>
  <c r="S77" i="5" s="1"/>
  <c r="Q50" i="5"/>
  <c r="R50" i="5" s="1"/>
  <c r="Q20" i="5"/>
  <c r="R20" i="5" s="1"/>
  <c r="Q25" i="5"/>
  <c r="R25" i="5" s="1"/>
  <c r="Q33" i="5"/>
  <c r="S33" i="5" s="1"/>
  <c r="Q87" i="5"/>
  <c r="S87" i="5" s="1"/>
  <c r="Q102" i="5"/>
  <c r="S102" i="5" s="1"/>
  <c r="Q38" i="5"/>
  <c r="R38" i="5" s="1"/>
  <c r="Q72" i="5"/>
  <c r="R72" i="5" s="1"/>
  <c r="Q8" i="5"/>
  <c r="S8" i="5" s="1"/>
  <c r="Q91" i="5"/>
  <c r="S91" i="5" s="1"/>
  <c r="Q49" i="5"/>
  <c r="R49" i="5" s="1"/>
  <c r="Q9" i="5"/>
  <c r="R9" i="5" s="1"/>
  <c r="Q98" i="5"/>
  <c r="S98" i="5" s="1"/>
  <c r="Q66" i="5"/>
  <c r="S66" i="5" s="1"/>
  <c r="Q34" i="5"/>
  <c r="R34" i="5" s="1"/>
  <c r="Q100" i="5"/>
  <c r="S100" i="5" s="1"/>
  <c r="Q68" i="5"/>
  <c r="S68" i="5" s="1"/>
  <c r="Q36" i="5"/>
  <c r="R36" i="5" s="1"/>
  <c r="Q4" i="5"/>
  <c r="S4" i="5" s="1"/>
  <c r="Q45" i="5"/>
  <c r="S45" i="5" s="1"/>
  <c r="Q83" i="5"/>
  <c r="S83" i="5" s="1"/>
  <c r="Q19" i="5"/>
  <c r="S19" i="5" s="1"/>
  <c r="Q57" i="5"/>
  <c r="S57" i="5" s="1"/>
  <c r="Q95" i="5"/>
  <c r="R95" i="5" s="1"/>
  <c r="Q97" i="5"/>
  <c r="R97" i="5" s="1"/>
  <c r="Q17" i="5"/>
  <c r="S17" i="5" s="1"/>
  <c r="Q70" i="5"/>
  <c r="S70" i="5" s="1"/>
  <c r="Q6" i="5"/>
  <c r="S6" i="5" s="1"/>
  <c r="Q40" i="5"/>
  <c r="S40" i="5" s="1"/>
  <c r="Q53" i="5"/>
  <c r="S53" i="5" s="1"/>
  <c r="Q27" i="5"/>
  <c r="R27" i="5" s="1"/>
  <c r="Q71" i="5"/>
  <c r="R71" i="5" s="1"/>
  <c r="Q86" i="5"/>
  <c r="S86" i="5" s="1"/>
  <c r="Q54" i="5"/>
  <c r="S54" i="5" s="1"/>
  <c r="Q22" i="5"/>
  <c r="R22" i="5" s="1"/>
  <c r="Q88" i="5"/>
  <c r="S88" i="5" s="1"/>
  <c r="Q56" i="5"/>
  <c r="S56" i="5" s="1"/>
  <c r="Q24" i="5"/>
  <c r="S24" i="5" s="1"/>
  <c r="Q85" i="5"/>
  <c r="R85" i="5" s="1"/>
  <c r="Q21" i="5"/>
  <c r="S21" i="5" s="1"/>
  <c r="Q59" i="5"/>
  <c r="S59" i="5" s="1"/>
  <c r="Q73" i="5"/>
  <c r="R73" i="5" s="1"/>
  <c r="Q47" i="5"/>
  <c r="R47" i="5" s="1"/>
  <c r="Q94" i="5"/>
  <c r="S94" i="5" s="1"/>
  <c r="Q62" i="5"/>
  <c r="S62" i="5" s="1"/>
  <c r="Q90" i="5"/>
  <c r="S90" i="5" s="1"/>
  <c r="Q74" i="5"/>
  <c r="S74" i="5" s="1"/>
  <c r="Q58" i="5"/>
  <c r="R58" i="5" s="1"/>
  <c r="Q42" i="5"/>
  <c r="R42" i="5" s="1"/>
  <c r="Q26" i="5"/>
  <c r="S26" i="5" s="1"/>
  <c r="Q10" i="5"/>
  <c r="S10" i="5" s="1"/>
  <c r="Q92" i="5"/>
  <c r="R92" i="5" s="1"/>
  <c r="Q76" i="5"/>
  <c r="R76" i="5" s="1"/>
  <c r="Q60" i="5"/>
  <c r="S60" i="5" s="1"/>
  <c r="Q44" i="5"/>
  <c r="S44" i="5" s="1"/>
  <c r="Q28" i="5"/>
  <c r="R28" i="5" s="1"/>
  <c r="Q12" i="5"/>
  <c r="R12" i="5" s="1"/>
  <c r="Q93" i="5"/>
  <c r="R93" i="5" s="1"/>
  <c r="Q61" i="5"/>
  <c r="R61" i="5" s="1"/>
  <c r="Q29" i="5"/>
  <c r="R29" i="5" s="1"/>
  <c r="Q99" i="5"/>
  <c r="R99" i="5" s="1"/>
  <c r="Q67" i="5"/>
  <c r="S67" i="5" s="1"/>
  <c r="Q35" i="5"/>
  <c r="S35" i="5" s="1"/>
  <c r="Q3" i="5"/>
  <c r="S3" i="5" s="1"/>
  <c r="Q39" i="5"/>
  <c r="R39" i="5" s="1"/>
  <c r="Q31" i="5"/>
  <c r="S31" i="5" s="1"/>
  <c r="Q63" i="5"/>
  <c r="R63" i="5" s="1"/>
  <c r="Q7" i="5"/>
  <c r="S7" i="5" s="1"/>
  <c r="Q81" i="5"/>
  <c r="S81" i="5" s="1"/>
  <c r="Q55" i="5"/>
  <c r="S55" i="5" s="1"/>
  <c r="Q78" i="5"/>
  <c r="R78" i="5" s="1"/>
  <c r="Q46" i="5"/>
  <c r="R46" i="5" s="1"/>
  <c r="Q30" i="5"/>
  <c r="S30" i="5" s="1"/>
  <c r="Q14" i="5"/>
  <c r="S14" i="5" s="1"/>
  <c r="Q96" i="5"/>
  <c r="S96" i="5" s="1"/>
  <c r="Q80" i="5"/>
  <c r="S80" i="5" s="1"/>
  <c r="Q64" i="5"/>
  <c r="S64" i="5" s="1"/>
  <c r="Q48" i="5"/>
  <c r="S48" i="5" s="1"/>
  <c r="Q32" i="5"/>
  <c r="R32" i="5" s="1"/>
  <c r="Q16" i="5"/>
  <c r="S16" i="5" s="1"/>
  <c r="Q101" i="5"/>
  <c r="R101" i="5" s="1"/>
  <c r="Q69" i="5"/>
  <c r="R69" i="5" s="1"/>
  <c r="Q37" i="5"/>
  <c r="S37" i="5" s="1"/>
  <c r="Q5" i="5"/>
  <c r="S5" i="5" s="1"/>
  <c r="Q75" i="5"/>
  <c r="R75" i="5" s="1"/>
  <c r="Q43" i="5"/>
  <c r="S43" i="5" s="1"/>
  <c r="Q11" i="5"/>
  <c r="R11" i="5" s="1"/>
  <c r="Q89" i="5"/>
  <c r="S89" i="5" s="1"/>
  <c r="Q15" i="5"/>
  <c r="S15" i="5" s="1"/>
  <c r="Q41" i="5"/>
  <c r="S41" i="5" s="1"/>
  <c r="Q65" i="5"/>
  <c r="S65" i="5" s="1"/>
  <c r="W62" i="5"/>
  <c r="X62" i="5" s="1"/>
  <c r="T14" i="5"/>
  <c r="V14" i="5" s="1"/>
  <c r="N90" i="5"/>
  <c r="P90" i="5" s="1"/>
  <c r="T6" i="5"/>
  <c r="U6" i="5" s="1"/>
  <c r="W4" i="5"/>
  <c r="W36" i="5"/>
  <c r="W68" i="5"/>
  <c r="W100" i="5"/>
  <c r="W12" i="5"/>
  <c r="W44" i="5"/>
  <c r="W76" i="5"/>
  <c r="W28" i="5"/>
  <c r="W60" i="5"/>
  <c r="W92" i="5"/>
  <c r="W95" i="5"/>
  <c r="W79" i="5"/>
  <c r="W63" i="5"/>
  <c r="W47" i="5"/>
  <c r="W31" i="5"/>
  <c r="W15" i="5"/>
  <c r="W102" i="5"/>
  <c r="W86" i="5"/>
  <c r="W70" i="5"/>
  <c r="W54" i="5"/>
  <c r="W38" i="5"/>
  <c r="W22" i="5"/>
  <c r="W6" i="5"/>
  <c r="T100" i="5"/>
  <c r="N96" i="5"/>
  <c r="N72" i="5"/>
  <c r="N49" i="5"/>
  <c r="N31" i="5"/>
  <c r="N8" i="5"/>
  <c r="N92" i="5"/>
  <c r="N71" i="5"/>
  <c r="N48" i="5"/>
  <c r="N25" i="5"/>
  <c r="N7" i="5"/>
  <c r="N87" i="5"/>
  <c r="N6" i="5"/>
  <c r="N22" i="5"/>
  <c r="N38" i="5"/>
  <c r="N54" i="5"/>
  <c r="N70" i="5"/>
  <c r="N86" i="5"/>
  <c r="N102" i="5"/>
  <c r="T44" i="5"/>
  <c r="T73" i="5"/>
  <c r="T9" i="5"/>
  <c r="T72" i="5"/>
  <c r="T40" i="5"/>
  <c r="T8" i="5"/>
  <c r="T77" i="5"/>
  <c r="T45" i="5"/>
  <c r="T13" i="5"/>
  <c r="T91" i="5"/>
  <c r="T75" i="5"/>
  <c r="T59" i="5"/>
  <c r="T43" i="5"/>
  <c r="T27" i="5"/>
  <c r="T11" i="5"/>
  <c r="T98" i="5"/>
  <c r="T82" i="5"/>
  <c r="T66" i="5"/>
  <c r="T50" i="5"/>
  <c r="T34" i="5"/>
  <c r="T18" i="5"/>
  <c r="W93" i="5"/>
  <c r="W29" i="5"/>
  <c r="W69" i="5"/>
  <c r="W5" i="5"/>
  <c r="W73" i="5"/>
  <c r="W41" i="5"/>
  <c r="W9" i="5"/>
  <c r="W72" i="5"/>
  <c r="W40" i="5"/>
  <c r="W8" i="5"/>
  <c r="W91" i="5"/>
  <c r="W75" i="5"/>
  <c r="W59" i="5"/>
  <c r="W43" i="5"/>
  <c r="W27" i="5"/>
  <c r="W11" i="5"/>
  <c r="W98" i="5"/>
  <c r="W82" i="5"/>
  <c r="W66" i="5"/>
  <c r="W50" i="5"/>
  <c r="W34" i="5"/>
  <c r="W18" i="5"/>
  <c r="T4" i="5"/>
  <c r="N88" i="5"/>
  <c r="N65" i="5"/>
  <c r="N47" i="5"/>
  <c r="N24" i="5"/>
  <c r="T20" i="5"/>
  <c r="N84" i="5"/>
  <c r="N64" i="5"/>
  <c r="N41" i="5"/>
  <c r="N23" i="5"/>
  <c r="N91" i="5"/>
  <c r="N10" i="5"/>
  <c r="N26" i="5"/>
  <c r="N42" i="5"/>
  <c r="N58" i="5"/>
  <c r="N74" i="5"/>
  <c r="T92" i="5"/>
  <c r="T28" i="5"/>
  <c r="T57" i="5"/>
  <c r="T96" i="5"/>
  <c r="T64" i="5"/>
  <c r="T32" i="5"/>
  <c r="T101" i="5"/>
  <c r="T69" i="5"/>
  <c r="T37" i="5"/>
  <c r="T5" i="5"/>
  <c r="T87" i="5"/>
  <c r="T71" i="5"/>
  <c r="T55" i="5"/>
  <c r="T39" i="5"/>
  <c r="T23" i="5"/>
  <c r="T7" i="5"/>
  <c r="T94" i="5"/>
  <c r="T78" i="5"/>
  <c r="T62" i="5"/>
  <c r="T46" i="5"/>
  <c r="T30" i="5"/>
  <c r="T17" i="5"/>
  <c r="T81" i="5"/>
  <c r="T33" i="5"/>
  <c r="T49" i="5"/>
  <c r="T65" i="5"/>
  <c r="T97" i="5"/>
  <c r="W77" i="5"/>
  <c r="W13" i="5"/>
  <c r="W53" i="5"/>
  <c r="W97" i="5"/>
  <c r="W65" i="5"/>
  <c r="W33" i="5"/>
  <c r="W96" i="5"/>
  <c r="W64" i="5"/>
  <c r="W32" i="5"/>
  <c r="W52" i="5"/>
  <c r="N93" i="5"/>
  <c r="N75" i="5"/>
  <c r="N68" i="5"/>
  <c r="N61" i="5"/>
  <c r="N43" i="5"/>
  <c r="N36" i="5"/>
  <c r="N29" i="5"/>
  <c r="N11" i="5"/>
  <c r="N4" i="5"/>
  <c r="N97" i="5"/>
  <c r="N60" i="5"/>
  <c r="N53" i="5"/>
  <c r="N28" i="5"/>
  <c r="N3" i="5"/>
  <c r="N101" i="5"/>
  <c r="N85" i="5"/>
  <c r="N77" i="5"/>
  <c r="N59" i="5"/>
  <c r="N52" i="5"/>
  <c r="N45" i="5"/>
  <c r="N27" i="5"/>
  <c r="N20" i="5"/>
  <c r="N13" i="5"/>
  <c r="N89" i="5"/>
  <c r="N76" i="5"/>
  <c r="N69" i="5"/>
  <c r="N51" i="5"/>
  <c r="N44" i="5"/>
  <c r="N37" i="5"/>
  <c r="N19" i="5"/>
  <c r="N12" i="5"/>
  <c r="N5" i="5"/>
  <c r="N67" i="5"/>
  <c r="N35" i="5"/>
  <c r="N21" i="5"/>
  <c r="W87" i="5"/>
  <c r="W71" i="5"/>
  <c r="W55" i="5"/>
  <c r="W39" i="5"/>
  <c r="W23" i="5"/>
  <c r="W7" i="5"/>
  <c r="W94" i="5"/>
  <c r="W78" i="5"/>
  <c r="W46" i="5"/>
  <c r="W30" i="5"/>
  <c r="W14" i="5"/>
  <c r="T36" i="5"/>
  <c r="N81" i="5"/>
  <c r="N63" i="5"/>
  <c r="N40" i="5"/>
  <c r="N17" i="5"/>
  <c r="T52" i="5"/>
  <c r="N80" i="5"/>
  <c r="N57" i="5"/>
  <c r="N39" i="5"/>
  <c r="N16" i="5"/>
  <c r="N95" i="5"/>
  <c r="N14" i="5"/>
  <c r="N30" i="5"/>
  <c r="N46" i="5"/>
  <c r="N62" i="5"/>
  <c r="N78" i="5"/>
  <c r="N94" i="5"/>
  <c r="T76" i="5"/>
  <c r="T12" i="5"/>
  <c r="T41" i="5"/>
  <c r="T88" i="5"/>
  <c r="T56" i="5"/>
  <c r="T24" i="5"/>
  <c r="T93" i="5"/>
  <c r="T61" i="5"/>
  <c r="T29" i="5"/>
  <c r="T99" i="5"/>
  <c r="T83" i="5"/>
  <c r="T67" i="5"/>
  <c r="T51" i="5"/>
  <c r="T35" i="5"/>
  <c r="T19" i="5"/>
  <c r="T3" i="5"/>
  <c r="T90" i="5"/>
  <c r="T74" i="5"/>
  <c r="T58" i="5"/>
  <c r="T42" i="5"/>
  <c r="T26" i="5"/>
  <c r="T10" i="5"/>
  <c r="W61" i="5"/>
  <c r="W101" i="5"/>
  <c r="W37" i="5"/>
  <c r="W89" i="5"/>
  <c r="W57" i="5"/>
  <c r="W25" i="5"/>
  <c r="W88" i="5"/>
  <c r="W56" i="5"/>
  <c r="W24" i="5"/>
  <c r="W84" i="5"/>
  <c r="W99" i="5"/>
  <c r="W83" i="5"/>
  <c r="W67" i="5"/>
  <c r="W51" i="5"/>
  <c r="W35" i="5"/>
  <c r="W19" i="5"/>
  <c r="W3" i="5"/>
  <c r="W90" i="5"/>
  <c r="W74" i="5"/>
  <c r="W58" i="5"/>
  <c r="W42" i="5"/>
  <c r="W26" i="5"/>
  <c r="W10" i="5"/>
  <c r="T68" i="5"/>
  <c r="N79" i="5"/>
  <c r="N56" i="5"/>
  <c r="N33" i="5"/>
  <c r="N15" i="5"/>
  <c r="T84" i="5"/>
  <c r="N100" i="5"/>
  <c r="N73" i="5"/>
  <c r="N55" i="5"/>
  <c r="N32" i="5"/>
  <c r="N9" i="5"/>
  <c r="N83" i="5"/>
  <c r="N99" i="5"/>
  <c r="N18" i="5"/>
  <c r="N34" i="5"/>
  <c r="N50" i="5"/>
  <c r="N66" i="5"/>
  <c r="N82" i="5"/>
  <c r="N98" i="5"/>
  <c r="T60" i="5"/>
  <c r="T89" i="5"/>
  <c r="T25" i="5"/>
  <c r="T80" i="5"/>
  <c r="T48" i="5"/>
  <c r="T16" i="5"/>
  <c r="T85" i="5"/>
  <c r="T53" i="5"/>
  <c r="T21" i="5"/>
  <c r="T95" i="5"/>
  <c r="T79" i="5"/>
  <c r="T63" i="5"/>
  <c r="T47" i="5"/>
  <c r="T31" i="5"/>
  <c r="T15" i="5"/>
  <c r="T102" i="5"/>
  <c r="T86" i="5"/>
  <c r="T70" i="5"/>
  <c r="T54" i="5"/>
  <c r="T38" i="5"/>
  <c r="T22" i="5"/>
  <c r="W45" i="5"/>
  <c r="W85" i="5"/>
  <c r="W21" i="5"/>
  <c r="W81" i="5"/>
  <c r="W49" i="5"/>
  <c r="W17" i="5"/>
  <c r="W80" i="5"/>
  <c r="W48" i="5"/>
  <c r="W16" i="5"/>
  <c r="W20" i="5"/>
  <c r="A11" i="17" l="1"/>
  <c r="A12" i="17"/>
  <c r="S51" i="5"/>
  <c r="R84" i="5"/>
  <c r="A12" i="16"/>
  <c r="A11" i="16"/>
  <c r="S52" i="5"/>
  <c r="A12" i="2"/>
  <c r="A11" i="2"/>
  <c r="S22" i="5"/>
  <c r="R96" i="5"/>
  <c r="R13" i="5"/>
  <c r="R74" i="5"/>
  <c r="S47" i="5"/>
  <c r="R70" i="5"/>
  <c r="R48" i="5"/>
  <c r="S18" i="5"/>
  <c r="S79" i="5"/>
  <c r="R4" i="5"/>
  <c r="S49" i="5"/>
  <c r="S25" i="5"/>
  <c r="R57" i="5"/>
  <c r="S85" i="5"/>
  <c r="S73" i="5"/>
  <c r="R24" i="5"/>
  <c r="R19" i="5"/>
  <c r="R53" i="5"/>
  <c r="S36" i="5"/>
  <c r="R17" i="5"/>
  <c r="S27" i="5"/>
  <c r="S38" i="5"/>
  <c r="R45" i="5"/>
  <c r="R100" i="5"/>
  <c r="S34" i="5"/>
  <c r="S23" i="5"/>
  <c r="R35" i="5"/>
  <c r="S58" i="5"/>
  <c r="R94" i="5"/>
  <c r="R82" i="5"/>
  <c r="S32" i="5"/>
  <c r="R91" i="5"/>
  <c r="R54" i="5"/>
  <c r="R102" i="5"/>
  <c r="S69" i="5"/>
  <c r="S20" i="5"/>
  <c r="R66" i="5"/>
  <c r="S72" i="5"/>
  <c r="R16" i="5"/>
  <c r="R80" i="5"/>
  <c r="R77" i="5"/>
  <c r="R87" i="5"/>
  <c r="R6" i="5"/>
  <c r="S92" i="5"/>
  <c r="R98" i="5"/>
  <c r="R8" i="5"/>
  <c r="S28" i="5"/>
  <c r="S46" i="5"/>
  <c r="S50" i="5"/>
  <c r="S9" i="5"/>
  <c r="R33" i="5"/>
  <c r="S39" i="5"/>
  <c r="R68" i="5"/>
  <c r="R40" i="5"/>
  <c r="S29" i="5"/>
  <c r="R5" i="5"/>
  <c r="R83" i="5"/>
  <c r="S97" i="5"/>
  <c r="R15" i="5"/>
  <c r="R81" i="5"/>
  <c r="R59" i="5"/>
  <c r="R21" i="5"/>
  <c r="R56" i="5"/>
  <c r="R88" i="5"/>
  <c r="R86" i="5"/>
  <c r="R3" i="5"/>
  <c r="S99" i="5"/>
  <c r="S12" i="5"/>
  <c r="S76" i="5"/>
  <c r="S42" i="5"/>
  <c r="S95" i="5"/>
  <c r="R89" i="5"/>
  <c r="R7" i="5"/>
  <c r="S71" i="5"/>
  <c r="U14" i="5"/>
  <c r="R41" i="5"/>
  <c r="S63" i="5"/>
  <c r="R90" i="5"/>
  <c r="Y62" i="5"/>
  <c r="R44" i="5"/>
  <c r="S61" i="5"/>
  <c r="R10" i="5"/>
  <c r="S11" i="5"/>
  <c r="R37" i="5"/>
  <c r="R14" i="5"/>
  <c r="S78" i="5"/>
  <c r="R65" i="5"/>
  <c r="R43" i="5"/>
  <c r="R55" i="5"/>
  <c r="R31" i="5"/>
  <c r="R67" i="5"/>
  <c r="S93" i="5"/>
  <c r="R60" i="5"/>
  <c r="R26" i="5"/>
  <c r="S101" i="5"/>
  <c r="R64" i="5"/>
  <c r="R30" i="5"/>
  <c r="R62" i="5"/>
  <c r="S75" i="5"/>
  <c r="V6" i="5"/>
  <c r="O90" i="5"/>
  <c r="F1" i="2"/>
  <c r="Y17" i="5"/>
  <c r="X17" i="5"/>
  <c r="V54" i="5"/>
  <c r="U54" i="5"/>
  <c r="V79" i="5"/>
  <c r="U79" i="5"/>
  <c r="Y48" i="5"/>
  <c r="X48" i="5"/>
  <c r="Y81" i="5"/>
  <c r="X81" i="5"/>
  <c r="V22" i="5"/>
  <c r="U22" i="5"/>
  <c r="V86" i="5"/>
  <c r="U86" i="5"/>
  <c r="V47" i="5"/>
  <c r="U47" i="5"/>
  <c r="V21" i="5"/>
  <c r="U21" i="5"/>
  <c r="V48" i="5"/>
  <c r="U48" i="5"/>
  <c r="V60" i="5"/>
  <c r="U60" i="5"/>
  <c r="P50" i="5"/>
  <c r="K50" i="5"/>
  <c r="O50" i="5"/>
  <c r="P83" i="5"/>
  <c r="K83" i="5"/>
  <c r="O83" i="5"/>
  <c r="P73" i="5"/>
  <c r="K73" i="5"/>
  <c r="O73" i="5"/>
  <c r="P33" i="5"/>
  <c r="K33" i="5"/>
  <c r="O33" i="5"/>
  <c r="Y10" i="5"/>
  <c r="X10" i="5"/>
  <c r="Y74" i="5"/>
  <c r="X74" i="5"/>
  <c r="Y35" i="5"/>
  <c r="X35" i="5"/>
  <c r="Y99" i="5"/>
  <c r="X99" i="5"/>
  <c r="Y24" i="5"/>
  <c r="X24" i="5"/>
  <c r="Y57" i="5"/>
  <c r="X57" i="5"/>
  <c r="Y61" i="5"/>
  <c r="X61" i="5"/>
  <c r="U58" i="5"/>
  <c r="V58" i="5"/>
  <c r="V19" i="5"/>
  <c r="U19" i="5"/>
  <c r="V83" i="5"/>
  <c r="U83" i="5"/>
  <c r="V93" i="5"/>
  <c r="U93" i="5"/>
  <c r="V41" i="5"/>
  <c r="U41" i="5"/>
  <c r="O78" i="5"/>
  <c r="K78" i="5"/>
  <c r="P78" i="5"/>
  <c r="K14" i="5"/>
  <c r="O14" i="5"/>
  <c r="P14" i="5"/>
  <c r="P57" i="5"/>
  <c r="K57" i="5"/>
  <c r="O57" i="5"/>
  <c r="O40" i="5"/>
  <c r="K40" i="5"/>
  <c r="P40" i="5"/>
  <c r="Y14" i="5"/>
  <c r="X14" i="5"/>
  <c r="Y94" i="5"/>
  <c r="X94" i="5"/>
  <c r="X55" i="5"/>
  <c r="Y55" i="5"/>
  <c r="P21" i="5"/>
  <c r="O21" i="5"/>
  <c r="K21" i="5"/>
  <c r="O12" i="5"/>
  <c r="K12" i="5"/>
  <c r="P12" i="5"/>
  <c r="P51" i="5"/>
  <c r="K51" i="5"/>
  <c r="O51" i="5"/>
  <c r="P13" i="5"/>
  <c r="O13" i="5"/>
  <c r="K6" i="5"/>
  <c r="O52" i="5"/>
  <c r="P52" i="5"/>
  <c r="K52" i="5"/>
  <c r="P101" i="5"/>
  <c r="O101" i="5"/>
  <c r="K101" i="5"/>
  <c r="O60" i="5"/>
  <c r="P60" i="5"/>
  <c r="K60" i="5"/>
  <c r="P29" i="5"/>
  <c r="K29" i="5"/>
  <c r="O29" i="5"/>
  <c r="O68" i="5"/>
  <c r="P68" i="5"/>
  <c r="K68" i="5"/>
  <c r="Y32" i="5"/>
  <c r="X32" i="5"/>
  <c r="X65" i="5"/>
  <c r="Y65" i="5"/>
  <c r="Y77" i="5"/>
  <c r="X77" i="5"/>
  <c r="V33" i="5"/>
  <c r="U33" i="5"/>
  <c r="V46" i="5"/>
  <c r="U46" i="5"/>
  <c r="V7" i="5"/>
  <c r="U7" i="5"/>
  <c r="V71" i="5"/>
  <c r="U71" i="5"/>
  <c r="V69" i="5"/>
  <c r="U69" i="5"/>
  <c r="V96" i="5"/>
  <c r="U96" i="5"/>
  <c r="K74" i="5"/>
  <c r="P74" i="5"/>
  <c r="O74" i="5"/>
  <c r="K5" i="5"/>
  <c r="P10" i="5"/>
  <c r="O10" i="5"/>
  <c r="O64" i="5"/>
  <c r="K64" i="5"/>
  <c r="P64" i="5"/>
  <c r="O47" i="5"/>
  <c r="P47" i="5"/>
  <c r="K47" i="5"/>
  <c r="Y18" i="5"/>
  <c r="X18" i="5"/>
  <c r="Y82" i="5"/>
  <c r="X82" i="5"/>
  <c r="Y43" i="5"/>
  <c r="X43" i="5"/>
  <c r="Y72" i="5"/>
  <c r="X72" i="5"/>
  <c r="Y5" i="5"/>
  <c r="X5" i="5"/>
  <c r="V18" i="5"/>
  <c r="U18" i="5"/>
  <c r="U82" i="5"/>
  <c r="V82" i="5"/>
  <c r="V43" i="5"/>
  <c r="U43" i="5"/>
  <c r="V13" i="5"/>
  <c r="U13" i="5"/>
  <c r="V40" i="5"/>
  <c r="U40" i="5"/>
  <c r="V44" i="5"/>
  <c r="U44" i="5"/>
  <c r="O54" i="5"/>
  <c r="P54" i="5"/>
  <c r="K54" i="5"/>
  <c r="P87" i="5"/>
  <c r="K87" i="5"/>
  <c r="O87" i="5"/>
  <c r="K71" i="5"/>
  <c r="O71" i="5"/>
  <c r="P71" i="5"/>
  <c r="P49" i="5"/>
  <c r="K49" i="5"/>
  <c r="O49" i="5"/>
  <c r="Y6" i="5"/>
  <c r="X6" i="5"/>
  <c r="Y70" i="5"/>
  <c r="X70" i="5"/>
  <c r="Y31" i="5"/>
  <c r="X31" i="5"/>
  <c r="X95" i="5"/>
  <c r="Y95" i="5"/>
  <c r="Y76" i="5"/>
  <c r="X76" i="5"/>
  <c r="Y68" i="5"/>
  <c r="X68" i="5"/>
  <c r="Y80" i="5"/>
  <c r="X80" i="5"/>
  <c r="Y21" i="5"/>
  <c r="X21" i="5"/>
  <c r="V38" i="5"/>
  <c r="U38" i="5"/>
  <c r="V102" i="5"/>
  <c r="U102" i="5"/>
  <c r="V63" i="5"/>
  <c r="U63" i="5"/>
  <c r="V53" i="5"/>
  <c r="U53" i="5"/>
  <c r="V80" i="5"/>
  <c r="U80" i="5"/>
  <c r="K98" i="5"/>
  <c r="P98" i="5"/>
  <c r="O98" i="5"/>
  <c r="P34" i="5"/>
  <c r="K34" i="5"/>
  <c r="O34" i="5"/>
  <c r="P9" i="5"/>
  <c r="O9" i="5"/>
  <c r="K10" i="5"/>
  <c r="O100" i="5"/>
  <c r="P100" i="5"/>
  <c r="K100" i="5"/>
  <c r="O56" i="5"/>
  <c r="K56" i="5"/>
  <c r="P56" i="5"/>
  <c r="Y26" i="5"/>
  <c r="X26" i="5"/>
  <c r="Y90" i="5"/>
  <c r="X90" i="5"/>
  <c r="Y51" i="5"/>
  <c r="X51" i="5"/>
  <c r="Y56" i="5"/>
  <c r="X56" i="5"/>
  <c r="Y89" i="5"/>
  <c r="X89" i="5"/>
  <c r="V10" i="5"/>
  <c r="U10" i="5"/>
  <c r="U74" i="5"/>
  <c r="V74" i="5"/>
  <c r="V35" i="5"/>
  <c r="U35" i="5"/>
  <c r="V99" i="5"/>
  <c r="U99" i="5"/>
  <c r="V24" i="5"/>
  <c r="U24" i="5"/>
  <c r="V12" i="5"/>
  <c r="U12" i="5"/>
  <c r="O62" i="5"/>
  <c r="P62" i="5"/>
  <c r="K62" i="5"/>
  <c r="P95" i="5"/>
  <c r="K95" i="5"/>
  <c r="O95" i="5"/>
  <c r="O80" i="5"/>
  <c r="K80" i="5"/>
  <c r="P80" i="5"/>
  <c r="O63" i="5"/>
  <c r="K63" i="5"/>
  <c r="P63" i="5"/>
  <c r="Y30" i="5"/>
  <c r="X30" i="5"/>
  <c r="Y7" i="5"/>
  <c r="X7" i="5"/>
  <c r="X71" i="5"/>
  <c r="Y71" i="5"/>
  <c r="P35" i="5"/>
  <c r="K35" i="5"/>
  <c r="O35" i="5"/>
  <c r="P19" i="5"/>
  <c r="K19" i="5"/>
  <c r="O19" i="5"/>
  <c r="P69" i="5"/>
  <c r="O69" i="5"/>
  <c r="K69" i="5"/>
  <c r="O20" i="5"/>
  <c r="K20" i="5"/>
  <c r="P20" i="5"/>
  <c r="P59" i="5"/>
  <c r="K59" i="5"/>
  <c r="O59" i="5"/>
  <c r="P3" i="5"/>
  <c r="K13" i="5"/>
  <c r="O3" i="5"/>
  <c r="P97" i="5"/>
  <c r="O97" i="5"/>
  <c r="K97" i="5"/>
  <c r="O36" i="5"/>
  <c r="P36" i="5"/>
  <c r="K36" i="5"/>
  <c r="K75" i="5"/>
  <c r="P75" i="5"/>
  <c r="O75" i="5"/>
  <c r="Y64" i="5"/>
  <c r="X64" i="5"/>
  <c r="X97" i="5"/>
  <c r="Y97" i="5"/>
  <c r="V97" i="5"/>
  <c r="U97" i="5"/>
  <c r="V81" i="5"/>
  <c r="U81" i="5"/>
  <c r="V62" i="5"/>
  <c r="U62" i="5"/>
  <c r="V23" i="5"/>
  <c r="U23" i="5"/>
  <c r="V87" i="5"/>
  <c r="U87" i="5"/>
  <c r="V101" i="5"/>
  <c r="U101" i="5"/>
  <c r="V57" i="5"/>
  <c r="U57" i="5"/>
  <c r="P58" i="5"/>
  <c r="O58" i="5"/>
  <c r="K58" i="5"/>
  <c r="P91" i="5"/>
  <c r="K91" i="5"/>
  <c r="O91" i="5"/>
  <c r="O84" i="5"/>
  <c r="P84" i="5"/>
  <c r="K84" i="5"/>
  <c r="P65" i="5"/>
  <c r="K65" i="5"/>
  <c r="O65" i="5"/>
  <c r="Y34" i="5"/>
  <c r="X34" i="5"/>
  <c r="Y98" i="5"/>
  <c r="X98" i="5"/>
  <c r="Y59" i="5"/>
  <c r="X59" i="5"/>
  <c r="Y9" i="5"/>
  <c r="X9" i="5"/>
  <c r="Y69" i="5"/>
  <c r="X69" i="5"/>
  <c r="V34" i="5"/>
  <c r="U34" i="5"/>
  <c r="U98" i="5"/>
  <c r="V98" i="5"/>
  <c r="V59" i="5"/>
  <c r="U59" i="5"/>
  <c r="V45" i="5"/>
  <c r="U45" i="5"/>
  <c r="V72" i="5"/>
  <c r="U72" i="5"/>
  <c r="K102" i="5"/>
  <c r="P102" i="5"/>
  <c r="O102" i="5"/>
  <c r="O38" i="5"/>
  <c r="P38" i="5"/>
  <c r="K38" i="5"/>
  <c r="O7" i="5"/>
  <c r="K16" i="5"/>
  <c r="P7" i="5"/>
  <c r="O92" i="5"/>
  <c r="K92" i="5"/>
  <c r="P92" i="5"/>
  <c r="O72" i="5"/>
  <c r="P72" i="5"/>
  <c r="K72" i="5"/>
  <c r="Y22" i="5"/>
  <c r="X22" i="5"/>
  <c r="Y86" i="5"/>
  <c r="X86" i="5"/>
  <c r="Y47" i="5"/>
  <c r="X47" i="5"/>
  <c r="Y92" i="5"/>
  <c r="X92" i="5"/>
  <c r="Y44" i="5"/>
  <c r="X44" i="5"/>
  <c r="Y36" i="5"/>
  <c r="X36" i="5"/>
  <c r="Y20" i="5"/>
  <c r="X20" i="5"/>
  <c r="Y85" i="5"/>
  <c r="X85" i="5"/>
  <c r="V15" i="5"/>
  <c r="U15" i="5"/>
  <c r="V85" i="5"/>
  <c r="U85" i="5"/>
  <c r="V25" i="5"/>
  <c r="U25" i="5"/>
  <c r="K82" i="5"/>
  <c r="P82" i="5"/>
  <c r="O82" i="5"/>
  <c r="P18" i="5"/>
  <c r="K18" i="5"/>
  <c r="O18" i="5"/>
  <c r="O32" i="5"/>
  <c r="K32" i="5"/>
  <c r="P32" i="5"/>
  <c r="V84" i="5"/>
  <c r="U84" i="5"/>
  <c r="K79" i="5"/>
  <c r="O79" i="5"/>
  <c r="P79" i="5"/>
  <c r="Y42" i="5"/>
  <c r="X42" i="5"/>
  <c r="Y3" i="5"/>
  <c r="X3" i="5"/>
  <c r="F1" i="17"/>
  <c r="Y67" i="5"/>
  <c r="X67" i="5"/>
  <c r="Y88" i="5"/>
  <c r="X88" i="5"/>
  <c r="Y37" i="5"/>
  <c r="X37" i="5"/>
  <c r="V26" i="5"/>
  <c r="U26" i="5"/>
  <c r="U90" i="5"/>
  <c r="V90" i="5"/>
  <c r="M90" i="5" s="1"/>
  <c r="V51" i="5"/>
  <c r="U51" i="5"/>
  <c r="V29" i="5"/>
  <c r="U29" i="5"/>
  <c r="V56" i="5"/>
  <c r="U56" i="5"/>
  <c r="U76" i="5"/>
  <c r="V76" i="5"/>
  <c r="O46" i="5"/>
  <c r="K46" i="5"/>
  <c r="P46" i="5"/>
  <c r="O16" i="5"/>
  <c r="P16" i="5"/>
  <c r="K3" i="5"/>
  <c r="V52" i="5"/>
  <c r="U52" i="5"/>
  <c r="P81" i="5"/>
  <c r="K81" i="5"/>
  <c r="O81" i="5"/>
  <c r="Y46" i="5"/>
  <c r="X46" i="5"/>
  <c r="Y23" i="5"/>
  <c r="X23" i="5"/>
  <c r="X87" i="5"/>
  <c r="Y87" i="5"/>
  <c r="P67" i="5"/>
  <c r="O67" i="5"/>
  <c r="K67" i="5"/>
  <c r="P37" i="5"/>
  <c r="O37" i="5"/>
  <c r="K37" i="5"/>
  <c r="O76" i="5"/>
  <c r="P76" i="5"/>
  <c r="K76" i="5"/>
  <c r="P27" i="5"/>
  <c r="O27" i="5"/>
  <c r="K27" i="5"/>
  <c r="P77" i="5"/>
  <c r="K77" i="5"/>
  <c r="O77" i="5"/>
  <c r="O28" i="5"/>
  <c r="K28" i="5"/>
  <c r="P28" i="5"/>
  <c r="O4" i="5"/>
  <c r="K4" i="5"/>
  <c r="P4" i="5"/>
  <c r="P43" i="5"/>
  <c r="K43" i="5"/>
  <c r="O43" i="5"/>
  <c r="P93" i="5"/>
  <c r="O93" i="5"/>
  <c r="K93" i="5"/>
  <c r="Y96" i="5"/>
  <c r="X96" i="5"/>
  <c r="Y53" i="5"/>
  <c r="X53" i="5"/>
  <c r="V65" i="5"/>
  <c r="U65" i="5"/>
  <c r="V17" i="5"/>
  <c r="U17" i="5"/>
  <c r="V78" i="5"/>
  <c r="U78" i="5"/>
  <c r="V39" i="5"/>
  <c r="U39" i="5"/>
  <c r="V5" i="5"/>
  <c r="U5" i="5"/>
  <c r="V32" i="5"/>
  <c r="U32" i="5"/>
  <c r="V28" i="5"/>
  <c r="U28" i="5"/>
  <c r="P42" i="5"/>
  <c r="O42" i="5"/>
  <c r="K42" i="5"/>
  <c r="O23" i="5"/>
  <c r="P23" i="5"/>
  <c r="K23" i="5"/>
  <c r="V20" i="5"/>
  <c r="U20" i="5"/>
  <c r="O88" i="5"/>
  <c r="K88" i="5"/>
  <c r="P88" i="5"/>
  <c r="Y50" i="5"/>
  <c r="X50" i="5"/>
  <c r="Y11" i="5"/>
  <c r="X11" i="5"/>
  <c r="Y75" i="5"/>
  <c r="X75" i="5"/>
  <c r="Y8" i="5"/>
  <c r="X8" i="5"/>
  <c r="Y41" i="5"/>
  <c r="X41" i="5"/>
  <c r="Y29" i="5"/>
  <c r="X29" i="5"/>
  <c r="V50" i="5"/>
  <c r="U50" i="5"/>
  <c r="V11" i="5"/>
  <c r="U11" i="5"/>
  <c r="V75" i="5"/>
  <c r="U75" i="5"/>
  <c r="V77" i="5"/>
  <c r="U77" i="5"/>
  <c r="V9" i="5"/>
  <c r="U9" i="5"/>
  <c r="K86" i="5"/>
  <c r="P86" i="5"/>
  <c r="O86" i="5"/>
  <c r="K22" i="5"/>
  <c r="O22" i="5"/>
  <c r="P22" i="5"/>
  <c r="P25" i="5"/>
  <c r="K25" i="5"/>
  <c r="O25" i="5"/>
  <c r="O8" i="5"/>
  <c r="K8" i="5"/>
  <c r="P8" i="5"/>
  <c r="O96" i="5"/>
  <c r="K96" i="5"/>
  <c r="P96" i="5"/>
  <c r="Y38" i="5"/>
  <c r="X38" i="5"/>
  <c r="Y102" i="5"/>
  <c r="X102" i="5"/>
  <c r="X63" i="5"/>
  <c r="Y63" i="5"/>
  <c r="Y60" i="5"/>
  <c r="X60" i="5"/>
  <c r="Y12" i="5"/>
  <c r="X12" i="5"/>
  <c r="Y4" i="5"/>
  <c r="X4" i="5"/>
  <c r="Y16" i="5"/>
  <c r="X16" i="5"/>
  <c r="Y49" i="5"/>
  <c r="X49" i="5"/>
  <c r="Y45" i="5"/>
  <c r="X45" i="5"/>
  <c r="V70" i="5"/>
  <c r="U70" i="5"/>
  <c r="V31" i="5"/>
  <c r="U31" i="5"/>
  <c r="V95" i="5"/>
  <c r="U95" i="5"/>
  <c r="V16" i="5"/>
  <c r="U16" i="5"/>
  <c r="V89" i="5"/>
  <c r="U89" i="5"/>
  <c r="K66" i="5"/>
  <c r="P66" i="5"/>
  <c r="O66" i="5"/>
  <c r="P99" i="5"/>
  <c r="M99" i="5" s="1"/>
  <c r="K99" i="5"/>
  <c r="O99" i="5"/>
  <c r="K55" i="5"/>
  <c r="O55" i="5"/>
  <c r="P55" i="5"/>
  <c r="K15" i="5"/>
  <c r="O15" i="5"/>
  <c r="P15" i="5"/>
  <c r="U68" i="5"/>
  <c r="V68" i="5"/>
  <c r="Y58" i="5"/>
  <c r="X58" i="5"/>
  <c r="Y19" i="5"/>
  <c r="X19" i="5"/>
  <c r="Y83" i="5"/>
  <c r="X83" i="5"/>
  <c r="Y84" i="5"/>
  <c r="X84" i="5"/>
  <c r="Y25" i="5"/>
  <c r="X25" i="5"/>
  <c r="Y101" i="5"/>
  <c r="X101" i="5"/>
  <c r="V42" i="5"/>
  <c r="U42" i="5"/>
  <c r="F1" i="16"/>
  <c r="V3" i="5"/>
  <c r="U3" i="5"/>
  <c r="V67" i="5"/>
  <c r="U67" i="5"/>
  <c r="V61" i="5"/>
  <c r="U61" i="5"/>
  <c r="V88" i="5"/>
  <c r="U88" i="5"/>
  <c r="K94" i="5"/>
  <c r="P94" i="5"/>
  <c r="O94" i="5"/>
  <c r="O30" i="5"/>
  <c r="K30" i="5"/>
  <c r="P30" i="5"/>
  <c r="O39" i="5"/>
  <c r="P39" i="5"/>
  <c r="K39" i="5"/>
  <c r="P17" i="5"/>
  <c r="K17" i="5"/>
  <c r="O17" i="5"/>
  <c r="V36" i="5"/>
  <c r="U36" i="5"/>
  <c r="Y78" i="5"/>
  <c r="X78" i="5"/>
  <c r="Y39" i="5"/>
  <c r="X39" i="5"/>
  <c r="P5" i="5"/>
  <c r="O5" i="5"/>
  <c r="K9" i="5"/>
  <c r="O44" i="5"/>
  <c r="P44" i="5"/>
  <c r="K44" i="5"/>
  <c r="P89" i="5"/>
  <c r="O89" i="5"/>
  <c r="K89" i="5"/>
  <c r="P45" i="5"/>
  <c r="M45" i="5" s="1"/>
  <c r="K45" i="5"/>
  <c r="O45" i="5"/>
  <c r="P85" i="5"/>
  <c r="O85" i="5"/>
  <c r="K85" i="5"/>
  <c r="P53" i="5"/>
  <c r="O53" i="5"/>
  <c r="K53" i="5"/>
  <c r="K7" i="5"/>
  <c r="P11" i="5"/>
  <c r="O11" i="5"/>
  <c r="P61" i="5"/>
  <c r="K61" i="5"/>
  <c r="O61" i="5"/>
  <c r="L61" i="5" s="1"/>
  <c r="Y52" i="5"/>
  <c r="X52" i="5"/>
  <c r="Y33" i="5"/>
  <c r="X33" i="5"/>
  <c r="Y13" i="5"/>
  <c r="X13" i="5"/>
  <c r="V49" i="5"/>
  <c r="U49" i="5"/>
  <c r="V30" i="5"/>
  <c r="U30" i="5"/>
  <c r="V94" i="5"/>
  <c r="U94" i="5"/>
  <c r="V55" i="5"/>
  <c r="U55" i="5"/>
  <c r="V37" i="5"/>
  <c r="U37" i="5"/>
  <c r="V64" i="5"/>
  <c r="U64" i="5"/>
  <c r="V92" i="5"/>
  <c r="U92" i="5"/>
  <c r="P26" i="5"/>
  <c r="O26" i="5"/>
  <c r="K26" i="5"/>
  <c r="P41" i="5"/>
  <c r="K41" i="5"/>
  <c r="O41" i="5"/>
  <c r="L41" i="5" s="1"/>
  <c r="O24" i="5"/>
  <c r="K24" i="5"/>
  <c r="P24" i="5"/>
  <c r="V4" i="5"/>
  <c r="U4" i="5"/>
  <c r="Y66" i="5"/>
  <c r="X66" i="5"/>
  <c r="Y27" i="5"/>
  <c r="X27" i="5"/>
  <c r="Y91" i="5"/>
  <c r="X91" i="5"/>
  <c r="Y40" i="5"/>
  <c r="X40" i="5"/>
  <c r="X73" i="5"/>
  <c r="Y73" i="5"/>
  <c r="Y93" i="5"/>
  <c r="X93" i="5"/>
  <c r="U66" i="5"/>
  <c r="V66" i="5"/>
  <c r="V27" i="5"/>
  <c r="U27" i="5"/>
  <c r="V91" i="5"/>
  <c r="U91" i="5"/>
  <c r="V8" i="5"/>
  <c r="U8" i="5"/>
  <c r="V73" i="5"/>
  <c r="U73" i="5"/>
  <c r="K70" i="5"/>
  <c r="O70" i="5"/>
  <c r="P70" i="5"/>
  <c r="O6" i="5"/>
  <c r="P6" i="5"/>
  <c r="K11" i="5"/>
  <c r="O48" i="5"/>
  <c r="K48" i="5"/>
  <c r="P48" i="5"/>
  <c r="K31" i="5"/>
  <c r="O31" i="5"/>
  <c r="P31" i="5"/>
  <c r="U100" i="5"/>
  <c r="V100" i="5"/>
  <c r="Y54" i="5"/>
  <c r="X54" i="5"/>
  <c r="Y15" i="5"/>
  <c r="X15" i="5"/>
  <c r="X79" i="5"/>
  <c r="Y79" i="5"/>
  <c r="Y28" i="5"/>
  <c r="X28" i="5"/>
  <c r="Y100" i="5"/>
  <c r="X100" i="5"/>
  <c r="K90" i="5"/>
  <c r="A13" i="17" l="1"/>
  <c r="A14" i="17"/>
  <c r="A15" i="17" s="1"/>
  <c r="L11" i="5"/>
  <c r="A14" i="16"/>
  <c r="A15" i="16" s="1"/>
  <c r="A13" i="16"/>
  <c r="A14" i="2"/>
  <c r="A15" i="2" s="1"/>
  <c r="A13" i="2"/>
  <c r="L48" i="5"/>
  <c r="L80" i="5"/>
  <c r="L86" i="5"/>
  <c r="L82" i="5"/>
  <c r="M70" i="5"/>
  <c r="M53" i="5"/>
  <c r="M26" i="5"/>
  <c r="L7" i="5"/>
  <c r="M96" i="5"/>
  <c r="M41" i="5"/>
  <c r="L89" i="5"/>
  <c r="L70" i="5"/>
  <c r="L25" i="5"/>
  <c r="L22" i="5"/>
  <c r="L42" i="5"/>
  <c r="L77" i="5"/>
  <c r="L76" i="5"/>
  <c r="M32" i="5"/>
  <c r="M17" i="5"/>
  <c r="M11" i="5"/>
  <c r="L26" i="5"/>
  <c r="L85" i="5"/>
  <c r="M16" i="5"/>
  <c r="M48" i="5"/>
  <c r="M61" i="5"/>
  <c r="L9" i="5"/>
  <c r="L17" i="5"/>
  <c r="M39" i="5"/>
  <c r="M55" i="5"/>
  <c r="L72" i="5"/>
  <c r="M38" i="5"/>
  <c r="L19" i="5"/>
  <c r="M5" i="5"/>
  <c r="M52" i="5"/>
  <c r="M12" i="5"/>
  <c r="L21" i="5"/>
  <c r="L27" i="5"/>
  <c r="L3" i="5"/>
  <c r="M24" i="5"/>
  <c r="L23" i="5"/>
  <c r="M77" i="5"/>
  <c r="M67" i="5"/>
  <c r="M35" i="5"/>
  <c r="L31" i="5"/>
  <c r="M7" i="5"/>
  <c r="L45" i="5"/>
  <c r="L44" i="5"/>
  <c r="M30" i="5"/>
  <c r="M94" i="5"/>
  <c r="L15" i="5"/>
  <c r="M22" i="5"/>
  <c r="M86" i="5"/>
  <c r="L43" i="5"/>
  <c r="L18" i="5"/>
  <c r="L16" i="5"/>
  <c r="L69" i="5"/>
  <c r="L63" i="5"/>
  <c r="L90" i="5"/>
  <c r="M56" i="5"/>
  <c r="L54" i="5"/>
  <c r="M47" i="5"/>
  <c r="L74" i="5"/>
  <c r="M60" i="5"/>
  <c r="L40" i="5"/>
  <c r="M14" i="5"/>
  <c r="L30" i="5"/>
  <c r="L96" i="5"/>
  <c r="L4" i="5"/>
  <c r="L79" i="5"/>
  <c r="L102" i="5"/>
  <c r="L84" i="5"/>
  <c r="L97" i="5"/>
  <c r="M13" i="5"/>
  <c r="M20" i="5"/>
  <c r="M19" i="5"/>
  <c r="L95" i="5"/>
  <c r="M62" i="5"/>
  <c r="M100" i="5"/>
  <c r="M10" i="5"/>
  <c r="L98" i="5"/>
  <c r="M71" i="5"/>
  <c r="L64" i="5"/>
  <c r="L29" i="5"/>
  <c r="M101" i="5"/>
  <c r="L12" i="5"/>
  <c r="M33" i="5"/>
  <c r="L83" i="5"/>
  <c r="M31" i="5"/>
  <c r="L53" i="5"/>
  <c r="M85" i="5"/>
  <c r="M44" i="5"/>
  <c r="M9" i="5"/>
  <c r="L39" i="5"/>
  <c r="L94" i="5"/>
  <c r="M15" i="5"/>
  <c r="L55" i="5"/>
  <c r="M8" i="5"/>
  <c r="L88" i="5"/>
  <c r="M23" i="5"/>
  <c r="M42" i="5"/>
  <c r="L93" i="5"/>
  <c r="M43" i="5"/>
  <c r="M28" i="5"/>
  <c r="M27" i="5"/>
  <c r="L67" i="5"/>
  <c r="L81" i="5"/>
  <c r="M46" i="5"/>
  <c r="M18" i="5"/>
  <c r="M72" i="5"/>
  <c r="L92" i="5"/>
  <c r="M102" i="5"/>
  <c r="M65" i="5"/>
  <c r="L91" i="5"/>
  <c r="L58" i="5"/>
  <c r="L75" i="5"/>
  <c r="M36" i="5"/>
  <c r="M97" i="5"/>
  <c r="L59" i="5"/>
  <c r="M69" i="5"/>
  <c r="L35" i="5"/>
  <c r="M80" i="5"/>
  <c r="L62" i="5"/>
  <c r="L100" i="5"/>
  <c r="L34" i="5"/>
  <c r="M98" i="5"/>
  <c r="L49" i="5"/>
  <c r="L71" i="5"/>
  <c r="M87" i="5"/>
  <c r="L47" i="5"/>
  <c r="L5" i="5"/>
  <c r="M74" i="5"/>
  <c r="L60" i="5"/>
  <c r="L6" i="5"/>
  <c r="M51" i="5"/>
  <c r="L57" i="5"/>
  <c r="L14" i="5"/>
  <c r="L78" i="5"/>
  <c r="L73" i="5"/>
  <c r="M50" i="5"/>
  <c r="L66" i="5"/>
  <c r="M25" i="5"/>
  <c r="M93" i="5"/>
  <c r="M4" i="5"/>
  <c r="L37" i="5"/>
  <c r="L32" i="5"/>
  <c r="M58" i="5"/>
  <c r="M75" i="5"/>
  <c r="L36" i="5"/>
  <c r="L13" i="5"/>
  <c r="L20" i="5"/>
  <c r="M63" i="5"/>
  <c r="M95" i="5"/>
  <c r="L56" i="5"/>
  <c r="M64" i="5"/>
  <c r="M68" i="5"/>
  <c r="M29" i="5"/>
  <c r="M6" i="5"/>
  <c r="M40" i="5"/>
  <c r="L33" i="5"/>
  <c r="M83" i="5"/>
  <c r="L24" i="5"/>
  <c r="M89" i="5"/>
  <c r="L99" i="5"/>
  <c r="M66" i="5"/>
  <c r="L8" i="5"/>
  <c r="M88" i="5"/>
  <c r="L28" i="5"/>
  <c r="M76" i="5"/>
  <c r="M37" i="5"/>
  <c r="M81" i="5"/>
  <c r="M3" i="5"/>
  <c r="L46" i="5"/>
  <c r="M79" i="5"/>
  <c r="M82" i="5"/>
  <c r="M92" i="5"/>
  <c r="L38" i="5"/>
  <c r="L65" i="5"/>
  <c r="M84" i="5"/>
  <c r="M91" i="5"/>
  <c r="B3" i="5"/>
  <c r="M59" i="5"/>
  <c r="L10" i="5"/>
  <c r="M34" i="5"/>
  <c r="M49" i="5"/>
  <c r="L87" i="5"/>
  <c r="M54" i="5"/>
  <c r="L68" i="5"/>
  <c r="L101" i="5"/>
  <c r="L52" i="5"/>
  <c r="L51" i="5"/>
  <c r="M21" i="5"/>
  <c r="M57" i="5"/>
  <c r="M78" i="5"/>
  <c r="M73" i="5"/>
  <c r="L50" i="5"/>
  <c r="B5" i="5" l="1"/>
  <c r="B6" i="5"/>
</calcChain>
</file>

<file path=xl/sharedStrings.xml><?xml version="1.0" encoding="utf-8"?>
<sst xmlns="http://schemas.openxmlformats.org/spreadsheetml/2006/main" count="113" uniqueCount="75">
  <si>
    <t>Numéro</t>
  </si>
  <si>
    <t>Nom</t>
  </si>
  <si>
    <t>Gagné</t>
  </si>
  <si>
    <t>Points</t>
  </si>
  <si>
    <t>Joué</t>
  </si>
  <si>
    <t>1er Tour</t>
  </si>
  <si>
    <t>Total</t>
  </si>
  <si>
    <t>2e Tour</t>
  </si>
  <si>
    <t>3e Tour</t>
  </si>
  <si>
    <t>4e Tour</t>
  </si>
  <si>
    <t>N°</t>
  </si>
  <si>
    <t>Nombre de jetées par tour</t>
  </si>
  <si>
    <t>Somme joué:</t>
  </si>
  <si>
    <t>Nb equipes:</t>
  </si>
  <si>
    <t>Fin de tour:</t>
  </si>
  <si>
    <t>N° de tour:</t>
  </si>
  <si>
    <t>Commune</t>
  </si>
  <si>
    <t>Table</t>
  </si>
  <si>
    <t>Tirage</t>
  </si>
  <si>
    <t>La somme des points est différente de 1944 points</t>
  </si>
  <si>
    <t>Place</t>
  </si>
  <si>
    <t>Méthode de classement</t>
  </si>
  <si>
    <t>Victoire+pts</t>
  </si>
  <si>
    <t>Pts</t>
  </si>
  <si>
    <t>Règlement:</t>
  </si>
  <si>
    <t>Le concours se déroule en 4 parties.</t>
  </si>
  <si>
    <t>Chaque partie comporte un nombre fixe de jetées (défini dans l'onglet "Paramètres").</t>
  </si>
  <si>
    <t>Un tirage au sort des matches est effectué au début de la 1ere partie.</t>
  </si>
  <si>
    <t>Pour les autres parties, les matches sont déterminés par le classement à l'issue de la partie précédente.</t>
  </si>
  <si>
    <t>En cas d'égalité à la fin d'une partie, les 2 adversaires doivent se départager par une méthode à définir.</t>
  </si>
  <si>
    <t>Utilisation:</t>
  </si>
  <si>
    <t>Sélectionner l'onglet "Paramètres" et saisir le nombre de jetées par partie.</t>
  </si>
  <si>
    <t>Il est possible de personnaliser les sorties vers imprimante en saisissant le nom de l'organisateur du concours.</t>
  </si>
  <si>
    <t>Sélectionner l'onglet "Equipes" et saisir le nom de toutes les équipes dans la colonne Nom sans laisser de ligne blanche.</t>
  </si>
  <si>
    <t>Le bouton "Effacement" permet d'effacer tous les noms d'équipe et les résultats de la feuille.</t>
  </si>
  <si>
    <t>Passer sur l'onglet "1er Tour" et appuyer sur le bouton "Tirage au sort".</t>
  </si>
  <si>
    <t>Remplir les résultats de chaque match: il suffit de saisir le résultat d'une équipe, le résultat de son adversaire est automatiquement calculé.</t>
  </si>
  <si>
    <t>Quand tous les résultats sont entrés, il suffit d'appuyer sur le bouton "Partie Suivante" pour continuer.</t>
  </si>
  <si>
    <t>Le principe est le même pour les parties suivantes sauf qu'il n'y a plus de tirage au sort.</t>
  </si>
  <si>
    <t>L'onglet "Classement" permet de visualiser le classement des équipes ainsi que les points et victoires dans les 4 parties.</t>
  </si>
  <si>
    <t>On peut à tout moment sélectionner d'autres onglets pour les consulter.</t>
  </si>
  <si>
    <t>Corrections:</t>
  </si>
  <si>
    <t>Les résultats anormaux sont signalés par un affichage en rouge avec un texte d'explication dans les onglets "1er 2e 3e 4e Tour".</t>
  </si>
  <si>
    <t>Il est possible de corriger des résultats a posteriori.</t>
  </si>
  <si>
    <t>Par exemple, modifier des résultats du 1er ou 2e Tour alors que l'on a commencé à saisir des résultats du 3e Tour.</t>
  </si>
  <si>
    <t>Cela provoque l'ouverture d'une fenêtre de dialogue qui permet:</t>
  </si>
  <si>
    <t>- d'effacer les résultats postérieurs à la modification (exemple 2e et 3e Tours si on modifie un résultat du 1er Tour) --&gt; réponse: Oui</t>
  </si>
  <si>
    <t>- de faire une modification sans changer les résultats des tours suivants --&gt; réponse: Non</t>
  </si>
  <si>
    <t>- d'annuler la modification en cours --&gt; réponse: Annuler</t>
  </si>
  <si>
    <t>- Pts : les équipes sont classées par nombre de points</t>
  </si>
  <si>
    <t>2 méthodes de classement sont possibles:</t>
  </si>
  <si>
    <t>Sélectionner la méthode de classement par points seuls (Pts) ou par Victoires+pts</t>
  </si>
  <si>
    <t>- Victoires + Pts : les équipes sont classées d'abord par nombre de victoires puis nombre de points</t>
  </si>
  <si>
    <t xml:space="preserve">Ils gagnent le même nombre de points mais le vainqueur a une victoire de plus. </t>
  </si>
  <si>
    <t>Si la méthode de classement choisie est aux points seuls, on peut désigner le "vainqueur" au hasard car il n'aura pas d'avantage sur le vaincu.</t>
  </si>
  <si>
    <t>Attention: le nombre d'équipes est limité à 100.</t>
  </si>
  <si>
    <t>Commentaires, bugs:</t>
  </si>
  <si>
    <t>eric.michon@neuf.fr</t>
  </si>
  <si>
    <t>Merci à André Marolleau dont le tableur disponible sur ce site http://www.excel-downloads.com/ m'a servi de référence</t>
  </si>
  <si>
    <t>Chaque jetée répartit 162 points entre les 2 adversaires (pas d'annonce, belote, rebelote et dix de der…)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</si>
  <si>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</si>
  <si>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</si>
  <si>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</si>
  <si>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</si>
  <si>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</si>
  <si>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</si>
  <si>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</si>
  <si>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</si>
  <si>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</si>
  <si>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</si>
  <si>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</si>
  <si>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</si>
  <si>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</si>
  <si>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</si>
  <si>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CONDAT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</si>
</sst>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10"/>
      <color indexed="42"/>
      <name val="Arial"/>
      <family val="2"/>
    </font>
    <font>
      <sz val="10"/>
      <color indexed="10"/>
      <name val="Arial"/>
      <family val="2"/>
    </font>
    <font>
      <b/>
      <u/>
      <sz val="14"/>
      <name val="Arial"/>
      <family val="2"/>
    </font>
    <font>
      <u/>
      <sz val="12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/>
      <top style="thin">
        <color indexed="22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22"/>
      </bottom>
      <diagonal/>
    </border>
    <border>
      <left/>
      <right/>
      <top style="medium">
        <color indexed="64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64"/>
      </left>
      <right style="medium">
        <color indexed="64"/>
      </right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4" xfId="0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2" fillId="3" borderId="0" xfId="0" applyFont="1" applyFill="1" applyProtection="1">
      <protection hidden="1"/>
    </xf>
    <xf numFmtId="0" fontId="0" fillId="3" borderId="0" xfId="0" applyFill="1" applyProtection="1">
      <protection hidden="1"/>
    </xf>
    <xf numFmtId="0" fontId="0" fillId="0" borderId="0" xfId="0" applyProtection="1">
      <protection hidden="1"/>
    </xf>
    <xf numFmtId="0" fontId="1" fillId="2" borderId="3" xfId="0" applyFont="1" applyFill="1" applyBorder="1" applyProtection="1">
      <protection hidden="1"/>
    </xf>
    <xf numFmtId="0" fontId="1" fillId="2" borderId="7" xfId="0" applyFont="1" applyFill="1" applyBorder="1" applyProtection="1">
      <protection hidden="1"/>
    </xf>
    <xf numFmtId="0" fontId="1" fillId="2" borderId="8" xfId="0" applyFont="1" applyFill="1" applyBorder="1" applyProtection="1">
      <protection hidden="1"/>
    </xf>
    <xf numFmtId="0" fontId="1" fillId="2" borderId="9" xfId="0" applyFont="1" applyFill="1" applyBorder="1" applyProtection="1">
      <protection hidden="1"/>
    </xf>
    <xf numFmtId="0" fontId="0" fillId="4" borderId="3" xfId="0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4" fillId="3" borderId="0" xfId="0" applyFont="1" applyFill="1" applyAlignment="1" applyProtection="1">
      <alignment vertical="center"/>
      <protection hidden="1"/>
    </xf>
    <xf numFmtId="1" fontId="2" fillId="3" borderId="0" xfId="0" applyNumberFormat="1" applyFont="1" applyFill="1" applyProtection="1">
      <protection hidden="1"/>
    </xf>
    <xf numFmtId="1" fontId="2" fillId="3" borderId="0" xfId="0" applyNumberFormat="1" applyFont="1" applyFill="1" applyAlignment="1" applyProtection="1">
      <alignment vertical="center"/>
      <protection hidden="1"/>
    </xf>
    <xf numFmtId="0" fontId="5" fillId="3" borderId="0" xfId="0" applyFont="1" applyFill="1" applyProtection="1">
      <protection hidden="1"/>
    </xf>
    <xf numFmtId="0" fontId="2" fillId="0" borderId="10" xfId="0" applyFont="1" applyFill="1" applyBorder="1" applyProtection="1">
      <protection hidden="1"/>
    </xf>
    <xf numFmtId="0" fontId="2" fillId="0" borderId="11" xfId="0" applyFont="1" applyFill="1" applyBorder="1" applyProtection="1">
      <protection hidden="1"/>
    </xf>
    <xf numFmtId="0" fontId="0" fillId="0" borderId="12" xfId="0" applyBorder="1" applyProtection="1"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3" xfId="0" applyFont="1" applyFill="1" applyBorder="1" applyAlignment="1" applyProtection="1">
      <protection hidden="1"/>
    </xf>
    <xf numFmtId="0" fontId="1" fillId="0" borderId="14" xfId="0" applyFont="1" applyFill="1" applyBorder="1" applyProtection="1">
      <protection hidden="1"/>
    </xf>
    <xf numFmtId="1" fontId="2" fillId="0" borderId="11" xfId="0" applyNumberFormat="1" applyFont="1" applyFill="1" applyBorder="1" applyProtection="1">
      <protection hidden="1"/>
    </xf>
    <xf numFmtId="0" fontId="1" fillId="2" borderId="6" xfId="0" applyFont="1" applyFill="1" applyBorder="1" applyAlignment="1" applyProtection="1">
      <alignment vertical="center"/>
      <protection hidden="1"/>
    </xf>
    <xf numFmtId="0" fontId="1" fillId="2" borderId="15" xfId="0" applyFont="1" applyFill="1" applyBorder="1" applyAlignment="1" applyProtection="1">
      <alignment vertical="center"/>
      <protection hidden="1"/>
    </xf>
    <xf numFmtId="0" fontId="1" fillId="2" borderId="16" xfId="0" applyFont="1" applyFill="1" applyBorder="1" applyAlignment="1" applyProtection="1">
      <alignment vertical="center"/>
      <protection hidden="1"/>
    </xf>
    <xf numFmtId="0" fontId="1" fillId="2" borderId="17" xfId="0" applyFont="1" applyFill="1" applyBorder="1" applyAlignment="1" applyProtection="1">
      <alignment vertical="center"/>
      <protection hidden="1"/>
    </xf>
    <xf numFmtId="0" fontId="1" fillId="0" borderId="18" xfId="0" applyFont="1" applyFill="1" applyBorder="1" applyAlignment="1" applyProtection="1">
      <protection hidden="1"/>
    </xf>
    <xf numFmtId="0" fontId="1" fillId="0" borderId="19" xfId="0" applyFont="1" applyFill="1" applyBorder="1" applyProtection="1">
      <protection hidden="1"/>
    </xf>
    <xf numFmtId="1" fontId="2" fillId="0" borderId="20" xfId="0" applyNumberFormat="1" applyFont="1" applyFill="1" applyBorder="1" applyProtection="1">
      <protection locked="0" hidden="1"/>
    </xf>
    <xf numFmtId="0" fontId="1" fillId="0" borderId="21" xfId="0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1" fontId="2" fillId="0" borderId="23" xfId="0" applyNumberFormat="1" applyFont="1" applyFill="1" applyBorder="1" applyProtection="1">
      <protection locked="0" hidden="1"/>
    </xf>
    <xf numFmtId="0" fontId="1" fillId="0" borderId="24" xfId="0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1" fontId="2" fillId="0" borderId="26" xfId="0" applyNumberFormat="1" applyFont="1" applyFill="1" applyBorder="1" applyProtection="1">
      <protection locked="0" hidden="1"/>
    </xf>
    <xf numFmtId="0" fontId="1" fillId="0" borderId="27" xfId="0" applyFont="1" applyFill="1" applyBorder="1" applyAlignment="1" applyProtection="1">
      <protection hidden="1"/>
    </xf>
    <xf numFmtId="0" fontId="1" fillId="0" borderId="28" xfId="0" applyFont="1" applyFill="1" applyBorder="1" applyProtection="1">
      <protection hidden="1"/>
    </xf>
    <xf numFmtId="1" fontId="2" fillId="0" borderId="26" xfId="0" applyNumberFormat="1" applyFont="1" applyFill="1" applyBorder="1" applyProtection="1">
      <protection hidden="1"/>
    </xf>
    <xf numFmtId="1" fontId="2" fillId="0" borderId="23" xfId="0" applyNumberFormat="1" applyFont="1" applyFill="1" applyBorder="1" applyProtection="1">
      <protection hidden="1"/>
    </xf>
    <xf numFmtId="1" fontId="2" fillId="0" borderId="29" xfId="0" applyNumberFormat="1" applyFont="1" applyFill="1" applyBorder="1" applyProtection="1">
      <protection hidden="1"/>
    </xf>
    <xf numFmtId="0" fontId="2" fillId="0" borderId="30" xfId="0" applyFont="1" applyFill="1" applyBorder="1" applyProtection="1">
      <protection hidden="1"/>
    </xf>
    <xf numFmtId="0" fontId="2" fillId="0" borderId="31" xfId="0" applyFont="1" applyFill="1" applyBorder="1" applyProtection="1">
      <protection hidden="1"/>
    </xf>
    <xf numFmtId="0" fontId="6" fillId="3" borderId="0" xfId="0" applyFont="1" applyFill="1"/>
    <xf numFmtId="0" fontId="0" fillId="3" borderId="0" xfId="0" applyFill="1" applyAlignment="1"/>
    <xf numFmtId="0" fontId="0" fillId="3" borderId="0" xfId="0" applyFill="1" applyAlignment="1">
      <alignment horizontal="center"/>
    </xf>
    <xf numFmtId="0" fontId="0" fillId="3" borderId="0" xfId="0" quotePrefix="1" applyFill="1"/>
    <xf numFmtId="0" fontId="1" fillId="3" borderId="0" xfId="0" applyFont="1" applyFill="1"/>
    <xf numFmtId="0" fontId="3" fillId="3" borderId="0" xfId="1" applyFont="1" applyFill="1" applyAlignment="1" applyProtection="1"/>
    <xf numFmtId="0" fontId="3" fillId="3" borderId="0" xfId="1" applyFill="1" applyAlignment="1" applyProtection="1">
      <alignment horizontal="center"/>
    </xf>
    <xf numFmtId="0" fontId="1" fillId="0" borderId="44" xfId="0" applyFont="1" applyBorder="1" applyAlignment="1" applyProtection="1">
      <alignment horizontal="center"/>
      <protection hidden="1"/>
    </xf>
    <xf numFmtId="0" fontId="0" fillId="0" borderId="44" xfId="0" applyBorder="1" applyProtection="1">
      <protection hidden="1"/>
    </xf>
    <xf numFmtId="1" fontId="0" fillId="0" borderId="45" xfId="0" applyNumberFormat="1" applyBorder="1" applyProtection="1">
      <protection hidden="1"/>
    </xf>
    <xf numFmtId="1" fontId="0" fillId="0" borderId="46" xfId="0" applyNumberFormat="1" applyBorder="1" applyProtection="1">
      <protection hidden="1"/>
    </xf>
    <xf numFmtId="1" fontId="0" fillId="0" borderId="20" xfId="0" applyNumberFormat="1" applyBorder="1" applyProtection="1">
      <protection hidden="1"/>
    </xf>
    <xf numFmtId="0" fontId="1" fillId="0" borderId="47" xfId="0" applyFont="1" applyBorder="1" applyAlignment="1" applyProtection="1">
      <alignment horizontal="center"/>
      <protection hidden="1"/>
    </xf>
    <xf numFmtId="0" fontId="0" fillId="0" borderId="47" xfId="0" applyBorder="1" applyProtection="1">
      <protection hidden="1"/>
    </xf>
    <xf numFmtId="1" fontId="0" fillId="0" borderId="48" xfId="0" applyNumberFormat="1" applyBorder="1" applyProtection="1">
      <protection hidden="1"/>
    </xf>
    <xf numFmtId="1" fontId="0" fillId="0" borderId="49" xfId="0" applyNumberFormat="1" applyBorder="1" applyProtection="1">
      <protection hidden="1"/>
    </xf>
    <xf numFmtId="1" fontId="0" fillId="0" borderId="10" xfId="0" applyNumberFormat="1" applyBorder="1" applyProtection="1">
      <protection hidden="1"/>
    </xf>
    <xf numFmtId="0" fontId="0" fillId="0" borderId="50" xfId="0" applyBorder="1" applyProtection="1">
      <protection hidden="1"/>
    </xf>
    <xf numFmtId="1" fontId="0" fillId="0" borderId="51" xfId="0" applyNumberFormat="1" applyBorder="1" applyProtection="1">
      <protection hidden="1"/>
    </xf>
    <xf numFmtId="1" fontId="0" fillId="0" borderId="52" xfId="0" applyNumberFormat="1" applyBorder="1" applyProtection="1">
      <protection hidden="1"/>
    </xf>
    <xf numFmtId="1" fontId="0" fillId="0" borderId="11" xfId="0" applyNumberFormat="1" applyBorder="1" applyProtection="1">
      <protection hidden="1"/>
    </xf>
    <xf numFmtId="1" fontId="0" fillId="0" borderId="53" xfId="0" applyNumberFormat="1" applyBorder="1" applyProtection="1">
      <protection hidden="1"/>
    </xf>
    <xf numFmtId="1" fontId="0" fillId="0" borderId="54" xfId="0" applyNumberFormat="1" applyBorder="1" applyProtection="1">
      <protection hidden="1"/>
    </xf>
    <xf numFmtId="1" fontId="0" fillId="0" borderId="55" xfId="0" applyNumberFormat="1" applyBorder="1" applyProtection="1">
      <protection hidden="1"/>
    </xf>
    <xf numFmtId="0" fontId="0" fillId="3" borderId="32" xfId="0" applyFill="1" applyBorder="1" applyProtection="1">
      <protection hidden="1"/>
    </xf>
    <xf numFmtId="0" fontId="0" fillId="3" borderId="33" xfId="0" applyFill="1" applyBorder="1" applyProtection="1">
      <protection hidden="1"/>
    </xf>
    <xf numFmtId="0" fontId="0" fillId="3" borderId="0" xfId="0" applyFont="1" applyFill="1" applyProtection="1">
      <protection hidden="1"/>
    </xf>
    <xf numFmtId="1" fontId="0" fillId="0" borderId="56" xfId="0" applyNumberFormat="1" applyBorder="1" applyProtection="1">
      <protection hidden="1"/>
    </xf>
    <xf numFmtId="0" fontId="1" fillId="0" borderId="50" xfId="0" applyFont="1" applyBorder="1" applyAlignment="1" applyProtection="1">
      <alignment horizontal="center"/>
      <protection hidden="1"/>
    </xf>
    <xf numFmtId="0" fontId="0" fillId="0" borderId="57" xfId="0" applyBorder="1" applyProtection="1">
      <protection hidden="1"/>
    </xf>
    <xf numFmtId="0" fontId="7" fillId="3" borderId="32" xfId="1" applyFont="1" applyFill="1" applyBorder="1" applyAlignment="1" applyProtection="1">
      <alignment horizontal="center" vertical="center" wrapText="1"/>
    </xf>
    <xf numFmtId="0" fontId="7" fillId="0" borderId="33" xfId="1" applyFont="1" applyBorder="1" applyAlignment="1" applyProtection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</xf>
    <xf numFmtId="0" fontId="7" fillId="0" borderId="34" xfId="1" applyFont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7" fillId="0" borderId="35" xfId="1" applyFont="1" applyBorder="1" applyAlignment="1" applyProtection="1">
      <alignment horizontal="center" vertical="center" wrapText="1"/>
    </xf>
    <xf numFmtId="0" fontId="7" fillId="0" borderId="36" xfId="1" applyFont="1" applyBorder="1" applyAlignment="1" applyProtection="1">
      <alignment horizontal="center" vertical="center" wrapText="1"/>
    </xf>
    <xf numFmtId="0" fontId="7" fillId="0" borderId="37" xfId="1" applyFont="1" applyBorder="1" applyAlignment="1" applyProtection="1">
      <alignment horizontal="center" vertical="center" wrapText="1"/>
    </xf>
    <xf numFmtId="0" fontId="7" fillId="0" borderId="38" xfId="1" applyFont="1" applyBorder="1" applyAlignment="1" applyProtection="1">
      <alignment horizontal="center" vertical="center" wrapText="1"/>
    </xf>
    <xf numFmtId="0" fontId="1" fillId="0" borderId="39" xfId="0" applyFont="1" applyFill="1" applyBorder="1" applyAlignment="1" applyProtection="1">
      <alignment horizontal="center" vertical="center"/>
      <protection hidden="1"/>
    </xf>
    <xf numFmtId="0" fontId="1" fillId="0" borderId="40" xfId="0" applyFont="1" applyBorder="1" applyAlignment="1" applyProtection="1">
      <alignment horizontal="center" vertical="center"/>
      <protection hidden="1"/>
    </xf>
    <xf numFmtId="0" fontId="1" fillId="0" borderId="41" xfId="0" applyFont="1" applyFill="1" applyBorder="1" applyAlignment="1" applyProtection="1">
      <alignment horizontal="center" vertical="center"/>
      <protection hidden="1"/>
    </xf>
    <xf numFmtId="0" fontId="1" fillId="0" borderId="42" xfId="0" applyFont="1" applyBorder="1" applyAlignment="1" applyProtection="1">
      <alignment horizontal="center" vertical="center"/>
      <protection hidden="1"/>
    </xf>
    <xf numFmtId="0" fontId="1" fillId="0" borderId="43" xfId="0" applyFont="1" applyBorder="1" applyAlignment="1" applyProtection="1">
      <alignment horizontal="center" vertical="center"/>
      <protection hidden="1"/>
    </xf>
    <xf numFmtId="0" fontId="1" fillId="2" borderId="32" xfId="0" applyFont="1" applyFill="1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19050</xdr:rowOff>
    </xdr:from>
    <xdr:to>
      <xdr:col>3</xdr:col>
      <xdr:colOff>438150</xdr:colOff>
      <xdr:row>0</xdr:row>
      <xdr:rowOff>342900</xdr:rowOff>
    </xdr:to>
    <xdr:sp macro="[0]!Effacement" textlink="">
      <xdr:nvSpPr>
        <xdr:cNvPr id="3073" name="AutoShape 1"/>
        <xdr:cNvSpPr>
          <a:spLocks noChangeArrowheads="1"/>
        </xdr:cNvSpPr>
      </xdr:nvSpPr>
      <xdr:spPr bwMode="auto">
        <a:xfrm>
          <a:off x="2847975" y="19050"/>
          <a:ext cx="990600" cy="323850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0</xdr:row>
      <xdr:rowOff>0</xdr:rowOff>
    </xdr:from>
    <xdr:to>
      <xdr:col>6</xdr:col>
      <xdr:colOff>1695450</xdr:colOff>
      <xdr:row>0</xdr:row>
      <xdr:rowOff>333375</xdr:rowOff>
    </xdr:to>
    <xdr:sp macro="[0]!Tirage_au_sort" textlink="">
      <xdr:nvSpPr>
        <xdr:cNvPr id="1025" name="AutoShape 1"/>
        <xdr:cNvSpPr>
          <a:spLocks noChangeArrowheads="1"/>
        </xdr:cNvSpPr>
      </xdr:nvSpPr>
      <xdr:spPr bwMode="auto">
        <a:xfrm>
          <a:off x="2609850" y="0"/>
          <a:ext cx="1647825" cy="333375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Tirage au sort</a:t>
          </a:r>
        </a:p>
      </xdr:txBody>
    </xdr:sp>
    <xdr:clientData/>
  </xdr:twoCellAnchor>
  <xdr:twoCellAnchor>
    <xdr:from>
      <xdr:col>9</xdr:col>
      <xdr:colOff>47625</xdr:colOff>
      <xdr:row>0</xdr:row>
      <xdr:rowOff>0</xdr:rowOff>
    </xdr:from>
    <xdr:to>
      <xdr:col>11</xdr:col>
      <xdr:colOff>676275</xdr:colOff>
      <xdr:row>0</xdr:row>
      <xdr:rowOff>333375</xdr:rowOff>
    </xdr:to>
    <xdr:sp macro="[0]!Partie_suivante" textlink="">
      <xdr:nvSpPr>
        <xdr:cNvPr id="1027" name="Suivant"/>
        <xdr:cNvSpPr>
          <a:spLocks noChangeArrowheads="1"/>
        </xdr:cNvSpPr>
      </xdr:nvSpPr>
      <xdr:spPr bwMode="auto">
        <a:xfrm>
          <a:off x="4591050" y="0"/>
          <a:ext cx="1428750" cy="333375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Partie suivante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0</xdr:rowOff>
    </xdr:from>
    <xdr:to>
      <xdr:col>11</xdr:col>
      <xdr:colOff>676275</xdr:colOff>
      <xdr:row>0</xdr:row>
      <xdr:rowOff>333375</xdr:rowOff>
    </xdr:to>
    <xdr:sp macro="[0]!Partie_suivante" textlink="">
      <xdr:nvSpPr>
        <xdr:cNvPr id="4098" name="Suivant"/>
        <xdr:cNvSpPr>
          <a:spLocks noChangeArrowheads="1"/>
        </xdr:cNvSpPr>
      </xdr:nvSpPr>
      <xdr:spPr bwMode="auto">
        <a:xfrm>
          <a:off x="4572000" y="0"/>
          <a:ext cx="1428750" cy="333375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Partie suivante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0</xdr:rowOff>
    </xdr:from>
    <xdr:to>
      <xdr:col>11</xdr:col>
      <xdr:colOff>676275</xdr:colOff>
      <xdr:row>0</xdr:row>
      <xdr:rowOff>333375</xdr:rowOff>
    </xdr:to>
    <xdr:sp macro="[0]!Partie_suivante" textlink="">
      <xdr:nvSpPr>
        <xdr:cNvPr id="5121" name="Suivant" hidden="1"/>
        <xdr:cNvSpPr>
          <a:spLocks noChangeArrowheads="1"/>
        </xdr:cNvSpPr>
      </xdr:nvSpPr>
      <xdr:spPr bwMode="auto">
        <a:xfrm>
          <a:off x="4572000" y="0"/>
          <a:ext cx="1428750" cy="333375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Partie suivante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0</xdr:rowOff>
    </xdr:from>
    <xdr:to>
      <xdr:col>11</xdr:col>
      <xdr:colOff>676275</xdr:colOff>
      <xdr:row>0</xdr:row>
      <xdr:rowOff>333375</xdr:rowOff>
    </xdr:to>
    <xdr:sp macro="[0]!Partie_suivante" textlink="">
      <xdr:nvSpPr>
        <xdr:cNvPr id="6145" name="Suivant"/>
        <xdr:cNvSpPr>
          <a:spLocks noChangeArrowheads="1"/>
        </xdr:cNvSpPr>
      </xdr:nvSpPr>
      <xdr:spPr bwMode="auto">
        <a:xfrm>
          <a:off x="4572000" y="0"/>
          <a:ext cx="1428750" cy="333375"/>
        </a:xfrm>
        <a:prstGeom prst="beve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6600" mc:Ignorable="a14" a14:legacySpreadsheetColorIndex="5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63500" dir="3187806" algn="ctr" rotWithShape="0">
            <a:srgbClr val="808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Classement final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eric.michon@neuf.fr" TargetMode="External"/><Relationship Id="rId1" Type="http://schemas.openxmlformats.org/officeDocument/2006/relationships/hyperlink" Target="http://www.excel-downloads.com/telechargements/file/concours-de-belote/342.ht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H58"/>
  <sheetViews>
    <sheetView showGridLines="0" showRowColHeaders="0" tabSelected="1" zoomScale="85" workbookViewId="0">
      <selection activeCell="K10" sqref="K10"/>
    </sheetView>
  </sheetViews>
  <sheetFormatPr baseColWidth="10" defaultRowHeight="12.75" x14ac:dyDescent="0.2"/>
  <cols>
    <col min="1" max="3" width="11.42578125" style="2"/>
    <col min="4" max="4" width="18.85546875" style="2" customWidth="1"/>
    <col min="5" max="16384" width="11.42578125" style="2"/>
  </cols>
  <sheetData>
    <row r="2" spans="1:3" ht="18" x14ac:dyDescent="0.25">
      <c r="A2" s="51" t="s">
        <v>24</v>
      </c>
    </row>
    <row r="4" spans="1:3" x14ac:dyDescent="0.2">
      <c r="B4" s="2" t="s">
        <v>25</v>
      </c>
    </row>
    <row r="5" spans="1:3" x14ac:dyDescent="0.2">
      <c r="B5" s="2" t="s">
        <v>26</v>
      </c>
    </row>
    <row r="6" spans="1:3" x14ac:dyDescent="0.2">
      <c r="B6" s="2" t="s">
        <v>59</v>
      </c>
    </row>
    <row r="8" spans="1:3" x14ac:dyDescent="0.2">
      <c r="B8" s="2" t="s">
        <v>50</v>
      </c>
    </row>
    <row r="9" spans="1:3" x14ac:dyDescent="0.2">
      <c r="C9" s="54" t="s">
        <v>49</v>
      </c>
    </row>
    <row r="10" spans="1:3" x14ac:dyDescent="0.2">
      <c r="C10" s="54" t="s">
        <v>52</v>
      </c>
    </row>
    <row r="12" spans="1:3" x14ac:dyDescent="0.2">
      <c r="B12" s="2" t="s">
        <v>27</v>
      </c>
    </row>
    <row r="13" spans="1:3" x14ac:dyDescent="0.2">
      <c r="B13" s="2" t="s">
        <v>28</v>
      </c>
    </row>
    <row r="15" spans="1:3" x14ac:dyDescent="0.2">
      <c r="B15" s="52" t="s">
        <v>29</v>
      </c>
    </row>
    <row r="16" spans="1:3" x14ac:dyDescent="0.2">
      <c r="B16" s="2" t="s">
        <v>53</v>
      </c>
    </row>
    <row r="17" spans="1:2" x14ac:dyDescent="0.2">
      <c r="B17" s="2" t="s">
        <v>54</v>
      </c>
    </row>
    <row r="19" spans="1:2" ht="18" x14ac:dyDescent="0.25">
      <c r="A19" s="51" t="s">
        <v>30</v>
      </c>
    </row>
    <row r="21" spans="1:2" x14ac:dyDescent="0.2">
      <c r="A21" s="53">
        <v>1</v>
      </c>
      <c r="B21" s="2" t="s">
        <v>31</v>
      </c>
    </row>
    <row r="22" spans="1:2" x14ac:dyDescent="0.2">
      <c r="A22" s="53"/>
      <c r="B22" s="2" t="s">
        <v>51</v>
      </c>
    </row>
    <row r="23" spans="1:2" x14ac:dyDescent="0.2">
      <c r="B23" s="2" t="s">
        <v>32</v>
      </c>
    </row>
    <row r="25" spans="1:2" x14ac:dyDescent="0.2">
      <c r="A25" s="53">
        <v>2</v>
      </c>
      <c r="B25" s="2" t="s">
        <v>33</v>
      </c>
    </row>
    <row r="26" spans="1:2" x14ac:dyDescent="0.2">
      <c r="A26" s="53"/>
      <c r="B26" s="55" t="s">
        <v>55</v>
      </c>
    </row>
    <row r="27" spans="1:2" x14ac:dyDescent="0.2">
      <c r="B27" s="2" t="s">
        <v>34</v>
      </c>
    </row>
    <row r="29" spans="1:2" x14ac:dyDescent="0.2">
      <c r="A29" s="53">
        <v>3</v>
      </c>
      <c r="B29" s="2" t="s">
        <v>35</v>
      </c>
    </row>
    <row r="30" spans="1:2" x14ac:dyDescent="0.2">
      <c r="B30" s="2" t="s">
        <v>36</v>
      </c>
    </row>
    <row r="31" spans="1:2" x14ac:dyDescent="0.2">
      <c r="B31" s="2" t="s">
        <v>37</v>
      </c>
    </row>
    <row r="33" spans="1:3" x14ac:dyDescent="0.2">
      <c r="A33" s="53">
        <v>4</v>
      </c>
      <c r="B33" s="2" t="s">
        <v>38</v>
      </c>
    </row>
    <row r="34" spans="1:3" x14ac:dyDescent="0.2">
      <c r="A34" s="53"/>
      <c r="B34" s="2" t="s">
        <v>39</v>
      </c>
    </row>
    <row r="35" spans="1:3" x14ac:dyDescent="0.2">
      <c r="B35" s="2" t="s">
        <v>40</v>
      </c>
    </row>
    <row r="38" spans="1:3" ht="18" x14ac:dyDescent="0.25">
      <c r="A38" s="51" t="s">
        <v>41</v>
      </c>
    </row>
    <row r="40" spans="1:3" x14ac:dyDescent="0.2">
      <c r="B40" s="2" t="s">
        <v>42</v>
      </c>
    </row>
    <row r="42" spans="1:3" x14ac:dyDescent="0.2">
      <c r="B42" s="2" t="s">
        <v>43</v>
      </c>
    </row>
    <row r="43" spans="1:3" x14ac:dyDescent="0.2">
      <c r="B43" s="2" t="s">
        <v>44</v>
      </c>
    </row>
    <row r="44" spans="1:3" x14ac:dyDescent="0.2">
      <c r="B44" s="2" t="s">
        <v>45</v>
      </c>
    </row>
    <row r="45" spans="1:3" x14ac:dyDescent="0.2">
      <c r="C45" s="54" t="s">
        <v>46</v>
      </c>
    </row>
    <row r="46" spans="1:3" x14ac:dyDescent="0.2">
      <c r="C46" s="54" t="s">
        <v>47</v>
      </c>
    </row>
    <row r="47" spans="1:3" x14ac:dyDescent="0.2">
      <c r="C47" s="54" t="s">
        <v>48</v>
      </c>
    </row>
    <row r="50" spans="1:8" ht="18" x14ac:dyDescent="0.25">
      <c r="A50" s="51" t="s">
        <v>56</v>
      </c>
      <c r="D50" s="57" t="s">
        <v>57</v>
      </c>
      <c r="F50" s="56"/>
    </row>
    <row r="52" spans="1:8" ht="13.5" thickBot="1" x14ac:dyDescent="0.25"/>
    <row r="53" spans="1:8" x14ac:dyDescent="0.2">
      <c r="D53" s="81" t="s">
        <v>58</v>
      </c>
      <c r="E53" s="82"/>
      <c r="F53" s="82"/>
      <c r="G53" s="82"/>
      <c r="H53" s="83"/>
    </row>
    <row r="54" spans="1:8" x14ac:dyDescent="0.2">
      <c r="D54" s="84"/>
      <c r="E54" s="85"/>
      <c r="F54" s="85"/>
      <c r="G54" s="85"/>
      <c r="H54" s="86"/>
    </row>
    <row r="55" spans="1:8" x14ac:dyDescent="0.2">
      <c r="D55" s="84"/>
      <c r="E55" s="85"/>
      <c r="F55" s="85"/>
      <c r="G55" s="85"/>
      <c r="H55" s="86"/>
    </row>
    <row r="56" spans="1:8" x14ac:dyDescent="0.2">
      <c r="D56" s="84"/>
      <c r="E56" s="85"/>
      <c r="F56" s="85"/>
      <c r="G56" s="85"/>
      <c r="H56" s="86"/>
    </row>
    <row r="57" spans="1:8" x14ac:dyDescent="0.2">
      <c r="D57" s="84"/>
      <c r="E57" s="85"/>
      <c r="F57" s="85"/>
      <c r="G57" s="85"/>
      <c r="H57" s="86"/>
    </row>
    <row r="58" spans="1:8" ht="13.5" thickBot="1" x14ac:dyDescent="0.25">
      <c r="D58" s="87"/>
      <c r="E58" s="88"/>
      <c r="F58" s="88"/>
      <c r="G58" s="88"/>
      <c r="H58" s="89"/>
    </row>
  </sheetData>
  <sheetProtection password="DB25" sheet="1" objects="1" scenarios="1"/>
  <mergeCells count="1">
    <mergeCell ref="D53:H58"/>
  </mergeCells>
  <phoneticPr fontId="0" type="noConversion"/>
  <hyperlinks>
    <hyperlink ref="D53:H58" r:id="rId1" display="http://www.excel-downloads.com/telechargements/file/concours-de-belote/342.htm"/>
    <hyperlink ref="D50" r:id="rId2" display="mailto:eric.michon@neuf.fr"/>
  </hyperlink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1"/>
  <sheetViews>
    <sheetView showRowColHeaders="0" zoomScale="229" workbookViewId="0">
      <pane ySplit="1" topLeftCell="A2" activePane="bottomLeft" state="frozen"/>
      <selection pane="bottomLeft" activeCell="B16" sqref="B16"/>
    </sheetView>
  </sheetViews>
  <sheetFormatPr baseColWidth="10" defaultRowHeight="12.75" x14ac:dyDescent="0.2"/>
  <cols>
    <col min="1" max="1" width="7.85546875" style="2" customWidth="1"/>
    <col min="2" max="2" width="31.7109375" style="2" customWidth="1"/>
    <col min="3" max="16384" width="11.42578125" style="2"/>
  </cols>
  <sheetData>
    <row r="1" spans="1:2" ht="32.25" customHeight="1" thickBot="1" x14ac:dyDescent="0.25">
      <c r="A1" s="1" t="s">
        <v>0</v>
      </c>
      <c r="B1" s="1" t="s">
        <v>1</v>
      </c>
    </row>
    <row r="2" spans="1:2" x14ac:dyDescent="0.2">
      <c r="A2" s="4">
        <v>1</v>
      </c>
      <c r="B2" s="18" t="s">
        <v>60</v>
      </c>
    </row>
    <row r="3" spans="1:2" x14ac:dyDescent="0.2">
      <c r="A3" s="5">
        <v>2</v>
      </c>
      <c r="B3" s="6" t="s">
        <v>61</v>
      </c>
    </row>
    <row r="4" spans="1:2" x14ac:dyDescent="0.2">
      <c r="A4" s="5">
        <v>3</v>
      </c>
      <c r="B4" s="19" t="s">
        <v>62</v>
      </c>
    </row>
    <row r="5" spans="1:2" x14ac:dyDescent="0.2">
      <c r="A5" s="5">
        <v>4</v>
      </c>
      <c r="B5" s="6" t="s">
        <v>63</v>
      </c>
    </row>
    <row r="6" spans="1:2" x14ac:dyDescent="0.2">
      <c r="A6" s="5">
        <v>5</v>
      </c>
      <c r="B6" s="19" t="s">
        <v>64</v>
      </c>
    </row>
    <row r="7" spans="1:2" x14ac:dyDescent="0.2">
      <c r="A7" s="5">
        <v>6</v>
      </c>
      <c r="B7" s="6" t="s">
        <v>65</v>
      </c>
    </row>
    <row r="8" spans="1:2" x14ac:dyDescent="0.2">
      <c r="A8" s="5">
        <v>7</v>
      </c>
      <c r="B8" s="19" t="s">
        <v>66</v>
      </c>
    </row>
    <row r="9" spans="1:2" x14ac:dyDescent="0.2">
      <c r="A9" s="5">
        <v>8</v>
      </c>
      <c r="B9" s="6" t="s">
        <v>67</v>
      </c>
    </row>
    <row r="10" spans="1:2" x14ac:dyDescent="0.2">
      <c r="A10" s="5">
        <v>9</v>
      </c>
      <c r="B10" s="19" t="s">
        <v>68</v>
      </c>
    </row>
    <row r="11" spans="1:2" x14ac:dyDescent="0.2">
      <c r="A11" s="5">
        <v>10</v>
      </c>
      <c r="B11" s="6" t="s">
        <v>69</v>
      </c>
    </row>
    <row r="12" spans="1:2" x14ac:dyDescent="0.2">
      <c r="A12" s="5">
        <v>11</v>
      </c>
      <c r="B12" s="19" t="s">
        <v>70</v>
      </c>
    </row>
    <row r="13" spans="1:2" x14ac:dyDescent="0.2">
      <c r="A13" s="5">
        <v>12</v>
      </c>
      <c r="B13" s="6" t="s">
        <v>71</v>
      </c>
    </row>
    <row r="14" spans="1:2" x14ac:dyDescent="0.2">
      <c r="A14" s="5">
        <v>13</v>
      </c>
      <c r="B14" s="19" t="s">
        <v>72</v>
      </c>
    </row>
    <row r="15" spans="1:2" x14ac:dyDescent="0.2">
      <c r="A15" s="5">
        <v>14</v>
      </c>
      <c r="B15" s="6" t="s">
        <v>73</v>
      </c>
    </row>
    <row r="16" spans="1:2" x14ac:dyDescent="0.2">
      <c r="A16" s="5">
        <v>15</v>
      </c>
      <c r="B16" s="19"/>
    </row>
    <row r="17" spans="1:2" x14ac:dyDescent="0.2">
      <c r="A17" s="5">
        <v>16</v>
      </c>
      <c r="B17" s="6"/>
    </row>
    <row r="18" spans="1:2" x14ac:dyDescent="0.2">
      <c r="A18" s="5">
        <v>17</v>
      </c>
      <c r="B18" s="19"/>
    </row>
    <row r="19" spans="1:2" x14ac:dyDescent="0.2">
      <c r="A19" s="5">
        <v>18</v>
      </c>
      <c r="B19" s="6"/>
    </row>
    <row r="20" spans="1:2" x14ac:dyDescent="0.2">
      <c r="A20" s="5">
        <v>19</v>
      </c>
      <c r="B20" s="19"/>
    </row>
    <row r="21" spans="1:2" x14ac:dyDescent="0.2">
      <c r="A21" s="5">
        <v>20</v>
      </c>
      <c r="B21" s="6"/>
    </row>
    <row r="22" spans="1:2" x14ac:dyDescent="0.2">
      <c r="A22" s="5">
        <v>21</v>
      </c>
      <c r="B22" s="19"/>
    </row>
    <row r="23" spans="1:2" x14ac:dyDescent="0.2">
      <c r="A23" s="5">
        <v>22</v>
      </c>
      <c r="B23" s="6"/>
    </row>
    <row r="24" spans="1:2" x14ac:dyDescent="0.2">
      <c r="A24" s="5">
        <v>23</v>
      </c>
      <c r="B24" s="19"/>
    </row>
    <row r="25" spans="1:2" x14ac:dyDescent="0.2">
      <c r="A25" s="5">
        <v>24</v>
      </c>
      <c r="B25" s="6"/>
    </row>
    <row r="26" spans="1:2" x14ac:dyDescent="0.2">
      <c r="A26" s="5">
        <v>25</v>
      </c>
      <c r="B26" s="19"/>
    </row>
    <row r="27" spans="1:2" x14ac:dyDescent="0.2">
      <c r="A27" s="5">
        <v>26</v>
      </c>
      <c r="B27" s="6"/>
    </row>
    <row r="28" spans="1:2" x14ac:dyDescent="0.2">
      <c r="A28" s="5">
        <v>27</v>
      </c>
      <c r="B28" s="19"/>
    </row>
    <row r="29" spans="1:2" x14ac:dyDescent="0.2">
      <c r="A29" s="5">
        <v>28</v>
      </c>
      <c r="B29" s="6"/>
    </row>
    <row r="30" spans="1:2" x14ac:dyDescent="0.2">
      <c r="A30" s="5">
        <v>29</v>
      </c>
      <c r="B30" s="19"/>
    </row>
    <row r="31" spans="1:2" x14ac:dyDescent="0.2">
      <c r="A31" s="5">
        <v>30</v>
      </c>
      <c r="B31" s="6"/>
    </row>
    <row r="32" spans="1:2" x14ac:dyDescent="0.2">
      <c r="A32" s="5">
        <v>31</v>
      </c>
      <c r="B32" s="19"/>
    </row>
    <row r="33" spans="1:2" x14ac:dyDescent="0.2">
      <c r="A33" s="5">
        <v>32</v>
      </c>
      <c r="B33" s="6"/>
    </row>
    <row r="34" spans="1:2" x14ac:dyDescent="0.2">
      <c r="A34" s="5">
        <v>33</v>
      </c>
      <c r="B34" s="19"/>
    </row>
    <row r="35" spans="1:2" x14ac:dyDescent="0.2">
      <c r="A35" s="5">
        <v>34</v>
      </c>
      <c r="B35" s="6"/>
    </row>
    <row r="36" spans="1:2" x14ac:dyDescent="0.2">
      <c r="A36" s="5">
        <v>35</v>
      </c>
      <c r="B36" s="19"/>
    </row>
    <row r="37" spans="1:2" x14ac:dyDescent="0.2">
      <c r="A37" s="5">
        <v>36</v>
      </c>
      <c r="B37" s="6"/>
    </row>
    <row r="38" spans="1:2" x14ac:dyDescent="0.2">
      <c r="A38" s="5">
        <v>37</v>
      </c>
      <c r="B38" s="19"/>
    </row>
    <row r="39" spans="1:2" x14ac:dyDescent="0.2">
      <c r="A39" s="5">
        <v>38</v>
      </c>
      <c r="B39" s="6"/>
    </row>
    <row r="40" spans="1:2" x14ac:dyDescent="0.2">
      <c r="A40" s="5">
        <v>39</v>
      </c>
      <c r="B40" s="19"/>
    </row>
    <row r="41" spans="1:2" x14ac:dyDescent="0.2">
      <c r="A41" s="5">
        <v>40</v>
      </c>
      <c r="B41" s="6"/>
    </row>
    <row r="42" spans="1:2" x14ac:dyDescent="0.2">
      <c r="A42" s="5">
        <v>41</v>
      </c>
      <c r="B42" s="19"/>
    </row>
    <row r="43" spans="1:2" x14ac:dyDescent="0.2">
      <c r="A43" s="5">
        <v>42</v>
      </c>
      <c r="B43" s="6"/>
    </row>
    <row r="44" spans="1:2" x14ac:dyDescent="0.2">
      <c r="A44" s="5">
        <v>43</v>
      </c>
      <c r="B44" s="19"/>
    </row>
    <row r="45" spans="1:2" x14ac:dyDescent="0.2">
      <c r="A45" s="5">
        <v>44</v>
      </c>
      <c r="B45" s="6"/>
    </row>
    <row r="46" spans="1:2" x14ac:dyDescent="0.2">
      <c r="A46" s="5">
        <v>45</v>
      </c>
      <c r="B46" s="19"/>
    </row>
    <row r="47" spans="1:2" x14ac:dyDescent="0.2">
      <c r="A47" s="5">
        <v>46</v>
      </c>
      <c r="B47" s="6"/>
    </row>
    <row r="48" spans="1:2" x14ac:dyDescent="0.2">
      <c r="A48" s="5">
        <v>47</v>
      </c>
      <c r="B48" s="19"/>
    </row>
    <row r="49" spans="1:2" x14ac:dyDescent="0.2">
      <c r="A49" s="5">
        <v>48</v>
      </c>
      <c r="B49" s="6"/>
    </row>
    <row r="50" spans="1:2" x14ac:dyDescent="0.2">
      <c r="A50" s="5">
        <v>49</v>
      </c>
      <c r="B50" s="19"/>
    </row>
    <row r="51" spans="1:2" x14ac:dyDescent="0.2">
      <c r="A51" s="5">
        <v>50</v>
      </c>
      <c r="B51" s="6"/>
    </row>
    <row r="52" spans="1:2" x14ac:dyDescent="0.2">
      <c r="A52" s="5">
        <v>51</v>
      </c>
      <c r="B52" s="19"/>
    </row>
    <row r="53" spans="1:2" x14ac:dyDescent="0.2">
      <c r="A53" s="5">
        <v>52</v>
      </c>
      <c r="B53" s="6"/>
    </row>
    <row r="54" spans="1:2" x14ac:dyDescent="0.2">
      <c r="A54" s="5">
        <v>53</v>
      </c>
      <c r="B54" s="19"/>
    </row>
    <row r="55" spans="1:2" x14ac:dyDescent="0.2">
      <c r="A55" s="5">
        <v>54</v>
      </c>
      <c r="B55" s="6"/>
    </row>
    <row r="56" spans="1:2" x14ac:dyDescent="0.2">
      <c r="A56" s="5">
        <v>55</v>
      </c>
      <c r="B56" s="19"/>
    </row>
    <row r="57" spans="1:2" x14ac:dyDescent="0.2">
      <c r="A57" s="5">
        <v>56</v>
      </c>
      <c r="B57" s="6"/>
    </row>
    <row r="58" spans="1:2" x14ac:dyDescent="0.2">
      <c r="A58" s="5">
        <v>57</v>
      </c>
      <c r="B58" s="19"/>
    </row>
    <row r="59" spans="1:2" x14ac:dyDescent="0.2">
      <c r="A59" s="5">
        <v>58</v>
      </c>
      <c r="B59" s="6"/>
    </row>
    <row r="60" spans="1:2" x14ac:dyDescent="0.2">
      <c r="A60" s="5">
        <v>59</v>
      </c>
      <c r="B60" s="19"/>
    </row>
    <row r="61" spans="1:2" x14ac:dyDescent="0.2">
      <c r="A61" s="5">
        <v>60</v>
      </c>
      <c r="B61" s="6"/>
    </row>
    <row r="62" spans="1:2" x14ac:dyDescent="0.2">
      <c r="A62" s="5">
        <v>61</v>
      </c>
      <c r="B62" s="19"/>
    </row>
    <row r="63" spans="1:2" x14ac:dyDescent="0.2">
      <c r="A63" s="5">
        <v>62</v>
      </c>
      <c r="B63" s="6"/>
    </row>
    <row r="64" spans="1:2" x14ac:dyDescent="0.2">
      <c r="A64" s="5">
        <v>63</v>
      </c>
      <c r="B64" s="19"/>
    </row>
    <row r="65" spans="1:2" x14ac:dyDescent="0.2">
      <c r="A65" s="5">
        <v>64</v>
      </c>
      <c r="B65" s="6"/>
    </row>
    <row r="66" spans="1:2" x14ac:dyDescent="0.2">
      <c r="A66" s="5">
        <v>65</v>
      </c>
      <c r="B66" s="19"/>
    </row>
    <row r="67" spans="1:2" x14ac:dyDescent="0.2">
      <c r="A67" s="5">
        <v>66</v>
      </c>
      <c r="B67" s="6"/>
    </row>
    <row r="68" spans="1:2" x14ac:dyDescent="0.2">
      <c r="A68" s="5">
        <v>67</v>
      </c>
      <c r="B68" s="19"/>
    </row>
    <row r="69" spans="1:2" x14ac:dyDescent="0.2">
      <c r="A69" s="5">
        <v>68</v>
      </c>
      <c r="B69" s="6"/>
    </row>
    <row r="70" spans="1:2" x14ac:dyDescent="0.2">
      <c r="A70" s="5">
        <v>69</v>
      </c>
      <c r="B70" s="19"/>
    </row>
    <row r="71" spans="1:2" x14ac:dyDescent="0.2">
      <c r="A71" s="5">
        <v>70</v>
      </c>
      <c r="B71" s="6"/>
    </row>
    <row r="72" spans="1:2" x14ac:dyDescent="0.2">
      <c r="A72" s="5">
        <v>71</v>
      </c>
      <c r="B72" s="19"/>
    </row>
    <row r="73" spans="1:2" x14ac:dyDescent="0.2">
      <c r="A73" s="5">
        <v>72</v>
      </c>
      <c r="B73" s="6"/>
    </row>
    <row r="74" spans="1:2" x14ac:dyDescent="0.2">
      <c r="A74" s="5">
        <v>73</v>
      </c>
      <c r="B74" s="19"/>
    </row>
    <row r="75" spans="1:2" x14ac:dyDescent="0.2">
      <c r="A75" s="5">
        <v>74</v>
      </c>
      <c r="B75" s="6"/>
    </row>
    <row r="76" spans="1:2" x14ac:dyDescent="0.2">
      <c r="A76" s="5">
        <v>75</v>
      </c>
      <c r="B76" s="19"/>
    </row>
    <row r="77" spans="1:2" x14ac:dyDescent="0.2">
      <c r="A77" s="5">
        <v>76</v>
      </c>
      <c r="B77" s="6"/>
    </row>
    <row r="78" spans="1:2" x14ac:dyDescent="0.2">
      <c r="A78" s="5">
        <v>77</v>
      </c>
      <c r="B78" s="19"/>
    </row>
    <row r="79" spans="1:2" x14ac:dyDescent="0.2">
      <c r="A79" s="5">
        <v>78</v>
      </c>
      <c r="B79" s="6"/>
    </row>
    <row r="80" spans="1:2" x14ac:dyDescent="0.2">
      <c r="A80" s="5">
        <v>79</v>
      </c>
      <c r="B80" s="19"/>
    </row>
    <row r="81" spans="1:2" x14ac:dyDescent="0.2">
      <c r="A81" s="5">
        <v>80</v>
      </c>
      <c r="B81" s="6"/>
    </row>
    <row r="82" spans="1:2" x14ac:dyDescent="0.2">
      <c r="A82" s="5">
        <v>81</v>
      </c>
      <c r="B82" s="19"/>
    </row>
    <row r="83" spans="1:2" x14ac:dyDescent="0.2">
      <c r="A83" s="5">
        <v>82</v>
      </c>
      <c r="B83" s="6"/>
    </row>
    <row r="84" spans="1:2" x14ac:dyDescent="0.2">
      <c r="A84" s="5">
        <v>83</v>
      </c>
      <c r="B84" s="19"/>
    </row>
    <row r="85" spans="1:2" x14ac:dyDescent="0.2">
      <c r="A85" s="5">
        <v>84</v>
      </c>
      <c r="B85" s="6"/>
    </row>
    <row r="86" spans="1:2" x14ac:dyDescent="0.2">
      <c r="A86" s="5">
        <v>85</v>
      </c>
      <c r="B86" s="19"/>
    </row>
    <row r="87" spans="1:2" x14ac:dyDescent="0.2">
      <c r="A87" s="5">
        <v>86</v>
      </c>
      <c r="B87" s="6"/>
    </row>
    <row r="88" spans="1:2" x14ac:dyDescent="0.2">
      <c r="A88" s="5">
        <v>87</v>
      </c>
      <c r="B88" s="19"/>
    </row>
    <row r="89" spans="1:2" x14ac:dyDescent="0.2">
      <c r="A89" s="5">
        <v>88</v>
      </c>
      <c r="B89" s="6"/>
    </row>
    <row r="90" spans="1:2" x14ac:dyDescent="0.2">
      <c r="A90" s="5">
        <v>89</v>
      </c>
      <c r="B90" s="19"/>
    </row>
    <row r="91" spans="1:2" x14ac:dyDescent="0.2">
      <c r="A91" s="5">
        <v>90</v>
      </c>
      <c r="B91" s="6"/>
    </row>
    <row r="92" spans="1:2" x14ac:dyDescent="0.2">
      <c r="A92" s="5">
        <v>91</v>
      </c>
      <c r="B92" s="19"/>
    </row>
    <row r="93" spans="1:2" x14ac:dyDescent="0.2">
      <c r="A93" s="5">
        <v>92</v>
      </c>
      <c r="B93" s="6"/>
    </row>
    <row r="94" spans="1:2" x14ac:dyDescent="0.2">
      <c r="A94" s="5">
        <v>93</v>
      </c>
      <c r="B94" s="19"/>
    </row>
    <row r="95" spans="1:2" x14ac:dyDescent="0.2">
      <c r="A95" s="5">
        <v>94</v>
      </c>
      <c r="B95" s="6"/>
    </row>
    <row r="96" spans="1:2" x14ac:dyDescent="0.2">
      <c r="A96" s="5">
        <v>95</v>
      </c>
      <c r="B96" s="19"/>
    </row>
    <row r="97" spans="1:2" x14ac:dyDescent="0.2">
      <c r="A97" s="5">
        <v>96</v>
      </c>
      <c r="B97" s="6"/>
    </row>
    <row r="98" spans="1:2" x14ac:dyDescent="0.2">
      <c r="A98" s="5">
        <v>97</v>
      </c>
      <c r="B98" s="19"/>
    </row>
    <row r="99" spans="1:2" x14ac:dyDescent="0.2">
      <c r="A99" s="5">
        <v>98</v>
      </c>
      <c r="B99" s="6"/>
    </row>
    <row r="100" spans="1:2" x14ac:dyDescent="0.2">
      <c r="A100" s="5">
        <v>99</v>
      </c>
      <c r="B100" s="19"/>
    </row>
    <row r="101" spans="1:2" ht="13.5" thickBot="1" x14ac:dyDescent="0.25">
      <c r="A101" s="3">
        <v>100</v>
      </c>
      <c r="B101" s="7"/>
    </row>
  </sheetData>
  <sheetProtection password="DB25" sheet="1" objects="1" scenarios="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1"/>
  <sheetViews>
    <sheetView showGridLines="0" showRowColHeaders="0" zoomScale="183" zoomScaleNormal="183" workbookViewId="0">
      <pane ySplit="1" topLeftCell="A2" activePane="bottomLeft" state="frozen"/>
      <selection pane="bottomLeft" activeCell="D14" sqref="D14"/>
    </sheetView>
  </sheetViews>
  <sheetFormatPr baseColWidth="10" defaultRowHeight="12.75" x14ac:dyDescent="0.2"/>
  <cols>
    <col min="1" max="1" width="6.140625" style="12" customWidth="1"/>
    <col min="2" max="2" width="5.42578125" style="12" customWidth="1"/>
    <col min="3" max="3" width="19.85546875" style="12" customWidth="1"/>
    <col min="4" max="4" width="7" style="12" bestFit="1" customWidth="1"/>
    <col min="5" max="5" width="3.140625" style="12" hidden="1" customWidth="1"/>
    <col min="6" max="6" width="5.42578125" style="12" hidden="1" customWidth="1"/>
    <col min="7" max="7" width="29.7109375" style="12" customWidth="1"/>
    <col min="8" max="8" width="3" style="12" hidden="1" customWidth="1"/>
    <col min="9" max="9" width="12.28515625" style="12" hidden="1" customWidth="1"/>
    <col min="10" max="10" width="12" style="12" customWidth="1"/>
    <col min="11" max="11" width="5.140625" style="12" hidden="1" customWidth="1"/>
    <col min="12" max="12" width="14.28515625" style="12" customWidth="1"/>
    <col min="13" max="16384" width="11.42578125" style="12"/>
  </cols>
  <sheetData>
    <row r="1" spans="1:11" s="10" customFormat="1" ht="29.25" customHeight="1" thickBot="1" x14ac:dyDescent="0.25">
      <c r="A1" s="31" t="s">
        <v>17</v>
      </c>
      <c r="B1" s="32" t="s">
        <v>10</v>
      </c>
      <c r="C1" s="33" t="s">
        <v>1</v>
      </c>
      <c r="D1" s="34" t="s">
        <v>3</v>
      </c>
      <c r="E1" s="9">
        <f>COUNTA(Equipes!B2:B101)</f>
        <v>14</v>
      </c>
      <c r="F1" s="22">
        <f>SUM(Classement!Q3:Q102,Classement!T3:T102,Classement!W3:W102)</f>
        <v>14</v>
      </c>
      <c r="G1" s="20"/>
      <c r="H1" s="10" t="s">
        <v>10</v>
      </c>
      <c r="I1" s="10" t="s">
        <v>18</v>
      </c>
      <c r="K1" s="10">
        <f>Paramètres!B1*162</f>
        <v>1620</v>
      </c>
    </row>
    <row r="2" spans="1:11" x14ac:dyDescent="0.2">
      <c r="A2" s="90">
        <v>1</v>
      </c>
      <c r="B2" s="35">
        <f t="shared" ref="B2:B17" si="0">IF(C2="","",E2)</f>
        <v>6</v>
      </c>
      <c r="C2" s="36" t="str">
        <f>IF(NOT(ISBLANK(E2)),VLOOKUP(E2,Equipes!$A$2:$B$101,2),"")</f>
        <v>f</v>
      </c>
      <c r="D2" s="37">
        <v>500</v>
      </c>
      <c r="E2" s="11">
        <v>6</v>
      </c>
      <c r="F2" s="21">
        <f>D3</f>
        <v>1120</v>
      </c>
      <c r="G2" s="11"/>
      <c r="H2" s="23"/>
      <c r="I2" s="12">
        <f t="shared" ref="I2:I15" ca="1" si="1">RAND()</f>
        <v>0.48032027545479072</v>
      </c>
      <c r="K2" s="12">
        <f>COUNT(D2:D101)</f>
        <v>14</v>
      </c>
    </row>
    <row r="3" spans="1:11" ht="13.5" thickBot="1" x14ac:dyDescent="0.25">
      <c r="A3" s="91"/>
      <c r="B3" s="38">
        <f t="shared" si="0"/>
        <v>10</v>
      </c>
      <c r="C3" s="39" t="str">
        <f>IF(NOT(ISBLANK(E3)),VLOOKUP(E3,Equipes!$A$2:$B$101,2),"")</f>
        <v>j</v>
      </c>
      <c r="D3" s="40">
        <v>1120</v>
      </c>
      <c r="E3" s="11">
        <v>10</v>
      </c>
      <c r="F3" s="21">
        <f>D2</f>
        <v>500</v>
      </c>
      <c r="G3" s="11"/>
      <c r="H3" s="23"/>
      <c r="I3" s="12">
        <f t="shared" ca="1" si="1"/>
        <v>0.80862364720102442</v>
      </c>
    </row>
    <row r="4" spans="1:11" x14ac:dyDescent="0.2">
      <c r="A4" s="92">
        <f>IF(C4&lt;&gt;"",A2+1,"")</f>
        <v>2</v>
      </c>
      <c r="B4" s="41">
        <f t="shared" si="0"/>
        <v>4</v>
      </c>
      <c r="C4" s="42" t="str">
        <f>IF(NOT(ISBLANK(E4)),VLOOKUP(E4,Equipes!$A$2:$B$101,2),"")</f>
        <v>d</v>
      </c>
      <c r="D4" s="37">
        <v>500</v>
      </c>
      <c r="E4" s="11">
        <v>4</v>
      </c>
      <c r="F4" s="21">
        <f>D5</f>
        <v>1120</v>
      </c>
      <c r="G4" s="11"/>
      <c r="H4" s="23"/>
      <c r="I4" s="12">
        <f t="shared" ca="1" si="1"/>
        <v>9.411517699952765E-2</v>
      </c>
    </row>
    <row r="5" spans="1:11" ht="13.5" thickBot="1" x14ac:dyDescent="0.25">
      <c r="A5" s="91"/>
      <c r="B5" s="38">
        <f t="shared" si="0"/>
        <v>5</v>
      </c>
      <c r="C5" s="39" t="str">
        <f>IF(NOT(ISBLANK(E5)),VLOOKUP(E5,Equipes!$A$2:$B$101,2),"")</f>
        <v>e</v>
      </c>
      <c r="D5" s="40">
        <v>1120</v>
      </c>
      <c r="E5" s="11">
        <v>5</v>
      </c>
      <c r="F5" s="21">
        <f>D4</f>
        <v>500</v>
      </c>
      <c r="G5" s="11"/>
      <c r="H5" s="23"/>
      <c r="I5" s="12">
        <f t="shared" ca="1" si="1"/>
        <v>0.37005110511095718</v>
      </c>
    </row>
    <row r="6" spans="1:11" x14ac:dyDescent="0.2">
      <c r="A6" s="92">
        <f>IF(C6&lt;&gt;"",A4+1,"")</f>
        <v>3</v>
      </c>
      <c r="B6" s="41">
        <f t="shared" si="0"/>
        <v>1</v>
      </c>
      <c r="C6" s="42" t="str">
        <f>IF(NOT(ISBLANK(E6)),VLOOKUP(E6,Equipes!$A$2:$B$101,2),"")</f>
        <v>a</v>
      </c>
      <c r="D6" s="37">
        <v>500</v>
      </c>
      <c r="E6" s="11">
        <v>1</v>
      </c>
      <c r="F6" s="21">
        <f>D7</f>
        <v>1120</v>
      </c>
      <c r="G6" s="11"/>
      <c r="H6" s="23"/>
      <c r="I6" s="12">
        <f t="shared" ca="1" si="1"/>
        <v>0.95527362075848166</v>
      </c>
      <c r="K6" s="12">
        <f>COUNT(D6:D105)</f>
        <v>10</v>
      </c>
    </row>
    <row r="7" spans="1:11" ht="13.5" thickBot="1" x14ac:dyDescent="0.25">
      <c r="A7" s="91"/>
      <c r="B7" s="38">
        <f t="shared" si="0"/>
        <v>8</v>
      </c>
      <c r="C7" s="39" t="str">
        <f>IF(NOT(ISBLANK(E7)),VLOOKUP(E7,Equipes!$A$2:$B$101,2),"")</f>
        <v>h</v>
      </c>
      <c r="D7" s="40">
        <v>1120</v>
      </c>
      <c r="E7" s="11">
        <v>8</v>
      </c>
      <c r="F7" s="21">
        <f>D6</f>
        <v>500</v>
      </c>
      <c r="G7" s="11"/>
      <c r="H7" s="23"/>
      <c r="I7" s="11">
        <f t="shared" ca="1" si="1"/>
        <v>0.58762333737426997</v>
      </c>
      <c r="K7" s="12">
        <f>COUNT(D7:D106)</f>
        <v>9</v>
      </c>
    </row>
    <row r="8" spans="1:11" x14ac:dyDescent="0.2">
      <c r="A8" s="92">
        <f>IF(C8&lt;&gt;"",A6+1,"")</f>
        <v>4</v>
      </c>
      <c r="B8" s="41">
        <f t="shared" si="0"/>
        <v>2</v>
      </c>
      <c r="C8" s="42" t="str">
        <f>IF(NOT(ISBLANK(E8)),VLOOKUP(E8,Equipes!$A$2:$B$101,2),"")</f>
        <v>b</v>
      </c>
      <c r="D8" s="37">
        <v>500</v>
      </c>
      <c r="E8" s="11">
        <v>2</v>
      </c>
      <c r="F8" s="21">
        <f>D9</f>
        <v>1120</v>
      </c>
      <c r="G8" s="11"/>
      <c r="H8" s="23"/>
      <c r="I8" s="12">
        <f t="shared" ca="1" si="1"/>
        <v>0.60577863693302592</v>
      </c>
    </row>
    <row r="9" spans="1:11" ht="13.5" thickBot="1" x14ac:dyDescent="0.25">
      <c r="A9" s="91">
        <f t="shared" ref="A9:A51" si="2">IF(C9="","",A8+1)</f>
        <v>5</v>
      </c>
      <c r="B9" s="38">
        <f t="shared" si="0"/>
        <v>13</v>
      </c>
      <c r="C9" s="39" t="str">
        <f>IF(NOT(ISBLANK(E9)),VLOOKUP(E9,Equipes!$A$2:$B$101,2),"")</f>
        <v>m</v>
      </c>
      <c r="D9" s="40">
        <v>1120</v>
      </c>
      <c r="E9" s="11">
        <v>13</v>
      </c>
      <c r="F9" s="21">
        <f>D8</f>
        <v>500</v>
      </c>
      <c r="G9" s="11"/>
      <c r="H9" s="23"/>
      <c r="I9" s="12">
        <f t="shared" ca="1" si="1"/>
        <v>0.42677160813178316</v>
      </c>
    </row>
    <row r="10" spans="1:11" x14ac:dyDescent="0.2">
      <c r="A10" s="92">
        <f>IF(C10&lt;&gt;"",A8+1,"")</f>
        <v>5</v>
      </c>
      <c r="B10" s="41">
        <f t="shared" si="0"/>
        <v>12</v>
      </c>
      <c r="C10" s="42" t="str">
        <f>IF(NOT(ISBLANK(E10)),VLOOKUP(E10,Equipes!$A$2:$B$101,2),"")</f>
        <v>l</v>
      </c>
      <c r="D10" s="37">
        <v>500</v>
      </c>
      <c r="E10" s="11">
        <v>12</v>
      </c>
      <c r="F10" s="21">
        <f>D11</f>
        <v>1120</v>
      </c>
      <c r="G10" s="11"/>
      <c r="H10" s="23"/>
      <c r="I10" s="12">
        <f t="shared" ca="1" si="1"/>
        <v>0.74972226693679866</v>
      </c>
    </row>
    <row r="11" spans="1:11" ht="13.5" thickBot="1" x14ac:dyDescent="0.25">
      <c r="A11" s="91">
        <f t="shared" si="2"/>
        <v>6</v>
      </c>
      <c r="B11" s="38">
        <f t="shared" si="0"/>
        <v>7</v>
      </c>
      <c r="C11" s="39" t="str">
        <f>IF(NOT(ISBLANK(E11)),VLOOKUP(E11,Equipes!$A$2:$B$101,2),"")</f>
        <v>g</v>
      </c>
      <c r="D11" s="40">
        <v>1120</v>
      </c>
      <c r="E11" s="11">
        <v>7</v>
      </c>
      <c r="F11" s="21">
        <f>D10</f>
        <v>500</v>
      </c>
      <c r="G11" s="11"/>
      <c r="H11" s="23"/>
      <c r="I11" s="12">
        <f t="shared" ca="1" si="1"/>
        <v>0.92296323459908436</v>
      </c>
    </row>
    <row r="12" spans="1:11" x14ac:dyDescent="0.2">
      <c r="A12" s="92">
        <f>IF(C12&lt;&gt;"",A10+1,"")</f>
        <v>6</v>
      </c>
      <c r="B12" s="41">
        <f t="shared" si="0"/>
        <v>3</v>
      </c>
      <c r="C12" s="42" t="str">
        <f>IF(NOT(ISBLANK(E12)),VLOOKUP(E12,Equipes!$A$2:$B$101,2),"")</f>
        <v>c</v>
      </c>
      <c r="D12" s="37">
        <v>500</v>
      </c>
      <c r="E12" s="11">
        <v>3</v>
      </c>
      <c r="F12" s="21">
        <f>D13</f>
        <v>1120</v>
      </c>
      <c r="G12" s="11"/>
      <c r="H12" s="23"/>
      <c r="I12" s="12">
        <f t="shared" ca="1" si="1"/>
        <v>0.18351891419998789</v>
      </c>
      <c r="K12" s="12">
        <f>COUNT(D12:D111)</f>
        <v>4</v>
      </c>
    </row>
    <row r="13" spans="1:11" ht="13.5" thickBot="1" x14ac:dyDescent="0.25">
      <c r="A13" s="91">
        <f t="shared" si="2"/>
        <v>7</v>
      </c>
      <c r="B13" s="38">
        <f t="shared" si="0"/>
        <v>14</v>
      </c>
      <c r="C13" s="39" t="str">
        <f>IF(NOT(ISBLANK(E13)),VLOOKUP(E13,Equipes!$A$2:$B$101,2),"")</f>
        <v>n</v>
      </c>
      <c r="D13" s="40">
        <v>1120</v>
      </c>
      <c r="E13" s="11">
        <v>14</v>
      </c>
      <c r="F13" s="21">
        <f>D12</f>
        <v>500</v>
      </c>
      <c r="G13" s="11"/>
      <c r="H13" s="23"/>
      <c r="I13" s="12">
        <f t="shared" ca="1" si="1"/>
        <v>0.88441146199740295</v>
      </c>
    </row>
    <row r="14" spans="1:11" x14ac:dyDescent="0.2">
      <c r="A14" s="92">
        <f>IF(C14&lt;&gt;"",A12+1,"")</f>
        <v>7</v>
      </c>
      <c r="B14" s="41">
        <f t="shared" si="0"/>
        <v>11</v>
      </c>
      <c r="C14" s="42" t="str">
        <f>IF(NOT(ISBLANK(E14)),VLOOKUP(E14,Equipes!$A$2:$B$101,2),"")</f>
        <v>k</v>
      </c>
      <c r="D14" s="37">
        <v>500</v>
      </c>
      <c r="E14" s="11">
        <v>11</v>
      </c>
      <c r="F14" s="21">
        <f>D15</f>
        <v>1120</v>
      </c>
      <c r="G14" s="11"/>
      <c r="H14" s="23"/>
      <c r="I14" s="12">
        <f t="shared" ca="1" si="1"/>
        <v>0.2410095045580769</v>
      </c>
      <c r="K14" s="12">
        <f>COUNT(D14:D113)</f>
        <v>2</v>
      </c>
    </row>
    <row r="15" spans="1:11" x14ac:dyDescent="0.2">
      <c r="A15" s="91">
        <f t="shared" si="2"/>
        <v>8</v>
      </c>
      <c r="B15" s="38">
        <f t="shared" si="0"/>
        <v>9</v>
      </c>
      <c r="C15" s="39" t="str">
        <f>IF(NOT(ISBLANK(E15)),VLOOKUP(E15,Equipes!$A$2:$B$101,2),"")</f>
        <v>i</v>
      </c>
      <c r="D15" s="40">
        <v>1120</v>
      </c>
      <c r="E15" s="11">
        <v>9</v>
      </c>
      <c r="F15" s="21">
        <f>D14</f>
        <v>500</v>
      </c>
      <c r="G15" s="11"/>
      <c r="H15" s="23"/>
      <c r="I15" s="12">
        <f t="shared" ca="1" si="1"/>
        <v>0.64403545784574456</v>
      </c>
    </row>
    <row r="16" spans="1:11" x14ac:dyDescent="0.2">
      <c r="A16" s="92" t="str">
        <f>IF(C16&lt;&gt;"",A14+1,"")</f>
        <v/>
      </c>
      <c r="B16" s="41" t="str">
        <f t="shared" si="0"/>
        <v/>
      </c>
      <c r="C16" s="42" t="str">
        <f>IF(NOT(ISBLANK(E16)),VLOOKUP(E16,Equipes!$A$2:$B$101,2),"")</f>
        <v/>
      </c>
      <c r="D16" s="46"/>
      <c r="E16" s="77"/>
      <c r="F16" s="21">
        <f>D17</f>
        <v>0</v>
      </c>
      <c r="G16" s="11"/>
      <c r="I16" s="12">
        <f t="shared" ref="I16:I33" ca="1" si="3">RAND()</f>
        <v>0.65898669791562292</v>
      </c>
    </row>
    <row r="17" spans="1:11" x14ac:dyDescent="0.2">
      <c r="A17" s="91" t="str">
        <f t="shared" si="2"/>
        <v/>
      </c>
      <c r="B17" s="38" t="str">
        <f t="shared" si="0"/>
        <v/>
      </c>
      <c r="C17" s="39" t="str">
        <f>IF(NOT(ISBLANK(E17)),VLOOKUP(E17,Equipes!$A$2:$B$101,2),"")</f>
        <v/>
      </c>
      <c r="D17" s="47"/>
      <c r="E17" s="11"/>
      <c r="F17" s="21">
        <f>D16</f>
        <v>0</v>
      </c>
      <c r="G17" s="11"/>
      <c r="H17" s="23"/>
      <c r="I17" s="12">
        <f t="shared" ca="1" si="3"/>
        <v>0.57275591441583906</v>
      </c>
    </row>
    <row r="18" spans="1:11" x14ac:dyDescent="0.2">
      <c r="A18" s="92" t="str">
        <f>IF(C18&lt;&gt;"",A16+1,"")</f>
        <v/>
      </c>
      <c r="B18" s="41" t="str">
        <f t="shared" ref="B18:B51" si="4">IF(C18="","",E18)</f>
        <v/>
      </c>
      <c r="C18" s="42" t="str">
        <f>IF(NOT(ISBLANK(E18)),VLOOKUP(E18,Equipes!$A$2:$B$101,2),"")</f>
        <v/>
      </c>
      <c r="D18" s="46"/>
      <c r="E18" s="11"/>
      <c r="F18" s="21">
        <f>D19</f>
        <v>0</v>
      </c>
      <c r="G18" s="11"/>
      <c r="H18" s="23"/>
      <c r="I18" s="12">
        <f t="shared" ca="1" si="3"/>
        <v>0.10010874591422469</v>
      </c>
    </row>
    <row r="19" spans="1:11" x14ac:dyDescent="0.2">
      <c r="A19" s="91" t="str">
        <f t="shared" si="2"/>
        <v/>
      </c>
      <c r="B19" s="38" t="str">
        <f t="shared" si="4"/>
        <v/>
      </c>
      <c r="C19" s="39" t="str">
        <f>IF(NOT(ISBLANK(E19)),VLOOKUP(E19,Equipes!$A$2:$B$101,2),"")</f>
        <v/>
      </c>
      <c r="D19" s="47"/>
      <c r="E19" s="11"/>
      <c r="F19" s="21">
        <f>D18</f>
        <v>0</v>
      </c>
      <c r="G19" s="11"/>
      <c r="H19" s="23"/>
      <c r="I19" s="12">
        <f t="shared" ca="1" si="3"/>
        <v>0.2762195865454069</v>
      </c>
    </row>
    <row r="20" spans="1:11" x14ac:dyDescent="0.2">
      <c r="A20" s="92" t="str">
        <f>IF(C20&lt;&gt;"",A18+1,"")</f>
        <v/>
      </c>
      <c r="B20" s="41" t="str">
        <f t="shared" si="4"/>
        <v/>
      </c>
      <c r="C20" s="42" t="str">
        <f>IF(NOT(ISBLANK(E20)),VLOOKUP(E20,Equipes!$A$2:$B$101,2),"")</f>
        <v/>
      </c>
      <c r="D20" s="46"/>
      <c r="E20" s="11"/>
      <c r="F20" s="21">
        <f>D21</f>
        <v>0</v>
      </c>
      <c r="G20" s="11"/>
      <c r="H20" s="23"/>
      <c r="I20" s="12">
        <f t="shared" ca="1" si="3"/>
        <v>2.5565322567798754E-2</v>
      </c>
    </row>
    <row r="21" spans="1:11" x14ac:dyDescent="0.2">
      <c r="A21" s="91" t="str">
        <f t="shared" si="2"/>
        <v/>
      </c>
      <c r="B21" s="38" t="str">
        <f t="shared" si="4"/>
        <v/>
      </c>
      <c r="C21" s="39" t="str">
        <f>IF(NOT(ISBLANK(E21)),VLOOKUP(E21,Equipes!$A$2:$B$101,2),"")</f>
        <v/>
      </c>
      <c r="D21" s="47"/>
      <c r="E21" s="11"/>
      <c r="F21" s="21">
        <f>D20</f>
        <v>0</v>
      </c>
      <c r="G21" s="11"/>
      <c r="H21" s="23"/>
      <c r="I21" s="12">
        <f t="shared" ca="1" si="3"/>
        <v>0.37681096793932345</v>
      </c>
      <c r="K21" s="12">
        <f>COUNT(D21:D120)</f>
        <v>0</v>
      </c>
    </row>
    <row r="22" spans="1:11" x14ac:dyDescent="0.2">
      <c r="A22" s="92" t="str">
        <f>IF(C22&lt;&gt;"",A20+1,"")</f>
        <v/>
      </c>
      <c r="B22" s="41" t="str">
        <f t="shared" si="4"/>
        <v/>
      </c>
      <c r="C22" s="42" t="str">
        <f>IF(NOT(ISBLANK(E22)),VLOOKUP(E22,Equipes!$A$2:$B$101,2),"")</f>
        <v/>
      </c>
      <c r="D22" s="46"/>
      <c r="E22" s="11"/>
      <c r="F22" s="21">
        <f>D23</f>
        <v>0</v>
      </c>
      <c r="G22" s="11"/>
      <c r="H22" s="23"/>
      <c r="I22" s="11">
        <f t="shared" ca="1" si="3"/>
        <v>0.12611626081679694</v>
      </c>
    </row>
    <row r="23" spans="1:11" x14ac:dyDescent="0.2">
      <c r="A23" s="91" t="str">
        <f t="shared" si="2"/>
        <v/>
      </c>
      <c r="B23" s="38" t="str">
        <f t="shared" si="4"/>
        <v/>
      </c>
      <c r="C23" s="39" t="str">
        <f>IF(NOT(ISBLANK(E23)),VLOOKUP(E23,Equipes!$A$2:$B$101,2),"")</f>
        <v/>
      </c>
      <c r="D23" s="47"/>
      <c r="E23" s="11"/>
      <c r="F23" s="21">
        <f>D22</f>
        <v>0</v>
      </c>
      <c r="G23" s="11"/>
      <c r="H23" s="23"/>
      <c r="I23" s="12">
        <f t="shared" ca="1" si="3"/>
        <v>0.47425041934232492</v>
      </c>
    </row>
    <row r="24" spans="1:11" x14ac:dyDescent="0.2">
      <c r="A24" s="92" t="str">
        <f>IF(C24&lt;&gt;"",A22+1,"")</f>
        <v/>
      </c>
      <c r="B24" s="41" t="str">
        <f t="shared" si="4"/>
        <v/>
      </c>
      <c r="C24" s="42" t="str">
        <f>IF(NOT(ISBLANK(E24)),VLOOKUP(E24,Equipes!$A$2:$B$101,2),"")</f>
        <v/>
      </c>
      <c r="D24" s="46"/>
      <c r="E24" s="11"/>
      <c r="F24" s="21">
        <f>D25</f>
        <v>0</v>
      </c>
      <c r="G24" s="11"/>
      <c r="H24" s="23"/>
      <c r="I24" s="12">
        <f t="shared" ca="1" si="3"/>
        <v>0.67903621220036858</v>
      </c>
    </row>
    <row r="25" spans="1:11" x14ac:dyDescent="0.2">
      <c r="A25" s="91" t="str">
        <f t="shared" si="2"/>
        <v/>
      </c>
      <c r="B25" s="38" t="str">
        <f t="shared" si="4"/>
        <v/>
      </c>
      <c r="C25" s="39" t="str">
        <f>IF(NOT(ISBLANK(E25)),VLOOKUP(E25,Equipes!$A$2:$B$101,2),"")</f>
        <v/>
      </c>
      <c r="D25" s="47"/>
      <c r="E25" s="11"/>
      <c r="F25" s="21">
        <f>D24</f>
        <v>0</v>
      </c>
      <c r="G25" s="11"/>
      <c r="H25" s="23"/>
      <c r="I25" s="12">
        <f t="shared" ca="1" si="3"/>
        <v>0.1159869765796806</v>
      </c>
    </row>
    <row r="26" spans="1:11" x14ac:dyDescent="0.2">
      <c r="A26" s="92" t="str">
        <f>IF(C26&lt;&gt;"",A24+1,"")</f>
        <v/>
      </c>
      <c r="B26" s="41" t="str">
        <f t="shared" si="4"/>
        <v/>
      </c>
      <c r="C26" s="42" t="str">
        <f>IF(NOT(ISBLANK(E26)),VLOOKUP(E26,Equipes!$A$2:$B$101,2),"")</f>
        <v/>
      </c>
      <c r="D26" s="46"/>
      <c r="E26" s="77"/>
      <c r="F26" s="21">
        <f>D27</f>
        <v>0</v>
      </c>
      <c r="G26" s="11"/>
      <c r="I26" s="12">
        <f t="shared" ca="1" si="3"/>
        <v>0.31452448152957313</v>
      </c>
    </row>
    <row r="27" spans="1:11" x14ac:dyDescent="0.2">
      <c r="A27" s="91" t="str">
        <f t="shared" si="2"/>
        <v/>
      </c>
      <c r="B27" s="38" t="str">
        <f t="shared" si="4"/>
        <v/>
      </c>
      <c r="C27" s="39" t="str">
        <f>IF(NOT(ISBLANK(E27)),VLOOKUP(E27,Equipes!$A$2:$B$101,2),"")</f>
        <v/>
      </c>
      <c r="D27" s="47"/>
      <c r="E27" s="11"/>
      <c r="F27" s="21">
        <f>D26</f>
        <v>0</v>
      </c>
      <c r="G27" s="11"/>
      <c r="H27" s="23"/>
      <c r="I27" s="12">
        <f t="shared" ca="1" si="3"/>
        <v>0.75196555592084391</v>
      </c>
    </row>
    <row r="28" spans="1:11" x14ac:dyDescent="0.2">
      <c r="A28" s="92" t="str">
        <f>IF(C28&lt;&gt;"",A26+1,"")</f>
        <v/>
      </c>
      <c r="B28" s="41" t="str">
        <f t="shared" si="4"/>
        <v/>
      </c>
      <c r="C28" s="42" t="str">
        <f>IF(NOT(ISBLANK(E28)),VLOOKUP(E28,Equipes!$A$2:$B$101,2),"")</f>
        <v/>
      </c>
      <c r="D28" s="46"/>
      <c r="E28" s="11"/>
      <c r="F28" s="21">
        <f>D29</f>
        <v>0</v>
      </c>
      <c r="G28" s="11"/>
      <c r="H28" s="23"/>
      <c r="I28" s="12">
        <f t="shared" ca="1" si="3"/>
        <v>0.39481906765248487</v>
      </c>
      <c r="K28" s="12">
        <f>COUNT(D28:D127)</f>
        <v>0</v>
      </c>
    </row>
    <row r="29" spans="1:11" x14ac:dyDescent="0.2">
      <c r="A29" s="91" t="str">
        <f t="shared" si="2"/>
        <v/>
      </c>
      <c r="B29" s="38" t="str">
        <f t="shared" si="4"/>
        <v/>
      </c>
      <c r="C29" s="39" t="str">
        <f>IF(NOT(ISBLANK(E29)),VLOOKUP(E29,Equipes!$A$2:$B$101,2),"")</f>
        <v/>
      </c>
      <c r="D29" s="47"/>
      <c r="E29" s="11"/>
      <c r="F29" s="21">
        <f>D28</f>
        <v>0</v>
      </c>
      <c r="G29" s="11"/>
      <c r="H29" s="23"/>
      <c r="I29" s="12">
        <f t="shared" ca="1" si="3"/>
        <v>0.15801459921162198</v>
      </c>
    </row>
    <row r="30" spans="1:11" x14ac:dyDescent="0.2">
      <c r="A30" s="92" t="str">
        <f>IF(C30&lt;&gt;"",A28+1,"")</f>
        <v/>
      </c>
      <c r="B30" s="41" t="str">
        <f t="shared" si="4"/>
        <v/>
      </c>
      <c r="C30" s="42" t="str">
        <f>IF(NOT(ISBLANK(E30)),VLOOKUP(E30,Equipes!$A$2:$B$101,2),"")</f>
        <v/>
      </c>
      <c r="D30" s="46"/>
      <c r="E30" s="11"/>
      <c r="F30" s="21">
        <f>D31</f>
        <v>0</v>
      </c>
      <c r="G30" s="11"/>
      <c r="H30" s="23"/>
      <c r="I30" s="12">
        <f t="shared" ca="1" si="3"/>
        <v>0.36345247713793816</v>
      </c>
    </row>
    <row r="31" spans="1:11" x14ac:dyDescent="0.2">
      <c r="A31" s="91" t="str">
        <f t="shared" si="2"/>
        <v/>
      </c>
      <c r="B31" s="38" t="str">
        <f t="shared" si="4"/>
        <v/>
      </c>
      <c r="C31" s="39" t="str">
        <f>IF(NOT(ISBLANK(E31)),VLOOKUP(E31,Equipes!$A$2:$B$101,2),"")</f>
        <v/>
      </c>
      <c r="D31" s="47"/>
      <c r="E31" s="11"/>
      <c r="F31" s="21">
        <f>D30</f>
        <v>0</v>
      </c>
      <c r="G31" s="11"/>
      <c r="H31" s="23"/>
      <c r="I31" s="12">
        <f t="shared" ca="1" si="3"/>
        <v>0.50762377697391692</v>
      </c>
      <c r="K31" s="12">
        <f>COUNT(D31:D130)</f>
        <v>0</v>
      </c>
    </row>
    <row r="32" spans="1:11" x14ac:dyDescent="0.2">
      <c r="A32" s="92" t="str">
        <f>IF(C32&lt;&gt;"",A30+1,"")</f>
        <v/>
      </c>
      <c r="B32" s="41" t="str">
        <f t="shared" si="4"/>
        <v/>
      </c>
      <c r="C32" s="42" t="str">
        <f>IF(NOT(ISBLANK(E32)),VLOOKUP(E32,Equipes!$A$2:$B$101,2),"")</f>
        <v/>
      </c>
      <c r="D32" s="46"/>
      <c r="E32" s="11"/>
      <c r="F32" s="21">
        <f>D33</f>
        <v>0</v>
      </c>
      <c r="G32" s="11"/>
      <c r="H32" s="23"/>
      <c r="I32" s="12">
        <f t="shared" ca="1" si="3"/>
        <v>0.67722356666329675</v>
      </c>
    </row>
    <row r="33" spans="1:11" x14ac:dyDescent="0.2">
      <c r="A33" s="91" t="str">
        <f t="shared" si="2"/>
        <v/>
      </c>
      <c r="B33" s="38" t="str">
        <f t="shared" si="4"/>
        <v/>
      </c>
      <c r="C33" s="39" t="str">
        <f>IF(NOT(ISBLANK(E33)),VLOOKUP(E33,Equipes!$A$2:$B$101,2),"")</f>
        <v/>
      </c>
      <c r="D33" s="47"/>
      <c r="E33" s="11"/>
      <c r="F33" s="21">
        <f>D32</f>
        <v>0</v>
      </c>
      <c r="G33" s="11"/>
      <c r="H33" s="23"/>
      <c r="I33" s="12">
        <f t="shared" ca="1" si="3"/>
        <v>0.55816399879876255</v>
      </c>
    </row>
    <row r="34" spans="1:11" x14ac:dyDescent="0.2">
      <c r="A34" s="92" t="str">
        <f>IF(C34&lt;&gt;"",A32+1,"")</f>
        <v/>
      </c>
      <c r="B34" s="41" t="str">
        <f t="shared" si="4"/>
        <v/>
      </c>
      <c r="C34" s="42" t="str">
        <f>IF(NOT(ISBLANK(E34)),VLOOKUP(E34,Equipes!$A$2:$B$101,2),"")</f>
        <v/>
      </c>
      <c r="D34" s="46"/>
      <c r="E34" s="11"/>
      <c r="F34" s="21">
        <f>D35</f>
        <v>0</v>
      </c>
      <c r="G34" s="11"/>
      <c r="H34" s="23"/>
      <c r="I34" s="12">
        <f t="shared" ref="I34:I65" ca="1" si="5">RAND()</f>
        <v>0.4978915892960547</v>
      </c>
    </row>
    <row r="35" spans="1:11" x14ac:dyDescent="0.2">
      <c r="A35" s="91" t="str">
        <f t="shared" si="2"/>
        <v/>
      </c>
      <c r="B35" s="38" t="str">
        <f t="shared" si="4"/>
        <v/>
      </c>
      <c r="C35" s="39" t="str">
        <f>IF(NOT(ISBLANK(E35)),VLOOKUP(E35,Equipes!$A$2:$B$101,2),"")</f>
        <v/>
      </c>
      <c r="D35" s="47"/>
      <c r="E35" s="11"/>
      <c r="F35" s="21">
        <f>D34</f>
        <v>0</v>
      </c>
      <c r="G35" s="11"/>
      <c r="H35" s="23"/>
      <c r="I35" s="12">
        <f t="shared" ca="1" si="5"/>
        <v>0.95639725180050605</v>
      </c>
    </row>
    <row r="36" spans="1:11" x14ac:dyDescent="0.2">
      <c r="A36" s="92" t="str">
        <f>IF(C36&lt;&gt;"",A34+1,"")</f>
        <v/>
      </c>
      <c r="B36" s="41" t="str">
        <f t="shared" si="4"/>
        <v/>
      </c>
      <c r="C36" s="42" t="str">
        <f>IF(NOT(ISBLANK(E36)),VLOOKUP(E36,Equipes!$A$2:$B$101,2),"")</f>
        <v/>
      </c>
      <c r="D36" s="46"/>
      <c r="E36" s="11"/>
      <c r="F36" s="21">
        <f>D37</f>
        <v>0</v>
      </c>
      <c r="G36" s="11"/>
      <c r="H36" s="23"/>
      <c r="I36" s="12">
        <f t="shared" ca="1" si="5"/>
        <v>0.48799126050306096</v>
      </c>
    </row>
    <row r="37" spans="1:11" x14ac:dyDescent="0.2">
      <c r="A37" s="91" t="str">
        <f t="shared" si="2"/>
        <v/>
      </c>
      <c r="B37" s="38" t="str">
        <f t="shared" si="4"/>
        <v/>
      </c>
      <c r="C37" s="39" t="str">
        <f>IF(NOT(ISBLANK(E37)),VLOOKUP(E37,Equipes!$A$2:$B$101,2),"")</f>
        <v/>
      </c>
      <c r="D37" s="47"/>
      <c r="E37" s="11"/>
      <c r="F37" s="21">
        <f>D36</f>
        <v>0</v>
      </c>
      <c r="G37" s="11"/>
      <c r="H37" s="23"/>
      <c r="I37" s="12">
        <f t="shared" ca="1" si="5"/>
        <v>0.1040983453721579</v>
      </c>
    </row>
    <row r="38" spans="1:11" x14ac:dyDescent="0.2">
      <c r="A38" s="92" t="str">
        <f>IF(C38&lt;&gt;"",A36+1,"")</f>
        <v/>
      </c>
      <c r="B38" s="41" t="str">
        <f t="shared" si="4"/>
        <v/>
      </c>
      <c r="C38" s="42" t="str">
        <f>IF(NOT(ISBLANK(E38)),VLOOKUP(E38,Equipes!$A$2:$B$101,2),"")</f>
        <v/>
      </c>
      <c r="D38" s="46"/>
      <c r="E38" s="11"/>
      <c r="F38" s="21">
        <f>D39</f>
        <v>0</v>
      </c>
      <c r="G38" s="11"/>
      <c r="H38" s="23"/>
      <c r="I38" s="12">
        <f t="shared" ca="1" si="5"/>
        <v>3.2434897471163682E-2</v>
      </c>
    </row>
    <row r="39" spans="1:11" x14ac:dyDescent="0.2">
      <c r="A39" s="91" t="str">
        <f t="shared" si="2"/>
        <v/>
      </c>
      <c r="B39" s="38" t="str">
        <f t="shared" si="4"/>
        <v/>
      </c>
      <c r="C39" s="39" t="str">
        <f>IF(NOT(ISBLANK(E39)),VLOOKUP(E39,Equipes!$A$2:$B$101,2),"")</f>
        <v/>
      </c>
      <c r="D39" s="47"/>
      <c r="E39" s="77"/>
      <c r="F39" s="21">
        <f>D38</f>
        <v>0</v>
      </c>
      <c r="G39" s="11"/>
      <c r="I39" s="12">
        <f t="shared" ca="1" si="5"/>
        <v>0.69683176082247122</v>
      </c>
    </row>
    <row r="40" spans="1:11" x14ac:dyDescent="0.2">
      <c r="A40" s="92" t="str">
        <f>IF(C40&lt;&gt;"",A38+1,"")</f>
        <v/>
      </c>
      <c r="B40" s="41" t="str">
        <f t="shared" si="4"/>
        <v/>
      </c>
      <c r="C40" s="42" t="str">
        <f>IF(NOT(ISBLANK(E40)),VLOOKUP(E40,Equipes!$A$2:$B$101,2),"")</f>
        <v/>
      </c>
      <c r="D40" s="46"/>
      <c r="E40" s="77"/>
      <c r="F40" s="21">
        <f>D41</f>
        <v>0</v>
      </c>
      <c r="G40" s="11"/>
      <c r="I40" s="12">
        <f t="shared" ca="1" si="5"/>
        <v>0.73295929036613261</v>
      </c>
    </row>
    <row r="41" spans="1:11" x14ac:dyDescent="0.2">
      <c r="A41" s="91" t="str">
        <f t="shared" si="2"/>
        <v/>
      </c>
      <c r="B41" s="38" t="str">
        <f t="shared" si="4"/>
        <v/>
      </c>
      <c r="C41" s="39" t="str">
        <f>IF(NOT(ISBLANK(E41)),VLOOKUP(E41,Equipes!$A$2:$B$101,2),"")</f>
        <v/>
      </c>
      <c r="D41" s="47"/>
      <c r="E41" s="11"/>
      <c r="F41" s="21">
        <f>D40</f>
        <v>0</v>
      </c>
      <c r="G41" s="11"/>
      <c r="H41" s="23"/>
      <c r="I41" s="12">
        <f t="shared" ca="1" si="5"/>
        <v>0.92015103856830038</v>
      </c>
    </row>
    <row r="42" spans="1:11" x14ac:dyDescent="0.2">
      <c r="A42" s="92" t="str">
        <f>IF(C42&lt;&gt;"",A40+1,"")</f>
        <v/>
      </c>
      <c r="B42" s="41" t="str">
        <f t="shared" si="4"/>
        <v/>
      </c>
      <c r="C42" s="42" t="str">
        <f>IF(NOT(ISBLANK(E42)),VLOOKUP(E42,Equipes!$A$2:$B$101,2),"")</f>
        <v/>
      </c>
      <c r="D42" s="46"/>
      <c r="E42" s="11"/>
      <c r="F42" s="21">
        <f>D43</f>
        <v>0</v>
      </c>
      <c r="G42" s="11"/>
      <c r="H42" s="23"/>
      <c r="I42" s="12">
        <f t="shared" ca="1" si="5"/>
        <v>0.80250672936988932</v>
      </c>
    </row>
    <row r="43" spans="1:11" x14ac:dyDescent="0.2">
      <c r="A43" s="91" t="str">
        <f t="shared" si="2"/>
        <v/>
      </c>
      <c r="B43" s="38" t="str">
        <f t="shared" si="4"/>
        <v/>
      </c>
      <c r="C43" s="39" t="str">
        <f>IF(NOT(ISBLANK(E43)),VLOOKUP(E43,Equipes!$A$2:$B$101,2),"")</f>
        <v/>
      </c>
      <c r="D43" s="47"/>
      <c r="E43" s="11"/>
      <c r="F43" s="21">
        <f>D42</f>
        <v>0</v>
      </c>
      <c r="G43" s="11"/>
      <c r="H43" s="23"/>
      <c r="I43" s="12">
        <f t="shared" ca="1" si="5"/>
        <v>0.93543919237042994</v>
      </c>
    </row>
    <row r="44" spans="1:11" x14ac:dyDescent="0.2">
      <c r="A44" s="92" t="str">
        <f>IF(C44&lt;&gt;"",A42+1,"")</f>
        <v/>
      </c>
      <c r="B44" s="41" t="str">
        <f t="shared" si="4"/>
        <v/>
      </c>
      <c r="C44" s="42" t="str">
        <f>IF(NOT(ISBLANK(E44)),VLOOKUP(E44,Equipes!$A$2:$B$101,2),"")</f>
        <v/>
      </c>
      <c r="D44" s="46"/>
      <c r="E44" s="11"/>
      <c r="F44" s="21">
        <f>D45</f>
        <v>0</v>
      </c>
      <c r="G44" s="11"/>
      <c r="H44" s="23"/>
      <c r="I44" s="12">
        <f t="shared" ca="1" si="5"/>
        <v>0.21091199914767622</v>
      </c>
    </row>
    <row r="45" spans="1:11" x14ac:dyDescent="0.2">
      <c r="A45" s="91" t="str">
        <f t="shared" si="2"/>
        <v/>
      </c>
      <c r="B45" s="38" t="str">
        <f t="shared" si="4"/>
        <v/>
      </c>
      <c r="C45" s="39" t="str">
        <f>IF(NOT(ISBLANK(E45)),VLOOKUP(E45,Equipes!$A$2:$B$101,2),"")</f>
        <v/>
      </c>
      <c r="D45" s="47"/>
      <c r="E45" s="11"/>
      <c r="F45" s="21">
        <f>D44</f>
        <v>0</v>
      </c>
      <c r="G45" s="11"/>
      <c r="H45" s="23"/>
      <c r="I45" s="12">
        <f t="shared" ca="1" si="5"/>
        <v>1.3782418641640537E-2</v>
      </c>
    </row>
    <row r="46" spans="1:11" x14ac:dyDescent="0.2">
      <c r="A46" s="92" t="str">
        <f>IF(C46&lt;&gt;"",A44+1,"")</f>
        <v/>
      </c>
      <c r="B46" s="41" t="str">
        <f t="shared" si="4"/>
        <v/>
      </c>
      <c r="C46" s="42" t="str">
        <f>IF(NOT(ISBLANK(E46)),VLOOKUP(E46,Equipes!$A$2:$B$101,2),"")</f>
        <v/>
      </c>
      <c r="D46" s="46"/>
      <c r="E46" s="11"/>
      <c r="F46" s="21">
        <f>D47</f>
        <v>0</v>
      </c>
      <c r="G46" s="11"/>
      <c r="H46" s="23"/>
      <c r="I46" s="12">
        <f t="shared" ca="1" si="5"/>
        <v>0.30515126394262515</v>
      </c>
    </row>
    <row r="47" spans="1:11" x14ac:dyDescent="0.2">
      <c r="A47" s="91" t="str">
        <f t="shared" si="2"/>
        <v/>
      </c>
      <c r="B47" s="38" t="str">
        <f t="shared" si="4"/>
        <v/>
      </c>
      <c r="C47" s="39" t="str">
        <f>IF(NOT(ISBLANK(E47)),VLOOKUP(E47,Equipes!$A$2:$B$101,2),"")</f>
        <v/>
      </c>
      <c r="D47" s="47"/>
      <c r="E47" s="11"/>
      <c r="F47" s="21">
        <f>D46</f>
        <v>0</v>
      </c>
      <c r="G47" s="11"/>
      <c r="H47" s="23"/>
      <c r="I47" s="12">
        <f t="shared" ca="1" si="5"/>
        <v>0.12481091297946256</v>
      </c>
    </row>
    <row r="48" spans="1:11" x14ac:dyDescent="0.2">
      <c r="A48" s="92" t="str">
        <f>IF(C48&lt;&gt;"",A46+1,"")</f>
        <v/>
      </c>
      <c r="B48" s="41" t="str">
        <f t="shared" si="4"/>
        <v/>
      </c>
      <c r="C48" s="42" t="str">
        <f>IF(NOT(ISBLANK(E48)),VLOOKUP(E48,Equipes!$A$2:$B$101,2),"")</f>
        <v/>
      </c>
      <c r="D48" s="46"/>
      <c r="E48" s="11"/>
      <c r="F48" s="21">
        <f>D49</f>
        <v>0</v>
      </c>
      <c r="G48" s="11"/>
      <c r="H48" s="23"/>
      <c r="I48" s="12">
        <f t="shared" ca="1" si="5"/>
        <v>0.3321610782163299</v>
      </c>
      <c r="K48" s="12">
        <f>COUNT(D48:D147)</f>
        <v>0</v>
      </c>
    </row>
    <row r="49" spans="1:11" x14ac:dyDescent="0.2">
      <c r="A49" s="91" t="str">
        <f t="shared" si="2"/>
        <v/>
      </c>
      <c r="B49" s="38" t="str">
        <f t="shared" si="4"/>
        <v/>
      </c>
      <c r="C49" s="39" t="str">
        <f>IF(NOT(ISBLANK(E49)),VLOOKUP(E49,Equipes!$A$2:$B$101,2),"")</f>
        <v/>
      </c>
      <c r="D49" s="47"/>
      <c r="E49" s="11"/>
      <c r="F49" s="21">
        <f>D48</f>
        <v>0</v>
      </c>
      <c r="G49" s="11"/>
      <c r="H49" s="23"/>
      <c r="I49" s="12">
        <f t="shared" ca="1" si="5"/>
        <v>0.99052231959236348</v>
      </c>
      <c r="K49" s="12">
        <f>COUNT(D49:D148)</f>
        <v>0</v>
      </c>
    </row>
    <row r="50" spans="1:11" x14ac:dyDescent="0.2">
      <c r="A50" s="92" t="str">
        <f>IF(C50&lt;&gt;"",A48+1,"")</f>
        <v/>
      </c>
      <c r="B50" s="41" t="str">
        <f t="shared" si="4"/>
        <v/>
      </c>
      <c r="C50" s="42" t="str">
        <f>IF(NOT(ISBLANK(E50)),VLOOKUP(E50,Equipes!$A$2:$B$101,2),"")</f>
        <v/>
      </c>
      <c r="D50" s="46"/>
      <c r="E50" s="11"/>
      <c r="F50" s="21">
        <f>D51</f>
        <v>0</v>
      </c>
      <c r="G50" s="11"/>
      <c r="H50" s="23"/>
      <c r="I50" s="12">
        <f t="shared" ca="1" si="5"/>
        <v>0.18429295826674352</v>
      </c>
    </row>
    <row r="51" spans="1:11" x14ac:dyDescent="0.2">
      <c r="A51" s="91" t="str">
        <f t="shared" si="2"/>
        <v/>
      </c>
      <c r="B51" s="38" t="str">
        <f t="shared" si="4"/>
        <v/>
      </c>
      <c r="C51" s="39" t="str">
        <f>IF(NOT(ISBLANK(E51)),VLOOKUP(E51,Equipes!$A$2:$B$101,2),"")</f>
        <v/>
      </c>
      <c r="D51" s="47"/>
      <c r="E51" s="11"/>
      <c r="F51" s="21">
        <f>D50</f>
        <v>0</v>
      </c>
      <c r="G51" s="11"/>
      <c r="H51" s="23"/>
      <c r="I51" s="12">
        <f t="shared" ca="1" si="5"/>
        <v>0.55584537300303194</v>
      </c>
      <c r="K51" s="12">
        <f>COUNT(D51:D150)</f>
        <v>0</v>
      </c>
    </row>
    <row r="52" spans="1:11" x14ac:dyDescent="0.2">
      <c r="A52" s="92" t="str">
        <f>IF(C52&lt;&gt;"",A50+1,"")</f>
        <v/>
      </c>
      <c r="B52" s="41" t="str">
        <f t="shared" ref="B52:B101" si="6">IF(C52="","",E52)</f>
        <v/>
      </c>
      <c r="C52" s="42" t="str">
        <f>IF(NOT(ISBLANK(E52)),VLOOKUP(E52,Equipes!$A$2:$B$101,2),"")</f>
        <v/>
      </c>
      <c r="D52" s="46"/>
      <c r="E52" s="11"/>
      <c r="F52" s="21">
        <f>D53</f>
        <v>0</v>
      </c>
      <c r="G52" s="11"/>
      <c r="H52" s="23"/>
      <c r="I52" s="12">
        <f t="shared" ca="1" si="5"/>
        <v>0.11706544685334908</v>
      </c>
      <c r="K52" s="12">
        <f>COUNT(D52:D151)</f>
        <v>0</v>
      </c>
    </row>
    <row r="53" spans="1:11" x14ac:dyDescent="0.2">
      <c r="A53" s="91" t="str">
        <f>IF(C53="","",A52+1)</f>
        <v/>
      </c>
      <c r="B53" s="38" t="str">
        <f t="shared" si="6"/>
        <v/>
      </c>
      <c r="C53" s="39" t="str">
        <f>IF(NOT(ISBLANK(E53)),VLOOKUP(E53,Equipes!$A$2:$B$101,2),"")</f>
        <v/>
      </c>
      <c r="D53" s="47"/>
      <c r="E53" s="11"/>
      <c r="F53" s="21">
        <f>D52</f>
        <v>0</v>
      </c>
      <c r="G53" s="11"/>
      <c r="H53" s="23"/>
      <c r="I53" s="12">
        <f t="shared" ca="1" si="5"/>
        <v>0.19930518913581852</v>
      </c>
    </row>
    <row r="54" spans="1:11" x14ac:dyDescent="0.2">
      <c r="A54" s="92" t="str">
        <f>IF(C54&lt;&gt;"",A52+1,"")</f>
        <v/>
      </c>
      <c r="B54" s="41" t="str">
        <f t="shared" si="6"/>
        <v/>
      </c>
      <c r="C54" s="42" t="str">
        <f>IF(NOT(ISBLANK(E54)),VLOOKUP(E54,Equipes!$A$2:$B$101,2),"")</f>
        <v/>
      </c>
      <c r="D54" s="46"/>
      <c r="E54" s="77"/>
      <c r="F54" s="21">
        <f>D55</f>
        <v>0</v>
      </c>
      <c r="G54" s="11"/>
      <c r="I54" s="12">
        <f t="shared" ca="1" si="5"/>
        <v>0.51715996122684815</v>
      </c>
    </row>
    <row r="55" spans="1:11" x14ac:dyDescent="0.2">
      <c r="A55" s="91" t="str">
        <f>IF(C55="","",A54+1)</f>
        <v/>
      </c>
      <c r="B55" s="38" t="str">
        <f t="shared" si="6"/>
        <v/>
      </c>
      <c r="C55" s="39" t="str">
        <f>IF(NOT(ISBLANK(E55)),VLOOKUP(E55,Equipes!$A$2:$B$101,2),"")</f>
        <v/>
      </c>
      <c r="D55" s="47"/>
      <c r="E55" s="11"/>
      <c r="F55" s="21">
        <f>D54</f>
        <v>0</v>
      </c>
      <c r="G55" s="11"/>
      <c r="H55" s="23"/>
      <c r="I55" s="12">
        <f t="shared" ca="1" si="5"/>
        <v>0.86758359580253885</v>
      </c>
      <c r="K55" s="12">
        <f>COUNT(D55:D154)</f>
        <v>0</v>
      </c>
    </row>
    <row r="56" spans="1:11" x14ac:dyDescent="0.2">
      <c r="A56" s="92" t="str">
        <f>IF(C56&lt;&gt;"",A54+1,"")</f>
        <v/>
      </c>
      <c r="B56" s="41" t="str">
        <f t="shared" si="6"/>
        <v/>
      </c>
      <c r="C56" s="42" t="str">
        <f>IF(NOT(ISBLANK(E56)),VLOOKUP(E56,Equipes!$A$2:$B$101,2),"")</f>
        <v/>
      </c>
      <c r="D56" s="46"/>
      <c r="E56" s="77"/>
      <c r="F56" s="21">
        <f>D57</f>
        <v>0</v>
      </c>
      <c r="G56" s="11"/>
      <c r="I56" s="12">
        <f t="shared" ca="1" si="5"/>
        <v>0.73536274402194779</v>
      </c>
    </row>
    <row r="57" spans="1:11" x14ac:dyDescent="0.2">
      <c r="A57" s="91" t="str">
        <f>IF(C57="","",A56+1)</f>
        <v/>
      </c>
      <c r="B57" s="38" t="str">
        <f t="shared" si="6"/>
        <v/>
      </c>
      <c r="C57" s="39" t="str">
        <f>IF(NOT(ISBLANK(E57)),VLOOKUP(E57,Equipes!$A$2:$B$101,2),"")</f>
        <v/>
      </c>
      <c r="D57" s="47"/>
      <c r="E57" s="11"/>
      <c r="F57" s="21">
        <f>D56</f>
        <v>0</v>
      </c>
      <c r="G57" s="11"/>
      <c r="H57" s="23"/>
      <c r="I57" s="12">
        <f t="shared" ca="1" si="5"/>
        <v>0.71911386028830837</v>
      </c>
      <c r="K57" s="12">
        <f>COUNT(D57:D156)</f>
        <v>0</v>
      </c>
    </row>
    <row r="58" spans="1:11" x14ac:dyDescent="0.2">
      <c r="A58" s="92" t="str">
        <f>IF(C58&lt;&gt;"",A56+1,"")</f>
        <v/>
      </c>
      <c r="B58" s="41" t="str">
        <f t="shared" si="6"/>
        <v/>
      </c>
      <c r="C58" s="42" t="str">
        <f>IF(NOT(ISBLANK(E58)),VLOOKUP(E58,Equipes!$A$2:$B$101,2),"")</f>
        <v/>
      </c>
      <c r="D58" s="46"/>
      <c r="E58" s="11"/>
      <c r="F58" s="21">
        <f>D59</f>
        <v>0</v>
      </c>
      <c r="G58" s="11"/>
      <c r="H58" s="23"/>
      <c r="I58" s="12">
        <f t="shared" ca="1" si="5"/>
        <v>0.68457334560139449</v>
      </c>
    </row>
    <row r="59" spans="1:11" x14ac:dyDescent="0.2">
      <c r="A59" s="91" t="str">
        <f>IF(C59="","",A58+1)</f>
        <v/>
      </c>
      <c r="B59" s="38" t="str">
        <f t="shared" si="6"/>
        <v/>
      </c>
      <c r="C59" s="39" t="str">
        <f>IF(NOT(ISBLANK(E59)),VLOOKUP(E59,Equipes!$A$2:$B$101,2),"")</f>
        <v/>
      </c>
      <c r="D59" s="47"/>
      <c r="E59" s="11"/>
      <c r="F59" s="21">
        <f>D58</f>
        <v>0</v>
      </c>
      <c r="G59" s="11"/>
      <c r="H59" s="23"/>
      <c r="I59" s="12">
        <f t="shared" ca="1" si="5"/>
        <v>0.1618891113135863</v>
      </c>
    </row>
    <row r="60" spans="1:11" x14ac:dyDescent="0.2">
      <c r="A60" s="92" t="str">
        <f>IF(C60&lt;&gt;"",A58+1,"")</f>
        <v/>
      </c>
      <c r="B60" s="41" t="str">
        <f t="shared" si="6"/>
        <v/>
      </c>
      <c r="C60" s="42" t="str">
        <f>IF(NOT(ISBLANK(E60)),VLOOKUP(E60,Equipes!$A$2:$B$101,2),"")</f>
        <v/>
      </c>
      <c r="D60" s="46"/>
      <c r="E60" s="11"/>
      <c r="F60" s="21">
        <f>D61</f>
        <v>0</v>
      </c>
      <c r="G60" s="11"/>
      <c r="H60" s="23"/>
      <c r="I60" s="12">
        <f t="shared" ca="1" si="5"/>
        <v>0.53347128712041192</v>
      </c>
    </row>
    <row r="61" spans="1:11" x14ac:dyDescent="0.2">
      <c r="A61" s="91" t="str">
        <f>IF(C61="","",A60+1)</f>
        <v/>
      </c>
      <c r="B61" s="38" t="str">
        <f t="shared" si="6"/>
        <v/>
      </c>
      <c r="C61" s="39" t="str">
        <f>IF(NOT(ISBLANK(E61)),VLOOKUP(E61,Equipes!$A$2:$B$101,2),"")</f>
        <v/>
      </c>
      <c r="D61" s="47"/>
      <c r="E61" s="77"/>
      <c r="F61" s="21">
        <f>D60</f>
        <v>0</v>
      </c>
      <c r="G61" s="11"/>
      <c r="I61" s="12">
        <f t="shared" ca="1" si="5"/>
        <v>0.73478694087115703</v>
      </c>
    </row>
    <row r="62" spans="1:11" x14ac:dyDescent="0.2">
      <c r="A62" s="92" t="str">
        <f>IF(C62&lt;&gt;"",A60+1,"")</f>
        <v/>
      </c>
      <c r="B62" s="41" t="str">
        <f t="shared" si="6"/>
        <v/>
      </c>
      <c r="C62" s="42" t="str">
        <f>IF(NOT(ISBLANK(E62)),VLOOKUP(E62,Equipes!$A$2:$B$101,2),"")</f>
        <v/>
      </c>
      <c r="D62" s="46"/>
      <c r="E62" s="77"/>
      <c r="F62" s="21">
        <f>D63</f>
        <v>0</v>
      </c>
      <c r="G62" s="11"/>
      <c r="I62" s="12">
        <f t="shared" ca="1" si="5"/>
        <v>0.5696449621727695</v>
      </c>
    </row>
    <row r="63" spans="1:11" x14ac:dyDescent="0.2">
      <c r="A63" s="91" t="str">
        <f>IF(C63="","",A62+1)</f>
        <v/>
      </c>
      <c r="B63" s="38" t="str">
        <f t="shared" si="6"/>
        <v/>
      </c>
      <c r="C63" s="39" t="str">
        <f>IF(NOT(ISBLANK(E63)),VLOOKUP(E63,Equipes!$A$2:$B$101,2),"")</f>
        <v/>
      </c>
      <c r="D63" s="47"/>
      <c r="E63" s="11"/>
      <c r="F63" s="21">
        <f>D62</f>
        <v>0</v>
      </c>
      <c r="G63" s="11"/>
      <c r="H63" s="23"/>
      <c r="I63" s="12">
        <f t="shared" ca="1" si="5"/>
        <v>0.47886073716258271</v>
      </c>
    </row>
    <row r="64" spans="1:11" x14ac:dyDescent="0.2">
      <c r="A64" s="92" t="str">
        <f>IF(C64&lt;&gt;"",A62+1,"")</f>
        <v/>
      </c>
      <c r="B64" s="41" t="str">
        <f t="shared" si="6"/>
        <v/>
      </c>
      <c r="C64" s="42" t="str">
        <f>IF(NOT(ISBLANK(E64)),VLOOKUP(E64,Equipes!$A$2:$B$101,2),"")</f>
        <v/>
      </c>
      <c r="D64" s="46"/>
      <c r="E64" s="77"/>
      <c r="F64" s="21">
        <f>D65</f>
        <v>0</v>
      </c>
      <c r="G64" s="11"/>
      <c r="I64" s="12">
        <f t="shared" ca="1" si="5"/>
        <v>0.13405942138330029</v>
      </c>
    </row>
    <row r="65" spans="1:11" x14ac:dyDescent="0.2">
      <c r="A65" s="91" t="str">
        <f>IF(C65="","",A64+1)</f>
        <v/>
      </c>
      <c r="B65" s="38" t="str">
        <f t="shared" si="6"/>
        <v/>
      </c>
      <c r="C65" s="39" t="str">
        <f>IF(NOT(ISBLANK(E65)),VLOOKUP(E65,Equipes!$A$2:$B$101,2),"")</f>
        <v/>
      </c>
      <c r="D65" s="47"/>
      <c r="E65" s="11"/>
      <c r="F65" s="21">
        <f>D64</f>
        <v>0</v>
      </c>
      <c r="G65" s="11"/>
      <c r="H65" s="23"/>
      <c r="I65" s="12">
        <f t="shared" ca="1" si="5"/>
        <v>0.89702163400359458</v>
      </c>
    </row>
    <row r="66" spans="1:11" x14ac:dyDescent="0.2">
      <c r="A66" s="92" t="str">
        <f>IF(C66&lt;&gt;"",A64+1,"")</f>
        <v/>
      </c>
      <c r="B66" s="41" t="str">
        <f t="shared" si="6"/>
        <v/>
      </c>
      <c r="C66" s="42" t="str">
        <f>IF(NOT(ISBLANK(E66)),VLOOKUP(E66,Equipes!$A$2:$B$101,2),"")</f>
        <v/>
      </c>
      <c r="D66" s="46"/>
      <c r="E66" s="11"/>
      <c r="F66" s="21">
        <f>D67</f>
        <v>0</v>
      </c>
      <c r="G66" s="11"/>
      <c r="H66" s="23"/>
      <c r="I66" s="12">
        <f t="shared" ref="I66:I101" ca="1" si="7">RAND()</f>
        <v>0.749451871087504</v>
      </c>
    </row>
    <row r="67" spans="1:11" x14ac:dyDescent="0.2">
      <c r="A67" s="91" t="str">
        <f>IF(C67="","",A66+1)</f>
        <v/>
      </c>
      <c r="B67" s="38" t="str">
        <f t="shared" si="6"/>
        <v/>
      </c>
      <c r="C67" s="39" t="str">
        <f>IF(NOT(ISBLANK(E67)),VLOOKUP(E67,Equipes!$A$2:$B$101,2),"")</f>
        <v/>
      </c>
      <c r="D67" s="47"/>
      <c r="E67" s="11"/>
      <c r="F67" s="21">
        <f>D66</f>
        <v>0</v>
      </c>
      <c r="G67" s="11"/>
      <c r="H67" s="23"/>
      <c r="I67" s="12">
        <f t="shared" ca="1" si="7"/>
        <v>0.50359444564138034</v>
      </c>
    </row>
    <row r="68" spans="1:11" x14ac:dyDescent="0.2">
      <c r="A68" s="92" t="str">
        <f>IF(C68&lt;&gt;"",A66+1,"")</f>
        <v/>
      </c>
      <c r="B68" s="41" t="str">
        <f t="shared" si="6"/>
        <v/>
      </c>
      <c r="C68" s="42" t="str">
        <f>IF(NOT(ISBLANK(E68)),VLOOKUP(E68,Equipes!$A$2:$B$101,2),"")</f>
        <v/>
      </c>
      <c r="D68" s="46"/>
      <c r="E68" s="77"/>
      <c r="F68" s="21">
        <f>D69</f>
        <v>0</v>
      </c>
      <c r="G68" s="11"/>
      <c r="I68" s="12">
        <f t="shared" ca="1" si="7"/>
        <v>4.8634499504488837E-2</v>
      </c>
    </row>
    <row r="69" spans="1:11" x14ac:dyDescent="0.2">
      <c r="A69" s="91" t="str">
        <f>IF(C69="","",A68+1)</f>
        <v/>
      </c>
      <c r="B69" s="38" t="str">
        <f t="shared" si="6"/>
        <v/>
      </c>
      <c r="C69" s="39" t="str">
        <f>IF(NOT(ISBLANK(E69)),VLOOKUP(E69,Equipes!$A$2:$B$101,2),"")</f>
        <v/>
      </c>
      <c r="D69" s="47"/>
      <c r="E69" s="11"/>
      <c r="F69" s="21">
        <f>D68</f>
        <v>0</v>
      </c>
      <c r="G69" s="11"/>
      <c r="H69" s="23"/>
      <c r="I69" s="12">
        <f t="shared" ca="1" si="7"/>
        <v>0.71255249509289842</v>
      </c>
    </row>
    <row r="70" spans="1:11" x14ac:dyDescent="0.2">
      <c r="A70" s="92" t="str">
        <f>IF(C70&lt;&gt;"",A68+1,"")</f>
        <v/>
      </c>
      <c r="B70" s="41" t="str">
        <f t="shared" si="6"/>
        <v/>
      </c>
      <c r="C70" s="42" t="str">
        <f>IF(NOT(ISBLANK(E70)),VLOOKUP(E70,Equipes!$A$2:$B$101,2),"")</f>
        <v/>
      </c>
      <c r="D70" s="46"/>
      <c r="E70" s="11"/>
      <c r="F70" s="21">
        <f>D71</f>
        <v>0</v>
      </c>
      <c r="G70" s="11"/>
      <c r="H70" s="23"/>
      <c r="I70" s="12">
        <f t="shared" ca="1" si="7"/>
        <v>0.2339197872280192</v>
      </c>
    </row>
    <row r="71" spans="1:11" x14ac:dyDescent="0.2">
      <c r="A71" s="91" t="str">
        <f>IF(C71="","",A70+1)</f>
        <v/>
      </c>
      <c r="B71" s="38" t="str">
        <f t="shared" si="6"/>
        <v/>
      </c>
      <c r="C71" s="39" t="str">
        <f>IF(NOT(ISBLANK(E71)),VLOOKUP(E71,Equipes!$A$2:$B$101,2),"")</f>
        <v/>
      </c>
      <c r="D71" s="47"/>
      <c r="E71" s="11"/>
      <c r="F71" s="21">
        <f>D70</f>
        <v>0</v>
      </c>
      <c r="G71" s="11"/>
      <c r="H71" s="23"/>
      <c r="I71" s="12">
        <f t="shared" ca="1" si="7"/>
        <v>0.21575789470241402</v>
      </c>
    </row>
    <row r="72" spans="1:11" x14ac:dyDescent="0.2">
      <c r="A72" s="92" t="str">
        <f>IF(C72&lt;&gt;"",A70+1,"")</f>
        <v/>
      </c>
      <c r="B72" s="41" t="str">
        <f t="shared" si="6"/>
        <v/>
      </c>
      <c r="C72" s="42" t="str">
        <f>IF(NOT(ISBLANK(E72)),VLOOKUP(E72,Equipes!$A$2:$B$101,2),"")</f>
        <v/>
      </c>
      <c r="D72" s="46"/>
      <c r="E72" s="11"/>
      <c r="F72" s="21">
        <f>D73</f>
        <v>0</v>
      </c>
      <c r="G72" s="11"/>
      <c r="H72" s="23"/>
      <c r="I72" s="12">
        <f t="shared" ca="1" si="7"/>
        <v>0.21919490752390436</v>
      </c>
      <c r="K72" s="12">
        <f>COUNT(D72:D171)</f>
        <v>0</v>
      </c>
    </row>
    <row r="73" spans="1:11" x14ac:dyDescent="0.2">
      <c r="A73" s="91" t="str">
        <f>IF(C73="","",A72+1)</f>
        <v/>
      </c>
      <c r="B73" s="38" t="str">
        <f t="shared" si="6"/>
        <v/>
      </c>
      <c r="C73" s="39" t="str">
        <f>IF(NOT(ISBLANK(E73)),VLOOKUP(E73,Equipes!$A$2:$B$101,2),"")</f>
        <v/>
      </c>
      <c r="D73" s="47"/>
      <c r="E73" s="11"/>
      <c r="F73" s="21">
        <f>D72</f>
        <v>0</v>
      </c>
      <c r="G73" s="11"/>
      <c r="H73" s="23"/>
      <c r="I73" s="12">
        <f t="shared" ca="1" si="7"/>
        <v>0.95888021791834732</v>
      </c>
    </row>
    <row r="74" spans="1:11" x14ac:dyDescent="0.2">
      <c r="A74" s="92" t="str">
        <f>IF(C74&lt;&gt;"",A72+1,"")</f>
        <v/>
      </c>
      <c r="B74" s="41" t="str">
        <f t="shared" si="6"/>
        <v/>
      </c>
      <c r="C74" s="42" t="str">
        <f>IF(NOT(ISBLANK(E74)),VLOOKUP(E74,Equipes!$A$2:$B$101,2),"")</f>
        <v/>
      </c>
      <c r="D74" s="46"/>
      <c r="E74" s="11"/>
      <c r="F74" s="21">
        <f>D75</f>
        <v>0</v>
      </c>
      <c r="G74" s="11"/>
      <c r="H74" s="23"/>
      <c r="I74" s="12">
        <f t="shared" ca="1" si="7"/>
        <v>0.2657737910840684</v>
      </c>
      <c r="K74" s="12">
        <f>COUNT(D74:D173)</f>
        <v>0</v>
      </c>
    </row>
    <row r="75" spans="1:11" x14ac:dyDescent="0.2">
      <c r="A75" s="91" t="str">
        <f>IF(C75="","",A74+1)</f>
        <v/>
      </c>
      <c r="B75" s="38" t="str">
        <f t="shared" si="6"/>
        <v/>
      </c>
      <c r="C75" s="39" t="str">
        <f>IF(NOT(ISBLANK(E75)),VLOOKUP(E75,Equipes!$A$2:$B$101,2),"")</f>
        <v/>
      </c>
      <c r="D75" s="47"/>
      <c r="E75" s="11"/>
      <c r="F75" s="21">
        <f>D74</f>
        <v>0</v>
      </c>
      <c r="G75" s="11"/>
      <c r="H75" s="23"/>
      <c r="I75" s="12">
        <f t="shared" ca="1" si="7"/>
        <v>0.98280389965932691</v>
      </c>
      <c r="K75" s="12">
        <f>COUNT(D75:D174)</f>
        <v>0</v>
      </c>
    </row>
    <row r="76" spans="1:11" x14ac:dyDescent="0.2">
      <c r="A76" s="92" t="str">
        <f>IF(C76&lt;&gt;"",A74+1,"")</f>
        <v/>
      </c>
      <c r="B76" s="41" t="str">
        <f t="shared" si="6"/>
        <v/>
      </c>
      <c r="C76" s="42" t="str">
        <f>IF(NOT(ISBLANK(E76)),VLOOKUP(E76,Equipes!$A$2:$B$101,2),"")</f>
        <v/>
      </c>
      <c r="D76" s="46"/>
      <c r="E76" s="77"/>
      <c r="F76" s="21">
        <f>D77</f>
        <v>0</v>
      </c>
      <c r="G76" s="11"/>
      <c r="I76" s="12">
        <f t="shared" ca="1" si="7"/>
        <v>0.17222992817864358</v>
      </c>
    </row>
    <row r="77" spans="1:11" x14ac:dyDescent="0.2">
      <c r="A77" s="91" t="str">
        <f>IF(C77="","",A76+1)</f>
        <v/>
      </c>
      <c r="B77" s="38" t="str">
        <f t="shared" si="6"/>
        <v/>
      </c>
      <c r="C77" s="39" t="str">
        <f>IF(NOT(ISBLANK(E77)),VLOOKUP(E77,Equipes!$A$2:$B$101,2),"")</f>
        <v/>
      </c>
      <c r="D77" s="47"/>
      <c r="E77" s="11"/>
      <c r="F77" s="21">
        <f>D76</f>
        <v>0</v>
      </c>
      <c r="G77" s="11"/>
      <c r="H77" s="23"/>
      <c r="I77" s="12">
        <f t="shared" ca="1" si="7"/>
        <v>0.15169045882447141</v>
      </c>
    </row>
    <row r="78" spans="1:11" x14ac:dyDescent="0.2">
      <c r="A78" s="92" t="str">
        <f>IF(C78&lt;&gt;"",A76+1,"")</f>
        <v/>
      </c>
      <c r="B78" s="41" t="str">
        <f t="shared" si="6"/>
        <v/>
      </c>
      <c r="C78" s="42" t="str">
        <f>IF(NOT(ISBLANK(E78)),VLOOKUP(E78,Equipes!$A$2:$B$101,2),"")</f>
        <v/>
      </c>
      <c r="D78" s="46"/>
      <c r="E78" s="11"/>
      <c r="F78" s="21">
        <f>D79</f>
        <v>0</v>
      </c>
      <c r="G78" s="11"/>
      <c r="H78" s="23"/>
      <c r="I78" s="12">
        <f t="shared" ca="1" si="7"/>
        <v>0.59434833022414324</v>
      </c>
      <c r="K78" s="12">
        <f>COUNT(D78:D177)</f>
        <v>0</v>
      </c>
    </row>
    <row r="79" spans="1:11" x14ac:dyDescent="0.2">
      <c r="A79" s="91" t="str">
        <f>IF(C79="","",A78+1)</f>
        <v/>
      </c>
      <c r="B79" s="38" t="str">
        <f t="shared" si="6"/>
        <v/>
      </c>
      <c r="C79" s="39" t="str">
        <f>IF(NOT(ISBLANK(E79)),VLOOKUP(E79,Equipes!$A$2:$B$101,2),"")</f>
        <v/>
      </c>
      <c r="D79" s="47"/>
      <c r="E79" s="11"/>
      <c r="F79" s="21">
        <f>D78</f>
        <v>0</v>
      </c>
      <c r="G79" s="11"/>
      <c r="H79" s="23"/>
      <c r="I79" s="12">
        <f t="shared" ca="1" si="7"/>
        <v>0.685315550921898</v>
      </c>
    </row>
    <row r="80" spans="1:11" x14ac:dyDescent="0.2">
      <c r="A80" s="92" t="str">
        <f>IF(C80&lt;&gt;"",A78+1,"")</f>
        <v/>
      </c>
      <c r="B80" s="41" t="str">
        <f t="shared" si="6"/>
        <v/>
      </c>
      <c r="C80" s="42" t="str">
        <f>IF(NOT(ISBLANK(E80)),VLOOKUP(E80,Equipes!$A$2:$B$101,2),"")</f>
        <v/>
      </c>
      <c r="D80" s="46"/>
      <c r="E80" s="11"/>
      <c r="F80" s="21">
        <f>D81</f>
        <v>0</v>
      </c>
      <c r="G80" s="11"/>
      <c r="H80" s="23"/>
      <c r="I80" s="12">
        <f t="shared" ca="1" si="7"/>
        <v>0.65763359023467238</v>
      </c>
    </row>
    <row r="81" spans="1:11" x14ac:dyDescent="0.2">
      <c r="A81" s="91" t="str">
        <f>IF(C81="","",A80+1)</f>
        <v/>
      </c>
      <c r="B81" s="38" t="str">
        <f t="shared" si="6"/>
        <v/>
      </c>
      <c r="C81" s="39" t="str">
        <f>IF(NOT(ISBLANK(E81)),VLOOKUP(E81,Equipes!$A$2:$B$101,2),"")</f>
        <v/>
      </c>
      <c r="D81" s="47"/>
      <c r="E81" s="11"/>
      <c r="F81" s="21">
        <f>D80</f>
        <v>0</v>
      </c>
      <c r="G81" s="11"/>
      <c r="H81" s="23"/>
      <c r="I81" s="12">
        <f t="shared" ca="1" si="7"/>
        <v>0.3149118731304823</v>
      </c>
    </row>
    <row r="82" spans="1:11" x14ac:dyDescent="0.2">
      <c r="A82" s="92" t="str">
        <f>IF(C82&lt;&gt;"",A80+1,"")</f>
        <v/>
      </c>
      <c r="B82" s="41" t="str">
        <f t="shared" si="6"/>
        <v/>
      </c>
      <c r="C82" s="42" t="str">
        <f>IF(NOT(ISBLANK(E82)),VLOOKUP(E82,Equipes!$A$2:$B$101,2),"")</f>
        <v/>
      </c>
      <c r="D82" s="46"/>
      <c r="E82" s="11"/>
      <c r="F82" s="21">
        <f>D83</f>
        <v>0</v>
      </c>
      <c r="G82" s="11"/>
      <c r="H82" s="23"/>
      <c r="I82" s="12">
        <f t="shared" ca="1" si="7"/>
        <v>0.66776995716792886</v>
      </c>
      <c r="K82" s="12">
        <f>COUNT(D82:D181)</f>
        <v>0</v>
      </c>
    </row>
    <row r="83" spans="1:11" x14ac:dyDescent="0.2">
      <c r="A83" s="91" t="str">
        <f>IF(C83="","",A82+1)</f>
        <v/>
      </c>
      <c r="B83" s="38" t="str">
        <f t="shared" si="6"/>
        <v/>
      </c>
      <c r="C83" s="39" t="str">
        <f>IF(NOT(ISBLANK(E83)),VLOOKUP(E83,Equipes!$A$2:$B$101,2),"")</f>
        <v/>
      </c>
      <c r="D83" s="47"/>
      <c r="E83" s="11"/>
      <c r="F83" s="21">
        <f>D82</f>
        <v>0</v>
      </c>
      <c r="G83" s="11"/>
      <c r="H83" s="23"/>
      <c r="I83" s="12">
        <f t="shared" ca="1" si="7"/>
        <v>0.48631217009650973</v>
      </c>
    </row>
    <row r="84" spans="1:11" x14ac:dyDescent="0.2">
      <c r="A84" s="92" t="str">
        <f>IF(C84&lt;&gt;"",A82+1,"")</f>
        <v/>
      </c>
      <c r="B84" s="41" t="str">
        <f t="shared" si="6"/>
        <v/>
      </c>
      <c r="C84" s="42" t="str">
        <f>IF(NOT(ISBLANK(E84)),VLOOKUP(E84,Equipes!$A$2:$B$101,2),"")</f>
        <v/>
      </c>
      <c r="D84" s="46"/>
      <c r="E84" s="11"/>
      <c r="F84" s="21">
        <f>D85</f>
        <v>0</v>
      </c>
      <c r="G84" s="11"/>
      <c r="H84" s="23"/>
      <c r="I84" s="12">
        <f t="shared" ca="1" si="7"/>
        <v>0.85794958685752154</v>
      </c>
      <c r="J84" s="11"/>
      <c r="K84" s="12">
        <f>COUNT(D84:D183)</f>
        <v>0</v>
      </c>
    </row>
    <row r="85" spans="1:11" x14ac:dyDescent="0.2">
      <c r="A85" s="91" t="str">
        <f>IF(C85="","",A84+1)</f>
        <v/>
      </c>
      <c r="B85" s="38" t="str">
        <f t="shared" si="6"/>
        <v/>
      </c>
      <c r="C85" s="39" t="str">
        <f>IF(NOT(ISBLANK(E85)),VLOOKUP(E85,Equipes!$A$2:$B$101,2),"")</f>
        <v/>
      </c>
      <c r="D85" s="47"/>
      <c r="E85" s="11"/>
      <c r="F85" s="21">
        <f>D84</f>
        <v>0</v>
      </c>
      <c r="G85" s="11"/>
      <c r="H85" s="23"/>
      <c r="I85" s="12">
        <f t="shared" ca="1" si="7"/>
        <v>0.41329211063979754</v>
      </c>
    </row>
    <row r="86" spans="1:11" x14ac:dyDescent="0.2">
      <c r="A86" s="92" t="str">
        <f>IF(C86&lt;&gt;"",A84+1,"")</f>
        <v/>
      </c>
      <c r="B86" s="41" t="str">
        <f t="shared" si="6"/>
        <v/>
      </c>
      <c r="C86" s="42" t="str">
        <f>IF(NOT(ISBLANK(E86)),VLOOKUP(E86,Equipes!$A$2:$B$101,2),"")</f>
        <v/>
      </c>
      <c r="D86" s="46"/>
      <c r="E86" s="11"/>
      <c r="F86" s="21">
        <f>D87</f>
        <v>0</v>
      </c>
      <c r="G86" s="11"/>
      <c r="I86" s="12">
        <f t="shared" ca="1" si="7"/>
        <v>9.7418319877869197E-2</v>
      </c>
    </row>
    <row r="87" spans="1:11" x14ac:dyDescent="0.2">
      <c r="A87" s="91" t="str">
        <f>IF(C87="","",A86+1)</f>
        <v/>
      </c>
      <c r="B87" s="38" t="str">
        <f t="shared" si="6"/>
        <v/>
      </c>
      <c r="C87" s="39" t="str">
        <f>IF(NOT(ISBLANK(E87)),VLOOKUP(E87,Equipes!$A$2:$B$101,2),"")</f>
        <v/>
      </c>
      <c r="D87" s="47"/>
      <c r="E87" s="11"/>
      <c r="F87" s="21">
        <f>D86</f>
        <v>0</v>
      </c>
      <c r="G87" s="11"/>
      <c r="I87" s="12">
        <f t="shared" ca="1" si="7"/>
        <v>0.75657839622035372</v>
      </c>
    </row>
    <row r="88" spans="1:11" x14ac:dyDescent="0.2">
      <c r="A88" s="92" t="str">
        <f>IF(C88&lt;&gt;"",A86+1,"")</f>
        <v/>
      </c>
      <c r="B88" s="41" t="str">
        <f t="shared" si="6"/>
        <v/>
      </c>
      <c r="C88" s="42" t="str">
        <f>IF(NOT(ISBLANK(E88)),VLOOKUP(E88,Equipes!$A$2:$B$101,2),"")</f>
        <v/>
      </c>
      <c r="D88" s="46"/>
      <c r="E88" s="11"/>
      <c r="F88" s="21">
        <f>D89</f>
        <v>0</v>
      </c>
      <c r="G88" s="11"/>
      <c r="H88" s="23"/>
      <c r="I88" s="12">
        <f t="shared" ca="1" si="7"/>
        <v>0.93418212185362992</v>
      </c>
      <c r="K88" s="12">
        <f>COUNT(D88:D187)</f>
        <v>0</v>
      </c>
    </row>
    <row r="89" spans="1:11" x14ac:dyDescent="0.2">
      <c r="A89" s="91" t="str">
        <f>IF(C89="","",A88+1)</f>
        <v/>
      </c>
      <c r="B89" s="38" t="str">
        <f t="shared" si="6"/>
        <v/>
      </c>
      <c r="C89" s="39" t="str">
        <f>IF(NOT(ISBLANK(E89)),VLOOKUP(E89,Equipes!$A$2:$B$101,2),"")</f>
        <v/>
      </c>
      <c r="D89" s="47"/>
      <c r="E89" s="11"/>
      <c r="F89" s="21">
        <f>D88</f>
        <v>0</v>
      </c>
      <c r="G89" s="11"/>
      <c r="H89" s="23"/>
      <c r="I89" s="12">
        <f t="shared" ca="1" si="7"/>
        <v>0.52542885162805975</v>
      </c>
    </row>
    <row r="90" spans="1:11" x14ac:dyDescent="0.2">
      <c r="A90" s="92" t="str">
        <f>IF(C90&lt;&gt;"",A88+1,"")</f>
        <v/>
      </c>
      <c r="B90" s="41" t="str">
        <f t="shared" si="6"/>
        <v/>
      </c>
      <c r="C90" s="42" t="str">
        <f>IF(NOT(ISBLANK(E90)),VLOOKUP(E90,Equipes!$A$2:$B$101,2),"")</f>
        <v/>
      </c>
      <c r="D90" s="46"/>
      <c r="E90" s="11"/>
      <c r="F90" s="21">
        <f>D91</f>
        <v>0</v>
      </c>
      <c r="G90" s="11"/>
      <c r="I90" s="12">
        <f t="shared" ca="1" si="7"/>
        <v>0.46279874723678671</v>
      </c>
    </row>
    <row r="91" spans="1:11" x14ac:dyDescent="0.2">
      <c r="A91" s="91" t="str">
        <f>IF(C91="","",A90+1)</f>
        <v/>
      </c>
      <c r="B91" s="38" t="str">
        <f t="shared" si="6"/>
        <v/>
      </c>
      <c r="C91" s="39" t="str">
        <f>IF(NOT(ISBLANK(E91)),VLOOKUP(E91,Equipes!$A$2:$B$101,2),"")</f>
        <v/>
      </c>
      <c r="D91" s="47"/>
      <c r="E91" s="11"/>
      <c r="F91" s="21">
        <f>D90</f>
        <v>0</v>
      </c>
      <c r="G91" s="11"/>
      <c r="I91" s="12">
        <f t="shared" ca="1" si="7"/>
        <v>0.84821144650733693</v>
      </c>
    </row>
    <row r="92" spans="1:11" x14ac:dyDescent="0.2">
      <c r="A92" s="92" t="str">
        <f>IF(C92&lt;&gt;"",A90+1,"")</f>
        <v/>
      </c>
      <c r="B92" s="41" t="str">
        <f t="shared" si="6"/>
        <v/>
      </c>
      <c r="C92" s="42" t="str">
        <f>IF(NOT(ISBLANK(E92)),VLOOKUP(E92,Equipes!$A$2:$B$101,2),"")</f>
        <v/>
      </c>
      <c r="D92" s="46"/>
      <c r="E92" s="11"/>
      <c r="F92" s="21">
        <f>D93</f>
        <v>0</v>
      </c>
      <c r="G92" s="11"/>
      <c r="I92" s="12">
        <f t="shared" ca="1" si="7"/>
        <v>0.7123092224929124</v>
      </c>
    </row>
    <row r="93" spans="1:11" x14ac:dyDescent="0.2">
      <c r="A93" s="91" t="str">
        <f>IF(C93="","",A92+1)</f>
        <v/>
      </c>
      <c r="B93" s="38" t="str">
        <f t="shared" si="6"/>
        <v/>
      </c>
      <c r="C93" s="39" t="str">
        <f>IF(NOT(ISBLANK(E93)),VLOOKUP(E93,Equipes!$A$2:$B$101,2),"")</f>
        <v/>
      </c>
      <c r="D93" s="47"/>
      <c r="E93" s="11"/>
      <c r="F93" s="21">
        <f>D92</f>
        <v>0</v>
      </c>
      <c r="G93" s="11"/>
      <c r="H93" s="23"/>
      <c r="I93" s="12">
        <f t="shared" ca="1" si="7"/>
        <v>0.81399998262083995</v>
      </c>
    </row>
    <row r="94" spans="1:11" x14ac:dyDescent="0.2">
      <c r="A94" s="92" t="str">
        <f>IF(C94&lt;&gt;"",A92+1,"")</f>
        <v/>
      </c>
      <c r="B94" s="41" t="str">
        <f t="shared" si="6"/>
        <v/>
      </c>
      <c r="C94" s="42" t="str">
        <f>IF(NOT(ISBLANK(E94)),VLOOKUP(E94,Equipes!$A$2:$B$101,2),"")</f>
        <v/>
      </c>
      <c r="D94" s="46"/>
      <c r="E94" s="11"/>
      <c r="F94" s="21">
        <f>D95</f>
        <v>0</v>
      </c>
      <c r="G94" s="11"/>
      <c r="H94" s="23"/>
      <c r="I94" s="12">
        <f t="shared" ca="1" si="7"/>
        <v>0.605137899834847</v>
      </c>
    </row>
    <row r="95" spans="1:11" x14ac:dyDescent="0.2">
      <c r="A95" s="91" t="str">
        <f>IF(C95="","",A94+1)</f>
        <v/>
      </c>
      <c r="B95" s="38" t="str">
        <f t="shared" si="6"/>
        <v/>
      </c>
      <c r="C95" s="39" t="str">
        <f>IF(NOT(ISBLANK(E95)),VLOOKUP(E95,Equipes!$A$2:$B$101,2),"")</f>
        <v/>
      </c>
      <c r="D95" s="47"/>
      <c r="E95" s="11"/>
      <c r="F95" s="21">
        <f>D94</f>
        <v>0</v>
      </c>
      <c r="G95" s="11"/>
      <c r="I95" s="12">
        <f t="shared" ca="1" si="7"/>
        <v>0.83711306479889036</v>
      </c>
    </row>
    <row r="96" spans="1:11" x14ac:dyDescent="0.2">
      <c r="A96" s="92" t="str">
        <f>IF(C96&lt;&gt;"",A94+1,"")</f>
        <v/>
      </c>
      <c r="B96" s="41" t="str">
        <f t="shared" si="6"/>
        <v/>
      </c>
      <c r="C96" s="42" t="str">
        <f>IF(NOT(ISBLANK(E96)),VLOOKUP(E96,Equipes!$A$2:$B$101,2),"")</f>
        <v/>
      </c>
      <c r="D96" s="46"/>
      <c r="E96" s="11"/>
      <c r="F96" s="21">
        <f>D97</f>
        <v>0</v>
      </c>
      <c r="G96" s="11"/>
      <c r="I96" s="12">
        <f t="shared" ca="1" si="7"/>
        <v>0.53324713204118301</v>
      </c>
    </row>
    <row r="97" spans="1:11" x14ac:dyDescent="0.2">
      <c r="A97" s="91" t="str">
        <f>IF(C97="","",A96+1)</f>
        <v/>
      </c>
      <c r="B97" s="38" t="str">
        <f t="shared" si="6"/>
        <v/>
      </c>
      <c r="C97" s="39" t="str">
        <f>IF(NOT(ISBLANK(E97)),VLOOKUP(E97,Equipes!$A$2:$B$101,2),"")</f>
        <v/>
      </c>
      <c r="D97" s="47"/>
      <c r="E97" s="11"/>
      <c r="F97" s="21">
        <f>D96</f>
        <v>0</v>
      </c>
      <c r="G97" s="11"/>
      <c r="H97" s="23"/>
      <c r="I97" s="12">
        <f t="shared" ca="1" si="7"/>
        <v>0.5127007695119089</v>
      </c>
    </row>
    <row r="98" spans="1:11" x14ac:dyDescent="0.2">
      <c r="A98" s="92" t="str">
        <f>IF(C98&lt;&gt;"",A96+1,"")</f>
        <v/>
      </c>
      <c r="B98" s="41" t="str">
        <f t="shared" si="6"/>
        <v/>
      </c>
      <c r="C98" s="42" t="str">
        <f>IF(NOT(ISBLANK(E98)),VLOOKUP(E98,Equipes!$A$2:$B$101,2),"")</f>
        <v/>
      </c>
      <c r="D98" s="46"/>
      <c r="E98" s="11"/>
      <c r="F98" s="21">
        <f>D99</f>
        <v>0</v>
      </c>
      <c r="G98" s="11"/>
      <c r="H98" s="23"/>
      <c r="I98" s="12">
        <f t="shared" ca="1" si="7"/>
        <v>0.38673214067794659</v>
      </c>
    </row>
    <row r="99" spans="1:11" x14ac:dyDescent="0.2">
      <c r="A99" s="93" t="str">
        <f>IF(C99="","",A98+1)</f>
        <v/>
      </c>
      <c r="B99" s="44" t="str">
        <f t="shared" si="6"/>
        <v/>
      </c>
      <c r="C99" s="45" t="str">
        <f>IF(NOT(ISBLANK(E99)),VLOOKUP(E99,Equipes!$A$2:$B$101,2),"")</f>
        <v/>
      </c>
      <c r="D99" s="48"/>
      <c r="E99" s="11"/>
      <c r="F99" s="21">
        <f>D98</f>
        <v>0</v>
      </c>
      <c r="G99" s="11"/>
      <c r="H99" s="23"/>
      <c r="I99" s="12">
        <f t="shared" ca="1" si="7"/>
        <v>0.3828441983706673</v>
      </c>
    </row>
    <row r="100" spans="1:11" x14ac:dyDescent="0.2">
      <c r="A100" s="92" t="str">
        <f>IF(C100&lt;&gt;"",A98+1,"")</f>
        <v/>
      </c>
      <c r="B100" s="41" t="str">
        <f t="shared" si="6"/>
        <v/>
      </c>
      <c r="C100" s="42" t="str">
        <f>IF(NOT(ISBLANK(E100)),VLOOKUP(E100,Equipes!$A$2:$B$101,2),"")</f>
        <v/>
      </c>
      <c r="D100" s="46"/>
      <c r="E100" s="11"/>
      <c r="F100" s="21">
        <f>D101</f>
        <v>0</v>
      </c>
      <c r="G100" s="11"/>
      <c r="H100" s="23"/>
      <c r="I100" s="12">
        <f t="shared" ca="1" si="7"/>
        <v>0.36514340038626503</v>
      </c>
      <c r="K100" s="12">
        <f>COUNT(D100:D199)</f>
        <v>0</v>
      </c>
    </row>
    <row r="101" spans="1:11" ht="13.5" thickBot="1" x14ac:dyDescent="0.25">
      <c r="A101" s="94" t="str">
        <f>IF(C101="","",A100+1)</f>
        <v/>
      </c>
      <c r="B101" s="28" t="str">
        <f t="shared" si="6"/>
        <v/>
      </c>
      <c r="C101" s="29" t="str">
        <f>IF(NOT(ISBLANK(E101)),VLOOKUP(E101,Equipes!$A$2:$B$101,2),"")</f>
        <v/>
      </c>
      <c r="D101" s="30"/>
      <c r="E101" s="11"/>
      <c r="F101" s="21">
        <f>D100</f>
        <v>0</v>
      </c>
      <c r="G101" s="11"/>
      <c r="H101" s="23"/>
      <c r="I101" s="12">
        <f t="shared" ca="1" si="7"/>
        <v>0.92269642587183909</v>
      </c>
    </row>
  </sheetData>
  <sheetProtection password="DB25" sheet="1" objects="1" scenarios="1"/>
  <sortState ref="H2:XFD15">
    <sortCondition ref="I2"/>
  </sortState>
  <mergeCells count="50">
    <mergeCell ref="A98:A99"/>
    <mergeCell ref="A100:A101"/>
    <mergeCell ref="A90:A91"/>
    <mergeCell ref="A92:A93"/>
    <mergeCell ref="A94:A95"/>
    <mergeCell ref="A96:A97"/>
    <mergeCell ref="A82:A83"/>
    <mergeCell ref="A84:A85"/>
    <mergeCell ref="A86:A87"/>
    <mergeCell ref="A88:A89"/>
    <mergeCell ref="A74:A75"/>
    <mergeCell ref="A76:A77"/>
    <mergeCell ref="A78:A79"/>
    <mergeCell ref="A80:A81"/>
    <mergeCell ref="A66:A67"/>
    <mergeCell ref="A68:A69"/>
    <mergeCell ref="A70:A71"/>
    <mergeCell ref="A72:A73"/>
    <mergeCell ref="A58:A59"/>
    <mergeCell ref="A60:A61"/>
    <mergeCell ref="A62:A63"/>
    <mergeCell ref="A64:A65"/>
    <mergeCell ref="A50:A51"/>
    <mergeCell ref="A52:A53"/>
    <mergeCell ref="A54:A55"/>
    <mergeCell ref="A56:A57"/>
    <mergeCell ref="A42:A43"/>
    <mergeCell ref="A44:A45"/>
    <mergeCell ref="A46:A47"/>
    <mergeCell ref="A48:A49"/>
    <mergeCell ref="A34:A35"/>
    <mergeCell ref="A36:A37"/>
    <mergeCell ref="A38:A39"/>
    <mergeCell ref="A40:A41"/>
    <mergeCell ref="A26:A27"/>
    <mergeCell ref="A28:A29"/>
    <mergeCell ref="A30:A31"/>
    <mergeCell ref="A32:A33"/>
    <mergeCell ref="A20:A21"/>
    <mergeCell ref="A22:A23"/>
    <mergeCell ref="A24:A25"/>
    <mergeCell ref="A10:A11"/>
    <mergeCell ref="A12:A13"/>
    <mergeCell ref="A14:A15"/>
    <mergeCell ref="A16:A17"/>
    <mergeCell ref="A2:A3"/>
    <mergeCell ref="A4:A5"/>
    <mergeCell ref="A6:A7"/>
    <mergeCell ref="A8:A9"/>
    <mergeCell ref="A18:A19"/>
  </mergeCells>
  <phoneticPr fontId="0" type="noConversion"/>
  <printOptions horizontalCentered="1"/>
  <pageMargins left="0.31496062992125984" right="0.31496062992125984" top="0.98425196850393704" bottom="0.98425196850393704" header="0.19685039370078741" footer="0"/>
  <pageSetup paperSize="9" scale="250" fitToHeight="0" orientation="portrait" r:id="rId1"/>
  <headerFooter alignWithMargins="0">
    <oddHeader>&amp;C&amp;"Arial,Gras"&amp;14 1&amp;Xere&amp;X Partie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01"/>
  <sheetViews>
    <sheetView showGridLines="0" showRowColHeaders="0" zoomScale="183" zoomScaleNormal="183" workbookViewId="0">
      <pane ySplit="1" topLeftCell="A2" activePane="bottomLeft" state="frozen"/>
      <selection pane="bottomLeft" activeCell="D14" sqref="D14"/>
    </sheetView>
  </sheetViews>
  <sheetFormatPr baseColWidth="10" defaultRowHeight="12.75" x14ac:dyDescent="0.2"/>
  <cols>
    <col min="1" max="1" width="6.140625" style="12" customWidth="1"/>
    <col min="2" max="2" width="5.42578125" style="12" customWidth="1"/>
    <col min="3" max="3" width="19.85546875" style="12" customWidth="1"/>
    <col min="4" max="4" width="6.7109375" style="12" bestFit="1" customWidth="1"/>
    <col min="5" max="5" width="3" style="12" hidden="1" customWidth="1"/>
    <col min="6" max="6" width="5.140625" style="12" hidden="1" customWidth="1"/>
    <col min="7" max="7" width="29.7109375" style="12" customWidth="1"/>
    <col min="8" max="8" width="3.140625" style="12" hidden="1" customWidth="1"/>
    <col min="9" max="9" width="13.28515625" style="12" hidden="1" customWidth="1"/>
    <col min="10" max="10" width="12" style="12" customWidth="1"/>
    <col min="11" max="11" width="5.140625" style="12" hidden="1" customWidth="1"/>
    <col min="12" max="12" width="14.28515625" style="12" customWidth="1"/>
    <col min="13" max="16384" width="11.42578125" style="12"/>
  </cols>
  <sheetData>
    <row r="1" spans="1:11" s="10" customFormat="1" ht="29.25" customHeight="1" thickBot="1" x14ac:dyDescent="0.25">
      <c r="A1" s="31" t="s">
        <v>17</v>
      </c>
      <c r="B1" s="32" t="s">
        <v>10</v>
      </c>
      <c r="C1" s="33" t="s">
        <v>1</v>
      </c>
      <c r="D1" s="34" t="s">
        <v>3</v>
      </c>
      <c r="E1" s="9">
        <f>COUNTA(Equipes!B2:B101)</f>
        <v>14</v>
      </c>
      <c r="F1" s="22">
        <f>SUM(Classement!T3:T102,Classement!W3:W102)</f>
        <v>0</v>
      </c>
      <c r="G1" s="20"/>
      <c r="H1" s="10" t="s">
        <v>10</v>
      </c>
      <c r="I1" s="10" t="s">
        <v>18</v>
      </c>
      <c r="K1" s="10">
        <f>Paramètres!B1*162</f>
        <v>1620</v>
      </c>
    </row>
    <row r="2" spans="1:11" x14ac:dyDescent="0.2">
      <c r="A2" s="90">
        <v>1</v>
      </c>
      <c r="B2" s="35">
        <f t="shared" ref="B2:B33" si="0">IF(C2="","",E2)</f>
        <v>5</v>
      </c>
      <c r="C2" s="36" t="str">
        <f>IF(NOT(ISBLANK(E2)),VLOOKUP(E2,Equipes!$A$2:$B$101,2),"")</f>
        <v>e</v>
      </c>
      <c r="D2" s="37">
        <v>600</v>
      </c>
      <c r="E2" s="11">
        <v>5</v>
      </c>
      <c r="F2" s="21">
        <f>D3</f>
        <v>1020</v>
      </c>
      <c r="G2" s="11"/>
      <c r="H2" s="12">
        <v>17</v>
      </c>
      <c r="I2" s="12" t="s">
        <v>19</v>
      </c>
      <c r="K2" s="12">
        <f>COUNT(D2:D101)</f>
        <v>14</v>
      </c>
    </row>
    <row r="3" spans="1:11" ht="13.5" thickBot="1" x14ac:dyDescent="0.25">
      <c r="A3" s="91"/>
      <c r="B3" s="38">
        <f t="shared" si="0"/>
        <v>7</v>
      </c>
      <c r="C3" s="39" t="str">
        <f>IF(NOT(ISBLANK(E3)),VLOOKUP(E3,Equipes!$A$2:$B$101,2),"")</f>
        <v>g</v>
      </c>
      <c r="D3" s="40">
        <v>1020</v>
      </c>
      <c r="E3" s="11">
        <v>7</v>
      </c>
      <c r="F3" s="21">
        <f>D2</f>
        <v>600</v>
      </c>
      <c r="G3" s="11"/>
      <c r="H3" s="12">
        <v>4</v>
      </c>
      <c r="I3" s="12">
        <f t="shared" ref="I3:I34" ca="1" si="1">RAND()</f>
        <v>0.54116278901559156</v>
      </c>
    </row>
    <row r="4" spans="1:11" x14ac:dyDescent="0.2">
      <c r="A4" s="92">
        <f>IF(C4&lt;&gt;"",A2+1,"")</f>
        <v>2</v>
      </c>
      <c r="B4" s="41">
        <f t="shared" si="0"/>
        <v>8</v>
      </c>
      <c r="C4" s="42" t="str">
        <f>IF(NOT(ISBLANK(E4)),VLOOKUP(E4,Equipes!$A$2:$B$101,2),"")</f>
        <v>h</v>
      </c>
      <c r="D4" s="37">
        <v>600</v>
      </c>
      <c r="E4" s="11">
        <v>8</v>
      </c>
      <c r="F4" s="21">
        <f>D5</f>
        <v>1020</v>
      </c>
      <c r="G4" s="11"/>
      <c r="H4" s="12">
        <v>1</v>
      </c>
      <c r="I4" s="12">
        <f t="shared" ca="1" si="1"/>
        <v>0.32065305550114764</v>
      </c>
    </row>
    <row r="5" spans="1:11" ht="13.5" thickBot="1" x14ac:dyDescent="0.25">
      <c r="A5" s="91"/>
      <c r="B5" s="38">
        <f t="shared" si="0"/>
        <v>9</v>
      </c>
      <c r="C5" s="39" t="str">
        <f>IF(NOT(ISBLANK(E5)),VLOOKUP(E5,Equipes!$A$2:$B$101,2),"")</f>
        <v>i</v>
      </c>
      <c r="D5" s="40">
        <v>1020</v>
      </c>
      <c r="E5" s="11">
        <v>9</v>
      </c>
      <c r="F5" s="21">
        <f>D4</f>
        <v>600</v>
      </c>
      <c r="G5" s="11"/>
      <c r="H5" s="12">
        <v>9</v>
      </c>
      <c r="I5" s="12">
        <f t="shared" ca="1" si="1"/>
        <v>0.29997852606270947</v>
      </c>
    </row>
    <row r="6" spans="1:11" x14ac:dyDescent="0.2">
      <c r="A6" s="92">
        <f>IF(C6&lt;&gt;"",A4+1,"")</f>
        <v>3</v>
      </c>
      <c r="B6" s="41">
        <f t="shared" si="0"/>
        <v>10</v>
      </c>
      <c r="C6" s="42" t="str">
        <f>IF(NOT(ISBLANK(E6)),VLOOKUP(E6,Equipes!$A$2:$B$101,2),"")</f>
        <v>j</v>
      </c>
      <c r="D6" s="37">
        <v>600</v>
      </c>
      <c r="E6" s="11">
        <v>10</v>
      </c>
      <c r="F6" s="21">
        <f>D7</f>
        <v>1020</v>
      </c>
      <c r="G6" s="11"/>
      <c r="H6" s="12">
        <v>13</v>
      </c>
      <c r="I6" s="12">
        <f t="shared" ca="1" si="1"/>
        <v>0.19425032750993565</v>
      </c>
    </row>
    <row r="7" spans="1:11" ht="13.5" thickBot="1" x14ac:dyDescent="0.25">
      <c r="A7" s="91"/>
      <c r="B7" s="38">
        <f t="shared" si="0"/>
        <v>13</v>
      </c>
      <c r="C7" s="39" t="str">
        <f>IF(NOT(ISBLANK(E7)),VLOOKUP(E7,Equipes!$A$2:$B$101,2),"")</f>
        <v>m</v>
      </c>
      <c r="D7" s="40">
        <v>1020</v>
      </c>
      <c r="E7" s="11">
        <v>13</v>
      </c>
      <c r="F7" s="21">
        <f>D6</f>
        <v>600</v>
      </c>
      <c r="G7" s="11"/>
      <c r="H7" s="12">
        <v>8</v>
      </c>
      <c r="I7" s="12">
        <f t="shared" ca="1" si="1"/>
        <v>0.91335105427378882</v>
      </c>
    </row>
    <row r="8" spans="1:11" x14ac:dyDescent="0.2">
      <c r="A8" s="92">
        <f>IF(C8&lt;&gt;"",A6+1,"")</f>
        <v>4</v>
      </c>
      <c r="B8" s="41">
        <f t="shared" si="0"/>
        <v>14</v>
      </c>
      <c r="C8" s="42" t="str">
        <f>IF(NOT(ISBLANK(E8)),VLOOKUP(E8,Equipes!$A$2:$B$101,2),"")</f>
        <v>n</v>
      </c>
      <c r="D8" s="37">
        <v>600</v>
      </c>
      <c r="E8" s="11">
        <v>14</v>
      </c>
      <c r="F8" s="21">
        <f>D9</f>
        <v>1020</v>
      </c>
      <c r="G8" s="11"/>
      <c r="H8" s="12">
        <v>20</v>
      </c>
      <c r="I8" s="12">
        <f t="shared" ca="1" si="1"/>
        <v>0.6486570320179843</v>
      </c>
    </row>
    <row r="9" spans="1:11" ht="13.5" thickBot="1" x14ac:dyDescent="0.25">
      <c r="A9" s="91">
        <f>IF(C9="","",A8+1)</f>
        <v>5</v>
      </c>
      <c r="B9" s="38">
        <f t="shared" si="0"/>
        <v>1</v>
      </c>
      <c r="C9" s="39" t="str">
        <f>IF(NOT(ISBLANK(E9)),VLOOKUP(E9,Equipes!$A$2:$B$101,2),"")</f>
        <v>a</v>
      </c>
      <c r="D9" s="40">
        <v>1020</v>
      </c>
      <c r="E9" s="11">
        <v>1</v>
      </c>
      <c r="F9" s="21">
        <f>D8</f>
        <v>600</v>
      </c>
      <c r="G9" s="11"/>
      <c r="H9" s="12">
        <v>12</v>
      </c>
      <c r="I9" s="12">
        <f t="shared" ca="1" si="1"/>
        <v>0.82740974007401358</v>
      </c>
    </row>
    <row r="10" spans="1:11" x14ac:dyDescent="0.2">
      <c r="A10" s="92">
        <f>IF(C10&lt;&gt;"",A8+1,"")</f>
        <v>5</v>
      </c>
      <c r="B10" s="41">
        <f t="shared" si="0"/>
        <v>2</v>
      </c>
      <c r="C10" s="42" t="str">
        <f>IF(NOT(ISBLANK(E10)),VLOOKUP(E10,Equipes!$A$2:$B$101,2),"")</f>
        <v>b</v>
      </c>
      <c r="D10" s="37">
        <v>600</v>
      </c>
      <c r="E10" s="11">
        <v>2</v>
      </c>
      <c r="F10" s="21">
        <f>D11</f>
        <v>1020</v>
      </c>
      <c r="G10" s="11"/>
      <c r="H10" s="12">
        <v>10</v>
      </c>
      <c r="I10" s="12">
        <f t="shared" ca="1" si="1"/>
        <v>5.8839602289580295E-2</v>
      </c>
    </row>
    <row r="11" spans="1:11" ht="13.5" thickBot="1" x14ac:dyDescent="0.25">
      <c r="A11" s="91">
        <f>IF(C11="","",A10+1)</f>
        <v>6</v>
      </c>
      <c r="B11" s="38">
        <f t="shared" si="0"/>
        <v>3</v>
      </c>
      <c r="C11" s="39" t="str">
        <f>IF(NOT(ISBLANK(E11)),VLOOKUP(E11,Equipes!$A$2:$B$101,2),"")</f>
        <v>c</v>
      </c>
      <c r="D11" s="40">
        <v>1020</v>
      </c>
      <c r="E11" s="11">
        <v>3</v>
      </c>
      <c r="F11" s="21">
        <f>D10</f>
        <v>600</v>
      </c>
      <c r="G11" s="11"/>
      <c r="H11" s="12">
        <v>16</v>
      </c>
      <c r="I11" s="12">
        <f t="shared" ca="1" si="1"/>
        <v>0.775051418891746</v>
      </c>
    </row>
    <row r="12" spans="1:11" x14ac:dyDescent="0.2">
      <c r="A12" s="92">
        <f>IF(C12&lt;&gt;"",A10+1,"")</f>
        <v>6</v>
      </c>
      <c r="B12" s="41">
        <f t="shared" si="0"/>
        <v>4</v>
      </c>
      <c r="C12" s="42" t="str">
        <f>IF(NOT(ISBLANK(E12)),VLOOKUP(E12,Equipes!$A$2:$B$101,2),"")</f>
        <v>d</v>
      </c>
      <c r="D12" s="37">
        <v>600</v>
      </c>
      <c r="E12" s="11">
        <v>4</v>
      </c>
      <c r="F12" s="21">
        <f>D13</f>
        <v>1020</v>
      </c>
      <c r="G12" s="11"/>
      <c r="I12" s="12">
        <f t="shared" ca="1" si="1"/>
        <v>8.2510337994845084E-2</v>
      </c>
    </row>
    <row r="13" spans="1:11" ht="13.5" thickBot="1" x14ac:dyDescent="0.25">
      <c r="A13" s="91">
        <f>IF(C13="","",A12+1)</f>
        <v>7</v>
      </c>
      <c r="B13" s="38">
        <f t="shared" si="0"/>
        <v>6</v>
      </c>
      <c r="C13" s="39" t="str">
        <f>IF(NOT(ISBLANK(E13)),VLOOKUP(E13,Equipes!$A$2:$B$101,2),"")</f>
        <v>f</v>
      </c>
      <c r="D13" s="40">
        <v>1020</v>
      </c>
      <c r="E13" s="11">
        <v>6</v>
      </c>
      <c r="F13" s="21">
        <f>D12</f>
        <v>600</v>
      </c>
      <c r="G13" s="11"/>
      <c r="I13" s="11">
        <f t="shared" ca="1" si="1"/>
        <v>9.9932226293592219E-2</v>
      </c>
    </row>
    <row r="14" spans="1:11" x14ac:dyDescent="0.2">
      <c r="A14" s="92">
        <f>IF(C14&lt;&gt;"",A12+1,"")</f>
        <v>7</v>
      </c>
      <c r="B14" s="41">
        <f t="shared" si="0"/>
        <v>11</v>
      </c>
      <c r="C14" s="42" t="str">
        <f>IF(NOT(ISBLANK(E14)),VLOOKUP(E14,Equipes!$A$2:$B$101,2),"")</f>
        <v>k</v>
      </c>
      <c r="D14" s="37">
        <v>600</v>
      </c>
      <c r="E14" s="11">
        <v>11</v>
      </c>
      <c r="F14" s="21">
        <f>D15</f>
        <v>1020</v>
      </c>
      <c r="G14" s="11"/>
      <c r="I14" s="12">
        <f t="shared" ca="1" si="1"/>
        <v>4.9865934974339887E-2</v>
      </c>
    </row>
    <row r="15" spans="1:11" x14ac:dyDescent="0.2">
      <c r="A15" s="91">
        <f>IF(C15="","",A14+1)</f>
        <v>8</v>
      </c>
      <c r="B15" s="38">
        <f t="shared" si="0"/>
        <v>12</v>
      </c>
      <c r="C15" s="39" t="str">
        <f>IF(NOT(ISBLANK(E15)),VLOOKUP(E15,Equipes!$A$2:$B$101,2),"")</f>
        <v>l</v>
      </c>
      <c r="D15" s="40">
        <v>1020</v>
      </c>
      <c r="E15" s="11">
        <v>12</v>
      </c>
      <c r="F15" s="21">
        <f>D14</f>
        <v>600</v>
      </c>
      <c r="G15" s="11"/>
      <c r="I15" s="12">
        <f t="shared" ca="1" si="1"/>
        <v>0.84933900720886446</v>
      </c>
    </row>
    <row r="16" spans="1:11" x14ac:dyDescent="0.2">
      <c r="A16" s="92" t="str">
        <f>IF(C16&lt;&gt;"",A14+1,"")</f>
        <v/>
      </c>
      <c r="B16" s="41" t="str">
        <f t="shared" si="0"/>
        <v/>
      </c>
      <c r="C16" s="42" t="str">
        <f>IF(NOT(ISBLANK(E16)),VLOOKUP(E16,Equipes!$A$2:$B$101,2),"")</f>
        <v/>
      </c>
      <c r="D16" s="46"/>
      <c r="E16" s="11"/>
      <c r="F16" s="21">
        <f>D17</f>
        <v>0</v>
      </c>
      <c r="G16" s="11"/>
      <c r="I16" s="12">
        <f t="shared" ca="1" si="1"/>
        <v>0.93514195349675722</v>
      </c>
    </row>
    <row r="17" spans="1:10" x14ac:dyDescent="0.2">
      <c r="A17" s="91" t="str">
        <f>IF(C17="","",A16+1)</f>
        <v/>
      </c>
      <c r="B17" s="38" t="str">
        <f t="shared" si="0"/>
        <v/>
      </c>
      <c r="C17" s="39" t="str">
        <f>IF(NOT(ISBLANK(E17)),VLOOKUP(E17,Equipes!$A$2:$B$101,2),"")</f>
        <v/>
      </c>
      <c r="D17" s="47"/>
      <c r="E17" s="11"/>
      <c r="F17" s="21">
        <f>D16</f>
        <v>0</v>
      </c>
      <c r="G17" s="11"/>
      <c r="I17" s="12">
        <f t="shared" ca="1" si="1"/>
        <v>0.10199581449111716</v>
      </c>
    </row>
    <row r="18" spans="1:10" x14ac:dyDescent="0.2">
      <c r="A18" s="92" t="str">
        <f>IF(C18&lt;&gt;"",A16+1,"")</f>
        <v/>
      </c>
      <c r="B18" s="41" t="str">
        <f t="shared" si="0"/>
        <v/>
      </c>
      <c r="C18" s="42" t="str">
        <f>IF(NOT(ISBLANK(E18)),VLOOKUP(E18,Equipes!$A$2:$B$101,2),"")</f>
        <v/>
      </c>
      <c r="D18" s="46"/>
      <c r="E18" s="11"/>
      <c r="F18" s="21">
        <f>D19</f>
        <v>0</v>
      </c>
      <c r="G18" s="11"/>
      <c r="I18" s="12">
        <f t="shared" ca="1" si="1"/>
        <v>0.39099424546841455</v>
      </c>
    </row>
    <row r="19" spans="1:10" x14ac:dyDescent="0.2">
      <c r="A19" s="91" t="str">
        <f>IF(C19="","",A18+1)</f>
        <v/>
      </c>
      <c r="B19" s="38" t="str">
        <f t="shared" si="0"/>
        <v/>
      </c>
      <c r="C19" s="39" t="str">
        <f>IF(NOT(ISBLANK(E19)),VLOOKUP(E19,Equipes!$A$2:$B$101,2),"")</f>
        <v/>
      </c>
      <c r="D19" s="47"/>
      <c r="E19" s="11"/>
      <c r="F19" s="21">
        <f>D18</f>
        <v>0</v>
      </c>
      <c r="G19" s="11"/>
      <c r="I19" s="12">
        <f t="shared" ca="1" si="1"/>
        <v>0.76866536299666266</v>
      </c>
      <c r="J19" s="11"/>
    </row>
    <row r="20" spans="1:10" x14ac:dyDescent="0.2">
      <c r="A20" s="92" t="str">
        <f>IF(C20&lt;&gt;"",A18+1,"")</f>
        <v/>
      </c>
      <c r="B20" s="41" t="str">
        <f t="shared" si="0"/>
        <v/>
      </c>
      <c r="C20" s="42" t="str">
        <f>IF(NOT(ISBLANK(E20)),VLOOKUP(E20,Equipes!$A$2:$B$101,2),"")</f>
        <v/>
      </c>
      <c r="D20" s="46"/>
      <c r="E20" s="11"/>
      <c r="F20" s="21">
        <f>D21</f>
        <v>0</v>
      </c>
      <c r="G20" s="11"/>
      <c r="I20" s="12">
        <f t="shared" ca="1" si="1"/>
        <v>0.77732565754393856</v>
      </c>
    </row>
    <row r="21" spans="1:10" x14ac:dyDescent="0.2">
      <c r="A21" s="91" t="str">
        <f>IF(C21="","",A20+1)</f>
        <v/>
      </c>
      <c r="B21" s="38" t="str">
        <f t="shared" si="0"/>
        <v/>
      </c>
      <c r="C21" s="39" t="str">
        <f>IF(NOT(ISBLANK(E21)),VLOOKUP(E21,Equipes!$A$2:$B$101,2),"")</f>
        <v/>
      </c>
      <c r="D21" s="47"/>
      <c r="E21" s="11"/>
      <c r="F21" s="21">
        <f>D20</f>
        <v>0</v>
      </c>
      <c r="G21" s="11"/>
      <c r="I21" s="12">
        <f t="shared" ca="1" si="1"/>
        <v>0.43604364238516724</v>
      </c>
    </row>
    <row r="22" spans="1:10" x14ac:dyDescent="0.2">
      <c r="A22" s="92" t="str">
        <f>IF(C22&lt;&gt;"",A20+1,"")</f>
        <v/>
      </c>
      <c r="B22" s="41" t="str">
        <f t="shared" si="0"/>
        <v/>
      </c>
      <c r="C22" s="42" t="str">
        <f>IF(NOT(ISBLANK(E22)),VLOOKUP(E22,Equipes!$A$2:$B$101,2),"")</f>
        <v/>
      </c>
      <c r="D22" s="46"/>
      <c r="E22" s="11"/>
      <c r="F22" s="21">
        <f>D23</f>
        <v>0</v>
      </c>
      <c r="G22" s="11"/>
      <c r="I22" s="12">
        <f t="shared" ca="1" si="1"/>
        <v>0.51922422126731771</v>
      </c>
    </row>
    <row r="23" spans="1:10" x14ac:dyDescent="0.2">
      <c r="A23" s="91" t="str">
        <f>IF(C23="","",A22+1)</f>
        <v/>
      </c>
      <c r="B23" s="38" t="str">
        <f t="shared" si="0"/>
        <v/>
      </c>
      <c r="C23" s="39" t="str">
        <f>IF(NOT(ISBLANK(E23)),VLOOKUP(E23,Equipes!$A$2:$B$101,2),"")</f>
        <v/>
      </c>
      <c r="D23" s="47"/>
      <c r="E23" s="11"/>
      <c r="F23" s="21">
        <f>D22</f>
        <v>0</v>
      </c>
      <c r="G23" s="11"/>
      <c r="I23" s="12">
        <f t="shared" ca="1" si="1"/>
        <v>0.22322610208084437</v>
      </c>
    </row>
    <row r="24" spans="1:10" x14ac:dyDescent="0.2">
      <c r="A24" s="92" t="str">
        <f>IF(C24&lt;&gt;"",A22+1,"")</f>
        <v/>
      </c>
      <c r="B24" s="41" t="str">
        <f t="shared" si="0"/>
        <v/>
      </c>
      <c r="C24" s="42" t="str">
        <f>IF(NOT(ISBLANK(E24)),VLOOKUP(E24,Equipes!$A$2:$B$101,2),"")</f>
        <v/>
      </c>
      <c r="D24" s="46"/>
      <c r="E24" s="11"/>
      <c r="F24" s="21">
        <f>D25</f>
        <v>0</v>
      </c>
      <c r="G24" s="11"/>
      <c r="I24" s="12">
        <f t="shared" ca="1" si="1"/>
        <v>0.374130315564978</v>
      </c>
    </row>
    <row r="25" spans="1:10" x14ac:dyDescent="0.2">
      <c r="A25" s="91" t="str">
        <f>IF(C25="","",A24+1)</f>
        <v/>
      </c>
      <c r="B25" s="38" t="str">
        <f t="shared" si="0"/>
        <v/>
      </c>
      <c r="C25" s="39" t="str">
        <f>IF(NOT(ISBLANK(E25)),VLOOKUP(E25,Equipes!$A$2:$B$101,2),"")</f>
        <v/>
      </c>
      <c r="D25" s="47"/>
      <c r="E25" s="11"/>
      <c r="F25" s="21">
        <f>D24</f>
        <v>0</v>
      </c>
      <c r="G25" s="11"/>
      <c r="I25" s="12">
        <f t="shared" ca="1" si="1"/>
        <v>0.62243981309382501</v>
      </c>
    </row>
    <row r="26" spans="1:10" x14ac:dyDescent="0.2">
      <c r="A26" s="92" t="str">
        <f>IF(C26&lt;&gt;"",A24+1,"")</f>
        <v/>
      </c>
      <c r="B26" s="41" t="str">
        <f t="shared" si="0"/>
        <v/>
      </c>
      <c r="C26" s="42" t="str">
        <f>IF(NOT(ISBLANK(E26)),VLOOKUP(E26,Equipes!$A$2:$B$101,2),"")</f>
        <v/>
      </c>
      <c r="D26" s="46"/>
      <c r="E26" s="24"/>
      <c r="F26" s="21">
        <f>D27</f>
        <v>0</v>
      </c>
      <c r="G26" s="11"/>
      <c r="I26" s="12">
        <f t="shared" ca="1" si="1"/>
        <v>0.4265745079149037</v>
      </c>
    </row>
    <row r="27" spans="1:10" x14ac:dyDescent="0.2">
      <c r="A27" s="91" t="str">
        <f>IF(C27="","",A26+1)</f>
        <v/>
      </c>
      <c r="B27" s="38" t="str">
        <f t="shared" si="0"/>
        <v/>
      </c>
      <c r="C27" s="39" t="str">
        <f>IF(NOT(ISBLANK(E27)),VLOOKUP(E27,Equipes!$A$2:$B$101,2),"")</f>
        <v/>
      </c>
      <c r="D27" s="47"/>
      <c r="E27" s="24"/>
      <c r="F27" s="21">
        <f>D26</f>
        <v>0</v>
      </c>
      <c r="G27" s="11"/>
      <c r="I27" s="12">
        <f t="shared" ca="1" si="1"/>
        <v>0.45143896528650451</v>
      </c>
    </row>
    <row r="28" spans="1:10" x14ac:dyDescent="0.2">
      <c r="A28" s="92" t="str">
        <f>IF(C28&lt;&gt;"",A26+1,"")</f>
        <v/>
      </c>
      <c r="B28" s="41" t="str">
        <f t="shared" si="0"/>
        <v/>
      </c>
      <c r="C28" s="42" t="str">
        <f>IF(NOT(ISBLANK(E28)),VLOOKUP(E28,Equipes!$A$2:$B$101,2),"")</f>
        <v/>
      </c>
      <c r="D28" s="46"/>
      <c r="E28" s="24"/>
      <c r="F28" s="21">
        <f>D29</f>
        <v>0</v>
      </c>
      <c r="G28" s="11"/>
      <c r="I28" s="12">
        <f t="shared" ca="1" si="1"/>
        <v>0.48991663309735511</v>
      </c>
    </row>
    <row r="29" spans="1:10" x14ac:dyDescent="0.2">
      <c r="A29" s="91" t="str">
        <f>IF(C29="","",A28+1)</f>
        <v/>
      </c>
      <c r="B29" s="38" t="str">
        <f t="shared" si="0"/>
        <v/>
      </c>
      <c r="C29" s="39" t="str">
        <f>IF(NOT(ISBLANK(E29)),VLOOKUP(E29,Equipes!$A$2:$B$101,2),"")</f>
        <v/>
      </c>
      <c r="D29" s="47"/>
      <c r="E29" s="24"/>
      <c r="F29" s="21">
        <f>D28</f>
        <v>0</v>
      </c>
      <c r="G29" s="11"/>
      <c r="I29" s="12">
        <f t="shared" ca="1" si="1"/>
        <v>0.48776544753802609</v>
      </c>
    </row>
    <row r="30" spans="1:10" x14ac:dyDescent="0.2">
      <c r="A30" s="92" t="str">
        <f>IF(C30&lt;&gt;"",A28+1,"")</f>
        <v/>
      </c>
      <c r="B30" s="41" t="str">
        <f t="shared" si="0"/>
        <v/>
      </c>
      <c r="C30" s="42" t="str">
        <f>IF(NOT(ISBLANK(E30)),VLOOKUP(E30,Equipes!$A$2:$B$101,2),"")</f>
        <v/>
      </c>
      <c r="D30" s="46"/>
      <c r="E30" s="24"/>
      <c r="F30" s="21">
        <f>D31</f>
        <v>0</v>
      </c>
      <c r="G30" s="11"/>
      <c r="I30" s="12">
        <f t="shared" ca="1" si="1"/>
        <v>0.38326494295162472</v>
      </c>
    </row>
    <row r="31" spans="1:10" x14ac:dyDescent="0.2">
      <c r="A31" s="91" t="str">
        <f>IF(C31="","",A30+1)</f>
        <v/>
      </c>
      <c r="B31" s="38" t="str">
        <f t="shared" si="0"/>
        <v/>
      </c>
      <c r="C31" s="39" t="str">
        <f>IF(NOT(ISBLANK(E31)),VLOOKUP(E31,Equipes!$A$2:$B$101,2),"")</f>
        <v/>
      </c>
      <c r="D31" s="47"/>
      <c r="E31" s="24"/>
      <c r="F31" s="21">
        <f>D30</f>
        <v>0</v>
      </c>
      <c r="G31" s="11"/>
      <c r="I31" s="12">
        <f t="shared" ca="1" si="1"/>
        <v>0.29399315638651602</v>
      </c>
    </row>
    <row r="32" spans="1:10" x14ac:dyDescent="0.2">
      <c r="A32" s="92" t="str">
        <f>IF(C32&lt;&gt;"",A30+1,"")</f>
        <v/>
      </c>
      <c r="B32" s="41" t="str">
        <f t="shared" si="0"/>
        <v/>
      </c>
      <c r="C32" s="42" t="str">
        <f>IF(NOT(ISBLANK(E32)),VLOOKUP(E32,Equipes!$A$2:$B$101,2),"")</f>
        <v/>
      </c>
      <c r="D32" s="46"/>
      <c r="E32" s="24"/>
      <c r="F32" s="21">
        <f>D33</f>
        <v>0</v>
      </c>
      <c r="G32" s="11"/>
      <c r="I32" s="12">
        <f t="shared" ca="1" si="1"/>
        <v>0.52648783769206942</v>
      </c>
    </row>
    <row r="33" spans="1:9" x14ac:dyDescent="0.2">
      <c r="A33" s="91" t="str">
        <f>IF(C33="","",A32+1)</f>
        <v/>
      </c>
      <c r="B33" s="38" t="str">
        <f t="shared" si="0"/>
        <v/>
      </c>
      <c r="C33" s="39" t="str">
        <f>IF(NOT(ISBLANK(E33)),VLOOKUP(E33,Equipes!$A$2:$B$101,2),"")</f>
        <v/>
      </c>
      <c r="D33" s="47"/>
      <c r="E33" s="24"/>
      <c r="F33" s="21">
        <f>D32</f>
        <v>0</v>
      </c>
      <c r="G33" s="11"/>
      <c r="I33" s="12">
        <f t="shared" ca="1" si="1"/>
        <v>0.86175011714777627</v>
      </c>
    </row>
    <row r="34" spans="1:9" x14ac:dyDescent="0.2">
      <c r="A34" s="92" t="str">
        <f>IF(C34&lt;&gt;"",A32+1,"")</f>
        <v/>
      </c>
      <c r="B34" s="41" t="str">
        <f t="shared" ref="B34:B65" si="2">IF(C34="","",E34)</f>
        <v/>
      </c>
      <c r="C34" s="42" t="str">
        <f>IF(NOT(ISBLANK(E34)),VLOOKUP(E34,Equipes!$A$2:$B$101,2),"")</f>
        <v/>
      </c>
      <c r="D34" s="46"/>
      <c r="E34" s="24"/>
      <c r="F34" s="21">
        <f>D35</f>
        <v>0</v>
      </c>
      <c r="G34" s="11"/>
      <c r="I34" s="12">
        <f t="shared" ca="1" si="1"/>
        <v>0.21146710716882244</v>
      </c>
    </row>
    <row r="35" spans="1:9" x14ac:dyDescent="0.2">
      <c r="A35" s="91" t="str">
        <f>IF(C35="","",A34+1)</f>
        <v/>
      </c>
      <c r="B35" s="38" t="str">
        <f t="shared" si="2"/>
        <v/>
      </c>
      <c r="C35" s="39" t="str">
        <f>IF(NOT(ISBLANK(E35)),VLOOKUP(E35,Equipes!$A$2:$B$101,2),"")</f>
        <v/>
      </c>
      <c r="D35" s="47"/>
      <c r="E35" s="24"/>
      <c r="F35" s="21">
        <f>D34</f>
        <v>0</v>
      </c>
      <c r="G35" s="11"/>
      <c r="I35" s="12">
        <f t="shared" ref="I35:I51" ca="1" si="3">RAND()</f>
        <v>0.26174444608546998</v>
      </c>
    </row>
    <row r="36" spans="1:9" x14ac:dyDescent="0.2">
      <c r="A36" s="92" t="str">
        <f>IF(C36&lt;&gt;"",A34+1,"")</f>
        <v/>
      </c>
      <c r="B36" s="41" t="str">
        <f t="shared" si="2"/>
        <v/>
      </c>
      <c r="C36" s="42" t="str">
        <f>IF(NOT(ISBLANK(E36)),VLOOKUP(E36,Equipes!$A$2:$B$101,2),"")</f>
        <v/>
      </c>
      <c r="D36" s="46"/>
      <c r="E36" s="24"/>
      <c r="F36" s="21">
        <f>D37</f>
        <v>0</v>
      </c>
      <c r="G36" s="11"/>
      <c r="I36" s="12">
        <f t="shared" ca="1" si="3"/>
        <v>0.40982627598501997</v>
      </c>
    </row>
    <row r="37" spans="1:9" x14ac:dyDescent="0.2">
      <c r="A37" s="91" t="str">
        <f>IF(C37="","",A36+1)</f>
        <v/>
      </c>
      <c r="B37" s="38" t="str">
        <f t="shared" si="2"/>
        <v/>
      </c>
      <c r="C37" s="39" t="str">
        <f>IF(NOT(ISBLANK(E37)),VLOOKUP(E37,Equipes!$A$2:$B$101,2),"")</f>
        <v/>
      </c>
      <c r="D37" s="47"/>
      <c r="E37" s="24"/>
      <c r="F37" s="21">
        <f>D36</f>
        <v>0</v>
      </c>
      <c r="G37" s="11"/>
      <c r="I37" s="12">
        <f t="shared" ca="1" si="3"/>
        <v>0.159471544815182</v>
      </c>
    </row>
    <row r="38" spans="1:9" x14ac:dyDescent="0.2">
      <c r="A38" s="92" t="str">
        <f>IF(C38&lt;&gt;"",A36+1,"")</f>
        <v/>
      </c>
      <c r="B38" s="41" t="str">
        <f t="shared" si="2"/>
        <v/>
      </c>
      <c r="C38" s="42" t="str">
        <f>IF(NOT(ISBLANK(E38)),VLOOKUP(E38,Equipes!$A$2:$B$101,2),"")</f>
        <v/>
      </c>
      <c r="D38" s="46"/>
      <c r="E38" s="24"/>
      <c r="F38" s="21">
        <f>D39</f>
        <v>0</v>
      </c>
      <c r="G38" s="11"/>
      <c r="I38" s="12">
        <f t="shared" ca="1" si="3"/>
        <v>0.8923321059042556</v>
      </c>
    </row>
    <row r="39" spans="1:9" x14ac:dyDescent="0.2">
      <c r="A39" s="91" t="str">
        <f>IF(C39="","",A38+1)</f>
        <v/>
      </c>
      <c r="B39" s="38" t="str">
        <f t="shared" si="2"/>
        <v/>
      </c>
      <c r="C39" s="39" t="str">
        <f>IF(NOT(ISBLANK(E39)),VLOOKUP(E39,Equipes!$A$2:$B$101,2),"")</f>
        <v/>
      </c>
      <c r="D39" s="47"/>
      <c r="E39" s="24"/>
      <c r="F39" s="21">
        <f>D38</f>
        <v>0</v>
      </c>
      <c r="G39" s="11"/>
      <c r="I39" s="12">
        <f t="shared" ca="1" si="3"/>
        <v>0.99571970398710896</v>
      </c>
    </row>
    <row r="40" spans="1:9" x14ac:dyDescent="0.2">
      <c r="A40" s="92" t="str">
        <f>IF(C40&lt;&gt;"",A38+1,"")</f>
        <v/>
      </c>
      <c r="B40" s="41" t="str">
        <f t="shared" si="2"/>
        <v/>
      </c>
      <c r="C40" s="42" t="str">
        <f>IF(NOT(ISBLANK(E40)),VLOOKUP(E40,Equipes!$A$2:$B$101,2),"")</f>
        <v/>
      </c>
      <c r="D40" s="46"/>
      <c r="E40" s="24"/>
      <c r="F40" s="21">
        <f>D41</f>
        <v>0</v>
      </c>
      <c r="G40" s="11"/>
      <c r="I40" s="12">
        <f t="shared" ca="1" si="3"/>
        <v>0.86735321132106746</v>
      </c>
    </row>
    <row r="41" spans="1:9" x14ac:dyDescent="0.2">
      <c r="A41" s="91" t="str">
        <f>IF(C41="","",A40+1)</f>
        <v/>
      </c>
      <c r="B41" s="38" t="str">
        <f t="shared" si="2"/>
        <v/>
      </c>
      <c r="C41" s="39" t="str">
        <f>IF(NOT(ISBLANK(E41)),VLOOKUP(E41,Equipes!$A$2:$B$101,2),"")</f>
        <v/>
      </c>
      <c r="D41" s="47"/>
      <c r="E41" s="24"/>
      <c r="F41" s="21">
        <f>D40</f>
        <v>0</v>
      </c>
      <c r="G41" s="11"/>
      <c r="I41" s="12">
        <f t="shared" ca="1" si="3"/>
        <v>0.89884770641010148</v>
      </c>
    </row>
    <row r="42" spans="1:9" x14ac:dyDescent="0.2">
      <c r="A42" s="92" t="str">
        <f>IF(C42&lt;&gt;"",A40+1,"")</f>
        <v/>
      </c>
      <c r="B42" s="41" t="str">
        <f t="shared" si="2"/>
        <v/>
      </c>
      <c r="C42" s="42" t="str">
        <f>IF(NOT(ISBLANK(E42)),VLOOKUP(E42,Equipes!$A$2:$B$101,2),"")</f>
        <v/>
      </c>
      <c r="D42" s="46"/>
      <c r="E42" s="24"/>
      <c r="F42" s="21">
        <f>D43</f>
        <v>0</v>
      </c>
      <c r="G42" s="11"/>
      <c r="I42" s="12">
        <f t="shared" ca="1" si="3"/>
        <v>0.43652439346146055</v>
      </c>
    </row>
    <row r="43" spans="1:9" x14ac:dyDescent="0.2">
      <c r="A43" s="91" t="str">
        <f>IF(C43="","",A42+1)</f>
        <v/>
      </c>
      <c r="B43" s="38" t="str">
        <f t="shared" si="2"/>
        <v/>
      </c>
      <c r="C43" s="39" t="str">
        <f>IF(NOT(ISBLANK(E43)),VLOOKUP(E43,Equipes!$A$2:$B$101,2),"")</f>
        <v/>
      </c>
      <c r="D43" s="47"/>
      <c r="E43" s="24"/>
      <c r="F43" s="21">
        <f>D42</f>
        <v>0</v>
      </c>
      <c r="G43" s="11"/>
      <c r="I43" s="12">
        <f t="shared" ca="1" si="3"/>
        <v>0.23817433283836276</v>
      </c>
    </row>
    <row r="44" spans="1:9" x14ac:dyDescent="0.2">
      <c r="A44" s="92" t="str">
        <f>IF(C44&lt;&gt;"",A42+1,"")</f>
        <v/>
      </c>
      <c r="B44" s="41" t="str">
        <f t="shared" si="2"/>
        <v/>
      </c>
      <c r="C44" s="42" t="str">
        <f>IF(NOT(ISBLANK(E44)),VLOOKUP(E44,Equipes!$A$2:$B$101,2),"")</f>
        <v/>
      </c>
      <c r="D44" s="46"/>
      <c r="E44" s="24"/>
      <c r="F44" s="21">
        <f>D45</f>
        <v>0</v>
      </c>
      <c r="G44" s="11"/>
      <c r="I44" s="12">
        <f t="shared" ca="1" si="3"/>
        <v>1.2733137213339907E-2</v>
      </c>
    </row>
    <row r="45" spans="1:9" x14ac:dyDescent="0.2">
      <c r="A45" s="91" t="str">
        <f>IF(C45="","",A44+1)</f>
        <v/>
      </c>
      <c r="B45" s="38" t="str">
        <f t="shared" si="2"/>
        <v/>
      </c>
      <c r="C45" s="39" t="str">
        <f>IF(NOT(ISBLANK(E45)),VLOOKUP(E45,Equipes!$A$2:$B$101,2),"")</f>
        <v/>
      </c>
      <c r="D45" s="47"/>
      <c r="E45" s="24"/>
      <c r="F45" s="21">
        <f>D44</f>
        <v>0</v>
      </c>
      <c r="G45" s="11"/>
      <c r="I45" s="12">
        <f t="shared" ca="1" si="3"/>
        <v>0.94849143767454469</v>
      </c>
    </row>
    <row r="46" spans="1:9" x14ac:dyDescent="0.2">
      <c r="A46" s="92" t="str">
        <f>IF(C46&lt;&gt;"",A44+1,"")</f>
        <v/>
      </c>
      <c r="B46" s="41" t="str">
        <f t="shared" si="2"/>
        <v/>
      </c>
      <c r="C46" s="42" t="str">
        <f>IF(NOT(ISBLANK(E46)),VLOOKUP(E46,Equipes!$A$2:$B$101,2),"")</f>
        <v/>
      </c>
      <c r="D46" s="46"/>
      <c r="E46" s="24"/>
      <c r="F46" s="21">
        <f>D47</f>
        <v>0</v>
      </c>
      <c r="G46" s="11"/>
      <c r="I46" s="12">
        <f t="shared" ca="1" si="3"/>
        <v>0.94511242487184899</v>
      </c>
    </row>
    <row r="47" spans="1:9" x14ac:dyDescent="0.2">
      <c r="A47" s="91" t="str">
        <f>IF(C47="","",A46+1)</f>
        <v/>
      </c>
      <c r="B47" s="38" t="str">
        <f t="shared" si="2"/>
        <v/>
      </c>
      <c r="C47" s="39" t="str">
        <f>IF(NOT(ISBLANK(E47)),VLOOKUP(E47,Equipes!$A$2:$B$101,2),"")</f>
        <v/>
      </c>
      <c r="D47" s="47"/>
      <c r="E47" s="24"/>
      <c r="F47" s="21">
        <f>D46</f>
        <v>0</v>
      </c>
      <c r="G47" s="11"/>
      <c r="I47" s="12">
        <f t="shared" ca="1" si="3"/>
        <v>0.57850965365293161</v>
      </c>
    </row>
    <row r="48" spans="1:9" x14ac:dyDescent="0.2">
      <c r="A48" s="92" t="str">
        <f>IF(C48&lt;&gt;"",A46+1,"")</f>
        <v/>
      </c>
      <c r="B48" s="41" t="str">
        <f t="shared" si="2"/>
        <v/>
      </c>
      <c r="C48" s="42" t="str">
        <f>IF(NOT(ISBLANK(E48)),VLOOKUP(E48,Equipes!$A$2:$B$101,2),"")</f>
        <v/>
      </c>
      <c r="D48" s="46"/>
      <c r="E48" s="24"/>
      <c r="F48" s="21">
        <f>D49</f>
        <v>0</v>
      </c>
      <c r="G48" s="11"/>
      <c r="I48" s="12">
        <f t="shared" ca="1" si="3"/>
        <v>0.2167070584119366</v>
      </c>
    </row>
    <row r="49" spans="1:9" x14ac:dyDescent="0.2">
      <c r="A49" s="91" t="str">
        <f>IF(C49="","",A48+1)</f>
        <v/>
      </c>
      <c r="B49" s="38" t="str">
        <f t="shared" si="2"/>
        <v/>
      </c>
      <c r="C49" s="39" t="str">
        <f>IF(NOT(ISBLANK(E49)),VLOOKUP(E49,Equipes!$A$2:$B$101,2),"")</f>
        <v/>
      </c>
      <c r="D49" s="47"/>
      <c r="E49" s="24"/>
      <c r="F49" s="21">
        <f>D48</f>
        <v>0</v>
      </c>
      <c r="G49" s="11"/>
      <c r="I49" s="12">
        <f t="shared" ca="1" si="3"/>
        <v>0.74517532543026443</v>
      </c>
    </row>
    <row r="50" spans="1:9" x14ac:dyDescent="0.2">
      <c r="A50" s="92" t="str">
        <f>IF(C50&lt;&gt;"",A48+1,"")</f>
        <v/>
      </c>
      <c r="B50" s="41" t="str">
        <f t="shared" si="2"/>
        <v/>
      </c>
      <c r="C50" s="42" t="str">
        <f>IF(NOT(ISBLANK(E50)),VLOOKUP(E50,Equipes!$A$2:$B$101,2),"")</f>
        <v/>
      </c>
      <c r="D50" s="46"/>
      <c r="E50" s="24"/>
      <c r="F50" s="21">
        <f>D51</f>
        <v>0</v>
      </c>
      <c r="G50" s="11"/>
      <c r="I50" s="12">
        <f t="shared" ca="1" si="3"/>
        <v>5.8524802452043612E-2</v>
      </c>
    </row>
    <row r="51" spans="1:9" ht="13.5" thickBot="1" x14ac:dyDescent="0.25">
      <c r="A51" s="91" t="str">
        <f>IF(C51="","",A50+1)</f>
        <v/>
      </c>
      <c r="B51" s="38" t="str">
        <f t="shared" si="2"/>
        <v/>
      </c>
      <c r="C51" s="39" t="str">
        <f>IF(NOT(ISBLANK(E51)),VLOOKUP(E51,Equipes!$A$2:$B$101,2),"")</f>
        <v/>
      </c>
      <c r="D51" s="47"/>
      <c r="E51" s="25"/>
      <c r="F51" s="21">
        <f>D50</f>
        <v>0</v>
      </c>
      <c r="G51" s="11"/>
      <c r="I51" s="12">
        <f t="shared" ca="1" si="3"/>
        <v>0.45727996297324414</v>
      </c>
    </row>
    <row r="52" spans="1:9" x14ac:dyDescent="0.2">
      <c r="A52" s="92" t="str">
        <f>IF(C52&lt;&gt;"",A50+1,"")</f>
        <v/>
      </c>
      <c r="B52" s="41" t="str">
        <f t="shared" si="2"/>
        <v/>
      </c>
      <c r="C52" s="42" t="str">
        <f>IF(NOT(ISBLANK(E52)),VLOOKUP(E52,Equipes!$A$2:$B$101,2),"")</f>
        <v/>
      </c>
      <c r="D52" s="46"/>
      <c r="E52" s="11"/>
      <c r="F52" s="21">
        <f>D53</f>
        <v>0</v>
      </c>
      <c r="G52" s="11"/>
    </row>
    <row r="53" spans="1:9" x14ac:dyDescent="0.2">
      <c r="A53" s="91" t="str">
        <f>IF(C53="","",A52+1)</f>
        <v/>
      </c>
      <c r="B53" s="38" t="str">
        <f t="shared" si="2"/>
        <v/>
      </c>
      <c r="C53" s="39" t="str">
        <f>IF(NOT(ISBLANK(E53)),VLOOKUP(E53,Equipes!$A$2:$B$101,2),"")</f>
        <v/>
      </c>
      <c r="D53" s="47"/>
      <c r="E53" s="11"/>
      <c r="F53" s="21">
        <f>D52</f>
        <v>0</v>
      </c>
      <c r="G53" s="11"/>
    </row>
    <row r="54" spans="1:9" x14ac:dyDescent="0.2">
      <c r="A54" s="92" t="str">
        <f>IF(C54&lt;&gt;"",A52+1,"")</f>
        <v/>
      </c>
      <c r="B54" s="41" t="str">
        <f t="shared" si="2"/>
        <v/>
      </c>
      <c r="C54" s="42" t="str">
        <f>IF(NOT(ISBLANK(E54)),VLOOKUP(E54,Equipes!$A$2:$B$101,2),"")</f>
        <v/>
      </c>
      <c r="D54" s="46"/>
      <c r="E54" s="11"/>
      <c r="F54" s="21">
        <f>D55</f>
        <v>0</v>
      </c>
      <c r="G54" s="11"/>
    </row>
    <row r="55" spans="1:9" x14ac:dyDescent="0.2">
      <c r="A55" s="91" t="str">
        <f>IF(C55="","",A54+1)</f>
        <v/>
      </c>
      <c r="B55" s="38" t="str">
        <f t="shared" si="2"/>
        <v/>
      </c>
      <c r="C55" s="39" t="str">
        <f>IF(NOT(ISBLANK(E55)),VLOOKUP(E55,Equipes!$A$2:$B$101,2),"")</f>
        <v/>
      </c>
      <c r="D55" s="47"/>
      <c r="E55" s="11"/>
      <c r="F55" s="21">
        <f>D54</f>
        <v>0</v>
      </c>
      <c r="G55" s="11"/>
    </row>
    <row r="56" spans="1:9" x14ac:dyDescent="0.2">
      <c r="A56" s="92" t="str">
        <f>IF(C56&lt;&gt;"",A54+1,"")</f>
        <v/>
      </c>
      <c r="B56" s="41" t="str">
        <f t="shared" si="2"/>
        <v/>
      </c>
      <c r="C56" s="42" t="str">
        <f>IF(NOT(ISBLANK(E56)),VLOOKUP(E56,Equipes!$A$2:$B$101,2),"")</f>
        <v/>
      </c>
      <c r="D56" s="46"/>
      <c r="E56" s="11"/>
      <c r="F56" s="21">
        <f>D57</f>
        <v>0</v>
      </c>
      <c r="G56" s="11"/>
    </row>
    <row r="57" spans="1:9" x14ac:dyDescent="0.2">
      <c r="A57" s="91" t="str">
        <f>IF(C57="","",A56+1)</f>
        <v/>
      </c>
      <c r="B57" s="38" t="str">
        <f t="shared" si="2"/>
        <v/>
      </c>
      <c r="C57" s="39" t="str">
        <f>IF(NOT(ISBLANK(E57)),VLOOKUP(E57,Equipes!$A$2:$B$101,2),"")</f>
        <v/>
      </c>
      <c r="D57" s="47"/>
      <c r="E57" s="11"/>
      <c r="F57" s="21">
        <f>D56</f>
        <v>0</v>
      </c>
      <c r="G57" s="11"/>
    </row>
    <row r="58" spans="1:9" x14ac:dyDescent="0.2">
      <c r="A58" s="92" t="str">
        <f>IF(C58&lt;&gt;"",A56+1,"")</f>
        <v/>
      </c>
      <c r="B58" s="41" t="str">
        <f t="shared" si="2"/>
        <v/>
      </c>
      <c r="C58" s="42" t="str">
        <f>IF(NOT(ISBLANK(E58)),VLOOKUP(E58,Equipes!$A$2:$B$101,2),"")</f>
        <v/>
      </c>
      <c r="D58" s="46"/>
      <c r="E58" s="11"/>
      <c r="F58" s="21">
        <f>D59</f>
        <v>0</v>
      </c>
      <c r="G58" s="11"/>
    </row>
    <row r="59" spans="1:9" x14ac:dyDescent="0.2">
      <c r="A59" s="91" t="str">
        <f>IF(C59="","",A58+1)</f>
        <v/>
      </c>
      <c r="B59" s="38" t="str">
        <f t="shared" si="2"/>
        <v/>
      </c>
      <c r="C59" s="39" t="str">
        <f>IF(NOT(ISBLANK(E59)),VLOOKUP(E59,Equipes!$A$2:$B$101,2),"")</f>
        <v/>
      </c>
      <c r="D59" s="47"/>
      <c r="E59" s="11"/>
      <c r="F59" s="21">
        <f>D58</f>
        <v>0</v>
      </c>
      <c r="G59" s="11"/>
    </row>
    <row r="60" spans="1:9" x14ac:dyDescent="0.2">
      <c r="A60" s="92" t="str">
        <f>IF(C60&lt;&gt;"",A58+1,"")</f>
        <v/>
      </c>
      <c r="B60" s="41" t="str">
        <f t="shared" si="2"/>
        <v/>
      </c>
      <c r="C60" s="42" t="str">
        <f>IF(NOT(ISBLANK(E60)),VLOOKUP(E60,Equipes!$A$2:$B$101,2),"")</f>
        <v/>
      </c>
      <c r="D60" s="46"/>
      <c r="E60" s="11"/>
      <c r="F60" s="21">
        <f>D61</f>
        <v>0</v>
      </c>
      <c r="G60" s="11"/>
    </row>
    <row r="61" spans="1:9" x14ac:dyDescent="0.2">
      <c r="A61" s="91" t="str">
        <f>IF(C61="","",A60+1)</f>
        <v/>
      </c>
      <c r="B61" s="38" t="str">
        <f t="shared" si="2"/>
        <v/>
      </c>
      <c r="C61" s="39" t="str">
        <f>IF(NOT(ISBLANK(E61)),VLOOKUP(E61,Equipes!$A$2:$B$101,2),"")</f>
        <v/>
      </c>
      <c r="D61" s="47"/>
      <c r="E61" s="11"/>
      <c r="F61" s="21">
        <f>D60</f>
        <v>0</v>
      </c>
      <c r="G61" s="11"/>
    </row>
    <row r="62" spans="1:9" x14ac:dyDescent="0.2">
      <c r="A62" s="92" t="str">
        <f>IF(C62&lt;&gt;"",A60+1,"")</f>
        <v/>
      </c>
      <c r="B62" s="41" t="str">
        <f t="shared" si="2"/>
        <v/>
      </c>
      <c r="C62" s="42" t="str">
        <f>IF(NOT(ISBLANK(E62)),VLOOKUP(E62,Equipes!$A$2:$B$101,2),"")</f>
        <v/>
      </c>
      <c r="D62" s="46"/>
      <c r="E62" s="11"/>
      <c r="F62" s="21">
        <f>D63</f>
        <v>0</v>
      </c>
      <c r="G62" s="11"/>
    </row>
    <row r="63" spans="1:9" x14ac:dyDescent="0.2">
      <c r="A63" s="91" t="str">
        <f>IF(C63="","",A62+1)</f>
        <v/>
      </c>
      <c r="B63" s="38" t="str">
        <f t="shared" si="2"/>
        <v/>
      </c>
      <c r="C63" s="39" t="str">
        <f>IF(NOT(ISBLANK(E63)),VLOOKUP(E63,Equipes!$A$2:$B$101,2),"")</f>
        <v/>
      </c>
      <c r="D63" s="47"/>
      <c r="E63" s="11"/>
      <c r="F63" s="21">
        <f>D62</f>
        <v>0</v>
      </c>
      <c r="G63" s="11"/>
    </row>
    <row r="64" spans="1:9" x14ac:dyDescent="0.2">
      <c r="A64" s="92" t="str">
        <f>IF(C64&lt;&gt;"",A62+1,"")</f>
        <v/>
      </c>
      <c r="B64" s="41" t="str">
        <f t="shared" si="2"/>
        <v/>
      </c>
      <c r="C64" s="42" t="str">
        <f>IF(NOT(ISBLANK(E64)),VLOOKUP(E64,Equipes!$A$2:$B$101,2),"")</f>
        <v/>
      </c>
      <c r="D64" s="46"/>
      <c r="E64" s="11"/>
      <c r="F64" s="21">
        <f>D65</f>
        <v>0</v>
      </c>
      <c r="G64" s="11"/>
    </row>
    <row r="65" spans="1:7" x14ac:dyDescent="0.2">
      <c r="A65" s="91" t="str">
        <f>IF(C65="","",A64+1)</f>
        <v/>
      </c>
      <c r="B65" s="38" t="str">
        <f t="shared" si="2"/>
        <v/>
      </c>
      <c r="C65" s="39" t="str">
        <f>IF(NOT(ISBLANK(E65)),VLOOKUP(E65,Equipes!$A$2:$B$101,2),"")</f>
        <v/>
      </c>
      <c r="D65" s="47"/>
      <c r="E65" s="11"/>
      <c r="F65" s="21">
        <f>D64</f>
        <v>0</v>
      </c>
      <c r="G65" s="11"/>
    </row>
    <row r="66" spans="1:7" x14ac:dyDescent="0.2">
      <c r="A66" s="92" t="str">
        <f>IF(C66&lt;&gt;"",A64+1,"")</f>
        <v/>
      </c>
      <c r="B66" s="41" t="str">
        <f t="shared" ref="B66:B97" si="4">IF(C66="","",E66)</f>
        <v/>
      </c>
      <c r="C66" s="42" t="str">
        <f>IF(NOT(ISBLANK(E66)),VLOOKUP(E66,Equipes!$A$2:$B$101,2),"")</f>
        <v/>
      </c>
      <c r="D66" s="46"/>
      <c r="E66" s="11"/>
      <c r="F66" s="21">
        <f>D67</f>
        <v>0</v>
      </c>
      <c r="G66" s="11"/>
    </row>
    <row r="67" spans="1:7" x14ac:dyDescent="0.2">
      <c r="A67" s="91" t="str">
        <f>IF(C67="","",A66+1)</f>
        <v/>
      </c>
      <c r="B67" s="38" t="str">
        <f t="shared" si="4"/>
        <v/>
      </c>
      <c r="C67" s="39" t="str">
        <f>IF(NOT(ISBLANK(E67)),VLOOKUP(E67,Equipes!$A$2:$B$101,2),"")</f>
        <v/>
      </c>
      <c r="D67" s="47"/>
      <c r="E67" s="11"/>
      <c r="F67" s="21">
        <f>D66</f>
        <v>0</v>
      </c>
      <c r="G67" s="11"/>
    </row>
    <row r="68" spans="1:7" x14ac:dyDescent="0.2">
      <c r="A68" s="92" t="str">
        <f>IF(C68&lt;&gt;"",A66+1,"")</f>
        <v/>
      </c>
      <c r="B68" s="41" t="str">
        <f t="shared" si="4"/>
        <v/>
      </c>
      <c r="C68" s="42" t="str">
        <f>IF(NOT(ISBLANK(E68)),VLOOKUP(E68,Equipes!$A$2:$B$101,2),"")</f>
        <v/>
      </c>
      <c r="D68" s="46"/>
      <c r="E68" s="11"/>
      <c r="F68" s="21">
        <f>D69</f>
        <v>0</v>
      </c>
      <c r="G68" s="11"/>
    </row>
    <row r="69" spans="1:7" x14ac:dyDescent="0.2">
      <c r="A69" s="91" t="str">
        <f>IF(C69="","",A68+1)</f>
        <v/>
      </c>
      <c r="B69" s="38" t="str">
        <f t="shared" si="4"/>
        <v/>
      </c>
      <c r="C69" s="39" t="str">
        <f>IF(NOT(ISBLANK(E69)),VLOOKUP(E69,Equipes!$A$2:$B$101,2),"")</f>
        <v/>
      </c>
      <c r="D69" s="47"/>
      <c r="E69" s="11"/>
      <c r="F69" s="21">
        <f>D68</f>
        <v>0</v>
      </c>
      <c r="G69" s="11"/>
    </row>
    <row r="70" spans="1:7" x14ac:dyDescent="0.2">
      <c r="A70" s="92" t="str">
        <f>IF(C70&lt;&gt;"",A68+1,"")</f>
        <v/>
      </c>
      <c r="B70" s="41" t="str">
        <f t="shared" si="4"/>
        <v/>
      </c>
      <c r="C70" s="42" t="str">
        <f>IF(NOT(ISBLANK(E70)),VLOOKUP(E70,Equipes!$A$2:$B$101,2),"")</f>
        <v/>
      </c>
      <c r="D70" s="46"/>
      <c r="E70" s="11"/>
      <c r="F70" s="21">
        <f>D71</f>
        <v>0</v>
      </c>
      <c r="G70" s="11"/>
    </row>
    <row r="71" spans="1:7" x14ac:dyDescent="0.2">
      <c r="A71" s="91" t="str">
        <f>IF(C71="","",A70+1)</f>
        <v/>
      </c>
      <c r="B71" s="38" t="str">
        <f t="shared" si="4"/>
        <v/>
      </c>
      <c r="C71" s="39" t="str">
        <f>IF(NOT(ISBLANK(E71)),VLOOKUP(E71,Equipes!$A$2:$B$101,2),"")</f>
        <v/>
      </c>
      <c r="D71" s="47"/>
      <c r="E71" s="11"/>
      <c r="F71" s="21">
        <f>D70</f>
        <v>0</v>
      </c>
      <c r="G71" s="11"/>
    </row>
    <row r="72" spans="1:7" x14ac:dyDescent="0.2">
      <c r="A72" s="92" t="str">
        <f>IF(C72&lt;&gt;"",A70+1,"")</f>
        <v/>
      </c>
      <c r="B72" s="41" t="str">
        <f t="shared" si="4"/>
        <v/>
      </c>
      <c r="C72" s="42" t="str">
        <f>IF(NOT(ISBLANK(E72)),VLOOKUP(E72,Equipes!$A$2:$B$101,2),"")</f>
        <v/>
      </c>
      <c r="D72" s="46"/>
      <c r="E72" s="11"/>
      <c r="F72" s="21">
        <f>D73</f>
        <v>0</v>
      </c>
      <c r="G72" s="11"/>
    </row>
    <row r="73" spans="1:7" x14ac:dyDescent="0.2">
      <c r="A73" s="91" t="str">
        <f>IF(C73="","",A72+1)</f>
        <v/>
      </c>
      <c r="B73" s="38" t="str">
        <f t="shared" si="4"/>
        <v/>
      </c>
      <c r="C73" s="39" t="str">
        <f>IF(NOT(ISBLANK(E73)),VLOOKUP(E73,Equipes!$A$2:$B$101,2),"")</f>
        <v/>
      </c>
      <c r="D73" s="47"/>
      <c r="E73" s="11"/>
      <c r="F73" s="21">
        <f>D72</f>
        <v>0</v>
      </c>
      <c r="G73" s="11"/>
    </row>
    <row r="74" spans="1:7" x14ac:dyDescent="0.2">
      <c r="A74" s="92" t="str">
        <f>IF(C74&lt;&gt;"",A72+1,"")</f>
        <v/>
      </c>
      <c r="B74" s="41" t="str">
        <f t="shared" si="4"/>
        <v/>
      </c>
      <c r="C74" s="42" t="str">
        <f>IF(NOT(ISBLANK(E74)),VLOOKUP(E74,Equipes!$A$2:$B$101,2),"")</f>
        <v/>
      </c>
      <c r="D74" s="46"/>
      <c r="E74" s="11"/>
      <c r="F74" s="21">
        <f>D75</f>
        <v>0</v>
      </c>
      <c r="G74" s="11"/>
    </row>
    <row r="75" spans="1:7" x14ac:dyDescent="0.2">
      <c r="A75" s="91" t="str">
        <f>IF(C75="","",A74+1)</f>
        <v/>
      </c>
      <c r="B75" s="38" t="str">
        <f t="shared" si="4"/>
        <v/>
      </c>
      <c r="C75" s="39" t="str">
        <f>IF(NOT(ISBLANK(E75)),VLOOKUP(E75,Equipes!$A$2:$B$101,2),"")</f>
        <v/>
      </c>
      <c r="D75" s="47"/>
      <c r="E75" s="11"/>
      <c r="F75" s="21">
        <f>D74</f>
        <v>0</v>
      </c>
      <c r="G75" s="11"/>
    </row>
    <row r="76" spans="1:7" x14ac:dyDescent="0.2">
      <c r="A76" s="92" t="str">
        <f>IF(C76&lt;&gt;"",A74+1,"")</f>
        <v/>
      </c>
      <c r="B76" s="41" t="str">
        <f t="shared" si="4"/>
        <v/>
      </c>
      <c r="C76" s="42" t="str">
        <f>IF(NOT(ISBLANK(E76)),VLOOKUP(E76,Equipes!$A$2:$B$101,2),"")</f>
        <v/>
      </c>
      <c r="D76" s="46"/>
      <c r="E76" s="11"/>
      <c r="F76" s="21">
        <f>D77</f>
        <v>0</v>
      </c>
      <c r="G76" s="11"/>
    </row>
    <row r="77" spans="1:7" x14ac:dyDescent="0.2">
      <c r="A77" s="91" t="str">
        <f>IF(C77="","",A76+1)</f>
        <v/>
      </c>
      <c r="B77" s="38" t="str">
        <f t="shared" si="4"/>
        <v/>
      </c>
      <c r="C77" s="39" t="str">
        <f>IF(NOT(ISBLANK(E77)),VLOOKUP(E77,Equipes!$A$2:$B$101,2),"")</f>
        <v/>
      </c>
      <c r="D77" s="47"/>
      <c r="E77" s="11"/>
      <c r="F77" s="21">
        <f>D76</f>
        <v>0</v>
      </c>
      <c r="G77" s="11"/>
    </row>
    <row r="78" spans="1:7" x14ac:dyDescent="0.2">
      <c r="A78" s="92" t="str">
        <f>IF(C78&lt;&gt;"",A76+1,"")</f>
        <v/>
      </c>
      <c r="B78" s="41" t="str">
        <f t="shared" si="4"/>
        <v/>
      </c>
      <c r="C78" s="42" t="str">
        <f>IF(NOT(ISBLANK(E78)),VLOOKUP(E78,Equipes!$A$2:$B$101,2),"")</f>
        <v/>
      </c>
      <c r="D78" s="46"/>
      <c r="E78" s="11"/>
      <c r="F78" s="21">
        <f>D79</f>
        <v>0</v>
      </c>
      <c r="G78" s="11"/>
    </row>
    <row r="79" spans="1:7" x14ac:dyDescent="0.2">
      <c r="A79" s="91" t="str">
        <f>IF(C79="","",A78+1)</f>
        <v/>
      </c>
      <c r="B79" s="38" t="str">
        <f t="shared" si="4"/>
        <v/>
      </c>
      <c r="C79" s="39" t="str">
        <f>IF(NOT(ISBLANK(E79)),VLOOKUP(E79,Equipes!$A$2:$B$101,2),"")</f>
        <v/>
      </c>
      <c r="D79" s="47"/>
      <c r="E79" s="11"/>
      <c r="F79" s="21">
        <f>D78</f>
        <v>0</v>
      </c>
      <c r="G79" s="11"/>
    </row>
    <row r="80" spans="1:7" x14ac:dyDescent="0.2">
      <c r="A80" s="92" t="str">
        <f>IF(C80&lt;&gt;"",A78+1,"")</f>
        <v/>
      </c>
      <c r="B80" s="41" t="str">
        <f t="shared" si="4"/>
        <v/>
      </c>
      <c r="C80" s="42" t="str">
        <f>IF(NOT(ISBLANK(E80)),VLOOKUP(E80,Equipes!$A$2:$B$101,2),"")</f>
        <v/>
      </c>
      <c r="D80" s="46"/>
      <c r="E80" s="11"/>
      <c r="F80" s="21">
        <f>D81</f>
        <v>0</v>
      </c>
      <c r="G80" s="11"/>
    </row>
    <row r="81" spans="1:7" x14ac:dyDescent="0.2">
      <c r="A81" s="91" t="str">
        <f>IF(C81="","",A80+1)</f>
        <v/>
      </c>
      <c r="B81" s="38" t="str">
        <f t="shared" si="4"/>
        <v/>
      </c>
      <c r="C81" s="39" t="str">
        <f>IF(NOT(ISBLANK(E81)),VLOOKUP(E81,Equipes!$A$2:$B$101,2),"")</f>
        <v/>
      </c>
      <c r="D81" s="47"/>
      <c r="E81" s="11"/>
      <c r="F81" s="21">
        <f>D80</f>
        <v>0</v>
      </c>
      <c r="G81" s="11"/>
    </row>
    <row r="82" spans="1:7" x14ac:dyDescent="0.2">
      <c r="A82" s="92" t="str">
        <f>IF(C82&lt;&gt;"",A80+1,"")</f>
        <v/>
      </c>
      <c r="B82" s="41" t="str">
        <f t="shared" si="4"/>
        <v/>
      </c>
      <c r="C82" s="42" t="str">
        <f>IF(NOT(ISBLANK(E82)),VLOOKUP(E82,Equipes!$A$2:$B$101,2),"")</f>
        <v/>
      </c>
      <c r="D82" s="46"/>
      <c r="E82" s="11"/>
      <c r="F82" s="21">
        <f>D83</f>
        <v>0</v>
      </c>
      <c r="G82" s="11"/>
    </row>
    <row r="83" spans="1:7" x14ac:dyDescent="0.2">
      <c r="A83" s="91" t="str">
        <f>IF(C83="","",A82+1)</f>
        <v/>
      </c>
      <c r="B83" s="38" t="str">
        <f t="shared" si="4"/>
        <v/>
      </c>
      <c r="C83" s="39" t="str">
        <f>IF(NOT(ISBLANK(E83)),VLOOKUP(E83,Equipes!$A$2:$B$101,2),"")</f>
        <v/>
      </c>
      <c r="D83" s="47"/>
      <c r="E83" s="11"/>
      <c r="F83" s="21">
        <f>D82</f>
        <v>0</v>
      </c>
      <c r="G83" s="11"/>
    </row>
    <row r="84" spans="1:7" x14ac:dyDescent="0.2">
      <c r="A84" s="92" t="str">
        <f>IF(C84&lt;&gt;"",A82+1,"")</f>
        <v/>
      </c>
      <c r="B84" s="41" t="str">
        <f t="shared" si="4"/>
        <v/>
      </c>
      <c r="C84" s="42" t="str">
        <f>IF(NOT(ISBLANK(E84)),VLOOKUP(E84,Equipes!$A$2:$B$101,2),"")</f>
        <v/>
      </c>
      <c r="D84" s="46"/>
      <c r="E84" s="11"/>
      <c r="F84" s="21">
        <f>D85</f>
        <v>0</v>
      </c>
      <c r="G84" s="11"/>
    </row>
    <row r="85" spans="1:7" x14ac:dyDescent="0.2">
      <c r="A85" s="91" t="str">
        <f>IF(C85="","",A84+1)</f>
        <v/>
      </c>
      <c r="B85" s="38" t="str">
        <f t="shared" si="4"/>
        <v/>
      </c>
      <c r="C85" s="39" t="str">
        <f>IF(NOT(ISBLANK(E85)),VLOOKUP(E85,Equipes!$A$2:$B$101,2),"")</f>
        <v/>
      </c>
      <c r="D85" s="47"/>
      <c r="E85" s="11"/>
      <c r="F85" s="21">
        <f>D84</f>
        <v>0</v>
      </c>
      <c r="G85" s="11"/>
    </row>
    <row r="86" spans="1:7" x14ac:dyDescent="0.2">
      <c r="A86" s="92" t="str">
        <f>IF(C86&lt;&gt;"",A84+1,"")</f>
        <v/>
      </c>
      <c r="B86" s="41" t="str">
        <f t="shared" si="4"/>
        <v/>
      </c>
      <c r="C86" s="42" t="str">
        <f>IF(NOT(ISBLANK(E86)),VLOOKUP(E86,Equipes!$A$2:$B$101,2),"")</f>
        <v/>
      </c>
      <c r="D86" s="46"/>
      <c r="E86" s="11"/>
      <c r="F86" s="21">
        <f>D87</f>
        <v>0</v>
      </c>
      <c r="G86" s="11"/>
    </row>
    <row r="87" spans="1:7" x14ac:dyDescent="0.2">
      <c r="A87" s="91" t="str">
        <f>IF(C87="","",A86+1)</f>
        <v/>
      </c>
      <c r="B87" s="38" t="str">
        <f t="shared" si="4"/>
        <v/>
      </c>
      <c r="C87" s="39" t="str">
        <f>IF(NOT(ISBLANK(E87)),VLOOKUP(E87,Equipes!$A$2:$B$101,2),"")</f>
        <v/>
      </c>
      <c r="D87" s="47"/>
      <c r="E87" s="11"/>
      <c r="F87" s="21">
        <f>D86</f>
        <v>0</v>
      </c>
      <c r="G87" s="11"/>
    </row>
    <row r="88" spans="1:7" x14ac:dyDescent="0.2">
      <c r="A88" s="92" t="str">
        <f>IF(C88&lt;&gt;"",A86+1,"")</f>
        <v/>
      </c>
      <c r="B88" s="41" t="str">
        <f t="shared" si="4"/>
        <v/>
      </c>
      <c r="C88" s="42" t="str">
        <f>IF(NOT(ISBLANK(E88)),VLOOKUP(E88,Equipes!$A$2:$B$101,2),"")</f>
        <v/>
      </c>
      <c r="D88" s="46"/>
      <c r="E88" s="11"/>
      <c r="F88" s="21">
        <f>D89</f>
        <v>0</v>
      </c>
      <c r="G88" s="11"/>
    </row>
    <row r="89" spans="1:7" x14ac:dyDescent="0.2">
      <c r="A89" s="91" t="str">
        <f>IF(C89="","",A88+1)</f>
        <v/>
      </c>
      <c r="B89" s="38" t="str">
        <f t="shared" si="4"/>
        <v/>
      </c>
      <c r="C89" s="39" t="str">
        <f>IF(NOT(ISBLANK(E89)),VLOOKUP(E89,Equipes!$A$2:$B$101,2),"")</f>
        <v/>
      </c>
      <c r="D89" s="47"/>
      <c r="E89" s="11"/>
      <c r="F89" s="21">
        <f>D88</f>
        <v>0</v>
      </c>
      <c r="G89" s="11"/>
    </row>
    <row r="90" spans="1:7" x14ac:dyDescent="0.2">
      <c r="A90" s="92" t="str">
        <f>IF(C90&lt;&gt;"",A88+1,"")</f>
        <v/>
      </c>
      <c r="B90" s="41" t="str">
        <f t="shared" si="4"/>
        <v/>
      </c>
      <c r="C90" s="42" t="str">
        <f>IF(NOT(ISBLANK(E90)),VLOOKUP(E90,Equipes!$A$2:$B$101,2),"")</f>
        <v/>
      </c>
      <c r="D90" s="46"/>
      <c r="E90" s="11"/>
      <c r="F90" s="21">
        <f>D91</f>
        <v>0</v>
      </c>
      <c r="G90" s="11"/>
    </row>
    <row r="91" spans="1:7" x14ac:dyDescent="0.2">
      <c r="A91" s="91" t="str">
        <f>IF(C91="","",A90+1)</f>
        <v/>
      </c>
      <c r="B91" s="38" t="str">
        <f t="shared" si="4"/>
        <v/>
      </c>
      <c r="C91" s="39" t="str">
        <f>IF(NOT(ISBLANK(E91)),VLOOKUP(E91,Equipes!$A$2:$B$101,2),"")</f>
        <v/>
      </c>
      <c r="D91" s="47"/>
      <c r="E91" s="11"/>
      <c r="F91" s="21">
        <f>D90</f>
        <v>0</v>
      </c>
      <c r="G91" s="11"/>
    </row>
    <row r="92" spans="1:7" x14ac:dyDescent="0.2">
      <c r="A92" s="92" t="str">
        <f>IF(C92&lt;&gt;"",A90+1,"")</f>
        <v/>
      </c>
      <c r="B92" s="41" t="str">
        <f t="shared" si="4"/>
        <v/>
      </c>
      <c r="C92" s="42" t="str">
        <f>IF(NOT(ISBLANK(E92)),VLOOKUP(E92,Equipes!$A$2:$B$101,2),"")</f>
        <v/>
      </c>
      <c r="D92" s="46"/>
      <c r="E92" s="11"/>
      <c r="F92" s="21">
        <f>D93</f>
        <v>0</v>
      </c>
      <c r="G92" s="11"/>
    </row>
    <row r="93" spans="1:7" x14ac:dyDescent="0.2">
      <c r="A93" s="91" t="str">
        <f>IF(C93="","",A92+1)</f>
        <v/>
      </c>
      <c r="B93" s="38" t="str">
        <f t="shared" si="4"/>
        <v/>
      </c>
      <c r="C93" s="39" t="str">
        <f>IF(NOT(ISBLANK(E93)),VLOOKUP(E93,Equipes!$A$2:$B$101,2),"")</f>
        <v/>
      </c>
      <c r="D93" s="47"/>
      <c r="E93" s="11"/>
      <c r="F93" s="21">
        <f>D92</f>
        <v>0</v>
      </c>
      <c r="G93" s="11"/>
    </row>
    <row r="94" spans="1:7" x14ac:dyDescent="0.2">
      <c r="A94" s="92" t="str">
        <f>IF(C94&lt;&gt;"",A92+1,"")</f>
        <v/>
      </c>
      <c r="B94" s="41" t="str">
        <f t="shared" si="4"/>
        <v/>
      </c>
      <c r="C94" s="42" t="str">
        <f>IF(NOT(ISBLANK(E94)),VLOOKUP(E94,Equipes!$A$2:$B$101,2),"")</f>
        <v/>
      </c>
      <c r="D94" s="46"/>
      <c r="E94" s="11"/>
      <c r="F94" s="21">
        <f>D95</f>
        <v>0</v>
      </c>
      <c r="G94" s="11"/>
    </row>
    <row r="95" spans="1:7" x14ac:dyDescent="0.2">
      <c r="A95" s="91" t="str">
        <f>IF(C95="","",A94+1)</f>
        <v/>
      </c>
      <c r="B95" s="38" t="str">
        <f t="shared" si="4"/>
        <v/>
      </c>
      <c r="C95" s="39" t="str">
        <f>IF(NOT(ISBLANK(E95)),VLOOKUP(E95,Equipes!$A$2:$B$101,2),"")</f>
        <v/>
      </c>
      <c r="D95" s="47"/>
      <c r="E95" s="11"/>
      <c r="F95" s="21">
        <f>D94</f>
        <v>0</v>
      </c>
      <c r="G95" s="11"/>
    </row>
    <row r="96" spans="1:7" x14ac:dyDescent="0.2">
      <c r="A96" s="92" t="str">
        <f>IF(C96&lt;&gt;"",A94+1,"")</f>
        <v/>
      </c>
      <c r="B96" s="41" t="str">
        <f t="shared" si="4"/>
        <v/>
      </c>
      <c r="C96" s="42" t="str">
        <f>IF(NOT(ISBLANK(E96)),VLOOKUP(E96,Equipes!$A$2:$B$101,2),"")</f>
        <v/>
      </c>
      <c r="D96" s="46"/>
      <c r="E96" s="11"/>
      <c r="F96" s="21">
        <f>D97</f>
        <v>0</v>
      </c>
      <c r="G96" s="11"/>
    </row>
    <row r="97" spans="1:7" x14ac:dyDescent="0.2">
      <c r="A97" s="91" t="str">
        <f>IF(C97="","",A96+1)</f>
        <v/>
      </c>
      <c r="B97" s="38" t="str">
        <f t="shared" si="4"/>
        <v/>
      </c>
      <c r="C97" s="39" t="str">
        <f>IF(NOT(ISBLANK(E97)),VLOOKUP(E97,Equipes!$A$2:$B$101,2),"")</f>
        <v/>
      </c>
      <c r="D97" s="47"/>
      <c r="E97" s="11"/>
      <c r="F97" s="21">
        <f>D96</f>
        <v>0</v>
      </c>
      <c r="G97" s="11"/>
    </row>
    <row r="98" spans="1:7" x14ac:dyDescent="0.2">
      <c r="A98" s="92" t="str">
        <f>IF(C98&lt;&gt;"",A96+1,"")</f>
        <v/>
      </c>
      <c r="B98" s="41" t="str">
        <f>IF(C98="","",E98)</f>
        <v/>
      </c>
      <c r="C98" s="42" t="str">
        <f>IF(NOT(ISBLANK(E98)),VLOOKUP(E98,Equipes!$A$2:$B$101,2),"")</f>
        <v/>
      </c>
      <c r="D98" s="46"/>
      <c r="E98" s="11"/>
      <c r="F98" s="21">
        <f>D99</f>
        <v>0</v>
      </c>
      <c r="G98" s="11"/>
    </row>
    <row r="99" spans="1:7" x14ac:dyDescent="0.2">
      <c r="A99" s="93" t="str">
        <f>IF(C99="","",A98+1)</f>
        <v/>
      </c>
      <c r="B99" s="44" t="str">
        <f>IF(C99="","",E99)</f>
        <v/>
      </c>
      <c r="C99" s="45" t="str">
        <f>IF(NOT(ISBLANK(E99)),VLOOKUP(E99,Equipes!$A$2:$B$101,2),"")</f>
        <v/>
      </c>
      <c r="D99" s="48"/>
      <c r="E99" s="11"/>
      <c r="F99" s="21">
        <f>D98</f>
        <v>0</v>
      </c>
      <c r="G99" s="11"/>
    </row>
    <row r="100" spans="1:7" x14ac:dyDescent="0.2">
      <c r="A100" s="92" t="str">
        <f>IF(C100&lt;&gt;"",A98+1,"")</f>
        <v/>
      </c>
      <c r="B100" s="41" t="str">
        <f>IF(C100="","",E100)</f>
        <v/>
      </c>
      <c r="C100" s="42" t="str">
        <f>IF(NOT(ISBLANK(E100)),VLOOKUP(E100,Equipes!$A$2:$B$101,2),"")</f>
        <v/>
      </c>
      <c r="D100" s="46"/>
      <c r="E100" s="11"/>
      <c r="F100" s="21">
        <f>D101</f>
        <v>0</v>
      </c>
      <c r="G100" s="11"/>
    </row>
    <row r="101" spans="1:7" ht="13.5" thickBot="1" x14ac:dyDescent="0.25">
      <c r="A101" s="94" t="str">
        <f>IF(C101="","",A100+1)</f>
        <v/>
      </c>
      <c r="B101" s="28" t="str">
        <f>IF(C101="","",E101)</f>
        <v/>
      </c>
      <c r="C101" s="29" t="str">
        <f>IF(NOT(ISBLANK(E101)),VLOOKUP(E101,Equipes!$A$2:$B$101,2),"")</f>
        <v/>
      </c>
      <c r="D101" s="30"/>
      <c r="E101" s="11"/>
      <c r="F101" s="21">
        <f>D100</f>
        <v>0</v>
      </c>
      <c r="G101" s="11"/>
    </row>
  </sheetData>
  <sheetProtection password="DB25" sheet="1" objects="1" scenarios="1"/>
  <mergeCells count="50">
    <mergeCell ref="A12:A13"/>
    <mergeCell ref="A2:A3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84:A85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6:A87"/>
    <mergeCell ref="A88:A89"/>
    <mergeCell ref="A98:A99"/>
    <mergeCell ref="A100:A101"/>
    <mergeCell ref="A90:A91"/>
    <mergeCell ref="A92:A93"/>
    <mergeCell ref="A94:A95"/>
    <mergeCell ref="A96:A97"/>
  </mergeCells>
  <phoneticPr fontId="0" type="noConversion"/>
  <printOptions horizontalCentered="1"/>
  <pageMargins left="0.31496062992125984" right="0.27559055118110237" top="0.98425196850393704" bottom="0.98425196850393704" header="0.19685039370078741" footer="0"/>
  <pageSetup paperSize="9" scale="250" fitToHeight="0" orientation="portrait" r:id="rId1"/>
  <headerFooter alignWithMargins="0">
    <oddHeader>&amp;C&amp;"Arial,Gras"&amp;14 2&amp;Xeme&amp;X Partie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01"/>
  <sheetViews>
    <sheetView showGridLines="0" showRowColHeaders="0" zoomScale="183" zoomScaleNormal="183" workbookViewId="0">
      <pane ySplit="1" topLeftCell="A2" activePane="bottomLeft" state="frozen"/>
      <selection pane="bottomLeft" activeCell="C24" sqref="C24"/>
    </sheetView>
  </sheetViews>
  <sheetFormatPr baseColWidth="10" defaultRowHeight="12.75" x14ac:dyDescent="0.2"/>
  <cols>
    <col min="1" max="1" width="6.140625" style="12" customWidth="1"/>
    <col min="2" max="2" width="5.42578125" style="12" customWidth="1"/>
    <col min="3" max="3" width="19.85546875" style="12" customWidth="1"/>
    <col min="4" max="4" width="6.7109375" style="12" bestFit="1" customWidth="1"/>
    <col min="5" max="6" width="3" style="12" hidden="1" customWidth="1"/>
    <col min="7" max="7" width="29.7109375" style="12" customWidth="1"/>
    <col min="8" max="8" width="3.140625" style="12" hidden="1" customWidth="1"/>
    <col min="9" max="9" width="13.28515625" style="12" hidden="1" customWidth="1"/>
    <col min="10" max="10" width="12" style="12" customWidth="1"/>
    <col min="11" max="11" width="5.140625" style="12" hidden="1" customWidth="1"/>
    <col min="12" max="12" width="14.28515625" style="12" customWidth="1"/>
    <col min="13" max="16384" width="11.42578125" style="12"/>
  </cols>
  <sheetData>
    <row r="1" spans="1:11" s="10" customFormat="1" ht="29.25" customHeight="1" thickBot="1" x14ac:dyDescent="0.25">
      <c r="A1" s="31" t="s">
        <v>17</v>
      </c>
      <c r="B1" s="32" t="s">
        <v>10</v>
      </c>
      <c r="C1" s="33" t="s">
        <v>1</v>
      </c>
      <c r="D1" s="34" t="s">
        <v>3</v>
      </c>
      <c r="E1" s="9">
        <f>COUNTA(Equipes!B2:B101)</f>
        <v>14</v>
      </c>
      <c r="F1" s="22">
        <f>SUM(Classement!W3:W102)</f>
        <v>0</v>
      </c>
      <c r="G1" s="20"/>
      <c r="H1" s="10" t="s">
        <v>10</v>
      </c>
      <c r="I1" s="10" t="s">
        <v>18</v>
      </c>
      <c r="K1" s="10">
        <f>Paramètres!B1*162</f>
        <v>1620</v>
      </c>
    </row>
    <row r="2" spans="1:11" x14ac:dyDescent="0.2">
      <c r="A2" s="90">
        <v>1</v>
      </c>
      <c r="B2" s="35">
        <f t="shared" ref="B2:B33" si="0">IF(C2="","",E2)</f>
        <v>7</v>
      </c>
      <c r="C2" s="36" t="str">
        <f>IF(NOT(ISBLANK(E2)),VLOOKUP(E2,Equipes!$A$2:$B$101,2),"")</f>
        <v>g</v>
      </c>
      <c r="D2" s="37"/>
      <c r="E2" s="11">
        <v>7</v>
      </c>
      <c r="F2" s="21">
        <f>D3</f>
        <v>0</v>
      </c>
      <c r="G2" s="11"/>
      <c r="I2" s="12" t="s">
        <v>19</v>
      </c>
      <c r="K2" s="12">
        <f>COUNT(D2:D101)</f>
        <v>0</v>
      </c>
    </row>
    <row r="3" spans="1:11" x14ac:dyDescent="0.2">
      <c r="A3" s="91"/>
      <c r="B3" s="38">
        <f t="shared" si="0"/>
        <v>9</v>
      </c>
      <c r="C3" s="39" t="str">
        <f>IF(NOT(ISBLANK(E3)),VLOOKUP(E3,Equipes!$A$2:$B$101,2),"")</f>
        <v>i</v>
      </c>
      <c r="D3" s="40"/>
      <c r="E3" s="11">
        <v>9</v>
      </c>
      <c r="F3" s="21">
        <f>D2</f>
        <v>0</v>
      </c>
      <c r="G3" s="11"/>
      <c r="I3" s="12">
        <f t="shared" ref="I3:I34" ca="1" si="1">RAND()</f>
        <v>0.74054648185427807</v>
      </c>
    </row>
    <row r="4" spans="1:11" x14ac:dyDescent="0.2">
      <c r="A4" s="92">
        <f>IF(C4&lt;&gt;"",A2+1,"")</f>
        <v>2</v>
      </c>
      <c r="B4" s="41">
        <f t="shared" si="0"/>
        <v>13</v>
      </c>
      <c r="C4" s="42" t="str">
        <f>IF(NOT(ISBLANK(E4)),VLOOKUP(E4,Equipes!$A$2:$B$101,2),"")</f>
        <v>m</v>
      </c>
      <c r="D4" s="43"/>
      <c r="E4" s="11">
        <v>13</v>
      </c>
      <c r="F4" s="21">
        <f>D5</f>
        <v>0</v>
      </c>
      <c r="G4" s="11"/>
      <c r="I4" s="12">
        <f t="shared" ca="1" si="1"/>
        <v>0.25163262559137667</v>
      </c>
    </row>
    <row r="5" spans="1:11" x14ac:dyDescent="0.2">
      <c r="A5" s="91"/>
      <c r="B5" s="38">
        <f t="shared" si="0"/>
        <v>5</v>
      </c>
      <c r="C5" s="39" t="str">
        <f>IF(NOT(ISBLANK(E5)),VLOOKUP(E5,Equipes!$A$2:$B$101,2),"")</f>
        <v>e</v>
      </c>
      <c r="D5" s="40"/>
      <c r="E5" s="11">
        <v>5</v>
      </c>
      <c r="F5" s="21">
        <f>D4</f>
        <v>0</v>
      </c>
      <c r="G5" s="11"/>
      <c r="I5" s="12">
        <f t="shared" ca="1" si="1"/>
        <v>0.41332190614111264</v>
      </c>
    </row>
    <row r="6" spans="1:11" x14ac:dyDescent="0.2">
      <c r="A6" s="92">
        <f>IF(C6&lt;&gt;"",A4+1,"")</f>
        <v>3</v>
      </c>
      <c r="B6" s="41">
        <f t="shared" si="0"/>
        <v>8</v>
      </c>
      <c r="C6" s="42" t="str">
        <f>IF(NOT(ISBLANK(E6)),VLOOKUP(E6,Equipes!$A$2:$B$101,2),"")</f>
        <v>h</v>
      </c>
      <c r="D6" s="43"/>
      <c r="E6" s="11">
        <v>8</v>
      </c>
      <c r="F6" s="21">
        <f>D7</f>
        <v>0</v>
      </c>
      <c r="G6" s="11"/>
      <c r="I6" s="12">
        <f t="shared" ca="1" si="1"/>
        <v>1.2431958623347672E-2</v>
      </c>
    </row>
    <row r="7" spans="1:11" x14ac:dyDescent="0.2">
      <c r="A7" s="91"/>
      <c r="B7" s="38">
        <f t="shared" si="0"/>
        <v>10</v>
      </c>
      <c r="C7" s="39" t="str">
        <f>IF(NOT(ISBLANK(E7)),VLOOKUP(E7,Equipes!$A$2:$B$101,2),"")</f>
        <v>j</v>
      </c>
      <c r="D7" s="40"/>
      <c r="E7" s="11">
        <v>10</v>
      </c>
      <c r="F7" s="21">
        <f>D6</f>
        <v>0</v>
      </c>
      <c r="G7" s="11"/>
      <c r="I7" s="12">
        <f t="shared" ca="1" si="1"/>
        <v>0.41990986561067634</v>
      </c>
    </row>
    <row r="8" spans="1:11" x14ac:dyDescent="0.2">
      <c r="A8" s="92">
        <f>IF(C8&lt;&gt;"",A6+1,"")</f>
        <v>4</v>
      </c>
      <c r="B8" s="41">
        <f t="shared" si="0"/>
        <v>14</v>
      </c>
      <c r="C8" s="42" t="str">
        <f>IF(NOT(ISBLANK(E8)),VLOOKUP(E8,Equipes!$A$2:$B$101,2),"")</f>
        <v>n</v>
      </c>
      <c r="D8" s="43"/>
      <c r="E8" s="11">
        <v>14</v>
      </c>
      <c r="F8" s="21">
        <f>D9</f>
        <v>0</v>
      </c>
      <c r="G8" s="11"/>
      <c r="I8" s="12">
        <f t="shared" ca="1" si="1"/>
        <v>0.51247199586154313</v>
      </c>
    </row>
    <row r="9" spans="1:11" x14ac:dyDescent="0.2">
      <c r="A9" s="91">
        <f>IF(C9="","",A8+1)</f>
        <v>5</v>
      </c>
      <c r="B9" s="38">
        <f t="shared" si="0"/>
        <v>1</v>
      </c>
      <c r="C9" s="39" t="str">
        <f>IF(NOT(ISBLANK(E9)),VLOOKUP(E9,Equipes!$A$2:$B$101,2),"")</f>
        <v>a</v>
      </c>
      <c r="D9" s="40"/>
      <c r="E9" s="11">
        <v>1</v>
      </c>
      <c r="F9" s="21">
        <f>D8</f>
        <v>0</v>
      </c>
      <c r="G9" s="11"/>
      <c r="I9" s="12">
        <f t="shared" ca="1" si="1"/>
        <v>0.26857605989703748</v>
      </c>
    </row>
    <row r="10" spans="1:11" x14ac:dyDescent="0.2">
      <c r="A10" s="92">
        <f>IF(C10&lt;&gt;"",A8+1,"")</f>
        <v>5</v>
      </c>
      <c r="B10" s="41">
        <f t="shared" si="0"/>
        <v>3</v>
      </c>
      <c r="C10" s="42" t="str">
        <f>IF(NOT(ISBLANK(E10)),VLOOKUP(E10,Equipes!$A$2:$B$101,2),"")</f>
        <v>c</v>
      </c>
      <c r="D10" s="43"/>
      <c r="E10" s="11">
        <v>3</v>
      </c>
      <c r="F10" s="21">
        <f>D11</f>
        <v>0</v>
      </c>
      <c r="G10" s="11"/>
      <c r="I10" s="12">
        <f t="shared" ca="1" si="1"/>
        <v>5.9985386236934723E-2</v>
      </c>
    </row>
    <row r="11" spans="1:11" x14ac:dyDescent="0.2">
      <c r="A11" s="91">
        <f>IF(C11="","",A10+1)</f>
        <v>6</v>
      </c>
      <c r="B11" s="38">
        <f t="shared" si="0"/>
        <v>6</v>
      </c>
      <c r="C11" s="39" t="str">
        <f>IF(NOT(ISBLANK(E11)),VLOOKUP(E11,Equipes!$A$2:$B$101,2),"")</f>
        <v>f</v>
      </c>
      <c r="D11" s="40"/>
      <c r="E11" s="11">
        <v>6</v>
      </c>
      <c r="F11" s="21">
        <f>D10</f>
        <v>0</v>
      </c>
      <c r="G11" s="11"/>
      <c r="I11" s="12">
        <f t="shared" ca="1" si="1"/>
        <v>0.93540964851410169</v>
      </c>
    </row>
    <row r="12" spans="1:11" x14ac:dyDescent="0.2">
      <c r="A12" s="92">
        <f>IF(C12&lt;&gt;"",A10+1,"")</f>
        <v>6</v>
      </c>
      <c r="B12" s="41">
        <f t="shared" si="0"/>
        <v>12</v>
      </c>
      <c r="C12" s="42" t="str">
        <f>IF(NOT(ISBLANK(E12)),VLOOKUP(E12,Equipes!$A$2:$B$101,2),"")</f>
        <v>l</v>
      </c>
      <c r="D12" s="43"/>
      <c r="E12" s="11">
        <v>12</v>
      </c>
      <c r="F12" s="21">
        <f>D13</f>
        <v>0</v>
      </c>
      <c r="G12" s="11"/>
      <c r="I12" s="12">
        <f t="shared" ca="1" si="1"/>
        <v>0.51318525189955677</v>
      </c>
    </row>
    <row r="13" spans="1:11" x14ac:dyDescent="0.2">
      <c r="A13" s="91">
        <f>IF(C13="","",A12+1)</f>
        <v>7</v>
      </c>
      <c r="B13" s="38">
        <f t="shared" si="0"/>
        <v>2</v>
      </c>
      <c r="C13" s="39" t="str">
        <f>IF(NOT(ISBLANK(E13)),VLOOKUP(E13,Equipes!$A$2:$B$101,2),"")</f>
        <v>b</v>
      </c>
      <c r="D13" s="40"/>
      <c r="E13" s="11">
        <v>2</v>
      </c>
      <c r="F13" s="21">
        <f>D12</f>
        <v>0</v>
      </c>
      <c r="G13" s="11"/>
      <c r="I13" s="11">
        <f t="shared" ca="1" si="1"/>
        <v>0.53646514884468821</v>
      </c>
    </row>
    <row r="14" spans="1:11" x14ac:dyDescent="0.2">
      <c r="A14" s="92">
        <f>IF(C14&lt;&gt;"",A12+1,"")</f>
        <v>7</v>
      </c>
      <c r="B14" s="41">
        <f t="shared" si="0"/>
        <v>4</v>
      </c>
      <c r="C14" s="42" t="str">
        <f>IF(NOT(ISBLANK(E14)),VLOOKUP(E14,Equipes!$A$2:$B$101,2),"")</f>
        <v>d</v>
      </c>
      <c r="D14" s="43"/>
      <c r="E14" s="11">
        <v>4</v>
      </c>
      <c r="F14" s="21">
        <f>D15</f>
        <v>0</v>
      </c>
      <c r="G14" s="11"/>
      <c r="I14" s="12">
        <f t="shared" ca="1" si="1"/>
        <v>0.98330918862255401</v>
      </c>
    </row>
    <row r="15" spans="1:11" x14ac:dyDescent="0.2">
      <c r="A15" s="91">
        <f>IF(C15="","",A14+1)</f>
        <v>8</v>
      </c>
      <c r="B15" s="38">
        <f t="shared" si="0"/>
        <v>11</v>
      </c>
      <c r="C15" s="39" t="str">
        <f>IF(NOT(ISBLANK(E15)),VLOOKUP(E15,Equipes!$A$2:$B$101,2),"")</f>
        <v>k</v>
      </c>
      <c r="D15" s="40"/>
      <c r="E15" s="11">
        <v>11</v>
      </c>
      <c r="F15" s="21">
        <f>D14</f>
        <v>0</v>
      </c>
      <c r="G15" s="11"/>
      <c r="I15" s="12">
        <f t="shared" ca="1" si="1"/>
        <v>0.59284824164515748</v>
      </c>
    </row>
    <row r="16" spans="1:11" x14ac:dyDescent="0.2">
      <c r="A16" s="92" t="str">
        <f>IF(C16&lt;&gt;"",A14+1,"")</f>
        <v/>
      </c>
      <c r="B16" s="41" t="str">
        <f t="shared" si="0"/>
        <v/>
      </c>
      <c r="C16" s="42" t="str">
        <f>IF(NOT(ISBLANK(E16)),VLOOKUP(E16,Equipes!$A$2:$B$101,2),"")</f>
        <v/>
      </c>
      <c r="D16" s="46"/>
      <c r="E16" s="11"/>
      <c r="F16" s="21">
        <f>D17</f>
        <v>0</v>
      </c>
      <c r="G16" s="11"/>
      <c r="I16" s="12">
        <f t="shared" ca="1" si="1"/>
        <v>0.34277010034325994</v>
      </c>
    </row>
    <row r="17" spans="1:10" x14ac:dyDescent="0.2">
      <c r="A17" s="91" t="str">
        <f>IF(C17="","",A16+1)</f>
        <v/>
      </c>
      <c r="B17" s="38" t="str">
        <f t="shared" si="0"/>
        <v/>
      </c>
      <c r="C17" s="39" t="str">
        <f>IF(NOT(ISBLANK(E17)),VLOOKUP(E17,Equipes!$A$2:$B$101,2),"")</f>
        <v/>
      </c>
      <c r="D17" s="47"/>
      <c r="E17" s="11"/>
      <c r="F17" s="21">
        <f>D16</f>
        <v>0</v>
      </c>
      <c r="G17" s="11"/>
      <c r="I17" s="12">
        <f t="shared" ca="1" si="1"/>
        <v>0.28858692074572612</v>
      </c>
    </row>
    <row r="18" spans="1:10" x14ac:dyDescent="0.2">
      <c r="A18" s="92" t="str">
        <f>IF(C18&lt;&gt;"",A16+1,"")</f>
        <v/>
      </c>
      <c r="B18" s="41" t="str">
        <f t="shared" si="0"/>
        <v/>
      </c>
      <c r="C18" s="42" t="str">
        <f>IF(NOT(ISBLANK(E18)),VLOOKUP(E18,Equipes!$A$2:$B$101,2),"")</f>
        <v/>
      </c>
      <c r="D18" s="46"/>
      <c r="E18" s="11"/>
      <c r="F18" s="21">
        <f>D19</f>
        <v>0</v>
      </c>
      <c r="G18" s="11"/>
      <c r="I18" s="12">
        <f t="shared" ca="1" si="1"/>
        <v>0.53992903173965434</v>
      </c>
    </row>
    <row r="19" spans="1:10" x14ac:dyDescent="0.2">
      <c r="A19" s="91" t="str">
        <f>IF(C19="","",A18+1)</f>
        <v/>
      </c>
      <c r="B19" s="38" t="str">
        <f t="shared" si="0"/>
        <v/>
      </c>
      <c r="C19" s="39" t="str">
        <f>IF(NOT(ISBLANK(E19)),VLOOKUP(E19,Equipes!$A$2:$B$101,2),"")</f>
        <v/>
      </c>
      <c r="D19" s="47"/>
      <c r="E19" s="11"/>
      <c r="F19" s="21">
        <f>D18</f>
        <v>0</v>
      </c>
      <c r="G19" s="11"/>
      <c r="I19" s="12">
        <f t="shared" ca="1" si="1"/>
        <v>0.37899201344516464</v>
      </c>
      <c r="J19" s="11"/>
    </row>
    <row r="20" spans="1:10" x14ac:dyDescent="0.2">
      <c r="A20" s="92" t="str">
        <f>IF(C20&lt;&gt;"",A18+1,"")</f>
        <v/>
      </c>
      <c r="B20" s="41" t="str">
        <f t="shared" si="0"/>
        <v/>
      </c>
      <c r="C20" s="42" t="str">
        <f>IF(NOT(ISBLANK(E20)),VLOOKUP(E20,Equipes!$A$2:$B$101,2),"")</f>
        <v/>
      </c>
      <c r="D20" s="46"/>
      <c r="E20" s="11"/>
      <c r="F20" s="21">
        <f>D21</f>
        <v>0</v>
      </c>
      <c r="G20" s="11"/>
      <c r="I20" s="12">
        <f t="shared" ca="1" si="1"/>
        <v>0.29675007976756207</v>
      </c>
    </row>
    <row r="21" spans="1:10" x14ac:dyDescent="0.2">
      <c r="A21" s="91" t="str">
        <f>IF(C21="","",A20+1)</f>
        <v/>
      </c>
      <c r="B21" s="38" t="str">
        <f t="shared" si="0"/>
        <v/>
      </c>
      <c r="C21" s="39" t="str">
        <f>IF(NOT(ISBLANK(E21)),VLOOKUP(E21,Equipes!$A$2:$B$101,2),"")</f>
        <v/>
      </c>
      <c r="D21" s="47"/>
      <c r="E21" s="11"/>
      <c r="F21" s="21">
        <f>D20</f>
        <v>0</v>
      </c>
      <c r="G21" s="11"/>
      <c r="I21" s="12">
        <f t="shared" ca="1" si="1"/>
        <v>0.11396639961165267</v>
      </c>
    </row>
    <row r="22" spans="1:10" x14ac:dyDescent="0.2">
      <c r="A22" s="92" t="str">
        <f>IF(C22&lt;&gt;"",A20+1,"")</f>
        <v/>
      </c>
      <c r="B22" s="41" t="str">
        <f t="shared" si="0"/>
        <v/>
      </c>
      <c r="C22" s="42" t="str">
        <f>IF(NOT(ISBLANK(E22)),VLOOKUP(E22,Equipes!$A$2:$B$101,2),"")</f>
        <v/>
      </c>
      <c r="D22" s="46"/>
      <c r="E22" s="11"/>
      <c r="F22" s="21">
        <f>D23</f>
        <v>0</v>
      </c>
      <c r="G22" s="11"/>
      <c r="I22" s="12">
        <f t="shared" ca="1" si="1"/>
        <v>0.92394727220420059</v>
      </c>
    </row>
    <row r="23" spans="1:10" x14ac:dyDescent="0.2">
      <c r="A23" s="91" t="str">
        <f>IF(C23="","",A22+1)</f>
        <v/>
      </c>
      <c r="B23" s="38" t="str">
        <f t="shared" si="0"/>
        <v/>
      </c>
      <c r="C23" s="39" t="str">
        <f>IF(NOT(ISBLANK(E23)),VLOOKUP(E23,Equipes!$A$2:$B$101,2),"")</f>
        <v/>
      </c>
      <c r="D23" s="47"/>
      <c r="E23" s="11"/>
      <c r="F23" s="21">
        <f>D22</f>
        <v>0</v>
      </c>
      <c r="G23" s="11"/>
      <c r="I23" s="12">
        <f t="shared" ca="1" si="1"/>
        <v>0.26142194016927967</v>
      </c>
    </row>
    <row r="24" spans="1:10" x14ac:dyDescent="0.2">
      <c r="A24" s="92" t="str">
        <f>IF(C24&lt;&gt;"",A22+1,"")</f>
        <v/>
      </c>
      <c r="B24" s="41" t="str">
        <f t="shared" si="0"/>
        <v/>
      </c>
      <c r="C24" s="42" t="str">
        <f>IF(NOT(ISBLANK(E24)),VLOOKUP(E24,Equipes!$A$2:$B$101,2),"")</f>
        <v/>
      </c>
      <c r="D24" s="46"/>
      <c r="E24" s="11"/>
      <c r="F24" s="21">
        <f>D25</f>
        <v>0</v>
      </c>
      <c r="G24" s="11"/>
      <c r="I24" s="12">
        <f t="shared" ca="1" si="1"/>
        <v>0.20842837305564565</v>
      </c>
    </row>
    <row r="25" spans="1:10" x14ac:dyDescent="0.2">
      <c r="A25" s="91" t="str">
        <f>IF(C25="","",A24+1)</f>
        <v/>
      </c>
      <c r="B25" s="38" t="str">
        <f t="shared" si="0"/>
        <v/>
      </c>
      <c r="C25" s="39" t="str">
        <f>IF(NOT(ISBLANK(E25)),VLOOKUP(E25,Equipes!$A$2:$B$101,2),"")</f>
        <v/>
      </c>
      <c r="D25" s="47"/>
      <c r="E25" s="11"/>
      <c r="F25" s="21">
        <f>D24</f>
        <v>0</v>
      </c>
      <c r="G25" s="11"/>
      <c r="I25" s="12">
        <f t="shared" ca="1" si="1"/>
        <v>0.76600276529225653</v>
      </c>
    </row>
    <row r="26" spans="1:10" x14ac:dyDescent="0.2">
      <c r="A26" s="92" t="str">
        <f>IF(C26&lt;&gt;"",A24+1,"")</f>
        <v/>
      </c>
      <c r="B26" s="41" t="str">
        <f t="shared" si="0"/>
        <v/>
      </c>
      <c r="C26" s="42" t="str">
        <f>IF(NOT(ISBLANK(E26)),VLOOKUP(E26,Equipes!$A$2:$B$101,2),"")</f>
        <v/>
      </c>
      <c r="D26" s="46"/>
      <c r="E26" s="24"/>
      <c r="F26" s="21">
        <f>D27</f>
        <v>0</v>
      </c>
      <c r="G26" s="11"/>
      <c r="I26" s="12">
        <f t="shared" ca="1" si="1"/>
        <v>0.6905219772480502</v>
      </c>
    </row>
    <row r="27" spans="1:10" x14ac:dyDescent="0.2">
      <c r="A27" s="91" t="str">
        <f>IF(C27="","",A26+1)</f>
        <v/>
      </c>
      <c r="B27" s="38" t="str">
        <f t="shared" si="0"/>
        <v/>
      </c>
      <c r="C27" s="39" t="str">
        <f>IF(NOT(ISBLANK(E27)),VLOOKUP(E27,Equipes!$A$2:$B$101,2),"")</f>
        <v/>
      </c>
      <c r="D27" s="47"/>
      <c r="E27" s="24"/>
      <c r="F27" s="21">
        <f>D26</f>
        <v>0</v>
      </c>
      <c r="G27" s="11"/>
      <c r="I27" s="12">
        <f t="shared" ca="1" si="1"/>
        <v>0.4053470433352464</v>
      </c>
    </row>
    <row r="28" spans="1:10" x14ac:dyDescent="0.2">
      <c r="A28" s="92" t="str">
        <f>IF(C28&lt;&gt;"",A26+1,"")</f>
        <v/>
      </c>
      <c r="B28" s="41" t="str">
        <f t="shared" si="0"/>
        <v/>
      </c>
      <c r="C28" s="42" t="str">
        <f>IF(NOT(ISBLANK(E28)),VLOOKUP(E28,Equipes!$A$2:$B$101,2),"")</f>
        <v/>
      </c>
      <c r="D28" s="46"/>
      <c r="E28" s="24"/>
      <c r="F28" s="21">
        <f>D29</f>
        <v>0</v>
      </c>
      <c r="G28" s="11"/>
      <c r="I28" s="12">
        <f t="shared" ca="1" si="1"/>
        <v>5.5739767339610613E-2</v>
      </c>
    </row>
    <row r="29" spans="1:10" x14ac:dyDescent="0.2">
      <c r="A29" s="91" t="str">
        <f>IF(C29="","",A28+1)</f>
        <v/>
      </c>
      <c r="B29" s="38" t="str">
        <f t="shared" si="0"/>
        <v/>
      </c>
      <c r="C29" s="39" t="str">
        <f>IF(NOT(ISBLANK(E29)),VLOOKUP(E29,Equipes!$A$2:$B$101,2),"")</f>
        <v/>
      </c>
      <c r="D29" s="47"/>
      <c r="E29" s="24"/>
      <c r="F29" s="21">
        <f>D28</f>
        <v>0</v>
      </c>
      <c r="G29" s="11"/>
      <c r="I29" s="12">
        <f t="shared" ca="1" si="1"/>
        <v>0.77453990714292631</v>
      </c>
    </row>
    <row r="30" spans="1:10" x14ac:dyDescent="0.2">
      <c r="A30" s="92" t="str">
        <f>IF(C30&lt;&gt;"",A28+1,"")</f>
        <v/>
      </c>
      <c r="B30" s="41" t="str">
        <f t="shared" si="0"/>
        <v/>
      </c>
      <c r="C30" s="42" t="str">
        <f>IF(NOT(ISBLANK(E30)),VLOOKUP(E30,Equipes!$A$2:$B$101,2),"")</f>
        <v/>
      </c>
      <c r="D30" s="46"/>
      <c r="E30" s="24"/>
      <c r="F30" s="21">
        <f>D31</f>
        <v>0</v>
      </c>
      <c r="G30" s="11"/>
      <c r="I30" s="12">
        <f t="shared" ca="1" si="1"/>
        <v>0.52370428901606603</v>
      </c>
    </row>
    <row r="31" spans="1:10" x14ac:dyDescent="0.2">
      <c r="A31" s="91" t="str">
        <f>IF(C31="","",A30+1)</f>
        <v/>
      </c>
      <c r="B31" s="38" t="str">
        <f t="shared" si="0"/>
        <v/>
      </c>
      <c r="C31" s="39" t="str">
        <f>IF(NOT(ISBLANK(E31)),VLOOKUP(E31,Equipes!$A$2:$B$101,2),"")</f>
        <v/>
      </c>
      <c r="D31" s="47"/>
      <c r="E31" s="24"/>
      <c r="F31" s="21">
        <f>D30</f>
        <v>0</v>
      </c>
      <c r="G31" s="11"/>
      <c r="I31" s="12">
        <f t="shared" ca="1" si="1"/>
        <v>0.66371870443644743</v>
      </c>
    </row>
    <row r="32" spans="1:10" x14ac:dyDescent="0.2">
      <c r="A32" s="92" t="str">
        <f>IF(C32&lt;&gt;"",A30+1,"")</f>
        <v/>
      </c>
      <c r="B32" s="41" t="str">
        <f t="shared" si="0"/>
        <v/>
      </c>
      <c r="C32" s="42" t="str">
        <f>IF(NOT(ISBLANK(E32)),VLOOKUP(E32,Equipes!$A$2:$B$101,2),"")</f>
        <v/>
      </c>
      <c r="D32" s="46"/>
      <c r="E32" s="24"/>
      <c r="F32" s="21">
        <f>D33</f>
        <v>0</v>
      </c>
      <c r="G32" s="11"/>
      <c r="I32" s="12">
        <f t="shared" ca="1" si="1"/>
        <v>0.69297033987035483</v>
      </c>
    </row>
    <row r="33" spans="1:9" x14ac:dyDescent="0.2">
      <c r="A33" s="91" t="str">
        <f>IF(C33="","",A32+1)</f>
        <v/>
      </c>
      <c r="B33" s="38" t="str">
        <f t="shared" si="0"/>
        <v/>
      </c>
      <c r="C33" s="39" t="str">
        <f>IF(NOT(ISBLANK(E33)),VLOOKUP(E33,Equipes!$A$2:$B$101,2),"")</f>
        <v/>
      </c>
      <c r="D33" s="47"/>
      <c r="E33" s="24"/>
      <c r="F33" s="21">
        <f>D32</f>
        <v>0</v>
      </c>
      <c r="G33" s="11"/>
      <c r="I33" s="12">
        <f t="shared" ca="1" si="1"/>
        <v>3.2093577852385202E-2</v>
      </c>
    </row>
    <row r="34" spans="1:9" x14ac:dyDescent="0.2">
      <c r="A34" s="92" t="str">
        <f>IF(C34&lt;&gt;"",A32+1,"")</f>
        <v/>
      </c>
      <c r="B34" s="41" t="str">
        <f t="shared" ref="B34:B65" si="2">IF(C34="","",E34)</f>
        <v/>
      </c>
      <c r="C34" s="42" t="str">
        <f>IF(NOT(ISBLANK(E34)),VLOOKUP(E34,Equipes!$A$2:$B$101,2),"")</f>
        <v/>
      </c>
      <c r="D34" s="46"/>
      <c r="E34" s="24"/>
      <c r="F34" s="21">
        <f>D35</f>
        <v>0</v>
      </c>
      <c r="G34" s="11"/>
      <c r="I34" s="12">
        <f t="shared" ca="1" si="1"/>
        <v>0.94526090031347076</v>
      </c>
    </row>
    <row r="35" spans="1:9" x14ac:dyDescent="0.2">
      <c r="A35" s="91" t="str">
        <f>IF(C35="","",A34+1)</f>
        <v/>
      </c>
      <c r="B35" s="38" t="str">
        <f t="shared" si="2"/>
        <v/>
      </c>
      <c r="C35" s="39" t="str">
        <f>IF(NOT(ISBLANK(E35)),VLOOKUP(E35,Equipes!$A$2:$B$101,2),"")</f>
        <v/>
      </c>
      <c r="D35" s="47"/>
      <c r="E35" s="24"/>
      <c r="F35" s="21">
        <f>D34</f>
        <v>0</v>
      </c>
      <c r="G35" s="11"/>
      <c r="I35" s="12">
        <f t="shared" ref="I35:I51" ca="1" si="3">RAND()</f>
        <v>0.80929041884293917</v>
      </c>
    </row>
    <row r="36" spans="1:9" x14ac:dyDescent="0.2">
      <c r="A36" s="92" t="str">
        <f>IF(C36&lt;&gt;"",A34+1,"")</f>
        <v/>
      </c>
      <c r="B36" s="41" t="str">
        <f t="shared" si="2"/>
        <v/>
      </c>
      <c r="C36" s="42" t="str">
        <f>IF(NOT(ISBLANK(E36)),VLOOKUP(E36,Equipes!$A$2:$B$101,2),"")</f>
        <v/>
      </c>
      <c r="D36" s="46"/>
      <c r="E36" s="24"/>
      <c r="F36" s="21">
        <f>D37</f>
        <v>0</v>
      </c>
      <c r="G36" s="11"/>
      <c r="I36" s="12">
        <f t="shared" ca="1" si="3"/>
        <v>0.99905826010159049</v>
      </c>
    </row>
    <row r="37" spans="1:9" x14ac:dyDescent="0.2">
      <c r="A37" s="91" t="str">
        <f>IF(C37="","",A36+1)</f>
        <v/>
      </c>
      <c r="B37" s="38" t="str">
        <f t="shared" si="2"/>
        <v/>
      </c>
      <c r="C37" s="39" t="str">
        <f>IF(NOT(ISBLANK(E37)),VLOOKUP(E37,Equipes!$A$2:$B$101,2),"")</f>
        <v/>
      </c>
      <c r="D37" s="47"/>
      <c r="E37" s="24"/>
      <c r="F37" s="21">
        <f>D36</f>
        <v>0</v>
      </c>
      <c r="G37" s="11"/>
      <c r="I37" s="12">
        <f t="shared" ca="1" si="3"/>
        <v>0.65890567317455651</v>
      </c>
    </row>
    <row r="38" spans="1:9" x14ac:dyDescent="0.2">
      <c r="A38" s="92" t="str">
        <f>IF(C38&lt;&gt;"",A36+1,"")</f>
        <v/>
      </c>
      <c r="B38" s="41" t="str">
        <f t="shared" si="2"/>
        <v/>
      </c>
      <c r="C38" s="42" t="str">
        <f>IF(NOT(ISBLANK(E38)),VLOOKUP(E38,Equipes!$A$2:$B$101,2),"")</f>
        <v/>
      </c>
      <c r="D38" s="46"/>
      <c r="E38" s="24"/>
      <c r="F38" s="21">
        <f>D39</f>
        <v>0</v>
      </c>
      <c r="G38" s="11"/>
      <c r="I38" s="12">
        <f t="shared" ca="1" si="3"/>
        <v>0.99227083708864594</v>
      </c>
    </row>
    <row r="39" spans="1:9" x14ac:dyDescent="0.2">
      <c r="A39" s="91" t="str">
        <f>IF(C39="","",A38+1)</f>
        <v/>
      </c>
      <c r="B39" s="38" t="str">
        <f t="shared" si="2"/>
        <v/>
      </c>
      <c r="C39" s="39" t="str">
        <f>IF(NOT(ISBLANK(E39)),VLOOKUP(E39,Equipes!$A$2:$B$101,2),"")</f>
        <v/>
      </c>
      <c r="D39" s="47"/>
      <c r="E39" s="24"/>
      <c r="F39" s="21">
        <f>D38</f>
        <v>0</v>
      </c>
      <c r="G39" s="11"/>
      <c r="I39" s="12">
        <f t="shared" ca="1" si="3"/>
        <v>0.56748716885958073</v>
      </c>
    </row>
    <row r="40" spans="1:9" x14ac:dyDescent="0.2">
      <c r="A40" s="92" t="str">
        <f>IF(C40&lt;&gt;"",A38+1,"")</f>
        <v/>
      </c>
      <c r="B40" s="41" t="str">
        <f t="shared" si="2"/>
        <v/>
      </c>
      <c r="C40" s="42" t="str">
        <f>IF(NOT(ISBLANK(E40)),VLOOKUP(E40,Equipes!$A$2:$B$101,2),"")</f>
        <v/>
      </c>
      <c r="D40" s="46"/>
      <c r="E40" s="24"/>
      <c r="F40" s="21">
        <f>D41</f>
        <v>0</v>
      </c>
      <c r="G40" s="11"/>
      <c r="I40" s="12">
        <f t="shared" ca="1" si="3"/>
        <v>0.44824613931176416</v>
      </c>
    </row>
    <row r="41" spans="1:9" x14ac:dyDescent="0.2">
      <c r="A41" s="91" t="str">
        <f>IF(C41="","",A40+1)</f>
        <v/>
      </c>
      <c r="B41" s="38" t="str">
        <f t="shared" si="2"/>
        <v/>
      </c>
      <c r="C41" s="39" t="str">
        <f>IF(NOT(ISBLANK(E41)),VLOOKUP(E41,Equipes!$A$2:$B$101,2),"")</f>
        <v/>
      </c>
      <c r="D41" s="47"/>
      <c r="E41" s="24"/>
      <c r="F41" s="21">
        <f>D40</f>
        <v>0</v>
      </c>
      <c r="G41" s="11"/>
      <c r="I41" s="12">
        <f t="shared" ca="1" si="3"/>
        <v>0.80538837080328829</v>
      </c>
    </row>
    <row r="42" spans="1:9" x14ac:dyDescent="0.2">
      <c r="A42" s="92" t="str">
        <f>IF(C42&lt;&gt;"",A40+1,"")</f>
        <v/>
      </c>
      <c r="B42" s="41" t="str">
        <f t="shared" si="2"/>
        <v/>
      </c>
      <c r="C42" s="42" t="str">
        <f>IF(NOT(ISBLANK(E42)),VLOOKUP(E42,Equipes!$A$2:$B$101,2),"")</f>
        <v/>
      </c>
      <c r="D42" s="46"/>
      <c r="E42" s="24"/>
      <c r="F42" s="21">
        <f>D43</f>
        <v>0</v>
      </c>
      <c r="G42" s="11"/>
      <c r="I42" s="12">
        <f t="shared" ca="1" si="3"/>
        <v>0.95074857902079701</v>
      </c>
    </row>
    <row r="43" spans="1:9" x14ac:dyDescent="0.2">
      <c r="A43" s="91" t="str">
        <f>IF(C43="","",A42+1)</f>
        <v/>
      </c>
      <c r="B43" s="38" t="str">
        <f t="shared" si="2"/>
        <v/>
      </c>
      <c r="C43" s="39" t="str">
        <f>IF(NOT(ISBLANK(E43)),VLOOKUP(E43,Equipes!$A$2:$B$101,2),"")</f>
        <v/>
      </c>
      <c r="D43" s="47"/>
      <c r="E43" s="24"/>
      <c r="F43" s="21">
        <f>D42</f>
        <v>0</v>
      </c>
      <c r="G43" s="11"/>
      <c r="I43" s="12">
        <f t="shared" ca="1" si="3"/>
        <v>0.72685329665211129</v>
      </c>
    </row>
    <row r="44" spans="1:9" x14ac:dyDescent="0.2">
      <c r="A44" s="92" t="str">
        <f>IF(C44&lt;&gt;"",A42+1,"")</f>
        <v/>
      </c>
      <c r="B44" s="41" t="str">
        <f t="shared" si="2"/>
        <v/>
      </c>
      <c r="C44" s="42" t="str">
        <f>IF(NOT(ISBLANK(E44)),VLOOKUP(E44,Equipes!$A$2:$B$101,2),"")</f>
        <v/>
      </c>
      <c r="D44" s="46"/>
      <c r="E44" s="24"/>
      <c r="F44" s="21">
        <f>D45</f>
        <v>0</v>
      </c>
      <c r="G44" s="11"/>
      <c r="I44" s="12">
        <f t="shared" ca="1" si="3"/>
        <v>0.87268423656792005</v>
      </c>
    </row>
    <row r="45" spans="1:9" x14ac:dyDescent="0.2">
      <c r="A45" s="91" t="str">
        <f>IF(C45="","",A44+1)</f>
        <v/>
      </c>
      <c r="B45" s="38" t="str">
        <f t="shared" si="2"/>
        <v/>
      </c>
      <c r="C45" s="39" t="str">
        <f>IF(NOT(ISBLANK(E45)),VLOOKUP(E45,Equipes!$A$2:$B$101,2),"")</f>
        <v/>
      </c>
      <c r="D45" s="47"/>
      <c r="E45" s="24"/>
      <c r="F45" s="21">
        <f>D44</f>
        <v>0</v>
      </c>
      <c r="G45" s="11"/>
      <c r="I45" s="12">
        <f t="shared" ca="1" si="3"/>
        <v>0.60490074642270897</v>
      </c>
    </row>
    <row r="46" spans="1:9" x14ac:dyDescent="0.2">
      <c r="A46" s="92" t="str">
        <f>IF(C46&lt;&gt;"",A44+1,"")</f>
        <v/>
      </c>
      <c r="B46" s="41" t="str">
        <f t="shared" si="2"/>
        <v/>
      </c>
      <c r="C46" s="42" t="str">
        <f>IF(NOT(ISBLANK(E46)),VLOOKUP(E46,Equipes!$A$2:$B$101,2),"")</f>
        <v/>
      </c>
      <c r="D46" s="46"/>
      <c r="E46" s="24"/>
      <c r="F46" s="21">
        <f>D47</f>
        <v>0</v>
      </c>
      <c r="G46" s="11"/>
      <c r="I46" s="12">
        <f t="shared" ca="1" si="3"/>
        <v>0.1131647406327172</v>
      </c>
    </row>
    <row r="47" spans="1:9" x14ac:dyDescent="0.2">
      <c r="A47" s="91" t="str">
        <f>IF(C47="","",A46+1)</f>
        <v/>
      </c>
      <c r="B47" s="38" t="str">
        <f t="shared" si="2"/>
        <v/>
      </c>
      <c r="C47" s="39" t="str">
        <f>IF(NOT(ISBLANK(E47)),VLOOKUP(E47,Equipes!$A$2:$B$101,2),"")</f>
        <v/>
      </c>
      <c r="D47" s="47"/>
      <c r="E47" s="24"/>
      <c r="F47" s="21">
        <f>D46</f>
        <v>0</v>
      </c>
      <c r="G47" s="11"/>
      <c r="I47" s="12">
        <f t="shared" ca="1" si="3"/>
        <v>0.43058857576579068</v>
      </c>
    </row>
    <row r="48" spans="1:9" x14ac:dyDescent="0.2">
      <c r="A48" s="92" t="str">
        <f>IF(C48&lt;&gt;"",A46+1,"")</f>
        <v/>
      </c>
      <c r="B48" s="41" t="str">
        <f t="shared" si="2"/>
        <v/>
      </c>
      <c r="C48" s="42" t="str">
        <f>IF(NOT(ISBLANK(E48)),VLOOKUP(E48,Equipes!$A$2:$B$101,2),"")</f>
        <v/>
      </c>
      <c r="D48" s="46"/>
      <c r="E48" s="24"/>
      <c r="F48" s="21">
        <f>D49</f>
        <v>0</v>
      </c>
      <c r="G48" s="11"/>
      <c r="I48" s="12">
        <f t="shared" ca="1" si="3"/>
        <v>0.80878906594007305</v>
      </c>
    </row>
    <row r="49" spans="1:9" x14ac:dyDescent="0.2">
      <c r="A49" s="91" t="str">
        <f>IF(C49="","",A48+1)</f>
        <v/>
      </c>
      <c r="B49" s="38" t="str">
        <f t="shared" si="2"/>
        <v/>
      </c>
      <c r="C49" s="39" t="str">
        <f>IF(NOT(ISBLANK(E49)),VLOOKUP(E49,Equipes!$A$2:$B$101,2),"")</f>
        <v/>
      </c>
      <c r="D49" s="47"/>
      <c r="E49" s="24"/>
      <c r="F49" s="21">
        <f>D48</f>
        <v>0</v>
      </c>
      <c r="G49" s="11"/>
      <c r="I49" s="12">
        <f t="shared" ca="1" si="3"/>
        <v>0.19440594838210368</v>
      </c>
    </row>
    <row r="50" spans="1:9" x14ac:dyDescent="0.2">
      <c r="A50" s="92" t="str">
        <f>IF(C50&lt;&gt;"",A48+1,"")</f>
        <v/>
      </c>
      <c r="B50" s="41" t="str">
        <f t="shared" si="2"/>
        <v/>
      </c>
      <c r="C50" s="42" t="str">
        <f>IF(NOT(ISBLANK(E50)),VLOOKUP(E50,Equipes!$A$2:$B$101,2),"")</f>
        <v/>
      </c>
      <c r="D50" s="46"/>
      <c r="E50" s="24"/>
      <c r="F50" s="21">
        <f>D51</f>
        <v>0</v>
      </c>
      <c r="G50" s="11"/>
      <c r="I50" s="12">
        <f t="shared" ca="1" si="3"/>
        <v>0.28727224027560816</v>
      </c>
    </row>
    <row r="51" spans="1:9" ht="13.5" thickBot="1" x14ac:dyDescent="0.25">
      <c r="A51" s="91" t="str">
        <f>IF(C51="","",A50+1)</f>
        <v/>
      </c>
      <c r="B51" s="38" t="str">
        <f t="shared" si="2"/>
        <v/>
      </c>
      <c r="C51" s="39" t="str">
        <f>IF(NOT(ISBLANK(E51)),VLOOKUP(E51,Equipes!$A$2:$B$101,2),"")</f>
        <v/>
      </c>
      <c r="D51" s="47"/>
      <c r="E51" s="25"/>
      <c r="F51" s="21">
        <f>D50</f>
        <v>0</v>
      </c>
      <c r="G51" s="11"/>
      <c r="I51" s="12">
        <f t="shared" ca="1" si="3"/>
        <v>0.48964395151587914</v>
      </c>
    </row>
    <row r="52" spans="1:9" x14ac:dyDescent="0.2">
      <c r="A52" s="92" t="str">
        <f>IF(C52&lt;&gt;"",A50+1,"")</f>
        <v/>
      </c>
      <c r="B52" s="41" t="str">
        <f t="shared" si="2"/>
        <v/>
      </c>
      <c r="C52" s="42" t="str">
        <f>IF(NOT(ISBLANK(E52)),VLOOKUP(E52,Equipes!$A$2:$B$101,2),"")</f>
        <v/>
      </c>
      <c r="D52" s="46"/>
      <c r="E52" s="11"/>
      <c r="F52" s="21">
        <f>D53</f>
        <v>0</v>
      </c>
      <c r="G52" s="11"/>
    </row>
    <row r="53" spans="1:9" x14ac:dyDescent="0.2">
      <c r="A53" s="91" t="str">
        <f>IF(C53="","",A52+1)</f>
        <v/>
      </c>
      <c r="B53" s="38" t="str">
        <f t="shared" si="2"/>
        <v/>
      </c>
      <c r="C53" s="39" t="str">
        <f>IF(NOT(ISBLANK(E53)),VLOOKUP(E53,Equipes!$A$2:$B$101,2),"")</f>
        <v/>
      </c>
      <c r="D53" s="47"/>
      <c r="E53" s="11"/>
      <c r="F53" s="21">
        <f>D52</f>
        <v>0</v>
      </c>
      <c r="G53" s="11"/>
    </row>
    <row r="54" spans="1:9" x14ac:dyDescent="0.2">
      <c r="A54" s="92" t="str">
        <f>IF(C54&lt;&gt;"",A52+1,"")</f>
        <v/>
      </c>
      <c r="B54" s="41" t="str">
        <f t="shared" si="2"/>
        <v/>
      </c>
      <c r="C54" s="42" t="str">
        <f>IF(NOT(ISBLANK(E54)),VLOOKUP(E54,Equipes!$A$2:$B$101,2),"")</f>
        <v/>
      </c>
      <c r="D54" s="46"/>
      <c r="E54" s="11"/>
      <c r="F54" s="21">
        <f>D55</f>
        <v>0</v>
      </c>
      <c r="G54" s="11"/>
    </row>
    <row r="55" spans="1:9" x14ac:dyDescent="0.2">
      <c r="A55" s="91" t="str">
        <f>IF(C55="","",A54+1)</f>
        <v/>
      </c>
      <c r="B55" s="38" t="str">
        <f t="shared" si="2"/>
        <v/>
      </c>
      <c r="C55" s="39" t="str">
        <f>IF(NOT(ISBLANK(E55)),VLOOKUP(E55,Equipes!$A$2:$B$101,2),"")</f>
        <v/>
      </c>
      <c r="D55" s="47"/>
      <c r="E55" s="11"/>
      <c r="F55" s="21">
        <f>D54</f>
        <v>0</v>
      </c>
      <c r="G55" s="11"/>
    </row>
    <row r="56" spans="1:9" x14ac:dyDescent="0.2">
      <c r="A56" s="92" t="str">
        <f>IF(C56&lt;&gt;"",A54+1,"")</f>
        <v/>
      </c>
      <c r="B56" s="41" t="str">
        <f t="shared" si="2"/>
        <v/>
      </c>
      <c r="C56" s="42" t="str">
        <f>IF(NOT(ISBLANK(E56)),VLOOKUP(E56,Equipes!$A$2:$B$101,2),"")</f>
        <v/>
      </c>
      <c r="D56" s="46"/>
      <c r="E56" s="11"/>
      <c r="F56" s="21">
        <f>D57</f>
        <v>0</v>
      </c>
      <c r="G56" s="11"/>
    </row>
    <row r="57" spans="1:9" x14ac:dyDescent="0.2">
      <c r="A57" s="91" t="str">
        <f>IF(C57="","",A56+1)</f>
        <v/>
      </c>
      <c r="B57" s="38" t="str">
        <f t="shared" si="2"/>
        <v/>
      </c>
      <c r="C57" s="39" t="str">
        <f>IF(NOT(ISBLANK(E57)),VLOOKUP(E57,Equipes!$A$2:$B$101,2),"")</f>
        <v/>
      </c>
      <c r="D57" s="47"/>
      <c r="E57" s="11"/>
      <c r="F57" s="21">
        <f>D56</f>
        <v>0</v>
      </c>
      <c r="G57" s="11"/>
    </row>
    <row r="58" spans="1:9" x14ac:dyDescent="0.2">
      <c r="A58" s="92" t="str">
        <f>IF(C58&lt;&gt;"",A56+1,"")</f>
        <v/>
      </c>
      <c r="B58" s="41" t="str">
        <f t="shared" si="2"/>
        <v/>
      </c>
      <c r="C58" s="42" t="str">
        <f>IF(NOT(ISBLANK(E58)),VLOOKUP(E58,Equipes!$A$2:$B$101,2),"")</f>
        <v/>
      </c>
      <c r="D58" s="46"/>
      <c r="E58" s="11"/>
      <c r="F58" s="21">
        <f>D59</f>
        <v>0</v>
      </c>
      <c r="G58" s="11"/>
    </row>
    <row r="59" spans="1:9" x14ac:dyDescent="0.2">
      <c r="A59" s="91" t="str">
        <f>IF(C59="","",A58+1)</f>
        <v/>
      </c>
      <c r="B59" s="38" t="str">
        <f t="shared" si="2"/>
        <v/>
      </c>
      <c r="C59" s="39" t="str">
        <f>IF(NOT(ISBLANK(E59)),VLOOKUP(E59,Equipes!$A$2:$B$101,2),"")</f>
        <v/>
      </c>
      <c r="D59" s="47"/>
      <c r="E59" s="11"/>
      <c r="F59" s="21">
        <f>D58</f>
        <v>0</v>
      </c>
      <c r="G59" s="11"/>
    </row>
    <row r="60" spans="1:9" x14ac:dyDescent="0.2">
      <c r="A60" s="92" t="str">
        <f>IF(C60&lt;&gt;"",A58+1,"")</f>
        <v/>
      </c>
      <c r="B60" s="41" t="str">
        <f t="shared" si="2"/>
        <v/>
      </c>
      <c r="C60" s="42" t="str">
        <f>IF(NOT(ISBLANK(E60)),VLOOKUP(E60,Equipes!$A$2:$B$101,2),"")</f>
        <v/>
      </c>
      <c r="D60" s="46"/>
      <c r="E60" s="11"/>
      <c r="F60" s="21">
        <f>D61</f>
        <v>0</v>
      </c>
      <c r="G60" s="11"/>
    </row>
    <row r="61" spans="1:9" x14ac:dyDescent="0.2">
      <c r="A61" s="91" t="str">
        <f>IF(C61="","",A60+1)</f>
        <v/>
      </c>
      <c r="B61" s="38" t="str">
        <f t="shared" si="2"/>
        <v/>
      </c>
      <c r="C61" s="39" t="str">
        <f>IF(NOT(ISBLANK(E61)),VLOOKUP(E61,Equipes!$A$2:$B$101,2),"")</f>
        <v/>
      </c>
      <c r="D61" s="47"/>
      <c r="E61" s="11"/>
      <c r="F61" s="21">
        <f>D60</f>
        <v>0</v>
      </c>
      <c r="G61" s="11"/>
    </row>
    <row r="62" spans="1:9" x14ac:dyDescent="0.2">
      <c r="A62" s="92" t="str">
        <f>IF(C62&lt;&gt;"",A60+1,"")</f>
        <v/>
      </c>
      <c r="B62" s="41" t="str">
        <f t="shared" si="2"/>
        <v/>
      </c>
      <c r="C62" s="42" t="str">
        <f>IF(NOT(ISBLANK(E62)),VLOOKUP(E62,Equipes!$A$2:$B$101,2),"")</f>
        <v/>
      </c>
      <c r="D62" s="46"/>
      <c r="E62" s="11"/>
      <c r="F62" s="21">
        <f>D63</f>
        <v>0</v>
      </c>
      <c r="G62" s="11"/>
    </row>
    <row r="63" spans="1:9" x14ac:dyDescent="0.2">
      <c r="A63" s="91" t="str">
        <f>IF(C63="","",A62+1)</f>
        <v/>
      </c>
      <c r="B63" s="38" t="str">
        <f t="shared" si="2"/>
        <v/>
      </c>
      <c r="C63" s="39" t="str">
        <f>IF(NOT(ISBLANK(E63)),VLOOKUP(E63,Equipes!$A$2:$B$101,2),"")</f>
        <v/>
      </c>
      <c r="D63" s="47"/>
      <c r="E63" s="11"/>
      <c r="F63" s="21">
        <f>D62</f>
        <v>0</v>
      </c>
      <c r="G63" s="11"/>
    </row>
    <row r="64" spans="1:9" x14ac:dyDescent="0.2">
      <c r="A64" s="92" t="str">
        <f>IF(C64&lt;&gt;"",A62+1,"")</f>
        <v/>
      </c>
      <c r="B64" s="41" t="str">
        <f t="shared" si="2"/>
        <v/>
      </c>
      <c r="C64" s="42" t="str">
        <f>IF(NOT(ISBLANK(E64)),VLOOKUP(E64,Equipes!$A$2:$B$101,2),"")</f>
        <v/>
      </c>
      <c r="D64" s="46"/>
      <c r="E64" s="11"/>
      <c r="F64" s="21">
        <f>D65</f>
        <v>0</v>
      </c>
      <c r="G64" s="11"/>
    </row>
    <row r="65" spans="1:7" x14ac:dyDescent="0.2">
      <c r="A65" s="91" t="str">
        <f>IF(C65="","",A64+1)</f>
        <v/>
      </c>
      <c r="B65" s="38" t="str">
        <f t="shared" si="2"/>
        <v/>
      </c>
      <c r="C65" s="39" t="str">
        <f>IF(NOT(ISBLANK(E65)),VLOOKUP(E65,Equipes!$A$2:$B$101,2),"")</f>
        <v/>
      </c>
      <c r="D65" s="47"/>
      <c r="E65" s="11"/>
      <c r="F65" s="21">
        <f>D64</f>
        <v>0</v>
      </c>
      <c r="G65" s="11"/>
    </row>
    <row r="66" spans="1:7" x14ac:dyDescent="0.2">
      <c r="A66" s="92" t="str">
        <f>IF(C66&lt;&gt;"",A64+1,"")</f>
        <v/>
      </c>
      <c r="B66" s="41" t="str">
        <f t="shared" ref="B66:B97" si="4">IF(C66="","",E66)</f>
        <v/>
      </c>
      <c r="C66" s="42" t="str">
        <f>IF(NOT(ISBLANK(E66)),VLOOKUP(E66,Equipes!$A$2:$B$101,2),"")</f>
        <v/>
      </c>
      <c r="D66" s="46"/>
      <c r="E66" s="11"/>
      <c r="F66" s="21">
        <f>D67</f>
        <v>0</v>
      </c>
      <c r="G66" s="11"/>
    </row>
    <row r="67" spans="1:7" x14ac:dyDescent="0.2">
      <c r="A67" s="91" t="str">
        <f>IF(C67="","",A66+1)</f>
        <v/>
      </c>
      <c r="B67" s="38" t="str">
        <f t="shared" si="4"/>
        <v/>
      </c>
      <c r="C67" s="39" t="str">
        <f>IF(NOT(ISBLANK(E67)),VLOOKUP(E67,Equipes!$A$2:$B$101,2),"")</f>
        <v/>
      </c>
      <c r="D67" s="47"/>
      <c r="E67" s="11"/>
      <c r="F67" s="21">
        <f>D66</f>
        <v>0</v>
      </c>
      <c r="G67" s="11"/>
    </row>
    <row r="68" spans="1:7" x14ac:dyDescent="0.2">
      <c r="A68" s="92" t="str">
        <f>IF(C68&lt;&gt;"",A66+1,"")</f>
        <v/>
      </c>
      <c r="B68" s="41" t="str">
        <f t="shared" si="4"/>
        <v/>
      </c>
      <c r="C68" s="42" t="str">
        <f>IF(NOT(ISBLANK(E68)),VLOOKUP(E68,Equipes!$A$2:$B$101,2),"")</f>
        <v/>
      </c>
      <c r="D68" s="46"/>
      <c r="E68" s="11"/>
      <c r="F68" s="21">
        <f>D69</f>
        <v>0</v>
      </c>
      <c r="G68" s="11"/>
    </row>
    <row r="69" spans="1:7" x14ac:dyDescent="0.2">
      <c r="A69" s="91" t="str">
        <f>IF(C69="","",A68+1)</f>
        <v/>
      </c>
      <c r="B69" s="38" t="str">
        <f t="shared" si="4"/>
        <v/>
      </c>
      <c r="C69" s="39" t="str">
        <f>IF(NOT(ISBLANK(E69)),VLOOKUP(E69,Equipes!$A$2:$B$101,2),"")</f>
        <v/>
      </c>
      <c r="D69" s="47"/>
      <c r="E69" s="11"/>
      <c r="F69" s="21">
        <f>D68</f>
        <v>0</v>
      </c>
      <c r="G69" s="11"/>
    </row>
    <row r="70" spans="1:7" x14ac:dyDescent="0.2">
      <c r="A70" s="92" t="str">
        <f>IF(C70&lt;&gt;"",A68+1,"")</f>
        <v/>
      </c>
      <c r="B70" s="41" t="str">
        <f t="shared" si="4"/>
        <v/>
      </c>
      <c r="C70" s="42" t="str">
        <f>IF(NOT(ISBLANK(E70)),VLOOKUP(E70,Equipes!$A$2:$B$101,2),"")</f>
        <v/>
      </c>
      <c r="D70" s="46"/>
      <c r="E70" s="11"/>
      <c r="F70" s="21">
        <f>D71</f>
        <v>0</v>
      </c>
      <c r="G70" s="11"/>
    </row>
    <row r="71" spans="1:7" x14ac:dyDescent="0.2">
      <c r="A71" s="91" t="str">
        <f>IF(C71="","",A70+1)</f>
        <v/>
      </c>
      <c r="B71" s="38" t="str">
        <f t="shared" si="4"/>
        <v/>
      </c>
      <c r="C71" s="39" t="str">
        <f>IF(NOT(ISBLANK(E71)),VLOOKUP(E71,Equipes!$A$2:$B$101,2),"")</f>
        <v/>
      </c>
      <c r="D71" s="47"/>
      <c r="E71" s="11"/>
      <c r="F71" s="21">
        <f>D70</f>
        <v>0</v>
      </c>
      <c r="G71" s="11"/>
    </row>
    <row r="72" spans="1:7" x14ac:dyDescent="0.2">
      <c r="A72" s="92" t="str">
        <f>IF(C72&lt;&gt;"",A70+1,"")</f>
        <v/>
      </c>
      <c r="B72" s="41" t="str">
        <f t="shared" si="4"/>
        <v/>
      </c>
      <c r="C72" s="42" t="str">
        <f>IF(NOT(ISBLANK(E72)),VLOOKUP(E72,Equipes!$A$2:$B$101,2),"")</f>
        <v/>
      </c>
      <c r="D72" s="46"/>
      <c r="E72" s="11"/>
      <c r="F72" s="21">
        <f>D73</f>
        <v>0</v>
      </c>
      <c r="G72" s="11"/>
    </row>
    <row r="73" spans="1:7" x14ac:dyDescent="0.2">
      <c r="A73" s="91" t="str">
        <f>IF(C73="","",A72+1)</f>
        <v/>
      </c>
      <c r="B73" s="38" t="str">
        <f t="shared" si="4"/>
        <v/>
      </c>
      <c r="C73" s="39" t="str">
        <f>IF(NOT(ISBLANK(E73)),VLOOKUP(E73,Equipes!$A$2:$B$101,2),"")</f>
        <v/>
      </c>
      <c r="D73" s="47"/>
      <c r="E73" s="11"/>
      <c r="F73" s="21">
        <f>D72</f>
        <v>0</v>
      </c>
      <c r="G73" s="11"/>
    </row>
    <row r="74" spans="1:7" x14ac:dyDescent="0.2">
      <c r="A74" s="92" t="str">
        <f>IF(C74&lt;&gt;"",A72+1,"")</f>
        <v/>
      </c>
      <c r="B74" s="41" t="str">
        <f t="shared" si="4"/>
        <v/>
      </c>
      <c r="C74" s="42" t="str">
        <f>IF(NOT(ISBLANK(E74)),VLOOKUP(E74,Equipes!$A$2:$B$101,2),"")</f>
        <v/>
      </c>
      <c r="D74" s="46"/>
      <c r="E74" s="11"/>
      <c r="F74" s="21">
        <f>D75</f>
        <v>0</v>
      </c>
      <c r="G74" s="11"/>
    </row>
    <row r="75" spans="1:7" x14ac:dyDescent="0.2">
      <c r="A75" s="91" t="str">
        <f>IF(C75="","",A74+1)</f>
        <v/>
      </c>
      <c r="B75" s="38" t="str">
        <f t="shared" si="4"/>
        <v/>
      </c>
      <c r="C75" s="39" t="str">
        <f>IF(NOT(ISBLANK(E75)),VLOOKUP(E75,Equipes!$A$2:$B$101,2),"")</f>
        <v/>
      </c>
      <c r="D75" s="47"/>
      <c r="E75" s="11"/>
      <c r="F75" s="21">
        <f>D74</f>
        <v>0</v>
      </c>
      <c r="G75" s="11"/>
    </row>
    <row r="76" spans="1:7" x14ac:dyDescent="0.2">
      <c r="A76" s="92" t="str">
        <f>IF(C76&lt;&gt;"",A74+1,"")</f>
        <v/>
      </c>
      <c r="B76" s="41" t="str">
        <f t="shared" si="4"/>
        <v/>
      </c>
      <c r="C76" s="42" t="str">
        <f>IF(NOT(ISBLANK(E76)),VLOOKUP(E76,Equipes!$A$2:$B$101,2),"")</f>
        <v/>
      </c>
      <c r="D76" s="46"/>
      <c r="E76" s="11"/>
      <c r="F76" s="21">
        <f>D77</f>
        <v>0</v>
      </c>
      <c r="G76" s="11"/>
    </row>
    <row r="77" spans="1:7" x14ac:dyDescent="0.2">
      <c r="A77" s="91" t="str">
        <f>IF(C77="","",A76+1)</f>
        <v/>
      </c>
      <c r="B77" s="38" t="str">
        <f t="shared" si="4"/>
        <v/>
      </c>
      <c r="C77" s="39" t="str">
        <f>IF(NOT(ISBLANK(E77)),VLOOKUP(E77,Equipes!$A$2:$B$101,2),"")</f>
        <v/>
      </c>
      <c r="D77" s="47"/>
      <c r="E77" s="11"/>
      <c r="F77" s="21">
        <f>D76</f>
        <v>0</v>
      </c>
      <c r="G77" s="11"/>
    </row>
    <row r="78" spans="1:7" x14ac:dyDescent="0.2">
      <c r="A78" s="92" t="str">
        <f>IF(C78&lt;&gt;"",A76+1,"")</f>
        <v/>
      </c>
      <c r="B78" s="41" t="str">
        <f t="shared" si="4"/>
        <v/>
      </c>
      <c r="C78" s="42" t="str">
        <f>IF(NOT(ISBLANK(E78)),VLOOKUP(E78,Equipes!$A$2:$B$101,2),"")</f>
        <v/>
      </c>
      <c r="D78" s="46"/>
      <c r="E78" s="11"/>
      <c r="F78" s="21">
        <f>D79</f>
        <v>0</v>
      </c>
      <c r="G78" s="11"/>
    </row>
    <row r="79" spans="1:7" x14ac:dyDescent="0.2">
      <c r="A79" s="91" t="str">
        <f>IF(C79="","",A78+1)</f>
        <v/>
      </c>
      <c r="B79" s="38" t="str">
        <f t="shared" si="4"/>
        <v/>
      </c>
      <c r="C79" s="39" t="str">
        <f>IF(NOT(ISBLANK(E79)),VLOOKUP(E79,Equipes!$A$2:$B$101,2),"")</f>
        <v/>
      </c>
      <c r="D79" s="47"/>
      <c r="E79" s="11"/>
      <c r="F79" s="21">
        <f>D78</f>
        <v>0</v>
      </c>
      <c r="G79" s="11"/>
    </row>
    <row r="80" spans="1:7" x14ac:dyDescent="0.2">
      <c r="A80" s="92" t="str">
        <f>IF(C80&lt;&gt;"",A78+1,"")</f>
        <v/>
      </c>
      <c r="B80" s="41" t="str">
        <f t="shared" si="4"/>
        <v/>
      </c>
      <c r="C80" s="42" t="str">
        <f>IF(NOT(ISBLANK(E80)),VLOOKUP(E80,Equipes!$A$2:$B$101,2),"")</f>
        <v/>
      </c>
      <c r="D80" s="46"/>
      <c r="E80" s="11"/>
      <c r="F80" s="21">
        <f>D81</f>
        <v>0</v>
      </c>
      <c r="G80" s="11"/>
    </row>
    <row r="81" spans="1:7" x14ac:dyDescent="0.2">
      <c r="A81" s="91" t="str">
        <f>IF(C81="","",A80+1)</f>
        <v/>
      </c>
      <c r="B81" s="38" t="str">
        <f t="shared" si="4"/>
        <v/>
      </c>
      <c r="C81" s="39" t="str">
        <f>IF(NOT(ISBLANK(E81)),VLOOKUP(E81,Equipes!$A$2:$B$101,2),"")</f>
        <v/>
      </c>
      <c r="D81" s="47"/>
      <c r="E81" s="11"/>
      <c r="F81" s="21">
        <f>D80</f>
        <v>0</v>
      </c>
      <c r="G81" s="11"/>
    </row>
    <row r="82" spans="1:7" x14ac:dyDescent="0.2">
      <c r="A82" s="92" t="str">
        <f>IF(C82&lt;&gt;"",A80+1,"")</f>
        <v/>
      </c>
      <c r="B82" s="41" t="str">
        <f t="shared" si="4"/>
        <v/>
      </c>
      <c r="C82" s="42" t="str">
        <f>IF(NOT(ISBLANK(E82)),VLOOKUP(E82,Equipes!$A$2:$B$101,2),"")</f>
        <v/>
      </c>
      <c r="D82" s="46"/>
      <c r="E82" s="11"/>
      <c r="F82" s="21">
        <f>D83</f>
        <v>0</v>
      </c>
      <c r="G82" s="11"/>
    </row>
    <row r="83" spans="1:7" x14ac:dyDescent="0.2">
      <c r="A83" s="91" t="str">
        <f>IF(C83="","",A82+1)</f>
        <v/>
      </c>
      <c r="B83" s="38" t="str">
        <f t="shared" si="4"/>
        <v/>
      </c>
      <c r="C83" s="39" t="str">
        <f>IF(NOT(ISBLANK(E83)),VLOOKUP(E83,Equipes!$A$2:$B$101,2),"")</f>
        <v/>
      </c>
      <c r="D83" s="47"/>
      <c r="E83" s="11"/>
      <c r="F83" s="21">
        <f>D82</f>
        <v>0</v>
      </c>
      <c r="G83" s="11"/>
    </row>
    <row r="84" spans="1:7" x14ac:dyDescent="0.2">
      <c r="A84" s="92" t="str">
        <f>IF(C84&lt;&gt;"",A82+1,"")</f>
        <v/>
      </c>
      <c r="B84" s="41" t="str">
        <f t="shared" si="4"/>
        <v/>
      </c>
      <c r="C84" s="42" t="str">
        <f>IF(NOT(ISBLANK(E84)),VLOOKUP(E84,Equipes!$A$2:$B$101,2),"")</f>
        <v/>
      </c>
      <c r="D84" s="46"/>
      <c r="E84" s="11"/>
      <c r="F84" s="21">
        <f>D85</f>
        <v>0</v>
      </c>
      <c r="G84" s="11"/>
    </row>
    <row r="85" spans="1:7" x14ac:dyDescent="0.2">
      <c r="A85" s="91" t="str">
        <f>IF(C85="","",A84+1)</f>
        <v/>
      </c>
      <c r="B85" s="38" t="str">
        <f t="shared" si="4"/>
        <v/>
      </c>
      <c r="C85" s="39" t="str">
        <f>IF(NOT(ISBLANK(E85)),VLOOKUP(E85,Equipes!$A$2:$B$101,2),"")</f>
        <v/>
      </c>
      <c r="D85" s="47"/>
      <c r="E85" s="11"/>
      <c r="F85" s="21">
        <f>D84</f>
        <v>0</v>
      </c>
      <c r="G85" s="11"/>
    </row>
    <row r="86" spans="1:7" x14ac:dyDescent="0.2">
      <c r="A86" s="92" t="str">
        <f>IF(C86&lt;&gt;"",A84+1,"")</f>
        <v/>
      </c>
      <c r="B86" s="41" t="str">
        <f t="shared" si="4"/>
        <v/>
      </c>
      <c r="C86" s="42" t="str">
        <f>IF(NOT(ISBLANK(E86)),VLOOKUP(E86,Equipes!$A$2:$B$101,2),"")</f>
        <v/>
      </c>
      <c r="D86" s="46"/>
      <c r="E86" s="11"/>
      <c r="F86" s="21">
        <f>D87</f>
        <v>0</v>
      </c>
      <c r="G86" s="11"/>
    </row>
    <row r="87" spans="1:7" x14ac:dyDescent="0.2">
      <c r="A87" s="91" t="str">
        <f>IF(C87="","",A86+1)</f>
        <v/>
      </c>
      <c r="B87" s="38" t="str">
        <f t="shared" si="4"/>
        <v/>
      </c>
      <c r="C87" s="39" t="str">
        <f>IF(NOT(ISBLANK(E87)),VLOOKUP(E87,Equipes!$A$2:$B$101,2),"")</f>
        <v/>
      </c>
      <c r="D87" s="47"/>
      <c r="E87" s="11"/>
      <c r="F87" s="21">
        <f>D86</f>
        <v>0</v>
      </c>
      <c r="G87" s="11"/>
    </row>
    <row r="88" spans="1:7" x14ac:dyDescent="0.2">
      <c r="A88" s="92" t="str">
        <f>IF(C88&lt;&gt;"",A86+1,"")</f>
        <v/>
      </c>
      <c r="B88" s="41" t="str">
        <f t="shared" si="4"/>
        <v/>
      </c>
      <c r="C88" s="42" t="str">
        <f>IF(NOT(ISBLANK(E88)),VLOOKUP(E88,Equipes!$A$2:$B$101,2),"")</f>
        <v/>
      </c>
      <c r="D88" s="46"/>
      <c r="E88" s="11"/>
      <c r="F88" s="21">
        <f>D89</f>
        <v>0</v>
      </c>
      <c r="G88" s="11"/>
    </row>
    <row r="89" spans="1:7" x14ac:dyDescent="0.2">
      <c r="A89" s="91" t="str">
        <f>IF(C89="","",A88+1)</f>
        <v/>
      </c>
      <c r="B89" s="38" t="str">
        <f t="shared" si="4"/>
        <v/>
      </c>
      <c r="C89" s="39" t="str">
        <f>IF(NOT(ISBLANK(E89)),VLOOKUP(E89,Equipes!$A$2:$B$101,2),"")</f>
        <v/>
      </c>
      <c r="D89" s="47"/>
      <c r="E89" s="11"/>
      <c r="F89" s="21">
        <f>D88</f>
        <v>0</v>
      </c>
      <c r="G89" s="11"/>
    </row>
    <row r="90" spans="1:7" x14ac:dyDescent="0.2">
      <c r="A90" s="92" t="str">
        <f>IF(C90&lt;&gt;"",A88+1,"")</f>
        <v/>
      </c>
      <c r="B90" s="41" t="str">
        <f t="shared" si="4"/>
        <v/>
      </c>
      <c r="C90" s="42" t="str">
        <f>IF(NOT(ISBLANK(E90)),VLOOKUP(E90,Equipes!$A$2:$B$101,2),"")</f>
        <v/>
      </c>
      <c r="D90" s="46"/>
      <c r="E90" s="11"/>
      <c r="F90" s="21">
        <f>D91</f>
        <v>0</v>
      </c>
      <c r="G90" s="11"/>
    </row>
    <row r="91" spans="1:7" x14ac:dyDescent="0.2">
      <c r="A91" s="91" t="str">
        <f>IF(C91="","",A90+1)</f>
        <v/>
      </c>
      <c r="B91" s="38" t="str">
        <f t="shared" si="4"/>
        <v/>
      </c>
      <c r="C91" s="39" t="str">
        <f>IF(NOT(ISBLANK(E91)),VLOOKUP(E91,Equipes!$A$2:$B$101,2),"")</f>
        <v/>
      </c>
      <c r="D91" s="47"/>
      <c r="E91" s="11"/>
      <c r="F91" s="21">
        <f>D90</f>
        <v>0</v>
      </c>
      <c r="G91" s="11"/>
    </row>
    <row r="92" spans="1:7" x14ac:dyDescent="0.2">
      <c r="A92" s="92" t="str">
        <f>IF(C92&lt;&gt;"",A90+1,"")</f>
        <v/>
      </c>
      <c r="B92" s="41" t="str">
        <f t="shared" si="4"/>
        <v/>
      </c>
      <c r="C92" s="42" t="str">
        <f>IF(NOT(ISBLANK(E92)),VLOOKUP(E92,Equipes!$A$2:$B$101,2),"")</f>
        <v/>
      </c>
      <c r="D92" s="46"/>
      <c r="E92" s="11"/>
      <c r="F92" s="21">
        <f>D93</f>
        <v>0</v>
      </c>
      <c r="G92" s="11"/>
    </row>
    <row r="93" spans="1:7" x14ac:dyDescent="0.2">
      <c r="A93" s="91" t="str">
        <f>IF(C93="","",A92+1)</f>
        <v/>
      </c>
      <c r="B93" s="38" t="str">
        <f t="shared" si="4"/>
        <v/>
      </c>
      <c r="C93" s="39" t="str">
        <f>IF(NOT(ISBLANK(E93)),VLOOKUP(E93,Equipes!$A$2:$B$101,2),"")</f>
        <v/>
      </c>
      <c r="D93" s="47"/>
      <c r="E93" s="11"/>
      <c r="F93" s="21">
        <f>D92</f>
        <v>0</v>
      </c>
      <c r="G93" s="11"/>
    </row>
    <row r="94" spans="1:7" x14ac:dyDescent="0.2">
      <c r="A94" s="92" t="str">
        <f>IF(C94&lt;&gt;"",A92+1,"")</f>
        <v/>
      </c>
      <c r="B94" s="41" t="str">
        <f t="shared" si="4"/>
        <v/>
      </c>
      <c r="C94" s="42" t="str">
        <f>IF(NOT(ISBLANK(E94)),VLOOKUP(E94,Equipes!$A$2:$B$101,2),"")</f>
        <v/>
      </c>
      <c r="D94" s="46"/>
      <c r="E94" s="11"/>
      <c r="F94" s="21">
        <f>D95</f>
        <v>0</v>
      </c>
      <c r="G94" s="11"/>
    </row>
    <row r="95" spans="1:7" x14ac:dyDescent="0.2">
      <c r="A95" s="91" t="str">
        <f>IF(C95="","",A94+1)</f>
        <v/>
      </c>
      <c r="B95" s="38" t="str">
        <f t="shared" si="4"/>
        <v/>
      </c>
      <c r="C95" s="39" t="str">
        <f>IF(NOT(ISBLANK(E95)),VLOOKUP(E95,Equipes!$A$2:$B$101,2),"")</f>
        <v/>
      </c>
      <c r="D95" s="47"/>
      <c r="E95" s="11"/>
      <c r="F95" s="21">
        <f>D94</f>
        <v>0</v>
      </c>
      <c r="G95" s="11"/>
    </row>
    <row r="96" spans="1:7" x14ac:dyDescent="0.2">
      <c r="A96" s="92" t="str">
        <f>IF(C96&lt;&gt;"",A94+1,"")</f>
        <v/>
      </c>
      <c r="B96" s="41" t="str">
        <f t="shared" si="4"/>
        <v/>
      </c>
      <c r="C96" s="42" t="str">
        <f>IF(NOT(ISBLANK(E96)),VLOOKUP(E96,Equipes!$A$2:$B$101,2),"")</f>
        <v/>
      </c>
      <c r="D96" s="46"/>
      <c r="E96" s="11"/>
      <c r="F96" s="21">
        <f>D97</f>
        <v>0</v>
      </c>
      <c r="G96" s="11"/>
    </row>
    <row r="97" spans="1:7" x14ac:dyDescent="0.2">
      <c r="A97" s="91" t="str">
        <f>IF(C97="","",A96+1)</f>
        <v/>
      </c>
      <c r="B97" s="38" t="str">
        <f t="shared" si="4"/>
        <v/>
      </c>
      <c r="C97" s="39" t="str">
        <f>IF(NOT(ISBLANK(E97)),VLOOKUP(E97,Equipes!$A$2:$B$101,2),"")</f>
        <v/>
      </c>
      <c r="D97" s="47"/>
      <c r="E97" s="11"/>
      <c r="F97" s="21">
        <f>D96</f>
        <v>0</v>
      </c>
      <c r="G97" s="11"/>
    </row>
    <row r="98" spans="1:7" x14ac:dyDescent="0.2">
      <c r="A98" s="92" t="str">
        <f>IF(C98&lt;&gt;"",A96+1,"")</f>
        <v/>
      </c>
      <c r="B98" s="41" t="str">
        <f>IF(C98="","",E98)</f>
        <v/>
      </c>
      <c r="C98" s="42" t="str">
        <f>IF(NOT(ISBLANK(E98)),VLOOKUP(E98,Equipes!$A$2:$B$101,2),"")</f>
        <v/>
      </c>
      <c r="D98" s="46"/>
      <c r="E98" s="11"/>
      <c r="F98" s="21">
        <f>D99</f>
        <v>0</v>
      </c>
      <c r="G98" s="11"/>
    </row>
    <row r="99" spans="1:7" x14ac:dyDescent="0.2">
      <c r="A99" s="93" t="str">
        <f>IF(C99="","",A98+1)</f>
        <v/>
      </c>
      <c r="B99" s="44" t="str">
        <f>IF(C99="","",E99)</f>
        <v/>
      </c>
      <c r="C99" s="45" t="str">
        <f>IF(NOT(ISBLANK(E99)),VLOOKUP(E99,Equipes!$A$2:$B$101,2),"")</f>
        <v/>
      </c>
      <c r="D99" s="48"/>
      <c r="E99" s="11"/>
      <c r="F99" s="21">
        <f>D98</f>
        <v>0</v>
      </c>
      <c r="G99" s="11"/>
    </row>
    <row r="100" spans="1:7" x14ac:dyDescent="0.2">
      <c r="A100" s="92" t="str">
        <f>IF(C100&lt;&gt;"",A98+1,"")</f>
        <v/>
      </c>
      <c r="B100" s="41" t="str">
        <f>IF(C100="","",E100)</f>
        <v/>
      </c>
      <c r="C100" s="42" t="str">
        <f>IF(NOT(ISBLANK(E100)),VLOOKUP(E100,Equipes!$A$2:$B$101,2),"")</f>
        <v/>
      </c>
      <c r="D100" s="46"/>
      <c r="E100" s="11"/>
      <c r="F100" s="21">
        <f>D101</f>
        <v>0</v>
      </c>
      <c r="G100" s="11"/>
    </row>
    <row r="101" spans="1:7" ht="13.5" thickBot="1" x14ac:dyDescent="0.25">
      <c r="A101" s="94" t="str">
        <f>IF(C101="","",A100+1)</f>
        <v/>
      </c>
      <c r="B101" s="28" t="str">
        <f>IF(C101="","",E101)</f>
        <v/>
      </c>
      <c r="C101" s="29" t="str">
        <f>IF(NOT(ISBLANK(E101)),VLOOKUP(E101,Equipes!$A$2:$B$101,2),"")</f>
        <v/>
      </c>
      <c r="D101" s="30"/>
      <c r="E101" s="11"/>
      <c r="F101" s="21">
        <f>D100</f>
        <v>0</v>
      </c>
      <c r="G101" s="11"/>
    </row>
  </sheetData>
  <sheetProtection password="DB25" sheet="1" objects="1" scenarios="1"/>
  <mergeCells count="50">
    <mergeCell ref="A98:A99"/>
    <mergeCell ref="A100:A101"/>
    <mergeCell ref="A90:A91"/>
    <mergeCell ref="A92:A93"/>
    <mergeCell ref="A94:A95"/>
    <mergeCell ref="A96:A97"/>
    <mergeCell ref="A82:A83"/>
    <mergeCell ref="A84:A85"/>
    <mergeCell ref="A86:A87"/>
    <mergeCell ref="A88:A89"/>
    <mergeCell ref="A74:A75"/>
    <mergeCell ref="A76:A77"/>
    <mergeCell ref="A78:A79"/>
    <mergeCell ref="A80:A81"/>
    <mergeCell ref="A66:A67"/>
    <mergeCell ref="A68:A69"/>
    <mergeCell ref="A70:A71"/>
    <mergeCell ref="A72:A73"/>
    <mergeCell ref="A58:A59"/>
    <mergeCell ref="A60:A61"/>
    <mergeCell ref="A62:A63"/>
    <mergeCell ref="A64:A65"/>
    <mergeCell ref="A50:A51"/>
    <mergeCell ref="A52:A53"/>
    <mergeCell ref="A54:A55"/>
    <mergeCell ref="A56:A57"/>
    <mergeCell ref="A42:A43"/>
    <mergeCell ref="A44:A45"/>
    <mergeCell ref="A46:A47"/>
    <mergeCell ref="A48:A49"/>
    <mergeCell ref="A34:A35"/>
    <mergeCell ref="A36:A37"/>
    <mergeCell ref="A38:A39"/>
    <mergeCell ref="A40:A41"/>
    <mergeCell ref="A26:A27"/>
    <mergeCell ref="A28:A29"/>
    <mergeCell ref="A30:A31"/>
    <mergeCell ref="A32:A33"/>
    <mergeCell ref="A20:A21"/>
    <mergeCell ref="A22:A23"/>
    <mergeCell ref="A24:A25"/>
    <mergeCell ref="A10:A11"/>
    <mergeCell ref="A12:A13"/>
    <mergeCell ref="A14:A15"/>
    <mergeCell ref="A16:A17"/>
    <mergeCell ref="A2:A3"/>
    <mergeCell ref="A4:A5"/>
    <mergeCell ref="A6:A7"/>
    <mergeCell ref="A8:A9"/>
    <mergeCell ref="A18:A19"/>
  </mergeCells>
  <phoneticPr fontId="0" type="noConversion"/>
  <printOptions horizontalCentered="1"/>
  <pageMargins left="0.39370078740157483" right="0.35433070866141736" top="0.98425196850393704" bottom="0.98425196850393704" header="0.19685039370078741" footer="0"/>
  <pageSetup paperSize="9" scale="250" fitToHeight="0" orientation="portrait" r:id="rId1"/>
  <headerFooter alignWithMargins="0">
    <oddHeader>&amp;C&amp;"Arial,Gras"&amp;14 3&amp;Xeme&amp;X Partie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01"/>
  <sheetViews>
    <sheetView showGridLines="0" showRowColHeaders="0" zoomScale="183" zoomScaleNormal="183" workbookViewId="0">
      <pane ySplit="1" topLeftCell="A2" activePane="bottomLeft" state="frozen"/>
      <selection pane="bottomLeft" activeCell="D2" sqref="D2"/>
    </sheetView>
  </sheetViews>
  <sheetFormatPr baseColWidth="10" defaultRowHeight="12.75" x14ac:dyDescent="0.2"/>
  <cols>
    <col min="1" max="1" width="6.140625" style="12" customWidth="1"/>
    <col min="2" max="2" width="5.42578125" style="12" customWidth="1"/>
    <col min="3" max="3" width="19.85546875" style="12" customWidth="1"/>
    <col min="4" max="4" width="6.7109375" style="12" bestFit="1" customWidth="1"/>
    <col min="5" max="6" width="3" style="12" hidden="1" customWidth="1"/>
    <col min="7" max="7" width="29.7109375" style="12" customWidth="1"/>
    <col min="8" max="8" width="3.140625" style="12" hidden="1" customWidth="1"/>
    <col min="9" max="9" width="13.28515625" style="12" hidden="1" customWidth="1"/>
    <col min="10" max="10" width="12" style="12" customWidth="1"/>
    <col min="11" max="11" width="5.42578125" style="12" hidden="1" customWidth="1"/>
    <col min="12" max="12" width="14.28515625" style="12" customWidth="1"/>
    <col min="13" max="16384" width="11.42578125" style="12"/>
  </cols>
  <sheetData>
    <row r="1" spans="1:11" s="10" customFormat="1" ht="29.25" customHeight="1" thickBot="1" x14ac:dyDescent="0.25">
      <c r="A1" s="31" t="s">
        <v>17</v>
      </c>
      <c r="B1" s="32" t="s">
        <v>10</v>
      </c>
      <c r="C1" s="33" t="s">
        <v>1</v>
      </c>
      <c r="D1" s="34" t="s">
        <v>3</v>
      </c>
      <c r="E1" s="9">
        <f>COUNTA(Equipes!B2:B101)</f>
        <v>14</v>
      </c>
      <c r="F1" s="22">
        <v>0</v>
      </c>
      <c r="G1" s="20"/>
      <c r="H1" s="10" t="s">
        <v>10</v>
      </c>
      <c r="I1" s="10" t="s">
        <v>18</v>
      </c>
      <c r="K1" s="10">
        <f>Paramètres!B1*162</f>
        <v>1620</v>
      </c>
    </row>
    <row r="2" spans="1:11" x14ac:dyDescent="0.2">
      <c r="A2" s="90">
        <v>1</v>
      </c>
      <c r="B2" s="35" t="str">
        <f t="shared" ref="B2:B33" si="0">IF(C2="","",E2)</f>
        <v/>
      </c>
      <c r="C2" s="36" t="str">
        <f>IF(NOT(ISBLANK(E2)),VLOOKUP(E2,Equipes!$A$2:$B$101,2),"")</f>
        <v/>
      </c>
      <c r="D2" s="37"/>
      <c r="E2" s="11"/>
      <c r="F2" s="21">
        <f>D3</f>
        <v>0</v>
      </c>
      <c r="G2" s="11"/>
      <c r="I2" s="12" t="s">
        <v>19</v>
      </c>
      <c r="K2" s="12">
        <f>COUNT(D2:D101)</f>
        <v>0</v>
      </c>
    </row>
    <row r="3" spans="1:11" x14ac:dyDescent="0.2">
      <c r="A3" s="91"/>
      <c r="B3" s="38" t="str">
        <f t="shared" si="0"/>
        <v/>
      </c>
      <c r="C3" s="39" t="str">
        <f>IF(NOT(ISBLANK(E3)),VLOOKUP(E3,Equipes!$A$2:$B$101,2),"")</f>
        <v/>
      </c>
      <c r="D3" s="40"/>
      <c r="E3" s="11"/>
      <c r="F3" s="21">
        <f>D2</f>
        <v>0</v>
      </c>
      <c r="G3" s="11"/>
      <c r="I3" s="12">
        <f t="shared" ref="I3:I34" ca="1" si="1">RAND()</f>
        <v>2.2847546200549185E-2</v>
      </c>
    </row>
    <row r="4" spans="1:11" x14ac:dyDescent="0.2">
      <c r="A4" s="92" t="str">
        <f>IF(C4&lt;&gt;"",A2+1,"")</f>
        <v/>
      </c>
      <c r="B4" s="41" t="str">
        <f t="shared" si="0"/>
        <v/>
      </c>
      <c r="C4" s="42" t="str">
        <f>IF(NOT(ISBLANK(E4)),VLOOKUP(E4,Equipes!$A$2:$B$101,2),"")</f>
        <v/>
      </c>
      <c r="D4" s="43"/>
      <c r="E4" s="11"/>
      <c r="F4" s="21">
        <f>D5</f>
        <v>0</v>
      </c>
      <c r="G4" s="11"/>
      <c r="I4" s="12">
        <f t="shared" ca="1" si="1"/>
        <v>0.93093075022966021</v>
      </c>
    </row>
    <row r="5" spans="1:11" x14ac:dyDescent="0.2">
      <c r="A5" s="91"/>
      <c r="B5" s="38" t="str">
        <f t="shared" si="0"/>
        <v/>
      </c>
      <c r="C5" s="39" t="str">
        <f>IF(NOT(ISBLANK(E5)),VLOOKUP(E5,Equipes!$A$2:$B$101,2),"")</f>
        <v/>
      </c>
      <c r="D5" s="40"/>
      <c r="E5" s="11"/>
      <c r="F5" s="21">
        <f>D4</f>
        <v>0</v>
      </c>
      <c r="G5" s="11"/>
      <c r="I5" s="12">
        <f t="shared" ca="1" si="1"/>
        <v>0.16278667806814562</v>
      </c>
    </row>
    <row r="6" spans="1:11" x14ac:dyDescent="0.2">
      <c r="A6" s="92" t="str">
        <f>IF(C6&lt;&gt;"",A4+1,"")</f>
        <v/>
      </c>
      <c r="B6" s="41" t="str">
        <f t="shared" si="0"/>
        <v/>
      </c>
      <c r="C6" s="42" t="str">
        <f>IF(NOT(ISBLANK(E6)),VLOOKUP(E6,Equipes!$A$2:$B$101,2),"")</f>
        <v/>
      </c>
      <c r="D6" s="43"/>
      <c r="E6" s="11"/>
      <c r="F6" s="21">
        <f>D7</f>
        <v>0</v>
      </c>
      <c r="G6" s="11"/>
      <c r="I6" s="12">
        <f t="shared" ca="1" si="1"/>
        <v>0.49834055998237725</v>
      </c>
    </row>
    <row r="7" spans="1:11" x14ac:dyDescent="0.2">
      <c r="A7" s="91"/>
      <c r="B7" s="38" t="str">
        <f t="shared" si="0"/>
        <v/>
      </c>
      <c r="C7" s="39" t="str">
        <f>IF(NOT(ISBLANK(E7)),VLOOKUP(E7,Equipes!$A$2:$B$101,2),"")</f>
        <v/>
      </c>
      <c r="D7" s="40"/>
      <c r="E7" s="11"/>
      <c r="F7" s="21">
        <f>D6</f>
        <v>0</v>
      </c>
      <c r="G7" s="11"/>
      <c r="I7" s="12">
        <f t="shared" ca="1" si="1"/>
        <v>0.88962280463548771</v>
      </c>
    </row>
    <row r="8" spans="1:11" x14ac:dyDescent="0.2">
      <c r="A8" s="92" t="str">
        <f>IF(C8&lt;&gt;"",A6+1,"")</f>
        <v/>
      </c>
      <c r="B8" s="41" t="str">
        <f t="shared" si="0"/>
        <v/>
      </c>
      <c r="C8" s="42" t="str">
        <f>IF(NOT(ISBLANK(E8)),VLOOKUP(E8,Equipes!$A$2:$B$101,2),"")</f>
        <v/>
      </c>
      <c r="D8" s="43"/>
      <c r="E8" s="11"/>
      <c r="F8" s="21">
        <f>D9</f>
        <v>0</v>
      </c>
      <c r="G8" s="11"/>
      <c r="I8" s="12">
        <f t="shared" ca="1" si="1"/>
        <v>0.33269702808442492</v>
      </c>
    </row>
    <row r="9" spans="1:11" x14ac:dyDescent="0.2">
      <c r="A9" s="91" t="str">
        <f>IF(C9="","",A8+1)</f>
        <v/>
      </c>
      <c r="B9" s="38" t="str">
        <f t="shared" si="0"/>
        <v/>
      </c>
      <c r="C9" s="39" t="str">
        <f>IF(NOT(ISBLANK(E9)),VLOOKUP(E9,Equipes!$A$2:$B$101,2),"")</f>
        <v/>
      </c>
      <c r="D9" s="40"/>
      <c r="E9" s="11"/>
      <c r="F9" s="21">
        <f>D8</f>
        <v>0</v>
      </c>
      <c r="G9" s="11"/>
      <c r="I9" s="12">
        <f t="shared" ca="1" si="1"/>
        <v>3.6367175527020068E-3</v>
      </c>
    </row>
    <row r="10" spans="1:11" x14ac:dyDescent="0.2">
      <c r="A10" s="92" t="str">
        <f>IF(C10&lt;&gt;"",A8+1,"")</f>
        <v/>
      </c>
      <c r="B10" s="41" t="str">
        <f t="shared" si="0"/>
        <v/>
      </c>
      <c r="C10" s="42" t="str">
        <f>IF(NOT(ISBLANK(E10)),VLOOKUP(E10,Equipes!$A$2:$B$101,2),"")</f>
        <v/>
      </c>
      <c r="D10" s="43"/>
      <c r="E10" s="11"/>
      <c r="F10" s="21">
        <f>D11</f>
        <v>0</v>
      </c>
      <c r="G10" s="11"/>
      <c r="I10" s="12">
        <f t="shared" ca="1" si="1"/>
        <v>0.75062535040267286</v>
      </c>
    </row>
    <row r="11" spans="1:11" x14ac:dyDescent="0.2">
      <c r="A11" s="91" t="str">
        <f>IF(C11="","",A10+1)</f>
        <v/>
      </c>
      <c r="B11" s="38" t="str">
        <f t="shared" si="0"/>
        <v/>
      </c>
      <c r="C11" s="39" t="str">
        <f>IF(NOT(ISBLANK(E11)),VLOOKUP(E11,Equipes!$A$2:$B$101,2),"")</f>
        <v/>
      </c>
      <c r="D11" s="40"/>
      <c r="E11" s="11"/>
      <c r="F11" s="21">
        <f>D10</f>
        <v>0</v>
      </c>
      <c r="G11" s="11"/>
      <c r="I11" s="12">
        <f t="shared" ca="1" si="1"/>
        <v>0.44173083382163103</v>
      </c>
    </row>
    <row r="12" spans="1:11" x14ac:dyDescent="0.2">
      <c r="A12" s="92" t="str">
        <f>IF(C12&lt;&gt;"",A10+1,"")</f>
        <v/>
      </c>
      <c r="B12" s="41" t="str">
        <f t="shared" si="0"/>
        <v/>
      </c>
      <c r="C12" s="42" t="str">
        <f>IF(NOT(ISBLANK(E12)),VLOOKUP(E12,Equipes!$A$2:$B$101,2),"")</f>
        <v/>
      </c>
      <c r="D12" s="43"/>
      <c r="E12" s="11"/>
      <c r="F12" s="21">
        <f>D13</f>
        <v>0</v>
      </c>
      <c r="G12" s="11"/>
      <c r="I12" s="12">
        <f t="shared" ca="1" si="1"/>
        <v>2.7849221633656995E-2</v>
      </c>
    </row>
    <row r="13" spans="1:11" x14ac:dyDescent="0.2">
      <c r="A13" s="91" t="str">
        <f>IF(C13="","",A12+1)</f>
        <v/>
      </c>
      <c r="B13" s="38" t="str">
        <f t="shared" si="0"/>
        <v/>
      </c>
      <c r="C13" s="39" t="str">
        <f>IF(NOT(ISBLANK(E13)),VLOOKUP(E13,Equipes!$A$2:$B$101,2),"")</f>
        <v/>
      </c>
      <c r="D13" s="40"/>
      <c r="E13" s="11"/>
      <c r="F13" s="21">
        <f>D12</f>
        <v>0</v>
      </c>
      <c r="G13" s="11"/>
      <c r="I13" s="11">
        <f t="shared" ca="1" si="1"/>
        <v>0.66853951407542811</v>
      </c>
    </row>
    <row r="14" spans="1:11" x14ac:dyDescent="0.2">
      <c r="A14" s="92" t="str">
        <f>IF(C14&lt;&gt;"",A12+1,"")</f>
        <v/>
      </c>
      <c r="B14" s="41" t="str">
        <f t="shared" si="0"/>
        <v/>
      </c>
      <c r="C14" s="42" t="str">
        <f>IF(NOT(ISBLANK(E14)),VLOOKUP(E14,Equipes!$A$2:$B$101,2),"")</f>
        <v/>
      </c>
      <c r="D14" s="43"/>
      <c r="E14" s="11"/>
      <c r="F14" s="21">
        <f>D15</f>
        <v>0</v>
      </c>
      <c r="G14" s="11"/>
      <c r="I14" s="12">
        <f t="shared" ca="1" si="1"/>
        <v>0.31794082473154894</v>
      </c>
    </row>
    <row r="15" spans="1:11" x14ac:dyDescent="0.2">
      <c r="A15" s="91" t="str">
        <f>IF(C15="","",A14+1)</f>
        <v/>
      </c>
      <c r="B15" s="38" t="str">
        <f t="shared" si="0"/>
        <v/>
      </c>
      <c r="C15" s="39" t="str">
        <f>IF(NOT(ISBLANK(E15)),VLOOKUP(E15,Equipes!$A$2:$B$101,2),"")</f>
        <v/>
      </c>
      <c r="D15" s="40"/>
      <c r="E15" s="11"/>
      <c r="F15" s="21">
        <f>D14</f>
        <v>0</v>
      </c>
      <c r="G15" s="11"/>
      <c r="I15" s="12">
        <f t="shared" ca="1" si="1"/>
        <v>0.42253344200240339</v>
      </c>
    </row>
    <row r="16" spans="1:11" x14ac:dyDescent="0.2">
      <c r="A16" s="92" t="str">
        <f>IF(C16&lt;&gt;"",A14+1,"")</f>
        <v/>
      </c>
      <c r="B16" s="41" t="str">
        <f t="shared" si="0"/>
        <v/>
      </c>
      <c r="C16" s="42" t="str">
        <f>IF(NOT(ISBLANK(E16)),VLOOKUP(E16,Equipes!$A$2:$B$101,2),"")</f>
        <v/>
      </c>
      <c r="D16" s="46"/>
      <c r="E16" s="11"/>
      <c r="F16" s="21">
        <f>D17</f>
        <v>0</v>
      </c>
      <c r="G16" s="11"/>
      <c r="I16" s="12">
        <f t="shared" ca="1" si="1"/>
        <v>0.26128325473688063</v>
      </c>
    </row>
    <row r="17" spans="1:10" x14ac:dyDescent="0.2">
      <c r="A17" s="91" t="str">
        <f>IF(C17="","",A16+1)</f>
        <v/>
      </c>
      <c r="B17" s="38" t="str">
        <f t="shared" si="0"/>
        <v/>
      </c>
      <c r="C17" s="39" t="str">
        <f>IF(NOT(ISBLANK(E17)),VLOOKUP(E17,Equipes!$A$2:$B$101,2),"")</f>
        <v/>
      </c>
      <c r="D17" s="47"/>
      <c r="E17" s="11"/>
      <c r="F17" s="21">
        <f>D16</f>
        <v>0</v>
      </c>
      <c r="G17" s="11"/>
      <c r="I17" s="12">
        <f t="shared" ca="1" si="1"/>
        <v>0.93528309686672195</v>
      </c>
    </row>
    <row r="18" spans="1:10" x14ac:dyDescent="0.2">
      <c r="A18" s="92" t="str">
        <f>IF(C18&lt;&gt;"",A16+1,"")</f>
        <v/>
      </c>
      <c r="B18" s="41" t="str">
        <f t="shared" si="0"/>
        <v/>
      </c>
      <c r="C18" s="42" t="str">
        <f>IF(NOT(ISBLANK(E18)),VLOOKUP(E18,Equipes!$A$2:$B$101,2),"")</f>
        <v/>
      </c>
      <c r="D18" s="46"/>
      <c r="E18" s="11"/>
      <c r="F18" s="21">
        <f>D19</f>
        <v>0</v>
      </c>
      <c r="G18" s="11"/>
      <c r="I18" s="12">
        <f t="shared" ca="1" si="1"/>
        <v>0.6921017431015124</v>
      </c>
    </row>
    <row r="19" spans="1:10" x14ac:dyDescent="0.2">
      <c r="A19" s="91" t="str">
        <f>IF(C19="","",A18+1)</f>
        <v/>
      </c>
      <c r="B19" s="38" t="str">
        <f t="shared" si="0"/>
        <v/>
      </c>
      <c r="C19" s="39" t="str">
        <f>IF(NOT(ISBLANK(E19)),VLOOKUP(E19,Equipes!$A$2:$B$101,2),"")</f>
        <v/>
      </c>
      <c r="D19" s="47"/>
      <c r="E19" s="11"/>
      <c r="F19" s="21">
        <f>D18</f>
        <v>0</v>
      </c>
      <c r="G19" s="11"/>
      <c r="I19" s="12">
        <f t="shared" ca="1" si="1"/>
        <v>0.49437332998241956</v>
      </c>
      <c r="J19" s="11"/>
    </row>
    <row r="20" spans="1:10" x14ac:dyDescent="0.2">
      <c r="A20" s="92" t="str">
        <f>IF(C20&lt;&gt;"",A18+1,"")</f>
        <v/>
      </c>
      <c r="B20" s="41" t="str">
        <f t="shared" si="0"/>
        <v/>
      </c>
      <c r="C20" s="42" t="str">
        <f>IF(NOT(ISBLANK(E20)),VLOOKUP(E20,Equipes!$A$2:$B$101,2),"")</f>
        <v/>
      </c>
      <c r="D20" s="46"/>
      <c r="E20" s="11"/>
      <c r="F20" s="21">
        <f>D21</f>
        <v>0</v>
      </c>
      <c r="G20" s="11"/>
      <c r="I20" s="12">
        <f t="shared" ca="1" si="1"/>
        <v>0.58275921760572791</v>
      </c>
    </row>
    <row r="21" spans="1:10" x14ac:dyDescent="0.2">
      <c r="A21" s="91" t="str">
        <f>IF(C21="","",A20+1)</f>
        <v/>
      </c>
      <c r="B21" s="38" t="str">
        <f t="shared" si="0"/>
        <v/>
      </c>
      <c r="C21" s="39" t="str">
        <f>IF(NOT(ISBLANK(E21)),VLOOKUP(E21,Equipes!$A$2:$B$101,2),"")</f>
        <v/>
      </c>
      <c r="D21" s="47"/>
      <c r="E21" s="11"/>
      <c r="F21" s="21">
        <f>D20</f>
        <v>0</v>
      </c>
      <c r="G21" s="11"/>
      <c r="I21" s="12">
        <f t="shared" ca="1" si="1"/>
        <v>0.504568814696293</v>
      </c>
    </row>
    <row r="22" spans="1:10" x14ac:dyDescent="0.2">
      <c r="A22" s="92" t="str">
        <f>IF(C22&lt;&gt;"",A20+1,"")</f>
        <v/>
      </c>
      <c r="B22" s="41" t="str">
        <f t="shared" si="0"/>
        <v/>
      </c>
      <c r="C22" s="42" t="str">
        <f>IF(NOT(ISBLANK(E22)),VLOOKUP(E22,Equipes!$A$2:$B$101,2),"")</f>
        <v/>
      </c>
      <c r="D22" s="46"/>
      <c r="E22" s="11"/>
      <c r="F22" s="21">
        <f>D23</f>
        <v>0</v>
      </c>
      <c r="G22" s="11"/>
      <c r="I22" s="12">
        <f t="shared" ca="1" si="1"/>
        <v>0.62738780266199146</v>
      </c>
    </row>
    <row r="23" spans="1:10" x14ac:dyDescent="0.2">
      <c r="A23" s="91" t="str">
        <f>IF(C23="","",A22+1)</f>
        <v/>
      </c>
      <c r="B23" s="38" t="str">
        <f t="shared" si="0"/>
        <v/>
      </c>
      <c r="C23" s="39" t="str">
        <f>IF(NOT(ISBLANK(E23)),VLOOKUP(E23,Equipes!$A$2:$B$101,2),"")</f>
        <v/>
      </c>
      <c r="D23" s="47"/>
      <c r="E23" s="11"/>
      <c r="F23" s="21">
        <f>D22</f>
        <v>0</v>
      </c>
      <c r="G23" s="11"/>
      <c r="I23" s="12">
        <f t="shared" ca="1" si="1"/>
        <v>0.53408735394406825</v>
      </c>
    </row>
    <row r="24" spans="1:10" x14ac:dyDescent="0.2">
      <c r="A24" s="92" t="str">
        <f>IF(C24&lt;&gt;"",A22+1,"")</f>
        <v/>
      </c>
      <c r="B24" s="41" t="str">
        <f t="shared" si="0"/>
        <v/>
      </c>
      <c r="C24" s="42" t="str">
        <f>IF(NOT(ISBLANK(E24)),VLOOKUP(E24,Equipes!$A$2:$B$101,2),"")</f>
        <v/>
      </c>
      <c r="D24" s="46"/>
      <c r="E24" s="11"/>
      <c r="F24" s="21">
        <f>D25</f>
        <v>0</v>
      </c>
      <c r="G24" s="11"/>
      <c r="I24" s="12">
        <f t="shared" ca="1" si="1"/>
        <v>0.26946827871114376</v>
      </c>
    </row>
    <row r="25" spans="1:10" x14ac:dyDescent="0.2">
      <c r="A25" s="91" t="str">
        <f>IF(C25="","",A24+1)</f>
        <v/>
      </c>
      <c r="B25" s="38" t="str">
        <f t="shared" si="0"/>
        <v/>
      </c>
      <c r="C25" s="39" t="str">
        <f>IF(NOT(ISBLANK(E25)),VLOOKUP(E25,Equipes!$A$2:$B$101,2),"")</f>
        <v/>
      </c>
      <c r="D25" s="47"/>
      <c r="E25" s="11"/>
      <c r="F25" s="21">
        <f>D24</f>
        <v>0</v>
      </c>
      <c r="G25" s="11"/>
      <c r="I25" s="12">
        <f t="shared" ca="1" si="1"/>
        <v>0.19257806492494478</v>
      </c>
    </row>
    <row r="26" spans="1:10" x14ac:dyDescent="0.2">
      <c r="A26" s="92" t="str">
        <f>IF(C26&lt;&gt;"",A24+1,"")</f>
        <v/>
      </c>
      <c r="B26" s="41" t="str">
        <f t="shared" si="0"/>
        <v/>
      </c>
      <c r="C26" s="42" t="str">
        <f>IF(NOT(ISBLANK(E26)),VLOOKUP(E26,Equipes!$A$2:$B$101,2),"")</f>
        <v/>
      </c>
      <c r="D26" s="46"/>
      <c r="E26" s="49"/>
      <c r="F26" s="21">
        <f>D27</f>
        <v>0</v>
      </c>
      <c r="G26" s="11"/>
      <c r="I26" s="12">
        <f t="shared" ca="1" si="1"/>
        <v>0.35591626304713153</v>
      </c>
    </row>
    <row r="27" spans="1:10" x14ac:dyDescent="0.2">
      <c r="A27" s="91" t="str">
        <f>IF(C27="","",A26+1)</f>
        <v/>
      </c>
      <c r="B27" s="38" t="str">
        <f t="shared" si="0"/>
        <v/>
      </c>
      <c r="C27" s="39" t="str">
        <f>IF(NOT(ISBLANK(E27)),VLOOKUP(E27,Equipes!$A$2:$B$101,2),"")</f>
        <v/>
      </c>
      <c r="D27" s="47"/>
      <c r="E27" s="49"/>
      <c r="F27" s="21">
        <f>D26</f>
        <v>0</v>
      </c>
      <c r="G27" s="11"/>
      <c r="I27" s="12">
        <f t="shared" ca="1" si="1"/>
        <v>0.52759457477680971</v>
      </c>
    </row>
    <row r="28" spans="1:10" x14ac:dyDescent="0.2">
      <c r="A28" s="92" t="str">
        <f>IF(C28&lt;&gt;"",A26+1,"")</f>
        <v/>
      </c>
      <c r="B28" s="41" t="str">
        <f t="shared" si="0"/>
        <v/>
      </c>
      <c r="C28" s="42" t="str">
        <f>IF(NOT(ISBLANK(E28)),VLOOKUP(E28,Equipes!$A$2:$B$101,2),"")</f>
        <v/>
      </c>
      <c r="D28" s="46"/>
      <c r="E28" s="49"/>
      <c r="F28" s="21">
        <f>D29</f>
        <v>0</v>
      </c>
      <c r="G28" s="11"/>
      <c r="I28" s="12">
        <f t="shared" ca="1" si="1"/>
        <v>0.49086769037410027</v>
      </c>
    </row>
    <row r="29" spans="1:10" x14ac:dyDescent="0.2">
      <c r="A29" s="91" t="str">
        <f>IF(C29="","",A28+1)</f>
        <v/>
      </c>
      <c r="B29" s="38" t="str">
        <f t="shared" si="0"/>
        <v/>
      </c>
      <c r="C29" s="39" t="str">
        <f>IF(NOT(ISBLANK(E29)),VLOOKUP(E29,Equipes!$A$2:$B$101,2),"")</f>
        <v/>
      </c>
      <c r="D29" s="47"/>
      <c r="E29" s="49"/>
      <c r="F29" s="21">
        <f>D28</f>
        <v>0</v>
      </c>
      <c r="G29" s="11"/>
      <c r="I29" s="12">
        <f t="shared" ca="1" si="1"/>
        <v>0.88878403125698369</v>
      </c>
    </row>
    <row r="30" spans="1:10" x14ac:dyDescent="0.2">
      <c r="A30" s="92" t="str">
        <f>IF(C30&lt;&gt;"",A28+1,"")</f>
        <v/>
      </c>
      <c r="B30" s="41" t="str">
        <f t="shared" si="0"/>
        <v/>
      </c>
      <c r="C30" s="42" t="str">
        <f>IF(NOT(ISBLANK(E30)),VLOOKUP(E30,Equipes!$A$2:$B$101,2),"")</f>
        <v/>
      </c>
      <c r="D30" s="46"/>
      <c r="E30" s="49"/>
      <c r="F30" s="21">
        <f>D31</f>
        <v>0</v>
      </c>
      <c r="G30" s="11"/>
      <c r="I30" s="12">
        <f t="shared" ca="1" si="1"/>
        <v>0.27061573398146144</v>
      </c>
    </row>
    <row r="31" spans="1:10" x14ac:dyDescent="0.2">
      <c r="A31" s="91" t="str">
        <f>IF(C31="","",A30+1)</f>
        <v/>
      </c>
      <c r="B31" s="38" t="str">
        <f t="shared" si="0"/>
        <v/>
      </c>
      <c r="C31" s="39" t="str">
        <f>IF(NOT(ISBLANK(E31)),VLOOKUP(E31,Equipes!$A$2:$B$101,2),"")</f>
        <v/>
      </c>
      <c r="D31" s="47"/>
      <c r="E31" s="49"/>
      <c r="F31" s="21">
        <f>D30</f>
        <v>0</v>
      </c>
      <c r="G31" s="11"/>
      <c r="I31" s="12">
        <f t="shared" ca="1" si="1"/>
        <v>0.90211538019616799</v>
      </c>
    </row>
    <row r="32" spans="1:10" x14ac:dyDescent="0.2">
      <c r="A32" s="92" t="str">
        <f>IF(C32&lt;&gt;"",A30+1,"")</f>
        <v/>
      </c>
      <c r="B32" s="41" t="str">
        <f t="shared" si="0"/>
        <v/>
      </c>
      <c r="C32" s="42" t="str">
        <f>IF(NOT(ISBLANK(E32)),VLOOKUP(E32,Equipes!$A$2:$B$101,2),"")</f>
        <v/>
      </c>
      <c r="D32" s="46"/>
      <c r="E32" s="49"/>
      <c r="F32" s="21">
        <f>D33</f>
        <v>0</v>
      </c>
      <c r="G32" s="11"/>
      <c r="I32" s="12">
        <f t="shared" ca="1" si="1"/>
        <v>6.3914202565582889E-2</v>
      </c>
    </row>
    <row r="33" spans="1:9" x14ac:dyDescent="0.2">
      <c r="A33" s="91" t="str">
        <f>IF(C33="","",A32+1)</f>
        <v/>
      </c>
      <c r="B33" s="38" t="str">
        <f t="shared" si="0"/>
        <v/>
      </c>
      <c r="C33" s="39" t="str">
        <f>IF(NOT(ISBLANK(E33)),VLOOKUP(E33,Equipes!$A$2:$B$101,2),"")</f>
        <v/>
      </c>
      <c r="D33" s="47"/>
      <c r="E33" s="49"/>
      <c r="F33" s="21">
        <f>D32</f>
        <v>0</v>
      </c>
      <c r="G33" s="11"/>
      <c r="I33" s="12">
        <f t="shared" ca="1" si="1"/>
        <v>0.13174515879377957</v>
      </c>
    </row>
    <row r="34" spans="1:9" x14ac:dyDescent="0.2">
      <c r="A34" s="92" t="str">
        <f>IF(C34&lt;&gt;"",A32+1,"")</f>
        <v/>
      </c>
      <c r="B34" s="41" t="str">
        <f t="shared" ref="B34:B65" si="2">IF(C34="","",E34)</f>
        <v/>
      </c>
      <c r="C34" s="42" t="str">
        <f>IF(NOT(ISBLANK(E34)),VLOOKUP(E34,Equipes!$A$2:$B$101,2),"")</f>
        <v/>
      </c>
      <c r="D34" s="46"/>
      <c r="E34" s="49"/>
      <c r="F34" s="21">
        <f>D35</f>
        <v>0</v>
      </c>
      <c r="G34" s="11"/>
      <c r="I34" s="12">
        <f t="shared" ca="1" si="1"/>
        <v>0.62209735721368187</v>
      </c>
    </row>
    <row r="35" spans="1:9" x14ac:dyDescent="0.2">
      <c r="A35" s="91" t="str">
        <f>IF(C35="","",A34+1)</f>
        <v/>
      </c>
      <c r="B35" s="38" t="str">
        <f t="shared" si="2"/>
        <v/>
      </c>
      <c r="C35" s="39" t="str">
        <f>IF(NOT(ISBLANK(E35)),VLOOKUP(E35,Equipes!$A$2:$B$101,2),"")</f>
        <v/>
      </c>
      <c r="D35" s="47"/>
      <c r="E35" s="49"/>
      <c r="F35" s="21">
        <f>D34</f>
        <v>0</v>
      </c>
      <c r="G35" s="11"/>
      <c r="I35" s="12">
        <f t="shared" ref="I35:I51" ca="1" si="3">RAND()</f>
        <v>0.8440949552844883</v>
      </c>
    </row>
    <row r="36" spans="1:9" x14ac:dyDescent="0.2">
      <c r="A36" s="92" t="str">
        <f>IF(C36&lt;&gt;"",A34+1,"")</f>
        <v/>
      </c>
      <c r="B36" s="41" t="str">
        <f t="shared" si="2"/>
        <v/>
      </c>
      <c r="C36" s="42" t="str">
        <f>IF(NOT(ISBLANK(E36)),VLOOKUP(E36,Equipes!$A$2:$B$101,2),"")</f>
        <v/>
      </c>
      <c r="D36" s="46"/>
      <c r="E36" s="49"/>
      <c r="F36" s="21">
        <f>D37</f>
        <v>0</v>
      </c>
      <c r="G36" s="11"/>
      <c r="I36" s="12">
        <f t="shared" ca="1" si="3"/>
        <v>0.80969343364087287</v>
      </c>
    </row>
    <row r="37" spans="1:9" x14ac:dyDescent="0.2">
      <c r="A37" s="91" t="str">
        <f>IF(C37="","",A36+1)</f>
        <v/>
      </c>
      <c r="B37" s="38" t="str">
        <f t="shared" si="2"/>
        <v/>
      </c>
      <c r="C37" s="39" t="str">
        <f>IF(NOT(ISBLANK(E37)),VLOOKUP(E37,Equipes!$A$2:$B$101,2),"")</f>
        <v/>
      </c>
      <c r="D37" s="47"/>
      <c r="E37" s="49"/>
      <c r="F37" s="21">
        <f>D36</f>
        <v>0</v>
      </c>
      <c r="G37" s="11"/>
      <c r="I37" s="12">
        <f t="shared" ca="1" si="3"/>
        <v>0.21925593239371854</v>
      </c>
    </row>
    <row r="38" spans="1:9" x14ac:dyDescent="0.2">
      <c r="A38" s="92" t="str">
        <f>IF(C38&lt;&gt;"",A36+1,"")</f>
        <v/>
      </c>
      <c r="B38" s="41" t="str">
        <f t="shared" si="2"/>
        <v/>
      </c>
      <c r="C38" s="42" t="str">
        <f>IF(NOT(ISBLANK(E38)),VLOOKUP(E38,Equipes!$A$2:$B$101,2),"")</f>
        <v/>
      </c>
      <c r="D38" s="46"/>
      <c r="E38" s="49"/>
      <c r="F38" s="21">
        <f>D39</f>
        <v>0</v>
      </c>
      <c r="G38" s="11"/>
      <c r="I38" s="12">
        <f t="shared" ca="1" si="3"/>
        <v>0.54142934124305286</v>
      </c>
    </row>
    <row r="39" spans="1:9" x14ac:dyDescent="0.2">
      <c r="A39" s="91" t="str">
        <f>IF(C39="","",A38+1)</f>
        <v/>
      </c>
      <c r="B39" s="38" t="str">
        <f t="shared" si="2"/>
        <v/>
      </c>
      <c r="C39" s="39" t="str">
        <f>IF(NOT(ISBLANK(E39)),VLOOKUP(E39,Equipes!$A$2:$B$101,2),"")</f>
        <v/>
      </c>
      <c r="D39" s="47"/>
      <c r="E39" s="49"/>
      <c r="F39" s="21">
        <f>D38</f>
        <v>0</v>
      </c>
      <c r="G39" s="11"/>
      <c r="I39" s="12">
        <f t="shared" ca="1" si="3"/>
        <v>0.72039083885704802</v>
      </c>
    </row>
    <row r="40" spans="1:9" x14ac:dyDescent="0.2">
      <c r="A40" s="92" t="str">
        <f>IF(C40&lt;&gt;"",A38+1,"")</f>
        <v/>
      </c>
      <c r="B40" s="41" t="str">
        <f t="shared" si="2"/>
        <v/>
      </c>
      <c r="C40" s="42" t="str">
        <f>IF(NOT(ISBLANK(E40)),VLOOKUP(E40,Equipes!$A$2:$B$101,2),"")</f>
        <v/>
      </c>
      <c r="D40" s="46"/>
      <c r="E40" s="49"/>
      <c r="F40" s="21">
        <f>D41</f>
        <v>0</v>
      </c>
      <c r="G40" s="11"/>
      <c r="I40" s="12">
        <f t="shared" ca="1" si="3"/>
        <v>0.29016936798657267</v>
      </c>
    </row>
    <row r="41" spans="1:9" x14ac:dyDescent="0.2">
      <c r="A41" s="91" t="str">
        <f>IF(C41="","",A40+1)</f>
        <v/>
      </c>
      <c r="B41" s="38" t="str">
        <f t="shared" si="2"/>
        <v/>
      </c>
      <c r="C41" s="39" t="str">
        <f>IF(NOT(ISBLANK(E41)),VLOOKUP(E41,Equipes!$A$2:$B$101,2),"")</f>
        <v/>
      </c>
      <c r="D41" s="47"/>
      <c r="E41" s="49"/>
      <c r="F41" s="21">
        <f>D40</f>
        <v>0</v>
      </c>
      <c r="G41" s="11"/>
      <c r="I41" s="12">
        <f t="shared" ca="1" si="3"/>
        <v>0.68789655484157597</v>
      </c>
    </row>
    <row r="42" spans="1:9" x14ac:dyDescent="0.2">
      <c r="A42" s="92" t="str">
        <f>IF(C42&lt;&gt;"",A40+1,"")</f>
        <v/>
      </c>
      <c r="B42" s="41" t="str">
        <f t="shared" si="2"/>
        <v/>
      </c>
      <c r="C42" s="42" t="str">
        <f>IF(NOT(ISBLANK(E42)),VLOOKUP(E42,Equipes!$A$2:$B$101,2),"")</f>
        <v/>
      </c>
      <c r="D42" s="46"/>
      <c r="E42" s="49"/>
      <c r="F42" s="21">
        <f>D43</f>
        <v>0</v>
      </c>
      <c r="G42" s="11"/>
      <c r="I42" s="12">
        <f t="shared" ca="1" si="3"/>
        <v>0.92560244688003268</v>
      </c>
    </row>
    <row r="43" spans="1:9" x14ac:dyDescent="0.2">
      <c r="A43" s="91" t="str">
        <f>IF(C43="","",A42+1)</f>
        <v/>
      </c>
      <c r="B43" s="38" t="str">
        <f t="shared" si="2"/>
        <v/>
      </c>
      <c r="C43" s="39" t="str">
        <f>IF(NOT(ISBLANK(E43)),VLOOKUP(E43,Equipes!$A$2:$B$101,2),"")</f>
        <v/>
      </c>
      <c r="D43" s="47"/>
      <c r="E43" s="49"/>
      <c r="F43" s="21">
        <f>D42</f>
        <v>0</v>
      </c>
      <c r="G43" s="11"/>
      <c r="I43" s="12">
        <f t="shared" ca="1" si="3"/>
        <v>0.12543661911727999</v>
      </c>
    </row>
    <row r="44" spans="1:9" x14ac:dyDescent="0.2">
      <c r="A44" s="92" t="str">
        <f>IF(C44&lt;&gt;"",A42+1,"")</f>
        <v/>
      </c>
      <c r="B44" s="41" t="str">
        <f t="shared" si="2"/>
        <v/>
      </c>
      <c r="C44" s="42" t="str">
        <f>IF(NOT(ISBLANK(E44)),VLOOKUP(E44,Equipes!$A$2:$B$101,2),"")</f>
        <v/>
      </c>
      <c r="D44" s="46"/>
      <c r="E44" s="49"/>
      <c r="F44" s="21">
        <f>D45</f>
        <v>0</v>
      </c>
      <c r="G44" s="11"/>
      <c r="I44" s="12">
        <f t="shared" ca="1" si="3"/>
        <v>0.97536789388052714</v>
      </c>
    </row>
    <row r="45" spans="1:9" x14ac:dyDescent="0.2">
      <c r="A45" s="91" t="str">
        <f>IF(C45="","",A44+1)</f>
        <v/>
      </c>
      <c r="B45" s="38" t="str">
        <f t="shared" si="2"/>
        <v/>
      </c>
      <c r="C45" s="39" t="str">
        <f>IF(NOT(ISBLANK(E45)),VLOOKUP(E45,Equipes!$A$2:$B$101,2),"")</f>
        <v/>
      </c>
      <c r="D45" s="47"/>
      <c r="E45" s="49"/>
      <c r="F45" s="21">
        <f>D44</f>
        <v>0</v>
      </c>
      <c r="G45" s="11"/>
      <c r="I45" s="12">
        <f t="shared" ca="1" si="3"/>
        <v>0.22722384621339886</v>
      </c>
    </row>
    <row r="46" spans="1:9" x14ac:dyDescent="0.2">
      <c r="A46" s="92" t="str">
        <f>IF(C46&lt;&gt;"",A44+1,"")</f>
        <v/>
      </c>
      <c r="B46" s="41" t="str">
        <f t="shared" si="2"/>
        <v/>
      </c>
      <c r="C46" s="42" t="str">
        <f>IF(NOT(ISBLANK(E46)),VLOOKUP(E46,Equipes!$A$2:$B$101,2),"")</f>
        <v/>
      </c>
      <c r="D46" s="46"/>
      <c r="E46" s="49"/>
      <c r="F46" s="21">
        <f>D47</f>
        <v>0</v>
      </c>
      <c r="G46" s="11"/>
      <c r="I46" s="12">
        <f t="shared" ca="1" si="3"/>
        <v>0.4324266602661313</v>
      </c>
    </row>
    <row r="47" spans="1:9" x14ac:dyDescent="0.2">
      <c r="A47" s="91" t="str">
        <f>IF(C47="","",A46+1)</f>
        <v/>
      </c>
      <c r="B47" s="38" t="str">
        <f t="shared" si="2"/>
        <v/>
      </c>
      <c r="C47" s="39" t="str">
        <f>IF(NOT(ISBLANK(E47)),VLOOKUP(E47,Equipes!$A$2:$B$101,2),"")</f>
        <v/>
      </c>
      <c r="D47" s="47"/>
      <c r="E47" s="49"/>
      <c r="F47" s="21">
        <f>D46</f>
        <v>0</v>
      </c>
      <c r="G47" s="11"/>
      <c r="I47" s="12">
        <f t="shared" ca="1" si="3"/>
        <v>0.93715482421050611</v>
      </c>
    </row>
    <row r="48" spans="1:9" x14ac:dyDescent="0.2">
      <c r="A48" s="92" t="str">
        <f>IF(C48&lt;&gt;"",A46+1,"")</f>
        <v/>
      </c>
      <c r="B48" s="41" t="str">
        <f t="shared" si="2"/>
        <v/>
      </c>
      <c r="C48" s="42" t="str">
        <f>IF(NOT(ISBLANK(E48)),VLOOKUP(E48,Equipes!$A$2:$B$101,2),"")</f>
        <v/>
      </c>
      <c r="D48" s="46"/>
      <c r="E48" s="49"/>
      <c r="F48" s="21">
        <f>D49</f>
        <v>0</v>
      </c>
      <c r="G48" s="11"/>
      <c r="I48" s="12">
        <f t="shared" ca="1" si="3"/>
        <v>0.61050979995029064</v>
      </c>
    </row>
    <row r="49" spans="1:9" x14ac:dyDescent="0.2">
      <c r="A49" s="91" t="str">
        <f>IF(C49="","",A48+1)</f>
        <v/>
      </c>
      <c r="B49" s="38" t="str">
        <f t="shared" si="2"/>
        <v/>
      </c>
      <c r="C49" s="39" t="str">
        <f>IF(NOT(ISBLANK(E49)),VLOOKUP(E49,Equipes!$A$2:$B$101,2),"")</f>
        <v/>
      </c>
      <c r="D49" s="47"/>
      <c r="E49" s="49"/>
      <c r="F49" s="21">
        <f>D48</f>
        <v>0</v>
      </c>
      <c r="G49" s="11"/>
      <c r="I49" s="12">
        <f t="shared" ca="1" si="3"/>
        <v>0.4257159871177858</v>
      </c>
    </row>
    <row r="50" spans="1:9" x14ac:dyDescent="0.2">
      <c r="A50" s="92" t="str">
        <f>IF(C50&lt;&gt;"",A48+1,"")</f>
        <v/>
      </c>
      <c r="B50" s="41" t="str">
        <f t="shared" si="2"/>
        <v/>
      </c>
      <c r="C50" s="42" t="str">
        <f>IF(NOT(ISBLANK(E50)),VLOOKUP(E50,Equipes!$A$2:$B$101,2),"")</f>
        <v/>
      </c>
      <c r="D50" s="46"/>
      <c r="E50" s="49"/>
      <c r="F50" s="21">
        <f>D51</f>
        <v>0</v>
      </c>
      <c r="G50" s="11"/>
      <c r="I50" s="12">
        <f t="shared" ca="1" si="3"/>
        <v>0.55014151089884988</v>
      </c>
    </row>
    <row r="51" spans="1:9" ht="13.5" thickBot="1" x14ac:dyDescent="0.25">
      <c r="A51" s="91" t="str">
        <f>IF(C51="","",A50+1)</f>
        <v/>
      </c>
      <c r="B51" s="38" t="str">
        <f t="shared" si="2"/>
        <v/>
      </c>
      <c r="C51" s="39" t="str">
        <f>IF(NOT(ISBLANK(E51)),VLOOKUP(E51,Equipes!$A$2:$B$101,2),"")</f>
        <v/>
      </c>
      <c r="D51" s="47"/>
      <c r="E51" s="50"/>
      <c r="F51" s="21">
        <f>D50</f>
        <v>0</v>
      </c>
      <c r="G51" s="11"/>
      <c r="I51" s="12">
        <f t="shared" ca="1" si="3"/>
        <v>0.96836109124781544</v>
      </c>
    </row>
    <row r="52" spans="1:9" x14ac:dyDescent="0.2">
      <c r="A52" s="92" t="str">
        <f>IF(C52&lt;&gt;"",A50+1,"")</f>
        <v/>
      </c>
      <c r="B52" s="41" t="str">
        <f t="shared" si="2"/>
        <v/>
      </c>
      <c r="C52" s="42" t="str">
        <f>IF(NOT(ISBLANK(E52)),VLOOKUP(E52,Equipes!$A$2:$B$101,2),"")</f>
        <v/>
      </c>
      <c r="D52" s="46"/>
      <c r="E52" s="11"/>
      <c r="F52" s="21">
        <f>D53</f>
        <v>0</v>
      </c>
      <c r="G52" s="11"/>
    </row>
    <row r="53" spans="1:9" x14ac:dyDescent="0.2">
      <c r="A53" s="91" t="str">
        <f>IF(C53="","",A52+1)</f>
        <v/>
      </c>
      <c r="B53" s="38" t="str">
        <f t="shared" si="2"/>
        <v/>
      </c>
      <c r="C53" s="39" t="str">
        <f>IF(NOT(ISBLANK(E53)),VLOOKUP(E53,Equipes!$A$2:$B$101,2),"")</f>
        <v/>
      </c>
      <c r="D53" s="47"/>
      <c r="E53" s="11"/>
      <c r="F53" s="21">
        <f>D52</f>
        <v>0</v>
      </c>
      <c r="G53" s="11"/>
    </row>
    <row r="54" spans="1:9" x14ac:dyDescent="0.2">
      <c r="A54" s="92" t="str">
        <f>IF(C54&lt;&gt;"",A52+1,"")</f>
        <v/>
      </c>
      <c r="B54" s="41" t="str">
        <f t="shared" si="2"/>
        <v/>
      </c>
      <c r="C54" s="42" t="str">
        <f>IF(NOT(ISBLANK(E54)),VLOOKUP(E54,Equipes!$A$2:$B$101,2),"")</f>
        <v/>
      </c>
      <c r="D54" s="46"/>
      <c r="E54" s="11"/>
      <c r="F54" s="21">
        <f>D55</f>
        <v>0</v>
      </c>
      <c r="G54" s="11"/>
    </row>
    <row r="55" spans="1:9" x14ac:dyDescent="0.2">
      <c r="A55" s="91" t="str">
        <f>IF(C55="","",A54+1)</f>
        <v/>
      </c>
      <c r="B55" s="38" t="str">
        <f t="shared" si="2"/>
        <v/>
      </c>
      <c r="C55" s="39" t="str">
        <f>IF(NOT(ISBLANK(E55)),VLOOKUP(E55,Equipes!$A$2:$B$101,2),"")</f>
        <v/>
      </c>
      <c r="D55" s="47"/>
      <c r="E55" s="11"/>
      <c r="F55" s="21">
        <f>D54</f>
        <v>0</v>
      </c>
      <c r="G55" s="11"/>
    </row>
    <row r="56" spans="1:9" x14ac:dyDescent="0.2">
      <c r="A56" s="92" t="str">
        <f>IF(C56&lt;&gt;"",A54+1,"")</f>
        <v/>
      </c>
      <c r="B56" s="41" t="str">
        <f t="shared" si="2"/>
        <v/>
      </c>
      <c r="C56" s="42" t="str">
        <f>IF(NOT(ISBLANK(E56)),VLOOKUP(E56,Equipes!$A$2:$B$101,2),"")</f>
        <v/>
      </c>
      <c r="D56" s="46"/>
      <c r="E56" s="11"/>
      <c r="F56" s="21">
        <f>D57</f>
        <v>0</v>
      </c>
      <c r="G56" s="11"/>
    </row>
    <row r="57" spans="1:9" x14ac:dyDescent="0.2">
      <c r="A57" s="91" t="str">
        <f>IF(C57="","",A56+1)</f>
        <v/>
      </c>
      <c r="B57" s="38" t="str">
        <f t="shared" si="2"/>
        <v/>
      </c>
      <c r="C57" s="39" t="str">
        <f>IF(NOT(ISBLANK(E57)),VLOOKUP(E57,Equipes!$A$2:$B$101,2),"")</f>
        <v/>
      </c>
      <c r="D57" s="47"/>
      <c r="E57" s="11"/>
      <c r="F57" s="21">
        <f>D56</f>
        <v>0</v>
      </c>
      <c r="G57" s="11"/>
    </row>
    <row r="58" spans="1:9" x14ac:dyDescent="0.2">
      <c r="A58" s="92" t="str">
        <f>IF(C58&lt;&gt;"",A56+1,"")</f>
        <v/>
      </c>
      <c r="B58" s="41" t="str">
        <f t="shared" si="2"/>
        <v/>
      </c>
      <c r="C58" s="42" t="str">
        <f>IF(NOT(ISBLANK(E58)),VLOOKUP(E58,Equipes!$A$2:$B$101,2),"")</f>
        <v/>
      </c>
      <c r="D58" s="46"/>
      <c r="E58" s="11"/>
      <c r="F58" s="21">
        <f>D59</f>
        <v>0</v>
      </c>
      <c r="G58" s="11"/>
    </row>
    <row r="59" spans="1:9" x14ac:dyDescent="0.2">
      <c r="A59" s="91" t="str">
        <f>IF(C59="","",A58+1)</f>
        <v/>
      </c>
      <c r="B59" s="38" t="str">
        <f t="shared" si="2"/>
        <v/>
      </c>
      <c r="C59" s="39" t="str">
        <f>IF(NOT(ISBLANK(E59)),VLOOKUP(E59,Equipes!$A$2:$B$101,2),"")</f>
        <v/>
      </c>
      <c r="D59" s="47"/>
      <c r="E59" s="11"/>
      <c r="F59" s="21">
        <f>D58</f>
        <v>0</v>
      </c>
      <c r="G59" s="11"/>
    </row>
    <row r="60" spans="1:9" x14ac:dyDescent="0.2">
      <c r="A60" s="92" t="str">
        <f>IF(C60&lt;&gt;"",A58+1,"")</f>
        <v/>
      </c>
      <c r="B60" s="41" t="str">
        <f t="shared" si="2"/>
        <v/>
      </c>
      <c r="C60" s="42" t="str">
        <f>IF(NOT(ISBLANK(E60)),VLOOKUP(E60,Equipes!$A$2:$B$101,2),"")</f>
        <v/>
      </c>
      <c r="D60" s="46"/>
      <c r="E60" s="11"/>
      <c r="F60" s="21">
        <f>D61</f>
        <v>0</v>
      </c>
      <c r="G60" s="11"/>
    </row>
    <row r="61" spans="1:9" x14ac:dyDescent="0.2">
      <c r="A61" s="91" t="str">
        <f>IF(C61="","",A60+1)</f>
        <v/>
      </c>
      <c r="B61" s="38" t="str">
        <f t="shared" si="2"/>
        <v/>
      </c>
      <c r="C61" s="39" t="str">
        <f>IF(NOT(ISBLANK(E61)),VLOOKUP(E61,Equipes!$A$2:$B$101,2),"")</f>
        <v/>
      </c>
      <c r="D61" s="47"/>
      <c r="E61" s="11"/>
      <c r="F61" s="21">
        <f>D60</f>
        <v>0</v>
      </c>
      <c r="G61" s="11"/>
    </row>
    <row r="62" spans="1:9" x14ac:dyDescent="0.2">
      <c r="A62" s="92" t="str">
        <f>IF(C62&lt;&gt;"",A60+1,"")</f>
        <v/>
      </c>
      <c r="B62" s="41" t="str">
        <f t="shared" si="2"/>
        <v/>
      </c>
      <c r="C62" s="42" t="str">
        <f>IF(NOT(ISBLANK(E62)),VLOOKUP(E62,Equipes!$A$2:$B$101,2),"")</f>
        <v/>
      </c>
      <c r="D62" s="46"/>
      <c r="E62" s="11"/>
      <c r="F62" s="21">
        <f>D63</f>
        <v>0</v>
      </c>
      <c r="G62" s="11"/>
    </row>
    <row r="63" spans="1:9" x14ac:dyDescent="0.2">
      <c r="A63" s="91" t="str">
        <f>IF(C63="","",A62+1)</f>
        <v/>
      </c>
      <c r="B63" s="38" t="str">
        <f t="shared" si="2"/>
        <v/>
      </c>
      <c r="C63" s="39" t="str">
        <f>IF(NOT(ISBLANK(E63)),VLOOKUP(E63,Equipes!$A$2:$B$101,2),"")</f>
        <v/>
      </c>
      <c r="D63" s="47"/>
      <c r="E63" s="11"/>
      <c r="F63" s="21">
        <f>D62</f>
        <v>0</v>
      </c>
      <c r="G63" s="11"/>
    </row>
    <row r="64" spans="1:9" x14ac:dyDescent="0.2">
      <c r="A64" s="92" t="str">
        <f>IF(C64&lt;&gt;"",A62+1,"")</f>
        <v/>
      </c>
      <c r="B64" s="41" t="str">
        <f t="shared" si="2"/>
        <v/>
      </c>
      <c r="C64" s="42" t="str">
        <f>IF(NOT(ISBLANK(E64)),VLOOKUP(E64,Equipes!$A$2:$B$101,2),"")</f>
        <v/>
      </c>
      <c r="D64" s="46"/>
      <c r="E64" s="11"/>
      <c r="F64" s="21">
        <f>D65</f>
        <v>0</v>
      </c>
      <c r="G64" s="11"/>
    </row>
    <row r="65" spans="1:7" x14ac:dyDescent="0.2">
      <c r="A65" s="91" t="str">
        <f>IF(C65="","",A64+1)</f>
        <v/>
      </c>
      <c r="B65" s="38" t="str">
        <f t="shared" si="2"/>
        <v/>
      </c>
      <c r="C65" s="39" t="str">
        <f>IF(NOT(ISBLANK(E65)),VLOOKUP(E65,Equipes!$A$2:$B$101,2),"")</f>
        <v/>
      </c>
      <c r="D65" s="47"/>
      <c r="E65" s="11"/>
      <c r="F65" s="21">
        <f>D64</f>
        <v>0</v>
      </c>
      <c r="G65" s="11"/>
    </row>
    <row r="66" spans="1:7" x14ac:dyDescent="0.2">
      <c r="A66" s="92" t="str">
        <f>IF(C66&lt;&gt;"",A64+1,"")</f>
        <v/>
      </c>
      <c r="B66" s="41" t="str">
        <f t="shared" ref="B66:B97" si="4">IF(C66="","",E66)</f>
        <v/>
      </c>
      <c r="C66" s="42" t="str">
        <f>IF(NOT(ISBLANK(E66)),VLOOKUP(E66,Equipes!$A$2:$B$101,2),"")</f>
        <v/>
      </c>
      <c r="D66" s="46"/>
      <c r="E66" s="11"/>
      <c r="F66" s="21">
        <f>D67</f>
        <v>0</v>
      </c>
      <c r="G66" s="11"/>
    </row>
    <row r="67" spans="1:7" x14ac:dyDescent="0.2">
      <c r="A67" s="91" t="str">
        <f>IF(C67="","",A66+1)</f>
        <v/>
      </c>
      <c r="B67" s="38" t="str">
        <f t="shared" si="4"/>
        <v/>
      </c>
      <c r="C67" s="39" t="str">
        <f>IF(NOT(ISBLANK(E67)),VLOOKUP(E67,Equipes!$A$2:$B$101,2),"")</f>
        <v/>
      </c>
      <c r="D67" s="47"/>
      <c r="E67" s="11"/>
      <c r="F67" s="21">
        <f>D66</f>
        <v>0</v>
      </c>
      <c r="G67" s="11"/>
    </row>
    <row r="68" spans="1:7" x14ac:dyDescent="0.2">
      <c r="A68" s="92" t="str">
        <f>IF(C68&lt;&gt;"",A66+1,"")</f>
        <v/>
      </c>
      <c r="B68" s="41" t="str">
        <f t="shared" si="4"/>
        <v/>
      </c>
      <c r="C68" s="42" t="str">
        <f>IF(NOT(ISBLANK(E68)),VLOOKUP(E68,Equipes!$A$2:$B$101,2),"")</f>
        <v/>
      </c>
      <c r="D68" s="46"/>
      <c r="E68" s="11"/>
      <c r="F68" s="21">
        <f>D69</f>
        <v>0</v>
      </c>
      <c r="G68" s="11"/>
    </row>
    <row r="69" spans="1:7" x14ac:dyDescent="0.2">
      <c r="A69" s="91" t="str">
        <f>IF(C69="","",A68+1)</f>
        <v/>
      </c>
      <c r="B69" s="38" t="str">
        <f t="shared" si="4"/>
        <v/>
      </c>
      <c r="C69" s="39" t="str">
        <f>IF(NOT(ISBLANK(E69)),VLOOKUP(E69,Equipes!$A$2:$B$101,2),"")</f>
        <v/>
      </c>
      <c r="D69" s="47"/>
      <c r="E69" s="11"/>
      <c r="F69" s="21">
        <f>D68</f>
        <v>0</v>
      </c>
      <c r="G69" s="11"/>
    </row>
    <row r="70" spans="1:7" x14ac:dyDescent="0.2">
      <c r="A70" s="92" t="str">
        <f>IF(C70&lt;&gt;"",A68+1,"")</f>
        <v/>
      </c>
      <c r="B70" s="41" t="str">
        <f t="shared" si="4"/>
        <v/>
      </c>
      <c r="C70" s="42" t="str">
        <f>IF(NOT(ISBLANK(E70)),VLOOKUP(E70,Equipes!$A$2:$B$101,2),"")</f>
        <v/>
      </c>
      <c r="D70" s="46"/>
      <c r="E70" s="11"/>
      <c r="F70" s="21">
        <f>D71</f>
        <v>0</v>
      </c>
      <c r="G70" s="11"/>
    </row>
    <row r="71" spans="1:7" x14ac:dyDescent="0.2">
      <c r="A71" s="91" t="str">
        <f>IF(C71="","",A70+1)</f>
        <v/>
      </c>
      <c r="B71" s="38" t="str">
        <f t="shared" si="4"/>
        <v/>
      </c>
      <c r="C71" s="39" t="str">
        <f>IF(NOT(ISBLANK(E71)),VLOOKUP(E71,Equipes!$A$2:$B$101,2),"")</f>
        <v/>
      </c>
      <c r="D71" s="47"/>
      <c r="E71" s="11"/>
      <c r="F71" s="21">
        <f>D70</f>
        <v>0</v>
      </c>
      <c r="G71" s="11"/>
    </row>
    <row r="72" spans="1:7" x14ac:dyDescent="0.2">
      <c r="A72" s="92" t="str">
        <f>IF(C72&lt;&gt;"",A70+1,"")</f>
        <v/>
      </c>
      <c r="B72" s="41" t="str">
        <f t="shared" si="4"/>
        <v/>
      </c>
      <c r="C72" s="42" t="str">
        <f>IF(NOT(ISBLANK(E72)),VLOOKUP(E72,Equipes!$A$2:$B$101,2),"")</f>
        <v/>
      </c>
      <c r="D72" s="46"/>
      <c r="E72" s="11"/>
      <c r="F72" s="21">
        <f>D73</f>
        <v>0</v>
      </c>
      <c r="G72" s="11"/>
    </row>
    <row r="73" spans="1:7" x14ac:dyDescent="0.2">
      <c r="A73" s="91" t="str">
        <f>IF(C73="","",A72+1)</f>
        <v/>
      </c>
      <c r="B73" s="38" t="str">
        <f t="shared" si="4"/>
        <v/>
      </c>
      <c r="C73" s="39" t="str">
        <f>IF(NOT(ISBLANK(E73)),VLOOKUP(E73,Equipes!$A$2:$B$101,2),"")</f>
        <v/>
      </c>
      <c r="D73" s="47"/>
      <c r="E73" s="11"/>
      <c r="F73" s="21">
        <f>D72</f>
        <v>0</v>
      </c>
      <c r="G73" s="11"/>
    </row>
    <row r="74" spans="1:7" x14ac:dyDescent="0.2">
      <c r="A74" s="92" t="str">
        <f>IF(C74&lt;&gt;"",A72+1,"")</f>
        <v/>
      </c>
      <c r="B74" s="41" t="str">
        <f t="shared" si="4"/>
        <v/>
      </c>
      <c r="C74" s="42" t="str">
        <f>IF(NOT(ISBLANK(E74)),VLOOKUP(E74,Equipes!$A$2:$B$101,2),"")</f>
        <v/>
      </c>
      <c r="D74" s="46"/>
      <c r="E74" s="11"/>
      <c r="F74" s="21">
        <f>D75</f>
        <v>0</v>
      </c>
      <c r="G74" s="11"/>
    </row>
    <row r="75" spans="1:7" x14ac:dyDescent="0.2">
      <c r="A75" s="91" t="str">
        <f>IF(C75="","",A74+1)</f>
        <v/>
      </c>
      <c r="B75" s="38" t="str">
        <f t="shared" si="4"/>
        <v/>
      </c>
      <c r="C75" s="39" t="str">
        <f>IF(NOT(ISBLANK(E75)),VLOOKUP(E75,Equipes!$A$2:$B$101,2),"")</f>
        <v/>
      </c>
      <c r="D75" s="47"/>
      <c r="E75" s="11"/>
      <c r="F75" s="21">
        <f>D74</f>
        <v>0</v>
      </c>
      <c r="G75" s="11"/>
    </row>
    <row r="76" spans="1:7" x14ac:dyDescent="0.2">
      <c r="A76" s="92" t="str">
        <f>IF(C76&lt;&gt;"",A74+1,"")</f>
        <v/>
      </c>
      <c r="B76" s="41" t="str">
        <f t="shared" si="4"/>
        <v/>
      </c>
      <c r="C76" s="42" t="str">
        <f>IF(NOT(ISBLANK(E76)),VLOOKUP(E76,Equipes!$A$2:$B$101,2),"")</f>
        <v/>
      </c>
      <c r="D76" s="46"/>
      <c r="E76" s="11"/>
      <c r="F76" s="21">
        <f>D77</f>
        <v>0</v>
      </c>
      <c r="G76" s="11"/>
    </row>
    <row r="77" spans="1:7" x14ac:dyDescent="0.2">
      <c r="A77" s="91" t="str">
        <f>IF(C77="","",A76+1)</f>
        <v/>
      </c>
      <c r="B77" s="38" t="str">
        <f t="shared" si="4"/>
        <v/>
      </c>
      <c r="C77" s="39" t="str">
        <f>IF(NOT(ISBLANK(E77)),VLOOKUP(E77,Equipes!$A$2:$B$101,2),"")</f>
        <v/>
      </c>
      <c r="D77" s="47"/>
      <c r="E77" s="11"/>
      <c r="F77" s="21">
        <f>D76</f>
        <v>0</v>
      </c>
      <c r="G77" s="11"/>
    </row>
    <row r="78" spans="1:7" x14ac:dyDescent="0.2">
      <c r="A78" s="92" t="str">
        <f>IF(C78&lt;&gt;"",A76+1,"")</f>
        <v/>
      </c>
      <c r="B78" s="41" t="str">
        <f t="shared" si="4"/>
        <v/>
      </c>
      <c r="C78" s="42" t="str">
        <f>IF(NOT(ISBLANK(E78)),VLOOKUP(E78,Equipes!$A$2:$B$101,2),"")</f>
        <v/>
      </c>
      <c r="D78" s="46"/>
      <c r="E78" s="11"/>
      <c r="F78" s="21">
        <f>D79</f>
        <v>0</v>
      </c>
      <c r="G78" s="11"/>
    </row>
    <row r="79" spans="1:7" x14ac:dyDescent="0.2">
      <c r="A79" s="91" t="str">
        <f>IF(C79="","",A78+1)</f>
        <v/>
      </c>
      <c r="B79" s="38" t="str">
        <f t="shared" si="4"/>
        <v/>
      </c>
      <c r="C79" s="39" t="str">
        <f>IF(NOT(ISBLANK(E79)),VLOOKUP(E79,Equipes!$A$2:$B$101,2),"")</f>
        <v/>
      </c>
      <c r="D79" s="47"/>
      <c r="E79" s="11"/>
      <c r="F79" s="21">
        <f>D78</f>
        <v>0</v>
      </c>
      <c r="G79" s="11"/>
    </row>
    <row r="80" spans="1:7" x14ac:dyDescent="0.2">
      <c r="A80" s="92" t="str">
        <f>IF(C80&lt;&gt;"",A78+1,"")</f>
        <v/>
      </c>
      <c r="B80" s="41" t="str">
        <f t="shared" si="4"/>
        <v/>
      </c>
      <c r="C80" s="42" t="str">
        <f>IF(NOT(ISBLANK(E80)),VLOOKUP(E80,Equipes!$A$2:$B$101,2),"")</f>
        <v/>
      </c>
      <c r="D80" s="46"/>
      <c r="E80" s="11"/>
      <c r="F80" s="21">
        <f>D81</f>
        <v>0</v>
      </c>
      <c r="G80" s="11"/>
    </row>
    <row r="81" spans="1:7" x14ac:dyDescent="0.2">
      <c r="A81" s="91" t="str">
        <f>IF(C81="","",A80+1)</f>
        <v/>
      </c>
      <c r="B81" s="38" t="str">
        <f t="shared" si="4"/>
        <v/>
      </c>
      <c r="C81" s="39" t="str">
        <f>IF(NOT(ISBLANK(E81)),VLOOKUP(E81,Equipes!$A$2:$B$101,2),"")</f>
        <v/>
      </c>
      <c r="D81" s="47"/>
      <c r="E81" s="11"/>
      <c r="F81" s="21">
        <f>D80</f>
        <v>0</v>
      </c>
      <c r="G81" s="11"/>
    </row>
    <row r="82" spans="1:7" x14ac:dyDescent="0.2">
      <c r="A82" s="92" t="str">
        <f>IF(C82&lt;&gt;"",A80+1,"")</f>
        <v/>
      </c>
      <c r="B82" s="41" t="str">
        <f t="shared" si="4"/>
        <v/>
      </c>
      <c r="C82" s="42" t="str">
        <f>IF(NOT(ISBLANK(E82)),VLOOKUP(E82,Equipes!$A$2:$B$101,2),"")</f>
        <v/>
      </c>
      <c r="D82" s="46"/>
      <c r="E82" s="11"/>
      <c r="F82" s="21">
        <f>D83</f>
        <v>0</v>
      </c>
      <c r="G82" s="11"/>
    </row>
    <row r="83" spans="1:7" x14ac:dyDescent="0.2">
      <c r="A83" s="91" t="str">
        <f>IF(C83="","",A82+1)</f>
        <v/>
      </c>
      <c r="B83" s="38" t="str">
        <f t="shared" si="4"/>
        <v/>
      </c>
      <c r="C83" s="39" t="str">
        <f>IF(NOT(ISBLANK(E83)),VLOOKUP(E83,Equipes!$A$2:$B$101,2),"")</f>
        <v/>
      </c>
      <c r="D83" s="47"/>
      <c r="E83" s="11"/>
      <c r="F83" s="21">
        <f>D82</f>
        <v>0</v>
      </c>
      <c r="G83" s="11"/>
    </row>
    <row r="84" spans="1:7" x14ac:dyDescent="0.2">
      <c r="A84" s="92" t="str">
        <f>IF(C84&lt;&gt;"",A82+1,"")</f>
        <v/>
      </c>
      <c r="B84" s="41" t="str">
        <f t="shared" si="4"/>
        <v/>
      </c>
      <c r="C84" s="42" t="str">
        <f>IF(NOT(ISBLANK(E84)),VLOOKUP(E84,Equipes!$A$2:$B$101,2),"")</f>
        <v/>
      </c>
      <c r="D84" s="46"/>
      <c r="E84" s="11"/>
      <c r="F84" s="21">
        <f>D85</f>
        <v>0</v>
      </c>
      <c r="G84" s="11"/>
    </row>
    <row r="85" spans="1:7" x14ac:dyDescent="0.2">
      <c r="A85" s="91" t="str">
        <f>IF(C85="","",A84+1)</f>
        <v/>
      </c>
      <c r="B85" s="38" t="str">
        <f t="shared" si="4"/>
        <v/>
      </c>
      <c r="C85" s="39" t="str">
        <f>IF(NOT(ISBLANK(E85)),VLOOKUP(E85,Equipes!$A$2:$B$101,2),"")</f>
        <v/>
      </c>
      <c r="D85" s="47"/>
      <c r="E85" s="11"/>
      <c r="F85" s="21">
        <f>D84</f>
        <v>0</v>
      </c>
      <c r="G85" s="11"/>
    </row>
    <row r="86" spans="1:7" x14ac:dyDescent="0.2">
      <c r="A86" s="92" t="str">
        <f>IF(C86&lt;&gt;"",A84+1,"")</f>
        <v/>
      </c>
      <c r="B86" s="41" t="str">
        <f t="shared" si="4"/>
        <v/>
      </c>
      <c r="C86" s="42" t="str">
        <f>IF(NOT(ISBLANK(E86)),VLOOKUP(E86,Equipes!$A$2:$B$101,2),"")</f>
        <v/>
      </c>
      <c r="D86" s="46"/>
      <c r="E86" s="11"/>
      <c r="F86" s="21">
        <f>D87</f>
        <v>0</v>
      </c>
      <c r="G86" s="11"/>
    </row>
    <row r="87" spans="1:7" x14ac:dyDescent="0.2">
      <c r="A87" s="91" t="str">
        <f>IF(C87="","",A86+1)</f>
        <v/>
      </c>
      <c r="B87" s="38" t="str">
        <f t="shared" si="4"/>
        <v/>
      </c>
      <c r="C87" s="39" t="str">
        <f>IF(NOT(ISBLANK(E87)),VLOOKUP(E87,Equipes!$A$2:$B$101,2),"")</f>
        <v/>
      </c>
      <c r="D87" s="47"/>
      <c r="E87" s="11"/>
      <c r="F87" s="21">
        <f>D86</f>
        <v>0</v>
      </c>
      <c r="G87" s="11"/>
    </row>
    <row r="88" spans="1:7" x14ac:dyDescent="0.2">
      <c r="A88" s="92" t="str">
        <f>IF(C88&lt;&gt;"",A86+1,"")</f>
        <v/>
      </c>
      <c r="B88" s="41" t="str">
        <f t="shared" si="4"/>
        <v/>
      </c>
      <c r="C88" s="42" t="str">
        <f>IF(NOT(ISBLANK(E88)),VLOOKUP(E88,Equipes!$A$2:$B$101,2),"")</f>
        <v/>
      </c>
      <c r="D88" s="46"/>
      <c r="E88" s="11"/>
      <c r="F88" s="21">
        <f>D89</f>
        <v>0</v>
      </c>
      <c r="G88" s="11"/>
    </row>
    <row r="89" spans="1:7" x14ac:dyDescent="0.2">
      <c r="A89" s="91" t="str">
        <f>IF(C89="","",A88+1)</f>
        <v/>
      </c>
      <c r="B89" s="38" t="str">
        <f t="shared" si="4"/>
        <v/>
      </c>
      <c r="C89" s="39" t="str">
        <f>IF(NOT(ISBLANK(E89)),VLOOKUP(E89,Equipes!$A$2:$B$101,2),"")</f>
        <v/>
      </c>
      <c r="D89" s="47"/>
      <c r="E89" s="11"/>
      <c r="F89" s="21">
        <f>D88</f>
        <v>0</v>
      </c>
      <c r="G89" s="11"/>
    </row>
    <row r="90" spans="1:7" x14ac:dyDescent="0.2">
      <c r="A90" s="92" t="str">
        <f>IF(C90&lt;&gt;"",A88+1,"")</f>
        <v/>
      </c>
      <c r="B90" s="41" t="str">
        <f t="shared" si="4"/>
        <v/>
      </c>
      <c r="C90" s="42" t="str">
        <f>IF(NOT(ISBLANK(E90)),VLOOKUP(E90,Equipes!$A$2:$B$101,2),"")</f>
        <v/>
      </c>
      <c r="D90" s="46"/>
      <c r="E90" s="11"/>
      <c r="F90" s="21">
        <f>D91</f>
        <v>0</v>
      </c>
      <c r="G90" s="11"/>
    </row>
    <row r="91" spans="1:7" x14ac:dyDescent="0.2">
      <c r="A91" s="91" t="str">
        <f>IF(C91="","",A90+1)</f>
        <v/>
      </c>
      <c r="B91" s="38" t="str">
        <f t="shared" si="4"/>
        <v/>
      </c>
      <c r="C91" s="39" t="str">
        <f>IF(NOT(ISBLANK(E91)),VLOOKUP(E91,Equipes!$A$2:$B$101,2),"")</f>
        <v/>
      </c>
      <c r="D91" s="47"/>
      <c r="E91" s="11"/>
      <c r="F91" s="21">
        <f>D90</f>
        <v>0</v>
      </c>
      <c r="G91" s="11"/>
    </row>
    <row r="92" spans="1:7" x14ac:dyDescent="0.2">
      <c r="A92" s="92" t="str">
        <f>IF(C92&lt;&gt;"",A90+1,"")</f>
        <v/>
      </c>
      <c r="B92" s="41" t="str">
        <f t="shared" si="4"/>
        <v/>
      </c>
      <c r="C92" s="42" t="str">
        <f>IF(NOT(ISBLANK(E92)),VLOOKUP(E92,Equipes!$A$2:$B$101,2),"")</f>
        <v/>
      </c>
      <c r="D92" s="46"/>
      <c r="E92" s="11"/>
      <c r="F92" s="21">
        <f>D93</f>
        <v>0</v>
      </c>
      <c r="G92" s="11"/>
    </row>
    <row r="93" spans="1:7" x14ac:dyDescent="0.2">
      <c r="A93" s="91" t="str">
        <f>IF(C93="","",A92+1)</f>
        <v/>
      </c>
      <c r="B93" s="38" t="str">
        <f t="shared" si="4"/>
        <v/>
      </c>
      <c r="C93" s="39" t="str">
        <f>IF(NOT(ISBLANK(E93)),VLOOKUP(E93,Equipes!$A$2:$B$101,2),"")</f>
        <v/>
      </c>
      <c r="D93" s="47"/>
      <c r="E93" s="11"/>
      <c r="F93" s="21">
        <f>D92</f>
        <v>0</v>
      </c>
      <c r="G93" s="11"/>
    </row>
    <row r="94" spans="1:7" x14ac:dyDescent="0.2">
      <c r="A94" s="92" t="str">
        <f>IF(C94&lt;&gt;"",A92+1,"")</f>
        <v/>
      </c>
      <c r="B94" s="41" t="str">
        <f t="shared" si="4"/>
        <v/>
      </c>
      <c r="C94" s="42" t="str">
        <f>IF(NOT(ISBLANK(E94)),VLOOKUP(E94,Equipes!$A$2:$B$101,2),"")</f>
        <v/>
      </c>
      <c r="D94" s="46"/>
      <c r="E94" s="11"/>
      <c r="F94" s="21">
        <f>D95</f>
        <v>0</v>
      </c>
      <c r="G94" s="11"/>
    </row>
    <row r="95" spans="1:7" x14ac:dyDescent="0.2">
      <c r="A95" s="91" t="str">
        <f>IF(C95="","",A94+1)</f>
        <v/>
      </c>
      <c r="B95" s="38" t="str">
        <f t="shared" si="4"/>
        <v/>
      </c>
      <c r="C95" s="39" t="str">
        <f>IF(NOT(ISBLANK(E95)),VLOOKUP(E95,Equipes!$A$2:$B$101,2),"")</f>
        <v/>
      </c>
      <c r="D95" s="47"/>
      <c r="E95" s="11"/>
      <c r="F95" s="21">
        <f>D94</f>
        <v>0</v>
      </c>
      <c r="G95" s="11"/>
    </row>
    <row r="96" spans="1:7" x14ac:dyDescent="0.2">
      <c r="A96" s="92" t="str">
        <f>IF(C96&lt;&gt;"",A94+1,"")</f>
        <v/>
      </c>
      <c r="B96" s="41" t="str">
        <f t="shared" si="4"/>
        <v/>
      </c>
      <c r="C96" s="42" t="str">
        <f>IF(NOT(ISBLANK(E96)),VLOOKUP(E96,Equipes!$A$2:$B$101,2),"")</f>
        <v/>
      </c>
      <c r="D96" s="46"/>
      <c r="E96" s="11"/>
      <c r="F96" s="21">
        <f>D97</f>
        <v>0</v>
      </c>
      <c r="G96" s="11"/>
    </row>
    <row r="97" spans="1:7" x14ac:dyDescent="0.2">
      <c r="A97" s="91" t="str">
        <f>IF(C97="","",A96+1)</f>
        <v/>
      </c>
      <c r="B97" s="38" t="str">
        <f t="shared" si="4"/>
        <v/>
      </c>
      <c r="C97" s="39" t="str">
        <f>IF(NOT(ISBLANK(E97)),VLOOKUP(E97,Equipes!$A$2:$B$101,2),"")</f>
        <v/>
      </c>
      <c r="D97" s="47"/>
      <c r="E97" s="11"/>
      <c r="F97" s="21">
        <f>D96</f>
        <v>0</v>
      </c>
      <c r="G97" s="11"/>
    </row>
    <row r="98" spans="1:7" x14ac:dyDescent="0.2">
      <c r="A98" s="92" t="str">
        <f>IF(C98&lt;&gt;"",A96+1,"")</f>
        <v/>
      </c>
      <c r="B98" s="41" t="str">
        <f>IF(C98="","",E98)</f>
        <v/>
      </c>
      <c r="C98" s="42" t="str">
        <f>IF(NOT(ISBLANK(E98)),VLOOKUP(E98,Equipes!$A$2:$B$101,2),"")</f>
        <v/>
      </c>
      <c r="D98" s="46"/>
      <c r="E98" s="11"/>
      <c r="F98" s="21">
        <f>D99</f>
        <v>0</v>
      </c>
      <c r="G98" s="11"/>
    </row>
    <row r="99" spans="1:7" x14ac:dyDescent="0.2">
      <c r="A99" s="93" t="str">
        <f>IF(C99="","",A98+1)</f>
        <v/>
      </c>
      <c r="B99" s="44" t="str">
        <f>IF(C99="","",E99)</f>
        <v/>
      </c>
      <c r="C99" s="45" t="str">
        <f>IF(NOT(ISBLANK(E99)),VLOOKUP(E99,Equipes!$A$2:$B$101,2),"")</f>
        <v/>
      </c>
      <c r="D99" s="48"/>
      <c r="E99" s="11"/>
      <c r="F99" s="21">
        <f>D98</f>
        <v>0</v>
      </c>
      <c r="G99" s="11"/>
    </row>
    <row r="100" spans="1:7" x14ac:dyDescent="0.2">
      <c r="A100" s="92" t="str">
        <f>IF(C100&lt;&gt;"",A98+1,"")</f>
        <v/>
      </c>
      <c r="B100" s="41" t="str">
        <f>IF(C100="","",E100)</f>
        <v/>
      </c>
      <c r="C100" s="42" t="str">
        <f>IF(NOT(ISBLANK(E100)),VLOOKUP(E100,Equipes!$A$2:$B$101,2),"")</f>
        <v/>
      </c>
      <c r="D100" s="46"/>
      <c r="E100" s="11"/>
      <c r="F100" s="21">
        <f>D101</f>
        <v>0</v>
      </c>
      <c r="G100" s="11"/>
    </row>
    <row r="101" spans="1:7" ht="13.5" thickBot="1" x14ac:dyDescent="0.25">
      <c r="A101" s="94" t="str">
        <f>IF(C101="","",A100+1)</f>
        <v/>
      </c>
      <c r="B101" s="28" t="str">
        <f>IF(C101="","",E101)</f>
        <v/>
      </c>
      <c r="C101" s="29" t="str">
        <f>IF(NOT(ISBLANK(E101)),VLOOKUP(E101,Equipes!$A$2:$B$101,2),"")</f>
        <v/>
      </c>
      <c r="D101" s="30"/>
      <c r="E101" s="11"/>
      <c r="F101" s="21">
        <f>D100</f>
        <v>0</v>
      </c>
      <c r="G101" s="11"/>
    </row>
  </sheetData>
  <sheetProtection password="DB25" sheet="1" objects="1" scenarios="1"/>
  <mergeCells count="50">
    <mergeCell ref="A12:A13"/>
    <mergeCell ref="A2:A3"/>
    <mergeCell ref="A4:A5"/>
    <mergeCell ref="A6:A7"/>
    <mergeCell ref="A8:A9"/>
    <mergeCell ref="A10:A11"/>
    <mergeCell ref="A36:A37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60:A61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84:A85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6:A87"/>
    <mergeCell ref="A88:A89"/>
    <mergeCell ref="A98:A99"/>
    <mergeCell ref="A100:A101"/>
    <mergeCell ref="A90:A91"/>
    <mergeCell ref="A92:A93"/>
    <mergeCell ref="A94:A95"/>
    <mergeCell ref="A96:A97"/>
  </mergeCells>
  <phoneticPr fontId="0" type="noConversion"/>
  <printOptions horizontalCentered="1"/>
  <pageMargins left="0.35433070866141736" right="0.39370078740157483" top="0.98425196850393704" bottom="0.98425196850393704" header="0.19685039370078741" footer="0"/>
  <pageSetup paperSize="9" scale="250" fitToHeight="0" orientation="portrait" r:id="rId1"/>
  <headerFooter alignWithMargins="0">
    <oddHeader>&amp;C&amp;"Arial,Gras"&amp;14 4&amp;Xeme&amp;X Partie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A117"/>
  <sheetViews>
    <sheetView showRowColHeaders="0" topLeftCell="H1" zoomScale="135" zoomScaleNormal="135" workbookViewId="0">
      <pane ySplit="2" topLeftCell="A3" activePane="bottomLeft" state="frozen"/>
      <selection activeCell="H1" sqref="H1"/>
      <selection pane="bottomLeft" activeCell="I3" sqref="I3"/>
    </sheetView>
  </sheetViews>
  <sheetFormatPr baseColWidth="10" defaultRowHeight="12.75" x14ac:dyDescent="0.2"/>
  <cols>
    <col min="1" max="1" width="12" style="12" hidden="1" customWidth="1"/>
    <col min="2" max="2" width="3" style="12" hidden="1" customWidth="1"/>
    <col min="3" max="7" width="0" style="12" hidden="1" customWidth="1"/>
    <col min="8" max="8" width="5.7109375" style="13" customWidth="1"/>
    <col min="9" max="9" width="8" style="13" customWidth="1"/>
    <col min="10" max="10" width="17.7109375" style="13" customWidth="1"/>
    <col min="11" max="11" width="5.85546875" style="13" customWidth="1"/>
    <col min="12" max="12" width="7" style="13" customWidth="1"/>
    <col min="13" max="13" width="6.5703125" style="13" customWidth="1"/>
    <col min="14" max="14" width="5.85546875" style="13" customWidth="1"/>
    <col min="15" max="15" width="7" style="13" customWidth="1"/>
    <col min="16" max="16" width="6.5703125" style="13" customWidth="1"/>
    <col min="17" max="17" width="5.85546875" style="13" customWidth="1"/>
    <col min="18" max="18" width="7" style="13" customWidth="1"/>
    <col min="19" max="19" width="6.5703125" style="13" customWidth="1"/>
    <col min="20" max="20" width="5.85546875" style="13" customWidth="1"/>
    <col min="21" max="21" width="7" style="13" customWidth="1"/>
    <col min="22" max="22" width="6.5703125" style="13" customWidth="1"/>
    <col min="23" max="23" width="5.85546875" style="13" customWidth="1"/>
    <col min="24" max="24" width="7" style="13" customWidth="1"/>
    <col min="25" max="25" width="6.5703125" style="13" customWidth="1"/>
    <col min="26" max="27" width="11.42578125" style="12"/>
    <col min="28" max="16384" width="11.42578125" style="13"/>
  </cols>
  <sheetData>
    <row r="1" spans="1:25" ht="13.5" thickBot="1" x14ac:dyDescent="0.25">
      <c r="H1" s="75"/>
      <c r="I1" s="75"/>
      <c r="J1" s="76"/>
      <c r="K1" s="95" t="s">
        <v>6</v>
      </c>
      <c r="L1" s="96"/>
      <c r="M1" s="97"/>
      <c r="N1" s="95" t="s">
        <v>5</v>
      </c>
      <c r="O1" s="96"/>
      <c r="P1" s="97"/>
      <c r="Q1" s="95" t="s">
        <v>7</v>
      </c>
      <c r="R1" s="96"/>
      <c r="S1" s="97"/>
      <c r="T1" s="95" t="s">
        <v>8</v>
      </c>
      <c r="U1" s="96"/>
      <c r="V1" s="97"/>
      <c r="W1" s="95" t="s">
        <v>9</v>
      </c>
      <c r="X1" s="96"/>
      <c r="Y1" s="97"/>
    </row>
    <row r="2" spans="1:25" ht="13.5" thickBot="1" x14ac:dyDescent="0.25">
      <c r="H2" s="14" t="s">
        <v>20</v>
      </c>
      <c r="I2" s="14" t="s">
        <v>0</v>
      </c>
      <c r="J2" s="14" t="s">
        <v>1</v>
      </c>
      <c r="K2" s="15" t="s">
        <v>4</v>
      </c>
      <c r="L2" s="16" t="s">
        <v>2</v>
      </c>
      <c r="M2" s="17" t="s">
        <v>3</v>
      </c>
      <c r="N2" s="15" t="s">
        <v>4</v>
      </c>
      <c r="O2" s="16" t="s">
        <v>2</v>
      </c>
      <c r="P2" s="17" t="s">
        <v>3</v>
      </c>
      <c r="Q2" s="15" t="s">
        <v>4</v>
      </c>
      <c r="R2" s="16" t="s">
        <v>2</v>
      </c>
      <c r="S2" s="17" t="s">
        <v>3</v>
      </c>
      <c r="T2" s="15" t="s">
        <v>4</v>
      </c>
      <c r="U2" s="16" t="s">
        <v>2</v>
      </c>
      <c r="V2" s="17" t="s">
        <v>3</v>
      </c>
      <c r="W2" s="15" t="s">
        <v>4</v>
      </c>
      <c r="X2" s="16" t="s">
        <v>2</v>
      </c>
      <c r="Y2" s="17" t="s">
        <v>3</v>
      </c>
    </row>
    <row r="3" spans="1:25" x14ac:dyDescent="0.2">
      <c r="A3" s="12" t="s">
        <v>12</v>
      </c>
      <c r="B3" s="12">
        <f>SUM(K3:K102)</f>
        <v>28</v>
      </c>
      <c r="H3" s="58">
        <v>1</v>
      </c>
      <c r="I3" s="59">
        <v>7</v>
      </c>
      <c r="J3" s="59" t="str">
        <f>IF(ISBLANK(VLOOKUP($I3,Equipes!$A$2:$B$101,2,FALSE)),"",VLOOKUP($I3,Equipes!$A$2:$B$101,2,FALSE))</f>
        <v>g</v>
      </c>
      <c r="K3" s="60">
        <f t="shared" ref="K3:K34" si="0">N3+Q3+T3+W3</f>
        <v>2</v>
      </c>
      <c r="L3" s="61">
        <f t="shared" ref="L3:L34" si="1">O3+R3+U3+X3</f>
        <v>2</v>
      </c>
      <c r="M3" s="62">
        <f t="shared" ref="M3:M34" si="2">P3+S3+V3+Y3</f>
        <v>2140</v>
      </c>
      <c r="N3" s="60">
        <f>IF(ISNUMBER(VLOOKUP($I3,'1er Tour'!$B$2:$D$101,3,FALSE)),1,0)</f>
        <v>1</v>
      </c>
      <c r="O3" s="61">
        <f>IF(N3=1,(VLOOKUP($I3,'1er Tour'!$B$2:$F$101,3,FALSE)-VLOOKUP($I3,'1er Tour'!$B$2:$F$101,5,FALSE)&gt;0)*1,0)</f>
        <v>1</v>
      </c>
      <c r="P3" s="62">
        <f>IF(N3=1,VLOOKUP($I3,'1er Tour'!$B$2:$D$101,3,FALSE),0)</f>
        <v>1120</v>
      </c>
      <c r="Q3" s="60">
        <f>IF(ISNUMBER(VLOOKUP($I3,'2e Tour'!$B$2:$D$101,3,FALSE)),1,0)</f>
        <v>1</v>
      </c>
      <c r="R3" s="61">
        <f>IF(Q3=1,(VLOOKUP($I3,'2e Tour'!$B$2:$F$101,3,FALSE)-VLOOKUP($I3,'2e Tour'!$B$2:$F$101,5,FALSE)&gt;0)*1,0)</f>
        <v>1</v>
      </c>
      <c r="S3" s="62">
        <f>IF(Q3=1,VLOOKUP($I3,'2e Tour'!$B$2:$D$101,3,FALSE),0)</f>
        <v>1020</v>
      </c>
      <c r="T3" s="60">
        <f>IF(ISNUMBER(VLOOKUP($I3,'3e Tour'!$B$2:$D$101,3,FALSE)),1,0)</f>
        <v>0</v>
      </c>
      <c r="U3" s="61">
        <f>IF(T3=1,(VLOOKUP($I3,'3e Tour'!$B$2:$F$101,3,FALSE)-VLOOKUP($I3,'3e Tour'!$B$2:$F$101,5,FALSE)&gt;0)*1,0)</f>
        <v>0</v>
      </c>
      <c r="V3" s="62">
        <f>IF(T3=1,VLOOKUP($I3,'3e Tour'!$B$2:$D$101,3,FALSE),0)</f>
        <v>0</v>
      </c>
      <c r="W3" s="60">
        <f>IF(ISNUMBER(VLOOKUP($I3,'4e Tour'!$B$2:$D$101,3,FALSE)),1,0)</f>
        <v>0</v>
      </c>
      <c r="X3" s="61">
        <f>IF(W3=1,(VLOOKUP($I3,'4e Tour'!$B$2:$F$101,3,FALSE)-VLOOKUP($I3,'4e Tour'!$B$2:$F$101,5,FALSE)&gt;0)*1,0)</f>
        <v>0</v>
      </c>
      <c r="Y3" s="62">
        <f>IF(W3=1,VLOOKUP($I3,'4e Tour'!$B$2:$D$101,3,FALSE),0)</f>
        <v>0</v>
      </c>
    </row>
    <row r="4" spans="1:25" x14ac:dyDescent="0.2">
      <c r="A4" s="12" t="s">
        <v>13</v>
      </c>
      <c r="B4" s="12">
        <f>COUNTA(Equipes!B2:B101)</f>
        <v>14</v>
      </c>
      <c r="H4" s="63">
        <v>2</v>
      </c>
      <c r="I4" s="64">
        <v>9</v>
      </c>
      <c r="J4" s="64" t="str">
        <f>IF(ISBLANK(VLOOKUP($I4,Equipes!$A$2:$B$101,2,FALSE)),"",VLOOKUP($I4,Equipes!$A$2:$B$101,2,FALSE))</f>
        <v>i</v>
      </c>
      <c r="K4" s="65">
        <f t="shared" si="0"/>
        <v>2</v>
      </c>
      <c r="L4" s="66">
        <f t="shared" si="1"/>
        <v>2</v>
      </c>
      <c r="M4" s="67">
        <f t="shared" si="2"/>
        <v>2140</v>
      </c>
      <c r="N4" s="65">
        <f>IF(ISNUMBER(VLOOKUP($I4,'1er Tour'!$B$2:$D$101,3,FALSE)),1,0)</f>
        <v>1</v>
      </c>
      <c r="O4" s="66">
        <f>IF(N4=1,(VLOOKUP($I4,'1er Tour'!$B$2:$F$101,3,FALSE)-VLOOKUP($I4,'1er Tour'!$B$2:$F$101,5,FALSE)&gt;0)*1,0)</f>
        <v>1</v>
      </c>
      <c r="P4" s="67">
        <f>IF(N4=1,VLOOKUP($I4,'1er Tour'!$B$2:$D$101,3,FALSE),0)</f>
        <v>1120</v>
      </c>
      <c r="Q4" s="65">
        <f>IF(ISNUMBER(VLOOKUP($I4,'2e Tour'!$B$2:$D$101,3,FALSE)),1,0)</f>
        <v>1</v>
      </c>
      <c r="R4" s="66">
        <f>IF(Q4=1,(VLOOKUP($I4,'2e Tour'!$B$2:$F$101,3,FALSE)-VLOOKUP($I4,'2e Tour'!$B$2:$F$101,5,FALSE)&gt;0)*1,0)</f>
        <v>1</v>
      </c>
      <c r="S4" s="67">
        <f>IF(Q4=1,VLOOKUP($I4,'2e Tour'!$B$2:$D$101,3,FALSE),0)</f>
        <v>1020</v>
      </c>
      <c r="T4" s="65">
        <f>IF(ISNUMBER(VLOOKUP($I4,'3e Tour'!$B$2:$D$101,3,FALSE)),1,0)</f>
        <v>0</v>
      </c>
      <c r="U4" s="66">
        <f>IF(T4=1,(VLOOKUP($I4,'3e Tour'!$B$2:$F$101,3,FALSE)-VLOOKUP($I4,'3e Tour'!$B$2:$F$101,5,FALSE)&gt;0)*1,0)</f>
        <v>0</v>
      </c>
      <c r="V4" s="67">
        <f>IF(T4=1,VLOOKUP($I4,'3e Tour'!$B$2:$D$101,3,FALSE),0)</f>
        <v>0</v>
      </c>
      <c r="W4" s="65">
        <f>IF(ISNUMBER(VLOOKUP($I4,'4e Tour'!$B$2:$D$101,3,FALSE)),1,0)</f>
        <v>0</v>
      </c>
      <c r="X4" s="66">
        <f>IF(W4=1,(VLOOKUP($I4,'4e Tour'!$B$2:$F$101,3,FALSE)-VLOOKUP($I4,'4e Tour'!$B$2:$F$101,5,FALSE)&gt;0)*1,0)</f>
        <v>0</v>
      </c>
      <c r="Y4" s="67">
        <f>IF(W4=1,VLOOKUP($I4,'4e Tour'!$B$2:$D$101,3,FALSE),0)</f>
        <v>0</v>
      </c>
    </row>
    <row r="5" spans="1:25" x14ac:dyDescent="0.2">
      <c r="A5" s="12" t="s">
        <v>14</v>
      </c>
      <c r="B5" s="12">
        <f>MOD(B3,B4)</f>
        <v>0</v>
      </c>
      <c r="H5" s="63">
        <v>3</v>
      </c>
      <c r="I5" s="64">
        <v>13</v>
      </c>
      <c r="J5" s="64" t="str">
        <f>IF(ISBLANK(VLOOKUP($I5,Equipes!$A$2:$B$101,2,FALSE)),"",VLOOKUP($I5,Equipes!$A$2:$B$101,2,FALSE))</f>
        <v>m</v>
      </c>
      <c r="K5" s="65">
        <f t="shared" si="0"/>
        <v>2</v>
      </c>
      <c r="L5" s="66">
        <f t="shared" si="1"/>
        <v>2</v>
      </c>
      <c r="M5" s="67">
        <f t="shared" si="2"/>
        <v>2140</v>
      </c>
      <c r="N5" s="65">
        <f>IF(ISNUMBER(VLOOKUP($I5,'1er Tour'!$B$2:$D$101,3,FALSE)),1,0)</f>
        <v>1</v>
      </c>
      <c r="O5" s="66">
        <f>IF(N5=1,(VLOOKUP($I5,'1er Tour'!$B$2:$F$101,3,FALSE)-VLOOKUP($I5,'1er Tour'!$B$2:$F$101,5,FALSE)&gt;0)*1,0)</f>
        <v>1</v>
      </c>
      <c r="P5" s="67">
        <f>IF(N5=1,VLOOKUP($I5,'1er Tour'!$B$2:$D$101,3,FALSE),0)</f>
        <v>1120</v>
      </c>
      <c r="Q5" s="65">
        <f>IF(ISNUMBER(VLOOKUP($I5,'2e Tour'!$B$2:$D$101,3,FALSE)),1,0)</f>
        <v>1</v>
      </c>
      <c r="R5" s="66">
        <f>IF(Q5=1,(VLOOKUP($I5,'2e Tour'!$B$2:$F$101,3,FALSE)-VLOOKUP($I5,'2e Tour'!$B$2:$F$101,5,FALSE)&gt;0)*1,0)</f>
        <v>1</v>
      </c>
      <c r="S5" s="67">
        <f>IF(Q5=1,VLOOKUP($I5,'2e Tour'!$B$2:$D$101,3,FALSE),0)</f>
        <v>1020</v>
      </c>
      <c r="T5" s="65">
        <f>IF(ISNUMBER(VLOOKUP($I5,'3e Tour'!$B$2:$D$101,3,FALSE)),1,0)</f>
        <v>0</v>
      </c>
      <c r="U5" s="66">
        <f>IF(T5=1,(VLOOKUP($I5,'3e Tour'!$B$2:$F$101,3,FALSE)-VLOOKUP($I5,'3e Tour'!$B$2:$F$101,5,FALSE)&gt;0)*1,0)</f>
        <v>0</v>
      </c>
      <c r="V5" s="67">
        <f>IF(T5=1,VLOOKUP($I5,'3e Tour'!$B$2:$D$101,3,FALSE),0)</f>
        <v>0</v>
      </c>
      <c r="W5" s="65">
        <f>IF(ISNUMBER(VLOOKUP($I5,'4e Tour'!$B$2:$D$101,3,FALSE)),1,0)</f>
        <v>0</v>
      </c>
      <c r="X5" s="66">
        <f>IF(W5=1,(VLOOKUP($I5,'4e Tour'!$B$2:$F$101,3,FALSE)-VLOOKUP($I5,'4e Tour'!$B$2:$F$101,5,FALSE)&gt;0)*1,0)</f>
        <v>0</v>
      </c>
      <c r="Y5" s="67">
        <f>IF(W5=1,VLOOKUP($I5,'4e Tour'!$B$2:$D$101,3,FALSE),0)</f>
        <v>0</v>
      </c>
    </row>
    <row r="6" spans="1:25" x14ac:dyDescent="0.2">
      <c r="A6" s="12" t="s">
        <v>15</v>
      </c>
      <c r="B6" s="12">
        <f>INT(B3/B4)</f>
        <v>2</v>
      </c>
      <c r="H6" s="63">
        <v>4</v>
      </c>
      <c r="I6" s="64">
        <v>5</v>
      </c>
      <c r="J6" s="64" t="str">
        <f>IF(ISBLANK(VLOOKUP($I6,Equipes!$A$2:$B$101,2,FALSE)),"",VLOOKUP($I6,Equipes!$A$2:$B$101,2,FALSE))</f>
        <v>e</v>
      </c>
      <c r="K6" s="65">
        <f t="shared" si="0"/>
        <v>2</v>
      </c>
      <c r="L6" s="66">
        <f t="shared" si="1"/>
        <v>1</v>
      </c>
      <c r="M6" s="67">
        <f t="shared" si="2"/>
        <v>1720</v>
      </c>
      <c r="N6" s="65">
        <f>IF(ISNUMBER(VLOOKUP($I6,'1er Tour'!$B$2:$D$101,3,FALSE)),1,0)</f>
        <v>1</v>
      </c>
      <c r="O6" s="66">
        <f>IF(N6=1,(VLOOKUP($I6,'1er Tour'!$B$2:$F$101,3,FALSE)-VLOOKUP($I6,'1er Tour'!$B$2:$F$101,5,FALSE)&gt;0)*1,0)</f>
        <v>1</v>
      </c>
      <c r="P6" s="67">
        <f>IF(N6=1,VLOOKUP($I6,'1er Tour'!$B$2:$D$101,3,FALSE),0)</f>
        <v>1120</v>
      </c>
      <c r="Q6" s="65">
        <f>IF(ISNUMBER(VLOOKUP($I6,'2e Tour'!$B$2:$D$101,3,FALSE)),1,0)</f>
        <v>1</v>
      </c>
      <c r="R6" s="66">
        <f>IF(Q6=1,(VLOOKUP($I6,'2e Tour'!$B$2:$F$101,3,FALSE)-VLOOKUP($I6,'2e Tour'!$B$2:$F$101,5,FALSE)&gt;0)*1,0)</f>
        <v>0</v>
      </c>
      <c r="S6" s="67">
        <f>IF(Q6=1,VLOOKUP($I6,'2e Tour'!$B$2:$D$101,3,FALSE),0)</f>
        <v>600</v>
      </c>
      <c r="T6" s="65">
        <f>IF(ISNUMBER(VLOOKUP($I6,'3e Tour'!$B$2:$D$101,3,FALSE)),1,0)</f>
        <v>0</v>
      </c>
      <c r="U6" s="66">
        <f>IF(T6=1,(VLOOKUP($I6,'3e Tour'!$B$2:$F$101,3,FALSE)-VLOOKUP($I6,'3e Tour'!$B$2:$F$101,5,FALSE)&gt;0)*1,0)</f>
        <v>0</v>
      </c>
      <c r="V6" s="67">
        <f>IF(T6=1,VLOOKUP($I6,'3e Tour'!$B$2:$D$101,3,FALSE),0)</f>
        <v>0</v>
      </c>
      <c r="W6" s="65">
        <f>IF(ISNUMBER(VLOOKUP($I6,'4e Tour'!$B$2:$D$101,3,FALSE)),1,0)</f>
        <v>0</v>
      </c>
      <c r="X6" s="66">
        <f>IF(W6=1,(VLOOKUP($I6,'4e Tour'!$B$2:$F$101,3,FALSE)-VLOOKUP($I6,'4e Tour'!$B$2:$F$101,5,FALSE)&gt;0)*1,0)</f>
        <v>0</v>
      </c>
      <c r="Y6" s="67">
        <f>IF(W6=1,VLOOKUP($I6,'4e Tour'!$B$2:$D$101,3,FALSE),0)</f>
        <v>0</v>
      </c>
    </row>
    <row r="7" spans="1:25" x14ac:dyDescent="0.2">
      <c r="B7" s="12">
        <v>220</v>
      </c>
      <c r="H7" s="63">
        <v>5</v>
      </c>
      <c r="I7" s="64">
        <v>8</v>
      </c>
      <c r="J7" s="64" t="str">
        <f>IF(ISBLANK(VLOOKUP($I7,Equipes!$A$2:$B$101,2,FALSE)),"",VLOOKUP($I7,Equipes!$A$2:$B$101,2,FALSE))</f>
        <v>h</v>
      </c>
      <c r="K7" s="65">
        <f t="shared" si="0"/>
        <v>2</v>
      </c>
      <c r="L7" s="66">
        <f t="shared" si="1"/>
        <v>1</v>
      </c>
      <c r="M7" s="67">
        <f t="shared" si="2"/>
        <v>1720</v>
      </c>
      <c r="N7" s="65">
        <f>IF(ISNUMBER(VLOOKUP($I7,'1er Tour'!$B$2:$D$101,3,FALSE)),1,0)</f>
        <v>1</v>
      </c>
      <c r="O7" s="66">
        <f>IF(N7=1,(VLOOKUP($I7,'1er Tour'!$B$2:$F$101,3,FALSE)-VLOOKUP($I7,'1er Tour'!$B$2:$F$101,5,FALSE)&gt;0)*1,0)</f>
        <v>1</v>
      </c>
      <c r="P7" s="67">
        <f>IF(N7=1,VLOOKUP($I7,'1er Tour'!$B$2:$D$101,3,FALSE),0)</f>
        <v>1120</v>
      </c>
      <c r="Q7" s="65">
        <f>IF(ISNUMBER(VLOOKUP($I7,'2e Tour'!$B$2:$D$101,3,FALSE)),1,0)</f>
        <v>1</v>
      </c>
      <c r="R7" s="66">
        <f>IF(Q7=1,(VLOOKUP($I7,'2e Tour'!$B$2:$F$101,3,FALSE)-VLOOKUP($I7,'2e Tour'!$B$2:$F$101,5,FALSE)&gt;0)*1,0)</f>
        <v>0</v>
      </c>
      <c r="S7" s="67">
        <f>IF(Q7=1,VLOOKUP($I7,'2e Tour'!$B$2:$D$101,3,FALSE),0)</f>
        <v>600</v>
      </c>
      <c r="T7" s="65">
        <f>IF(ISNUMBER(VLOOKUP($I7,'3e Tour'!$B$2:$D$101,3,FALSE)),1,0)</f>
        <v>0</v>
      </c>
      <c r="U7" s="66">
        <f>IF(T7=1,(VLOOKUP($I7,'3e Tour'!$B$2:$F$101,3,FALSE)-VLOOKUP($I7,'3e Tour'!$B$2:$F$101,5,FALSE)&gt;0)*1,0)</f>
        <v>0</v>
      </c>
      <c r="V7" s="67">
        <f>IF(T7=1,VLOOKUP($I7,'3e Tour'!$B$2:$D$101,3,FALSE),0)</f>
        <v>0</v>
      </c>
      <c r="W7" s="65">
        <f>IF(ISNUMBER(VLOOKUP($I7,'4e Tour'!$B$2:$D$101,3,FALSE)),1,0)</f>
        <v>0</v>
      </c>
      <c r="X7" s="66">
        <f>IF(W7=1,(VLOOKUP($I7,'4e Tour'!$B$2:$F$101,3,FALSE)-VLOOKUP($I7,'4e Tour'!$B$2:$F$101,5,FALSE)&gt;0)*1,0)</f>
        <v>0</v>
      </c>
      <c r="Y7" s="67">
        <f>IF(W7=1,VLOOKUP($I7,'4e Tour'!$B$2:$D$101,3,FALSE),0)</f>
        <v>0</v>
      </c>
    </row>
    <row r="8" spans="1:25" x14ac:dyDescent="0.2">
      <c r="H8" s="63">
        <v>6</v>
      </c>
      <c r="I8" s="64">
        <v>10</v>
      </c>
      <c r="J8" s="64" t="str">
        <f>IF(ISBLANK(VLOOKUP($I8,Equipes!$A$2:$B$101,2,FALSE)),"",VLOOKUP($I8,Equipes!$A$2:$B$101,2,FALSE))</f>
        <v>j</v>
      </c>
      <c r="K8" s="65">
        <f t="shared" si="0"/>
        <v>2</v>
      </c>
      <c r="L8" s="66">
        <f t="shared" si="1"/>
        <v>1</v>
      </c>
      <c r="M8" s="67">
        <f t="shared" si="2"/>
        <v>1720</v>
      </c>
      <c r="N8" s="65">
        <f>IF(ISNUMBER(VLOOKUP($I8,'1er Tour'!$B$2:$D$101,3,FALSE)),1,0)</f>
        <v>1</v>
      </c>
      <c r="O8" s="66">
        <f>IF(N8=1,(VLOOKUP($I8,'1er Tour'!$B$2:$F$101,3,FALSE)-VLOOKUP($I8,'1er Tour'!$B$2:$F$101,5,FALSE)&gt;0)*1,0)</f>
        <v>1</v>
      </c>
      <c r="P8" s="67">
        <f>IF(N8=1,VLOOKUP($I8,'1er Tour'!$B$2:$D$101,3,FALSE),0)</f>
        <v>1120</v>
      </c>
      <c r="Q8" s="65">
        <f>IF(ISNUMBER(VLOOKUP($I8,'2e Tour'!$B$2:$D$101,3,FALSE)),1,0)</f>
        <v>1</v>
      </c>
      <c r="R8" s="66">
        <f>IF(Q8=1,(VLOOKUP($I8,'2e Tour'!$B$2:$F$101,3,FALSE)-VLOOKUP($I8,'2e Tour'!$B$2:$F$101,5,FALSE)&gt;0)*1,0)</f>
        <v>0</v>
      </c>
      <c r="S8" s="67">
        <f>IF(Q8=1,VLOOKUP($I8,'2e Tour'!$B$2:$D$101,3,FALSE),0)</f>
        <v>600</v>
      </c>
      <c r="T8" s="65">
        <f>IF(ISNUMBER(VLOOKUP($I8,'3e Tour'!$B$2:$D$101,3,FALSE)),1,0)</f>
        <v>0</v>
      </c>
      <c r="U8" s="66">
        <f>IF(T8=1,(VLOOKUP($I8,'3e Tour'!$B$2:$F$101,3,FALSE)-VLOOKUP($I8,'3e Tour'!$B$2:$F$101,5,FALSE)&gt;0)*1,0)</f>
        <v>0</v>
      </c>
      <c r="V8" s="67">
        <f>IF(T8=1,VLOOKUP($I8,'3e Tour'!$B$2:$D$101,3,FALSE),0)</f>
        <v>0</v>
      </c>
      <c r="W8" s="65">
        <f>IF(ISNUMBER(VLOOKUP($I8,'4e Tour'!$B$2:$D$101,3,FALSE)),1,0)</f>
        <v>0</v>
      </c>
      <c r="X8" s="66">
        <f>IF(W8=1,(VLOOKUP($I8,'4e Tour'!$B$2:$F$101,3,FALSE)-VLOOKUP($I8,'4e Tour'!$B$2:$F$101,5,FALSE)&gt;0)*1,0)</f>
        <v>0</v>
      </c>
      <c r="Y8" s="67">
        <f>IF(W8=1,VLOOKUP($I8,'4e Tour'!$B$2:$D$101,3,FALSE),0)</f>
        <v>0</v>
      </c>
    </row>
    <row r="9" spans="1:25" x14ac:dyDescent="0.2">
      <c r="H9" s="63">
        <v>7</v>
      </c>
      <c r="I9" s="64">
        <v>14</v>
      </c>
      <c r="J9" s="64" t="str">
        <f>IF(ISBLANK(VLOOKUP($I9,Equipes!$A$2:$B$101,2,FALSE)),"",VLOOKUP($I9,Equipes!$A$2:$B$101,2,FALSE))</f>
        <v>n</v>
      </c>
      <c r="K9" s="65">
        <f t="shared" si="0"/>
        <v>2</v>
      </c>
      <c r="L9" s="66">
        <f t="shared" si="1"/>
        <v>1</v>
      </c>
      <c r="M9" s="67">
        <f t="shared" si="2"/>
        <v>1720</v>
      </c>
      <c r="N9" s="65">
        <f>IF(ISNUMBER(VLOOKUP($I9,'1er Tour'!$B$2:$D$101,3,FALSE)),1,0)</f>
        <v>1</v>
      </c>
      <c r="O9" s="66">
        <f>IF(N9=1,(VLOOKUP($I9,'1er Tour'!$B$2:$F$101,3,FALSE)-VLOOKUP($I9,'1er Tour'!$B$2:$F$101,5,FALSE)&gt;0)*1,0)</f>
        <v>1</v>
      </c>
      <c r="P9" s="67">
        <f>IF(N9=1,VLOOKUP($I9,'1er Tour'!$B$2:$D$101,3,FALSE),0)</f>
        <v>1120</v>
      </c>
      <c r="Q9" s="65">
        <f>IF(ISNUMBER(VLOOKUP($I9,'2e Tour'!$B$2:$D$101,3,FALSE)),1,0)</f>
        <v>1</v>
      </c>
      <c r="R9" s="66">
        <f>IF(Q9=1,(VLOOKUP($I9,'2e Tour'!$B$2:$F$101,3,FALSE)-VLOOKUP($I9,'2e Tour'!$B$2:$F$101,5,FALSE)&gt;0)*1,0)</f>
        <v>0</v>
      </c>
      <c r="S9" s="67">
        <f>IF(Q9=1,VLOOKUP($I9,'2e Tour'!$B$2:$D$101,3,FALSE),0)</f>
        <v>600</v>
      </c>
      <c r="T9" s="65">
        <f>IF(ISNUMBER(VLOOKUP($I9,'3e Tour'!$B$2:$D$101,3,FALSE)),1,0)</f>
        <v>0</v>
      </c>
      <c r="U9" s="66">
        <f>IF(T9=1,(VLOOKUP($I9,'3e Tour'!$B$2:$F$101,3,FALSE)-VLOOKUP($I9,'3e Tour'!$B$2:$F$101,5,FALSE)&gt;0)*1,0)</f>
        <v>0</v>
      </c>
      <c r="V9" s="67">
        <f>IF(T9=1,VLOOKUP($I9,'3e Tour'!$B$2:$D$101,3,FALSE),0)</f>
        <v>0</v>
      </c>
      <c r="W9" s="65">
        <f>IF(ISNUMBER(VLOOKUP($I9,'4e Tour'!$B$2:$D$101,3,FALSE)),1,0)</f>
        <v>0</v>
      </c>
      <c r="X9" s="66">
        <f>IF(W9=1,(VLOOKUP($I9,'4e Tour'!$B$2:$F$101,3,FALSE)-VLOOKUP($I9,'4e Tour'!$B$2:$F$101,5,FALSE)&gt;0)*1,0)</f>
        <v>0</v>
      </c>
      <c r="Y9" s="67">
        <f>IF(W9=1,VLOOKUP($I9,'4e Tour'!$B$2:$D$101,3,FALSE),0)</f>
        <v>0</v>
      </c>
    </row>
    <row r="10" spans="1:25" x14ac:dyDescent="0.2">
      <c r="H10" s="63">
        <v>8</v>
      </c>
      <c r="I10" s="64">
        <v>1</v>
      </c>
      <c r="J10" s="64" t="str">
        <f>IF(ISBLANK(VLOOKUP($I10,Equipes!$A$2:$B$101,2,FALSE)),"",VLOOKUP($I10,Equipes!$A$2:$B$101,2,FALSE))</f>
        <v>a</v>
      </c>
      <c r="K10" s="65">
        <f t="shared" si="0"/>
        <v>2</v>
      </c>
      <c r="L10" s="66">
        <f t="shared" si="1"/>
        <v>1</v>
      </c>
      <c r="M10" s="67">
        <f t="shared" si="2"/>
        <v>1520</v>
      </c>
      <c r="N10" s="65">
        <f>IF(ISNUMBER(VLOOKUP($I10,'1er Tour'!$B$2:$D$101,3,FALSE)),1,0)</f>
        <v>1</v>
      </c>
      <c r="O10" s="66">
        <f>IF(N10=1,(VLOOKUP($I10,'1er Tour'!$B$2:$F$101,3,FALSE)-VLOOKUP($I10,'1er Tour'!$B$2:$F$101,5,FALSE)&gt;0)*1,0)</f>
        <v>0</v>
      </c>
      <c r="P10" s="67">
        <f>IF(N10=1,VLOOKUP($I10,'1er Tour'!$B$2:$D$101,3,FALSE),0)</f>
        <v>500</v>
      </c>
      <c r="Q10" s="65">
        <f>IF(ISNUMBER(VLOOKUP($I10,'2e Tour'!$B$2:$D$101,3,FALSE)),1,0)</f>
        <v>1</v>
      </c>
      <c r="R10" s="66">
        <f>IF(Q10=1,(VLOOKUP($I10,'2e Tour'!$B$2:$F$101,3,FALSE)-VLOOKUP($I10,'2e Tour'!$B$2:$F$101,5,FALSE)&gt;0)*1,0)</f>
        <v>1</v>
      </c>
      <c r="S10" s="67">
        <f>IF(Q10=1,VLOOKUP($I10,'2e Tour'!$B$2:$D$101,3,FALSE),0)</f>
        <v>1020</v>
      </c>
      <c r="T10" s="65">
        <f>IF(ISNUMBER(VLOOKUP($I10,'3e Tour'!$B$2:$D$101,3,FALSE)),1,0)</f>
        <v>0</v>
      </c>
      <c r="U10" s="66">
        <f>IF(T10=1,(VLOOKUP($I10,'3e Tour'!$B$2:$F$101,3,FALSE)-VLOOKUP($I10,'3e Tour'!$B$2:$F$101,5,FALSE)&gt;0)*1,0)</f>
        <v>0</v>
      </c>
      <c r="V10" s="67">
        <f>IF(T10=1,VLOOKUP($I10,'3e Tour'!$B$2:$D$101,3,FALSE),0)</f>
        <v>0</v>
      </c>
      <c r="W10" s="65">
        <f>IF(ISNUMBER(VLOOKUP($I10,'4e Tour'!$B$2:$D$101,3,FALSE)),1,0)</f>
        <v>0</v>
      </c>
      <c r="X10" s="66">
        <f>IF(W10=1,(VLOOKUP($I10,'4e Tour'!$B$2:$F$101,3,FALSE)-VLOOKUP($I10,'4e Tour'!$B$2:$F$101,5,FALSE)&gt;0)*1,0)</f>
        <v>0</v>
      </c>
      <c r="Y10" s="67">
        <f>IF(W10=1,VLOOKUP($I10,'4e Tour'!$B$2:$D$101,3,FALSE),0)</f>
        <v>0</v>
      </c>
    </row>
    <row r="11" spans="1:25" x14ac:dyDescent="0.2">
      <c r="H11" s="63">
        <v>9</v>
      </c>
      <c r="I11" s="64">
        <v>3</v>
      </c>
      <c r="J11" s="64" t="str">
        <f>IF(ISBLANK(VLOOKUP($I11,Equipes!$A$2:$B$101,2,FALSE)),"",VLOOKUP($I11,Equipes!$A$2:$B$101,2,FALSE))</f>
        <v>c</v>
      </c>
      <c r="K11" s="65">
        <f t="shared" si="0"/>
        <v>2</v>
      </c>
      <c r="L11" s="66">
        <f t="shared" si="1"/>
        <v>1</v>
      </c>
      <c r="M11" s="67">
        <f t="shared" si="2"/>
        <v>1520</v>
      </c>
      <c r="N11" s="65">
        <f>IF(ISNUMBER(VLOOKUP($I11,'1er Tour'!$B$2:$D$101,3,FALSE)),1,0)</f>
        <v>1</v>
      </c>
      <c r="O11" s="66">
        <f>IF(N11=1,(VLOOKUP($I11,'1er Tour'!$B$2:$F$101,3,FALSE)-VLOOKUP($I11,'1er Tour'!$B$2:$F$101,5,FALSE)&gt;0)*1,0)</f>
        <v>0</v>
      </c>
      <c r="P11" s="67">
        <f>IF(N11=1,VLOOKUP($I11,'1er Tour'!$B$2:$D$101,3,FALSE),0)</f>
        <v>500</v>
      </c>
      <c r="Q11" s="65">
        <f>IF(ISNUMBER(VLOOKUP($I11,'2e Tour'!$B$2:$D$101,3,FALSE)),1,0)</f>
        <v>1</v>
      </c>
      <c r="R11" s="66">
        <f>IF(Q11=1,(VLOOKUP($I11,'2e Tour'!$B$2:$F$101,3,FALSE)-VLOOKUP($I11,'2e Tour'!$B$2:$F$101,5,FALSE)&gt;0)*1,0)</f>
        <v>1</v>
      </c>
      <c r="S11" s="67">
        <f>IF(Q11=1,VLOOKUP($I11,'2e Tour'!$B$2:$D$101,3,FALSE),0)</f>
        <v>1020</v>
      </c>
      <c r="T11" s="65">
        <f>IF(ISNUMBER(VLOOKUP($I11,'3e Tour'!$B$2:$D$101,3,FALSE)),1,0)</f>
        <v>0</v>
      </c>
      <c r="U11" s="66">
        <f>IF(T11=1,(VLOOKUP($I11,'3e Tour'!$B$2:$F$101,3,FALSE)-VLOOKUP($I11,'3e Tour'!$B$2:$F$101,5,FALSE)&gt;0)*1,0)</f>
        <v>0</v>
      </c>
      <c r="V11" s="67">
        <f>IF(T11=1,VLOOKUP($I11,'3e Tour'!$B$2:$D$101,3,FALSE),0)</f>
        <v>0</v>
      </c>
      <c r="W11" s="65">
        <f>IF(ISNUMBER(VLOOKUP($I11,'4e Tour'!$B$2:$D$101,3,FALSE)),1,0)</f>
        <v>0</v>
      </c>
      <c r="X11" s="66">
        <f>IF(W11=1,(VLOOKUP($I11,'4e Tour'!$B$2:$F$101,3,FALSE)-VLOOKUP($I11,'4e Tour'!$B$2:$F$101,5,FALSE)&gt;0)*1,0)</f>
        <v>0</v>
      </c>
      <c r="Y11" s="67">
        <f>IF(W11=1,VLOOKUP($I11,'4e Tour'!$B$2:$D$101,3,FALSE),0)</f>
        <v>0</v>
      </c>
    </row>
    <row r="12" spans="1:25" x14ac:dyDescent="0.2">
      <c r="H12" s="63">
        <v>10</v>
      </c>
      <c r="I12" s="64">
        <v>6</v>
      </c>
      <c r="J12" s="64" t="str">
        <f>IF(ISBLANK(VLOOKUP($I12,Equipes!$A$2:$B$101,2,FALSE)),"",VLOOKUP($I12,Equipes!$A$2:$B$101,2,FALSE))</f>
        <v>f</v>
      </c>
      <c r="K12" s="65">
        <f t="shared" si="0"/>
        <v>2</v>
      </c>
      <c r="L12" s="66">
        <f t="shared" si="1"/>
        <v>1</v>
      </c>
      <c r="M12" s="67">
        <f t="shared" si="2"/>
        <v>1520</v>
      </c>
      <c r="N12" s="65">
        <f>IF(ISNUMBER(VLOOKUP($I12,'1er Tour'!$B$2:$D$101,3,FALSE)),1,0)</f>
        <v>1</v>
      </c>
      <c r="O12" s="66">
        <f>IF(N12=1,(VLOOKUP($I12,'1er Tour'!$B$2:$F$101,3,FALSE)-VLOOKUP($I12,'1er Tour'!$B$2:$F$101,5,FALSE)&gt;0)*1,0)</f>
        <v>0</v>
      </c>
      <c r="P12" s="67">
        <f>IF(N12=1,VLOOKUP($I12,'1er Tour'!$B$2:$D$101,3,FALSE),0)</f>
        <v>500</v>
      </c>
      <c r="Q12" s="65">
        <f>IF(ISNUMBER(VLOOKUP($I12,'2e Tour'!$B$2:$D$101,3,FALSE)),1,0)</f>
        <v>1</v>
      </c>
      <c r="R12" s="66">
        <f>IF(Q12=1,(VLOOKUP($I12,'2e Tour'!$B$2:$F$101,3,FALSE)-VLOOKUP($I12,'2e Tour'!$B$2:$F$101,5,FALSE)&gt;0)*1,0)</f>
        <v>1</v>
      </c>
      <c r="S12" s="67">
        <f>IF(Q12=1,VLOOKUP($I12,'2e Tour'!$B$2:$D$101,3,FALSE),0)</f>
        <v>1020</v>
      </c>
      <c r="T12" s="65">
        <f>IF(ISNUMBER(VLOOKUP($I12,'3e Tour'!$B$2:$D$101,3,FALSE)),1,0)</f>
        <v>0</v>
      </c>
      <c r="U12" s="66">
        <f>IF(T12=1,(VLOOKUP($I12,'3e Tour'!$B$2:$F$101,3,FALSE)-VLOOKUP($I12,'3e Tour'!$B$2:$F$101,5,FALSE)&gt;0)*1,0)</f>
        <v>0</v>
      </c>
      <c r="V12" s="67">
        <f>IF(T12=1,VLOOKUP($I12,'3e Tour'!$B$2:$D$101,3,FALSE),0)</f>
        <v>0</v>
      </c>
      <c r="W12" s="65">
        <f>IF(ISNUMBER(VLOOKUP($I12,'4e Tour'!$B$2:$D$101,3,FALSE)),1,0)</f>
        <v>0</v>
      </c>
      <c r="X12" s="66">
        <f>IF(W12=1,(VLOOKUP($I12,'4e Tour'!$B$2:$F$101,3,FALSE)-VLOOKUP($I12,'4e Tour'!$B$2:$F$101,5,FALSE)&gt;0)*1,0)</f>
        <v>0</v>
      </c>
      <c r="Y12" s="67">
        <f>IF(W12=1,VLOOKUP($I12,'4e Tour'!$B$2:$D$101,3,FALSE),0)</f>
        <v>0</v>
      </c>
    </row>
    <row r="13" spans="1:25" x14ac:dyDescent="0.2">
      <c r="H13" s="63">
        <v>11</v>
      </c>
      <c r="I13" s="64">
        <v>12</v>
      </c>
      <c r="J13" s="64" t="str">
        <f>IF(ISBLANK(VLOOKUP($I13,Equipes!$A$2:$B$101,2,FALSE)),"",VLOOKUP($I13,Equipes!$A$2:$B$101,2,FALSE))</f>
        <v>l</v>
      </c>
      <c r="K13" s="65">
        <f t="shared" si="0"/>
        <v>2</v>
      </c>
      <c r="L13" s="66">
        <f t="shared" si="1"/>
        <v>1</v>
      </c>
      <c r="M13" s="67">
        <f t="shared" si="2"/>
        <v>1520</v>
      </c>
      <c r="N13" s="65">
        <f>IF(ISNUMBER(VLOOKUP($I13,'1er Tour'!$B$2:$D$101,3,FALSE)),1,0)</f>
        <v>1</v>
      </c>
      <c r="O13" s="66">
        <f>IF(N13=1,(VLOOKUP($I13,'1er Tour'!$B$2:$F$101,3,FALSE)-VLOOKUP($I13,'1er Tour'!$B$2:$F$101,5,FALSE)&gt;0)*1,0)</f>
        <v>0</v>
      </c>
      <c r="P13" s="67">
        <f>IF(N13=1,VLOOKUP($I13,'1er Tour'!$B$2:$D$101,3,FALSE),0)</f>
        <v>500</v>
      </c>
      <c r="Q13" s="65">
        <f>IF(ISNUMBER(VLOOKUP($I13,'2e Tour'!$B$2:$D$101,3,FALSE)),1,0)</f>
        <v>1</v>
      </c>
      <c r="R13" s="66">
        <f>IF(Q13=1,(VLOOKUP($I13,'2e Tour'!$B$2:$F$101,3,FALSE)-VLOOKUP($I13,'2e Tour'!$B$2:$F$101,5,FALSE)&gt;0)*1,0)</f>
        <v>1</v>
      </c>
      <c r="S13" s="67">
        <f>IF(Q13=1,VLOOKUP($I13,'2e Tour'!$B$2:$D$101,3,FALSE),0)</f>
        <v>1020</v>
      </c>
      <c r="T13" s="65">
        <f>IF(ISNUMBER(VLOOKUP($I13,'3e Tour'!$B$2:$D$101,3,FALSE)),1,0)</f>
        <v>0</v>
      </c>
      <c r="U13" s="66">
        <f>IF(T13=1,(VLOOKUP($I13,'3e Tour'!$B$2:$F$101,3,FALSE)-VLOOKUP($I13,'3e Tour'!$B$2:$F$101,5,FALSE)&gt;0)*1,0)</f>
        <v>0</v>
      </c>
      <c r="V13" s="67">
        <f>IF(T13=1,VLOOKUP($I13,'3e Tour'!$B$2:$D$101,3,FALSE),0)</f>
        <v>0</v>
      </c>
      <c r="W13" s="65">
        <f>IF(ISNUMBER(VLOOKUP($I13,'4e Tour'!$B$2:$D$101,3,FALSE)),1,0)</f>
        <v>0</v>
      </c>
      <c r="X13" s="66">
        <f>IF(W13=1,(VLOOKUP($I13,'4e Tour'!$B$2:$F$101,3,FALSE)-VLOOKUP($I13,'4e Tour'!$B$2:$F$101,5,FALSE)&gt;0)*1,0)</f>
        <v>0</v>
      </c>
      <c r="Y13" s="67">
        <f>IF(W13=1,VLOOKUP($I13,'4e Tour'!$B$2:$D$101,3,FALSE),0)</f>
        <v>0</v>
      </c>
    </row>
    <row r="14" spans="1:25" x14ac:dyDescent="0.2">
      <c r="H14" s="63">
        <v>12</v>
      </c>
      <c r="I14" s="64">
        <v>2</v>
      </c>
      <c r="J14" s="64" t="str">
        <f>IF(ISBLANK(VLOOKUP($I14,Equipes!$A$2:$B$101,2,FALSE)),"",VLOOKUP($I14,Equipes!$A$2:$B$101,2,FALSE))</f>
        <v>b</v>
      </c>
      <c r="K14" s="65">
        <f t="shared" si="0"/>
        <v>2</v>
      </c>
      <c r="L14" s="66">
        <f t="shared" si="1"/>
        <v>0</v>
      </c>
      <c r="M14" s="67">
        <f t="shared" si="2"/>
        <v>1100</v>
      </c>
      <c r="N14" s="65">
        <f>IF(ISNUMBER(VLOOKUP($I14,'1er Tour'!$B$2:$D$101,3,FALSE)),1,0)</f>
        <v>1</v>
      </c>
      <c r="O14" s="66">
        <f>IF(N14=1,(VLOOKUP($I14,'1er Tour'!$B$2:$F$101,3,FALSE)-VLOOKUP($I14,'1er Tour'!$B$2:$F$101,5,FALSE)&gt;0)*1,0)</f>
        <v>0</v>
      </c>
      <c r="P14" s="67">
        <f>IF(N14=1,VLOOKUP($I14,'1er Tour'!$B$2:$D$101,3,FALSE),0)</f>
        <v>500</v>
      </c>
      <c r="Q14" s="65">
        <f>IF(ISNUMBER(VLOOKUP($I14,'2e Tour'!$B$2:$D$101,3,FALSE)),1,0)</f>
        <v>1</v>
      </c>
      <c r="R14" s="66">
        <f>IF(Q14=1,(VLOOKUP($I14,'2e Tour'!$B$2:$F$101,3,FALSE)-VLOOKUP($I14,'2e Tour'!$B$2:$F$101,5,FALSE)&gt;0)*1,0)</f>
        <v>0</v>
      </c>
      <c r="S14" s="67">
        <f>IF(Q14=1,VLOOKUP($I14,'2e Tour'!$B$2:$D$101,3,FALSE),0)</f>
        <v>600</v>
      </c>
      <c r="T14" s="65">
        <f>IF(ISNUMBER(VLOOKUP($I14,'3e Tour'!$B$2:$D$101,3,FALSE)),1,0)</f>
        <v>0</v>
      </c>
      <c r="U14" s="66">
        <f>IF(T14=1,(VLOOKUP($I14,'3e Tour'!$B$2:$F$101,3,FALSE)-VLOOKUP($I14,'3e Tour'!$B$2:$F$101,5,FALSE)&gt;0)*1,0)</f>
        <v>0</v>
      </c>
      <c r="V14" s="67">
        <f>IF(T14=1,VLOOKUP($I14,'3e Tour'!$B$2:$D$101,3,FALSE),0)</f>
        <v>0</v>
      </c>
      <c r="W14" s="65">
        <f>IF(ISNUMBER(VLOOKUP($I14,'4e Tour'!$B$2:$D$101,3,FALSE)),1,0)</f>
        <v>0</v>
      </c>
      <c r="X14" s="66">
        <f>IF(W14=1,(VLOOKUP($I14,'4e Tour'!$B$2:$F$101,3,FALSE)-VLOOKUP($I14,'4e Tour'!$B$2:$F$101,5,FALSE)&gt;0)*1,0)</f>
        <v>0</v>
      </c>
      <c r="Y14" s="67">
        <f>IF(W14=1,VLOOKUP($I14,'4e Tour'!$B$2:$D$101,3,FALSE),0)</f>
        <v>0</v>
      </c>
    </row>
    <row r="15" spans="1:25" x14ac:dyDescent="0.2">
      <c r="H15" s="63">
        <v>13</v>
      </c>
      <c r="I15" s="64">
        <v>4</v>
      </c>
      <c r="J15" s="64" t="str">
        <f>IF(ISBLANK(VLOOKUP($I15,Equipes!$A$2:$B$101,2,FALSE)),"",VLOOKUP($I15,Equipes!$A$2:$B$101,2,FALSE))</f>
        <v>d</v>
      </c>
      <c r="K15" s="65">
        <f t="shared" si="0"/>
        <v>2</v>
      </c>
      <c r="L15" s="66">
        <f t="shared" si="1"/>
        <v>0</v>
      </c>
      <c r="M15" s="67">
        <f t="shared" si="2"/>
        <v>1100</v>
      </c>
      <c r="N15" s="65">
        <f>IF(ISNUMBER(VLOOKUP($I15,'1er Tour'!$B$2:$D$101,3,FALSE)),1,0)</f>
        <v>1</v>
      </c>
      <c r="O15" s="66">
        <f>IF(N15=1,(VLOOKUP($I15,'1er Tour'!$B$2:$F$101,3,FALSE)-VLOOKUP($I15,'1er Tour'!$B$2:$F$101,5,FALSE)&gt;0)*1,0)</f>
        <v>0</v>
      </c>
      <c r="P15" s="67">
        <f>IF(N15=1,VLOOKUP($I15,'1er Tour'!$B$2:$D$101,3,FALSE),0)</f>
        <v>500</v>
      </c>
      <c r="Q15" s="65">
        <f>IF(ISNUMBER(VLOOKUP($I15,'2e Tour'!$B$2:$D$101,3,FALSE)),1,0)</f>
        <v>1</v>
      </c>
      <c r="R15" s="66">
        <f>IF(Q15=1,(VLOOKUP($I15,'2e Tour'!$B$2:$F$101,3,FALSE)-VLOOKUP($I15,'2e Tour'!$B$2:$F$101,5,FALSE)&gt;0)*1,0)</f>
        <v>0</v>
      </c>
      <c r="S15" s="67">
        <f>IF(Q15=1,VLOOKUP($I15,'2e Tour'!$B$2:$D$101,3,FALSE),0)</f>
        <v>600</v>
      </c>
      <c r="T15" s="65">
        <f>IF(ISNUMBER(VLOOKUP($I15,'3e Tour'!$B$2:$D$101,3,FALSE)),1,0)</f>
        <v>0</v>
      </c>
      <c r="U15" s="66">
        <f>IF(T15=1,(VLOOKUP($I15,'3e Tour'!$B$2:$F$101,3,FALSE)-VLOOKUP($I15,'3e Tour'!$B$2:$F$101,5,FALSE)&gt;0)*1,0)</f>
        <v>0</v>
      </c>
      <c r="V15" s="67">
        <f>IF(T15=1,VLOOKUP($I15,'3e Tour'!$B$2:$D$101,3,FALSE),0)</f>
        <v>0</v>
      </c>
      <c r="W15" s="65">
        <f>IF(ISNUMBER(VLOOKUP($I15,'4e Tour'!$B$2:$D$101,3,FALSE)),1,0)</f>
        <v>0</v>
      </c>
      <c r="X15" s="66">
        <f>IF(W15=1,(VLOOKUP($I15,'4e Tour'!$B$2:$F$101,3,FALSE)-VLOOKUP($I15,'4e Tour'!$B$2:$F$101,5,FALSE)&gt;0)*1,0)</f>
        <v>0</v>
      </c>
      <c r="Y15" s="67">
        <f>IF(W15=1,VLOOKUP($I15,'4e Tour'!$B$2:$D$101,3,FALSE),0)</f>
        <v>0</v>
      </c>
    </row>
    <row r="16" spans="1:25" ht="13.5" thickBot="1" x14ac:dyDescent="0.25">
      <c r="H16" s="79">
        <v>14</v>
      </c>
      <c r="I16" s="68">
        <v>11</v>
      </c>
      <c r="J16" s="68" t="str">
        <f>IF(ISBLANK(VLOOKUP($I16,Equipes!$A$2:$B$101,2,FALSE)),"",VLOOKUP($I16,Equipes!$A$2:$B$101,2,FALSE))</f>
        <v>k</v>
      </c>
      <c r="K16" s="69">
        <f t="shared" si="0"/>
        <v>2</v>
      </c>
      <c r="L16" s="70">
        <f t="shared" si="1"/>
        <v>0</v>
      </c>
      <c r="M16" s="71">
        <f t="shared" si="2"/>
        <v>1100</v>
      </c>
      <c r="N16" s="69">
        <f>IF(ISNUMBER(VLOOKUP($I16,'1er Tour'!$B$2:$D$101,3,FALSE)),1,0)</f>
        <v>1</v>
      </c>
      <c r="O16" s="70">
        <f>IF(N16=1,(VLOOKUP($I16,'1er Tour'!$B$2:$F$101,3,FALSE)-VLOOKUP($I16,'1er Tour'!$B$2:$F$101,5,FALSE)&gt;0)*1,0)</f>
        <v>0</v>
      </c>
      <c r="P16" s="71">
        <f>IF(N16=1,VLOOKUP($I16,'1er Tour'!$B$2:$D$101,3,FALSE),0)</f>
        <v>500</v>
      </c>
      <c r="Q16" s="69">
        <f>IF(ISNUMBER(VLOOKUP($I16,'2e Tour'!$B$2:$D$101,3,FALSE)),1,0)</f>
        <v>1</v>
      </c>
      <c r="R16" s="70">
        <f>IF(Q16=1,(VLOOKUP($I16,'2e Tour'!$B$2:$F$101,3,FALSE)-VLOOKUP($I16,'2e Tour'!$B$2:$F$101,5,FALSE)&gt;0)*1,0)</f>
        <v>0</v>
      </c>
      <c r="S16" s="71">
        <f>IF(Q16=1,VLOOKUP($I16,'2e Tour'!$B$2:$D$101,3,FALSE),0)</f>
        <v>600</v>
      </c>
      <c r="T16" s="69">
        <f>IF(ISNUMBER(VLOOKUP($I16,'3e Tour'!$B$2:$D$101,3,FALSE)),1,0)</f>
        <v>0</v>
      </c>
      <c r="U16" s="70">
        <f>IF(T16=1,(VLOOKUP($I16,'3e Tour'!$B$2:$F$101,3,FALSE)-VLOOKUP($I16,'3e Tour'!$B$2:$F$101,5,FALSE)&gt;0)*1,0)</f>
        <v>0</v>
      </c>
      <c r="V16" s="71">
        <f>IF(T16=1,VLOOKUP($I16,'3e Tour'!$B$2:$D$101,3,FALSE),0)</f>
        <v>0</v>
      </c>
      <c r="W16" s="69">
        <f>IF(ISNUMBER(VLOOKUP($I16,'4e Tour'!$B$2:$D$101,3,FALSE)),1,0)</f>
        <v>0</v>
      </c>
      <c r="X16" s="70">
        <f>IF(W16=1,(VLOOKUP($I16,'4e Tour'!$B$2:$F$101,3,FALSE)-VLOOKUP($I16,'4e Tour'!$B$2:$F$101,5,FALSE)&gt;0)*1,0)</f>
        <v>0</v>
      </c>
      <c r="Y16" s="71">
        <f>IF(W16=1,VLOOKUP($I16,'4e Tour'!$B$2:$D$101,3,FALSE),0)</f>
        <v>0</v>
      </c>
    </row>
    <row r="17" spans="8:25" x14ac:dyDescent="0.2">
      <c r="H17" s="27">
        <v>15</v>
      </c>
      <c r="I17" s="26">
        <v>15</v>
      </c>
      <c r="J17" s="26" t="str">
        <f>IF(ISBLANK(VLOOKUP($I17,Equipes!$A$2:$B$101,2,FALSE)),"",VLOOKUP($I17,Equipes!$A$2:$B$101,2,FALSE))</f>
        <v/>
      </c>
      <c r="K17" s="72">
        <f t="shared" si="0"/>
        <v>0</v>
      </c>
      <c r="L17" s="73">
        <f t="shared" si="1"/>
        <v>0</v>
      </c>
      <c r="M17" s="74">
        <f t="shared" si="2"/>
        <v>0</v>
      </c>
      <c r="N17" s="72">
        <f>IF(ISNUMBER(VLOOKUP($I17,'1er Tour'!$B$2:$D$101,3,FALSE)),1,0)</f>
        <v>0</v>
      </c>
      <c r="O17" s="73">
        <f>IF(N17=1,(VLOOKUP($I17,'1er Tour'!$B$2:$F$101,3,FALSE)-VLOOKUP($I17,'1er Tour'!$B$2:$F$101,5,FALSE)&gt;0)*1,0)</f>
        <v>0</v>
      </c>
      <c r="P17" s="74">
        <f>IF(N17=1,VLOOKUP($I17,'1er Tour'!$B$2:$D$101,3,FALSE),0)</f>
        <v>0</v>
      </c>
      <c r="Q17" s="72">
        <f>IF(ISNUMBER(VLOOKUP($I17,'2e Tour'!$B$2:$D$101,3,FALSE)),1,0)</f>
        <v>0</v>
      </c>
      <c r="R17" s="78">
        <f>IF(Q17=1,(VLOOKUP($I17,'2e Tour'!$B$2:$F$101,3,FALSE)-VLOOKUP($I17,'2e Tour'!$B$2:$F$101,5,FALSE)&gt;0)*1,0)</f>
        <v>0</v>
      </c>
      <c r="S17" s="74">
        <f>IF(Q17=1,VLOOKUP($I17,'2e Tour'!$B$2:$D$101,3,FALSE),0)</f>
        <v>0</v>
      </c>
      <c r="T17" s="72">
        <f>IF(ISNUMBER(VLOOKUP($I17,'3e Tour'!$B$2:$D$101,3,FALSE)),1,0)</f>
        <v>0</v>
      </c>
      <c r="U17" s="73">
        <f>IF(T17=1,(VLOOKUP($I17,'3e Tour'!$B$2:$F$101,3,FALSE)-VLOOKUP($I17,'3e Tour'!$B$2:$F$101,5,FALSE)&gt;0)*1,0)</f>
        <v>0</v>
      </c>
      <c r="V17" s="74">
        <f>IF(T17=1,VLOOKUP($I17,'3e Tour'!$B$2:$D$101,3,FALSE),0)</f>
        <v>0</v>
      </c>
      <c r="W17" s="72">
        <f>IF(ISNUMBER(VLOOKUP($I17,'4e Tour'!$B$2:$D$101,3,FALSE)),1,0)</f>
        <v>0</v>
      </c>
      <c r="X17" s="73">
        <f>IF(W17=1,(VLOOKUP($I17,'4e Tour'!$B$2:$F$101,3,FALSE)-VLOOKUP($I17,'4e Tour'!$B$2:$F$101,5,FALSE)&gt;0)*1,0)</f>
        <v>0</v>
      </c>
      <c r="Y17" s="74">
        <f>IF(W17=1,VLOOKUP($I17,'4e Tour'!$B$2:$D$101,3,FALSE),0)</f>
        <v>0</v>
      </c>
    </row>
    <row r="18" spans="8:25" x14ac:dyDescent="0.2">
      <c r="H18" s="63">
        <v>16</v>
      </c>
      <c r="I18" s="64">
        <v>16</v>
      </c>
      <c r="J18" s="64" t="str">
        <f>IF(ISBLANK(VLOOKUP($I18,Equipes!$A$2:$B$101,2,FALSE)),"",VLOOKUP($I18,Equipes!$A$2:$B$101,2,FALSE))</f>
        <v/>
      </c>
      <c r="K18" s="65">
        <f t="shared" si="0"/>
        <v>0</v>
      </c>
      <c r="L18" s="66">
        <f t="shared" si="1"/>
        <v>0</v>
      </c>
      <c r="M18" s="67">
        <f t="shared" si="2"/>
        <v>0</v>
      </c>
      <c r="N18" s="65">
        <f>IF(ISNUMBER(VLOOKUP($I18,'1er Tour'!$B$2:$D$101,3,FALSE)),1,0)</f>
        <v>0</v>
      </c>
      <c r="O18" s="66">
        <f>IF(N18=1,(VLOOKUP($I18,'1er Tour'!$B$2:$F$101,3,FALSE)-VLOOKUP($I18,'1er Tour'!$B$2:$F$101,5,FALSE)&gt;0)*1,0)</f>
        <v>0</v>
      </c>
      <c r="P18" s="67">
        <f>IF(N18=1,VLOOKUP($I18,'1er Tour'!$B$2:$D$101,3,FALSE),0)</f>
        <v>0</v>
      </c>
      <c r="Q18" s="65">
        <f>IF(ISNUMBER(VLOOKUP($I18,'2e Tour'!$B$2:$D$101,3,FALSE)),1,0)</f>
        <v>0</v>
      </c>
      <c r="R18" s="66">
        <f>IF(Q18=1,(VLOOKUP($I18,'2e Tour'!$B$2:$F$101,3,FALSE)-VLOOKUP($I18,'2e Tour'!$B$2:$F$101,5,FALSE)&gt;0)*1,0)</f>
        <v>0</v>
      </c>
      <c r="S18" s="67">
        <f>IF(Q18=1,VLOOKUP($I18,'2e Tour'!$B$2:$D$101,3,FALSE),0)</f>
        <v>0</v>
      </c>
      <c r="T18" s="65">
        <f>IF(ISNUMBER(VLOOKUP($I18,'3e Tour'!$B$2:$D$101,3,FALSE)),1,0)</f>
        <v>0</v>
      </c>
      <c r="U18" s="66">
        <f>IF(T18=1,(VLOOKUP($I18,'3e Tour'!$B$2:$F$101,3,FALSE)-VLOOKUP($I18,'3e Tour'!$B$2:$F$101,5,FALSE)&gt;0)*1,0)</f>
        <v>0</v>
      </c>
      <c r="V18" s="67">
        <f>IF(T18=1,VLOOKUP($I18,'3e Tour'!$B$2:$D$101,3,FALSE),0)</f>
        <v>0</v>
      </c>
      <c r="W18" s="65">
        <f>IF(ISNUMBER(VLOOKUP($I18,'4e Tour'!$B$2:$D$101,3,FALSE)),1,0)</f>
        <v>0</v>
      </c>
      <c r="X18" s="66">
        <f>IF(W18=1,(VLOOKUP($I18,'4e Tour'!$B$2:$F$101,3,FALSE)-VLOOKUP($I18,'4e Tour'!$B$2:$F$101,5,FALSE)&gt;0)*1,0)</f>
        <v>0</v>
      </c>
      <c r="Y18" s="67">
        <f>IF(W18=1,VLOOKUP($I18,'4e Tour'!$B$2:$D$101,3,FALSE),0)</f>
        <v>0</v>
      </c>
    </row>
    <row r="19" spans="8:25" x14ac:dyDescent="0.2">
      <c r="H19" s="63">
        <v>17</v>
      </c>
      <c r="I19" s="64">
        <v>17</v>
      </c>
      <c r="J19" s="64" t="str">
        <f>IF(ISBLANK(VLOOKUP($I19,Equipes!$A$2:$B$101,2,FALSE)),"",VLOOKUP($I19,Equipes!$A$2:$B$101,2,FALSE))</f>
        <v/>
      </c>
      <c r="K19" s="65">
        <f t="shared" si="0"/>
        <v>0</v>
      </c>
      <c r="L19" s="66">
        <f t="shared" si="1"/>
        <v>0</v>
      </c>
      <c r="M19" s="67">
        <f t="shared" si="2"/>
        <v>0</v>
      </c>
      <c r="N19" s="65">
        <f>IF(ISNUMBER(VLOOKUP($I19,'1er Tour'!$B$2:$D$101,3,FALSE)),1,0)</f>
        <v>0</v>
      </c>
      <c r="O19" s="66">
        <f>IF(N19=1,(VLOOKUP($I19,'1er Tour'!$B$2:$F$101,3,FALSE)-VLOOKUP($I19,'1er Tour'!$B$2:$F$101,5,FALSE)&gt;0)*1,0)</f>
        <v>0</v>
      </c>
      <c r="P19" s="67">
        <f>IF(N19=1,VLOOKUP($I19,'1er Tour'!$B$2:$D$101,3,FALSE),0)</f>
        <v>0</v>
      </c>
      <c r="Q19" s="65">
        <f>IF(ISNUMBER(VLOOKUP($I19,'2e Tour'!$B$2:$D$101,3,FALSE)),1,0)</f>
        <v>0</v>
      </c>
      <c r="R19" s="66">
        <f>IF(Q19=1,(VLOOKUP($I19,'2e Tour'!$B$2:$F$101,3,FALSE)-VLOOKUP($I19,'2e Tour'!$B$2:$F$101,5,FALSE)&gt;0)*1,0)</f>
        <v>0</v>
      </c>
      <c r="S19" s="67">
        <f>IF(Q19=1,VLOOKUP($I19,'2e Tour'!$B$2:$D$101,3,FALSE),0)</f>
        <v>0</v>
      </c>
      <c r="T19" s="65">
        <f>IF(ISNUMBER(VLOOKUP($I19,'3e Tour'!$B$2:$D$101,3,FALSE)),1,0)</f>
        <v>0</v>
      </c>
      <c r="U19" s="66">
        <f>IF(T19=1,(VLOOKUP($I19,'3e Tour'!$B$2:$F$101,3,FALSE)-VLOOKUP($I19,'3e Tour'!$B$2:$F$101,5,FALSE)&gt;0)*1,0)</f>
        <v>0</v>
      </c>
      <c r="V19" s="67">
        <f>IF(T19=1,VLOOKUP($I19,'3e Tour'!$B$2:$D$101,3,FALSE),0)</f>
        <v>0</v>
      </c>
      <c r="W19" s="65">
        <f>IF(ISNUMBER(VLOOKUP($I19,'4e Tour'!$B$2:$D$101,3,FALSE)),1,0)</f>
        <v>0</v>
      </c>
      <c r="X19" s="66">
        <f>IF(W19=1,(VLOOKUP($I19,'4e Tour'!$B$2:$F$101,3,FALSE)-VLOOKUP($I19,'4e Tour'!$B$2:$F$101,5,FALSE)&gt;0)*1,0)</f>
        <v>0</v>
      </c>
      <c r="Y19" s="67">
        <f>IF(W19=1,VLOOKUP($I19,'4e Tour'!$B$2:$D$101,3,FALSE),0)</f>
        <v>0</v>
      </c>
    </row>
    <row r="20" spans="8:25" x14ac:dyDescent="0.2">
      <c r="H20" s="63">
        <v>18</v>
      </c>
      <c r="I20" s="64">
        <v>18</v>
      </c>
      <c r="J20" s="64" t="str">
        <f>IF(ISBLANK(VLOOKUP($I20,Equipes!$A$2:$B$101,2,FALSE)),"",VLOOKUP($I20,Equipes!$A$2:$B$101,2,FALSE))</f>
        <v/>
      </c>
      <c r="K20" s="65">
        <f t="shared" si="0"/>
        <v>0</v>
      </c>
      <c r="L20" s="66">
        <f t="shared" si="1"/>
        <v>0</v>
      </c>
      <c r="M20" s="67">
        <f t="shared" si="2"/>
        <v>0</v>
      </c>
      <c r="N20" s="65">
        <f>IF(ISNUMBER(VLOOKUP($I20,'1er Tour'!$B$2:$D$101,3,FALSE)),1,0)</f>
        <v>0</v>
      </c>
      <c r="O20" s="66">
        <f>IF(N20=1,(VLOOKUP($I20,'1er Tour'!$B$2:$F$101,3,FALSE)-VLOOKUP($I20,'1er Tour'!$B$2:$F$101,5,FALSE)&gt;0)*1,0)</f>
        <v>0</v>
      </c>
      <c r="P20" s="67">
        <f>IF(N20=1,VLOOKUP($I20,'1er Tour'!$B$2:$D$101,3,FALSE),0)</f>
        <v>0</v>
      </c>
      <c r="Q20" s="65">
        <f>IF(ISNUMBER(VLOOKUP($I20,'2e Tour'!$B$2:$D$101,3,FALSE)),1,0)</f>
        <v>0</v>
      </c>
      <c r="R20" s="66">
        <f>IF(Q20=1,(VLOOKUP($I20,'2e Tour'!$B$2:$F$101,3,FALSE)-VLOOKUP($I20,'2e Tour'!$B$2:$F$101,5,FALSE)&gt;0)*1,0)</f>
        <v>0</v>
      </c>
      <c r="S20" s="67">
        <f>IF(Q20=1,VLOOKUP($I20,'2e Tour'!$B$2:$D$101,3,FALSE),0)</f>
        <v>0</v>
      </c>
      <c r="T20" s="65">
        <f>IF(ISNUMBER(VLOOKUP($I20,'3e Tour'!$B$2:$D$101,3,FALSE)),1,0)</f>
        <v>0</v>
      </c>
      <c r="U20" s="66">
        <f>IF(T20=1,(VLOOKUP($I20,'3e Tour'!$B$2:$F$101,3,FALSE)-VLOOKUP($I20,'3e Tour'!$B$2:$F$101,5,FALSE)&gt;0)*1,0)</f>
        <v>0</v>
      </c>
      <c r="V20" s="67">
        <f>IF(T20=1,VLOOKUP($I20,'3e Tour'!$B$2:$D$101,3,FALSE),0)</f>
        <v>0</v>
      </c>
      <c r="W20" s="65">
        <f>IF(ISNUMBER(VLOOKUP($I20,'4e Tour'!$B$2:$D$101,3,FALSE)),1,0)</f>
        <v>0</v>
      </c>
      <c r="X20" s="66">
        <f>IF(W20=1,(VLOOKUP($I20,'4e Tour'!$B$2:$F$101,3,FALSE)-VLOOKUP($I20,'4e Tour'!$B$2:$F$101,5,FALSE)&gt;0)*1,0)</f>
        <v>0</v>
      </c>
      <c r="Y20" s="67">
        <f>IF(W20=1,VLOOKUP($I20,'4e Tour'!$B$2:$D$101,3,FALSE),0)</f>
        <v>0</v>
      </c>
    </row>
    <row r="21" spans="8:25" x14ac:dyDescent="0.2">
      <c r="H21" s="63">
        <v>19</v>
      </c>
      <c r="I21" s="64">
        <v>19</v>
      </c>
      <c r="J21" s="64" t="str">
        <f>IF(ISBLANK(VLOOKUP($I21,Equipes!$A$2:$B$101,2,FALSE)),"",VLOOKUP($I21,Equipes!$A$2:$B$101,2,FALSE))</f>
        <v/>
      </c>
      <c r="K21" s="65">
        <f t="shared" si="0"/>
        <v>0</v>
      </c>
      <c r="L21" s="66">
        <f t="shared" si="1"/>
        <v>0</v>
      </c>
      <c r="M21" s="67">
        <f t="shared" si="2"/>
        <v>0</v>
      </c>
      <c r="N21" s="65">
        <f>IF(ISNUMBER(VLOOKUP($I21,'1er Tour'!$B$2:$D$101,3,FALSE)),1,0)</f>
        <v>0</v>
      </c>
      <c r="O21" s="66">
        <f>IF(N21=1,(VLOOKUP($I21,'1er Tour'!$B$2:$F$101,3,FALSE)-VLOOKUP($I21,'1er Tour'!$B$2:$F$101,5,FALSE)&gt;0)*1,0)</f>
        <v>0</v>
      </c>
      <c r="P21" s="67">
        <f>IF(N21=1,VLOOKUP($I21,'1er Tour'!$B$2:$D$101,3,FALSE),0)</f>
        <v>0</v>
      </c>
      <c r="Q21" s="65">
        <f>IF(ISNUMBER(VLOOKUP($I21,'2e Tour'!$B$2:$D$101,3,FALSE)),1,0)</f>
        <v>0</v>
      </c>
      <c r="R21" s="66">
        <f>IF(Q21=1,(VLOOKUP($I21,'2e Tour'!$B$2:$F$101,3,FALSE)-VLOOKUP($I21,'2e Tour'!$B$2:$F$101,5,FALSE)&gt;0)*1,0)</f>
        <v>0</v>
      </c>
      <c r="S21" s="67">
        <f>IF(Q21=1,VLOOKUP($I21,'2e Tour'!$B$2:$D$101,3,FALSE),0)</f>
        <v>0</v>
      </c>
      <c r="T21" s="65">
        <f>IF(ISNUMBER(VLOOKUP($I21,'3e Tour'!$B$2:$D$101,3,FALSE)),1,0)</f>
        <v>0</v>
      </c>
      <c r="U21" s="66">
        <f>IF(T21=1,(VLOOKUP($I21,'3e Tour'!$B$2:$F$101,3,FALSE)-VLOOKUP($I21,'3e Tour'!$B$2:$F$101,5,FALSE)&gt;0)*1,0)</f>
        <v>0</v>
      </c>
      <c r="V21" s="67">
        <f>IF(T21=1,VLOOKUP($I21,'3e Tour'!$B$2:$D$101,3,FALSE),0)</f>
        <v>0</v>
      </c>
      <c r="W21" s="65">
        <f>IF(ISNUMBER(VLOOKUP($I21,'4e Tour'!$B$2:$D$101,3,FALSE)),1,0)</f>
        <v>0</v>
      </c>
      <c r="X21" s="66">
        <f>IF(W21=1,(VLOOKUP($I21,'4e Tour'!$B$2:$F$101,3,FALSE)-VLOOKUP($I21,'4e Tour'!$B$2:$F$101,5,FALSE)&gt;0)*1,0)</f>
        <v>0</v>
      </c>
      <c r="Y21" s="67">
        <f>IF(W21=1,VLOOKUP($I21,'4e Tour'!$B$2:$D$101,3,FALSE),0)</f>
        <v>0</v>
      </c>
    </row>
    <row r="22" spans="8:25" x14ac:dyDescent="0.2">
      <c r="H22" s="63">
        <v>20</v>
      </c>
      <c r="I22" s="64">
        <v>20</v>
      </c>
      <c r="J22" s="64" t="str">
        <f>IF(ISBLANK(VLOOKUP($I22,Equipes!$A$2:$B$101,2,FALSE)),"",VLOOKUP($I22,Equipes!$A$2:$B$101,2,FALSE))</f>
        <v/>
      </c>
      <c r="K22" s="65">
        <f t="shared" si="0"/>
        <v>0</v>
      </c>
      <c r="L22" s="66">
        <f t="shared" si="1"/>
        <v>0</v>
      </c>
      <c r="M22" s="67">
        <f t="shared" si="2"/>
        <v>0</v>
      </c>
      <c r="N22" s="65">
        <f>IF(ISNUMBER(VLOOKUP($I22,'1er Tour'!$B$2:$D$101,3,FALSE)),1,0)</f>
        <v>0</v>
      </c>
      <c r="O22" s="66">
        <f>IF(N22=1,(VLOOKUP($I22,'1er Tour'!$B$2:$F$101,3,FALSE)-VLOOKUP($I22,'1er Tour'!$B$2:$F$101,5,FALSE)&gt;0)*1,0)</f>
        <v>0</v>
      </c>
      <c r="P22" s="67">
        <f>IF(N22=1,VLOOKUP($I22,'1er Tour'!$B$2:$D$101,3,FALSE),0)</f>
        <v>0</v>
      </c>
      <c r="Q22" s="65">
        <f>IF(ISNUMBER(VLOOKUP($I22,'2e Tour'!$B$2:$D$101,3,FALSE)),1,0)</f>
        <v>0</v>
      </c>
      <c r="R22" s="66">
        <f>IF(Q22=1,(VLOOKUP($I22,'2e Tour'!$B$2:$F$101,3,FALSE)-VLOOKUP($I22,'2e Tour'!$B$2:$F$101,5,FALSE)&gt;0)*1,0)</f>
        <v>0</v>
      </c>
      <c r="S22" s="67">
        <f>IF(Q22=1,VLOOKUP($I22,'2e Tour'!$B$2:$D$101,3,FALSE),0)</f>
        <v>0</v>
      </c>
      <c r="T22" s="65">
        <f>IF(ISNUMBER(VLOOKUP($I22,'3e Tour'!$B$2:$D$101,3,FALSE)),1,0)</f>
        <v>0</v>
      </c>
      <c r="U22" s="66">
        <f>IF(T22=1,(VLOOKUP($I22,'3e Tour'!$B$2:$F$101,3,FALSE)-VLOOKUP($I22,'3e Tour'!$B$2:$F$101,5,FALSE)&gt;0)*1,0)</f>
        <v>0</v>
      </c>
      <c r="V22" s="67">
        <f>IF(T22=1,VLOOKUP($I22,'3e Tour'!$B$2:$D$101,3,FALSE),0)</f>
        <v>0</v>
      </c>
      <c r="W22" s="65">
        <f>IF(ISNUMBER(VLOOKUP($I22,'4e Tour'!$B$2:$D$101,3,FALSE)),1,0)</f>
        <v>0</v>
      </c>
      <c r="X22" s="66">
        <f>IF(W22=1,(VLOOKUP($I22,'4e Tour'!$B$2:$F$101,3,FALSE)-VLOOKUP($I22,'4e Tour'!$B$2:$F$101,5,FALSE)&gt;0)*1,0)</f>
        <v>0</v>
      </c>
      <c r="Y22" s="67">
        <f>IF(W22=1,VLOOKUP($I22,'4e Tour'!$B$2:$D$101,3,FALSE),0)</f>
        <v>0</v>
      </c>
    </row>
    <row r="23" spans="8:25" x14ac:dyDescent="0.2">
      <c r="H23" s="63">
        <v>21</v>
      </c>
      <c r="I23" s="64">
        <v>21</v>
      </c>
      <c r="J23" s="64" t="str">
        <f>IF(ISBLANK(VLOOKUP($I23,Equipes!$A$2:$B$101,2,FALSE)),"",VLOOKUP($I23,Equipes!$A$2:$B$101,2,FALSE))</f>
        <v/>
      </c>
      <c r="K23" s="65">
        <f t="shared" si="0"/>
        <v>0</v>
      </c>
      <c r="L23" s="66">
        <f t="shared" si="1"/>
        <v>0</v>
      </c>
      <c r="M23" s="67">
        <f t="shared" si="2"/>
        <v>0</v>
      </c>
      <c r="N23" s="65">
        <f>IF(ISNUMBER(VLOOKUP($I23,'1er Tour'!$B$2:$D$101,3,FALSE)),1,0)</f>
        <v>0</v>
      </c>
      <c r="O23" s="66">
        <f>IF(N23=1,(VLOOKUP($I23,'1er Tour'!$B$2:$F$101,3,FALSE)-VLOOKUP($I23,'1er Tour'!$B$2:$F$101,5,FALSE)&gt;0)*1,0)</f>
        <v>0</v>
      </c>
      <c r="P23" s="67">
        <f>IF(N23=1,VLOOKUP($I23,'1er Tour'!$B$2:$D$101,3,FALSE),0)</f>
        <v>0</v>
      </c>
      <c r="Q23" s="65">
        <f>IF(ISNUMBER(VLOOKUP($I23,'2e Tour'!$B$2:$D$101,3,FALSE)),1,0)</f>
        <v>0</v>
      </c>
      <c r="R23" s="66">
        <f>IF(Q23=1,(VLOOKUP($I23,'2e Tour'!$B$2:$F$101,3,FALSE)-VLOOKUP($I23,'2e Tour'!$B$2:$F$101,5,FALSE)&gt;0)*1,0)</f>
        <v>0</v>
      </c>
      <c r="S23" s="67">
        <f>IF(Q23=1,VLOOKUP($I23,'2e Tour'!$B$2:$D$101,3,FALSE),0)</f>
        <v>0</v>
      </c>
      <c r="T23" s="65">
        <f>IF(ISNUMBER(VLOOKUP($I23,'3e Tour'!$B$2:$D$101,3,FALSE)),1,0)</f>
        <v>0</v>
      </c>
      <c r="U23" s="66">
        <f>IF(T23=1,(VLOOKUP($I23,'3e Tour'!$B$2:$F$101,3,FALSE)-VLOOKUP($I23,'3e Tour'!$B$2:$F$101,5,FALSE)&gt;0)*1,0)</f>
        <v>0</v>
      </c>
      <c r="V23" s="67">
        <f>IF(T23=1,VLOOKUP($I23,'3e Tour'!$B$2:$D$101,3,FALSE),0)</f>
        <v>0</v>
      </c>
      <c r="W23" s="65">
        <f>IF(ISNUMBER(VLOOKUP($I23,'4e Tour'!$B$2:$D$101,3,FALSE)),1,0)</f>
        <v>0</v>
      </c>
      <c r="X23" s="66">
        <f>IF(W23=1,(VLOOKUP($I23,'4e Tour'!$B$2:$F$101,3,FALSE)-VLOOKUP($I23,'4e Tour'!$B$2:$F$101,5,FALSE)&gt;0)*1,0)</f>
        <v>0</v>
      </c>
      <c r="Y23" s="67">
        <f>IF(W23=1,VLOOKUP($I23,'4e Tour'!$B$2:$D$101,3,FALSE),0)</f>
        <v>0</v>
      </c>
    </row>
    <row r="24" spans="8:25" x14ac:dyDescent="0.2">
      <c r="H24" s="63">
        <v>22</v>
      </c>
      <c r="I24" s="64">
        <v>22</v>
      </c>
      <c r="J24" s="64" t="str">
        <f>IF(ISBLANK(VLOOKUP($I24,Equipes!$A$2:$B$101,2,FALSE)),"",VLOOKUP($I24,Equipes!$A$2:$B$101,2,FALSE))</f>
        <v/>
      </c>
      <c r="K24" s="65">
        <f t="shared" si="0"/>
        <v>0</v>
      </c>
      <c r="L24" s="66">
        <f t="shared" si="1"/>
        <v>0</v>
      </c>
      <c r="M24" s="67">
        <f t="shared" si="2"/>
        <v>0</v>
      </c>
      <c r="N24" s="65">
        <f>IF(ISNUMBER(VLOOKUP($I24,'1er Tour'!$B$2:$D$101,3,FALSE)),1,0)</f>
        <v>0</v>
      </c>
      <c r="O24" s="66">
        <f>IF(N24=1,(VLOOKUP($I24,'1er Tour'!$B$2:$F$101,3,FALSE)-VLOOKUP($I24,'1er Tour'!$B$2:$F$101,5,FALSE)&gt;0)*1,0)</f>
        <v>0</v>
      </c>
      <c r="P24" s="67">
        <f>IF(N24=1,VLOOKUP($I24,'1er Tour'!$B$2:$D$101,3,FALSE),0)</f>
        <v>0</v>
      </c>
      <c r="Q24" s="65">
        <f>IF(ISNUMBER(VLOOKUP($I24,'2e Tour'!$B$2:$D$101,3,FALSE)),1,0)</f>
        <v>0</v>
      </c>
      <c r="R24" s="66">
        <f>IF(Q24=1,(VLOOKUP($I24,'2e Tour'!$B$2:$F$101,3,FALSE)-VLOOKUP($I24,'2e Tour'!$B$2:$F$101,5,FALSE)&gt;0)*1,0)</f>
        <v>0</v>
      </c>
      <c r="S24" s="67">
        <f>IF(Q24=1,VLOOKUP($I24,'2e Tour'!$B$2:$D$101,3,FALSE),0)</f>
        <v>0</v>
      </c>
      <c r="T24" s="65">
        <f>IF(ISNUMBER(VLOOKUP($I24,'3e Tour'!$B$2:$D$101,3,FALSE)),1,0)</f>
        <v>0</v>
      </c>
      <c r="U24" s="66">
        <f>IF(T24=1,(VLOOKUP($I24,'3e Tour'!$B$2:$F$101,3,FALSE)-VLOOKUP($I24,'3e Tour'!$B$2:$F$101,5,FALSE)&gt;0)*1,0)</f>
        <v>0</v>
      </c>
      <c r="V24" s="67">
        <f>IF(T24=1,VLOOKUP($I24,'3e Tour'!$B$2:$D$101,3,FALSE),0)</f>
        <v>0</v>
      </c>
      <c r="W24" s="65">
        <f>IF(ISNUMBER(VLOOKUP($I24,'4e Tour'!$B$2:$D$101,3,FALSE)),1,0)</f>
        <v>0</v>
      </c>
      <c r="X24" s="66">
        <f>IF(W24=1,(VLOOKUP($I24,'4e Tour'!$B$2:$F$101,3,FALSE)-VLOOKUP($I24,'4e Tour'!$B$2:$F$101,5,FALSE)&gt;0)*1,0)</f>
        <v>0</v>
      </c>
      <c r="Y24" s="67">
        <f>IF(W24=1,VLOOKUP($I24,'4e Tour'!$B$2:$D$101,3,FALSE),0)</f>
        <v>0</v>
      </c>
    </row>
    <row r="25" spans="8:25" x14ac:dyDescent="0.2">
      <c r="H25" s="63">
        <v>23</v>
      </c>
      <c r="I25" s="64">
        <v>23</v>
      </c>
      <c r="J25" s="64" t="str">
        <f>IF(ISBLANK(VLOOKUP($I25,Equipes!$A$2:$B$101,2,FALSE)),"",VLOOKUP($I25,Equipes!$A$2:$B$101,2,FALSE))</f>
        <v/>
      </c>
      <c r="K25" s="65">
        <f t="shared" si="0"/>
        <v>0</v>
      </c>
      <c r="L25" s="66">
        <f t="shared" si="1"/>
        <v>0</v>
      </c>
      <c r="M25" s="67">
        <f t="shared" si="2"/>
        <v>0</v>
      </c>
      <c r="N25" s="65">
        <f>IF(ISNUMBER(VLOOKUP($I25,'1er Tour'!$B$2:$D$101,3,FALSE)),1,0)</f>
        <v>0</v>
      </c>
      <c r="O25" s="66">
        <f>IF(N25=1,(VLOOKUP($I25,'1er Tour'!$B$2:$F$101,3,FALSE)-VLOOKUP($I25,'1er Tour'!$B$2:$F$101,5,FALSE)&gt;0)*1,0)</f>
        <v>0</v>
      </c>
      <c r="P25" s="67">
        <f>IF(N25=1,VLOOKUP($I25,'1er Tour'!$B$2:$D$101,3,FALSE),0)</f>
        <v>0</v>
      </c>
      <c r="Q25" s="65">
        <f>IF(ISNUMBER(VLOOKUP($I25,'2e Tour'!$B$2:$D$101,3,FALSE)),1,0)</f>
        <v>0</v>
      </c>
      <c r="R25" s="66">
        <f>IF(Q25=1,(VLOOKUP($I25,'2e Tour'!$B$2:$F$101,3,FALSE)-VLOOKUP($I25,'2e Tour'!$B$2:$F$101,5,FALSE)&gt;0)*1,0)</f>
        <v>0</v>
      </c>
      <c r="S25" s="67">
        <f>IF(Q25=1,VLOOKUP($I25,'2e Tour'!$B$2:$D$101,3,FALSE),0)</f>
        <v>0</v>
      </c>
      <c r="T25" s="65">
        <f>IF(ISNUMBER(VLOOKUP($I25,'3e Tour'!$B$2:$D$101,3,FALSE)),1,0)</f>
        <v>0</v>
      </c>
      <c r="U25" s="66">
        <f>IF(T25=1,(VLOOKUP($I25,'3e Tour'!$B$2:$F$101,3,FALSE)-VLOOKUP($I25,'3e Tour'!$B$2:$F$101,5,FALSE)&gt;0)*1,0)</f>
        <v>0</v>
      </c>
      <c r="V25" s="67">
        <f>IF(T25=1,VLOOKUP($I25,'3e Tour'!$B$2:$D$101,3,FALSE),0)</f>
        <v>0</v>
      </c>
      <c r="W25" s="65">
        <f>IF(ISNUMBER(VLOOKUP($I25,'4e Tour'!$B$2:$D$101,3,FALSE)),1,0)</f>
        <v>0</v>
      </c>
      <c r="X25" s="66">
        <f>IF(W25=1,(VLOOKUP($I25,'4e Tour'!$B$2:$F$101,3,FALSE)-VLOOKUP($I25,'4e Tour'!$B$2:$F$101,5,FALSE)&gt;0)*1,0)</f>
        <v>0</v>
      </c>
      <c r="Y25" s="67">
        <f>IF(W25=1,VLOOKUP($I25,'4e Tour'!$B$2:$D$101,3,FALSE),0)</f>
        <v>0</v>
      </c>
    </row>
    <row r="26" spans="8:25" x14ac:dyDescent="0.2">
      <c r="H26" s="63">
        <v>24</v>
      </c>
      <c r="I26" s="64">
        <v>24</v>
      </c>
      <c r="J26" s="64" t="str">
        <f>IF(ISBLANK(VLOOKUP($I26,Equipes!$A$2:$B$101,2,FALSE)),"",VLOOKUP($I26,Equipes!$A$2:$B$101,2,FALSE))</f>
        <v/>
      </c>
      <c r="K26" s="65">
        <f t="shared" si="0"/>
        <v>0</v>
      </c>
      <c r="L26" s="66">
        <f t="shared" si="1"/>
        <v>0</v>
      </c>
      <c r="M26" s="67">
        <f t="shared" si="2"/>
        <v>0</v>
      </c>
      <c r="N26" s="65">
        <f>IF(ISNUMBER(VLOOKUP($I26,'1er Tour'!$B$2:$D$101,3,FALSE)),1,0)</f>
        <v>0</v>
      </c>
      <c r="O26" s="66">
        <f>IF(N26=1,(VLOOKUP($I26,'1er Tour'!$B$2:$F$101,3,FALSE)-VLOOKUP($I26,'1er Tour'!$B$2:$F$101,5,FALSE)&gt;0)*1,0)</f>
        <v>0</v>
      </c>
      <c r="P26" s="67">
        <f>IF(N26=1,VLOOKUP($I26,'1er Tour'!$B$2:$D$101,3,FALSE),0)</f>
        <v>0</v>
      </c>
      <c r="Q26" s="65">
        <f>IF(ISNUMBER(VLOOKUP($I26,'2e Tour'!$B$2:$D$101,3,FALSE)),1,0)</f>
        <v>0</v>
      </c>
      <c r="R26" s="66">
        <f>IF(Q26=1,(VLOOKUP($I26,'2e Tour'!$B$2:$F$101,3,FALSE)-VLOOKUP($I26,'2e Tour'!$B$2:$F$101,5,FALSE)&gt;0)*1,0)</f>
        <v>0</v>
      </c>
      <c r="S26" s="67">
        <f>IF(Q26=1,VLOOKUP($I26,'2e Tour'!$B$2:$D$101,3,FALSE),0)</f>
        <v>0</v>
      </c>
      <c r="T26" s="65">
        <f>IF(ISNUMBER(VLOOKUP($I26,'3e Tour'!$B$2:$D$101,3,FALSE)),1,0)</f>
        <v>0</v>
      </c>
      <c r="U26" s="66">
        <f>IF(T26=1,(VLOOKUP($I26,'3e Tour'!$B$2:$F$101,3,FALSE)-VLOOKUP($I26,'3e Tour'!$B$2:$F$101,5,FALSE)&gt;0)*1,0)</f>
        <v>0</v>
      </c>
      <c r="V26" s="67">
        <f>IF(T26=1,VLOOKUP($I26,'3e Tour'!$B$2:$D$101,3,FALSE),0)</f>
        <v>0</v>
      </c>
      <c r="W26" s="65">
        <f>IF(ISNUMBER(VLOOKUP($I26,'4e Tour'!$B$2:$D$101,3,FALSE)),1,0)</f>
        <v>0</v>
      </c>
      <c r="X26" s="66">
        <f>IF(W26=1,(VLOOKUP($I26,'4e Tour'!$B$2:$F$101,3,FALSE)-VLOOKUP($I26,'4e Tour'!$B$2:$F$101,5,FALSE)&gt;0)*1,0)</f>
        <v>0</v>
      </c>
      <c r="Y26" s="67">
        <f>IF(W26=1,VLOOKUP($I26,'4e Tour'!$B$2:$D$101,3,FALSE),0)</f>
        <v>0</v>
      </c>
    </row>
    <row r="27" spans="8:25" x14ac:dyDescent="0.2">
      <c r="H27" s="63">
        <v>25</v>
      </c>
      <c r="I27" s="64">
        <v>25</v>
      </c>
      <c r="J27" s="64" t="str">
        <f>IF(ISBLANK(VLOOKUP($I27,Equipes!$A$2:$B$101,2,FALSE)),"",VLOOKUP($I27,Equipes!$A$2:$B$101,2,FALSE))</f>
        <v/>
      </c>
      <c r="K27" s="65">
        <f t="shared" si="0"/>
        <v>0</v>
      </c>
      <c r="L27" s="66">
        <f t="shared" si="1"/>
        <v>0</v>
      </c>
      <c r="M27" s="67">
        <f t="shared" si="2"/>
        <v>0</v>
      </c>
      <c r="N27" s="65">
        <f>IF(ISNUMBER(VLOOKUP($I27,'1er Tour'!$B$2:$D$101,3,FALSE)),1,0)</f>
        <v>0</v>
      </c>
      <c r="O27" s="66">
        <f>IF(N27=1,(VLOOKUP($I27,'1er Tour'!$B$2:$F$101,3,FALSE)-VLOOKUP($I27,'1er Tour'!$B$2:$F$101,5,FALSE)&gt;0)*1,0)</f>
        <v>0</v>
      </c>
      <c r="P27" s="67">
        <f>IF(N27=1,VLOOKUP($I27,'1er Tour'!$B$2:$D$101,3,FALSE),0)</f>
        <v>0</v>
      </c>
      <c r="Q27" s="65">
        <f>IF(ISNUMBER(VLOOKUP($I27,'2e Tour'!$B$2:$D$101,3,FALSE)),1,0)</f>
        <v>0</v>
      </c>
      <c r="R27" s="66">
        <f>IF(Q27=1,(VLOOKUP($I27,'2e Tour'!$B$2:$F$101,3,FALSE)-VLOOKUP($I27,'2e Tour'!$B$2:$F$101,5,FALSE)&gt;0)*1,0)</f>
        <v>0</v>
      </c>
      <c r="S27" s="67">
        <f>IF(Q27=1,VLOOKUP($I27,'2e Tour'!$B$2:$D$101,3,FALSE),0)</f>
        <v>0</v>
      </c>
      <c r="T27" s="65">
        <f>IF(ISNUMBER(VLOOKUP($I27,'3e Tour'!$B$2:$D$101,3,FALSE)),1,0)</f>
        <v>0</v>
      </c>
      <c r="U27" s="66">
        <f>IF(T27=1,(VLOOKUP($I27,'3e Tour'!$B$2:$F$101,3,FALSE)-VLOOKUP($I27,'3e Tour'!$B$2:$F$101,5,FALSE)&gt;0)*1,0)</f>
        <v>0</v>
      </c>
      <c r="V27" s="67">
        <f>IF(T27=1,VLOOKUP($I27,'3e Tour'!$B$2:$D$101,3,FALSE),0)</f>
        <v>0</v>
      </c>
      <c r="W27" s="65">
        <f>IF(ISNUMBER(VLOOKUP($I27,'4e Tour'!$B$2:$D$101,3,FALSE)),1,0)</f>
        <v>0</v>
      </c>
      <c r="X27" s="66">
        <f>IF(W27=1,(VLOOKUP($I27,'4e Tour'!$B$2:$F$101,3,FALSE)-VLOOKUP($I27,'4e Tour'!$B$2:$F$101,5,FALSE)&gt;0)*1,0)</f>
        <v>0</v>
      </c>
      <c r="Y27" s="67">
        <f>IF(W27=1,VLOOKUP($I27,'4e Tour'!$B$2:$D$101,3,FALSE),0)</f>
        <v>0</v>
      </c>
    </row>
    <row r="28" spans="8:25" x14ac:dyDescent="0.2">
      <c r="H28" s="63">
        <v>26</v>
      </c>
      <c r="I28" s="64">
        <v>26</v>
      </c>
      <c r="J28" s="64" t="str">
        <f>IF(ISBLANK(VLOOKUP($I28,Equipes!$A$2:$B$101,2,FALSE)),"",VLOOKUP($I28,Equipes!$A$2:$B$101,2,FALSE))</f>
        <v/>
      </c>
      <c r="K28" s="65">
        <f t="shared" si="0"/>
        <v>0</v>
      </c>
      <c r="L28" s="66">
        <f t="shared" si="1"/>
        <v>0</v>
      </c>
      <c r="M28" s="67">
        <f t="shared" si="2"/>
        <v>0</v>
      </c>
      <c r="N28" s="65">
        <f>IF(ISNUMBER(VLOOKUP($I28,'1er Tour'!$B$2:$D$101,3,FALSE)),1,0)</f>
        <v>0</v>
      </c>
      <c r="O28" s="66">
        <f>IF(N28=1,(VLOOKUP($I28,'1er Tour'!$B$2:$F$101,3,FALSE)-VLOOKUP($I28,'1er Tour'!$B$2:$F$101,5,FALSE)&gt;0)*1,0)</f>
        <v>0</v>
      </c>
      <c r="P28" s="67">
        <f>IF(N28=1,VLOOKUP($I28,'1er Tour'!$B$2:$D$101,3,FALSE),0)</f>
        <v>0</v>
      </c>
      <c r="Q28" s="65">
        <f>IF(ISNUMBER(VLOOKUP($I28,'2e Tour'!$B$2:$D$101,3,FALSE)),1,0)</f>
        <v>0</v>
      </c>
      <c r="R28" s="66">
        <f>IF(Q28=1,(VLOOKUP($I28,'2e Tour'!$B$2:$F$101,3,FALSE)-VLOOKUP($I28,'2e Tour'!$B$2:$F$101,5,FALSE)&gt;0)*1,0)</f>
        <v>0</v>
      </c>
      <c r="S28" s="67">
        <f>IF(Q28=1,VLOOKUP($I28,'2e Tour'!$B$2:$D$101,3,FALSE),0)</f>
        <v>0</v>
      </c>
      <c r="T28" s="65">
        <f>IF(ISNUMBER(VLOOKUP($I28,'3e Tour'!$B$2:$D$101,3,FALSE)),1,0)</f>
        <v>0</v>
      </c>
      <c r="U28" s="66">
        <f>IF(T28=1,(VLOOKUP($I28,'3e Tour'!$B$2:$F$101,3,FALSE)-VLOOKUP($I28,'3e Tour'!$B$2:$F$101,5,FALSE)&gt;0)*1,0)</f>
        <v>0</v>
      </c>
      <c r="V28" s="67">
        <f>IF(T28=1,VLOOKUP($I28,'3e Tour'!$B$2:$D$101,3,FALSE),0)</f>
        <v>0</v>
      </c>
      <c r="W28" s="65">
        <f>IF(ISNUMBER(VLOOKUP($I28,'4e Tour'!$B$2:$D$101,3,FALSE)),1,0)</f>
        <v>0</v>
      </c>
      <c r="X28" s="66">
        <f>IF(W28=1,(VLOOKUP($I28,'4e Tour'!$B$2:$F$101,3,FALSE)-VLOOKUP($I28,'4e Tour'!$B$2:$F$101,5,FALSE)&gt;0)*1,0)</f>
        <v>0</v>
      </c>
      <c r="Y28" s="67">
        <f>IF(W28=1,VLOOKUP($I28,'4e Tour'!$B$2:$D$101,3,FALSE),0)</f>
        <v>0</v>
      </c>
    </row>
    <row r="29" spans="8:25" x14ac:dyDescent="0.2">
      <c r="H29" s="63">
        <v>27</v>
      </c>
      <c r="I29" s="64">
        <v>27</v>
      </c>
      <c r="J29" s="64" t="str">
        <f>IF(ISBLANK(VLOOKUP($I29,Equipes!$A$2:$B$101,2,FALSE)),"",VLOOKUP($I29,Equipes!$A$2:$B$101,2,FALSE))</f>
        <v/>
      </c>
      <c r="K29" s="65">
        <f t="shared" si="0"/>
        <v>0</v>
      </c>
      <c r="L29" s="66">
        <f t="shared" si="1"/>
        <v>0</v>
      </c>
      <c r="M29" s="67">
        <f t="shared" si="2"/>
        <v>0</v>
      </c>
      <c r="N29" s="65">
        <f>IF(ISNUMBER(VLOOKUP($I29,'1er Tour'!$B$2:$D$101,3,FALSE)),1,0)</f>
        <v>0</v>
      </c>
      <c r="O29" s="66">
        <f>IF(N29=1,(VLOOKUP($I29,'1er Tour'!$B$2:$F$101,3,FALSE)-VLOOKUP($I29,'1er Tour'!$B$2:$F$101,5,FALSE)&gt;0)*1,0)</f>
        <v>0</v>
      </c>
      <c r="P29" s="67">
        <f>IF(N29=1,VLOOKUP($I29,'1er Tour'!$B$2:$D$101,3,FALSE),0)</f>
        <v>0</v>
      </c>
      <c r="Q29" s="65">
        <f>IF(ISNUMBER(VLOOKUP($I29,'2e Tour'!$B$2:$D$101,3,FALSE)),1,0)</f>
        <v>0</v>
      </c>
      <c r="R29" s="66">
        <f>IF(Q29=1,(VLOOKUP($I29,'2e Tour'!$B$2:$F$101,3,FALSE)-VLOOKUP($I29,'2e Tour'!$B$2:$F$101,5,FALSE)&gt;0)*1,0)</f>
        <v>0</v>
      </c>
      <c r="S29" s="67">
        <f>IF(Q29=1,VLOOKUP($I29,'2e Tour'!$B$2:$D$101,3,FALSE),0)</f>
        <v>0</v>
      </c>
      <c r="T29" s="65">
        <f>IF(ISNUMBER(VLOOKUP($I29,'3e Tour'!$B$2:$D$101,3,FALSE)),1,0)</f>
        <v>0</v>
      </c>
      <c r="U29" s="66">
        <f>IF(T29=1,(VLOOKUP($I29,'3e Tour'!$B$2:$F$101,3,FALSE)-VLOOKUP($I29,'3e Tour'!$B$2:$F$101,5,FALSE)&gt;0)*1,0)</f>
        <v>0</v>
      </c>
      <c r="V29" s="67">
        <f>IF(T29=1,VLOOKUP($I29,'3e Tour'!$B$2:$D$101,3,FALSE),0)</f>
        <v>0</v>
      </c>
      <c r="W29" s="65">
        <f>IF(ISNUMBER(VLOOKUP($I29,'4e Tour'!$B$2:$D$101,3,FALSE)),1,0)</f>
        <v>0</v>
      </c>
      <c r="X29" s="66">
        <f>IF(W29=1,(VLOOKUP($I29,'4e Tour'!$B$2:$F$101,3,FALSE)-VLOOKUP($I29,'4e Tour'!$B$2:$F$101,5,FALSE)&gt;0)*1,0)</f>
        <v>0</v>
      </c>
      <c r="Y29" s="67">
        <f>IF(W29=1,VLOOKUP($I29,'4e Tour'!$B$2:$D$101,3,FALSE),0)</f>
        <v>0</v>
      </c>
    </row>
    <row r="30" spans="8:25" x14ac:dyDescent="0.2">
      <c r="H30" s="63">
        <v>28</v>
      </c>
      <c r="I30" s="64">
        <v>28</v>
      </c>
      <c r="J30" s="64" t="str">
        <f>IF(ISBLANK(VLOOKUP($I30,Equipes!$A$2:$B$101,2,FALSE)),"",VLOOKUP($I30,Equipes!$A$2:$B$101,2,FALSE))</f>
        <v/>
      </c>
      <c r="K30" s="65">
        <f t="shared" si="0"/>
        <v>0</v>
      </c>
      <c r="L30" s="66">
        <f t="shared" si="1"/>
        <v>0</v>
      </c>
      <c r="M30" s="67">
        <f t="shared" si="2"/>
        <v>0</v>
      </c>
      <c r="N30" s="65">
        <f>IF(ISNUMBER(VLOOKUP($I30,'1er Tour'!$B$2:$D$101,3,FALSE)),1,0)</f>
        <v>0</v>
      </c>
      <c r="O30" s="66">
        <f>IF(N30=1,(VLOOKUP($I30,'1er Tour'!$B$2:$F$101,3,FALSE)-VLOOKUP($I30,'1er Tour'!$B$2:$F$101,5,FALSE)&gt;0)*1,0)</f>
        <v>0</v>
      </c>
      <c r="P30" s="67">
        <f>IF(N30=1,VLOOKUP($I30,'1er Tour'!$B$2:$D$101,3,FALSE),0)</f>
        <v>0</v>
      </c>
      <c r="Q30" s="65">
        <f>IF(ISNUMBER(VLOOKUP($I30,'2e Tour'!$B$2:$D$101,3,FALSE)),1,0)</f>
        <v>0</v>
      </c>
      <c r="R30" s="66">
        <f>IF(Q30=1,(VLOOKUP($I30,'2e Tour'!$B$2:$F$101,3,FALSE)-VLOOKUP($I30,'2e Tour'!$B$2:$F$101,5,FALSE)&gt;0)*1,0)</f>
        <v>0</v>
      </c>
      <c r="S30" s="67">
        <f>IF(Q30=1,VLOOKUP($I30,'2e Tour'!$B$2:$D$101,3,FALSE),0)</f>
        <v>0</v>
      </c>
      <c r="T30" s="65">
        <f>IF(ISNUMBER(VLOOKUP($I30,'3e Tour'!$B$2:$D$101,3,FALSE)),1,0)</f>
        <v>0</v>
      </c>
      <c r="U30" s="66">
        <f>IF(T30=1,(VLOOKUP($I30,'3e Tour'!$B$2:$F$101,3,FALSE)-VLOOKUP($I30,'3e Tour'!$B$2:$F$101,5,FALSE)&gt;0)*1,0)</f>
        <v>0</v>
      </c>
      <c r="V30" s="67">
        <f>IF(T30=1,VLOOKUP($I30,'3e Tour'!$B$2:$D$101,3,FALSE),0)</f>
        <v>0</v>
      </c>
      <c r="W30" s="65">
        <f>IF(ISNUMBER(VLOOKUP($I30,'4e Tour'!$B$2:$D$101,3,FALSE)),1,0)</f>
        <v>0</v>
      </c>
      <c r="X30" s="66">
        <f>IF(W30=1,(VLOOKUP($I30,'4e Tour'!$B$2:$F$101,3,FALSE)-VLOOKUP($I30,'4e Tour'!$B$2:$F$101,5,FALSE)&gt;0)*1,0)</f>
        <v>0</v>
      </c>
      <c r="Y30" s="67">
        <f>IF(W30=1,VLOOKUP($I30,'4e Tour'!$B$2:$D$101,3,FALSE),0)</f>
        <v>0</v>
      </c>
    </row>
    <row r="31" spans="8:25" x14ac:dyDescent="0.2">
      <c r="H31" s="63">
        <v>29</v>
      </c>
      <c r="I31" s="64">
        <v>29</v>
      </c>
      <c r="J31" s="64" t="str">
        <f>IF(ISBLANK(VLOOKUP($I31,Equipes!$A$2:$B$101,2,FALSE)),"",VLOOKUP($I31,Equipes!$A$2:$B$101,2,FALSE))</f>
        <v/>
      </c>
      <c r="K31" s="65">
        <f t="shared" si="0"/>
        <v>0</v>
      </c>
      <c r="L31" s="66">
        <f t="shared" si="1"/>
        <v>0</v>
      </c>
      <c r="M31" s="67">
        <f t="shared" si="2"/>
        <v>0</v>
      </c>
      <c r="N31" s="65">
        <f>IF(ISNUMBER(VLOOKUP($I31,'1er Tour'!$B$2:$D$101,3,FALSE)),1,0)</f>
        <v>0</v>
      </c>
      <c r="O31" s="66">
        <f>IF(N31=1,(VLOOKUP($I31,'1er Tour'!$B$2:$F$101,3,FALSE)-VLOOKUP($I31,'1er Tour'!$B$2:$F$101,5,FALSE)&gt;0)*1,0)</f>
        <v>0</v>
      </c>
      <c r="P31" s="67">
        <f>IF(N31=1,VLOOKUP($I31,'1er Tour'!$B$2:$D$101,3,FALSE),0)</f>
        <v>0</v>
      </c>
      <c r="Q31" s="65">
        <f>IF(ISNUMBER(VLOOKUP($I31,'2e Tour'!$B$2:$D$101,3,FALSE)),1,0)</f>
        <v>0</v>
      </c>
      <c r="R31" s="66">
        <f>IF(Q31=1,(VLOOKUP($I31,'2e Tour'!$B$2:$F$101,3,FALSE)-VLOOKUP($I31,'2e Tour'!$B$2:$F$101,5,FALSE)&gt;0)*1,0)</f>
        <v>0</v>
      </c>
      <c r="S31" s="67">
        <f>IF(Q31=1,VLOOKUP($I31,'2e Tour'!$B$2:$D$101,3,FALSE),0)</f>
        <v>0</v>
      </c>
      <c r="T31" s="65">
        <f>IF(ISNUMBER(VLOOKUP($I31,'3e Tour'!$B$2:$D$101,3,FALSE)),1,0)</f>
        <v>0</v>
      </c>
      <c r="U31" s="66">
        <f>IF(T31=1,(VLOOKUP($I31,'3e Tour'!$B$2:$F$101,3,FALSE)-VLOOKUP($I31,'3e Tour'!$B$2:$F$101,5,FALSE)&gt;0)*1,0)</f>
        <v>0</v>
      </c>
      <c r="V31" s="67">
        <f>IF(T31=1,VLOOKUP($I31,'3e Tour'!$B$2:$D$101,3,FALSE),0)</f>
        <v>0</v>
      </c>
      <c r="W31" s="65">
        <f>IF(ISNUMBER(VLOOKUP($I31,'4e Tour'!$B$2:$D$101,3,FALSE)),1,0)</f>
        <v>0</v>
      </c>
      <c r="X31" s="66">
        <f>IF(W31=1,(VLOOKUP($I31,'4e Tour'!$B$2:$F$101,3,FALSE)-VLOOKUP($I31,'4e Tour'!$B$2:$F$101,5,FALSE)&gt;0)*1,0)</f>
        <v>0</v>
      </c>
      <c r="Y31" s="67">
        <f>IF(W31=1,VLOOKUP($I31,'4e Tour'!$B$2:$D$101,3,FALSE),0)</f>
        <v>0</v>
      </c>
    </row>
    <row r="32" spans="8:25" x14ac:dyDescent="0.2">
      <c r="H32" s="63">
        <v>30</v>
      </c>
      <c r="I32" s="64">
        <v>30</v>
      </c>
      <c r="J32" s="64" t="str">
        <f>IF(ISBLANK(VLOOKUP($I32,Equipes!$A$2:$B$101,2,FALSE)),"",VLOOKUP($I32,Equipes!$A$2:$B$101,2,FALSE))</f>
        <v/>
      </c>
      <c r="K32" s="65">
        <f t="shared" si="0"/>
        <v>0</v>
      </c>
      <c r="L32" s="66">
        <f t="shared" si="1"/>
        <v>0</v>
      </c>
      <c r="M32" s="67">
        <f t="shared" si="2"/>
        <v>0</v>
      </c>
      <c r="N32" s="65">
        <f>IF(ISNUMBER(VLOOKUP($I32,'1er Tour'!$B$2:$D$101,3,FALSE)),1,0)</f>
        <v>0</v>
      </c>
      <c r="O32" s="66">
        <f>IF(N32=1,(VLOOKUP($I32,'1er Tour'!$B$2:$F$101,3,FALSE)-VLOOKUP($I32,'1er Tour'!$B$2:$F$101,5,FALSE)&gt;0)*1,0)</f>
        <v>0</v>
      </c>
      <c r="P32" s="67">
        <f>IF(N32=1,VLOOKUP($I32,'1er Tour'!$B$2:$D$101,3,FALSE),0)</f>
        <v>0</v>
      </c>
      <c r="Q32" s="65">
        <f>IF(ISNUMBER(VLOOKUP($I32,'2e Tour'!$B$2:$D$101,3,FALSE)),1,0)</f>
        <v>0</v>
      </c>
      <c r="R32" s="66">
        <f>IF(Q32=1,(VLOOKUP($I32,'2e Tour'!$B$2:$F$101,3,FALSE)-VLOOKUP($I32,'2e Tour'!$B$2:$F$101,5,FALSE)&gt;0)*1,0)</f>
        <v>0</v>
      </c>
      <c r="S32" s="67">
        <f>IF(Q32=1,VLOOKUP($I32,'2e Tour'!$B$2:$D$101,3,FALSE),0)</f>
        <v>0</v>
      </c>
      <c r="T32" s="65">
        <f>IF(ISNUMBER(VLOOKUP($I32,'3e Tour'!$B$2:$D$101,3,FALSE)),1,0)</f>
        <v>0</v>
      </c>
      <c r="U32" s="66">
        <f>IF(T32=1,(VLOOKUP($I32,'3e Tour'!$B$2:$F$101,3,FALSE)-VLOOKUP($I32,'3e Tour'!$B$2:$F$101,5,FALSE)&gt;0)*1,0)</f>
        <v>0</v>
      </c>
      <c r="V32" s="67">
        <f>IF(T32=1,VLOOKUP($I32,'3e Tour'!$B$2:$D$101,3,FALSE),0)</f>
        <v>0</v>
      </c>
      <c r="W32" s="65">
        <f>IF(ISNUMBER(VLOOKUP($I32,'4e Tour'!$B$2:$D$101,3,FALSE)),1,0)</f>
        <v>0</v>
      </c>
      <c r="X32" s="66">
        <f>IF(W32=1,(VLOOKUP($I32,'4e Tour'!$B$2:$F$101,3,FALSE)-VLOOKUP($I32,'4e Tour'!$B$2:$F$101,5,FALSE)&gt;0)*1,0)</f>
        <v>0</v>
      </c>
      <c r="Y32" s="67">
        <f>IF(W32=1,VLOOKUP($I32,'4e Tour'!$B$2:$D$101,3,FALSE),0)</f>
        <v>0</v>
      </c>
    </row>
    <row r="33" spans="8:25" x14ac:dyDescent="0.2">
      <c r="H33" s="63">
        <v>31</v>
      </c>
      <c r="I33" s="64">
        <v>31</v>
      </c>
      <c r="J33" s="64" t="str">
        <f>IF(ISBLANK(VLOOKUP($I33,Equipes!$A$2:$B$101,2,FALSE)),"",VLOOKUP($I33,Equipes!$A$2:$B$101,2,FALSE))</f>
        <v/>
      </c>
      <c r="K33" s="65">
        <f t="shared" si="0"/>
        <v>0</v>
      </c>
      <c r="L33" s="66">
        <f t="shared" si="1"/>
        <v>0</v>
      </c>
      <c r="M33" s="67">
        <f t="shared" si="2"/>
        <v>0</v>
      </c>
      <c r="N33" s="65">
        <f>IF(ISNUMBER(VLOOKUP($I33,'1er Tour'!$B$2:$D$101,3,FALSE)),1,0)</f>
        <v>0</v>
      </c>
      <c r="O33" s="66">
        <f>IF(N33=1,(VLOOKUP($I33,'1er Tour'!$B$2:$F$101,3,FALSE)-VLOOKUP($I33,'1er Tour'!$B$2:$F$101,5,FALSE)&gt;0)*1,0)</f>
        <v>0</v>
      </c>
      <c r="P33" s="67">
        <f>IF(N33=1,VLOOKUP($I33,'1er Tour'!$B$2:$D$101,3,FALSE),0)</f>
        <v>0</v>
      </c>
      <c r="Q33" s="65">
        <f>IF(ISNUMBER(VLOOKUP($I33,'2e Tour'!$B$2:$D$101,3,FALSE)),1,0)</f>
        <v>0</v>
      </c>
      <c r="R33" s="66">
        <f>IF(Q33=1,(VLOOKUP($I33,'2e Tour'!$B$2:$F$101,3,FALSE)-VLOOKUP($I33,'2e Tour'!$B$2:$F$101,5,FALSE)&gt;0)*1,0)</f>
        <v>0</v>
      </c>
      <c r="S33" s="67">
        <f>IF(Q33=1,VLOOKUP($I33,'2e Tour'!$B$2:$D$101,3,FALSE),0)</f>
        <v>0</v>
      </c>
      <c r="T33" s="65">
        <f>IF(ISNUMBER(VLOOKUP($I33,'3e Tour'!$B$2:$D$101,3,FALSE)),1,0)</f>
        <v>0</v>
      </c>
      <c r="U33" s="66">
        <f>IF(T33=1,(VLOOKUP($I33,'3e Tour'!$B$2:$F$101,3,FALSE)-VLOOKUP($I33,'3e Tour'!$B$2:$F$101,5,FALSE)&gt;0)*1,0)</f>
        <v>0</v>
      </c>
      <c r="V33" s="67">
        <f>IF(T33=1,VLOOKUP($I33,'3e Tour'!$B$2:$D$101,3,FALSE),0)</f>
        <v>0</v>
      </c>
      <c r="W33" s="65">
        <f>IF(ISNUMBER(VLOOKUP($I33,'4e Tour'!$B$2:$D$101,3,FALSE)),1,0)</f>
        <v>0</v>
      </c>
      <c r="X33" s="66">
        <f>IF(W33=1,(VLOOKUP($I33,'4e Tour'!$B$2:$F$101,3,FALSE)-VLOOKUP($I33,'4e Tour'!$B$2:$F$101,5,FALSE)&gt;0)*1,0)</f>
        <v>0</v>
      </c>
      <c r="Y33" s="67">
        <f>IF(W33=1,VLOOKUP($I33,'4e Tour'!$B$2:$D$101,3,FALSE),0)</f>
        <v>0</v>
      </c>
    </row>
    <row r="34" spans="8:25" x14ac:dyDescent="0.2">
      <c r="H34" s="63">
        <v>32</v>
      </c>
      <c r="I34" s="64">
        <v>32</v>
      </c>
      <c r="J34" s="64" t="str">
        <f>IF(ISBLANK(VLOOKUP($I34,Equipes!$A$2:$B$101,2,FALSE)),"",VLOOKUP($I34,Equipes!$A$2:$B$101,2,FALSE))</f>
        <v/>
      </c>
      <c r="K34" s="65">
        <f t="shared" si="0"/>
        <v>0</v>
      </c>
      <c r="L34" s="66">
        <f t="shared" si="1"/>
        <v>0</v>
      </c>
      <c r="M34" s="67">
        <f t="shared" si="2"/>
        <v>0</v>
      </c>
      <c r="N34" s="65">
        <f>IF(ISNUMBER(VLOOKUP($I34,'1er Tour'!$B$2:$D$101,3,FALSE)),1,0)</f>
        <v>0</v>
      </c>
      <c r="O34" s="66">
        <f>IF(N34=1,(VLOOKUP($I34,'1er Tour'!$B$2:$F$101,3,FALSE)-VLOOKUP($I34,'1er Tour'!$B$2:$F$101,5,FALSE)&gt;0)*1,0)</f>
        <v>0</v>
      </c>
      <c r="P34" s="67">
        <f>IF(N34=1,VLOOKUP($I34,'1er Tour'!$B$2:$D$101,3,FALSE),0)</f>
        <v>0</v>
      </c>
      <c r="Q34" s="65">
        <f>IF(ISNUMBER(VLOOKUP($I34,'2e Tour'!$B$2:$D$101,3,FALSE)),1,0)</f>
        <v>0</v>
      </c>
      <c r="R34" s="66">
        <f>IF(Q34=1,(VLOOKUP($I34,'2e Tour'!$B$2:$F$101,3,FALSE)-VLOOKUP($I34,'2e Tour'!$B$2:$F$101,5,FALSE)&gt;0)*1,0)</f>
        <v>0</v>
      </c>
      <c r="S34" s="67">
        <f>IF(Q34=1,VLOOKUP($I34,'2e Tour'!$B$2:$D$101,3,FALSE),0)</f>
        <v>0</v>
      </c>
      <c r="T34" s="65">
        <f>IF(ISNUMBER(VLOOKUP($I34,'3e Tour'!$B$2:$D$101,3,FALSE)),1,0)</f>
        <v>0</v>
      </c>
      <c r="U34" s="66">
        <f>IF(T34=1,(VLOOKUP($I34,'3e Tour'!$B$2:$F$101,3,FALSE)-VLOOKUP($I34,'3e Tour'!$B$2:$F$101,5,FALSE)&gt;0)*1,0)</f>
        <v>0</v>
      </c>
      <c r="V34" s="67">
        <f>IF(T34=1,VLOOKUP($I34,'3e Tour'!$B$2:$D$101,3,FALSE),0)</f>
        <v>0</v>
      </c>
      <c r="W34" s="65">
        <f>IF(ISNUMBER(VLOOKUP($I34,'4e Tour'!$B$2:$D$101,3,FALSE)),1,0)</f>
        <v>0</v>
      </c>
      <c r="X34" s="66">
        <f>IF(W34=1,(VLOOKUP($I34,'4e Tour'!$B$2:$F$101,3,FALSE)-VLOOKUP($I34,'4e Tour'!$B$2:$F$101,5,FALSE)&gt;0)*1,0)</f>
        <v>0</v>
      </c>
      <c r="Y34" s="67">
        <f>IF(W34=1,VLOOKUP($I34,'4e Tour'!$B$2:$D$101,3,FALSE),0)</f>
        <v>0</v>
      </c>
    </row>
    <row r="35" spans="8:25" x14ac:dyDescent="0.2">
      <c r="H35" s="63">
        <v>33</v>
      </c>
      <c r="I35" s="64">
        <v>33</v>
      </c>
      <c r="J35" s="64" t="str">
        <f>IF(ISBLANK(VLOOKUP($I35,Equipes!$A$2:$B$101,2,FALSE)),"",VLOOKUP($I35,Equipes!$A$2:$B$101,2,FALSE))</f>
        <v/>
      </c>
      <c r="K35" s="65">
        <f t="shared" ref="K35:K66" si="3">N35+Q35+T35+W35</f>
        <v>0</v>
      </c>
      <c r="L35" s="66">
        <f t="shared" ref="L35:L66" si="4">O35+R35+U35+X35</f>
        <v>0</v>
      </c>
      <c r="M35" s="67">
        <f t="shared" ref="M35:M66" si="5">P35+S35+V35+Y35</f>
        <v>0</v>
      </c>
      <c r="N35" s="65">
        <f>IF(ISNUMBER(VLOOKUP($I35,'1er Tour'!$B$2:$D$101,3,FALSE)),1,0)</f>
        <v>0</v>
      </c>
      <c r="O35" s="66">
        <f>IF(N35=1,(VLOOKUP($I35,'1er Tour'!$B$2:$F$101,3,FALSE)-VLOOKUP($I35,'1er Tour'!$B$2:$F$101,5,FALSE)&gt;0)*1,0)</f>
        <v>0</v>
      </c>
      <c r="P35" s="67">
        <f>IF(N35=1,VLOOKUP($I35,'1er Tour'!$B$2:$D$101,3,FALSE),0)</f>
        <v>0</v>
      </c>
      <c r="Q35" s="65">
        <f>IF(ISNUMBER(VLOOKUP($I35,'2e Tour'!$B$2:$D$101,3,FALSE)),1,0)</f>
        <v>0</v>
      </c>
      <c r="R35" s="66">
        <f>IF(Q35=1,(VLOOKUP($I35,'2e Tour'!$B$2:$F$101,3,FALSE)-VLOOKUP($I35,'2e Tour'!$B$2:$F$101,5,FALSE)&gt;0)*1,0)</f>
        <v>0</v>
      </c>
      <c r="S35" s="67">
        <f>IF(Q35=1,VLOOKUP($I35,'2e Tour'!$B$2:$D$101,3,FALSE),0)</f>
        <v>0</v>
      </c>
      <c r="T35" s="65">
        <f>IF(ISNUMBER(VLOOKUP($I35,'3e Tour'!$B$2:$D$101,3,FALSE)),1,0)</f>
        <v>0</v>
      </c>
      <c r="U35" s="66">
        <f>IF(T35=1,(VLOOKUP($I35,'3e Tour'!$B$2:$F$101,3,FALSE)-VLOOKUP($I35,'3e Tour'!$B$2:$F$101,5,FALSE)&gt;0)*1,0)</f>
        <v>0</v>
      </c>
      <c r="V35" s="67">
        <f>IF(T35=1,VLOOKUP($I35,'3e Tour'!$B$2:$D$101,3,FALSE),0)</f>
        <v>0</v>
      </c>
      <c r="W35" s="65">
        <f>IF(ISNUMBER(VLOOKUP($I35,'4e Tour'!$B$2:$D$101,3,FALSE)),1,0)</f>
        <v>0</v>
      </c>
      <c r="X35" s="66">
        <f>IF(W35=1,(VLOOKUP($I35,'4e Tour'!$B$2:$F$101,3,FALSE)-VLOOKUP($I35,'4e Tour'!$B$2:$F$101,5,FALSE)&gt;0)*1,0)</f>
        <v>0</v>
      </c>
      <c r="Y35" s="67">
        <f>IF(W35=1,VLOOKUP($I35,'4e Tour'!$B$2:$D$101,3,FALSE),0)</f>
        <v>0</v>
      </c>
    </row>
    <row r="36" spans="8:25" x14ac:dyDescent="0.2">
      <c r="H36" s="63">
        <v>34</v>
      </c>
      <c r="I36" s="64">
        <v>34</v>
      </c>
      <c r="J36" s="64" t="str">
        <f>IF(ISBLANK(VLOOKUP($I36,Equipes!$A$2:$B$101,2,FALSE)),"",VLOOKUP($I36,Equipes!$A$2:$B$101,2,FALSE))</f>
        <v/>
      </c>
      <c r="K36" s="65">
        <f t="shared" si="3"/>
        <v>0</v>
      </c>
      <c r="L36" s="66">
        <f t="shared" si="4"/>
        <v>0</v>
      </c>
      <c r="M36" s="67">
        <f t="shared" si="5"/>
        <v>0</v>
      </c>
      <c r="N36" s="65">
        <f>IF(ISNUMBER(VLOOKUP($I36,'1er Tour'!$B$2:$D$101,3,FALSE)),1,0)</f>
        <v>0</v>
      </c>
      <c r="O36" s="66">
        <f>IF(N36=1,(VLOOKUP($I36,'1er Tour'!$B$2:$F$101,3,FALSE)-VLOOKUP($I36,'1er Tour'!$B$2:$F$101,5,FALSE)&gt;0)*1,0)</f>
        <v>0</v>
      </c>
      <c r="P36" s="67">
        <f>IF(N36=1,VLOOKUP($I36,'1er Tour'!$B$2:$D$101,3,FALSE),0)</f>
        <v>0</v>
      </c>
      <c r="Q36" s="65">
        <f>IF(ISNUMBER(VLOOKUP($I36,'2e Tour'!$B$2:$D$101,3,FALSE)),1,0)</f>
        <v>0</v>
      </c>
      <c r="R36" s="66">
        <f>IF(Q36=1,(VLOOKUP($I36,'2e Tour'!$B$2:$F$101,3,FALSE)-VLOOKUP($I36,'2e Tour'!$B$2:$F$101,5,FALSE)&gt;0)*1,0)</f>
        <v>0</v>
      </c>
      <c r="S36" s="67">
        <f>IF(Q36=1,VLOOKUP($I36,'2e Tour'!$B$2:$D$101,3,FALSE),0)</f>
        <v>0</v>
      </c>
      <c r="T36" s="65">
        <f>IF(ISNUMBER(VLOOKUP($I36,'3e Tour'!$B$2:$D$101,3,FALSE)),1,0)</f>
        <v>0</v>
      </c>
      <c r="U36" s="66">
        <f>IF(T36=1,(VLOOKUP($I36,'3e Tour'!$B$2:$F$101,3,FALSE)-VLOOKUP($I36,'3e Tour'!$B$2:$F$101,5,FALSE)&gt;0)*1,0)</f>
        <v>0</v>
      </c>
      <c r="V36" s="67">
        <f>IF(T36=1,VLOOKUP($I36,'3e Tour'!$B$2:$D$101,3,FALSE),0)</f>
        <v>0</v>
      </c>
      <c r="W36" s="65">
        <f>IF(ISNUMBER(VLOOKUP($I36,'4e Tour'!$B$2:$D$101,3,FALSE)),1,0)</f>
        <v>0</v>
      </c>
      <c r="X36" s="66">
        <f>IF(W36=1,(VLOOKUP($I36,'4e Tour'!$B$2:$F$101,3,FALSE)-VLOOKUP($I36,'4e Tour'!$B$2:$F$101,5,FALSE)&gt;0)*1,0)</f>
        <v>0</v>
      </c>
      <c r="Y36" s="67">
        <f>IF(W36=1,VLOOKUP($I36,'4e Tour'!$B$2:$D$101,3,FALSE),0)</f>
        <v>0</v>
      </c>
    </row>
    <row r="37" spans="8:25" x14ac:dyDescent="0.2">
      <c r="H37" s="63">
        <v>35</v>
      </c>
      <c r="I37" s="64">
        <v>35</v>
      </c>
      <c r="J37" s="64" t="str">
        <f>IF(ISBLANK(VLOOKUP($I37,Equipes!$A$2:$B$101,2,FALSE)),"",VLOOKUP($I37,Equipes!$A$2:$B$101,2,FALSE))</f>
        <v/>
      </c>
      <c r="K37" s="65">
        <f t="shared" si="3"/>
        <v>0</v>
      </c>
      <c r="L37" s="66">
        <f t="shared" si="4"/>
        <v>0</v>
      </c>
      <c r="M37" s="67">
        <f t="shared" si="5"/>
        <v>0</v>
      </c>
      <c r="N37" s="65">
        <f>IF(ISNUMBER(VLOOKUP($I37,'1er Tour'!$B$2:$D$101,3,FALSE)),1,0)</f>
        <v>0</v>
      </c>
      <c r="O37" s="66">
        <f>IF(N37=1,(VLOOKUP($I37,'1er Tour'!$B$2:$F$101,3,FALSE)-VLOOKUP($I37,'1er Tour'!$B$2:$F$101,5,FALSE)&gt;0)*1,0)</f>
        <v>0</v>
      </c>
      <c r="P37" s="67">
        <f>IF(N37=1,VLOOKUP($I37,'1er Tour'!$B$2:$D$101,3,FALSE),0)</f>
        <v>0</v>
      </c>
      <c r="Q37" s="65">
        <f>IF(ISNUMBER(VLOOKUP($I37,'2e Tour'!$B$2:$D$101,3,FALSE)),1,0)</f>
        <v>0</v>
      </c>
      <c r="R37" s="66">
        <f>IF(Q37=1,(VLOOKUP($I37,'2e Tour'!$B$2:$F$101,3,FALSE)-VLOOKUP($I37,'2e Tour'!$B$2:$F$101,5,FALSE)&gt;0)*1,0)</f>
        <v>0</v>
      </c>
      <c r="S37" s="67">
        <f>IF(Q37=1,VLOOKUP($I37,'2e Tour'!$B$2:$D$101,3,FALSE),0)</f>
        <v>0</v>
      </c>
      <c r="T37" s="65">
        <f>IF(ISNUMBER(VLOOKUP($I37,'3e Tour'!$B$2:$D$101,3,FALSE)),1,0)</f>
        <v>0</v>
      </c>
      <c r="U37" s="66">
        <f>IF(T37=1,(VLOOKUP($I37,'3e Tour'!$B$2:$F$101,3,FALSE)-VLOOKUP($I37,'3e Tour'!$B$2:$F$101,5,FALSE)&gt;0)*1,0)</f>
        <v>0</v>
      </c>
      <c r="V37" s="67">
        <f>IF(T37=1,VLOOKUP($I37,'3e Tour'!$B$2:$D$101,3,FALSE),0)</f>
        <v>0</v>
      </c>
      <c r="W37" s="65">
        <f>IF(ISNUMBER(VLOOKUP($I37,'4e Tour'!$B$2:$D$101,3,FALSE)),1,0)</f>
        <v>0</v>
      </c>
      <c r="X37" s="66">
        <f>IF(W37=1,(VLOOKUP($I37,'4e Tour'!$B$2:$F$101,3,FALSE)-VLOOKUP($I37,'4e Tour'!$B$2:$F$101,5,FALSE)&gt;0)*1,0)</f>
        <v>0</v>
      </c>
      <c r="Y37" s="67">
        <f>IF(W37=1,VLOOKUP($I37,'4e Tour'!$B$2:$D$101,3,FALSE),0)</f>
        <v>0</v>
      </c>
    </row>
    <row r="38" spans="8:25" x14ac:dyDescent="0.2">
      <c r="H38" s="63">
        <v>36</v>
      </c>
      <c r="I38" s="64">
        <v>36</v>
      </c>
      <c r="J38" s="64" t="str">
        <f>IF(ISBLANK(VLOOKUP($I38,Equipes!$A$2:$B$101,2,FALSE)),"",VLOOKUP($I38,Equipes!$A$2:$B$101,2,FALSE))</f>
        <v/>
      </c>
      <c r="K38" s="65">
        <f t="shared" si="3"/>
        <v>0</v>
      </c>
      <c r="L38" s="66">
        <f t="shared" si="4"/>
        <v>0</v>
      </c>
      <c r="M38" s="67">
        <f t="shared" si="5"/>
        <v>0</v>
      </c>
      <c r="N38" s="65">
        <f>IF(ISNUMBER(VLOOKUP($I38,'1er Tour'!$B$2:$D$101,3,FALSE)),1,0)</f>
        <v>0</v>
      </c>
      <c r="O38" s="66">
        <f>IF(N38=1,(VLOOKUP($I38,'1er Tour'!$B$2:$F$101,3,FALSE)-VLOOKUP($I38,'1er Tour'!$B$2:$F$101,5,FALSE)&gt;0)*1,0)</f>
        <v>0</v>
      </c>
      <c r="P38" s="67">
        <f>IF(N38=1,VLOOKUP($I38,'1er Tour'!$B$2:$D$101,3,FALSE),0)</f>
        <v>0</v>
      </c>
      <c r="Q38" s="65">
        <f>IF(ISNUMBER(VLOOKUP($I38,'2e Tour'!$B$2:$D$101,3,FALSE)),1,0)</f>
        <v>0</v>
      </c>
      <c r="R38" s="66">
        <f>IF(Q38=1,(VLOOKUP($I38,'2e Tour'!$B$2:$F$101,3,FALSE)-VLOOKUP($I38,'2e Tour'!$B$2:$F$101,5,FALSE)&gt;0)*1,0)</f>
        <v>0</v>
      </c>
      <c r="S38" s="67">
        <f>IF(Q38=1,VLOOKUP($I38,'2e Tour'!$B$2:$D$101,3,FALSE),0)</f>
        <v>0</v>
      </c>
      <c r="T38" s="65">
        <f>IF(ISNUMBER(VLOOKUP($I38,'3e Tour'!$B$2:$D$101,3,FALSE)),1,0)</f>
        <v>0</v>
      </c>
      <c r="U38" s="66">
        <f>IF(T38=1,(VLOOKUP($I38,'3e Tour'!$B$2:$F$101,3,FALSE)-VLOOKUP($I38,'3e Tour'!$B$2:$F$101,5,FALSE)&gt;0)*1,0)</f>
        <v>0</v>
      </c>
      <c r="V38" s="67">
        <f>IF(T38=1,VLOOKUP($I38,'3e Tour'!$B$2:$D$101,3,FALSE),0)</f>
        <v>0</v>
      </c>
      <c r="W38" s="65">
        <f>IF(ISNUMBER(VLOOKUP($I38,'4e Tour'!$B$2:$D$101,3,FALSE)),1,0)</f>
        <v>0</v>
      </c>
      <c r="X38" s="66">
        <f>IF(W38=1,(VLOOKUP($I38,'4e Tour'!$B$2:$F$101,3,FALSE)-VLOOKUP($I38,'4e Tour'!$B$2:$F$101,5,FALSE)&gt;0)*1,0)</f>
        <v>0</v>
      </c>
      <c r="Y38" s="67">
        <f>IF(W38=1,VLOOKUP($I38,'4e Tour'!$B$2:$D$101,3,FALSE),0)</f>
        <v>0</v>
      </c>
    </row>
    <row r="39" spans="8:25" x14ac:dyDescent="0.2">
      <c r="H39" s="63">
        <v>37</v>
      </c>
      <c r="I39" s="64">
        <v>37</v>
      </c>
      <c r="J39" s="64" t="str">
        <f>IF(ISBLANK(VLOOKUP($I39,Equipes!$A$2:$B$101,2,FALSE)),"",VLOOKUP($I39,Equipes!$A$2:$B$101,2,FALSE))</f>
        <v/>
      </c>
      <c r="K39" s="65">
        <f t="shared" si="3"/>
        <v>0</v>
      </c>
      <c r="L39" s="66">
        <f t="shared" si="4"/>
        <v>0</v>
      </c>
      <c r="M39" s="67">
        <f t="shared" si="5"/>
        <v>0</v>
      </c>
      <c r="N39" s="65">
        <f>IF(ISNUMBER(VLOOKUP($I39,'1er Tour'!$B$2:$D$101,3,FALSE)),1,0)</f>
        <v>0</v>
      </c>
      <c r="O39" s="66">
        <f>IF(N39=1,(VLOOKUP($I39,'1er Tour'!$B$2:$F$101,3,FALSE)-VLOOKUP($I39,'1er Tour'!$B$2:$F$101,5,FALSE)&gt;0)*1,0)</f>
        <v>0</v>
      </c>
      <c r="P39" s="67">
        <f>IF(N39=1,VLOOKUP($I39,'1er Tour'!$B$2:$D$101,3,FALSE),0)</f>
        <v>0</v>
      </c>
      <c r="Q39" s="65">
        <f>IF(ISNUMBER(VLOOKUP($I39,'2e Tour'!$B$2:$D$101,3,FALSE)),1,0)</f>
        <v>0</v>
      </c>
      <c r="R39" s="66">
        <f>IF(Q39=1,(VLOOKUP($I39,'2e Tour'!$B$2:$F$101,3,FALSE)-VLOOKUP($I39,'2e Tour'!$B$2:$F$101,5,FALSE)&gt;0)*1,0)</f>
        <v>0</v>
      </c>
      <c r="S39" s="67">
        <f>IF(Q39=1,VLOOKUP($I39,'2e Tour'!$B$2:$D$101,3,FALSE),0)</f>
        <v>0</v>
      </c>
      <c r="T39" s="65">
        <f>IF(ISNUMBER(VLOOKUP($I39,'3e Tour'!$B$2:$D$101,3,FALSE)),1,0)</f>
        <v>0</v>
      </c>
      <c r="U39" s="66">
        <f>IF(T39=1,(VLOOKUP($I39,'3e Tour'!$B$2:$F$101,3,FALSE)-VLOOKUP($I39,'3e Tour'!$B$2:$F$101,5,FALSE)&gt;0)*1,0)</f>
        <v>0</v>
      </c>
      <c r="V39" s="67">
        <f>IF(T39=1,VLOOKUP($I39,'3e Tour'!$B$2:$D$101,3,FALSE),0)</f>
        <v>0</v>
      </c>
      <c r="W39" s="65">
        <f>IF(ISNUMBER(VLOOKUP($I39,'4e Tour'!$B$2:$D$101,3,FALSE)),1,0)</f>
        <v>0</v>
      </c>
      <c r="X39" s="66">
        <f>IF(W39=1,(VLOOKUP($I39,'4e Tour'!$B$2:$F$101,3,FALSE)-VLOOKUP($I39,'4e Tour'!$B$2:$F$101,5,FALSE)&gt;0)*1,0)</f>
        <v>0</v>
      </c>
      <c r="Y39" s="67">
        <f>IF(W39=1,VLOOKUP($I39,'4e Tour'!$B$2:$D$101,3,FALSE),0)</f>
        <v>0</v>
      </c>
    </row>
    <row r="40" spans="8:25" x14ac:dyDescent="0.2">
      <c r="H40" s="63">
        <v>38</v>
      </c>
      <c r="I40" s="64">
        <v>38</v>
      </c>
      <c r="J40" s="64" t="str">
        <f>IF(ISBLANK(VLOOKUP($I40,Equipes!$A$2:$B$101,2,FALSE)),"",VLOOKUP($I40,Equipes!$A$2:$B$101,2,FALSE))</f>
        <v/>
      </c>
      <c r="K40" s="65">
        <f t="shared" si="3"/>
        <v>0</v>
      </c>
      <c r="L40" s="66">
        <f t="shared" si="4"/>
        <v>0</v>
      </c>
      <c r="M40" s="67">
        <f t="shared" si="5"/>
        <v>0</v>
      </c>
      <c r="N40" s="65">
        <f>IF(ISNUMBER(VLOOKUP($I40,'1er Tour'!$B$2:$D$101,3,FALSE)),1,0)</f>
        <v>0</v>
      </c>
      <c r="O40" s="66">
        <f>IF(N40=1,(VLOOKUP($I40,'1er Tour'!$B$2:$F$101,3,FALSE)-VLOOKUP($I40,'1er Tour'!$B$2:$F$101,5,FALSE)&gt;0)*1,0)</f>
        <v>0</v>
      </c>
      <c r="P40" s="67">
        <f>IF(N40=1,VLOOKUP($I40,'1er Tour'!$B$2:$D$101,3,FALSE),0)</f>
        <v>0</v>
      </c>
      <c r="Q40" s="65">
        <f>IF(ISNUMBER(VLOOKUP($I40,'2e Tour'!$B$2:$D$101,3,FALSE)),1,0)</f>
        <v>0</v>
      </c>
      <c r="R40" s="66">
        <f>IF(Q40=1,(VLOOKUP($I40,'2e Tour'!$B$2:$F$101,3,FALSE)-VLOOKUP($I40,'2e Tour'!$B$2:$F$101,5,FALSE)&gt;0)*1,0)</f>
        <v>0</v>
      </c>
      <c r="S40" s="67">
        <f>IF(Q40=1,VLOOKUP($I40,'2e Tour'!$B$2:$D$101,3,FALSE),0)</f>
        <v>0</v>
      </c>
      <c r="T40" s="65">
        <f>IF(ISNUMBER(VLOOKUP($I40,'3e Tour'!$B$2:$D$101,3,FALSE)),1,0)</f>
        <v>0</v>
      </c>
      <c r="U40" s="66">
        <f>IF(T40=1,(VLOOKUP($I40,'3e Tour'!$B$2:$F$101,3,FALSE)-VLOOKUP($I40,'3e Tour'!$B$2:$F$101,5,FALSE)&gt;0)*1,0)</f>
        <v>0</v>
      </c>
      <c r="V40" s="67">
        <f>IF(T40=1,VLOOKUP($I40,'3e Tour'!$B$2:$D$101,3,FALSE),0)</f>
        <v>0</v>
      </c>
      <c r="W40" s="65">
        <f>IF(ISNUMBER(VLOOKUP($I40,'4e Tour'!$B$2:$D$101,3,FALSE)),1,0)</f>
        <v>0</v>
      </c>
      <c r="X40" s="66">
        <f>IF(W40=1,(VLOOKUP($I40,'4e Tour'!$B$2:$F$101,3,FALSE)-VLOOKUP($I40,'4e Tour'!$B$2:$F$101,5,FALSE)&gt;0)*1,0)</f>
        <v>0</v>
      </c>
      <c r="Y40" s="67">
        <f>IF(W40=1,VLOOKUP($I40,'4e Tour'!$B$2:$D$101,3,FALSE),0)</f>
        <v>0</v>
      </c>
    </row>
    <row r="41" spans="8:25" x14ac:dyDescent="0.2">
      <c r="H41" s="63">
        <v>39</v>
      </c>
      <c r="I41" s="64">
        <v>39</v>
      </c>
      <c r="J41" s="64" t="str">
        <f>IF(ISBLANK(VLOOKUP($I41,Equipes!$A$2:$B$101,2,FALSE)),"",VLOOKUP($I41,Equipes!$A$2:$B$101,2,FALSE))</f>
        <v/>
      </c>
      <c r="K41" s="65">
        <f t="shared" si="3"/>
        <v>0</v>
      </c>
      <c r="L41" s="66">
        <f t="shared" si="4"/>
        <v>0</v>
      </c>
      <c r="M41" s="67">
        <f t="shared" si="5"/>
        <v>0</v>
      </c>
      <c r="N41" s="65">
        <f>IF(ISNUMBER(VLOOKUP($I41,'1er Tour'!$B$2:$D$101,3,FALSE)),1,0)</f>
        <v>0</v>
      </c>
      <c r="O41" s="66">
        <f>IF(N41=1,(VLOOKUP($I41,'1er Tour'!$B$2:$F$101,3,FALSE)-VLOOKUP($I41,'1er Tour'!$B$2:$F$101,5,FALSE)&gt;0)*1,0)</f>
        <v>0</v>
      </c>
      <c r="P41" s="67">
        <f>IF(N41=1,VLOOKUP($I41,'1er Tour'!$B$2:$D$101,3,FALSE),0)</f>
        <v>0</v>
      </c>
      <c r="Q41" s="65">
        <f>IF(ISNUMBER(VLOOKUP($I41,'2e Tour'!$B$2:$D$101,3,FALSE)),1,0)</f>
        <v>0</v>
      </c>
      <c r="R41" s="66">
        <f>IF(Q41=1,(VLOOKUP($I41,'2e Tour'!$B$2:$F$101,3,FALSE)-VLOOKUP($I41,'2e Tour'!$B$2:$F$101,5,FALSE)&gt;0)*1,0)</f>
        <v>0</v>
      </c>
      <c r="S41" s="67">
        <f>IF(Q41=1,VLOOKUP($I41,'2e Tour'!$B$2:$D$101,3,FALSE),0)</f>
        <v>0</v>
      </c>
      <c r="T41" s="65">
        <f>IF(ISNUMBER(VLOOKUP($I41,'3e Tour'!$B$2:$D$101,3,FALSE)),1,0)</f>
        <v>0</v>
      </c>
      <c r="U41" s="66">
        <f>IF(T41=1,(VLOOKUP($I41,'3e Tour'!$B$2:$F$101,3,FALSE)-VLOOKUP($I41,'3e Tour'!$B$2:$F$101,5,FALSE)&gt;0)*1,0)</f>
        <v>0</v>
      </c>
      <c r="V41" s="67">
        <f>IF(T41=1,VLOOKUP($I41,'3e Tour'!$B$2:$D$101,3,FALSE),0)</f>
        <v>0</v>
      </c>
      <c r="W41" s="65">
        <f>IF(ISNUMBER(VLOOKUP($I41,'4e Tour'!$B$2:$D$101,3,FALSE)),1,0)</f>
        <v>0</v>
      </c>
      <c r="X41" s="66">
        <f>IF(W41=1,(VLOOKUP($I41,'4e Tour'!$B$2:$F$101,3,FALSE)-VLOOKUP($I41,'4e Tour'!$B$2:$F$101,5,FALSE)&gt;0)*1,0)</f>
        <v>0</v>
      </c>
      <c r="Y41" s="67">
        <f>IF(W41=1,VLOOKUP($I41,'4e Tour'!$B$2:$D$101,3,FALSE),0)</f>
        <v>0</v>
      </c>
    </row>
    <row r="42" spans="8:25" x14ac:dyDescent="0.2">
      <c r="H42" s="63">
        <v>40</v>
      </c>
      <c r="I42" s="64">
        <v>40</v>
      </c>
      <c r="J42" s="64" t="str">
        <f>IF(ISBLANK(VLOOKUP($I42,Equipes!$A$2:$B$101,2,FALSE)),"",VLOOKUP($I42,Equipes!$A$2:$B$101,2,FALSE))</f>
        <v/>
      </c>
      <c r="K42" s="65">
        <f t="shared" si="3"/>
        <v>0</v>
      </c>
      <c r="L42" s="66">
        <f t="shared" si="4"/>
        <v>0</v>
      </c>
      <c r="M42" s="67">
        <f t="shared" si="5"/>
        <v>0</v>
      </c>
      <c r="N42" s="65">
        <f>IF(ISNUMBER(VLOOKUP($I42,'1er Tour'!$B$2:$D$101,3,FALSE)),1,0)</f>
        <v>0</v>
      </c>
      <c r="O42" s="66">
        <f>IF(N42=1,(VLOOKUP($I42,'1er Tour'!$B$2:$F$101,3,FALSE)-VLOOKUP($I42,'1er Tour'!$B$2:$F$101,5,FALSE)&gt;0)*1,0)</f>
        <v>0</v>
      </c>
      <c r="P42" s="67">
        <f>IF(N42=1,VLOOKUP($I42,'1er Tour'!$B$2:$D$101,3,FALSE),0)</f>
        <v>0</v>
      </c>
      <c r="Q42" s="65">
        <f>IF(ISNUMBER(VLOOKUP($I42,'2e Tour'!$B$2:$D$101,3,FALSE)),1,0)</f>
        <v>0</v>
      </c>
      <c r="R42" s="66">
        <f>IF(Q42=1,(VLOOKUP($I42,'2e Tour'!$B$2:$F$101,3,FALSE)-VLOOKUP($I42,'2e Tour'!$B$2:$F$101,5,FALSE)&gt;0)*1,0)</f>
        <v>0</v>
      </c>
      <c r="S42" s="67">
        <f>IF(Q42=1,VLOOKUP($I42,'2e Tour'!$B$2:$D$101,3,FALSE),0)</f>
        <v>0</v>
      </c>
      <c r="T42" s="65">
        <f>IF(ISNUMBER(VLOOKUP($I42,'3e Tour'!$B$2:$D$101,3,FALSE)),1,0)</f>
        <v>0</v>
      </c>
      <c r="U42" s="66">
        <f>IF(T42=1,(VLOOKUP($I42,'3e Tour'!$B$2:$F$101,3,FALSE)-VLOOKUP($I42,'3e Tour'!$B$2:$F$101,5,FALSE)&gt;0)*1,0)</f>
        <v>0</v>
      </c>
      <c r="V42" s="67">
        <f>IF(T42=1,VLOOKUP($I42,'3e Tour'!$B$2:$D$101,3,FALSE),0)</f>
        <v>0</v>
      </c>
      <c r="W42" s="65">
        <f>IF(ISNUMBER(VLOOKUP($I42,'4e Tour'!$B$2:$D$101,3,FALSE)),1,0)</f>
        <v>0</v>
      </c>
      <c r="X42" s="66">
        <f>IF(W42=1,(VLOOKUP($I42,'4e Tour'!$B$2:$F$101,3,FALSE)-VLOOKUP($I42,'4e Tour'!$B$2:$F$101,5,FALSE)&gt;0)*1,0)</f>
        <v>0</v>
      </c>
      <c r="Y42" s="67">
        <f>IF(W42=1,VLOOKUP($I42,'4e Tour'!$B$2:$D$101,3,FALSE),0)</f>
        <v>0</v>
      </c>
    </row>
    <row r="43" spans="8:25" x14ac:dyDescent="0.2">
      <c r="H43" s="63">
        <v>41</v>
      </c>
      <c r="I43" s="64">
        <v>41</v>
      </c>
      <c r="J43" s="64" t="str">
        <f>IF(ISBLANK(VLOOKUP($I43,Equipes!$A$2:$B$101,2,FALSE)),"",VLOOKUP($I43,Equipes!$A$2:$B$101,2,FALSE))</f>
        <v/>
      </c>
      <c r="K43" s="65">
        <f t="shared" si="3"/>
        <v>0</v>
      </c>
      <c r="L43" s="66">
        <f t="shared" si="4"/>
        <v>0</v>
      </c>
      <c r="M43" s="67">
        <f t="shared" si="5"/>
        <v>0</v>
      </c>
      <c r="N43" s="65">
        <f>IF(ISNUMBER(VLOOKUP($I43,'1er Tour'!$B$2:$D$101,3,FALSE)),1,0)</f>
        <v>0</v>
      </c>
      <c r="O43" s="66">
        <f>IF(N43=1,(VLOOKUP($I43,'1er Tour'!$B$2:$F$101,3,FALSE)-VLOOKUP($I43,'1er Tour'!$B$2:$F$101,5,FALSE)&gt;0)*1,0)</f>
        <v>0</v>
      </c>
      <c r="P43" s="67">
        <f>IF(N43=1,VLOOKUP($I43,'1er Tour'!$B$2:$D$101,3,FALSE),0)</f>
        <v>0</v>
      </c>
      <c r="Q43" s="65">
        <f>IF(ISNUMBER(VLOOKUP($I43,'2e Tour'!$B$2:$D$101,3,FALSE)),1,0)</f>
        <v>0</v>
      </c>
      <c r="R43" s="66">
        <f>IF(Q43=1,(VLOOKUP($I43,'2e Tour'!$B$2:$F$101,3,FALSE)-VLOOKUP($I43,'2e Tour'!$B$2:$F$101,5,FALSE)&gt;0)*1,0)</f>
        <v>0</v>
      </c>
      <c r="S43" s="67">
        <f>IF(Q43=1,VLOOKUP($I43,'2e Tour'!$B$2:$D$101,3,FALSE),0)</f>
        <v>0</v>
      </c>
      <c r="T43" s="65">
        <f>IF(ISNUMBER(VLOOKUP($I43,'3e Tour'!$B$2:$D$101,3,FALSE)),1,0)</f>
        <v>0</v>
      </c>
      <c r="U43" s="66">
        <f>IF(T43=1,(VLOOKUP($I43,'3e Tour'!$B$2:$F$101,3,FALSE)-VLOOKUP($I43,'3e Tour'!$B$2:$F$101,5,FALSE)&gt;0)*1,0)</f>
        <v>0</v>
      </c>
      <c r="V43" s="67">
        <f>IF(T43=1,VLOOKUP($I43,'3e Tour'!$B$2:$D$101,3,FALSE),0)</f>
        <v>0</v>
      </c>
      <c r="W43" s="65">
        <f>IF(ISNUMBER(VLOOKUP($I43,'4e Tour'!$B$2:$D$101,3,FALSE)),1,0)</f>
        <v>0</v>
      </c>
      <c r="X43" s="66">
        <f>IF(W43=1,(VLOOKUP($I43,'4e Tour'!$B$2:$F$101,3,FALSE)-VLOOKUP($I43,'4e Tour'!$B$2:$F$101,5,FALSE)&gt;0)*1,0)</f>
        <v>0</v>
      </c>
      <c r="Y43" s="67">
        <f>IF(W43=1,VLOOKUP($I43,'4e Tour'!$B$2:$D$101,3,FALSE),0)</f>
        <v>0</v>
      </c>
    </row>
    <row r="44" spans="8:25" x14ac:dyDescent="0.2">
      <c r="H44" s="63">
        <v>42</v>
      </c>
      <c r="I44" s="64">
        <v>42</v>
      </c>
      <c r="J44" s="64" t="str">
        <f>IF(ISBLANK(VLOOKUP($I44,Equipes!$A$2:$B$101,2,FALSE)),"",VLOOKUP($I44,Equipes!$A$2:$B$101,2,FALSE))</f>
        <v/>
      </c>
      <c r="K44" s="65">
        <f t="shared" si="3"/>
        <v>0</v>
      </c>
      <c r="L44" s="66">
        <f t="shared" si="4"/>
        <v>0</v>
      </c>
      <c r="M44" s="67">
        <f t="shared" si="5"/>
        <v>0</v>
      </c>
      <c r="N44" s="65">
        <f>IF(ISNUMBER(VLOOKUP($I44,'1er Tour'!$B$2:$D$101,3,FALSE)),1,0)</f>
        <v>0</v>
      </c>
      <c r="O44" s="66">
        <f>IF(N44=1,(VLOOKUP($I44,'1er Tour'!$B$2:$F$101,3,FALSE)-VLOOKUP($I44,'1er Tour'!$B$2:$F$101,5,FALSE)&gt;0)*1,0)</f>
        <v>0</v>
      </c>
      <c r="P44" s="67">
        <f>IF(N44=1,VLOOKUP($I44,'1er Tour'!$B$2:$D$101,3,FALSE),0)</f>
        <v>0</v>
      </c>
      <c r="Q44" s="65">
        <f>IF(ISNUMBER(VLOOKUP($I44,'2e Tour'!$B$2:$D$101,3,FALSE)),1,0)</f>
        <v>0</v>
      </c>
      <c r="R44" s="66">
        <f>IF(Q44=1,(VLOOKUP($I44,'2e Tour'!$B$2:$F$101,3,FALSE)-VLOOKUP($I44,'2e Tour'!$B$2:$F$101,5,FALSE)&gt;0)*1,0)</f>
        <v>0</v>
      </c>
      <c r="S44" s="67">
        <f>IF(Q44=1,VLOOKUP($I44,'2e Tour'!$B$2:$D$101,3,FALSE),0)</f>
        <v>0</v>
      </c>
      <c r="T44" s="65">
        <f>IF(ISNUMBER(VLOOKUP($I44,'3e Tour'!$B$2:$D$101,3,FALSE)),1,0)</f>
        <v>0</v>
      </c>
      <c r="U44" s="66">
        <f>IF(T44=1,(VLOOKUP($I44,'3e Tour'!$B$2:$F$101,3,FALSE)-VLOOKUP($I44,'3e Tour'!$B$2:$F$101,5,FALSE)&gt;0)*1,0)</f>
        <v>0</v>
      </c>
      <c r="V44" s="67">
        <f>IF(T44=1,VLOOKUP($I44,'3e Tour'!$B$2:$D$101,3,FALSE),0)</f>
        <v>0</v>
      </c>
      <c r="W44" s="65">
        <f>IF(ISNUMBER(VLOOKUP($I44,'4e Tour'!$B$2:$D$101,3,FALSE)),1,0)</f>
        <v>0</v>
      </c>
      <c r="X44" s="66">
        <f>IF(W44=1,(VLOOKUP($I44,'4e Tour'!$B$2:$F$101,3,FALSE)-VLOOKUP($I44,'4e Tour'!$B$2:$F$101,5,FALSE)&gt;0)*1,0)</f>
        <v>0</v>
      </c>
      <c r="Y44" s="67">
        <f>IF(W44=1,VLOOKUP($I44,'4e Tour'!$B$2:$D$101,3,FALSE),0)</f>
        <v>0</v>
      </c>
    </row>
    <row r="45" spans="8:25" x14ac:dyDescent="0.2">
      <c r="H45" s="63">
        <v>43</v>
      </c>
      <c r="I45" s="64">
        <v>43</v>
      </c>
      <c r="J45" s="64" t="str">
        <f>IF(ISBLANK(VLOOKUP($I45,Equipes!$A$2:$B$101,2,FALSE)),"",VLOOKUP($I45,Equipes!$A$2:$B$101,2,FALSE))</f>
        <v/>
      </c>
      <c r="K45" s="65">
        <f t="shared" si="3"/>
        <v>0</v>
      </c>
      <c r="L45" s="66">
        <f t="shared" si="4"/>
        <v>0</v>
      </c>
      <c r="M45" s="67">
        <f t="shared" si="5"/>
        <v>0</v>
      </c>
      <c r="N45" s="65">
        <f>IF(ISNUMBER(VLOOKUP($I45,'1er Tour'!$B$2:$D$101,3,FALSE)),1,0)</f>
        <v>0</v>
      </c>
      <c r="O45" s="66">
        <f>IF(N45=1,(VLOOKUP($I45,'1er Tour'!$B$2:$F$101,3,FALSE)-VLOOKUP($I45,'1er Tour'!$B$2:$F$101,5,FALSE)&gt;0)*1,0)</f>
        <v>0</v>
      </c>
      <c r="P45" s="67">
        <f>IF(N45=1,VLOOKUP($I45,'1er Tour'!$B$2:$D$101,3,FALSE),0)</f>
        <v>0</v>
      </c>
      <c r="Q45" s="65">
        <f>IF(ISNUMBER(VLOOKUP($I45,'2e Tour'!$B$2:$D$101,3,FALSE)),1,0)</f>
        <v>0</v>
      </c>
      <c r="R45" s="66">
        <f>IF(Q45=1,(VLOOKUP($I45,'2e Tour'!$B$2:$F$101,3,FALSE)-VLOOKUP($I45,'2e Tour'!$B$2:$F$101,5,FALSE)&gt;0)*1,0)</f>
        <v>0</v>
      </c>
      <c r="S45" s="67">
        <f>IF(Q45=1,VLOOKUP($I45,'2e Tour'!$B$2:$D$101,3,FALSE),0)</f>
        <v>0</v>
      </c>
      <c r="T45" s="65">
        <f>IF(ISNUMBER(VLOOKUP($I45,'3e Tour'!$B$2:$D$101,3,FALSE)),1,0)</f>
        <v>0</v>
      </c>
      <c r="U45" s="66">
        <f>IF(T45=1,(VLOOKUP($I45,'3e Tour'!$B$2:$F$101,3,FALSE)-VLOOKUP($I45,'3e Tour'!$B$2:$F$101,5,FALSE)&gt;0)*1,0)</f>
        <v>0</v>
      </c>
      <c r="V45" s="67">
        <f>IF(T45=1,VLOOKUP($I45,'3e Tour'!$B$2:$D$101,3,FALSE),0)</f>
        <v>0</v>
      </c>
      <c r="W45" s="65">
        <f>IF(ISNUMBER(VLOOKUP($I45,'4e Tour'!$B$2:$D$101,3,FALSE)),1,0)</f>
        <v>0</v>
      </c>
      <c r="X45" s="66">
        <f>IF(W45=1,(VLOOKUP($I45,'4e Tour'!$B$2:$F$101,3,FALSE)-VLOOKUP($I45,'4e Tour'!$B$2:$F$101,5,FALSE)&gt;0)*1,0)</f>
        <v>0</v>
      </c>
      <c r="Y45" s="67">
        <f>IF(W45=1,VLOOKUP($I45,'4e Tour'!$B$2:$D$101,3,FALSE),0)</f>
        <v>0</v>
      </c>
    </row>
    <row r="46" spans="8:25" x14ac:dyDescent="0.2">
      <c r="H46" s="63">
        <v>44</v>
      </c>
      <c r="I46" s="64">
        <v>44</v>
      </c>
      <c r="J46" s="64" t="str">
        <f>IF(ISBLANK(VLOOKUP($I46,Equipes!$A$2:$B$101,2,FALSE)),"",VLOOKUP($I46,Equipes!$A$2:$B$101,2,FALSE))</f>
        <v/>
      </c>
      <c r="K46" s="65">
        <f t="shared" si="3"/>
        <v>0</v>
      </c>
      <c r="L46" s="66">
        <f t="shared" si="4"/>
        <v>0</v>
      </c>
      <c r="M46" s="67">
        <f t="shared" si="5"/>
        <v>0</v>
      </c>
      <c r="N46" s="65">
        <f>IF(ISNUMBER(VLOOKUP($I46,'1er Tour'!$B$2:$D$101,3,FALSE)),1,0)</f>
        <v>0</v>
      </c>
      <c r="O46" s="66">
        <f>IF(N46=1,(VLOOKUP($I46,'1er Tour'!$B$2:$F$101,3,FALSE)-VLOOKUP($I46,'1er Tour'!$B$2:$F$101,5,FALSE)&gt;0)*1,0)</f>
        <v>0</v>
      </c>
      <c r="P46" s="67">
        <f>IF(N46=1,VLOOKUP($I46,'1er Tour'!$B$2:$D$101,3,FALSE),0)</f>
        <v>0</v>
      </c>
      <c r="Q46" s="65">
        <f>IF(ISNUMBER(VLOOKUP($I46,'2e Tour'!$B$2:$D$101,3,FALSE)),1,0)</f>
        <v>0</v>
      </c>
      <c r="R46" s="66">
        <f>IF(Q46=1,(VLOOKUP($I46,'2e Tour'!$B$2:$F$101,3,FALSE)-VLOOKUP($I46,'2e Tour'!$B$2:$F$101,5,FALSE)&gt;0)*1,0)</f>
        <v>0</v>
      </c>
      <c r="S46" s="67">
        <f>IF(Q46=1,VLOOKUP($I46,'2e Tour'!$B$2:$D$101,3,FALSE),0)</f>
        <v>0</v>
      </c>
      <c r="T46" s="65">
        <f>IF(ISNUMBER(VLOOKUP($I46,'3e Tour'!$B$2:$D$101,3,FALSE)),1,0)</f>
        <v>0</v>
      </c>
      <c r="U46" s="66">
        <f>IF(T46=1,(VLOOKUP($I46,'3e Tour'!$B$2:$F$101,3,FALSE)-VLOOKUP($I46,'3e Tour'!$B$2:$F$101,5,FALSE)&gt;0)*1,0)</f>
        <v>0</v>
      </c>
      <c r="V46" s="67">
        <f>IF(T46=1,VLOOKUP($I46,'3e Tour'!$B$2:$D$101,3,FALSE),0)</f>
        <v>0</v>
      </c>
      <c r="W46" s="65">
        <f>IF(ISNUMBER(VLOOKUP($I46,'4e Tour'!$B$2:$D$101,3,FALSE)),1,0)</f>
        <v>0</v>
      </c>
      <c r="X46" s="66">
        <f>IF(W46=1,(VLOOKUP($I46,'4e Tour'!$B$2:$F$101,3,FALSE)-VLOOKUP($I46,'4e Tour'!$B$2:$F$101,5,FALSE)&gt;0)*1,0)</f>
        <v>0</v>
      </c>
      <c r="Y46" s="67">
        <f>IF(W46=1,VLOOKUP($I46,'4e Tour'!$B$2:$D$101,3,FALSE),0)</f>
        <v>0</v>
      </c>
    </row>
    <row r="47" spans="8:25" x14ac:dyDescent="0.2">
      <c r="H47" s="63">
        <v>45</v>
      </c>
      <c r="I47" s="64">
        <v>45</v>
      </c>
      <c r="J47" s="64" t="str">
        <f>IF(ISBLANK(VLOOKUP($I47,Equipes!$A$2:$B$101,2,FALSE)),"",VLOOKUP($I47,Equipes!$A$2:$B$101,2,FALSE))</f>
        <v/>
      </c>
      <c r="K47" s="65">
        <f t="shared" si="3"/>
        <v>0</v>
      </c>
      <c r="L47" s="66">
        <f t="shared" si="4"/>
        <v>0</v>
      </c>
      <c r="M47" s="67">
        <f t="shared" si="5"/>
        <v>0</v>
      </c>
      <c r="N47" s="65">
        <f>IF(ISNUMBER(VLOOKUP($I47,'1er Tour'!$B$2:$D$101,3,FALSE)),1,0)</f>
        <v>0</v>
      </c>
      <c r="O47" s="66">
        <f>IF(N47=1,(VLOOKUP($I47,'1er Tour'!$B$2:$F$101,3,FALSE)-VLOOKUP($I47,'1er Tour'!$B$2:$F$101,5,FALSE)&gt;0)*1,0)</f>
        <v>0</v>
      </c>
      <c r="P47" s="67">
        <f>IF(N47=1,VLOOKUP($I47,'1er Tour'!$B$2:$D$101,3,FALSE),0)</f>
        <v>0</v>
      </c>
      <c r="Q47" s="65">
        <f>IF(ISNUMBER(VLOOKUP($I47,'2e Tour'!$B$2:$D$101,3,FALSE)),1,0)</f>
        <v>0</v>
      </c>
      <c r="R47" s="66">
        <f>IF(Q47=1,(VLOOKUP($I47,'2e Tour'!$B$2:$F$101,3,FALSE)-VLOOKUP($I47,'2e Tour'!$B$2:$F$101,5,FALSE)&gt;0)*1,0)</f>
        <v>0</v>
      </c>
      <c r="S47" s="67">
        <f>IF(Q47=1,VLOOKUP($I47,'2e Tour'!$B$2:$D$101,3,FALSE),0)</f>
        <v>0</v>
      </c>
      <c r="T47" s="65">
        <f>IF(ISNUMBER(VLOOKUP($I47,'3e Tour'!$B$2:$D$101,3,FALSE)),1,0)</f>
        <v>0</v>
      </c>
      <c r="U47" s="66">
        <f>IF(T47=1,(VLOOKUP($I47,'3e Tour'!$B$2:$F$101,3,FALSE)-VLOOKUP($I47,'3e Tour'!$B$2:$F$101,5,FALSE)&gt;0)*1,0)</f>
        <v>0</v>
      </c>
      <c r="V47" s="67">
        <f>IF(T47=1,VLOOKUP($I47,'3e Tour'!$B$2:$D$101,3,FALSE),0)</f>
        <v>0</v>
      </c>
      <c r="W47" s="65">
        <f>IF(ISNUMBER(VLOOKUP($I47,'4e Tour'!$B$2:$D$101,3,FALSE)),1,0)</f>
        <v>0</v>
      </c>
      <c r="X47" s="66">
        <f>IF(W47=1,(VLOOKUP($I47,'4e Tour'!$B$2:$F$101,3,FALSE)-VLOOKUP($I47,'4e Tour'!$B$2:$F$101,5,FALSE)&gt;0)*1,0)</f>
        <v>0</v>
      </c>
      <c r="Y47" s="67">
        <f>IF(W47=1,VLOOKUP($I47,'4e Tour'!$B$2:$D$101,3,FALSE),0)</f>
        <v>0</v>
      </c>
    </row>
    <row r="48" spans="8:25" x14ac:dyDescent="0.2">
      <c r="H48" s="63">
        <v>46</v>
      </c>
      <c r="I48" s="64">
        <v>46</v>
      </c>
      <c r="J48" s="64" t="str">
        <f>IF(ISBLANK(VLOOKUP($I48,Equipes!$A$2:$B$101,2,FALSE)),"",VLOOKUP($I48,Equipes!$A$2:$B$101,2,FALSE))</f>
        <v/>
      </c>
      <c r="K48" s="65">
        <f t="shared" si="3"/>
        <v>0</v>
      </c>
      <c r="L48" s="66">
        <f t="shared" si="4"/>
        <v>0</v>
      </c>
      <c r="M48" s="67">
        <f t="shared" si="5"/>
        <v>0</v>
      </c>
      <c r="N48" s="65">
        <f>IF(ISNUMBER(VLOOKUP($I48,'1er Tour'!$B$2:$D$101,3,FALSE)),1,0)</f>
        <v>0</v>
      </c>
      <c r="O48" s="66">
        <f>IF(N48=1,(VLOOKUP($I48,'1er Tour'!$B$2:$F$101,3,FALSE)-VLOOKUP($I48,'1er Tour'!$B$2:$F$101,5,FALSE)&gt;0)*1,0)</f>
        <v>0</v>
      </c>
      <c r="P48" s="67">
        <f>IF(N48=1,VLOOKUP($I48,'1er Tour'!$B$2:$D$101,3,FALSE),0)</f>
        <v>0</v>
      </c>
      <c r="Q48" s="65">
        <f>IF(ISNUMBER(VLOOKUP($I48,'2e Tour'!$B$2:$D$101,3,FALSE)),1,0)</f>
        <v>0</v>
      </c>
      <c r="R48" s="66">
        <f>IF(Q48=1,(VLOOKUP($I48,'2e Tour'!$B$2:$F$101,3,FALSE)-VLOOKUP($I48,'2e Tour'!$B$2:$F$101,5,FALSE)&gt;0)*1,0)</f>
        <v>0</v>
      </c>
      <c r="S48" s="67">
        <f>IF(Q48=1,VLOOKUP($I48,'2e Tour'!$B$2:$D$101,3,FALSE),0)</f>
        <v>0</v>
      </c>
      <c r="T48" s="65">
        <f>IF(ISNUMBER(VLOOKUP($I48,'3e Tour'!$B$2:$D$101,3,FALSE)),1,0)</f>
        <v>0</v>
      </c>
      <c r="U48" s="66">
        <f>IF(T48=1,(VLOOKUP($I48,'3e Tour'!$B$2:$F$101,3,FALSE)-VLOOKUP($I48,'3e Tour'!$B$2:$F$101,5,FALSE)&gt;0)*1,0)</f>
        <v>0</v>
      </c>
      <c r="V48" s="67">
        <f>IF(T48=1,VLOOKUP($I48,'3e Tour'!$B$2:$D$101,3,FALSE),0)</f>
        <v>0</v>
      </c>
      <c r="W48" s="65">
        <f>IF(ISNUMBER(VLOOKUP($I48,'4e Tour'!$B$2:$D$101,3,FALSE)),1,0)</f>
        <v>0</v>
      </c>
      <c r="X48" s="66">
        <f>IF(W48=1,(VLOOKUP($I48,'4e Tour'!$B$2:$F$101,3,FALSE)-VLOOKUP($I48,'4e Tour'!$B$2:$F$101,5,FALSE)&gt;0)*1,0)</f>
        <v>0</v>
      </c>
      <c r="Y48" s="67">
        <f>IF(W48=1,VLOOKUP($I48,'4e Tour'!$B$2:$D$101,3,FALSE),0)</f>
        <v>0</v>
      </c>
    </row>
    <row r="49" spans="8:25" x14ac:dyDescent="0.2">
      <c r="H49" s="63">
        <v>47</v>
      </c>
      <c r="I49" s="64">
        <v>47</v>
      </c>
      <c r="J49" s="64" t="str">
        <f>IF(ISBLANK(VLOOKUP($I49,Equipes!$A$2:$B$101,2,FALSE)),"",VLOOKUP($I49,Equipes!$A$2:$B$101,2,FALSE))</f>
        <v/>
      </c>
      <c r="K49" s="65">
        <f t="shared" si="3"/>
        <v>0</v>
      </c>
      <c r="L49" s="66">
        <f t="shared" si="4"/>
        <v>0</v>
      </c>
      <c r="M49" s="67">
        <f t="shared" si="5"/>
        <v>0</v>
      </c>
      <c r="N49" s="65">
        <f>IF(ISNUMBER(VLOOKUP($I49,'1er Tour'!$B$2:$D$101,3,FALSE)),1,0)</f>
        <v>0</v>
      </c>
      <c r="O49" s="66">
        <f>IF(N49=1,(VLOOKUP($I49,'1er Tour'!$B$2:$F$101,3,FALSE)-VLOOKUP($I49,'1er Tour'!$B$2:$F$101,5,FALSE)&gt;0)*1,0)</f>
        <v>0</v>
      </c>
      <c r="P49" s="67">
        <f>IF(N49=1,VLOOKUP($I49,'1er Tour'!$B$2:$D$101,3,FALSE),0)</f>
        <v>0</v>
      </c>
      <c r="Q49" s="65">
        <f>IF(ISNUMBER(VLOOKUP($I49,'2e Tour'!$B$2:$D$101,3,FALSE)),1,0)</f>
        <v>0</v>
      </c>
      <c r="R49" s="66">
        <f>IF(Q49=1,(VLOOKUP($I49,'2e Tour'!$B$2:$F$101,3,FALSE)-VLOOKUP($I49,'2e Tour'!$B$2:$F$101,5,FALSE)&gt;0)*1,0)</f>
        <v>0</v>
      </c>
      <c r="S49" s="67">
        <f>IF(Q49=1,VLOOKUP($I49,'2e Tour'!$B$2:$D$101,3,FALSE),0)</f>
        <v>0</v>
      </c>
      <c r="T49" s="65">
        <f>IF(ISNUMBER(VLOOKUP($I49,'3e Tour'!$B$2:$D$101,3,FALSE)),1,0)</f>
        <v>0</v>
      </c>
      <c r="U49" s="66">
        <f>IF(T49=1,(VLOOKUP($I49,'3e Tour'!$B$2:$F$101,3,FALSE)-VLOOKUP($I49,'3e Tour'!$B$2:$F$101,5,FALSE)&gt;0)*1,0)</f>
        <v>0</v>
      </c>
      <c r="V49" s="67">
        <f>IF(T49=1,VLOOKUP($I49,'3e Tour'!$B$2:$D$101,3,FALSE),0)</f>
        <v>0</v>
      </c>
      <c r="W49" s="65">
        <f>IF(ISNUMBER(VLOOKUP($I49,'4e Tour'!$B$2:$D$101,3,FALSE)),1,0)</f>
        <v>0</v>
      </c>
      <c r="X49" s="66">
        <f>IF(W49=1,(VLOOKUP($I49,'4e Tour'!$B$2:$F$101,3,FALSE)-VLOOKUP($I49,'4e Tour'!$B$2:$F$101,5,FALSE)&gt;0)*1,0)</f>
        <v>0</v>
      </c>
      <c r="Y49" s="67">
        <f>IF(W49=1,VLOOKUP($I49,'4e Tour'!$B$2:$D$101,3,FALSE),0)</f>
        <v>0</v>
      </c>
    </row>
    <row r="50" spans="8:25" x14ac:dyDescent="0.2">
      <c r="H50" s="63">
        <v>48</v>
      </c>
      <c r="I50" s="64">
        <v>48</v>
      </c>
      <c r="J50" s="64" t="str">
        <f>IF(ISBLANK(VLOOKUP($I50,Equipes!$A$2:$B$101,2,FALSE)),"",VLOOKUP($I50,Equipes!$A$2:$B$101,2,FALSE))</f>
        <v/>
      </c>
      <c r="K50" s="65">
        <f t="shared" si="3"/>
        <v>0</v>
      </c>
      <c r="L50" s="66">
        <f t="shared" si="4"/>
        <v>0</v>
      </c>
      <c r="M50" s="67">
        <f t="shared" si="5"/>
        <v>0</v>
      </c>
      <c r="N50" s="65">
        <f>IF(ISNUMBER(VLOOKUP($I50,'1er Tour'!$B$2:$D$101,3,FALSE)),1,0)</f>
        <v>0</v>
      </c>
      <c r="O50" s="66">
        <f>IF(N50=1,(VLOOKUP($I50,'1er Tour'!$B$2:$F$101,3,FALSE)-VLOOKUP($I50,'1er Tour'!$B$2:$F$101,5,FALSE)&gt;0)*1,0)</f>
        <v>0</v>
      </c>
      <c r="P50" s="67">
        <f>IF(N50=1,VLOOKUP($I50,'1er Tour'!$B$2:$D$101,3,FALSE),0)</f>
        <v>0</v>
      </c>
      <c r="Q50" s="65">
        <f>IF(ISNUMBER(VLOOKUP($I50,'2e Tour'!$B$2:$D$101,3,FALSE)),1,0)</f>
        <v>0</v>
      </c>
      <c r="R50" s="66">
        <f>IF(Q50=1,(VLOOKUP($I50,'2e Tour'!$B$2:$F$101,3,FALSE)-VLOOKUP($I50,'2e Tour'!$B$2:$F$101,5,FALSE)&gt;0)*1,0)</f>
        <v>0</v>
      </c>
      <c r="S50" s="67">
        <f>IF(Q50=1,VLOOKUP($I50,'2e Tour'!$B$2:$D$101,3,FALSE),0)</f>
        <v>0</v>
      </c>
      <c r="T50" s="65">
        <f>IF(ISNUMBER(VLOOKUP($I50,'3e Tour'!$B$2:$D$101,3,FALSE)),1,0)</f>
        <v>0</v>
      </c>
      <c r="U50" s="66">
        <f>IF(T50=1,(VLOOKUP($I50,'3e Tour'!$B$2:$F$101,3,FALSE)-VLOOKUP($I50,'3e Tour'!$B$2:$F$101,5,FALSE)&gt;0)*1,0)</f>
        <v>0</v>
      </c>
      <c r="V50" s="67">
        <f>IF(T50=1,VLOOKUP($I50,'3e Tour'!$B$2:$D$101,3,FALSE),0)</f>
        <v>0</v>
      </c>
      <c r="W50" s="65">
        <f>IF(ISNUMBER(VLOOKUP($I50,'4e Tour'!$B$2:$D$101,3,FALSE)),1,0)</f>
        <v>0</v>
      </c>
      <c r="X50" s="66">
        <f>IF(W50=1,(VLOOKUP($I50,'4e Tour'!$B$2:$F$101,3,FALSE)-VLOOKUP($I50,'4e Tour'!$B$2:$F$101,5,FALSE)&gt;0)*1,0)</f>
        <v>0</v>
      </c>
      <c r="Y50" s="67">
        <f>IF(W50=1,VLOOKUP($I50,'4e Tour'!$B$2:$D$101,3,FALSE),0)</f>
        <v>0</v>
      </c>
    </row>
    <row r="51" spans="8:25" x14ac:dyDescent="0.2">
      <c r="H51" s="63">
        <v>49</v>
      </c>
      <c r="I51" s="64">
        <v>49</v>
      </c>
      <c r="J51" s="64" t="str">
        <f>IF(ISBLANK(VLOOKUP($I51,Equipes!$A$2:$B$101,2,FALSE)),"",VLOOKUP($I51,Equipes!$A$2:$B$101,2,FALSE))</f>
        <v/>
      </c>
      <c r="K51" s="65">
        <f t="shared" si="3"/>
        <v>0</v>
      </c>
      <c r="L51" s="66">
        <f t="shared" si="4"/>
        <v>0</v>
      </c>
      <c r="M51" s="67">
        <f t="shared" si="5"/>
        <v>0</v>
      </c>
      <c r="N51" s="65">
        <f>IF(ISNUMBER(VLOOKUP($I51,'1er Tour'!$B$2:$D$101,3,FALSE)),1,0)</f>
        <v>0</v>
      </c>
      <c r="O51" s="66">
        <f>IF(N51=1,(VLOOKUP($I51,'1er Tour'!$B$2:$F$101,3,FALSE)-VLOOKUP($I51,'1er Tour'!$B$2:$F$101,5,FALSE)&gt;0)*1,0)</f>
        <v>0</v>
      </c>
      <c r="P51" s="67">
        <f>IF(N51=1,VLOOKUP($I51,'1er Tour'!$B$2:$D$101,3,FALSE),0)</f>
        <v>0</v>
      </c>
      <c r="Q51" s="65">
        <f>IF(ISNUMBER(VLOOKUP($I51,'2e Tour'!$B$2:$D$101,3,FALSE)),1,0)</f>
        <v>0</v>
      </c>
      <c r="R51" s="66">
        <f>IF(Q51=1,(VLOOKUP($I51,'2e Tour'!$B$2:$F$101,3,FALSE)-VLOOKUP($I51,'2e Tour'!$B$2:$F$101,5,FALSE)&gt;0)*1,0)</f>
        <v>0</v>
      </c>
      <c r="S51" s="67">
        <f>IF(Q51=1,VLOOKUP($I51,'2e Tour'!$B$2:$D$101,3,FALSE),0)</f>
        <v>0</v>
      </c>
      <c r="T51" s="65">
        <f>IF(ISNUMBER(VLOOKUP($I51,'3e Tour'!$B$2:$D$101,3,FALSE)),1,0)</f>
        <v>0</v>
      </c>
      <c r="U51" s="66">
        <f>IF(T51=1,(VLOOKUP($I51,'3e Tour'!$B$2:$F$101,3,FALSE)-VLOOKUP($I51,'3e Tour'!$B$2:$F$101,5,FALSE)&gt;0)*1,0)</f>
        <v>0</v>
      </c>
      <c r="V51" s="67">
        <f>IF(T51=1,VLOOKUP($I51,'3e Tour'!$B$2:$D$101,3,FALSE),0)</f>
        <v>0</v>
      </c>
      <c r="W51" s="65">
        <f>IF(ISNUMBER(VLOOKUP($I51,'4e Tour'!$B$2:$D$101,3,FALSE)),1,0)</f>
        <v>0</v>
      </c>
      <c r="X51" s="66">
        <f>IF(W51=1,(VLOOKUP($I51,'4e Tour'!$B$2:$F$101,3,FALSE)-VLOOKUP($I51,'4e Tour'!$B$2:$F$101,5,FALSE)&gt;0)*1,0)</f>
        <v>0</v>
      </c>
      <c r="Y51" s="67">
        <f>IF(W51=1,VLOOKUP($I51,'4e Tour'!$B$2:$D$101,3,FALSE),0)</f>
        <v>0</v>
      </c>
    </row>
    <row r="52" spans="8:25" x14ac:dyDescent="0.2">
      <c r="H52" s="63">
        <v>50</v>
      </c>
      <c r="I52" s="64">
        <v>50</v>
      </c>
      <c r="J52" s="64" t="str">
        <f>IF(ISBLANK(VLOOKUP($I52,Equipes!$A$2:$B$101,2,FALSE)),"",VLOOKUP($I52,Equipes!$A$2:$B$101,2,FALSE))</f>
        <v/>
      </c>
      <c r="K52" s="65">
        <f t="shared" si="3"/>
        <v>0</v>
      </c>
      <c r="L52" s="66">
        <f t="shared" si="4"/>
        <v>0</v>
      </c>
      <c r="M52" s="67">
        <f t="shared" si="5"/>
        <v>0</v>
      </c>
      <c r="N52" s="65">
        <f>IF(ISNUMBER(VLOOKUP($I52,'1er Tour'!$B$2:$D$101,3,FALSE)),1,0)</f>
        <v>0</v>
      </c>
      <c r="O52" s="66">
        <f>IF(N52=1,(VLOOKUP($I52,'1er Tour'!$B$2:$F$101,3,FALSE)-VLOOKUP($I52,'1er Tour'!$B$2:$F$101,5,FALSE)&gt;0)*1,0)</f>
        <v>0</v>
      </c>
      <c r="P52" s="67">
        <f>IF(N52=1,VLOOKUP($I52,'1er Tour'!$B$2:$D$101,3,FALSE),0)</f>
        <v>0</v>
      </c>
      <c r="Q52" s="65">
        <f>IF(ISNUMBER(VLOOKUP($I52,'2e Tour'!$B$2:$D$101,3,FALSE)),1,0)</f>
        <v>0</v>
      </c>
      <c r="R52" s="66">
        <f>IF(Q52=1,(VLOOKUP($I52,'2e Tour'!$B$2:$F$101,3,FALSE)-VLOOKUP($I52,'2e Tour'!$B$2:$F$101,5,FALSE)&gt;0)*1,0)</f>
        <v>0</v>
      </c>
      <c r="S52" s="67">
        <f>IF(Q52=1,VLOOKUP($I52,'2e Tour'!$B$2:$D$101,3,FALSE),0)</f>
        <v>0</v>
      </c>
      <c r="T52" s="65">
        <f>IF(ISNUMBER(VLOOKUP($I52,'3e Tour'!$B$2:$D$101,3,FALSE)),1,0)</f>
        <v>0</v>
      </c>
      <c r="U52" s="66">
        <f>IF(T52=1,(VLOOKUP($I52,'3e Tour'!$B$2:$F$101,3,FALSE)-VLOOKUP($I52,'3e Tour'!$B$2:$F$101,5,FALSE)&gt;0)*1,0)</f>
        <v>0</v>
      </c>
      <c r="V52" s="67">
        <f>IF(T52=1,VLOOKUP($I52,'3e Tour'!$B$2:$D$101,3,FALSE),0)</f>
        <v>0</v>
      </c>
      <c r="W52" s="65">
        <f>IF(ISNUMBER(VLOOKUP($I52,'4e Tour'!$B$2:$D$101,3,FALSE)),1,0)</f>
        <v>0</v>
      </c>
      <c r="X52" s="66">
        <f>IF(W52=1,(VLOOKUP($I52,'4e Tour'!$B$2:$F$101,3,FALSE)-VLOOKUP($I52,'4e Tour'!$B$2:$F$101,5,FALSE)&gt;0)*1,0)</f>
        <v>0</v>
      </c>
      <c r="Y52" s="67">
        <f>IF(W52=1,VLOOKUP($I52,'4e Tour'!$B$2:$D$101,3,FALSE),0)</f>
        <v>0</v>
      </c>
    </row>
    <row r="53" spans="8:25" x14ac:dyDescent="0.2">
      <c r="H53" s="63">
        <v>51</v>
      </c>
      <c r="I53" s="64">
        <v>51</v>
      </c>
      <c r="J53" s="64" t="str">
        <f>IF(ISBLANK(VLOOKUP($I53,Equipes!$A$2:$B$101,2,FALSE)),"",VLOOKUP($I53,Equipes!$A$2:$B$101,2,FALSE))</f>
        <v/>
      </c>
      <c r="K53" s="65">
        <f t="shared" si="3"/>
        <v>0</v>
      </c>
      <c r="L53" s="66">
        <f t="shared" si="4"/>
        <v>0</v>
      </c>
      <c r="M53" s="67">
        <f t="shared" si="5"/>
        <v>0</v>
      </c>
      <c r="N53" s="65">
        <f>IF(ISNUMBER(VLOOKUP($I53,'1er Tour'!$B$2:$D$101,3,FALSE)),1,0)</f>
        <v>0</v>
      </c>
      <c r="O53" s="66">
        <f>IF(N53=1,(VLOOKUP($I53,'1er Tour'!$B$2:$F$101,3,FALSE)-VLOOKUP($I53,'1er Tour'!$B$2:$F$101,5,FALSE)&gt;0)*1,0)</f>
        <v>0</v>
      </c>
      <c r="P53" s="67">
        <f>IF(N53=1,VLOOKUP($I53,'1er Tour'!$B$2:$D$101,3,FALSE),0)</f>
        <v>0</v>
      </c>
      <c r="Q53" s="65">
        <f>IF(ISNUMBER(VLOOKUP($I53,'2e Tour'!$B$2:$D$101,3,FALSE)),1,0)</f>
        <v>0</v>
      </c>
      <c r="R53" s="66">
        <f>IF(Q53=1,(VLOOKUP($I53,'2e Tour'!$B$2:$F$101,3,FALSE)-VLOOKUP($I53,'2e Tour'!$B$2:$F$101,5,FALSE)&gt;0)*1,0)</f>
        <v>0</v>
      </c>
      <c r="S53" s="67">
        <f>IF(Q53=1,VLOOKUP($I53,'2e Tour'!$B$2:$D$101,3,FALSE),0)</f>
        <v>0</v>
      </c>
      <c r="T53" s="65">
        <f>IF(ISNUMBER(VLOOKUP($I53,'3e Tour'!$B$2:$D$101,3,FALSE)),1,0)</f>
        <v>0</v>
      </c>
      <c r="U53" s="66">
        <f>IF(T53=1,(VLOOKUP($I53,'3e Tour'!$B$2:$F$101,3,FALSE)-VLOOKUP($I53,'3e Tour'!$B$2:$F$101,5,FALSE)&gt;0)*1,0)</f>
        <v>0</v>
      </c>
      <c r="V53" s="67">
        <f>IF(T53=1,VLOOKUP($I53,'3e Tour'!$B$2:$D$101,3,FALSE),0)</f>
        <v>0</v>
      </c>
      <c r="W53" s="65">
        <f>IF(ISNUMBER(VLOOKUP($I53,'4e Tour'!$B$2:$D$101,3,FALSE)),1,0)</f>
        <v>0</v>
      </c>
      <c r="X53" s="66">
        <f>IF(W53=1,(VLOOKUP($I53,'4e Tour'!$B$2:$F$101,3,FALSE)-VLOOKUP($I53,'4e Tour'!$B$2:$F$101,5,FALSE)&gt;0)*1,0)</f>
        <v>0</v>
      </c>
      <c r="Y53" s="67">
        <f>IF(W53=1,VLOOKUP($I53,'4e Tour'!$B$2:$D$101,3,FALSE),0)</f>
        <v>0</v>
      </c>
    </row>
    <row r="54" spans="8:25" x14ac:dyDescent="0.2">
      <c r="H54" s="63">
        <v>52</v>
      </c>
      <c r="I54" s="64">
        <v>52</v>
      </c>
      <c r="J54" s="64" t="str">
        <f>IF(ISBLANK(VLOOKUP($I54,Equipes!$A$2:$B$101,2,FALSE)),"",VLOOKUP($I54,Equipes!$A$2:$B$101,2,FALSE))</f>
        <v/>
      </c>
      <c r="K54" s="65">
        <f t="shared" si="3"/>
        <v>0</v>
      </c>
      <c r="L54" s="66">
        <f t="shared" si="4"/>
        <v>0</v>
      </c>
      <c r="M54" s="67">
        <f t="shared" si="5"/>
        <v>0</v>
      </c>
      <c r="N54" s="65">
        <f>IF(ISNUMBER(VLOOKUP($I54,'1er Tour'!$B$2:$D$101,3,FALSE)),1,0)</f>
        <v>0</v>
      </c>
      <c r="O54" s="66">
        <f>IF(N54=1,(VLOOKUP($I54,'1er Tour'!$B$2:$F$101,3,FALSE)-VLOOKUP($I54,'1er Tour'!$B$2:$F$101,5,FALSE)&gt;0)*1,0)</f>
        <v>0</v>
      </c>
      <c r="P54" s="67">
        <f>IF(N54=1,VLOOKUP($I54,'1er Tour'!$B$2:$D$101,3,FALSE),0)</f>
        <v>0</v>
      </c>
      <c r="Q54" s="65">
        <f>IF(ISNUMBER(VLOOKUP($I54,'2e Tour'!$B$2:$D$101,3,FALSE)),1,0)</f>
        <v>0</v>
      </c>
      <c r="R54" s="66">
        <f>IF(Q54=1,(VLOOKUP($I54,'2e Tour'!$B$2:$F$101,3,FALSE)-VLOOKUP($I54,'2e Tour'!$B$2:$F$101,5,FALSE)&gt;0)*1,0)</f>
        <v>0</v>
      </c>
      <c r="S54" s="67">
        <f>IF(Q54=1,VLOOKUP($I54,'2e Tour'!$B$2:$D$101,3,FALSE),0)</f>
        <v>0</v>
      </c>
      <c r="T54" s="65">
        <f>IF(ISNUMBER(VLOOKUP($I54,'3e Tour'!$B$2:$D$101,3,FALSE)),1,0)</f>
        <v>0</v>
      </c>
      <c r="U54" s="66">
        <f>IF(T54=1,(VLOOKUP($I54,'3e Tour'!$B$2:$F$101,3,FALSE)-VLOOKUP($I54,'3e Tour'!$B$2:$F$101,5,FALSE)&gt;0)*1,0)</f>
        <v>0</v>
      </c>
      <c r="V54" s="67">
        <f>IF(T54=1,VLOOKUP($I54,'3e Tour'!$B$2:$D$101,3,FALSE),0)</f>
        <v>0</v>
      </c>
      <c r="W54" s="65">
        <f>IF(ISNUMBER(VLOOKUP($I54,'4e Tour'!$B$2:$D$101,3,FALSE)),1,0)</f>
        <v>0</v>
      </c>
      <c r="X54" s="66">
        <f>IF(W54=1,(VLOOKUP($I54,'4e Tour'!$B$2:$F$101,3,FALSE)-VLOOKUP($I54,'4e Tour'!$B$2:$F$101,5,FALSE)&gt;0)*1,0)</f>
        <v>0</v>
      </c>
      <c r="Y54" s="67">
        <f>IF(W54=1,VLOOKUP($I54,'4e Tour'!$B$2:$D$101,3,FALSE),0)</f>
        <v>0</v>
      </c>
    </row>
    <row r="55" spans="8:25" x14ac:dyDescent="0.2">
      <c r="H55" s="63">
        <v>53</v>
      </c>
      <c r="I55" s="64">
        <v>53</v>
      </c>
      <c r="J55" s="64" t="str">
        <f>IF(ISBLANK(VLOOKUP($I55,Equipes!$A$2:$B$101,2,FALSE)),"",VLOOKUP($I55,Equipes!$A$2:$B$101,2,FALSE))</f>
        <v/>
      </c>
      <c r="K55" s="65">
        <f t="shared" si="3"/>
        <v>0</v>
      </c>
      <c r="L55" s="66">
        <f t="shared" si="4"/>
        <v>0</v>
      </c>
      <c r="M55" s="67">
        <f t="shared" si="5"/>
        <v>0</v>
      </c>
      <c r="N55" s="65">
        <f>IF(ISNUMBER(VLOOKUP($I55,'1er Tour'!$B$2:$D$101,3,FALSE)),1,0)</f>
        <v>0</v>
      </c>
      <c r="O55" s="66">
        <f>IF(N55=1,(VLOOKUP($I55,'1er Tour'!$B$2:$F$101,3,FALSE)-VLOOKUP($I55,'1er Tour'!$B$2:$F$101,5,FALSE)&gt;0)*1,0)</f>
        <v>0</v>
      </c>
      <c r="P55" s="67">
        <f>IF(N55=1,VLOOKUP($I55,'1er Tour'!$B$2:$D$101,3,FALSE),0)</f>
        <v>0</v>
      </c>
      <c r="Q55" s="65">
        <f>IF(ISNUMBER(VLOOKUP($I55,'2e Tour'!$B$2:$D$101,3,FALSE)),1,0)</f>
        <v>0</v>
      </c>
      <c r="R55" s="66">
        <f>IF(Q55=1,(VLOOKUP($I55,'2e Tour'!$B$2:$F$101,3,FALSE)-VLOOKUP($I55,'2e Tour'!$B$2:$F$101,5,FALSE)&gt;0)*1,0)</f>
        <v>0</v>
      </c>
      <c r="S55" s="67">
        <f>IF(Q55=1,VLOOKUP($I55,'2e Tour'!$B$2:$D$101,3,FALSE),0)</f>
        <v>0</v>
      </c>
      <c r="T55" s="65">
        <f>IF(ISNUMBER(VLOOKUP($I55,'3e Tour'!$B$2:$D$101,3,FALSE)),1,0)</f>
        <v>0</v>
      </c>
      <c r="U55" s="66">
        <f>IF(T55=1,(VLOOKUP($I55,'3e Tour'!$B$2:$F$101,3,FALSE)-VLOOKUP($I55,'3e Tour'!$B$2:$F$101,5,FALSE)&gt;0)*1,0)</f>
        <v>0</v>
      </c>
      <c r="V55" s="67">
        <f>IF(T55=1,VLOOKUP($I55,'3e Tour'!$B$2:$D$101,3,FALSE),0)</f>
        <v>0</v>
      </c>
      <c r="W55" s="65">
        <f>IF(ISNUMBER(VLOOKUP($I55,'4e Tour'!$B$2:$D$101,3,FALSE)),1,0)</f>
        <v>0</v>
      </c>
      <c r="X55" s="66">
        <f>IF(W55=1,(VLOOKUP($I55,'4e Tour'!$B$2:$F$101,3,FALSE)-VLOOKUP($I55,'4e Tour'!$B$2:$F$101,5,FALSE)&gt;0)*1,0)</f>
        <v>0</v>
      </c>
      <c r="Y55" s="67">
        <f>IF(W55=1,VLOOKUP($I55,'4e Tour'!$B$2:$D$101,3,FALSE),0)</f>
        <v>0</v>
      </c>
    </row>
    <row r="56" spans="8:25" x14ac:dyDescent="0.2">
      <c r="H56" s="63">
        <v>54</v>
      </c>
      <c r="I56" s="64">
        <v>54</v>
      </c>
      <c r="J56" s="64" t="str">
        <f>IF(ISBLANK(VLOOKUP($I56,Equipes!$A$2:$B$101,2,FALSE)),"",VLOOKUP($I56,Equipes!$A$2:$B$101,2,FALSE))</f>
        <v/>
      </c>
      <c r="K56" s="65">
        <f t="shared" si="3"/>
        <v>0</v>
      </c>
      <c r="L56" s="66">
        <f t="shared" si="4"/>
        <v>0</v>
      </c>
      <c r="M56" s="67">
        <f t="shared" si="5"/>
        <v>0</v>
      </c>
      <c r="N56" s="65">
        <f>IF(ISNUMBER(VLOOKUP($I56,'1er Tour'!$B$2:$D$101,3,FALSE)),1,0)</f>
        <v>0</v>
      </c>
      <c r="O56" s="66">
        <f>IF(N56=1,(VLOOKUP($I56,'1er Tour'!$B$2:$F$101,3,FALSE)-VLOOKUP($I56,'1er Tour'!$B$2:$F$101,5,FALSE)&gt;0)*1,0)</f>
        <v>0</v>
      </c>
      <c r="P56" s="67">
        <f>IF(N56=1,VLOOKUP($I56,'1er Tour'!$B$2:$D$101,3,FALSE),0)</f>
        <v>0</v>
      </c>
      <c r="Q56" s="65">
        <f>IF(ISNUMBER(VLOOKUP($I56,'2e Tour'!$B$2:$D$101,3,FALSE)),1,0)</f>
        <v>0</v>
      </c>
      <c r="R56" s="66">
        <f>IF(Q56=1,(VLOOKUP($I56,'2e Tour'!$B$2:$F$101,3,FALSE)-VLOOKUP($I56,'2e Tour'!$B$2:$F$101,5,FALSE)&gt;0)*1,0)</f>
        <v>0</v>
      </c>
      <c r="S56" s="67">
        <f>IF(Q56=1,VLOOKUP($I56,'2e Tour'!$B$2:$D$101,3,FALSE),0)</f>
        <v>0</v>
      </c>
      <c r="T56" s="65">
        <f>IF(ISNUMBER(VLOOKUP($I56,'3e Tour'!$B$2:$D$101,3,FALSE)),1,0)</f>
        <v>0</v>
      </c>
      <c r="U56" s="66">
        <f>IF(T56=1,(VLOOKUP($I56,'3e Tour'!$B$2:$F$101,3,FALSE)-VLOOKUP($I56,'3e Tour'!$B$2:$F$101,5,FALSE)&gt;0)*1,0)</f>
        <v>0</v>
      </c>
      <c r="V56" s="67">
        <f>IF(T56=1,VLOOKUP($I56,'3e Tour'!$B$2:$D$101,3,FALSE),0)</f>
        <v>0</v>
      </c>
      <c r="W56" s="65">
        <f>IF(ISNUMBER(VLOOKUP($I56,'4e Tour'!$B$2:$D$101,3,FALSE)),1,0)</f>
        <v>0</v>
      </c>
      <c r="X56" s="66">
        <f>IF(W56=1,(VLOOKUP($I56,'4e Tour'!$B$2:$F$101,3,FALSE)-VLOOKUP($I56,'4e Tour'!$B$2:$F$101,5,FALSE)&gt;0)*1,0)</f>
        <v>0</v>
      </c>
      <c r="Y56" s="67">
        <f>IF(W56=1,VLOOKUP($I56,'4e Tour'!$B$2:$D$101,3,FALSE),0)</f>
        <v>0</v>
      </c>
    </row>
    <row r="57" spans="8:25" x14ac:dyDescent="0.2">
      <c r="H57" s="63">
        <v>55</v>
      </c>
      <c r="I57" s="64">
        <v>55</v>
      </c>
      <c r="J57" s="64" t="str">
        <f>IF(ISBLANK(VLOOKUP($I57,Equipes!$A$2:$B$101,2,FALSE)),"",VLOOKUP($I57,Equipes!$A$2:$B$101,2,FALSE))</f>
        <v/>
      </c>
      <c r="K57" s="65">
        <f t="shared" si="3"/>
        <v>0</v>
      </c>
      <c r="L57" s="66">
        <f t="shared" si="4"/>
        <v>0</v>
      </c>
      <c r="M57" s="67">
        <f t="shared" si="5"/>
        <v>0</v>
      </c>
      <c r="N57" s="65">
        <f>IF(ISNUMBER(VLOOKUP($I57,'1er Tour'!$B$2:$D$101,3,FALSE)),1,0)</f>
        <v>0</v>
      </c>
      <c r="O57" s="66">
        <f>IF(N57=1,(VLOOKUP($I57,'1er Tour'!$B$2:$F$101,3,FALSE)-VLOOKUP($I57,'1er Tour'!$B$2:$F$101,5,FALSE)&gt;0)*1,0)</f>
        <v>0</v>
      </c>
      <c r="P57" s="67">
        <f>IF(N57=1,VLOOKUP($I57,'1er Tour'!$B$2:$D$101,3,FALSE),0)</f>
        <v>0</v>
      </c>
      <c r="Q57" s="65">
        <f>IF(ISNUMBER(VLOOKUP($I57,'2e Tour'!$B$2:$D$101,3,FALSE)),1,0)</f>
        <v>0</v>
      </c>
      <c r="R57" s="66">
        <f>IF(Q57=1,(VLOOKUP($I57,'2e Tour'!$B$2:$F$101,3,FALSE)-VLOOKUP($I57,'2e Tour'!$B$2:$F$101,5,FALSE)&gt;0)*1,0)</f>
        <v>0</v>
      </c>
      <c r="S57" s="67">
        <f>IF(Q57=1,VLOOKUP($I57,'2e Tour'!$B$2:$D$101,3,FALSE),0)</f>
        <v>0</v>
      </c>
      <c r="T57" s="65">
        <f>IF(ISNUMBER(VLOOKUP($I57,'3e Tour'!$B$2:$D$101,3,FALSE)),1,0)</f>
        <v>0</v>
      </c>
      <c r="U57" s="66">
        <f>IF(T57=1,(VLOOKUP($I57,'3e Tour'!$B$2:$F$101,3,FALSE)-VLOOKUP($I57,'3e Tour'!$B$2:$F$101,5,FALSE)&gt;0)*1,0)</f>
        <v>0</v>
      </c>
      <c r="V57" s="67">
        <f>IF(T57=1,VLOOKUP($I57,'3e Tour'!$B$2:$D$101,3,FALSE),0)</f>
        <v>0</v>
      </c>
      <c r="W57" s="65">
        <f>IF(ISNUMBER(VLOOKUP($I57,'4e Tour'!$B$2:$D$101,3,FALSE)),1,0)</f>
        <v>0</v>
      </c>
      <c r="X57" s="66">
        <f>IF(W57=1,(VLOOKUP($I57,'4e Tour'!$B$2:$F$101,3,FALSE)-VLOOKUP($I57,'4e Tour'!$B$2:$F$101,5,FALSE)&gt;0)*1,0)</f>
        <v>0</v>
      </c>
      <c r="Y57" s="67">
        <f>IF(W57=1,VLOOKUP($I57,'4e Tour'!$B$2:$D$101,3,FALSE),0)</f>
        <v>0</v>
      </c>
    </row>
    <row r="58" spans="8:25" x14ac:dyDescent="0.2">
      <c r="H58" s="63">
        <v>56</v>
      </c>
      <c r="I58" s="64">
        <v>56</v>
      </c>
      <c r="J58" s="64" t="str">
        <f>IF(ISBLANK(VLOOKUP($I58,Equipes!$A$2:$B$101,2,FALSE)),"",VLOOKUP($I58,Equipes!$A$2:$B$101,2,FALSE))</f>
        <v/>
      </c>
      <c r="K58" s="65">
        <f t="shared" si="3"/>
        <v>0</v>
      </c>
      <c r="L58" s="66">
        <f t="shared" si="4"/>
        <v>0</v>
      </c>
      <c r="M58" s="67">
        <f t="shared" si="5"/>
        <v>0</v>
      </c>
      <c r="N58" s="65">
        <f>IF(ISNUMBER(VLOOKUP($I58,'1er Tour'!$B$2:$D$101,3,FALSE)),1,0)</f>
        <v>0</v>
      </c>
      <c r="O58" s="66">
        <f>IF(N58=1,(VLOOKUP($I58,'1er Tour'!$B$2:$F$101,3,FALSE)-VLOOKUP($I58,'1er Tour'!$B$2:$F$101,5,FALSE)&gt;0)*1,0)</f>
        <v>0</v>
      </c>
      <c r="P58" s="67">
        <f>IF(N58=1,VLOOKUP($I58,'1er Tour'!$B$2:$D$101,3,FALSE),0)</f>
        <v>0</v>
      </c>
      <c r="Q58" s="65">
        <f>IF(ISNUMBER(VLOOKUP($I58,'2e Tour'!$B$2:$D$101,3,FALSE)),1,0)</f>
        <v>0</v>
      </c>
      <c r="R58" s="66">
        <f>IF(Q58=1,(VLOOKUP($I58,'2e Tour'!$B$2:$F$101,3,FALSE)-VLOOKUP($I58,'2e Tour'!$B$2:$F$101,5,FALSE)&gt;0)*1,0)</f>
        <v>0</v>
      </c>
      <c r="S58" s="67">
        <f>IF(Q58=1,VLOOKUP($I58,'2e Tour'!$B$2:$D$101,3,FALSE),0)</f>
        <v>0</v>
      </c>
      <c r="T58" s="65">
        <f>IF(ISNUMBER(VLOOKUP($I58,'3e Tour'!$B$2:$D$101,3,FALSE)),1,0)</f>
        <v>0</v>
      </c>
      <c r="U58" s="66">
        <f>IF(T58=1,(VLOOKUP($I58,'3e Tour'!$B$2:$F$101,3,FALSE)-VLOOKUP($I58,'3e Tour'!$B$2:$F$101,5,FALSE)&gt;0)*1,0)</f>
        <v>0</v>
      </c>
      <c r="V58" s="67">
        <f>IF(T58=1,VLOOKUP($I58,'3e Tour'!$B$2:$D$101,3,FALSE),0)</f>
        <v>0</v>
      </c>
      <c r="W58" s="65">
        <f>IF(ISNUMBER(VLOOKUP($I58,'4e Tour'!$B$2:$D$101,3,FALSE)),1,0)</f>
        <v>0</v>
      </c>
      <c r="X58" s="66">
        <f>IF(W58=1,(VLOOKUP($I58,'4e Tour'!$B$2:$F$101,3,FALSE)-VLOOKUP($I58,'4e Tour'!$B$2:$F$101,5,FALSE)&gt;0)*1,0)</f>
        <v>0</v>
      </c>
      <c r="Y58" s="67">
        <f>IF(W58=1,VLOOKUP($I58,'4e Tour'!$B$2:$D$101,3,FALSE),0)</f>
        <v>0</v>
      </c>
    </row>
    <row r="59" spans="8:25" x14ac:dyDescent="0.2">
      <c r="H59" s="63">
        <v>57</v>
      </c>
      <c r="I59" s="64">
        <v>57</v>
      </c>
      <c r="J59" s="64" t="str">
        <f>IF(ISBLANK(VLOOKUP($I59,Equipes!$A$2:$B$101,2,FALSE)),"",VLOOKUP($I59,Equipes!$A$2:$B$101,2,FALSE))</f>
        <v/>
      </c>
      <c r="K59" s="65">
        <f t="shared" si="3"/>
        <v>0</v>
      </c>
      <c r="L59" s="66">
        <f t="shared" si="4"/>
        <v>0</v>
      </c>
      <c r="M59" s="67">
        <f t="shared" si="5"/>
        <v>0</v>
      </c>
      <c r="N59" s="65">
        <f>IF(ISNUMBER(VLOOKUP($I59,'1er Tour'!$B$2:$D$101,3,FALSE)),1,0)</f>
        <v>0</v>
      </c>
      <c r="O59" s="66">
        <f>IF(N59=1,(VLOOKUP($I59,'1er Tour'!$B$2:$F$101,3,FALSE)-VLOOKUP($I59,'1er Tour'!$B$2:$F$101,5,FALSE)&gt;0)*1,0)</f>
        <v>0</v>
      </c>
      <c r="P59" s="67">
        <f>IF(N59=1,VLOOKUP($I59,'1er Tour'!$B$2:$D$101,3,FALSE),0)</f>
        <v>0</v>
      </c>
      <c r="Q59" s="65">
        <f>IF(ISNUMBER(VLOOKUP($I59,'2e Tour'!$B$2:$D$101,3,FALSE)),1,0)</f>
        <v>0</v>
      </c>
      <c r="R59" s="66">
        <f>IF(Q59=1,(VLOOKUP($I59,'2e Tour'!$B$2:$F$101,3,FALSE)-VLOOKUP($I59,'2e Tour'!$B$2:$F$101,5,FALSE)&gt;0)*1,0)</f>
        <v>0</v>
      </c>
      <c r="S59" s="67">
        <f>IF(Q59=1,VLOOKUP($I59,'2e Tour'!$B$2:$D$101,3,FALSE),0)</f>
        <v>0</v>
      </c>
      <c r="T59" s="65">
        <f>IF(ISNUMBER(VLOOKUP($I59,'3e Tour'!$B$2:$D$101,3,FALSE)),1,0)</f>
        <v>0</v>
      </c>
      <c r="U59" s="66">
        <f>IF(T59=1,(VLOOKUP($I59,'3e Tour'!$B$2:$F$101,3,FALSE)-VLOOKUP($I59,'3e Tour'!$B$2:$F$101,5,FALSE)&gt;0)*1,0)</f>
        <v>0</v>
      </c>
      <c r="V59" s="67">
        <f>IF(T59=1,VLOOKUP($I59,'3e Tour'!$B$2:$D$101,3,FALSE),0)</f>
        <v>0</v>
      </c>
      <c r="W59" s="65">
        <f>IF(ISNUMBER(VLOOKUP($I59,'4e Tour'!$B$2:$D$101,3,FALSE)),1,0)</f>
        <v>0</v>
      </c>
      <c r="X59" s="66">
        <f>IF(W59=1,(VLOOKUP($I59,'4e Tour'!$B$2:$F$101,3,FALSE)-VLOOKUP($I59,'4e Tour'!$B$2:$F$101,5,FALSE)&gt;0)*1,0)</f>
        <v>0</v>
      </c>
      <c r="Y59" s="67">
        <f>IF(W59=1,VLOOKUP($I59,'4e Tour'!$B$2:$D$101,3,FALSE),0)</f>
        <v>0</v>
      </c>
    </row>
    <row r="60" spans="8:25" x14ac:dyDescent="0.2">
      <c r="H60" s="63">
        <v>58</v>
      </c>
      <c r="I60" s="64">
        <v>58</v>
      </c>
      <c r="J60" s="64" t="str">
        <f>IF(ISBLANK(VLOOKUP($I60,Equipes!$A$2:$B$101,2,FALSE)),"",VLOOKUP($I60,Equipes!$A$2:$B$101,2,FALSE))</f>
        <v/>
      </c>
      <c r="K60" s="65">
        <f t="shared" si="3"/>
        <v>0</v>
      </c>
      <c r="L60" s="66">
        <f t="shared" si="4"/>
        <v>0</v>
      </c>
      <c r="M60" s="67">
        <f t="shared" si="5"/>
        <v>0</v>
      </c>
      <c r="N60" s="65">
        <f>IF(ISNUMBER(VLOOKUP($I60,'1er Tour'!$B$2:$D$101,3,FALSE)),1,0)</f>
        <v>0</v>
      </c>
      <c r="O60" s="66">
        <f>IF(N60=1,(VLOOKUP($I60,'1er Tour'!$B$2:$F$101,3,FALSE)-VLOOKUP($I60,'1er Tour'!$B$2:$F$101,5,FALSE)&gt;0)*1,0)</f>
        <v>0</v>
      </c>
      <c r="P60" s="67">
        <f>IF(N60=1,VLOOKUP($I60,'1er Tour'!$B$2:$D$101,3,FALSE),0)</f>
        <v>0</v>
      </c>
      <c r="Q60" s="65">
        <f>IF(ISNUMBER(VLOOKUP($I60,'2e Tour'!$B$2:$D$101,3,FALSE)),1,0)</f>
        <v>0</v>
      </c>
      <c r="R60" s="66">
        <f>IF(Q60=1,(VLOOKUP($I60,'2e Tour'!$B$2:$F$101,3,FALSE)-VLOOKUP($I60,'2e Tour'!$B$2:$F$101,5,FALSE)&gt;0)*1,0)</f>
        <v>0</v>
      </c>
      <c r="S60" s="67">
        <f>IF(Q60=1,VLOOKUP($I60,'2e Tour'!$B$2:$D$101,3,FALSE),0)</f>
        <v>0</v>
      </c>
      <c r="T60" s="65">
        <f>IF(ISNUMBER(VLOOKUP($I60,'3e Tour'!$B$2:$D$101,3,FALSE)),1,0)</f>
        <v>0</v>
      </c>
      <c r="U60" s="66">
        <f>IF(T60=1,(VLOOKUP($I60,'3e Tour'!$B$2:$F$101,3,FALSE)-VLOOKUP($I60,'3e Tour'!$B$2:$F$101,5,FALSE)&gt;0)*1,0)</f>
        <v>0</v>
      </c>
      <c r="V60" s="67">
        <f>IF(T60=1,VLOOKUP($I60,'3e Tour'!$B$2:$D$101,3,FALSE),0)</f>
        <v>0</v>
      </c>
      <c r="W60" s="65">
        <f>IF(ISNUMBER(VLOOKUP($I60,'4e Tour'!$B$2:$D$101,3,FALSE)),1,0)</f>
        <v>0</v>
      </c>
      <c r="X60" s="66">
        <f>IF(W60=1,(VLOOKUP($I60,'4e Tour'!$B$2:$F$101,3,FALSE)-VLOOKUP($I60,'4e Tour'!$B$2:$F$101,5,FALSE)&gt;0)*1,0)</f>
        <v>0</v>
      </c>
      <c r="Y60" s="67">
        <f>IF(W60=1,VLOOKUP($I60,'4e Tour'!$B$2:$D$101,3,FALSE),0)</f>
        <v>0</v>
      </c>
    </row>
    <row r="61" spans="8:25" x14ac:dyDescent="0.2">
      <c r="H61" s="63">
        <v>59</v>
      </c>
      <c r="I61" s="64">
        <v>59</v>
      </c>
      <c r="J61" s="64" t="str">
        <f>IF(ISBLANK(VLOOKUP($I61,Equipes!$A$2:$B$101,2,FALSE)),"",VLOOKUP($I61,Equipes!$A$2:$B$101,2,FALSE))</f>
        <v/>
      </c>
      <c r="K61" s="65">
        <f t="shared" si="3"/>
        <v>0</v>
      </c>
      <c r="L61" s="66">
        <f t="shared" si="4"/>
        <v>0</v>
      </c>
      <c r="M61" s="67">
        <f t="shared" si="5"/>
        <v>0</v>
      </c>
      <c r="N61" s="65">
        <f>IF(ISNUMBER(VLOOKUP($I61,'1er Tour'!$B$2:$D$101,3,FALSE)),1,0)</f>
        <v>0</v>
      </c>
      <c r="O61" s="66">
        <f>IF(N61=1,(VLOOKUP($I61,'1er Tour'!$B$2:$F$101,3,FALSE)-VLOOKUP($I61,'1er Tour'!$B$2:$F$101,5,FALSE)&gt;0)*1,0)</f>
        <v>0</v>
      </c>
      <c r="P61" s="67">
        <f>IF(N61=1,VLOOKUP($I61,'1er Tour'!$B$2:$D$101,3,FALSE),0)</f>
        <v>0</v>
      </c>
      <c r="Q61" s="65">
        <f>IF(ISNUMBER(VLOOKUP($I61,'2e Tour'!$B$2:$D$101,3,FALSE)),1,0)</f>
        <v>0</v>
      </c>
      <c r="R61" s="66">
        <f>IF(Q61=1,(VLOOKUP($I61,'2e Tour'!$B$2:$F$101,3,FALSE)-VLOOKUP($I61,'2e Tour'!$B$2:$F$101,5,FALSE)&gt;0)*1,0)</f>
        <v>0</v>
      </c>
      <c r="S61" s="67">
        <f>IF(Q61=1,VLOOKUP($I61,'2e Tour'!$B$2:$D$101,3,FALSE),0)</f>
        <v>0</v>
      </c>
      <c r="T61" s="65">
        <f>IF(ISNUMBER(VLOOKUP($I61,'3e Tour'!$B$2:$D$101,3,FALSE)),1,0)</f>
        <v>0</v>
      </c>
      <c r="U61" s="66">
        <f>IF(T61=1,(VLOOKUP($I61,'3e Tour'!$B$2:$F$101,3,FALSE)-VLOOKUP($I61,'3e Tour'!$B$2:$F$101,5,FALSE)&gt;0)*1,0)</f>
        <v>0</v>
      </c>
      <c r="V61" s="67">
        <f>IF(T61=1,VLOOKUP($I61,'3e Tour'!$B$2:$D$101,3,FALSE),0)</f>
        <v>0</v>
      </c>
      <c r="W61" s="65">
        <f>IF(ISNUMBER(VLOOKUP($I61,'4e Tour'!$B$2:$D$101,3,FALSE)),1,0)</f>
        <v>0</v>
      </c>
      <c r="X61" s="66">
        <f>IF(W61=1,(VLOOKUP($I61,'4e Tour'!$B$2:$F$101,3,FALSE)-VLOOKUP($I61,'4e Tour'!$B$2:$F$101,5,FALSE)&gt;0)*1,0)</f>
        <v>0</v>
      </c>
      <c r="Y61" s="67">
        <f>IF(W61=1,VLOOKUP($I61,'4e Tour'!$B$2:$D$101,3,FALSE),0)</f>
        <v>0</v>
      </c>
    </row>
    <row r="62" spans="8:25" x14ac:dyDescent="0.2">
      <c r="H62" s="63">
        <v>60</v>
      </c>
      <c r="I62" s="64">
        <v>60</v>
      </c>
      <c r="J62" s="64" t="str">
        <f>IF(ISBLANK(VLOOKUP($I62,Equipes!$A$2:$B$101,2,FALSE)),"",VLOOKUP($I62,Equipes!$A$2:$B$101,2,FALSE))</f>
        <v/>
      </c>
      <c r="K62" s="65">
        <f t="shared" si="3"/>
        <v>0</v>
      </c>
      <c r="L62" s="66">
        <f t="shared" si="4"/>
        <v>0</v>
      </c>
      <c r="M62" s="67">
        <f t="shared" si="5"/>
        <v>0</v>
      </c>
      <c r="N62" s="65">
        <f>IF(ISNUMBER(VLOOKUP($I62,'1er Tour'!$B$2:$D$101,3,FALSE)),1,0)</f>
        <v>0</v>
      </c>
      <c r="O62" s="66">
        <f>IF(N62=1,(VLOOKUP($I62,'1er Tour'!$B$2:$F$101,3,FALSE)-VLOOKUP($I62,'1er Tour'!$B$2:$F$101,5,FALSE)&gt;0)*1,0)</f>
        <v>0</v>
      </c>
      <c r="P62" s="67">
        <f>IF(N62=1,VLOOKUP($I62,'1er Tour'!$B$2:$D$101,3,FALSE),0)</f>
        <v>0</v>
      </c>
      <c r="Q62" s="65">
        <f>IF(ISNUMBER(VLOOKUP($I62,'2e Tour'!$B$2:$D$101,3,FALSE)),1,0)</f>
        <v>0</v>
      </c>
      <c r="R62" s="66">
        <f>IF(Q62=1,(VLOOKUP($I62,'2e Tour'!$B$2:$F$101,3,FALSE)-VLOOKUP($I62,'2e Tour'!$B$2:$F$101,5,FALSE)&gt;0)*1,0)</f>
        <v>0</v>
      </c>
      <c r="S62" s="67">
        <f>IF(Q62=1,VLOOKUP($I62,'2e Tour'!$B$2:$D$101,3,FALSE),0)</f>
        <v>0</v>
      </c>
      <c r="T62" s="65">
        <f>IF(ISNUMBER(VLOOKUP($I62,'3e Tour'!$B$2:$D$101,3,FALSE)),1,0)</f>
        <v>0</v>
      </c>
      <c r="U62" s="66">
        <f>IF(T62=1,(VLOOKUP($I62,'3e Tour'!$B$2:$F$101,3,FALSE)-VLOOKUP($I62,'3e Tour'!$B$2:$F$101,5,FALSE)&gt;0)*1,0)</f>
        <v>0</v>
      </c>
      <c r="V62" s="67">
        <f>IF(T62=1,VLOOKUP($I62,'3e Tour'!$B$2:$D$101,3,FALSE),0)</f>
        <v>0</v>
      </c>
      <c r="W62" s="65">
        <f>IF(ISNUMBER(VLOOKUP($I62,'4e Tour'!$B$2:$D$101,3,FALSE)),1,0)</f>
        <v>0</v>
      </c>
      <c r="X62" s="66">
        <f>IF(W62=1,(VLOOKUP($I62,'4e Tour'!$B$2:$F$101,3,FALSE)-VLOOKUP($I62,'4e Tour'!$B$2:$F$101,5,FALSE)&gt;0)*1,0)</f>
        <v>0</v>
      </c>
      <c r="Y62" s="67">
        <f>IF(W62=1,VLOOKUP($I62,'4e Tour'!$B$2:$D$101,3,FALSE),0)</f>
        <v>0</v>
      </c>
    </row>
    <row r="63" spans="8:25" x14ac:dyDescent="0.2">
      <c r="H63" s="63">
        <v>61</v>
      </c>
      <c r="I63" s="64">
        <v>61</v>
      </c>
      <c r="J63" s="64" t="str">
        <f>IF(ISBLANK(VLOOKUP($I63,Equipes!$A$2:$B$101,2,FALSE)),"",VLOOKUP($I63,Equipes!$A$2:$B$101,2,FALSE))</f>
        <v/>
      </c>
      <c r="K63" s="65">
        <f t="shared" si="3"/>
        <v>0</v>
      </c>
      <c r="L63" s="66">
        <f t="shared" si="4"/>
        <v>0</v>
      </c>
      <c r="M63" s="67">
        <f t="shared" si="5"/>
        <v>0</v>
      </c>
      <c r="N63" s="65">
        <f>IF(ISNUMBER(VLOOKUP($I63,'1er Tour'!$B$2:$D$101,3,FALSE)),1,0)</f>
        <v>0</v>
      </c>
      <c r="O63" s="66">
        <f>IF(N63=1,(VLOOKUP($I63,'1er Tour'!$B$2:$F$101,3,FALSE)-VLOOKUP($I63,'1er Tour'!$B$2:$F$101,5,FALSE)&gt;0)*1,0)</f>
        <v>0</v>
      </c>
      <c r="P63" s="67">
        <f>IF(N63=1,VLOOKUP($I63,'1er Tour'!$B$2:$D$101,3,FALSE),0)</f>
        <v>0</v>
      </c>
      <c r="Q63" s="65">
        <f>IF(ISNUMBER(VLOOKUP($I63,'2e Tour'!$B$2:$D$101,3,FALSE)),1,0)</f>
        <v>0</v>
      </c>
      <c r="R63" s="66">
        <f>IF(Q63=1,(VLOOKUP($I63,'2e Tour'!$B$2:$F$101,3,FALSE)-VLOOKUP($I63,'2e Tour'!$B$2:$F$101,5,FALSE)&gt;0)*1,0)</f>
        <v>0</v>
      </c>
      <c r="S63" s="67">
        <f>IF(Q63=1,VLOOKUP($I63,'2e Tour'!$B$2:$D$101,3,FALSE),0)</f>
        <v>0</v>
      </c>
      <c r="T63" s="65">
        <f>IF(ISNUMBER(VLOOKUP($I63,'3e Tour'!$B$2:$D$101,3,FALSE)),1,0)</f>
        <v>0</v>
      </c>
      <c r="U63" s="66">
        <f>IF(T63=1,(VLOOKUP($I63,'3e Tour'!$B$2:$F$101,3,FALSE)-VLOOKUP($I63,'3e Tour'!$B$2:$F$101,5,FALSE)&gt;0)*1,0)</f>
        <v>0</v>
      </c>
      <c r="V63" s="67">
        <f>IF(T63=1,VLOOKUP($I63,'3e Tour'!$B$2:$D$101,3,FALSE),0)</f>
        <v>0</v>
      </c>
      <c r="W63" s="65">
        <f>IF(ISNUMBER(VLOOKUP($I63,'4e Tour'!$B$2:$D$101,3,FALSE)),1,0)</f>
        <v>0</v>
      </c>
      <c r="X63" s="66">
        <f>IF(W63=1,(VLOOKUP($I63,'4e Tour'!$B$2:$F$101,3,FALSE)-VLOOKUP($I63,'4e Tour'!$B$2:$F$101,5,FALSE)&gt;0)*1,0)</f>
        <v>0</v>
      </c>
      <c r="Y63" s="67">
        <f>IF(W63=1,VLOOKUP($I63,'4e Tour'!$B$2:$D$101,3,FALSE),0)</f>
        <v>0</v>
      </c>
    </row>
    <row r="64" spans="8:25" x14ac:dyDescent="0.2">
      <c r="H64" s="63">
        <v>62</v>
      </c>
      <c r="I64" s="64">
        <v>62</v>
      </c>
      <c r="J64" s="64" t="str">
        <f>IF(ISBLANK(VLOOKUP($I64,Equipes!$A$2:$B$101,2,FALSE)),"",VLOOKUP($I64,Equipes!$A$2:$B$101,2,FALSE))</f>
        <v/>
      </c>
      <c r="K64" s="65">
        <f t="shared" si="3"/>
        <v>0</v>
      </c>
      <c r="L64" s="66">
        <f t="shared" si="4"/>
        <v>0</v>
      </c>
      <c r="M64" s="67">
        <f t="shared" si="5"/>
        <v>0</v>
      </c>
      <c r="N64" s="65">
        <f>IF(ISNUMBER(VLOOKUP($I64,'1er Tour'!$B$2:$D$101,3,FALSE)),1,0)</f>
        <v>0</v>
      </c>
      <c r="O64" s="66">
        <f>IF(N64=1,(VLOOKUP($I64,'1er Tour'!$B$2:$F$101,3,FALSE)-VLOOKUP($I64,'1er Tour'!$B$2:$F$101,5,FALSE)&gt;0)*1,0)</f>
        <v>0</v>
      </c>
      <c r="P64" s="67">
        <f>IF(N64=1,VLOOKUP($I64,'1er Tour'!$B$2:$D$101,3,FALSE),0)</f>
        <v>0</v>
      </c>
      <c r="Q64" s="65">
        <f>IF(ISNUMBER(VLOOKUP($I64,'2e Tour'!$B$2:$D$101,3,FALSE)),1,0)</f>
        <v>0</v>
      </c>
      <c r="R64" s="66">
        <f>IF(Q64=1,(VLOOKUP($I64,'2e Tour'!$B$2:$F$101,3,FALSE)-VLOOKUP($I64,'2e Tour'!$B$2:$F$101,5,FALSE)&gt;0)*1,0)</f>
        <v>0</v>
      </c>
      <c r="S64" s="67">
        <f>IF(Q64=1,VLOOKUP($I64,'2e Tour'!$B$2:$D$101,3,FALSE),0)</f>
        <v>0</v>
      </c>
      <c r="T64" s="65">
        <f>IF(ISNUMBER(VLOOKUP($I64,'3e Tour'!$B$2:$D$101,3,FALSE)),1,0)</f>
        <v>0</v>
      </c>
      <c r="U64" s="66">
        <f>IF(T64=1,(VLOOKUP($I64,'3e Tour'!$B$2:$F$101,3,FALSE)-VLOOKUP($I64,'3e Tour'!$B$2:$F$101,5,FALSE)&gt;0)*1,0)</f>
        <v>0</v>
      </c>
      <c r="V64" s="67">
        <f>IF(T64=1,VLOOKUP($I64,'3e Tour'!$B$2:$D$101,3,FALSE),0)</f>
        <v>0</v>
      </c>
      <c r="W64" s="65">
        <f>IF(ISNUMBER(VLOOKUP($I64,'4e Tour'!$B$2:$D$101,3,FALSE)),1,0)</f>
        <v>0</v>
      </c>
      <c r="X64" s="66">
        <f>IF(W64=1,(VLOOKUP($I64,'4e Tour'!$B$2:$F$101,3,FALSE)-VLOOKUP($I64,'4e Tour'!$B$2:$F$101,5,FALSE)&gt;0)*1,0)</f>
        <v>0</v>
      </c>
      <c r="Y64" s="67">
        <f>IF(W64=1,VLOOKUP($I64,'4e Tour'!$B$2:$D$101,3,FALSE),0)</f>
        <v>0</v>
      </c>
    </row>
    <row r="65" spans="8:25" x14ac:dyDescent="0.2">
      <c r="H65" s="63">
        <v>63</v>
      </c>
      <c r="I65" s="64">
        <v>63</v>
      </c>
      <c r="J65" s="64" t="str">
        <f>IF(ISBLANK(VLOOKUP($I65,Equipes!$A$2:$B$101,2,FALSE)),"",VLOOKUP($I65,Equipes!$A$2:$B$101,2,FALSE))</f>
        <v/>
      </c>
      <c r="K65" s="65">
        <f t="shared" si="3"/>
        <v>0</v>
      </c>
      <c r="L65" s="66">
        <f t="shared" si="4"/>
        <v>0</v>
      </c>
      <c r="M65" s="67">
        <f t="shared" si="5"/>
        <v>0</v>
      </c>
      <c r="N65" s="65">
        <f>IF(ISNUMBER(VLOOKUP($I65,'1er Tour'!$B$2:$D$101,3,FALSE)),1,0)</f>
        <v>0</v>
      </c>
      <c r="O65" s="66">
        <f>IF(N65=1,(VLOOKUP($I65,'1er Tour'!$B$2:$F$101,3,FALSE)-VLOOKUP($I65,'1er Tour'!$B$2:$F$101,5,FALSE)&gt;0)*1,0)</f>
        <v>0</v>
      </c>
      <c r="P65" s="67">
        <f>IF(N65=1,VLOOKUP($I65,'1er Tour'!$B$2:$D$101,3,FALSE),0)</f>
        <v>0</v>
      </c>
      <c r="Q65" s="65">
        <f>IF(ISNUMBER(VLOOKUP($I65,'2e Tour'!$B$2:$D$101,3,FALSE)),1,0)</f>
        <v>0</v>
      </c>
      <c r="R65" s="66">
        <f>IF(Q65=1,(VLOOKUP($I65,'2e Tour'!$B$2:$F$101,3,FALSE)-VLOOKUP($I65,'2e Tour'!$B$2:$F$101,5,FALSE)&gt;0)*1,0)</f>
        <v>0</v>
      </c>
      <c r="S65" s="67">
        <f>IF(Q65=1,VLOOKUP($I65,'2e Tour'!$B$2:$D$101,3,FALSE),0)</f>
        <v>0</v>
      </c>
      <c r="T65" s="65">
        <f>IF(ISNUMBER(VLOOKUP($I65,'3e Tour'!$B$2:$D$101,3,FALSE)),1,0)</f>
        <v>0</v>
      </c>
      <c r="U65" s="66">
        <f>IF(T65=1,(VLOOKUP($I65,'3e Tour'!$B$2:$F$101,3,FALSE)-VLOOKUP($I65,'3e Tour'!$B$2:$F$101,5,FALSE)&gt;0)*1,0)</f>
        <v>0</v>
      </c>
      <c r="V65" s="67">
        <f>IF(T65=1,VLOOKUP($I65,'3e Tour'!$B$2:$D$101,3,FALSE),0)</f>
        <v>0</v>
      </c>
      <c r="W65" s="65">
        <f>IF(ISNUMBER(VLOOKUP($I65,'4e Tour'!$B$2:$D$101,3,FALSE)),1,0)</f>
        <v>0</v>
      </c>
      <c r="X65" s="66">
        <f>IF(W65=1,(VLOOKUP($I65,'4e Tour'!$B$2:$F$101,3,FALSE)-VLOOKUP($I65,'4e Tour'!$B$2:$F$101,5,FALSE)&gt;0)*1,0)</f>
        <v>0</v>
      </c>
      <c r="Y65" s="67">
        <f>IF(W65=1,VLOOKUP($I65,'4e Tour'!$B$2:$D$101,3,FALSE),0)</f>
        <v>0</v>
      </c>
    </row>
    <row r="66" spans="8:25" x14ac:dyDescent="0.2">
      <c r="H66" s="63">
        <v>64</v>
      </c>
      <c r="I66" s="64">
        <v>64</v>
      </c>
      <c r="J66" s="64" t="str">
        <f>IF(ISBLANK(VLOOKUP($I66,Equipes!$A$2:$B$101,2,FALSE)),"",VLOOKUP($I66,Equipes!$A$2:$B$101,2,FALSE))</f>
        <v/>
      </c>
      <c r="K66" s="65">
        <f t="shared" si="3"/>
        <v>0</v>
      </c>
      <c r="L66" s="66">
        <f t="shared" si="4"/>
        <v>0</v>
      </c>
      <c r="M66" s="67">
        <f t="shared" si="5"/>
        <v>0</v>
      </c>
      <c r="N66" s="65">
        <f>IF(ISNUMBER(VLOOKUP($I66,'1er Tour'!$B$2:$D$101,3,FALSE)),1,0)</f>
        <v>0</v>
      </c>
      <c r="O66" s="66">
        <f>IF(N66=1,(VLOOKUP($I66,'1er Tour'!$B$2:$F$101,3,FALSE)-VLOOKUP($I66,'1er Tour'!$B$2:$F$101,5,FALSE)&gt;0)*1,0)</f>
        <v>0</v>
      </c>
      <c r="P66" s="67">
        <f>IF(N66=1,VLOOKUP($I66,'1er Tour'!$B$2:$D$101,3,FALSE),0)</f>
        <v>0</v>
      </c>
      <c r="Q66" s="65">
        <f>IF(ISNUMBER(VLOOKUP($I66,'2e Tour'!$B$2:$D$101,3,FALSE)),1,0)</f>
        <v>0</v>
      </c>
      <c r="R66" s="66">
        <f>IF(Q66=1,(VLOOKUP($I66,'2e Tour'!$B$2:$F$101,3,FALSE)-VLOOKUP($I66,'2e Tour'!$B$2:$F$101,5,FALSE)&gt;0)*1,0)</f>
        <v>0</v>
      </c>
      <c r="S66" s="67">
        <f>IF(Q66=1,VLOOKUP($I66,'2e Tour'!$B$2:$D$101,3,FALSE),0)</f>
        <v>0</v>
      </c>
      <c r="T66" s="65">
        <f>IF(ISNUMBER(VLOOKUP($I66,'3e Tour'!$B$2:$D$101,3,FALSE)),1,0)</f>
        <v>0</v>
      </c>
      <c r="U66" s="66">
        <f>IF(T66=1,(VLOOKUP($I66,'3e Tour'!$B$2:$F$101,3,FALSE)-VLOOKUP($I66,'3e Tour'!$B$2:$F$101,5,FALSE)&gt;0)*1,0)</f>
        <v>0</v>
      </c>
      <c r="V66" s="67">
        <f>IF(T66=1,VLOOKUP($I66,'3e Tour'!$B$2:$D$101,3,FALSE),0)</f>
        <v>0</v>
      </c>
      <c r="W66" s="65">
        <f>IF(ISNUMBER(VLOOKUP($I66,'4e Tour'!$B$2:$D$101,3,FALSE)),1,0)</f>
        <v>0</v>
      </c>
      <c r="X66" s="66">
        <f>IF(W66=1,(VLOOKUP($I66,'4e Tour'!$B$2:$F$101,3,FALSE)-VLOOKUP($I66,'4e Tour'!$B$2:$F$101,5,FALSE)&gt;0)*1,0)</f>
        <v>0</v>
      </c>
      <c r="Y66" s="67">
        <f>IF(W66=1,VLOOKUP($I66,'4e Tour'!$B$2:$D$101,3,FALSE),0)</f>
        <v>0</v>
      </c>
    </row>
    <row r="67" spans="8:25" x14ac:dyDescent="0.2">
      <c r="H67" s="63">
        <v>65</v>
      </c>
      <c r="I67" s="64">
        <v>65</v>
      </c>
      <c r="J67" s="64" t="str">
        <f>IF(ISBLANK(VLOOKUP($I67,Equipes!$A$2:$B$101,2,FALSE)),"",VLOOKUP($I67,Equipes!$A$2:$B$101,2,FALSE))</f>
        <v/>
      </c>
      <c r="K67" s="65">
        <f t="shared" ref="K67:K102" si="6">N67+Q67+T67+W67</f>
        <v>0</v>
      </c>
      <c r="L67" s="66">
        <f t="shared" ref="L67:L102" si="7">O67+R67+U67+X67</f>
        <v>0</v>
      </c>
      <c r="M67" s="67">
        <f t="shared" ref="M67:M102" si="8">P67+S67+V67+Y67</f>
        <v>0</v>
      </c>
      <c r="N67" s="65">
        <f>IF(ISNUMBER(VLOOKUP($I67,'1er Tour'!$B$2:$D$101,3,FALSE)),1,0)</f>
        <v>0</v>
      </c>
      <c r="O67" s="66">
        <f>IF(N67=1,(VLOOKUP($I67,'1er Tour'!$B$2:$F$101,3,FALSE)-VLOOKUP($I67,'1er Tour'!$B$2:$F$101,5,FALSE)&gt;0)*1,0)</f>
        <v>0</v>
      </c>
      <c r="P67" s="67">
        <f>IF(N67=1,VLOOKUP($I67,'1er Tour'!$B$2:$D$101,3,FALSE),0)</f>
        <v>0</v>
      </c>
      <c r="Q67" s="65">
        <f>IF(ISNUMBER(VLOOKUP($I67,'2e Tour'!$B$2:$D$101,3,FALSE)),1,0)</f>
        <v>0</v>
      </c>
      <c r="R67" s="66">
        <f>IF(Q67=1,(VLOOKUP($I67,'2e Tour'!$B$2:$F$101,3,FALSE)-VLOOKUP($I67,'2e Tour'!$B$2:$F$101,5,FALSE)&gt;0)*1,0)</f>
        <v>0</v>
      </c>
      <c r="S67" s="67">
        <f>IF(Q67=1,VLOOKUP($I67,'2e Tour'!$B$2:$D$101,3,FALSE),0)</f>
        <v>0</v>
      </c>
      <c r="T67" s="65">
        <f>IF(ISNUMBER(VLOOKUP($I67,'3e Tour'!$B$2:$D$101,3,FALSE)),1,0)</f>
        <v>0</v>
      </c>
      <c r="U67" s="66">
        <f>IF(T67=1,(VLOOKUP($I67,'3e Tour'!$B$2:$F$101,3,FALSE)-VLOOKUP($I67,'3e Tour'!$B$2:$F$101,5,FALSE)&gt;0)*1,0)</f>
        <v>0</v>
      </c>
      <c r="V67" s="67">
        <f>IF(T67=1,VLOOKUP($I67,'3e Tour'!$B$2:$D$101,3,FALSE),0)</f>
        <v>0</v>
      </c>
      <c r="W67" s="65">
        <f>IF(ISNUMBER(VLOOKUP($I67,'4e Tour'!$B$2:$D$101,3,FALSE)),1,0)</f>
        <v>0</v>
      </c>
      <c r="X67" s="66">
        <f>IF(W67=1,(VLOOKUP($I67,'4e Tour'!$B$2:$F$101,3,FALSE)-VLOOKUP($I67,'4e Tour'!$B$2:$F$101,5,FALSE)&gt;0)*1,0)</f>
        <v>0</v>
      </c>
      <c r="Y67" s="67">
        <f>IF(W67=1,VLOOKUP($I67,'4e Tour'!$B$2:$D$101,3,FALSE),0)</f>
        <v>0</v>
      </c>
    </row>
    <row r="68" spans="8:25" x14ac:dyDescent="0.2">
      <c r="H68" s="63">
        <v>66</v>
      </c>
      <c r="I68" s="64">
        <v>66</v>
      </c>
      <c r="J68" s="64" t="str">
        <f>IF(ISBLANK(VLOOKUP($I68,Equipes!$A$2:$B$101,2,FALSE)),"",VLOOKUP($I68,Equipes!$A$2:$B$101,2,FALSE))</f>
        <v/>
      </c>
      <c r="K68" s="65">
        <f t="shared" si="6"/>
        <v>0</v>
      </c>
      <c r="L68" s="66">
        <f t="shared" si="7"/>
        <v>0</v>
      </c>
      <c r="M68" s="67">
        <f t="shared" si="8"/>
        <v>0</v>
      </c>
      <c r="N68" s="65">
        <f>IF(ISNUMBER(VLOOKUP($I68,'1er Tour'!$B$2:$D$101,3,FALSE)),1,0)</f>
        <v>0</v>
      </c>
      <c r="O68" s="66">
        <f>IF(N68=1,(VLOOKUP($I68,'1er Tour'!$B$2:$F$101,3,FALSE)-VLOOKUP($I68,'1er Tour'!$B$2:$F$101,5,FALSE)&gt;0)*1,0)</f>
        <v>0</v>
      </c>
      <c r="P68" s="67">
        <f>IF(N68=1,VLOOKUP($I68,'1er Tour'!$B$2:$D$101,3,FALSE),0)</f>
        <v>0</v>
      </c>
      <c r="Q68" s="65">
        <f>IF(ISNUMBER(VLOOKUP($I68,'2e Tour'!$B$2:$D$101,3,FALSE)),1,0)</f>
        <v>0</v>
      </c>
      <c r="R68" s="66">
        <f>IF(Q68=1,(VLOOKUP($I68,'2e Tour'!$B$2:$F$101,3,FALSE)-VLOOKUP($I68,'2e Tour'!$B$2:$F$101,5,FALSE)&gt;0)*1,0)</f>
        <v>0</v>
      </c>
      <c r="S68" s="67">
        <f>IF(Q68=1,VLOOKUP($I68,'2e Tour'!$B$2:$D$101,3,FALSE),0)</f>
        <v>0</v>
      </c>
      <c r="T68" s="65">
        <f>IF(ISNUMBER(VLOOKUP($I68,'3e Tour'!$B$2:$D$101,3,FALSE)),1,0)</f>
        <v>0</v>
      </c>
      <c r="U68" s="66">
        <f>IF(T68=1,(VLOOKUP($I68,'3e Tour'!$B$2:$F$101,3,FALSE)-VLOOKUP($I68,'3e Tour'!$B$2:$F$101,5,FALSE)&gt;0)*1,0)</f>
        <v>0</v>
      </c>
      <c r="V68" s="67">
        <f>IF(T68=1,VLOOKUP($I68,'3e Tour'!$B$2:$D$101,3,FALSE),0)</f>
        <v>0</v>
      </c>
      <c r="W68" s="65">
        <f>IF(ISNUMBER(VLOOKUP($I68,'4e Tour'!$B$2:$D$101,3,FALSE)),1,0)</f>
        <v>0</v>
      </c>
      <c r="X68" s="66">
        <f>IF(W68=1,(VLOOKUP($I68,'4e Tour'!$B$2:$F$101,3,FALSE)-VLOOKUP($I68,'4e Tour'!$B$2:$F$101,5,FALSE)&gt;0)*1,0)</f>
        <v>0</v>
      </c>
      <c r="Y68" s="67">
        <f>IF(W68=1,VLOOKUP($I68,'4e Tour'!$B$2:$D$101,3,FALSE),0)</f>
        <v>0</v>
      </c>
    </row>
    <row r="69" spans="8:25" x14ac:dyDescent="0.2">
      <c r="H69" s="63">
        <v>67</v>
      </c>
      <c r="I69" s="64">
        <v>67</v>
      </c>
      <c r="J69" s="64" t="str">
        <f>IF(ISBLANK(VLOOKUP($I69,Equipes!$A$2:$B$101,2,FALSE)),"",VLOOKUP($I69,Equipes!$A$2:$B$101,2,FALSE))</f>
        <v/>
      </c>
      <c r="K69" s="65">
        <f t="shared" si="6"/>
        <v>0</v>
      </c>
      <c r="L69" s="66">
        <f t="shared" si="7"/>
        <v>0</v>
      </c>
      <c r="M69" s="67">
        <f t="shared" si="8"/>
        <v>0</v>
      </c>
      <c r="N69" s="65">
        <f>IF(ISNUMBER(VLOOKUP($I69,'1er Tour'!$B$2:$D$101,3,FALSE)),1,0)</f>
        <v>0</v>
      </c>
      <c r="O69" s="66">
        <f>IF(N69=1,(VLOOKUP($I69,'1er Tour'!$B$2:$F$101,3,FALSE)-VLOOKUP($I69,'1er Tour'!$B$2:$F$101,5,FALSE)&gt;0)*1,0)</f>
        <v>0</v>
      </c>
      <c r="P69" s="67">
        <f>IF(N69=1,VLOOKUP($I69,'1er Tour'!$B$2:$D$101,3,FALSE),0)</f>
        <v>0</v>
      </c>
      <c r="Q69" s="65">
        <f>IF(ISNUMBER(VLOOKUP($I69,'2e Tour'!$B$2:$D$101,3,FALSE)),1,0)</f>
        <v>0</v>
      </c>
      <c r="R69" s="66">
        <f>IF(Q69=1,(VLOOKUP($I69,'2e Tour'!$B$2:$F$101,3,FALSE)-VLOOKUP($I69,'2e Tour'!$B$2:$F$101,5,FALSE)&gt;0)*1,0)</f>
        <v>0</v>
      </c>
      <c r="S69" s="67">
        <f>IF(Q69=1,VLOOKUP($I69,'2e Tour'!$B$2:$D$101,3,FALSE),0)</f>
        <v>0</v>
      </c>
      <c r="T69" s="65">
        <f>IF(ISNUMBER(VLOOKUP($I69,'3e Tour'!$B$2:$D$101,3,FALSE)),1,0)</f>
        <v>0</v>
      </c>
      <c r="U69" s="66">
        <f>IF(T69=1,(VLOOKUP($I69,'3e Tour'!$B$2:$F$101,3,FALSE)-VLOOKUP($I69,'3e Tour'!$B$2:$F$101,5,FALSE)&gt;0)*1,0)</f>
        <v>0</v>
      </c>
      <c r="V69" s="67">
        <f>IF(T69=1,VLOOKUP($I69,'3e Tour'!$B$2:$D$101,3,FALSE),0)</f>
        <v>0</v>
      </c>
      <c r="W69" s="65">
        <f>IF(ISNUMBER(VLOOKUP($I69,'4e Tour'!$B$2:$D$101,3,FALSE)),1,0)</f>
        <v>0</v>
      </c>
      <c r="X69" s="66">
        <f>IF(W69=1,(VLOOKUP($I69,'4e Tour'!$B$2:$F$101,3,FALSE)-VLOOKUP($I69,'4e Tour'!$B$2:$F$101,5,FALSE)&gt;0)*1,0)</f>
        <v>0</v>
      </c>
      <c r="Y69" s="67">
        <f>IF(W69=1,VLOOKUP($I69,'4e Tour'!$B$2:$D$101,3,FALSE),0)</f>
        <v>0</v>
      </c>
    </row>
    <row r="70" spans="8:25" x14ac:dyDescent="0.2">
      <c r="H70" s="63">
        <v>68</v>
      </c>
      <c r="I70" s="64">
        <v>68</v>
      </c>
      <c r="J70" s="64" t="str">
        <f>IF(ISBLANK(VLOOKUP($I70,Equipes!$A$2:$B$101,2,FALSE)),"",VLOOKUP($I70,Equipes!$A$2:$B$101,2,FALSE))</f>
        <v/>
      </c>
      <c r="K70" s="65">
        <f t="shared" si="6"/>
        <v>0</v>
      </c>
      <c r="L70" s="66">
        <f t="shared" si="7"/>
        <v>0</v>
      </c>
      <c r="M70" s="67">
        <f t="shared" si="8"/>
        <v>0</v>
      </c>
      <c r="N70" s="65">
        <f>IF(ISNUMBER(VLOOKUP($I70,'1er Tour'!$B$2:$D$101,3,FALSE)),1,0)</f>
        <v>0</v>
      </c>
      <c r="O70" s="66">
        <f>IF(N70=1,(VLOOKUP($I70,'1er Tour'!$B$2:$F$101,3,FALSE)-VLOOKUP($I70,'1er Tour'!$B$2:$F$101,5,FALSE)&gt;0)*1,0)</f>
        <v>0</v>
      </c>
      <c r="P70" s="67">
        <f>IF(N70=1,VLOOKUP($I70,'1er Tour'!$B$2:$D$101,3,FALSE),0)</f>
        <v>0</v>
      </c>
      <c r="Q70" s="65">
        <f>IF(ISNUMBER(VLOOKUP($I70,'2e Tour'!$B$2:$D$101,3,FALSE)),1,0)</f>
        <v>0</v>
      </c>
      <c r="R70" s="66">
        <f>IF(Q70=1,(VLOOKUP($I70,'2e Tour'!$B$2:$F$101,3,FALSE)-VLOOKUP($I70,'2e Tour'!$B$2:$F$101,5,FALSE)&gt;0)*1,0)</f>
        <v>0</v>
      </c>
      <c r="S70" s="67">
        <f>IF(Q70=1,VLOOKUP($I70,'2e Tour'!$B$2:$D$101,3,FALSE),0)</f>
        <v>0</v>
      </c>
      <c r="T70" s="65">
        <f>IF(ISNUMBER(VLOOKUP($I70,'3e Tour'!$B$2:$D$101,3,FALSE)),1,0)</f>
        <v>0</v>
      </c>
      <c r="U70" s="66">
        <f>IF(T70=1,(VLOOKUP($I70,'3e Tour'!$B$2:$F$101,3,FALSE)-VLOOKUP($I70,'3e Tour'!$B$2:$F$101,5,FALSE)&gt;0)*1,0)</f>
        <v>0</v>
      </c>
      <c r="V70" s="67">
        <f>IF(T70=1,VLOOKUP($I70,'3e Tour'!$B$2:$D$101,3,FALSE),0)</f>
        <v>0</v>
      </c>
      <c r="W70" s="65">
        <f>IF(ISNUMBER(VLOOKUP($I70,'4e Tour'!$B$2:$D$101,3,FALSE)),1,0)</f>
        <v>0</v>
      </c>
      <c r="X70" s="66">
        <f>IF(W70=1,(VLOOKUP($I70,'4e Tour'!$B$2:$F$101,3,FALSE)-VLOOKUP($I70,'4e Tour'!$B$2:$F$101,5,FALSE)&gt;0)*1,0)</f>
        <v>0</v>
      </c>
      <c r="Y70" s="67">
        <f>IF(W70=1,VLOOKUP($I70,'4e Tour'!$B$2:$D$101,3,FALSE),0)</f>
        <v>0</v>
      </c>
    </row>
    <row r="71" spans="8:25" x14ac:dyDescent="0.2">
      <c r="H71" s="63">
        <v>69</v>
      </c>
      <c r="I71" s="64">
        <v>69</v>
      </c>
      <c r="J71" s="64" t="str">
        <f>IF(ISBLANK(VLOOKUP($I71,Equipes!$A$2:$B$101,2,FALSE)),"",VLOOKUP($I71,Equipes!$A$2:$B$101,2,FALSE))</f>
        <v/>
      </c>
      <c r="K71" s="65">
        <f t="shared" si="6"/>
        <v>0</v>
      </c>
      <c r="L71" s="66">
        <f t="shared" si="7"/>
        <v>0</v>
      </c>
      <c r="M71" s="67">
        <f t="shared" si="8"/>
        <v>0</v>
      </c>
      <c r="N71" s="65">
        <f>IF(ISNUMBER(VLOOKUP($I71,'1er Tour'!$B$2:$D$101,3,FALSE)),1,0)</f>
        <v>0</v>
      </c>
      <c r="O71" s="66">
        <f>IF(N71=1,(VLOOKUP($I71,'1er Tour'!$B$2:$F$101,3,FALSE)-VLOOKUP($I71,'1er Tour'!$B$2:$F$101,5,FALSE)&gt;0)*1,0)</f>
        <v>0</v>
      </c>
      <c r="P71" s="67">
        <f>IF(N71=1,VLOOKUP($I71,'1er Tour'!$B$2:$D$101,3,FALSE),0)</f>
        <v>0</v>
      </c>
      <c r="Q71" s="65">
        <f>IF(ISNUMBER(VLOOKUP($I71,'2e Tour'!$B$2:$D$101,3,FALSE)),1,0)</f>
        <v>0</v>
      </c>
      <c r="R71" s="66">
        <f>IF(Q71=1,(VLOOKUP($I71,'2e Tour'!$B$2:$F$101,3,FALSE)-VLOOKUP($I71,'2e Tour'!$B$2:$F$101,5,FALSE)&gt;0)*1,0)</f>
        <v>0</v>
      </c>
      <c r="S71" s="67">
        <f>IF(Q71=1,VLOOKUP($I71,'2e Tour'!$B$2:$D$101,3,FALSE),0)</f>
        <v>0</v>
      </c>
      <c r="T71" s="65">
        <f>IF(ISNUMBER(VLOOKUP($I71,'3e Tour'!$B$2:$D$101,3,FALSE)),1,0)</f>
        <v>0</v>
      </c>
      <c r="U71" s="66">
        <f>IF(T71=1,(VLOOKUP($I71,'3e Tour'!$B$2:$F$101,3,FALSE)-VLOOKUP($I71,'3e Tour'!$B$2:$F$101,5,FALSE)&gt;0)*1,0)</f>
        <v>0</v>
      </c>
      <c r="V71" s="67">
        <f>IF(T71=1,VLOOKUP($I71,'3e Tour'!$B$2:$D$101,3,FALSE),0)</f>
        <v>0</v>
      </c>
      <c r="W71" s="65">
        <f>IF(ISNUMBER(VLOOKUP($I71,'4e Tour'!$B$2:$D$101,3,FALSE)),1,0)</f>
        <v>0</v>
      </c>
      <c r="X71" s="66">
        <f>IF(W71=1,(VLOOKUP($I71,'4e Tour'!$B$2:$F$101,3,FALSE)-VLOOKUP($I71,'4e Tour'!$B$2:$F$101,5,FALSE)&gt;0)*1,0)</f>
        <v>0</v>
      </c>
      <c r="Y71" s="67">
        <f>IF(W71=1,VLOOKUP($I71,'4e Tour'!$B$2:$D$101,3,FALSE),0)</f>
        <v>0</v>
      </c>
    </row>
    <row r="72" spans="8:25" x14ac:dyDescent="0.2">
      <c r="H72" s="63">
        <v>70</v>
      </c>
      <c r="I72" s="64">
        <v>70</v>
      </c>
      <c r="J72" s="64" t="str">
        <f>IF(ISBLANK(VLOOKUP($I72,Equipes!$A$2:$B$101,2,FALSE)),"",VLOOKUP($I72,Equipes!$A$2:$B$101,2,FALSE))</f>
        <v/>
      </c>
      <c r="K72" s="65">
        <f t="shared" si="6"/>
        <v>0</v>
      </c>
      <c r="L72" s="66">
        <f t="shared" si="7"/>
        <v>0</v>
      </c>
      <c r="M72" s="67">
        <f t="shared" si="8"/>
        <v>0</v>
      </c>
      <c r="N72" s="65">
        <f>IF(ISNUMBER(VLOOKUP($I72,'1er Tour'!$B$2:$D$101,3,FALSE)),1,0)</f>
        <v>0</v>
      </c>
      <c r="O72" s="66">
        <f>IF(N72=1,(VLOOKUP($I72,'1er Tour'!$B$2:$F$101,3,FALSE)-VLOOKUP($I72,'1er Tour'!$B$2:$F$101,5,FALSE)&gt;0)*1,0)</f>
        <v>0</v>
      </c>
      <c r="P72" s="67">
        <f>IF(N72=1,VLOOKUP($I72,'1er Tour'!$B$2:$D$101,3,FALSE),0)</f>
        <v>0</v>
      </c>
      <c r="Q72" s="65">
        <f>IF(ISNUMBER(VLOOKUP($I72,'2e Tour'!$B$2:$D$101,3,FALSE)),1,0)</f>
        <v>0</v>
      </c>
      <c r="R72" s="66">
        <f>IF(Q72=1,(VLOOKUP($I72,'2e Tour'!$B$2:$F$101,3,FALSE)-VLOOKUP($I72,'2e Tour'!$B$2:$F$101,5,FALSE)&gt;0)*1,0)</f>
        <v>0</v>
      </c>
      <c r="S72" s="67">
        <f>IF(Q72=1,VLOOKUP($I72,'2e Tour'!$B$2:$D$101,3,FALSE),0)</f>
        <v>0</v>
      </c>
      <c r="T72" s="65">
        <f>IF(ISNUMBER(VLOOKUP($I72,'3e Tour'!$B$2:$D$101,3,FALSE)),1,0)</f>
        <v>0</v>
      </c>
      <c r="U72" s="66">
        <f>IF(T72=1,(VLOOKUP($I72,'3e Tour'!$B$2:$F$101,3,FALSE)-VLOOKUP($I72,'3e Tour'!$B$2:$F$101,5,FALSE)&gt;0)*1,0)</f>
        <v>0</v>
      </c>
      <c r="V72" s="67">
        <f>IF(T72=1,VLOOKUP($I72,'3e Tour'!$B$2:$D$101,3,FALSE),0)</f>
        <v>0</v>
      </c>
      <c r="W72" s="65">
        <f>IF(ISNUMBER(VLOOKUP($I72,'4e Tour'!$B$2:$D$101,3,FALSE)),1,0)</f>
        <v>0</v>
      </c>
      <c r="X72" s="66">
        <f>IF(W72=1,(VLOOKUP($I72,'4e Tour'!$B$2:$F$101,3,FALSE)-VLOOKUP($I72,'4e Tour'!$B$2:$F$101,5,FALSE)&gt;0)*1,0)</f>
        <v>0</v>
      </c>
      <c r="Y72" s="67">
        <f>IF(W72=1,VLOOKUP($I72,'4e Tour'!$B$2:$D$101,3,FALSE),0)</f>
        <v>0</v>
      </c>
    </row>
    <row r="73" spans="8:25" x14ac:dyDescent="0.2">
      <c r="H73" s="63">
        <v>71</v>
      </c>
      <c r="I73" s="64">
        <v>71</v>
      </c>
      <c r="J73" s="64" t="str">
        <f>IF(ISBLANK(VLOOKUP($I73,Equipes!$A$2:$B$101,2,FALSE)),"",VLOOKUP($I73,Equipes!$A$2:$B$101,2,FALSE))</f>
        <v/>
      </c>
      <c r="K73" s="65">
        <f t="shared" si="6"/>
        <v>0</v>
      </c>
      <c r="L73" s="66">
        <f t="shared" si="7"/>
        <v>0</v>
      </c>
      <c r="M73" s="67">
        <f t="shared" si="8"/>
        <v>0</v>
      </c>
      <c r="N73" s="65">
        <f>IF(ISNUMBER(VLOOKUP($I73,'1er Tour'!$B$2:$D$101,3,FALSE)),1,0)</f>
        <v>0</v>
      </c>
      <c r="O73" s="66">
        <f>IF(N73=1,(VLOOKUP($I73,'1er Tour'!$B$2:$F$101,3,FALSE)-VLOOKUP($I73,'1er Tour'!$B$2:$F$101,5,FALSE)&gt;0)*1,0)</f>
        <v>0</v>
      </c>
      <c r="P73" s="67">
        <f>IF(N73=1,VLOOKUP($I73,'1er Tour'!$B$2:$D$101,3,FALSE),0)</f>
        <v>0</v>
      </c>
      <c r="Q73" s="65">
        <f>IF(ISNUMBER(VLOOKUP($I73,'2e Tour'!$B$2:$D$101,3,FALSE)),1,0)</f>
        <v>0</v>
      </c>
      <c r="R73" s="66">
        <f>IF(Q73=1,(VLOOKUP($I73,'2e Tour'!$B$2:$F$101,3,FALSE)-VLOOKUP($I73,'2e Tour'!$B$2:$F$101,5,FALSE)&gt;0)*1,0)</f>
        <v>0</v>
      </c>
      <c r="S73" s="67">
        <f>IF(Q73=1,VLOOKUP($I73,'2e Tour'!$B$2:$D$101,3,FALSE),0)</f>
        <v>0</v>
      </c>
      <c r="T73" s="65">
        <f>IF(ISNUMBER(VLOOKUP($I73,'3e Tour'!$B$2:$D$101,3,FALSE)),1,0)</f>
        <v>0</v>
      </c>
      <c r="U73" s="66">
        <f>IF(T73=1,(VLOOKUP($I73,'3e Tour'!$B$2:$F$101,3,FALSE)-VLOOKUP($I73,'3e Tour'!$B$2:$F$101,5,FALSE)&gt;0)*1,0)</f>
        <v>0</v>
      </c>
      <c r="V73" s="67">
        <f>IF(T73=1,VLOOKUP($I73,'3e Tour'!$B$2:$D$101,3,FALSE),0)</f>
        <v>0</v>
      </c>
      <c r="W73" s="65">
        <f>IF(ISNUMBER(VLOOKUP($I73,'4e Tour'!$B$2:$D$101,3,FALSE)),1,0)</f>
        <v>0</v>
      </c>
      <c r="X73" s="66">
        <f>IF(W73=1,(VLOOKUP($I73,'4e Tour'!$B$2:$F$101,3,FALSE)-VLOOKUP($I73,'4e Tour'!$B$2:$F$101,5,FALSE)&gt;0)*1,0)</f>
        <v>0</v>
      </c>
      <c r="Y73" s="67">
        <f>IF(W73=1,VLOOKUP($I73,'4e Tour'!$B$2:$D$101,3,FALSE),0)</f>
        <v>0</v>
      </c>
    </row>
    <row r="74" spans="8:25" x14ac:dyDescent="0.2">
      <c r="H74" s="63">
        <v>72</v>
      </c>
      <c r="I74" s="64">
        <v>72</v>
      </c>
      <c r="J74" s="64" t="str">
        <f>IF(ISBLANK(VLOOKUP($I74,Equipes!$A$2:$B$101,2,FALSE)),"",VLOOKUP($I74,Equipes!$A$2:$B$101,2,FALSE))</f>
        <v/>
      </c>
      <c r="K74" s="65">
        <f t="shared" si="6"/>
        <v>0</v>
      </c>
      <c r="L74" s="66">
        <f t="shared" si="7"/>
        <v>0</v>
      </c>
      <c r="M74" s="67">
        <f t="shared" si="8"/>
        <v>0</v>
      </c>
      <c r="N74" s="65">
        <f>IF(ISNUMBER(VLOOKUP($I74,'1er Tour'!$B$2:$D$101,3,FALSE)),1,0)</f>
        <v>0</v>
      </c>
      <c r="O74" s="66">
        <f>IF(N74=1,(VLOOKUP($I74,'1er Tour'!$B$2:$F$101,3,FALSE)-VLOOKUP($I74,'1er Tour'!$B$2:$F$101,5,FALSE)&gt;0)*1,0)</f>
        <v>0</v>
      </c>
      <c r="P74" s="67">
        <f>IF(N74=1,VLOOKUP($I74,'1er Tour'!$B$2:$D$101,3,FALSE),0)</f>
        <v>0</v>
      </c>
      <c r="Q74" s="65">
        <f>IF(ISNUMBER(VLOOKUP($I74,'2e Tour'!$B$2:$D$101,3,FALSE)),1,0)</f>
        <v>0</v>
      </c>
      <c r="R74" s="66">
        <f>IF(Q74=1,(VLOOKUP($I74,'2e Tour'!$B$2:$F$101,3,FALSE)-VLOOKUP($I74,'2e Tour'!$B$2:$F$101,5,FALSE)&gt;0)*1,0)</f>
        <v>0</v>
      </c>
      <c r="S74" s="67">
        <f>IF(Q74=1,VLOOKUP($I74,'2e Tour'!$B$2:$D$101,3,FALSE),0)</f>
        <v>0</v>
      </c>
      <c r="T74" s="65">
        <f>IF(ISNUMBER(VLOOKUP($I74,'3e Tour'!$B$2:$D$101,3,FALSE)),1,0)</f>
        <v>0</v>
      </c>
      <c r="U74" s="66">
        <f>IF(T74=1,(VLOOKUP($I74,'3e Tour'!$B$2:$F$101,3,FALSE)-VLOOKUP($I74,'3e Tour'!$B$2:$F$101,5,FALSE)&gt;0)*1,0)</f>
        <v>0</v>
      </c>
      <c r="V74" s="67">
        <f>IF(T74=1,VLOOKUP($I74,'3e Tour'!$B$2:$D$101,3,FALSE),0)</f>
        <v>0</v>
      </c>
      <c r="W74" s="65">
        <f>IF(ISNUMBER(VLOOKUP($I74,'4e Tour'!$B$2:$D$101,3,FALSE)),1,0)</f>
        <v>0</v>
      </c>
      <c r="X74" s="66">
        <f>IF(W74=1,(VLOOKUP($I74,'4e Tour'!$B$2:$F$101,3,FALSE)-VLOOKUP($I74,'4e Tour'!$B$2:$F$101,5,FALSE)&gt;0)*1,0)</f>
        <v>0</v>
      </c>
      <c r="Y74" s="67">
        <f>IF(W74=1,VLOOKUP($I74,'4e Tour'!$B$2:$D$101,3,FALSE),0)</f>
        <v>0</v>
      </c>
    </row>
    <row r="75" spans="8:25" x14ac:dyDescent="0.2">
      <c r="H75" s="63">
        <v>73</v>
      </c>
      <c r="I75" s="64">
        <v>73</v>
      </c>
      <c r="J75" s="64" t="str">
        <f>IF(ISBLANK(VLOOKUP($I75,Equipes!$A$2:$B$101,2,FALSE)),"",VLOOKUP($I75,Equipes!$A$2:$B$101,2,FALSE))</f>
        <v/>
      </c>
      <c r="K75" s="65">
        <f t="shared" si="6"/>
        <v>0</v>
      </c>
      <c r="L75" s="66">
        <f t="shared" si="7"/>
        <v>0</v>
      </c>
      <c r="M75" s="67">
        <f t="shared" si="8"/>
        <v>0</v>
      </c>
      <c r="N75" s="65">
        <f>IF(ISNUMBER(VLOOKUP($I75,'1er Tour'!$B$2:$D$101,3,FALSE)),1,0)</f>
        <v>0</v>
      </c>
      <c r="O75" s="66">
        <f>IF(N75=1,(VLOOKUP($I75,'1er Tour'!$B$2:$F$101,3,FALSE)-VLOOKUP($I75,'1er Tour'!$B$2:$F$101,5,FALSE)&gt;0)*1,0)</f>
        <v>0</v>
      </c>
      <c r="P75" s="67">
        <f>IF(N75=1,VLOOKUP($I75,'1er Tour'!$B$2:$D$101,3,FALSE),0)</f>
        <v>0</v>
      </c>
      <c r="Q75" s="65">
        <f>IF(ISNUMBER(VLOOKUP($I75,'2e Tour'!$B$2:$D$101,3,FALSE)),1,0)</f>
        <v>0</v>
      </c>
      <c r="R75" s="66">
        <f>IF(Q75=1,(VLOOKUP($I75,'2e Tour'!$B$2:$F$101,3,FALSE)-VLOOKUP($I75,'2e Tour'!$B$2:$F$101,5,FALSE)&gt;0)*1,0)</f>
        <v>0</v>
      </c>
      <c r="S75" s="67">
        <f>IF(Q75=1,VLOOKUP($I75,'2e Tour'!$B$2:$D$101,3,FALSE),0)</f>
        <v>0</v>
      </c>
      <c r="T75" s="65">
        <f>IF(ISNUMBER(VLOOKUP($I75,'3e Tour'!$B$2:$D$101,3,FALSE)),1,0)</f>
        <v>0</v>
      </c>
      <c r="U75" s="66">
        <f>IF(T75=1,(VLOOKUP($I75,'3e Tour'!$B$2:$F$101,3,FALSE)-VLOOKUP($I75,'3e Tour'!$B$2:$F$101,5,FALSE)&gt;0)*1,0)</f>
        <v>0</v>
      </c>
      <c r="V75" s="67">
        <f>IF(T75=1,VLOOKUP($I75,'3e Tour'!$B$2:$D$101,3,FALSE),0)</f>
        <v>0</v>
      </c>
      <c r="W75" s="65">
        <f>IF(ISNUMBER(VLOOKUP($I75,'4e Tour'!$B$2:$D$101,3,FALSE)),1,0)</f>
        <v>0</v>
      </c>
      <c r="X75" s="66">
        <f>IF(W75=1,(VLOOKUP($I75,'4e Tour'!$B$2:$F$101,3,FALSE)-VLOOKUP($I75,'4e Tour'!$B$2:$F$101,5,FALSE)&gt;0)*1,0)</f>
        <v>0</v>
      </c>
      <c r="Y75" s="67">
        <f>IF(W75=1,VLOOKUP($I75,'4e Tour'!$B$2:$D$101,3,FALSE),0)</f>
        <v>0</v>
      </c>
    </row>
    <row r="76" spans="8:25" x14ac:dyDescent="0.2">
      <c r="H76" s="63">
        <v>74</v>
      </c>
      <c r="I76" s="64">
        <v>74</v>
      </c>
      <c r="J76" s="64" t="str">
        <f>IF(ISBLANK(VLOOKUP($I76,Equipes!$A$2:$B$101,2,FALSE)),"",VLOOKUP($I76,Equipes!$A$2:$B$101,2,FALSE))</f>
        <v/>
      </c>
      <c r="K76" s="65">
        <f t="shared" si="6"/>
        <v>0</v>
      </c>
      <c r="L76" s="66">
        <f t="shared" si="7"/>
        <v>0</v>
      </c>
      <c r="M76" s="67">
        <f t="shared" si="8"/>
        <v>0</v>
      </c>
      <c r="N76" s="65">
        <f>IF(ISNUMBER(VLOOKUP($I76,'1er Tour'!$B$2:$D$101,3,FALSE)),1,0)</f>
        <v>0</v>
      </c>
      <c r="O76" s="66">
        <f>IF(N76=1,(VLOOKUP($I76,'1er Tour'!$B$2:$F$101,3,FALSE)-VLOOKUP($I76,'1er Tour'!$B$2:$F$101,5,FALSE)&gt;0)*1,0)</f>
        <v>0</v>
      </c>
      <c r="P76" s="67">
        <f>IF(N76=1,VLOOKUP($I76,'1er Tour'!$B$2:$D$101,3,FALSE),0)</f>
        <v>0</v>
      </c>
      <c r="Q76" s="65">
        <f>IF(ISNUMBER(VLOOKUP($I76,'2e Tour'!$B$2:$D$101,3,FALSE)),1,0)</f>
        <v>0</v>
      </c>
      <c r="R76" s="66">
        <f>IF(Q76=1,(VLOOKUP($I76,'2e Tour'!$B$2:$F$101,3,FALSE)-VLOOKUP($I76,'2e Tour'!$B$2:$F$101,5,FALSE)&gt;0)*1,0)</f>
        <v>0</v>
      </c>
      <c r="S76" s="67">
        <f>IF(Q76=1,VLOOKUP($I76,'2e Tour'!$B$2:$D$101,3,FALSE),0)</f>
        <v>0</v>
      </c>
      <c r="T76" s="65">
        <f>IF(ISNUMBER(VLOOKUP($I76,'3e Tour'!$B$2:$D$101,3,FALSE)),1,0)</f>
        <v>0</v>
      </c>
      <c r="U76" s="66">
        <f>IF(T76=1,(VLOOKUP($I76,'3e Tour'!$B$2:$F$101,3,FALSE)-VLOOKUP($I76,'3e Tour'!$B$2:$F$101,5,FALSE)&gt;0)*1,0)</f>
        <v>0</v>
      </c>
      <c r="V76" s="67">
        <f>IF(T76=1,VLOOKUP($I76,'3e Tour'!$B$2:$D$101,3,FALSE),0)</f>
        <v>0</v>
      </c>
      <c r="W76" s="65">
        <f>IF(ISNUMBER(VLOOKUP($I76,'4e Tour'!$B$2:$D$101,3,FALSE)),1,0)</f>
        <v>0</v>
      </c>
      <c r="X76" s="66">
        <f>IF(W76=1,(VLOOKUP($I76,'4e Tour'!$B$2:$F$101,3,FALSE)-VLOOKUP($I76,'4e Tour'!$B$2:$F$101,5,FALSE)&gt;0)*1,0)</f>
        <v>0</v>
      </c>
      <c r="Y76" s="67">
        <f>IF(W76=1,VLOOKUP($I76,'4e Tour'!$B$2:$D$101,3,FALSE),0)</f>
        <v>0</v>
      </c>
    </row>
    <row r="77" spans="8:25" x14ac:dyDescent="0.2">
      <c r="H77" s="63">
        <v>75</v>
      </c>
      <c r="I77" s="64">
        <v>75</v>
      </c>
      <c r="J77" s="64" t="str">
        <f>IF(ISBLANK(VLOOKUP($I77,Equipes!$A$2:$B$101,2,FALSE)),"",VLOOKUP($I77,Equipes!$A$2:$B$101,2,FALSE))</f>
        <v/>
      </c>
      <c r="K77" s="65">
        <f t="shared" si="6"/>
        <v>0</v>
      </c>
      <c r="L77" s="66">
        <f t="shared" si="7"/>
        <v>0</v>
      </c>
      <c r="M77" s="67">
        <f t="shared" si="8"/>
        <v>0</v>
      </c>
      <c r="N77" s="65">
        <f>IF(ISNUMBER(VLOOKUP($I77,'1er Tour'!$B$2:$D$101,3,FALSE)),1,0)</f>
        <v>0</v>
      </c>
      <c r="O77" s="66">
        <f>IF(N77=1,(VLOOKUP($I77,'1er Tour'!$B$2:$F$101,3,FALSE)-VLOOKUP($I77,'1er Tour'!$B$2:$F$101,5,FALSE)&gt;0)*1,0)</f>
        <v>0</v>
      </c>
      <c r="P77" s="67">
        <f>IF(N77=1,VLOOKUP($I77,'1er Tour'!$B$2:$D$101,3,FALSE),0)</f>
        <v>0</v>
      </c>
      <c r="Q77" s="65">
        <f>IF(ISNUMBER(VLOOKUP($I77,'2e Tour'!$B$2:$D$101,3,FALSE)),1,0)</f>
        <v>0</v>
      </c>
      <c r="R77" s="66">
        <f>IF(Q77=1,(VLOOKUP($I77,'2e Tour'!$B$2:$F$101,3,FALSE)-VLOOKUP($I77,'2e Tour'!$B$2:$F$101,5,FALSE)&gt;0)*1,0)</f>
        <v>0</v>
      </c>
      <c r="S77" s="67">
        <f>IF(Q77=1,VLOOKUP($I77,'2e Tour'!$B$2:$D$101,3,FALSE),0)</f>
        <v>0</v>
      </c>
      <c r="T77" s="65">
        <f>IF(ISNUMBER(VLOOKUP($I77,'3e Tour'!$B$2:$D$101,3,FALSE)),1,0)</f>
        <v>0</v>
      </c>
      <c r="U77" s="66">
        <f>IF(T77=1,(VLOOKUP($I77,'3e Tour'!$B$2:$F$101,3,FALSE)-VLOOKUP($I77,'3e Tour'!$B$2:$F$101,5,FALSE)&gt;0)*1,0)</f>
        <v>0</v>
      </c>
      <c r="V77" s="67">
        <f>IF(T77=1,VLOOKUP($I77,'3e Tour'!$B$2:$D$101,3,FALSE),0)</f>
        <v>0</v>
      </c>
      <c r="W77" s="65">
        <f>IF(ISNUMBER(VLOOKUP($I77,'4e Tour'!$B$2:$D$101,3,FALSE)),1,0)</f>
        <v>0</v>
      </c>
      <c r="X77" s="66">
        <f>IF(W77=1,(VLOOKUP($I77,'4e Tour'!$B$2:$F$101,3,FALSE)-VLOOKUP($I77,'4e Tour'!$B$2:$F$101,5,FALSE)&gt;0)*1,0)</f>
        <v>0</v>
      </c>
      <c r="Y77" s="67">
        <f>IF(W77=1,VLOOKUP($I77,'4e Tour'!$B$2:$D$101,3,FALSE),0)</f>
        <v>0</v>
      </c>
    </row>
    <row r="78" spans="8:25" x14ac:dyDescent="0.2">
      <c r="H78" s="63">
        <v>76</v>
      </c>
      <c r="I78" s="64">
        <v>76</v>
      </c>
      <c r="J78" s="64" t="str">
        <f>IF(ISBLANK(VLOOKUP($I78,Equipes!$A$2:$B$101,2,FALSE)),"",VLOOKUP($I78,Equipes!$A$2:$B$101,2,FALSE))</f>
        <v/>
      </c>
      <c r="K78" s="65">
        <f t="shared" si="6"/>
        <v>0</v>
      </c>
      <c r="L78" s="66">
        <f t="shared" si="7"/>
        <v>0</v>
      </c>
      <c r="M78" s="67">
        <f t="shared" si="8"/>
        <v>0</v>
      </c>
      <c r="N78" s="65">
        <f>IF(ISNUMBER(VLOOKUP($I78,'1er Tour'!$B$2:$D$101,3,FALSE)),1,0)</f>
        <v>0</v>
      </c>
      <c r="O78" s="66">
        <f>IF(N78=1,(VLOOKUP($I78,'1er Tour'!$B$2:$F$101,3,FALSE)-VLOOKUP($I78,'1er Tour'!$B$2:$F$101,5,FALSE)&gt;0)*1,0)</f>
        <v>0</v>
      </c>
      <c r="P78" s="67">
        <f>IF(N78=1,VLOOKUP($I78,'1er Tour'!$B$2:$D$101,3,FALSE),0)</f>
        <v>0</v>
      </c>
      <c r="Q78" s="65">
        <f>IF(ISNUMBER(VLOOKUP($I78,'2e Tour'!$B$2:$D$101,3,FALSE)),1,0)</f>
        <v>0</v>
      </c>
      <c r="R78" s="66">
        <f>IF(Q78=1,(VLOOKUP($I78,'2e Tour'!$B$2:$F$101,3,FALSE)-VLOOKUP($I78,'2e Tour'!$B$2:$F$101,5,FALSE)&gt;0)*1,0)</f>
        <v>0</v>
      </c>
      <c r="S78" s="67">
        <f>IF(Q78=1,VLOOKUP($I78,'2e Tour'!$B$2:$D$101,3,FALSE),0)</f>
        <v>0</v>
      </c>
      <c r="T78" s="65">
        <f>IF(ISNUMBER(VLOOKUP($I78,'3e Tour'!$B$2:$D$101,3,FALSE)),1,0)</f>
        <v>0</v>
      </c>
      <c r="U78" s="66">
        <f>IF(T78=1,(VLOOKUP($I78,'3e Tour'!$B$2:$F$101,3,FALSE)-VLOOKUP($I78,'3e Tour'!$B$2:$F$101,5,FALSE)&gt;0)*1,0)</f>
        <v>0</v>
      </c>
      <c r="V78" s="67">
        <f>IF(T78=1,VLOOKUP($I78,'3e Tour'!$B$2:$D$101,3,FALSE),0)</f>
        <v>0</v>
      </c>
      <c r="W78" s="65">
        <f>IF(ISNUMBER(VLOOKUP($I78,'4e Tour'!$B$2:$D$101,3,FALSE)),1,0)</f>
        <v>0</v>
      </c>
      <c r="X78" s="66">
        <f>IF(W78=1,(VLOOKUP($I78,'4e Tour'!$B$2:$F$101,3,FALSE)-VLOOKUP($I78,'4e Tour'!$B$2:$F$101,5,FALSE)&gt;0)*1,0)</f>
        <v>0</v>
      </c>
      <c r="Y78" s="67">
        <f>IF(W78=1,VLOOKUP($I78,'4e Tour'!$B$2:$D$101,3,FALSE),0)</f>
        <v>0</v>
      </c>
    </row>
    <row r="79" spans="8:25" x14ac:dyDescent="0.2">
      <c r="H79" s="63">
        <v>77</v>
      </c>
      <c r="I79" s="64">
        <v>77</v>
      </c>
      <c r="J79" s="64" t="str">
        <f>IF(ISBLANK(VLOOKUP($I79,Equipes!$A$2:$B$101,2,FALSE)),"",VLOOKUP($I79,Equipes!$A$2:$B$101,2,FALSE))</f>
        <v/>
      </c>
      <c r="K79" s="65">
        <f t="shared" si="6"/>
        <v>0</v>
      </c>
      <c r="L79" s="66">
        <f t="shared" si="7"/>
        <v>0</v>
      </c>
      <c r="M79" s="67">
        <f t="shared" si="8"/>
        <v>0</v>
      </c>
      <c r="N79" s="65">
        <f>IF(ISNUMBER(VLOOKUP($I79,'1er Tour'!$B$2:$D$101,3,FALSE)),1,0)</f>
        <v>0</v>
      </c>
      <c r="O79" s="66">
        <f>IF(N79=1,(VLOOKUP($I79,'1er Tour'!$B$2:$F$101,3,FALSE)-VLOOKUP($I79,'1er Tour'!$B$2:$F$101,5,FALSE)&gt;0)*1,0)</f>
        <v>0</v>
      </c>
      <c r="P79" s="67">
        <f>IF(N79=1,VLOOKUP($I79,'1er Tour'!$B$2:$D$101,3,FALSE),0)</f>
        <v>0</v>
      </c>
      <c r="Q79" s="65">
        <f>IF(ISNUMBER(VLOOKUP($I79,'2e Tour'!$B$2:$D$101,3,FALSE)),1,0)</f>
        <v>0</v>
      </c>
      <c r="R79" s="66">
        <f>IF(Q79=1,(VLOOKUP($I79,'2e Tour'!$B$2:$F$101,3,FALSE)-VLOOKUP($I79,'2e Tour'!$B$2:$F$101,5,FALSE)&gt;0)*1,0)</f>
        <v>0</v>
      </c>
      <c r="S79" s="67">
        <f>IF(Q79=1,VLOOKUP($I79,'2e Tour'!$B$2:$D$101,3,FALSE),0)</f>
        <v>0</v>
      </c>
      <c r="T79" s="65">
        <f>IF(ISNUMBER(VLOOKUP($I79,'3e Tour'!$B$2:$D$101,3,FALSE)),1,0)</f>
        <v>0</v>
      </c>
      <c r="U79" s="66">
        <f>IF(T79=1,(VLOOKUP($I79,'3e Tour'!$B$2:$F$101,3,FALSE)-VLOOKUP($I79,'3e Tour'!$B$2:$F$101,5,FALSE)&gt;0)*1,0)</f>
        <v>0</v>
      </c>
      <c r="V79" s="67">
        <f>IF(T79=1,VLOOKUP($I79,'3e Tour'!$B$2:$D$101,3,FALSE),0)</f>
        <v>0</v>
      </c>
      <c r="W79" s="65">
        <f>IF(ISNUMBER(VLOOKUP($I79,'4e Tour'!$B$2:$D$101,3,FALSE)),1,0)</f>
        <v>0</v>
      </c>
      <c r="X79" s="66">
        <f>IF(W79=1,(VLOOKUP($I79,'4e Tour'!$B$2:$F$101,3,FALSE)-VLOOKUP($I79,'4e Tour'!$B$2:$F$101,5,FALSE)&gt;0)*1,0)</f>
        <v>0</v>
      </c>
      <c r="Y79" s="67">
        <f>IF(W79=1,VLOOKUP($I79,'4e Tour'!$B$2:$D$101,3,FALSE),0)</f>
        <v>0</v>
      </c>
    </row>
    <row r="80" spans="8:25" x14ac:dyDescent="0.2">
      <c r="H80" s="63">
        <v>78</v>
      </c>
      <c r="I80" s="64">
        <v>78</v>
      </c>
      <c r="J80" s="64" t="str">
        <f>IF(ISBLANK(VLOOKUP($I80,Equipes!$A$2:$B$101,2,FALSE)),"",VLOOKUP($I80,Equipes!$A$2:$B$101,2,FALSE))</f>
        <v/>
      </c>
      <c r="K80" s="65">
        <f t="shared" si="6"/>
        <v>0</v>
      </c>
      <c r="L80" s="66">
        <f t="shared" si="7"/>
        <v>0</v>
      </c>
      <c r="M80" s="67">
        <f t="shared" si="8"/>
        <v>0</v>
      </c>
      <c r="N80" s="65">
        <f>IF(ISNUMBER(VLOOKUP($I80,'1er Tour'!$B$2:$D$101,3,FALSE)),1,0)</f>
        <v>0</v>
      </c>
      <c r="O80" s="66">
        <f>IF(N80=1,(VLOOKUP($I80,'1er Tour'!$B$2:$F$101,3,FALSE)-VLOOKUP($I80,'1er Tour'!$B$2:$F$101,5,FALSE)&gt;0)*1,0)</f>
        <v>0</v>
      </c>
      <c r="P80" s="67">
        <f>IF(N80=1,VLOOKUP($I80,'1er Tour'!$B$2:$D$101,3,FALSE),0)</f>
        <v>0</v>
      </c>
      <c r="Q80" s="65">
        <f>IF(ISNUMBER(VLOOKUP($I80,'2e Tour'!$B$2:$D$101,3,FALSE)),1,0)</f>
        <v>0</v>
      </c>
      <c r="R80" s="66">
        <f>IF(Q80=1,(VLOOKUP($I80,'2e Tour'!$B$2:$F$101,3,FALSE)-VLOOKUP($I80,'2e Tour'!$B$2:$F$101,5,FALSE)&gt;0)*1,0)</f>
        <v>0</v>
      </c>
      <c r="S80" s="67">
        <f>IF(Q80=1,VLOOKUP($I80,'2e Tour'!$B$2:$D$101,3,FALSE),0)</f>
        <v>0</v>
      </c>
      <c r="T80" s="65">
        <f>IF(ISNUMBER(VLOOKUP($I80,'3e Tour'!$B$2:$D$101,3,FALSE)),1,0)</f>
        <v>0</v>
      </c>
      <c r="U80" s="66">
        <f>IF(T80=1,(VLOOKUP($I80,'3e Tour'!$B$2:$F$101,3,FALSE)-VLOOKUP($I80,'3e Tour'!$B$2:$F$101,5,FALSE)&gt;0)*1,0)</f>
        <v>0</v>
      </c>
      <c r="V80" s="67">
        <f>IF(T80=1,VLOOKUP($I80,'3e Tour'!$B$2:$D$101,3,FALSE),0)</f>
        <v>0</v>
      </c>
      <c r="W80" s="65">
        <f>IF(ISNUMBER(VLOOKUP($I80,'4e Tour'!$B$2:$D$101,3,FALSE)),1,0)</f>
        <v>0</v>
      </c>
      <c r="X80" s="66">
        <f>IF(W80=1,(VLOOKUP($I80,'4e Tour'!$B$2:$F$101,3,FALSE)-VLOOKUP($I80,'4e Tour'!$B$2:$F$101,5,FALSE)&gt;0)*1,0)</f>
        <v>0</v>
      </c>
      <c r="Y80" s="67">
        <f>IF(W80=1,VLOOKUP($I80,'4e Tour'!$B$2:$D$101,3,FALSE),0)</f>
        <v>0</v>
      </c>
    </row>
    <row r="81" spans="8:25" x14ac:dyDescent="0.2">
      <c r="H81" s="63">
        <v>79</v>
      </c>
      <c r="I81" s="64">
        <v>79</v>
      </c>
      <c r="J81" s="64" t="str">
        <f>IF(ISBLANK(VLOOKUP($I81,Equipes!$A$2:$B$101,2,FALSE)),"",VLOOKUP($I81,Equipes!$A$2:$B$101,2,FALSE))</f>
        <v/>
      </c>
      <c r="K81" s="65">
        <f t="shared" si="6"/>
        <v>0</v>
      </c>
      <c r="L81" s="66">
        <f t="shared" si="7"/>
        <v>0</v>
      </c>
      <c r="M81" s="67">
        <f t="shared" si="8"/>
        <v>0</v>
      </c>
      <c r="N81" s="65">
        <f>IF(ISNUMBER(VLOOKUP($I81,'1er Tour'!$B$2:$D$101,3,FALSE)),1,0)</f>
        <v>0</v>
      </c>
      <c r="O81" s="66">
        <f>IF(N81=1,(VLOOKUP($I81,'1er Tour'!$B$2:$F$101,3,FALSE)-VLOOKUP($I81,'1er Tour'!$B$2:$F$101,5,FALSE)&gt;0)*1,0)</f>
        <v>0</v>
      </c>
      <c r="P81" s="67">
        <f>IF(N81=1,VLOOKUP($I81,'1er Tour'!$B$2:$D$101,3,FALSE),0)</f>
        <v>0</v>
      </c>
      <c r="Q81" s="65">
        <f>IF(ISNUMBER(VLOOKUP($I81,'2e Tour'!$B$2:$D$101,3,FALSE)),1,0)</f>
        <v>0</v>
      </c>
      <c r="R81" s="66">
        <f>IF(Q81=1,(VLOOKUP($I81,'2e Tour'!$B$2:$F$101,3,FALSE)-VLOOKUP($I81,'2e Tour'!$B$2:$F$101,5,FALSE)&gt;0)*1,0)</f>
        <v>0</v>
      </c>
      <c r="S81" s="67">
        <f>IF(Q81=1,VLOOKUP($I81,'2e Tour'!$B$2:$D$101,3,FALSE),0)</f>
        <v>0</v>
      </c>
      <c r="T81" s="65">
        <f>IF(ISNUMBER(VLOOKUP($I81,'3e Tour'!$B$2:$D$101,3,FALSE)),1,0)</f>
        <v>0</v>
      </c>
      <c r="U81" s="66">
        <f>IF(T81=1,(VLOOKUP($I81,'3e Tour'!$B$2:$F$101,3,FALSE)-VLOOKUP($I81,'3e Tour'!$B$2:$F$101,5,FALSE)&gt;0)*1,0)</f>
        <v>0</v>
      </c>
      <c r="V81" s="67">
        <f>IF(T81=1,VLOOKUP($I81,'3e Tour'!$B$2:$D$101,3,FALSE),0)</f>
        <v>0</v>
      </c>
      <c r="W81" s="65">
        <f>IF(ISNUMBER(VLOOKUP($I81,'4e Tour'!$B$2:$D$101,3,FALSE)),1,0)</f>
        <v>0</v>
      </c>
      <c r="X81" s="66">
        <f>IF(W81=1,(VLOOKUP($I81,'4e Tour'!$B$2:$F$101,3,FALSE)-VLOOKUP($I81,'4e Tour'!$B$2:$F$101,5,FALSE)&gt;0)*1,0)</f>
        <v>0</v>
      </c>
      <c r="Y81" s="67">
        <f>IF(W81=1,VLOOKUP($I81,'4e Tour'!$B$2:$D$101,3,FALSE),0)</f>
        <v>0</v>
      </c>
    </row>
    <row r="82" spans="8:25" x14ac:dyDescent="0.2">
      <c r="H82" s="63">
        <v>80</v>
      </c>
      <c r="I82" s="64">
        <v>80</v>
      </c>
      <c r="J82" s="64" t="str">
        <f>IF(ISBLANK(VLOOKUP($I82,Equipes!$A$2:$B$101,2,FALSE)),"",VLOOKUP($I82,Equipes!$A$2:$B$101,2,FALSE))</f>
        <v/>
      </c>
      <c r="K82" s="65">
        <f t="shared" si="6"/>
        <v>0</v>
      </c>
      <c r="L82" s="66">
        <f t="shared" si="7"/>
        <v>0</v>
      </c>
      <c r="M82" s="67">
        <f t="shared" si="8"/>
        <v>0</v>
      </c>
      <c r="N82" s="65">
        <f>IF(ISNUMBER(VLOOKUP($I82,'1er Tour'!$B$2:$D$101,3,FALSE)),1,0)</f>
        <v>0</v>
      </c>
      <c r="O82" s="66">
        <f>IF(N82=1,(VLOOKUP($I82,'1er Tour'!$B$2:$F$101,3,FALSE)-VLOOKUP($I82,'1er Tour'!$B$2:$F$101,5,FALSE)&gt;0)*1,0)</f>
        <v>0</v>
      </c>
      <c r="P82" s="67">
        <f>IF(N82=1,VLOOKUP($I82,'1er Tour'!$B$2:$D$101,3,FALSE),0)</f>
        <v>0</v>
      </c>
      <c r="Q82" s="65">
        <f>IF(ISNUMBER(VLOOKUP($I82,'2e Tour'!$B$2:$D$101,3,FALSE)),1,0)</f>
        <v>0</v>
      </c>
      <c r="R82" s="66">
        <f>IF(Q82=1,(VLOOKUP($I82,'2e Tour'!$B$2:$F$101,3,FALSE)-VLOOKUP($I82,'2e Tour'!$B$2:$F$101,5,FALSE)&gt;0)*1,0)</f>
        <v>0</v>
      </c>
      <c r="S82" s="67">
        <f>IF(Q82=1,VLOOKUP($I82,'2e Tour'!$B$2:$D$101,3,FALSE),0)</f>
        <v>0</v>
      </c>
      <c r="T82" s="65">
        <f>IF(ISNUMBER(VLOOKUP($I82,'3e Tour'!$B$2:$D$101,3,FALSE)),1,0)</f>
        <v>0</v>
      </c>
      <c r="U82" s="66">
        <f>IF(T82=1,(VLOOKUP($I82,'3e Tour'!$B$2:$F$101,3,FALSE)-VLOOKUP($I82,'3e Tour'!$B$2:$F$101,5,FALSE)&gt;0)*1,0)</f>
        <v>0</v>
      </c>
      <c r="V82" s="67">
        <f>IF(T82=1,VLOOKUP($I82,'3e Tour'!$B$2:$D$101,3,FALSE),0)</f>
        <v>0</v>
      </c>
      <c r="W82" s="65">
        <f>IF(ISNUMBER(VLOOKUP($I82,'4e Tour'!$B$2:$D$101,3,FALSE)),1,0)</f>
        <v>0</v>
      </c>
      <c r="X82" s="66">
        <f>IF(W82=1,(VLOOKUP($I82,'4e Tour'!$B$2:$F$101,3,FALSE)-VLOOKUP($I82,'4e Tour'!$B$2:$F$101,5,FALSE)&gt;0)*1,0)</f>
        <v>0</v>
      </c>
      <c r="Y82" s="67">
        <f>IF(W82=1,VLOOKUP($I82,'4e Tour'!$B$2:$D$101,3,FALSE),0)</f>
        <v>0</v>
      </c>
    </row>
    <row r="83" spans="8:25" x14ac:dyDescent="0.2">
      <c r="H83" s="63">
        <v>81</v>
      </c>
      <c r="I83" s="64">
        <v>81</v>
      </c>
      <c r="J83" s="64" t="str">
        <f>IF(ISBLANK(VLOOKUP($I83,Equipes!$A$2:$B$101,2,FALSE)),"",VLOOKUP($I83,Equipes!$A$2:$B$101,2,FALSE))</f>
        <v/>
      </c>
      <c r="K83" s="65">
        <f t="shared" si="6"/>
        <v>0</v>
      </c>
      <c r="L83" s="66">
        <f t="shared" si="7"/>
        <v>0</v>
      </c>
      <c r="M83" s="67">
        <f t="shared" si="8"/>
        <v>0</v>
      </c>
      <c r="N83" s="65">
        <f>IF(ISNUMBER(VLOOKUP($I83,'1er Tour'!$B$2:$D$101,3,FALSE)),1,0)</f>
        <v>0</v>
      </c>
      <c r="O83" s="66">
        <f>IF(N83=1,(VLOOKUP($I83,'1er Tour'!$B$2:$F$101,3,FALSE)-VLOOKUP($I83,'1er Tour'!$B$2:$F$101,5,FALSE)&gt;0)*1,0)</f>
        <v>0</v>
      </c>
      <c r="P83" s="67">
        <f>IF(N83=1,VLOOKUP($I83,'1er Tour'!$B$2:$D$101,3,FALSE),0)</f>
        <v>0</v>
      </c>
      <c r="Q83" s="65">
        <f>IF(ISNUMBER(VLOOKUP($I83,'2e Tour'!$B$2:$D$101,3,FALSE)),1,0)</f>
        <v>0</v>
      </c>
      <c r="R83" s="66">
        <f>IF(Q83=1,(VLOOKUP($I83,'2e Tour'!$B$2:$F$101,3,FALSE)-VLOOKUP($I83,'2e Tour'!$B$2:$F$101,5,FALSE)&gt;0)*1,0)</f>
        <v>0</v>
      </c>
      <c r="S83" s="67">
        <f>IF(Q83=1,VLOOKUP($I83,'2e Tour'!$B$2:$D$101,3,FALSE),0)</f>
        <v>0</v>
      </c>
      <c r="T83" s="65">
        <f>IF(ISNUMBER(VLOOKUP($I83,'3e Tour'!$B$2:$D$101,3,FALSE)),1,0)</f>
        <v>0</v>
      </c>
      <c r="U83" s="66">
        <f>IF(T83=1,(VLOOKUP($I83,'3e Tour'!$B$2:$F$101,3,FALSE)-VLOOKUP($I83,'3e Tour'!$B$2:$F$101,5,FALSE)&gt;0)*1,0)</f>
        <v>0</v>
      </c>
      <c r="V83" s="67">
        <f>IF(T83=1,VLOOKUP($I83,'3e Tour'!$B$2:$D$101,3,FALSE),0)</f>
        <v>0</v>
      </c>
      <c r="W83" s="65">
        <f>IF(ISNUMBER(VLOOKUP($I83,'4e Tour'!$B$2:$D$101,3,FALSE)),1,0)</f>
        <v>0</v>
      </c>
      <c r="X83" s="66">
        <f>IF(W83=1,(VLOOKUP($I83,'4e Tour'!$B$2:$F$101,3,FALSE)-VLOOKUP($I83,'4e Tour'!$B$2:$F$101,5,FALSE)&gt;0)*1,0)</f>
        <v>0</v>
      </c>
      <c r="Y83" s="67">
        <f>IF(W83=1,VLOOKUP($I83,'4e Tour'!$B$2:$D$101,3,FALSE),0)</f>
        <v>0</v>
      </c>
    </row>
    <row r="84" spans="8:25" x14ac:dyDescent="0.2">
      <c r="H84" s="63">
        <v>82</v>
      </c>
      <c r="I84" s="64">
        <v>82</v>
      </c>
      <c r="J84" s="64" t="str">
        <f>IF(ISBLANK(VLOOKUP($I84,Equipes!$A$2:$B$101,2,FALSE)),"",VLOOKUP($I84,Equipes!$A$2:$B$101,2,FALSE))</f>
        <v/>
      </c>
      <c r="K84" s="65">
        <f t="shared" si="6"/>
        <v>0</v>
      </c>
      <c r="L84" s="66">
        <f t="shared" si="7"/>
        <v>0</v>
      </c>
      <c r="M84" s="67">
        <f t="shared" si="8"/>
        <v>0</v>
      </c>
      <c r="N84" s="65">
        <f>IF(ISNUMBER(VLOOKUP($I84,'1er Tour'!$B$2:$D$101,3,FALSE)),1,0)</f>
        <v>0</v>
      </c>
      <c r="O84" s="66">
        <f>IF(N84=1,(VLOOKUP($I84,'1er Tour'!$B$2:$F$101,3,FALSE)-VLOOKUP($I84,'1er Tour'!$B$2:$F$101,5,FALSE)&gt;0)*1,0)</f>
        <v>0</v>
      </c>
      <c r="P84" s="67">
        <f>IF(N84=1,VLOOKUP($I84,'1er Tour'!$B$2:$D$101,3,FALSE),0)</f>
        <v>0</v>
      </c>
      <c r="Q84" s="65">
        <f>IF(ISNUMBER(VLOOKUP($I84,'2e Tour'!$B$2:$D$101,3,FALSE)),1,0)</f>
        <v>0</v>
      </c>
      <c r="R84" s="66">
        <f>IF(Q84=1,(VLOOKUP($I84,'2e Tour'!$B$2:$F$101,3,FALSE)-VLOOKUP($I84,'2e Tour'!$B$2:$F$101,5,FALSE)&gt;0)*1,0)</f>
        <v>0</v>
      </c>
      <c r="S84" s="67">
        <f>IF(Q84=1,VLOOKUP($I84,'2e Tour'!$B$2:$D$101,3,FALSE),0)</f>
        <v>0</v>
      </c>
      <c r="T84" s="65">
        <f>IF(ISNUMBER(VLOOKUP($I84,'3e Tour'!$B$2:$D$101,3,FALSE)),1,0)</f>
        <v>0</v>
      </c>
      <c r="U84" s="66">
        <f>IF(T84=1,(VLOOKUP($I84,'3e Tour'!$B$2:$F$101,3,FALSE)-VLOOKUP($I84,'3e Tour'!$B$2:$F$101,5,FALSE)&gt;0)*1,0)</f>
        <v>0</v>
      </c>
      <c r="V84" s="67">
        <f>IF(T84=1,VLOOKUP($I84,'3e Tour'!$B$2:$D$101,3,FALSE),0)</f>
        <v>0</v>
      </c>
      <c r="W84" s="65">
        <f>IF(ISNUMBER(VLOOKUP($I84,'4e Tour'!$B$2:$D$101,3,FALSE)),1,0)</f>
        <v>0</v>
      </c>
      <c r="X84" s="66">
        <f>IF(W84=1,(VLOOKUP($I84,'4e Tour'!$B$2:$F$101,3,FALSE)-VLOOKUP($I84,'4e Tour'!$B$2:$F$101,5,FALSE)&gt;0)*1,0)</f>
        <v>0</v>
      </c>
      <c r="Y84" s="67">
        <f>IF(W84=1,VLOOKUP($I84,'4e Tour'!$B$2:$D$101,3,FALSE),0)</f>
        <v>0</v>
      </c>
    </row>
    <row r="85" spans="8:25" x14ac:dyDescent="0.2">
      <c r="H85" s="63">
        <v>83</v>
      </c>
      <c r="I85" s="64">
        <v>83</v>
      </c>
      <c r="J85" s="64" t="str">
        <f>IF(ISBLANK(VLOOKUP($I85,Equipes!$A$2:$B$101,2,FALSE)),"",VLOOKUP($I85,Equipes!$A$2:$B$101,2,FALSE))</f>
        <v/>
      </c>
      <c r="K85" s="65">
        <f t="shared" si="6"/>
        <v>0</v>
      </c>
      <c r="L85" s="66">
        <f t="shared" si="7"/>
        <v>0</v>
      </c>
      <c r="M85" s="67">
        <f t="shared" si="8"/>
        <v>0</v>
      </c>
      <c r="N85" s="65">
        <f>IF(ISNUMBER(VLOOKUP($I85,'1er Tour'!$B$2:$D$101,3,FALSE)),1,0)</f>
        <v>0</v>
      </c>
      <c r="O85" s="66">
        <f>IF(N85=1,(VLOOKUP($I85,'1er Tour'!$B$2:$F$101,3,FALSE)-VLOOKUP($I85,'1er Tour'!$B$2:$F$101,5,FALSE)&gt;0)*1,0)</f>
        <v>0</v>
      </c>
      <c r="P85" s="67">
        <f>IF(N85=1,VLOOKUP($I85,'1er Tour'!$B$2:$D$101,3,FALSE),0)</f>
        <v>0</v>
      </c>
      <c r="Q85" s="65">
        <f>IF(ISNUMBER(VLOOKUP($I85,'2e Tour'!$B$2:$D$101,3,FALSE)),1,0)</f>
        <v>0</v>
      </c>
      <c r="R85" s="66">
        <f>IF(Q85=1,(VLOOKUP($I85,'2e Tour'!$B$2:$F$101,3,FALSE)-VLOOKUP($I85,'2e Tour'!$B$2:$F$101,5,FALSE)&gt;0)*1,0)</f>
        <v>0</v>
      </c>
      <c r="S85" s="67">
        <f>IF(Q85=1,VLOOKUP($I85,'2e Tour'!$B$2:$D$101,3,FALSE),0)</f>
        <v>0</v>
      </c>
      <c r="T85" s="65">
        <f>IF(ISNUMBER(VLOOKUP($I85,'3e Tour'!$B$2:$D$101,3,FALSE)),1,0)</f>
        <v>0</v>
      </c>
      <c r="U85" s="66">
        <f>IF(T85=1,(VLOOKUP($I85,'3e Tour'!$B$2:$F$101,3,FALSE)-VLOOKUP($I85,'3e Tour'!$B$2:$F$101,5,FALSE)&gt;0)*1,0)</f>
        <v>0</v>
      </c>
      <c r="V85" s="67">
        <f>IF(T85=1,VLOOKUP($I85,'3e Tour'!$B$2:$D$101,3,FALSE),0)</f>
        <v>0</v>
      </c>
      <c r="W85" s="65">
        <f>IF(ISNUMBER(VLOOKUP($I85,'4e Tour'!$B$2:$D$101,3,FALSE)),1,0)</f>
        <v>0</v>
      </c>
      <c r="X85" s="66">
        <f>IF(W85=1,(VLOOKUP($I85,'4e Tour'!$B$2:$F$101,3,FALSE)-VLOOKUP($I85,'4e Tour'!$B$2:$F$101,5,FALSE)&gt;0)*1,0)</f>
        <v>0</v>
      </c>
      <c r="Y85" s="67">
        <f>IF(W85=1,VLOOKUP($I85,'4e Tour'!$B$2:$D$101,3,FALSE),0)</f>
        <v>0</v>
      </c>
    </row>
    <row r="86" spans="8:25" x14ac:dyDescent="0.2">
      <c r="H86" s="63">
        <v>84</v>
      </c>
      <c r="I86" s="64">
        <v>84</v>
      </c>
      <c r="J86" s="64" t="str">
        <f>IF(ISBLANK(VLOOKUP($I86,Equipes!$A$2:$B$101,2,FALSE)),"",VLOOKUP($I86,Equipes!$A$2:$B$101,2,FALSE))</f>
        <v/>
      </c>
      <c r="K86" s="65">
        <f t="shared" si="6"/>
        <v>0</v>
      </c>
      <c r="L86" s="66">
        <f t="shared" si="7"/>
        <v>0</v>
      </c>
      <c r="M86" s="67">
        <f t="shared" si="8"/>
        <v>0</v>
      </c>
      <c r="N86" s="65">
        <f>IF(ISNUMBER(VLOOKUP($I86,'1er Tour'!$B$2:$D$101,3,FALSE)),1,0)</f>
        <v>0</v>
      </c>
      <c r="O86" s="66">
        <f>IF(N86=1,(VLOOKUP($I86,'1er Tour'!$B$2:$F$101,3,FALSE)-VLOOKUP($I86,'1er Tour'!$B$2:$F$101,5,FALSE)&gt;0)*1,0)</f>
        <v>0</v>
      </c>
      <c r="P86" s="67">
        <f>IF(N86=1,VLOOKUP($I86,'1er Tour'!$B$2:$D$101,3,FALSE),0)</f>
        <v>0</v>
      </c>
      <c r="Q86" s="65">
        <f>IF(ISNUMBER(VLOOKUP($I86,'2e Tour'!$B$2:$D$101,3,FALSE)),1,0)</f>
        <v>0</v>
      </c>
      <c r="R86" s="66">
        <f>IF(Q86=1,(VLOOKUP($I86,'2e Tour'!$B$2:$F$101,3,FALSE)-VLOOKUP($I86,'2e Tour'!$B$2:$F$101,5,FALSE)&gt;0)*1,0)</f>
        <v>0</v>
      </c>
      <c r="S86" s="67">
        <f>IF(Q86=1,VLOOKUP($I86,'2e Tour'!$B$2:$D$101,3,FALSE),0)</f>
        <v>0</v>
      </c>
      <c r="T86" s="65">
        <f>IF(ISNUMBER(VLOOKUP($I86,'3e Tour'!$B$2:$D$101,3,FALSE)),1,0)</f>
        <v>0</v>
      </c>
      <c r="U86" s="66">
        <f>IF(T86=1,(VLOOKUP($I86,'3e Tour'!$B$2:$F$101,3,FALSE)-VLOOKUP($I86,'3e Tour'!$B$2:$F$101,5,FALSE)&gt;0)*1,0)</f>
        <v>0</v>
      </c>
      <c r="V86" s="67">
        <f>IF(T86=1,VLOOKUP($I86,'3e Tour'!$B$2:$D$101,3,FALSE),0)</f>
        <v>0</v>
      </c>
      <c r="W86" s="65">
        <f>IF(ISNUMBER(VLOOKUP($I86,'4e Tour'!$B$2:$D$101,3,FALSE)),1,0)</f>
        <v>0</v>
      </c>
      <c r="X86" s="66">
        <f>IF(W86=1,(VLOOKUP($I86,'4e Tour'!$B$2:$F$101,3,FALSE)-VLOOKUP($I86,'4e Tour'!$B$2:$F$101,5,FALSE)&gt;0)*1,0)</f>
        <v>0</v>
      </c>
      <c r="Y86" s="67">
        <f>IF(W86=1,VLOOKUP($I86,'4e Tour'!$B$2:$D$101,3,FALSE),0)</f>
        <v>0</v>
      </c>
    </row>
    <row r="87" spans="8:25" x14ac:dyDescent="0.2">
      <c r="H87" s="63">
        <v>85</v>
      </c>
      <c r="I87" s="64">
        <v>85</v>
      </c>
      <c r="J87" s="64" t="str">
        <f>IF(ISBLANK(VLOOKUP($I87,Equipes!$A$2:$B$101,2,FALSE)),"",VLOOKUP($I87,Equipes!$A$2:$B$101,2,FALSE))</f>
        <v/>
      </c>
      <c r="K87" s="65">
        <f t="shared" si="6"/>
        <v>0</v>
      </c>
      <c r="L87" s="66">
        <f t="shared" si="7"/>
        <v>0</v>
      </c>
      <c r="M87" s="67">
        <f t="shared" si="8"/>
        <v>0</v>
      </c>
      <c r="N87" s="65">
        <f>IF(ISNUMBER(VLOOKUP($I87,'1er Tour'!$B$2:$D$101,3,FALSE)),1,0)</f>
        <v>0</v>
      </c>
      <c r="O87" s="66">
        <f>IF(N87=1,(VLOOKUP($I87,'1er Tour'!$B$2:$F$101,3,FALSE)-VLOOKUP($I87,'1er Tour'!$B$2:$F$101,5,FALSE)&gt;0)*1,0)</f>
        <v>0</v>
      </c>
      <c r="P87" s="67">
        <f>IF(N87=1,VLOOKUP($I87,'1er Tour'!$B$2:$D$101,3,FALSE),0)</f>
        <v>0</v>
      </c>
      <c r="Q87" s="65">
        <f>IF(ISNUMBER(VLOOKUP($I87,'2e Tour'!$B$2:$D$101,3,FALSE)),1,0)</f>
        <v>0</v>
      </c>
      <c r="R87" s="66">
        <f>IF(Q87=1,(VLOOKUP($I87,'2e Tour'!$B$2:$F$101,3,FALSE)-VLOOKUP($I87,'2e Tour'!$B$2:$F$101,5,FALSE)&gt;0)*1,0)</f>
        <v>0</v>
      </c>
      <c r="S87" s="67">
        <f>IF(Q87=1,VLOOKUP($I87,'2e Tour'!$B$2:$D$101,3,FALSE),0)</f>
        <v>0</v>
      </c>
      <c r="T87" s="65">
        <f>IF(ISNUMBER(VLOOKUP($I87,'3e Tour'!$B$2:$D$101,3,FALSE)),1,0)</f>
        <v>0</v>
      </c>
      <c r="U87" s="66">
        <f>IF(T87=1,(VLOOKUP($I87,'3e Tour'!$B$2:$F$101,3,FALSE)-VLOOKUP($I87,'3e Tour'!$B$2:$F$101,5,FALSE)&gt;0)*1,0)</f>
        <v>0</v>
      </c>
      <c r="V87" s="67">
        <f>IF(T87=1,VLOOKUP($I87,'3e Tour'!$B$2:$D$101,3,FALSE),0)</f>
        <v>0</v>
      </c>
      <c r="W87" s="65">
        <f>IF(ISNUMBER(VLOOKUP($I87,'4e Tour'!$B$2:$D$101,3,FALSE)),1,0)</f>
        <v>0</v>
      </c>
      <c r="X87" s="66">
        <f>IF(W87=1,(VLOOKUP($I87,'4e Tour'!$B$2:$F$101,3,FALSE)-VLOOKUP($I87,'4e Tour'!$B$2:$F$101,5,FALSE)&gt;0)*1,0)</f>
        <v>0</v>
      </c>
      <c r="Y87" s="67">
        <f>IF(W87=1,VLOOKUP($I87,'4e Tour'!$B$2:$D$101,3,FALSE),0)</f>
        <v>0</v>
      </c>
    </row>
    <row r="88" spans="8:25" x14ac:dyDescent="0.2">
      <c r="H88" s="63">
        <v>86</v>
      </c>
      <c r="I88" s="64">
        <v>86</v>
      </c>
      <c r="J88" s="64" t="str">
        <f>IF(ISBLANK(VLOOKUP($I88,Equipes!$A$2:$B$101,2,FALSE)),"",VLOOKUP($I88,Equipes!$A$2:$B$101,2,FALSE))</f>
        <v/>
      </c>
      <c r="K88" s="65">
        <f t="shared" si="6"/>
        <v>0</v>
      </c>
      <c r="L88" s="66">
        <f t="shared" si="7"/>
        <v>0</v>
      </c>
      <c r="M88" s="67">
        <f t="shared" si="8"/>
        <v>0</v>
      </c>
      <c r="N88" s="65">
        <f>IF(ISNUMBER(VLOOKUP($I88,'1er Tour'!$B$2:$D$101,3,FALSE)),1,0)</f>
        <v>0</v>
      </c>
      <c r="O88" s="66">
        <f>IF(N88=1,(VLOOKUP($I88,'1er Tour'!$B$2:$F$101,3,FALSE)-VLOOKUP($I88,'1er Tour'!$B$2:$F$101,5,FALSE)&gt;0)*1,0)</f>
        <v>0</v>
      </c>
      <c r="P88" s="67">
        <f>IF(N88=1,VLOOKUP($I88,'1er Tour'!$B$2:$D$101,3,FALSE),0)</f>
        <v>0</v>
      </c>
      <c r="Q88" s="65">
        <f>IF(ISNUMBER(VLOOKUP($I88,'2e Tour'!$B$2:$D$101,3,FALSE)),1,0)</f>
        <v>0</v>
      </c>
      <c r="R88" s="66">
        <f>IF(Q88=1,(VLOOKUP($I88,'2e Tour'!$B$2:$F$101,3,FALSE)-VLOOKUP($I88,'2e Tour'!$B$2:$F$101,5,FALSE)&gt;0)*1,0)</f>
        <v>0</v>
      </c>
      <c r="S88" s="67">
        <f>IF(Q88=1,VLOOKUP($I88,'2e Tour'!$B$2:$D$101,3,FALSE),0)</f>
        <v>0</v>
      </c>
      <c r="T88" s="65">
        <f>IF(ISNUMBER(VLOOKUP($I88,'3e Tour'!$B$2:$D$101,3,FALSE)),1,0)</f>
        <v>0</v>
      </c>
      <c r="U88" s="66">
        <f>IF(T88=1,(VLOOKUP($I88,'3e Tour'!$B$2:$F$101,3,FALSE)-VLOOKUP($I88,'3e Tour'!$B$2:$F$101,5,FALSE)&gt;0)*1,0)</f>
        <v>0</v>
      </c>
      <c r="V88" s="67">
        <f>IF(T88=1,VLOOKUP($I88,'3e Tour'!$B$2:$D$101,3,FALSE),0)</f>
        <v>0</v>
      </c>
      <c r="W88" s="65">
        <f>IF(ISNUMBER(VLOOKUP($I88,'4e Tour'!$B$2:$D$101,3,FALSE)),1,0)</f>
        <v>0</v>
      </c>
      <c r="X88" s="66">
        <f>IF(W88=1,(VLOOKUP($I88,'4e Tour'!$B$2:$F$101,3,FALSE)-VLOOKUP($I88,'4e Tour'!$B$2:$F$101,5,FALSE)&gt;0)*1,0)</f>
        <v>0</v>
      </c>
      <c r="Y88" s="67">
        <f>IF(W88=1,VLOOKUP($I88,'4e Tour'!$B$2:$D$101,3,FALSE),0)</f>
        <v>0</v>
      </c>
    </row>
    <row r="89" spans="8:25" x14ac:dyDescent="0.2">
      <c r="H89" s="63">
        <v>87</v>
      </c>
      <c r="I89" s="64">
        <v>87</v>
      </c>
      <c r="J89" s="64" t="str">
        <f>IF(ISBLANK(VLOOKUP($I89,Equipes!$A$2:$B$101,2,FALSE)),"",VLOOKUP($I89,Equipes!$A$2:$B$101,2,FALSE))</f>
        <v/>
      </c>
      <c r="K89" s="65">
        <f t="shared" si="6"/>
        <v>0</v>
      </c>
      <c r="L89" s="66">
        <f t="shared" si="7"/>
        <v>0</v>
      </c>
      <c r="M89" s="67">
        <f t="shared" si="8"/>
        <v>0</v>
      </c>
      <c r="N89" s="65">
        <f>IF(ISNUMBER(VLOOKUP($I89,'1er Tour'!$B$2:$D$101,3,FALSE)),1,0)</f>
        <v>0</v>
      </c>
      <c r="O89" s="66">
        <f>IF(N89=1,(VLOOKUP($I89,'1er Tour'!$B$2:$F$101,3,FALSE)-VLOOKUP($I89,'1er Tour'!$B$2:$F$101,5,FALSE)&gt;0)*1,0)</f>
        <v>0</v>
      </c>
      <c r="P89" s="67">
        <f>IF(N89=1,VLOOKUP($I89,'1er Tour'!$B$2:$D$101,3,FALSE),0)</f>
        <v>0</v>
      </c>
      <c r="Q89" s="65">
        <f>IF(ISNUMBER(VLOOKUP($I89,'2e Tour'!$B$2:$D$101,3,FALSE)),1,0)</f>
        <v>0</v>
      </c>
      <c r="R89" s="66">
        <f>IF(Q89=1,(VLOOKUP($I89,'2e Tour'!$B$2:$F$101,3,FALSE)-VLOOKUP($I89,'2e Tour'!$B$2:$F$101,5,FALSE)&gt;0)*1,0)</f>
        <v>0</v>
      </c>
      <c r="S89" s="67">
        <f>IF(Q89=1,VLOOKUP($I89,'2e Tour'!$B$2:$D$101,3,FALSE),0)</f>
        <v>0</v>
      </c>
      <c r="T89" s="65">
        <f>IF(ISNUMBER(VLOOKUP($I89,'3e Tour'!$B$2:$D$101,3,FALSE)),1,0)</f>
        <v>0</v>
      </c>
      <c r="U89" s="66">
        <f>IF(T89=1,(VLOOKUP($I89,'3e Tour'!$B$2:$F$101,3,FALSE)-VLOOKUP($I89,'3e Tour'!$B$2:$F$101,5,FALSE)&gt;0)*1,0)</f>
        <v>0</v>
      </c>
      <c r="V89" s="67">
        <f>IF(T89=1,VLOOKUP($I89,'3e Tour'!$B$2:$D$101,3,FALSE),0)</f>
        <v>0</v>
      </c>
      <c r="W89" s="65">
        <f>IF(ISNUMBER(VLOOKUP($I89,'4e Tour'!$B$2:$D$101,3,FALSE)),1,0)</f>
        <v>0</v>
      </c>
      <c r="X89" s="66">
        <f>IF(W89=1,(VLOOKUP($I89,'4e Tour'!$B$2:$F$101,3,FALSE)-VLOOKUP($I89,'4e Tour'!$B$2:$F$101,5,FALSE)&gt;0)*1,0)</f>
        <v>0</v>
      </c>
      <c r="Y89" s="67">
        <f>IF(W89=1,VLOOKUP($I89,'4e Tour'!$B$2:$D$101,3,FALSE),0)</f>
        <v>0</v>
      </c>
    </row>
    <row r="90" spans="8:25" x14ac:dyDescent="0.2">
      <c r="H90" s="63">
        <v>88</v>
      </c>
      <c r="I90" s="64">
        <v>88</v>
      </c>
      <c r="J90" s="64" t="str">
        <f>IF(ISBLANK(VLOOKUP($I90,Equipes!$A$2:$B$101,2,FALSE)),"",VLOOKUP($I90,Equipes!$A$2:$B$101,2,FALSE))</f>
        <v/>
      </c>
      <c r="K90" s="65">
        <f t="shared" si="6"/>
        <v>0</v>
      </c>
      <c r="L90" s="66">
        <f t="shared" si="7"/>
        <v>0</v>
      </c>
      <c r="M90" s="67">
        <f t="shared" si="8"/>
        <v>0</v>
      </c>
      <c r="N90" s="65">
        <f>IF(ISNUMBER(VLOOKUP($I90,'1er Tour'!$B$2:$D$101,3,FALSE)),1,0)</f>
        <v>0</v>
      </c>
      <c r="O90" s="66">
        <f>IF(N90=1,(VLOOKUP($I90,'1er Tour'!$B$2:$F$101,3,FALSE)-VLOOKUP($I90,'1er Tour'!$B$2:$F$101,5,FALSE)&gt;0)*1,0)</f>
        <v>0</v>
      </c>
      <c r="P90" s="67">
        <f>IF(N90=1,VLOOKUP($I90,'1er Tour'!$B$2:$D$101,3,FALSE),0)</f>
        <v>0</v>
      </c>
      <c r="Q90" s="65">
        <f>IF(ISNUMBER(VLOOKUP($I90,'2e Tour'!$B$2:$D$101,3,FALSE)),1,0)</f>
        <v>0</v>
      </c>
      <c r="R90" s="66">
        <f>IF(Q90=1,(VLOOKUP($I90,'2e Tour'!$B$2:$F$101,3,FALSE)-VLOOKUP($I90,'2e Tour'!$B$2:$F$101,5,FALSE)&gt;0)*1,0)</f>
        <v>0</v>
      </c>
      <c r="S90" s="67">
        <f>IF(Q90=1,VLOOKUP($I90,'2e Tour'!$B$2:$D$101,3,FALSE),0)</f>
        <v>0</v>
      </c>
      <c r="T90" s="65">
        <f>IF(ISNUMBER(VLOOKUP($I90,'3e Tour'!$B$2:$D$101,3,FALSE)),1,0)</f>
        <v>0</v>
      </c>
      <c r="U90" s="66">
        <f>IF(T90=1,(VLOOKUP($I90,'3e Tour'!$B$2:$F$101,3,FALSE)-VLOOKUP($I90,'3e Tour'!$B$2:$F$101,5,FALSE)&gt;0)*1,0)</f>
        <v>0</v>
      </c>
      <c r="V90" s="67">
        <f>IF(T90=1,VLOOKUP($I90,'3e Tour'!$B$2:$D$101,3,FALSE),0)</f>
        <v>0</v>
      </c>
      <c r="W90" s="65">
        <f>IF(ISNUMBER(VLOOKUP($I90,'4e Tour'!$B$2:$D$101,3,FALSE)),1,0)</f>
        <v>0</v>
      </c>
      <c r="X90" s="66">
        <f>IF(W90=1,(VLOOKUP($I90,'4e Tour'!$B$2:$F$101,3,FALSE)-VLOOKUP($I90,'4e Tour'!$B$2:$F$101,5,FALSE)&gt;0)*1,0)</f>
        <v>0</v>
      </c>
      <c r="Y90" s="67">
        <f>IF(W90=1,VLOOKUP($I90,'4e Tour'!$B$2:$D$101,3,FALSE),0)</f>
        <v>0</v>
      </c>
    </row>
    <row r="91" spans="8:25" x14ac:dyDescent="0.2">
      <c r="H91" s="63">
        <v>89</v>
      </c>
      <c r="I91" s="64">
        <v>89</v>
      </c>
      <c r="J91" s="64" t="str">
        <f>IF(ISBLANK(VLOOKUP($I91,Equipes!$A$2:$B$101,2,FALSE)),"",VLOOKUP($I91,Equipes!$A$2:$B$101,2,FALSE))</f>
        <v/>
      </c>
      <c r="K91" s="65">
        <f t="shared" si="6"/>
        <v>0</v>
      </c>
      <c r="L91" s="66">
        <f t="shared" si="7"/>
        <v>0</v>
      </c>
      <c r="M91" s="67">
        <f t="shared" si="8"/>
        <v>0</v>
      </c>
      <c r="N91" s="65">
        <f>IF(ISNUMBER(VLOOKUP($I91,'1er Tour'!$B$2:$D$101,3,FALSE)),1,0)</f>
        <v>0</v>
      </c>
      <c r="O91" s="66">
        <f>IF(N91=1,(VLOOKUP($I91,'1er Tour'!$B$2:$F$101,3,FALSE)-VLOOKUP($I91,'1er Tour'!$B$2:$F$101,5,FALSE)&gt;0)*1,0)</f>
        <v>0</v>
      </c>
      <c r="P91" s="67">
        <f>IF(N91=1,VLOOKUP($I91,'1er Tour'!$B$2:$D$101,3,FALSE),0)</f>
        <v>0</v>
      </c>
      <c r="Q91" s="65">
        <f>IF(ISNUMBER(VLOOKUP($I91,'2e Tour'!$B$2:$D$101,3,FALSE)),1,0)</f>
        <v>0</v>
      </c>
      <c r="R91" s="66">
        <f>IF(Q91=1,(VLOOKUP($I91,'2e Tour'!$B$2:$F$101,3,FALSE)-VLOOKUP($I91,'2e Tour'!$B$2:$F$101,5,FALSE)&gt;0)*1,0)</f>
        <v>0</v>
      </c>
      <c r="S91" s="67">
        <f>IF(Q91=1,VLOOKUP($I91,'2e Tour'!$B$2:$D$101,3,FALSE),0)</f>
        <v>0</v>
      </c>
      <c r="T91" s="65">
        <f>IF(ISNUMBER(VLOOKUP($I91,'3e Tour'!$B$2:$D$101,3,FALSE)),1,0)</f>
        <v>0</v>
      </c>
      <c r="U91" s="66">
        <f>IF(T91=1,(VLOOKUP($I91,'3e Tour'!$B$2:$F$101,3,FALSE)-VLOOKUP($I91,'3e Tour'!$B$2:$F$101,5,FALSE)&gt;0)*1,0)</f>
        <v>0</v>
      </c>
      <c r="V91" s="67">
        <f>IF(T91=1,VLOOKUP($I91,'3e Tour'!$B$2:$D$101,3,FALSE),0)</f>
        <v>0</v>
      </c>
      <c r="W91" s="65">
        <f>IF(ISNUMBER(VLOOKUP($I91,'4e Tour'!$B$2:$D$101,3,FALSE)),1,0)</f>
        <v>0</v>
      </c>
      <c r="X91" s="66">
        <f>IF(W91=1,(VLOOKUP($I91,'4e Tour'!$B$2:$F$101,3,FALSE)-VLOOKUP($I91,'4e Tour'!$B$2:$F$101,5,FALSE)&gt;0)*1,0)</f>
        <v>0</v>
      </c>
      <c r="Y91" s="67">
        <f>IF(W91=1,VLOOKUP($I91,'4e Tour'!$B$2:$D$101,3,FALSE),0)</f>
        <v>0</v>
      </c>
    </row>
    <row r="92" spans="8:25" x14ac:dyDescent="0.2">
      <c r="H92" s="63">
        <v>90</v>
      </c>
      <c r="I92" s="64">
        <v>90</v>
      </c>
      <c r="J92" s="64" t="str">
        <f>IF(ISBLANK(VLOOKUP($I92,Equipes!$A$2:$B$101,2,FALSE)),"",VLOOKUP($I92,Equipes!$A$2:$B$101,2,FALSE))</f>
        <v/>
      </c>
      <c r="K92" s="65">
        <f t="shared" si="6"/>
        <v>0</v>
      </c>
      <c r="L92" s="66">
        <f t="shared" si="7"/>
        <v>0</v>
      </c>
      <c r="M92" s="67">
        <f t="shared" si="8"/>
        <v>0</v>
      </c>
      <c r="N92" s="65">
        <f>IF(ISNUMBER(VLOOKUP($I92,'1er Tour'!$B$2:$D$101,3,FALSE)),1,0)</f>
        <v>0</v>
      </c>
      <c r="O92" s="66">
        <f>IF(N92=1,(VLOOKUP($I92,'1er Tour'!$B$2:$F$101,3,FALSE)-VLOOKUP($I92,'1er Tour'!$B$2:$F$101,5,FALSE)&gt;0)*1,0)</f>
        <v>0</v>
      </c>
      <c r="P92" s="67">
        <f>IF(N92=1,VLOOKUP($I92,'1er Tour'!$B$2:$D$101,3,FALSE),0)</f>
        <v>0</v>
      </c>
      <c r="Q92" s="65">
        <f>IF(ISNUMBER(VLOOKUP($I92,'2e Tour'!$B$2:$D$101,3,FALSE)),1,0)</f>
        <v>0</v>
      </c>
      <c r="R92" s="66">
        <f>IF(Q92=1,(VLOOKUP($I92,'2e Tour'!$B$2:$F$101,3,FALSE)-VLOOKUP($I92,'2e Tour'!$B$2:$F$101,5,FALSE)&gt;0)*1,0)</f>
        <v>0</v>
      </c>
      <c r="S92" s="67">
        <f>IF(Q92=1,VLOOKUP($I92,'2e Tour'!$B$2:$D$101,3,FALSE),0)</f>
        <v>0</v>
      </c>
      <c r="T92" s="65">
        <f>IF(ISNUMBER(VLOOKUP($I92,'3e Tour'!$B$2:$D$101,3,FALSE)),1,0)</f>
        <v>0</v>
      </c>
      <c r="U92" s="66">
        <f>IF(T92=1,(VLOOKUP($I92,'3e Tour'!$B$2:$F$101,3,FALSE)-VLOOKUP($I92,'3e Tour'!$B$2:$F$101,5,FALSE)&gt;0)*1,0)</f>
        <v>0</v>
      </c>
      <c r="V92" s="67">
        <f>IF(T92=1,VLOOKUP($I92,'3e Tour'!$B$2:$D$101,3,FALSE),0)</f>
        <v>0</v>
      </c>
      <c r="W92" s="65">
        <f>IF(ISNUMBER(VLOOKUP($I92,'4e Tour'!$B$2:$D$101,3,FALSE)),1,0)</f>
        <v>0</v>
      </c>
      <c r="X92" s="66">
        <f>IF(W92=1,(VLOOKUP($I92,'4e Tour'!$B$2:$F$101,3,FALSE)-VLOOKUP($I92,'4e Tour'!$B$2:$F$101,5,FALSE)&gt;0)*1,0)</f>
        <v>0</v>
      </c>
      <c r="Y92" s="67">
        <f>IF(W92=1,VLOOKUP($I92,'4e Tour'!$B$2:$D$101,3,FALSE),0)</f>
        <v>0</v>
      </c>
    </row>
    <row r="93" spans="8:25" x14ac:dyDescent="0.2">
      <c r="H93" s="63">
        <v>91</v>
      </c>
      <c r="I93" s="64">
        <v>91</v>
      </c>
      <c r="J93" s="64" t="str">
        <f>IF(ISBLANK(VLOOKUP($I93,Equipes!$A$2:$B$101,2,FALSE)),"",VLOOKUP($I93,Equipes!$A$2:$B$101,2,FALSE))</f>
        <v/>
      </c>
      <c r="K93" s="65">
        <f t="shared" si="6"/>
        <v>0</v>
      </c>
      <c r="L93" s="66">
        <f t="shared" si="7"/>
        <v>0</v>
      </c>
      <c r="M93" s="67">
        <f t="shared" si="8"/>
        <v>0</v>
      </c>
      <c r="N93" s="65">
        <f>IF(ISNUMBER(VLOOKUP($I93,'1er Tour'!$B$2:$D$101,3,FALSE)),1,0)</f>
        <v>0</v>
      </c>
      <c r="O93" s="66">
        <f>IF(N93=1,(VLOOKUP($I93,'1er Tour'!$B$2:$F$101,3,FALSE)-VLOOKUP($I93,'1er Tour'!$B$2:$F$101,5,FALSE)&gt;0)*1,0)</f>
        <v>0</v>
      </c>
      <c r="P93" s="67">
        <f>IF(N93=1,VLOOKUP($I93,'1er Tour'!$B$2:$D$101,3,FALSE),0)</f>
        <v>0</v>
      </c>
      <c r="Q93" s="65">
        <f>IF(ISNUMBER(VLOOKUP($I93,'2e Tour'!$B$2:$D$101,3,FALSE)),1,0)</f>
        <v>0</v>
      </c>
      <c r="R93" s="66">
        <f>IF(Q93=1,(VLOOKUP($I93,'2e Tour'!$B$2:$F$101,3,FALSE)-VLOOKUP($I93,'2e Tour'!$B$2:$F$101,5,FALSE)&gt;0)*1,0)</f>
        <v>0</v>
      </c>
      <c r="S93" s="67">
        <f>IF(Q93=1,VLOOKUP($I93,'2e Tour'!$B$2:$D$101,3,FALSE),0)</f>
        <v>0</v>
      </c>
      <c r="T93" s="65">
        <f>IF(ISNUMBER(VLOOKUP($I93,'3e Tour'!$B$2:$D$101,3,FALSE)),1,0)</f>
        <v>0</v>
      </c>
      <c r="U93" s="66">
        <f>IF(T93=1,(VLOOKUP($I93,'3e Tour'!$B$2:$F$101,3,FALSE)-VLOOKUP($I93,'3e Tour'!$B$2:$F$101,5,FALSE)&gt;0)*1,0)</f>
        <v>0</v>
      </c>
      <c r="V93" s="67">
        <f>IF(T93=1,VLOOKUP($I93,'3e Tour'!$B$2:$D$101,3,FALSE),0)</f>
        <v>0</v>
      </c>
      <c r="W93" s="65">
        <f>IF(ISNUMBER(VLOOKUP($I93,'4e Tour'!$B$2:$D$101,3,FALSE)),1,0)</f>
        <v>0</v>
      </c>
      <c r="X93" s="66">
        <f>IF(W93=1,(VLOOKUP($I93,'4e Tour'!$B$2:$F$101,3,FALSE)-VLOOKUP($I93,'4e Tour'!$B$2:$F$101,5,FALSE)&gt;0)*1,0)</f>
        <v>0</v>
      </c>
      <c r="Y93" s="67">
        <f>IF(W93=1,VLOOKUP($I93,'4e Tour'!$B$2:$D$101,3,FALSE),0)</f>
        <v>0</v>
      </c>
    </row>
    <row r="94" spans="8:25" x14ac:dyDescent="0.2">
      <c r="H94" s="63">
        <v>92</v>
      </c>
      <c r="I94" s="64">
        <v>92</v>
      </c>
      <c r="J94" s="64" t="str">
        <f>IF(ISBLANK(VLOOKUP($I94,Equipes!$A$2:$B$101,2,FALSE)),"",VLOOKUP($I94,Equipes!$A$2:$B$101,2,FALSE))</f>
        <v/>
      </c>
      <c r="K94" s="65">
        <f t="shared" si="6"/>
        <v>0</v>
      </c>
      <c r="L94" s="66">
        <f t="shared" si="7"/>
        <v>0</v>
      </c>
      <c r="M94" s="67">
        <f t="shared" si="8"/>
        <v>0</v>
      </c>
      <c r="N94" s="65">
        <f>IF(ISNUMBER(VLOOKUP($I94,'1er Tour'!$B$2:$D$101,3,FALSE)),1,0)</f>
        <v>0</v>
      </c>
      <c r="O94" s="66">
        <f>IF(N94=1,(VLOOKUP($I94,'1er Tour'!$B$2:$F$101,3,FALSE)-VLOOKUP($I94,'1er Tour'!$B$2:$F$101,5,FALSE)&gt;0)*1,0)</f>
        <v>0</v>
      </c>
      <c r="P94" s="67">
        <f>IF(N94=1,VLOOKUP($I94,'1er Tour'!$B$2:$D$101,3,FALSE),0)</f>
        <v>0</v>
      </c>
      <c r="Q94" s="65">
        <f>IF(ISNUMBER(VLOOKUP($I94,'2e Tour'!$B$2:$D$101,3,FALSE)),1,0)</f>
        <v>0</v>
      </c>
      <c r="R94" s="66">
        <f>IF(Q94=1,(VLOOKUP($I94,'2e Tour'!$B$2:$F$101,3,FALSE)-VLOOKUP($I94,'2e Tour'!$B$2:$F$101,5,FALSE)&gt;0)*1,0)</f>
        <v>0</v>
      </c>
      <c r="S94" s="67">
        <f>IF(Q94=1,VLOOKUP($I94,'2e Tour'!$B$2:$D$101,3,FALSE),0)</f>
        <v>0</v>
      </c>
      <c r="T94" s="65">
        <f>IF(ISNUMBER(VLOOKUP($I94,'3e Tour'!$B$2:$D$101,3,FALSE)),1,0)</f>
        <v>0</v>
      </c>
      <c r="U94" s="66">
        <f>IF(T94=1,(VLOOKUP($I94,'3e Tour'!$B$2:$F$101,3,FALSE)-VLOOKUP($I94,'3e Tour'!$B$2:$F$101,5,FALSE)&gt;0)*1,0)</f>
        <v>0</v>
      </c>
      <c r="V94" s="67">
        <f>IF(T94=1,VLOOKUP($I94,'3e Tour'!$B$2:$D$101,3,FALSE),0)</f>
        <v>0</v>
      </c>
      <c r="W94" s="65">
        <f>IF(ISNUMBER(VLOOKUP($I94,'4e Tour'!$B$2:$D$101,3,FALSE)),1,0)</f>
        <v>0</v>
      </c>
      <c r="X94" s="66">
        <f>IF(W94=1,(VLOOKUP($I94,'4e Tour'!$B$2:$F$101,3,FALSE)-VLOOKUP($I94,'4e Tour'!$B$2:$F$101,5,FALSE)&gt;0)*1,0)</f>
        <v>0</v>
      </c>
      <c r="Y94" s="67">
        <f>IF(W94=1,VLOOKUP($I94,'4e Tour'!$B$2:$D$101,3,FALSE),0)</f>
        <v>0</v>
      </c>
    </row>
    <row r="95" spans="8:25" x14ac:dyDescent="0.2">
      <c r="H95" s="63">
        <v>93</v>
      </c>
      <c r="I95" s="64">
        <v>93</v>
      </c>
      <c r="J95" s="64" t="str">
        <f>IF(ISBLANK(VLOOKUP($I95,Equipes!$A$2:$B$101,2,FALSE)),"",VLOOKUP($I95,Equipes!$A$2:$B$101,2,FALSE))</f>
        <v/>
      </c>
      <c r="K95" s="65">
        <f t="shared" si="6"/>
        <v>0</v>
      </c>
      <c r="L95" s="66">
        <f t="shared" si="7"/>
        <v>0</v>
      </c>
      <c r="M95" s="67">
        <f t="shared" si="8"/>
        <v>0</v>
      </c>
      <c r="N95" s="65">
        <f>IF(ISNUMBER(VLOOKUP($I95,'1er Tour'!$B$2:$D$101,3,FALSE)),1,0)</f>
        <v>0</v>
      </c>
      <c r="O95" s="66">
        <f>IF(N95=1,(VLOOKUP($I95,'1er Tour'!$B$2:$F$101,3,FALSE)-VLOOKUP($I95,'1er Tour'!$B$2:$F$101,5,FALSE)&gt;0)*1,0)</f>
        <v>0</v>
      </c>
      <c r="P95" s="67">
        <f>IF(N95=1,VLOOKUP($I95,'1er Tour'!$B$2:$D$101,3,FALSE),0)</f>
        <v>0</v>
      </c>
      <c r="Q95" s="65">
        <f>IF(ISNUMBER(VLOOKUP($I95,'2e Tour'!$B$2:$D$101,3,FALSE)),1,0)</f>
        <v>0</v>
      </c>
      <c r="R95" s="66">
        <f>IF(Q95=1,(VLOOKUP($I95,'2e Tour'!$B$2:$F$101,3,FALSE)-VLOOKUP($I95,'2e Tour'!$B$2:$F$101,5,FALSE)&gt;0)*1,0)</f>
        <v>0</v>
      </c>
      <c r="S95" s="67">
        <f>IF(Q95=1,VLOOKUP($I95,'2e Tour'!$B$2:$D$101,3,FALSE),0)</f>
        <v>0</v>
      </c>
      <c r="T95" s="65">
        <f>IF(ISNUMBER(VLOOKUP($I95,'3e Tour'!$B$2:$D$101,3,FALSE)),1,0)</f>
        <v>0</v>
      </c>
      <c r="U95" s="66">
        <f>IF(T95=1,(VLOOKUP($I95,'3e Tour'!$B$2:$F$101,3,FALSE)-VLOOKUP($I95,'3e Tour'!$B$2:$F$101,5,FALSE)&gt;0)*1,0)</f>
        <v>0</v>
      </c>
      <c r="V95" s="67">
        <f>IF(T95=1,VLOOKUP($I95,'3e Tour'!$B$2:$D$101,3,FALSE),0)</f>
        <v>0</v>
      </c>
      <c r="W95" s="65">
        <f>IF(ISNUMBER(VLOOKUP($I95,'4e Tour'!$B$2:$D$101,3,FALSE)),1,0)</f>
        <v>0</v>
      </c>
      <c r="X95" s="66">
        <f>IF(W95=1,(VLOOKUP($I95,'4e Tour'!$B$2:$F$101,3,FALSE)-VLOOKUP($I95,'4e Tour'!$B$2:$F$101,5,FALSE)&gt;0)*1,0)</f>
        <v>0</v>
      </c>
      <c r="Y95" s="67">
        <f>IF(W95=1,VLOOKUP($I95,'4e Tour'!$B$2:$D$101,3,FALSE),0)</f>
        <v>0</v>
      </c>
    </row>
    <row r="96" spans="8:25" x14ac:dyDescent="0.2">
      <c r="H96" s="63">
        <v>94</v>
      </c>
      <c r="I96" s="64">
        <v>94</v>
      </c>
      <c r="J96" s="64" t="str">
        <f>IF(ISBLANK(VLOOKUP($I96,Equipes!$A$2:$B$101,2,FALSE)),"",VLOOKUP($I96,Equipes!$A$2:$B$101,2,FALSE))</f>
        <v/>
      </c>
      <c r="K96" s="65">
        <f t="shared" si="6"/>
        <v>0</v>
      </c>
      <c r="L96" s="66">
        <f t="shared" si="7"/>
        <v>0</v>
      </c>
      <c r="M96" s="67">
        <f t="shared" si="8"/>
        <v>0</v>
      </c>
      <c r="N96" s="65">
        <f>IF(ISNUMBER(VLOOKUP($I96,'1er Tour'!$B$2:$D$101,3,FALSE)),1,0)</f>
        <v>0</v>
      </c>
      <c r="O96" s="66">
        <f>IF(N96=1,(VLOOKUP($I96,'1er Tour'!$B$2:$F$101,3,FALSE)-VLOOKUP($I96,'1er Tour'!$B$2:$F$101,5,FALSE)&gt;0)*1,0)</f>
        <v>0</v>
      </c>
      <c r="P96" s="67">
        <f>IF(N96=1,VLOOKUP($I96,'1er Tour'!$B$2:$D$101,3,FALSE),0)</f>
        <v>0</v>
      </c>
      <c r="Q96" s="65">
        <f>IF(ISNUMBER(VLOOKUP($I96,'2e Tour'!$B$2:$D$101,3,FALSE)),1,0)</f>
        <v>0</v>
      </c>
      <c r="R96" s="66">
        <f>IF(Q96=1,(VLOOKUP($I96,'2e Tour'!$B$2:$F$101,3,FALSE)-VLOOKUP($I96,'2e Tour'!$B$2:$F$101,5,FALSE)&gt;0)*1,0)</f>
        <v>0</v>
      </c>
      <c r="S96" s="67">
        <f>IF(Q96=1,VLOOKUP($I96,'2e Tour'!$B$2:$D$101,3,FALSE),0)</f>
        <v>0</v>
      </c>
      <c r="T96" s="65">
        <f>IF(ISNUMBER(VLOOKUP($I96,'3e Tour'!$B$2:$D$101,3,FALSE)),1,0)</f>
        <v>0</v>
      </c>
      <c r="U96" s="66">
        <f>IF(T96=1,(VLOOKUP($I96,'3e Tour'!$B$2:$F$101,3,FALSE)-VLOOKUP($I96,'3e Tour'!$B$2:$F$101,5,FALSE)&gt;0)*1,0)</f>
        <v>0</v>
      </c>
      <c r="V96" s="67">
        <f>IF(T96=1,VLOOKUP($I96,'3e Tour'!$B$2:$D$101,3,FALSE),0)</f>
        <v>0</v>
      </c>
      <c r="W96" s="65">
        <f>IF(ISNUMBER(VLOOKUP($I96,'4e Tour'!$B$2:$D$101,3,FALSE)),1,0)</f>
        <v>0</v>
      </c>
      <c r="X96" s="66">
        <f>IF(W96=1,(VLOOKUP($I96,'4e Tour'!$B$2:$F$101,3,FALSE)-VLOOKUP($I96,'4e Tour'!$B$2:$F$101,5,FALSE)&gt;0)*1,0)</f>
        <v>0</v>
      </c>
      <c r="Y96" s="67">
        <f>IF(W96=1,VLOOKUP($I96,'4e Tour'!$B$2:$D$101,3,FALSE),0)</f>
        <v>0</v>
      </c>
    </row>
    <row r="97" spans="8:25" x14ac:dyDescent="0.2">
      <c r="H97" s="63">
        <v>95</v>
      </c>
      <c r="I97" s="64">
        <v>95</v>
      </c>
      <c r="J97" s="64" t="str">
        <f>IF(ISBLANK(VLOOKUP($I97,Equipes!$A$2:$B$101,2,FALSE)),"",VLOOKUP($I97,Equipes!$A$2:$B$101,2,FALSE))</f>
        <v/>
      </c>
      <c r="K97" s="65">
        <f t="shared" si="6"/>
        <v>0</v>
      </c>
      <c r="L97" s="66">
        <f t="shared" si="7"/>
        <v>0</v>
      </c>
      <c r="M97" s="67">
        <f t="shared" si="8"/>
        <v>0</v>
      </c>
      <c r="N97" s="65">
        <f>IF(ISNUMBER(VLOOKUP($I97,'1er Tour'!$B$2:$D$101,3,FALSE)),1,0)</f>
        <v>0</v>
      </c>
      <c r="O97" s="66">
        <f>IF(N97=1,(VLOOKUP($I97,'1er Tour'!$B$2:$F$101,3,FALSE)-VLOOKUP($I97,'1er Tour'!$B$2:$F$101,5,FALSE)&gt;0)*1,0)</f>
        <v>0</v>
      </c>
      <c r="P97" s="67">
        <f>IF(N97=1,VLOOKUP($I97,'1er Tour'!$B$2:$D$101,3,FALSE),0)</f>
        <v>0</v>
      </c>
      <c r="Q97" s="65">
        <f>IF(ISNUMBER(VLOOKUP($I97,'2e Tour'!$B$2:$D$101,3,FALSE)),1,0)</f>
        <v>0</v>
      </c>
      <c r="R97" s="66">
        <f>IF(Q97=1,(VLOOKUP($I97,'2e Tour'!$B$2:$F$101,3,FALSE)-VLOOKUP($I97,'2e Tour'!$B$2:$F$101,5,FALSE)&gt;0)*1,0)</f>
        <v>0</v>
      </c>
      <c r="S97" s="67">
        <f>IF(Q97=1,VLOOKUP($I97,'2e Tour'!$B$2:$D$101,3,FALSE),0)</f>
        <v>0</v>
      </c>
      <c r="T97" s="65">
        <f>IF(ISNUMBER(VLOOKUP($I97,'3e Tour'!$B$2:$D$101,3,FALSE)),1,0)</f>
        <v>0</v>
      </c>
      <c r="U97" s="66">
        <f>IF(T97=1,(VLOOKUP($I97,'3e Tour'!$B$2:$F$101,3,FALSE)-VLOOKUP($I97,'3e Tour'!$B$2:$F$101,5,FALSE)&gt;0)*1,0)</f>
        <v>0</v>
      </c>
      <c r="V97" s="67">
        <f>IF(T97=1,VLOOKUP($I97,'3e Tour'!$B$2:$D$101,3,FALSE),0)</f>
        <v>0</v>
      </c>
      <c r="W97" s="65">
        <f>IF(ISNUMBER(VLOOKUP($I97,'4e Tour'!$B$2:$D$101,3,FALSE)),1,0)</f>
        <v>0</v>
      </c>
      <c r="X97" s="66">
        <f>IF(W97=1,(VLOOKUP($I97,'4e Tour'!$B$2:$F$101,3,FALSE)-VLOOKUP($I97,'4e Tour'!$B$2:$F$101,5,FALSE)&gt;0)*1,0)</f>
        <v>0</v>
      </c>
      <c r="Y97" s="67">
        <f>IF(W97=1,VLOOKUP($I97,'4e Tour'!$B$2:$D$101,3,FALSE),0)</f>
        <v>0</v>
      </c>
    </row>
    <row r="98" spans="8:25" x14ac:dyDescent="0.2">
      <c r="H98" s="63">
        <v>96</v>
      </c>
      <c r="I98" s="64">
        <v>96</v>
      </c>
      <c r="J98" s="64" t="str">
        <f>IF(ISBLANK(VLOOKUP($I98,Equipes!$A$2:$B$101,2,FALSE)),"",VLOOKUP($I98,Equipes!$A$2:$B$101,2,FALSE))</f>
        <v/>
      </c>
      <c r="K98" s="65">
        <f t="shared" si="6"/>
        <v>0</v>
      </c>
      <c r="L98" s="66">
        <f t="shared" si="7"/>
        <v>0</v>
      </c>
      <c r="M98" s="67">
        <f t="shared" si="8"/>
        <v>0</v>
      </c>
      <c r="N98" s="65">
        <f>IF(ISNUMBER(VLOOKUP($I98,'1er Tour'!$B$2:$D$101,3,FALSE)),1,0)</f>
        <v>0</v>
      </c>
      <c r="O98" s="66">
        <f>IF(N98=1,(VLOOKUP($I98,'1er Tour'!$B$2:$F$101,3,FALSE)-VLOOKUP($I98,'1er Tour'!$B$2:$F$101,5,FALSE)&gt;0)*1,0)</f>
        <v>0</v>
      </c>
      <c r="P98" s="67">
        <f>IF(N98=1,VLOOKUP($I98,'1er Tour'!$B$2:$D$101,3,FALSE),0)</f>
        <v>0</v>
      </c>
      <c r="Q98" s="65">
        <f>IF(ISNUMBER(VLOOKUP($I98,'2e Tour'!$B$2:$D$101,3,FALSE)),1,0)</f>
        <v>0</v>
      </c>
      <c r="R98" s="66">
        <f>IF(Q98=1,(VLOOKUP($I98,'2e Tour'!$B$2:$F$101,3,FALSE)-VLOOKUP($I98,'2e Tour'!$B$2:$F$101,5,FALSE)&gt;0)*1,0)</f>
        <v>0</v>
      </c>
      <c r="S98" s="67">
        <f>IF(Q98=1,VLOOKUP($I98,'2e Tour'!$B$2:$D$101,3,FALSE),0)</f>
        <v>0</v>
      </c>
      <c r="T98" s="65">
        <f>IF(ISNUMBER(VLOOKUP($I98,'3e Tour'!$B$2:$D$101,3,FALSE)),1,0)</f>
        <v>0</v>
      </c>
      <c r="U98" s="66">
        <f>IF(T98=1,(VLOOKUP($I98,'3e Tour'!$B$2:$F$101,3,FALSE)-VLOOKUP($I98,'3e Tour'!$B$2:$F$101,5,FALSE)&gt;0)*1,0)</f>
        <v>0</v>
      </c>
      <c r="V98" s="67">
        <f>IF(T98=1,VLOOKUP($I98,'3e Tour'!$B$2:$D$101,3,FALSE),0)</f>
        <v>0</v>
      </c>
      <c r="W98" s="65">
        <f>IF(ISNUMBER(VLOOKUP($I98,'4e Tour'!$B$2:$D$101,3,FALSE)),1,0)</f>
        <v>0</v>
      </c>
      <c r="X98" s="66">
        <f>IF(W98=1,(VLOOKUP($I98,'4e Tour'!$B$2:$F$101,3,FALSE)-VLOOKUP($I98,'4e Tour'!$B$2:$F$101,5,FALSE)&gt;0)*1,0)</f>
        <v>0</v>
      </c>
      <c r="Y98" s="67">
        <f>IF(W98=1,VLOOKUP($I98,'4e Tour'!$B$2:$D$101,3,FALSE),0)</f>
        <v>0</v>
      </c>
    </row>
    <row r="99" spans="8:25" x14ac:dyDescent="0.2">
      <c r="H99" s="63">
        <v>97</v>
      </c>
      <c r="I99" s="64">
        <v>97</v>
      </c>
      <c r="J99" s="64" t="str">
        <f>IF(ISBLANK(VLOOKUP($I99,Equipes!$A$2:$B$101,2,FALSE)),"",VLOOKUP($I99,Equipes!$A$2:$B$101,2,FALSE))</f>
        <v/>
      </c>
      <c r="K99" s="65">
        <f t="shared" si="6"/>
        <v>0</v>
      </c>
      <c r="L99" s="66">
        <f t="shared" si="7"/>
        <v>0</v>
      </c>
      <c r="M99" s="67">
        <f t="shared" si="8"/>
        <v>0</v>
      </c>
      <c r="N99" s="65">
        <f>IF(ISNUMBER(VLOOKUP($I99,'1er Tour'!$B$2:$D$101,3,FALSE)),1,0)</f>
        <v>0</v>
      </c>
      <c r="O99" s="66">
        <f>IF(N99=1,(VLOOKUP($I99,'1er Tour'!$B$2:$F$101,3,FALSE)-VLOOKUP($I99,'1er Tour'!$B$2:$F$101,5,FALSE)&gt;0)*1,0)</f>
        <v>0</v>
      </c>
      <c r="P99" s="67">
        <f>IF(N99=1,VLOOKUP($I99,'1er Tour'!$B$2:$D$101,3,FALSE),0)</f>
        <v>0</v>
      </c>
      <c r="Q99" s="65">
        <f>IF(ISNUMBER(VLOOKUP($I99,'2e Tour'!$B$2:$D$101,3,FALSE)),1,0)</f>
        <v>0</v>
      </c>
      <c r="R99" s="66">
        <f>IF(Q99=1,(VLOOKUP($I99,'2e Tour'!$B$2:$F$101,3,FALSE)-VLOOKUP($I99,'2e Tour'!$B$2:$F$101,5,FALSE)&gt;0)*1,0)</f>
        <v>0</v>
      </c>
      <c r="S99" s="67">
        <f>IF(Q99=1,VLOOKUP($I99,'2e Tour'!$B$2:$D$101,3,FALSE),0)</f>
        <v>0</v>
      </c>
      <c r="T99" s="65">
        <f>IF(ISNUMBER(VLOOKUP($I99,'3e Tour'!$B$2:$D$101,3,FALSE)),1,0)</f>
        <v>0</v>
      </c>
      <c r="U99" s="66">
        <f>IF(T99=1,(VLOOKUP($I99,'3e Tour'!$B$2:$F$101,3,FALSE)-VLOOKUP($I99,'3e Tour'!$B$2:$F$101,5,FALSE)&gt;0)*1,0)</f>
        <v>0</v>
      </c>
      <c r="V99" s="67">
        <f>IF(T99=1,VLOOKUP($I99,'3e Tour'!$B$2:$D$101,3,FALSE),0)</f>
        <v>0</v>
      </c>
      <c r="W99" s="65">
        <f>IF(ISNUMBER(VLOOKUP($I99,'4e Tour'!$B$2:$D$101,3,FALSE)),1,0)</f>
        <v>0</v>
      </c>
      <c r="X99" s="66">
        <f>IF(W99=1,(VLOOKUP($I99,'4e Tour'!$B$2:$F$101,3,FALSE)-VLOOKUP($I99,'4e Tour'!$B$2:$F$101,5,FALSE)&gt;0)*1,0)</f>
        <v>0</v>
      </c>
      <c r="Y99" s="67">
        <f>IF(W99=1,VLOOKUP($I99,'4e Tour'!$B$2:$D$101,3,FALSE),0)</f>
        <v>0</v>
      </c>
    </row>
    <row r="100" spans="8:25" x14ac:dyDescent="0.2">
      <c r="H100" s="63">
        <v>98</v>
      </c>
      <c r="I100" s="64">
        <v>98</v>
      </c>
      <c r="J100" s="64" t="str">
        <f>IF(ISBLANK(VLOOKUP($I100,Equipes!$A$2:$B$101,2,FALSE)),"",VLOOKUP($I100,Equipes!$A$2:$B$101,2,FALSE))</f>
        <v/>
      </c>
      <c r="K100" s="65">
        <f t="shared" si="6"/>
        <v>0</v>
      </c>
      <c r="L100" s="66">
        <f t="shared" si="7"/>
        <v>0</v>
      </c>
      <c r="M100" s="67">
        <f t="shared" si="8"/>
        <v>0</v>
      </c>
      <c r="N100" s="65">
        <f>IF(ISNUMBER(VLOOKUP($I100,'1er Tour'!$B$2:$D$101,3,FALSE)),1,0)</f>
        <v>0</v>
      </c>
      <c r="O100" s="66">
        <f>IF(N100=1,(VLOOKUP($I100,'1er Tour'!$B$2:$F$101,3,FALSE)-VLOOKUP($I100,'1er Tour'!$B$2:$F$101,5,FALSE)&gt;0)*1,0)</f>
        <v>0</v>
      </c>
      <c r="P100" s="67">
        <f>IF(N100=1,VLOOKUP($I100,'1er Tour'!$B$2:$D$101,3,FALSE),0)</f>
        <v>0</v>
      </c>
      <c r="Q100" s="65">
        <f>IF(ISNUMBER(VLOOKUP($I100,'2e Tour'!$B$2:$D$101,3,FALSE)),1,0)</f>
        <v>0</v>
      </c>
      <c r="R100" s="66">
        <f>IF(Q100=1,(VLOOKUP($I100,'2e Tour'!$B$2:$F$101,3,FALSE)-VLOOKUP($I100,'2e Tour'!$B$2:$F$101,5,FALSE)&gt;0)*1,0)</f>
        <v>0</v>
      </c>
      <c r="S100" s="67">
        <f>IF(Q100=1,VLOOKUP($I100,'2e Tour'!$B$2:$D$101,3,FALSE),0)</f>
        <v>0</v>
      </c>
      <c r="T100" s="65">
        <f>IF(ISNUMBER(VLOOKUP($I100,'3e Tour'!$B$2:$D$101,3,FALSE)),1,0)</f>
        <v>0</v>
      </c>
      <c r="U100" s="66">
        <f>IF(T100=1,(VLOOKUP($I100,'3e Tour'!$B$2:$F$101,3,FALSE)-VLOOKUP($I100,'3e Tour'!$B$2:$F$101,5,FALSE)&gt;0)*1,0)</f>
        <v>0</v>
      </c>
      <c r="V100" s="67">
        <f>IF(T100=1,VLOOKUP($I100,'3e Tour'!$B$2:$D$101,3,FALSE),0)</f>
        <v>0</v>
      </c>
      <c r="W100" s="65">
        <f>IF(ISNUMBER(VLOOKUP($I100,'4e Tour'!$B$2:$D$101,3,FALSE)),1,0)</f>
        <v>0</v>
      </c>
      <c r="X100" s="66">
        <f>IF(W100=1,(VLOOKUP($I100,'4e Tour'!$B$2:$F$101,3,FALSE)-VLOOKUP($I100,'4e Tour'!$B$2:$F$101,5,FALSE)&gt;0)*1,0)</f>
        <v>0</v>
      </c>
      <c r="Y100" s="67">
        <f>IF(W100=1,VLOOKUP($I100,'4e Tour'!$B$2:$D$101,3,FALSE),0)</f>
        <v>0</v>
      </c>
    </row>
    <row r="101" spans="8:25" x14ac:dyDescent="0.2">
      <c r="H101" s="63">
        <v>99</v>
      </c>
      <c r="I101" s="64">
        <v>99</v>
      </c>
      <c r="J101" s="64" t="str">
        <f>IF(ISBLANK(VLOOKUP($I101,Equipes!$A$2:$B$101,2,FALSE)),"",VLOOKUP($I101,Equipes!$A$2:$B$101,2,FALSE))</f>
        <v/>
      </c>
      <c r="K101" s="65">
        <f t="shared" si="6"/>
        <v>0</v>
      </c>
      <c r="L101" s="66">
        <f t="shared" si="7"/>
        <v>0</v>
      </c>
      <c r="M101" s="67">
        <f t="shared" si="8"/>
        <v>0</v>
      </c>
      <c r="N101" s="65">
        <f>IF(ISNUMBER(VLOOKUP($I101,'1er Tour'!$B$2:$D$101,3,FALSE)),1,0)</f>
        <v>0</v>
      </c>
      <c r="O101" s="66">
        <f>IF(N101=1,(VLOOKUP($I101,'1er Tour'!$B$2:$F$101,3,FALSE)-VLOOKUP($I101,'1er Tour'!$B$2:$F$101,5,FALSE)&gt;0)*1,0)</f>
        <v>0</v>
      </c>
      <c r="P101" s="67">
        <f>IF(N101=1,VLOOKUP($I101,'1er Tour'!$B$2:$D$101,3,FALSE),0)</f>
        <v>0</v>
      </c>
      <c r="Q101" s="65">
        <f>IF(ISNUMBER(VLOOKUP($I101,'2e Tour'!$B$2:$D$101,3,FALSE)),1,0)</f>
        <v>0</v>
      </c>
      <c r="R101" s="66">
        <f>IF(Q101=1,(VLOOKUP($I101,'2e Tour'!$B$2:$F$101,3,FALSE)-VLOOKUP($I101,'2e Tour'!$B$2:$F$101,5,FALSE)&gt;0)*1,0)</f>
        <v>0</v>
      </c>
      <c r="S101" s="67">
        <f>IF(Q101=1,VLOOKUP($I101,'2e Tour'!$B$2:$D$101,3,FALSE),0)</f>
        <v>0</v>
      </c>
      <c r="T101" s="65">
        <f>IF(ISNUMBER(VLOOKUP($I101,'3e Tour'!$B$2:$D$101,3,FALSE)),1,0)</f>
        <v>0</v>
      </c>
      <c r="U101" s="66">
        <f>IF(T101=1,(VLOOKUP($I101,'3e Tour'!$B$2:$F$101,3,FALSE)-VLOOKUP($I101,'3e Tour'!$B$2:$F$101,5,FALSE)&gt;0)*1,0)</f>
        <v>0</v>
      </c>
      <c r="V101" s="67">
        <f>IF(T101=1,VLOOKUP($I101,'3e Tour'!$B$2:$D$101,3,FALSE),0)</f>
        <v>0</v>
      </c>
      <c r="W101" s="65">
        <f>IF(ISNUMBER(VLOOKUP($I101,'4e Tour'!$B$2:$D$101,3,FALSE)),1,0)</f>
        <v>0</v>
      </c>
      <c r="X101" s="66">
        <f>IF(W101=1,(VLOOKUP($I101,'4e Tour'!$B$2:$F$101,3,FALSE)-VLOOKUP($I101,'4e Tour'!$B$2:$F$101,5,FALSE)&gt;0)*1,0)</f>
        <v>0</v>
      </c>
      <c r="Y101" s="67">
        <f>IF(W101=1,VLOOKUP($I101,'4e Tour'!$B$2:$D$101,3,FALSE),0)</f>
        <v>0</v>
      </c>
    </row>
    <row r="102" spans="8:25" ht="13.5" thickBot="1" x14ac:dyDescent="0.25">
      <c r="H102" s="63">
        <v>100</v>
      </c>
      <c r="I102" s="80">
        <v>100</v>
      </c>
      <c r="J102" s="68" t="str">
        <f>IF(ISBLANK(VLOOKUP($I102,Equipes!$A$2:$B$101,2,FALSE)),"",VLOOKUP($I102,Equipes!$A$2:$B$101,2,FALSE))</f>
        <v/>
      </c>
      <c r="K102" s="69">
        <f t="shared" si="6"/>
        <v>0</v>
      </c>
      <c r="L102" s="70">
        <f t="shared" si="7"/>
        <v>0</v>
      </c>
      <c r="M102" s="71">
        <f t="shared" si="8"/>
        <v>0</v>
      </c>
      <c r="N102" s="69">
        <f>IF(ISNUMBER(VLOOKUP($I102,'1er Tour'!$B$2:$D$101,3,FALSE)),1,0)</f>
        <v>0</v>
      </c>
      <c r="O102" s="70">
        <f>IF(N102=1,(VLOOKUP($I102,'1er Tour'!$B$2:$F$101,3,FALSE)-VLOOKUP($I102,'1er Tour'!$B$2:$F$101,5,FALSE)&gt;0)*1,0)</f>
        <v>0</v>
      </c>
      <c r="P102" s="71">
        <f>IF(N102=1,VLOOKUP($I102,'1er Tour'!$B$2:$D$101,3,FALSE),0)</f>
        <v>0</v>
      </c>
      <c r="Q102" s="69">
        <f>IF(ISNUMBER(VLOOKUP($I102,'2e Tour'!$B$2:$D$101,3,FALSE)),1,0)</f>
        <v>0</v>
      </c>
      <c r="R102" s="70">
        <f>IF(Q102=1,(VLOOKUP($I102,'2e Tour'!$B$2:$F$101,3,FALSE)-VLOOKUP($I102,'2e Tour'!$B$2:$F$101,5,FALSE)&gt;0)*1,0)</f>
        <v>0</v>
      </c>
      <c r="S102" s="71">
        <f>IF(Q102=1,VLOOKUP($I102,'2e Tour'!$B$2:$D$101,3,FALSE),0)</f>
        <v>0</v>
      </c>
      <c r="T102" s="69">
        <f>IF(ISNUMBER(VLOOKUP($I102,'3e Tour'!$B$2:$D$101,3,FALSE)),1,0)</f>
        <v>0</v>
      </c>
      <c r="U102" s="70">
        <f>IF(T102=1,(VLOOKUP($I102,'3e Tour'!$B$2:$F$101,3,FALSE)-VLOOKUP($I102,'3e Tour'!$B$2:$F$101,5,FALSE)&gt;0)*1,0)</f>
        <v>0</v>
      </c>
      <c r="V102" s="71">
        <f>IF(T102=1,VLOOKUP($I102,'3e Tour'!$B$2:$D$101,3,FALSE),0)</f>
        <v>0</v>
      </c>
      <c r="W102" s="69">
        <f>IF(ISNUMBER(VLOOKUP($I102,'4e Tour'!$B$2:$D$101,3,FALSE)),1,0)</f>
        <v>0</v>
      </c>
      <c r="X102" s="70">
        <f>IF(W102=1,(VLOOKUP($I102,'4e Tour'!$B$2:$F$101,3,FALSE)-VLOOKUP($I102,'4e Tour'!$B$2:$F$101,5,FALSE)&gt;0)*1,0)</f>
        <v>0</v>
      </c>
      <c r="Y102" s="71">
        <f>IF(W102=1,VLOOKUP($I102,'4e Tour'!$B$2:$D$101,3,FALSE),0)</f>
        <v>0</v>
      </c>
    </row>
    <row r="103" spans="8:25" x14ac:dyDescent="0.2"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spans="8:25" x14ac:dyDescent="0.2"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</row>
    <row r="105" spans="8:25" x14ac:dyDescent="0.2"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</row>
    <row r="106" spans="8:25" x14ac:dyDescent="0.2"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</row>
    <row r="107" spans="8:25" x14ac:dyDescent="0.2"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</row>
    <row r="108" spans="8:25" x14ac:dyDescent="0.2"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</row>
    <row r="109" spans="8:25" x14ac:dyDescent="0.2"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</row>
    <row r="110" spans="8:25" x14ac:dyDescent="0.2"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</row>
    <row r="111" spans="8:25" x14ac:dyDescent="0.2"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</row>
    <row r="112" spans="8:25" x14ac:dyDescent="0.2"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</row>
    <row r="113" s="12" customFormat="1" x14ac:dyDescent="0.2"/>
    <row r="114" s="12" customFormat="1" x14ac:dyDescent="0.2"/>
    <row r="115" s="12" customFormat="1" x14ac:dyDescent="0.2"/>
    <row r="116" s="12" customFormat="1" x14ac:dyDescent="0.2"/>
    <row r="117" s="12" customFormat="1" x14ac:dyDescent="0.2"/>
  </sheetData>
  <sheetProtection password="DB25" sheet="1" objects="1" scenarios="1"/>
  <sortState ref="I3:M102">
    <sortCondition descending="1" ref="M3"/>
  </sortState>
  <mergeCells count="5">
    <mergeCell ref="W1:Y1"/>
    <mergeCell ref="K1:M1"/>
    <mergeCell ref="N1:P1"/>
    <mergeCell ref="Q1:S1"/>
    <mergeCell ref="T1:V1"/>
  </mergeCells>
  <phoneticPr fontId="0" type="noConversion"/>
  <printOptions horizontalCentered="1" verticalCentered="1" gridLines="1"/>
  <pageMargins left="0.78740157480314965" right="0.78740157480314965" top="0.98425196850393704" bottom="0.98425196850393704" header="0.51181102362204722" footer="0.51181102362204722"/>
  <pageSetup paperSize="9" fitToHeight="0" orientation="landscape" r:id="rId1"/>
  <headerFooter alignWithMargins="0">
    <oddHeader>&amp;C&amp;"Arial,Gras"&amp;18&amp;UConcours de Belote de CONDAT</oddHeader>
    <oddFooter>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showRowColHeaders="0" workbookViewId="0">
      <selection activeCell="B3" sqref="B3"/>
    </sheetView>
  </sheetViews>
  <sheetFormatPr baseColWidth="10" defaultRowHeight="12.75" x14ac:dyDescent="0.2"/>
  <cols>
    <col min="1" max="1" width="34.140625" customWidth="1"/>
    <col min="4" max="4" width="11.42578125" hidden="1" customWidth="1"/>
  </cols>
  <sheetData>
    <row r="1" spans="1:4" x14ac:dyDescent="0.2">
      <c r="A1" t="s">
        <v>11</v>
      </c>
      <c r="B1" s="8">
        <v>10</v>
      </c>
    </row>
    <row r="2" spans="1:4" x14ac:dyDescent="0.2">
      <c r="A2" t="s">
        <v>16</v>
      </c>
      <c r="B2" s="8" t="s">
        <v>74</v>
      </c>
    </row>
    <row r="3" spans="1:4" x14ac:dyDescent="0.2">
      <c r="A3" t="s">
        <v>21</v>
      </c>
      <c r="B3" s="8" t="s">
        <v>23</v>
      </c>
      <c r="D3" t="s">
        <v>22</v>
      </c>
    </row>
    <row r="4" spans="1:4" x14ac:dyDescent="0.2">
      <c r="D4" t="s">
        <v>23</v>
      </c>
    </row>
  </sheetData>
  <sheetProtection password="DB25" sheet="1" objects="1" scenarios="1"/>
  <phoneticPr fontId="0" type="noConversion"/>
  <dataValidations count="1">
    <dataValidation type="list" allowBlank="1" showInputMessage="1" showErrorMessage="1" sqref="B3">
      <formula1>$D$3:$D$4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Mode d'emploi</vt:lpstr>
      <vt:lpstr>Equipes</vt:lpstr>
      <vt:lpstr>1er Tour</vt:lpstr>
      <vt:lpstr>2e Tour</vt:lpstr>
      <vt:lpstr>3e Tour</vt:lpstr>
      <vt:lpstr>4e Tour</vt:lpstr>
      <vt:lpstr>Classement</vt:lpstr>
      <vt:lpstr>Paramètres</vt:lpstr>
      <vt:lpstr>'1er Tour'!Impression_des_titres</vt:lpstr>
      <vt:lpstr>'2e Tour'!Impression_des_titres</vt:lpstr>
      <vt:lpstr>'3e Tour'!Impression_des_titres</vt:lpstr>
      <vt:lpstr>'4e Tour'!Impression_des_titres</vt:lpstr>
      <vt:lpstr>Classement!Impression_des_titres</vt:lpstr>
      <vt:lpstr>'1er Tour'!Zone_d_impression</vt:lpstr>
      <vt:lpstr>'2e Tour'!Zone_d_impression</vt:lpstr>
      <vt:lpstr>'3e Tour'!Zone_d_impression</vt:lpstr>
      <vt:lpstr>'4e Tour'!Zone_d_impression</vt:lpstr>
      <vt:lpstr>Classement!Zone_d_impression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Concours de Belote</dc:title>
  <dc:creator>Eric Michon</dc:creator>
  <dc:description>Version 1.1 (4 Octobre 2007)</dc:description>
  <cp:lastModifiedBy>Thibault</cp:lastModifiedBy>
  <cp:lastPrinted>2006-02-16T15:57:48Z</cp:lastPrinted>
  <dcterms:created xsi:type="dcterms:W3CDTF">2005-10-25T12:05:03Z</dcterms:created>
  <dcterms:modified xsi:type="dcterms:W3CDTF">2014-11-25T13:57:58Z</dcterms:modified>
</cp:coreProperties>
</file>