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2030" windowHeight="5565"/>
  </bookViews>
  <sheets>
    <sheet name="TABLEAU" sheetId="1" r:id="rId1"/>
    <sheet name="Feuil2" sheetId="3" state="hidden" r:id="rId2"/>
    <sheet name="Feuil3" sheetId="4" state="hidden" r:id="rId3"/>
  </sheets>
  <definedNames>
    <definedName name="_xlnm._FilterDatabase" localSheetId="0" hidden="1">TABLEAU!$A$1:$AI$1</definedName>
    <definedName name="DAAFEUR1">#REF!</definedName>
    <definedName name="DAAFEUR2">#REF!</definedName>
    <definedName name="DAAFEUR3">#REF!</definedName>
    <definedName name="DAAFEUR4">#REF!</definedName>
    <definedName name="DAAFEURS">#REF!</definedName>
    <definedName name="DONNEURDORDRE">#REF!</definedName>
    <definedName name="PRIX">TABLEAU!$Z$17:$Z$19</definedName>
    <definedName name="RR">#REF!</definedName>
    <definedName name="Supp">#REF!</definedName>
    <definedName name="TarifNormal">#REF!</definedName>
    <definedName name="TarifSpécial1">#REF!</definedName>
    <definedName name="TarifSpécial2">#REF!</definedName>
    <definedName name="UR">#REF!</definedName>
    <definedName name="Z_0A48AD30_0D69_407F_BFB5_7D7E777B4356_.wvu.FilterData" localSheetId="0" hidden="1">TABLEAU!$A$1:$AC$1</definedName>
    <definedName name="Z_0C061DAB_B367_4A26_9AEC_349831030580_.wvu.FilterData" localSheetId="0" hidden="1">TABLEAU!$A$1:$AB$1</definedName>
    <definedName name="Z_1309B1AA_59E5_4347_8241_05719A34C71E_.wvu.FilterData" localSheetId="0" hidden="1">TABLEAU!$A$1:$AC$14</definedName>
    <definedName name="Z_2835901A_083D_476E_AA4D_999DE7BA29BA_.wvu.FilterData" localSheetId="0" hidden="1">TABLEAU!$B$2:$AB$14</definedName>
    <definedName name="Z_2B9C7CB7_BF20_4EA5_A33A_B9B77BD4226F_.wvu.FilterData" localSheetId="0" hidden="1">TABLEAU!$A$1:$AI$1</definedName>
    <definedName name="Z_33A0C8BC_FBEA_4072_BE80_D2A252A4CD28_.wvu.FilterData" localSheetId="0" hidden="1">TABLEAU!$B$1:$AB$14</definedName>
    <definedName name="Z_52540FE2_333E_4020_8493_2E676EF67423_.wvu.FilterData" localSheetId="0" hidden="1">TABLEAU!$B$1:$AB$14</definedName>
    <definedName name="Z_57EC932B_EC5F_4293_9D7C_8B151DDEE934_.wvu.FilterData" localSheetId="0" hidden="1">TABLEAU!$B$1:$AB$14</definedName>
    <definedName name="Z_58447658_FB7B_4C5C_834B_1E398C8725CC_.wvu.FilterData" localSheetId="0" hidden="1">TABLEAU!$B$2:$AB$14</definedName>
    <definedName name="Z_58DECEF4_128B_4616_9657_92711123DC07_.wvu.FilterData" localSheetId="0" hidden="1">TABLEAU!$B$2:$AB$14</definedName>
    <definedName name="Z_633E9DC2_F652_41C3_8147_FA3B360DA111_.wvu.FilterData" localSheetId="0" hidden="1">TABLEAU!$A$1:$AB$14</definedName>
    <definedName name="Z_8C5AAC8E_3392_4374_BBB5_EA7C1E03FCEC_.wvu.FilterData" localSheetId="0" hidden="1">TABLEAU!$A$1:$AC$14</definedName>
    <definedName name="Z_AD158676_DA94_4397_8622_09AE17BB6037_.wvu.FilterData" localSheetId="0" hidden="1">TABLEAU!$B$1:$AB$14</definedName>
    <definedName name="Z_ADE334FC_F356_4898_AE00_326CBCABE2E7_.wvu.FilterData" localSheetId="0" hidden="1">TABLEAU!$A$1:$AC$14</definedName>
    <definedName name="Z_BF383E91_619E_4AA6_87B8_A69F679F0997_.wvu.FilterData" localSheetId="0" hidden="1">TABLEAU!$B$2:$AB$14</definedName>
    <definedName name="Z_CCE67AB9_A550_448E_93AA_8ECE3542E26F_.wvu.FilterData" localSheetId="0" hidden="1">TABLEAU!$B$1:$AB$14</definedName>
    <definedName name="Z_CDF23995_DBEF_4437_B75E_7ED47E532E90_.wvu.FilterData" localSheetId="0" hidden="1">TABLEAU!$B$2:$AB$14</definedName>
    <definedName name="Z_E5A33D46_18A1_4673_8888_AE8775080C18_.wvu.FilterData" localSheetId="0" hidden="1">TABLEAU!#REF!</definedName>
    <definedName name="Z_FB16B2B5_A04E_407E_AD4F_1B16E06700AA_.wvu.FilterData" localSheetId="0" hidden="1">TABLEAU!$B$2:$AB$14</definedName>
  </definedNames>
  <calcPr calcId="125725" concurrentCalc="0"/>
  <customWorkbookViews>
    <customWorkbookView name="daniel.kerrizore - Affichage personnalisé" guid="{2B9C7CB7-BF20-4EA5-A33A-B9B77BD4226F}" mergeInterval="0" personalView="1" maximized="1" xWindow="1" yWindow="1" windowWidth="1280" windowHeight="794" activeSheetId="1"/>
    <customWorkbookView name="DANETZ Brian - Affichage personnalisé" guid="{633E9DC2-F652-41C3-8147-FA3B360DA111}" mergeInterval="0" personalView="1" maximized="1" windowWidth="1276" windowHeight="571" activeSheetId="1"/>
    <customWorkbookView name="MOINARDEAU Jeremy - Affichage personnalisé" guid="{0C061DAB-B367-4A26-9AEC-349831030580}" mergeInterval="0" personalView="1" maximized="1" windowWidth="1260" windowHeight="563" activeSheetId="1"/>
    <customWorkbookView name="GUGUEN Charlotte - Affichage personnalisé" guid="{0A48AD30-0D69-407F-BFB5-7D7E777B4356}" mergeInterval="0" personalView="1" maximized="1" windowWidth="1234" windowHeight="770" activeSheetId="1"/>
    <customWorkbookView name="j-c.bourseau - Affichage personnalisé" guid="{CDF23995-DBEF-4437-B75E-7ED47E532E90}" mergeInterval="0" personalView="1" maximized="1" xWindow="1" yWindow="1" windowWidth="1276" windowHeight="661" activeSheetId="1"/>
    <customWorkbookView name="yoann.vitry - Affichage personnalisé" guid="{BF383E91-619E-4AA6-87B8-A69F679F0997}" mergeInterval="0" personalView="1" maximized="1" xWindow="1" yWindow="1" windowWidth="1276" windowHeight="794" activeSheetId="1"/>
    <customWorkbookView name="fabien.marteil - Affichage personnalisé" guid="{2835901A-083D-476E-AA4D-999DE7BA29BA}" mergeInterval="0" personalView="1" maximized="1" xWindow="1" yWindow="1" windowWidth="1280" windowHeight="570" activeSheetId="1"/>
    <customWorkbookView name="ROBIN Rozenn - Affichage personnalisé" guid="{FB16B2B5-A04E-407E-AD4F-1B16E06700AA}" mergeInterval="0" personalView="1" maximized="1" windowWidth="1280" windowHeight="838" activeSheetId="1"/>
    <customWorkbookView name="rozenn.robin - Affichage personnalisé" guid="{58DECEF4-128B-4616-9657-92711123DC07}" mergeInterval="0" personalView="1" maximized="1" xWindow="1" yWindow="1" windowWidth="796" windowHeight="370" activeSheetId="1"/>
    <customWorkbookView name="thibaud.vallais - Affichage personnalisé" guid="{CCE67AB9-A550-448E-93AA-8ECE3542E26F}" mergeInterval="0" personalView="1" maximized="1" xWindow="1" yWindow="1" windowWidth="1276" windowHeight="570" activeSheetId="1"/>
    <customWorkbookView name="RENAULT Typhaine - Affichage personnalisé" guid="{33A0C8BC-FBEA-4072-BE80-D2A252A4CD28}" mergeInterval="0" personalView="1" maximized="1" windowWidth="1280" windowHeight="838" activeSheetId="1"/>
    <customWorkbookView name="manuel.henry - Affichage personnalisé" guid="{8C5AAC8E-3392-4374-BBB5-EA7C1E03FCEC}" mergeInterval="0" personalView="1" maximized="1" xWindow="1" yWindow="1" windowWidth="1276" windowHeight="570" activeSheetId="1"/>
  </customWorkbookViews>
</workbook>
</file>

<file path=xl/calcChain.xml><?xml version="1.0" encoding="utf-8"?>
<calcChain xmlns="http://schemas.openxmlformats.org/spreadsheetml/2006/main">
  <c r="V15" i="1"/>
  <c r="W14"/>
  <c r="W2"/>
  <c r="W3"/>
  <c r="W4"/>
  <c r="W5"/>
  <c r="W6"/>
  <c r="W7"/>
  <c r="W8"/>
  <c r="W9"/>
  <c r="W10"/>
  <c r="W11"/>
  <c r="W12"/>
  <c r="W13"/>
  <c r="W15"/>
  <c r="X14"/>
  <c r="X2"/>
  <c r="X3"/>
  <c r="X4"/>
  <c r="X5"/>
  <c r="X6"/>
  <c r="X7"/>
  <c r="X8"/>
  <c r="X9"/>
  <c r="X10"/>
  <c r="X11"/>
  <c r="X12"/>
  <c r="X13"/>
  <c r="X15"/>
  <c r="W16"/>
  <c r="X18"/>
  <c r="AB12"/>
  <c r="AB4"/>
  <c r="AB5"/>
  <c r="AB8"/>
  <c r="AB9"/>
  <c r="AB10"/>
  <c r="AB11"/>
  <c r="AB6"/>
  <c r="AB3"/>
  <c r="AB14"/>
  <c r="AB7"/>
  <c r="AB2"/>
  <c r="AB13"/>
  <c r="AE12"/>
  <c r="AE4"/>
  <c r="AE5"/>
  <c r="AE8"/>
  <c r="AE9"/>
  <c r="AE10"/>
  <c r="AE11"/>
  <c r="AE6"/>
  <c r="AE3"/>
  <c r="AE14"/>
  <c r="AE7"/>
  <c r="AE2"/>
  <c r="AE13"/>
  <c r="J20"/>
  <c r="J19"/>
  <c r="J18"/>
  <c r="J17"/>
  <c r="AB20"/>
  <c r="AB19"/>
  <c r="AB18"/>
  <c r="AB17"/>
  <c r="AC20"/>
  <c r="AC19"/>
  <c r="AC18"/>
  <c r="AC17"/>
  <c r="I20"/>
  <c r="I18"/>
  <c r="I19"/>
  <c r="I17"/>
  <c r="Y12"/>
  <c r="Y4"/>
  <c r="Y5"/>
  <c r="Y8"/>
  <c r="Y9"/>
  <c r="Y10"/>
  <c r="Y11"/>
  <c r="Y6"/>
  <c r="Y3"/>
  <c r="Y14"/>
  <c r="Y7"/>
  <c r="Y2"/>
  <c r="Y13"/>
  <c r="Y16"/>
  <c r="U17"/>
  <c r="X17"/>
  <c r="Q17"/>
  <c r="AA15"/>
  <c r="U15"/>
  <c r="J15"/>
  <c r="AA17"/>
  <c r="Q18"/>
  <c r="U18"/>
  <c r="AA18"/>
  <c r="Q19"/>
  <c r="X19"/>
  <c r="Q20"/>
  <c r="X20"/>
  <c r="Z19"/>
  <c r="Z18"/>
  <c r="Z17"/>
  <c r="J21"/>
  <c r="Y15"/>
  <c r="AB15"/>
  <c r="AB21"/>
</calcChain>
</file>

<file path=xl/sharedStrings.xml><?xml version="1.0" encoding="utf-8"?>
<sst xmlns="http://schemas.openxmlformats.org/spreadsheetml/2006/main" count="118" uniqueCount="89">
  <si>
    <t>Adresse intervention</t>
  </si>
  <si>
    <t>n° tel locataires</t>
  </si>
  <si>
    <t>DATE RAPPEL</t>
  </si>
  <si>
    <t>APPEL 1</t>
  </si>
  <si>
    <t>APPEL 2</t>
  </si>
  <si>
    <t>APPEL 3</t>
  </si>
  <si>
    <t>NOM EXPERT</t>
  </si>
  <si>
    <t>CLOTURES</t>
  </si>
  <si>
    <t>MONTANT
DU</t>
  </si>
  <si>
    <t>DATE POSE</t>
  </si>
  <si>
    <t>TOTAL</t>
  </si>
  <si>
    <t>CP</t>
  </si>
  <si>
    <t>VILLE</t>
  </si>
  <si>
    <t>COMMENTAIRES : refus, mauvais n°,déjà fait</t>
  </si>
  <si>
    <t>DONNEUR D'ORDRE</t>
  </si>
  <si>
    <t>TOTAL
DAAF posés</t>
  </si>
  <si>
    <t>NOMBRE DE RAPPORTS "OK"</t>
  </si>
  <si>
    <t>AGENCE PREVENUE</t>
  </si>
  <si>
    <t>Nom locataires</t>
  </si>
  <si>
    <t>Remarques Agence/Propriétaire</t>
  </si>
  <si>
    <t>Prix TTC</t>
  </si>
  <si>
    <t>FACTURE 
ENVOYEE</t>
  </si>
  <si>
    <t>FACTURE 
PAYEE</t>
  </si>
  <si>
    <t>COMMENTAIRES
RELANCE</t>
  </si>
  <si>
    <t>Réponse agence</t>
  </si>
  <si>
    <t>Commentaire Réponse</t>
  </si>
  <si>
    <t>Légende:</t>
  </si>
  <si>
    <t>abcd</t>
  </si>
  <si>
    <t>en attente de réponse donneur d'ordre</t>
  </si>
  <si>
    <t>problème(s)
sur mission</t>
  </si>
  <si>
    <t>mission relancée ou annulée, voir "Commentaire réponse"</t>
  </si>
  <si>
    <t>mission OK</t>
  </si>
  <si>
    <r>
      <t xml:space="preserve">abcd </t>
    </r>
    <r>
      <rPr>
        <sz val="11"/>
        <color theme="1"/>
        <rFont val="Calibri"/>
        <family val="2"/>
        <scheme val="minor"/>
      </rPr>
      <t>/</t>
    </r>
    <r>
      <rPr>
        <b/>
        <sz val="11"/>
        <color theme="0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abcd</t>
    </r>
  </si>
  <si>
    <r>
      <t>abcd</t>
    </r>
    <r>
      <rPr>
        <sz val="11"/>
        <color theme="4" tint="-0.249977111117893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/ </t>
    </r>
    <r>
      <rPr>
        <b/>
        <i/>
        <sz val="11"/>
        <color rgb="FF00B050"/>
        <rFont val="Calibri"/>
        <family val="2"/>
        <scheme val="minor"/>
      </rPr>
      <t>abcd</t>
    </r>
  </si>
  <si>
    <t>1er DAAF :</t>
  </si>
  <si>
    <t>HT/TTC</t>
  </si>
  <si>
    <t>tarif spécial 1 :</t>
  </si>
  <si>
    <t>tarif spécial 2 :</t>
  </si>
  <si>
    <t>DAAF supplémentaire :</t>
  </si>
  <si>
    <t>Complement adresse</t>
  </si>
  <si>
    <t>1 rue Victor Pannetier</t>
  </si>
  <si>
    <t>1B rue Victor Pannetier</t>
  </si>
  <si>
    <t>6 rue de la Cité</t>
  </si>
  <si>
    <t>1 allée Fontaine Barenton</t>
  </si>
  <si>
    <t>15 place de la Mairie</t>
  </si>
  <si>
    <t>6 Ter Rue de la Cité</t>
  </si>
  <si>
    <t>REFERENCE BIEN</t>
  </si>
  <si>
    <t>TOTAL :</t>
  </si>
  <si>
    <t>LENS</t>
  </si>
  <si>
    <t>UNTEL</t>
  </si>
  <si>
    <t>DRE</t>
  </si>
  <si>
    <t>ZFD</t>
  </si>
  <si>
    <t>SER</t>
  </si>
  <si>
    <t>HYJ</t>
  </si>
  <si>
    <t>HJFH</t>
  </si>
  <si>
    <t>CCXV</t>
  </si>
  <si>
    <t>QDA</t>
  </si>
  <si>
    <t>LIOUL</t>
  </si>
  <si>
    <t>UIYREYJSNF</t>
  </si>
  <si>
    <t>SRGTYDTEUR</t>
  </si>
  <si>
    <t>RF</t>
  </si>
  <si>
    <t>MLK?J</t>
  </si>
  <si>
    <t>AZE</t>
  </si>
  <si>
    <t>KTUK6</t>
  </si>
  <si>
    <t>HJRYJH</t>
  </si>
  <si>
    <t>YJJRY</t>
  </si>
  <si>
    <t>BGF</t>
  </si>
  <si>
    <t>HRT</t>
  </si>
  <si>
    <t>RTE3Q</t>
  </si>
  <si>
    <t>SGSN</t>
  </si>
  <si>
    <t>BGH</t>
  </si>
  <si>
    <t>HRTYZIK</t>
  </si>
  <si>
    <t>RYRJDKU</t>
  </si>
  <si>
    <t>GFHZ</t>
  </si>
  <si>
    <t>FHGS</t>
  </si>
  <si>
    <t>THSEY</t>
  </si>
  <si>
    <t>Nbr DJFY</t>
  </si>
  <si>
    <t xml:space="preserve">Rapport OK </t>
  </si>
  <si>
    <t xml:space="preserve">Vérif Attestations </t>
  </si>
  <si>
    <t xml:space="preserve">1ER </t>
  </si>
  <si>
    <t xml:space="preserve">2EME </t>
  </si>
  <si>
    <t xml:space="preserve">3EME </t>
  </si>
  <si>
    <t>5 rue Victor Pannetier</t>
  </si>
  <si>
    <t>2 rue Victor Quenouille</t>
  </si>
  <si>
    <t>3Ter rue de la Cité</t>
  </si>
  <si>
    <t>3 rue Victor Quenouille</t>
  </si>
  <si>
    <t>6 place de la Mairie</t>
  </si>
  <si>
    <t>1 rue Victor Chambon</t>
  </si>
  <si>
    <t>3 rue Victor Chambon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</si>
</sst>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;;;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6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4"/>
      <color rgb="FFFFFF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16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dashDotDot">
        <color rgb="FFFFFF00"/>
      </left>
      <right style="dashDotDot">
        <color rgb="FFFFFF00"/>
      </right>
      <top style="dashDotDot">
        <color rgb="FFFFFF00"/>
      </top>
      <bottom style="dashDotDot">
        <color rgb="FFFFFF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Dashed">
        <color auto="1"/>
      </bottom>
      <diagonal/>
    </border>
    <border>
      <left/>
      <right/>
      <top style="mediumDashed">
        <color auto="1"/>
      </top>
      <bottom style="mediumDashed">
        <color auto="1"/>
      </bottom>
      <diagonal/>
    </border>
    <border>
      <left/>
      <right/>
      <top style="mediumDashed">
        <color auto="1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 shrinkToFit="1"/>
    </xf>
    <xf numFmtId="0" fontId="0" fillId="0" borderId="0" xfId="0" applyAlignment="1">
      <alignment wrapText="1"/>
    </xf>
    <xf numFmtId="164" fontId="0" fillId="0" borderId="2" xfId="0" quotePrefix="1" applyNumberFormat="1" applyFill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 wrapText="1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14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2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left" vertical="center"/>
      <protection locked="0"/>
    </xf>
    <xf numFmtId="0" fontId="7" fillId="0" borderId="3" xfId="0" applyFont="1" applyFill="1" applyBorder="1" applyAlignment="1" applyProtection="1">
      <alignment horizontal="center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14" fontId="7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center" vertical="center" wrapText="1"/>
    </xf>
    <xf numFmtId="164" fontId="0" fillId="7" borderId="0" xfId="0" applyNumberFormat="1" applyFill="1" applyAlignment="1" applyProtection="1">
      <alignment horizontal="center" vertical="center" wrapText="1" shrinkToFit="1"/>
    </xf>
    <xf numFmtId="0" fontId="0" fillId="7" borderId="0" xfId="0" applyFill="1" applyAlignment="1" applyProtection="1">
      <alignment horizontal="center" vertical="center" wrapText="1" shrinkToFit="1"/>
    </xf>
    <xf numFmtId="164" fontId="0" fillId="6" borderId="0" xfId="0" applyNumberFormat="1" applyFill="1" applyAlignment="1" applyProtection="1">
      <alignment horizontal="center" vertical="center" wrapText="1" shrinkToFit="1"/>
    </xf>
    <xf numFmtId="0" fontId="0" fillId="6" borderId="0" xfId="0" applyFill="1" applyAlignment="1" applyProtection="1">
      <alignment horizontal="center" vertical="center" wrapText="1" shrinkToFit="1"/>
    </xf>
    <xf numFmtId="164" fontId="0" fillId="8" borderId="0" xfId="0" applyNumberFormat="1" applyFill="1" applyAlignment="1" applyProtection="1">
      <alignment horizontal="center" vertical="center" wrapText="1" shrinkToFit="1"/>
    </xf>
    <xf numFmtId="0" fontId="0" fillId="8" borderId="0" xfId="0" applyFill="1" applyAlignment="1" applyProtection="1">
      <alignment horizontal="center" vertical="center" wrapText="1" shrinkToFit="1"/>
    </xf>
    <xf numFmtId="164" fontId="0" fillId="12" borderId="0" xfId="0" applyNumberFormat="1" applyFill="1" applyAlignment="1" applyProtection="1">
      <alignment horizontal="center" vertical="center" wrapText="1" shrinkToFit="1"/>
    </xf>
    <xf numFmtId="0" fontId="0" fillId="12" borderId="0" xfId="0" applyFill="1" applyAlignment="1" applyProtection="1">
      <alignment horizontal="center" vertical="center" wrapText="1" shrinkToFit="1"/>
    </xf>
    <xf numFmtId="0" fontId="8" fillId="10" borderId="0" xfId="0" applyFont="1" applyFill="1" applyAlignment="1" applyProtection="1">
      <alignment horizontal="center" vertical="center" wrapText="1" shrinkToFit="1"/>
    </xf>
    <xf numFmtId="164" fontId="0" fillId="0" borderId="3" xfId="0" applyNumberFormat="1" applyFill="1" applyBorder="1" applyAlignment="1" applyProtection="1">
      <alignment horizontal="center" vertical="center"/>
    </xf>
    <xf numFmtId="1" fontId="0" fillId="7" borderId="0" xfId="0" applyNumberFormat="1" applyFill="1" applyAlignment="1" applyProtection="1">
      <alignment horizontal="center" vertical="center" wrapText="1" shrinkToFit="1"/>
    </xf>
    <xf numFmtId="1" fontId="0" fillId="6" borderId="0" xfId="0" applyNumberFormat="1" applyFill="1" applyAlignment="1" applyProtection="1">
      <alignment horizontal="center" vertical="center" wrapText="1" shrinkToFit="1"/>
    </xf>
    <xf numFmtId="1" fontId="0" fillId="8" borderId="0" xfId="0" applyNumberFormat="1" applyFill="1" applyAlignment="1" applyProtection="1">
      <alignment horizontal="center" vertical="center" wrapText="1" shrinkToFit="1"/>
    </xf>
    <xf numFmtId="0" fontId="0" fillId="12" borderId="0" xfId="0" applyFill="1" applyAlignment="1" applyProtection="1">
      <alignment wrapText="1" shrinkToFit="1"/>
    </xf>
    <xf numFmtId="0" fontId="14" fillId="9" borderId="1" xfId="0" applyFont="1" applyFill="1" applyBorder="1" applyAlignment="1" applyProtection="1">
      <alignment horizontal="center" vertical="center" wrapText="1"/>
    </xf>
    <xf numFmtId="1" fontId="6" fillId="9" borderId="1" xfId="0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 wrapText="1" shrinkToFit="1"/>
    </xf>
    <xf numFmtId="164" fontId="17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wrapText="1" shrinkToFit="1"/>
    </xf>
    <xf numFmtId="165" fontId="9" fillId="0" borderId="0" xfId="0" applyNumberFormat="1" applyFont="1" applyAlignment="1" applyProtection="1">
      <alignment horizontal="center" vertical="center"/>
    </xf>
    <xf numFmtId="165" fontId="0" fillId="0" borderId="0" xfId="0" applyNumberFormat="1" applyAlignment="1" applyProtection="1">
      <alignment horizontal="right" vertical="center"/>
    </xf>
    <xf numFmtId="165" fontId="0" fillId="0" borderId="0" xfId="0" applyNumberFormat="1" applyAlignment="1" applyProtection="1">
      <alignment horizontal="left" vertical="center"/>
    </xf>
    <xf numFmtId="165" fontId="0" fillId="0" borderId="0" xfId="0" applyNumberFormat="1" applyAlignment="1" applyProtection="1">
      <alignment wrapText="1" shrinkToFit="1"/>
      <protection hidden="1"/>
    </xf>
    <xf numFmtId="165" fontId="9" fillId="0" borderId="0" xfId="0" applyNumberFormat="1" applyFont="1" applyBorder="1" applyAlignment="1" applyProtection="1">
      <alignment horizontal="center" vertical="center"/>
    </xf>
    <xf numFmtId="165" fontId="9" fillId="0" borderId="0" xfId="0" applyNumberFormat="1" applyFont="1" applyAlignment="1" applyProtection="1">
      <alignment horizontal="center" vertical="center" wrapText="1"/>
    </xf>
    <xf numFmtId="0" fontId="9" fillId="0" borderId="0" xfId="0" applyFont="1" applyAlignment="1" applyProtection="1">
      <alignment horizontal="left" vertical="center" wrapText="1" shrinkToFit="1"/>
    </xf>
    <xf numFmtId="0" fontId="11" fillId="3" borderId="5" xfId="0" applyFont="1" applyFill="1" applyBorder="1" applyAlignment="1" applyProtection="1">
      <alignment horizontal="center" vertical="center" wrapText="1" shrinkToFit="1"/>
    </xf>
    <xf numFmtId="0" fontId="0" fillId="0" borderId="5" xfId="0" applyBorder="1" applyAlignment="1" applyProtection="1">
      <alignment horizontal="right" vertical="center" wrapText="1" shrinkToFit="1"/>
    </xf>
    <xf numFmtId="0" fontId="13" fillId="5" borderId="6" xfId="0" applyFont="1" applyFill="1" applyBorder="1" applyAlignment="1" applyProtection="1">
      <alignment horizontal="center" vertical="center" wrapText="1" shrinkToFit="1"/>
    </xf>
    <xf numFmtId="0" fontId="0" fillId="0" borderId="6" xfId="0" applyBorder="1" applyAlignment="1" applyProtection="1">
      <alignment horizontal="right" vertical="center" wrapText="1" shrinkToFit="1"/>
    </xf>
    <xf numFmtId="0" fontId="11" fillId="4" borderId="6" xfId="0" applyFont="1" applyFill="1" applyBorder="1" applyAlignment="1" applyProtection="1">
      <alignment horizontal="center" vertical="center" wrapText="1" shrinkToFit="1"/>
    </xf>
    <xf numFmtId="0" fontId="16" fillId="2" borderId="7" xfId="0" applyFont="1" applyFill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right" vertical="center" wrapText="1"/>
    </xf>
    <xf numFmtId="164" fontId="6" fillId="4" borderId="1" xfId="0" applyNumberFormat="1" applyFont="1" applyFill="1" applyBorder="1" applyAlignment="1" applyProtection="1">
      <alignment horizontal="center" vertical="center" wrapText="1" shrinkToFit="1"/>
    </xf>
    <xf numFmtId="0" fontId="5" fillId="4" borderId="1" xfId="0" applyFont="1" applyFill="1" applyBorder="1" applyAlignment="1" applyProtection="1">
      <alignment horizontal="center" vertical="center" wrapText="1" shrinkToFit="1"/>
    </xf>
    <xf numFmtId="14" fontId="1" fillId="0" borderId="2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wrapText="1"/>
    </xf>
    <xf numFmtId="165" fontId="0" fillId="0" borderId="0" xfId="0" applyNumberFormat="1" applyAlignment="1" applyProtection="1">
      <alignment wrapText="1" shrinkToFit="1"/>
    </xf>
    <xf numFmtId="164" fontId="18" fillId="0" borderId="0" xfId="0" applyNumberFormat="1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1" fontId="7" fillId="0" borderId="2" xfId="0" applyNumberFormat="1" applyFont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 shrinkToFi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5" borderId="4" xfId="0" applyFont="1" applyFill="1" applyBorder="1" applyAlignment="1" applyProtection="1">
      <alignment horizontal="center" vertical="center" wrapText="1"/>
      <protection locked="0"/>
    </xf>
    <xf numFmtId="0" fontId="10" fillId="11" borderId="4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readingOrder="1"/>
    </xf>
    <xf numFmtId="0" fontId="0" fillId="0" borderId="0" xfId="0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 wrapText="1" shrinkToFit="1"/>
    </xf>
    <xf numFmtId="0" fontId="0" fillId="0" borderId="0" xfId="0" applyFill="1" applyAlignment="1" applyProtection="1">
      <alignment horizontal="center" vertical="center" wrapText="1" shrinkToFit="1"/>
    </xf>
    <xf numFmtId="0" fontId="8" fillId="0" borderId="0" xfId="0" applyFont="1" applyFill="1" applyAlignment="1" applyProtection="1">
      <alignment horizontal="center" vertical="center" wrapText="1" shrinkToFit="1"/>
    </xf>
    <xf numFmtId="0" fontId="0" fillId="0" borderId="0" xfId="0" applyAlignment="1" applyProtection="1">
      <alignment horizontal="center" vertical="center" wrapText="1" shrinkToFit="1"/>
    </xf>
    <xf numFmtId="0" fontId="5" fillId="0" borderId="0" xfId="0" applyFont="1" applyFill="1" applyBorder="1" applyAlignment="1" applyProtection="1">
      <alignment horizontal="center" vertical="center" wrapText="1" shrinkToFit="1"/>
    </xf>
    <xf numFmtId="0" fontId="7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8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11" fontId="7" fillId="0" borderId="3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9">
    <dxf>
      <fill>
        <patternFill>
          <bgColor theme="5" tint="0.39994506668294322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strike/>
        <color theme="0"/>
      </font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strike/>
        <color theme="0"/>
      </font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strike/>
        <color theme="0"/>
      </font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9" tint="-0.24994659260841701"/>
      </font>
      <fill>
        <patternFill>
          <bgColor rgb="FF92D050"/>
        </patternFill>
      </fill>
    </dxf>
    <dxf>
      <font>
        <strike/>
        <color theme="0"/>
      </font>
      <fill>
        <patternFill>
          <bgColor theme="5" tint="-0.24994659260841701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/>
        <color rgb="FF00B050"/>
      </font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21"/>
  <sheetViews>
    <sheetView showZeros="0" tabSelected="1" zoomScale="70" zoomScaleNormal="7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3" sqref="D3"/>
    </sheetView>
  </sheetViews>
  <sheetFormatPr baseColWidth="10" defaultRowHeight="15.75"/>
  <cols>
    <col min="1" max="1" width="19.5703125" style="1" customWidth="1"/>
    <col min="2" max="2" width="30.42578125" customWidth="1"/>
    <col min="3" max="3" width="21.28515625" style="1" customWidth="1"/>
    <col min="4" max="4" width="35.5703125" style="1" customWidth="1"/>
    <col min="5" max="5" width="30.85546875" style="3" customWidth="1"/>
    <col min="6" max="6" width="11.7109375" style="1" customWidth="1"/>
    <col min="7" max="7" width="28" customWidth="1"/>
    <col min="8" max="8" width="33.5703125" style="1" customWidth="1"/>
    <col min="9" max="9" width="47.85546875" customWidth="1"/>
    <col min="10" max="10" width="9.140625" customWidth="1"/>
    <col min="11" max="11" width="13.5703125" customWidth="1"/>
    <col min="12" max="12" width="36.28515625" style="1" customWidth="1"/>
    <col min="13" max="13" width="14.28515625" customWidth="1"/>
    <col min="14" max="14" width="14.5703125" customWidth="1"/>
    <col min="15" max="16" width="14.28515625" customWidth="1"/>
    <col min="17" max="17" width="26.85546875" customWidth="1"/>
    <col min="18" max="20" width="18.140625" style="1" customWidth="1"/>
    <col min="21" max="21" width="14.5703125" customWidth="1"/>
    <col min="22" max="22" width="16.42578125" customWidth="1"/>
    <col min="23" max="23" width="17" customWidth="1"/>
    <col min="24" max="24" width="18.140625" customWidth="1"/>
    <col min="25" max="25" width="22" style="1" customWidth="1"/>
    <col min="26" max="26" width="18.140625" style="1" customWidth="1"/>
    <col min="27" max="27" width="15.28515625" style="2" customWidth="1"/>
    <col min="28" max="28" width="15.7109375" customWidth="1"/>
    <col min="29" max="30" width="16.42578125" customWidth="1"/>
    <col min="31" max="31" width="31.42578125" customWidth="1"/>
    <col min="32" max="32" width="104.140625" customWidth="1"/>
  </cols>
  <sheetData>
    <row r="1" spans="1:35" s="13" customFormat="1" ht="38.25" thickBot="1">
      <c r="A1" s="64" t="s">
        <v>14</v>
      </c>
      <c r="B1" s="64" t="s">
        <v>6</v>
      </c>
      <c r="C1" s="64" t="s">
        <v>46</v>
      </c>
      <c r="D1" s="65" t="s">
        <v>0</v>
      </c>
      <c r="E1" s="65" t="s">
        <v>39</v>
      </c>
      <c r="F1" s="65" t="s">
        <v>11</v>
      </c>
      <c r="G1" s="65" t="s">
        <v>12</v>
      </c>
      <c r="H1" s="65" t="s">
        <v>18</v>
      </c>
      <c r="I1" s="65" t="s">
        <v>1</v>
      </c>
      <c r="J1" s="66" t="s">
        <v>76</v>
      </c>
      <c r="K1" s="67" t="s">
        <v>9</v>
      </c>
      <c r="L1" s="67" t="s">
        <v>19</v>
      </c>
      <c r="M1" s="67" t="s">
        <v>3</v>
      </c>
      <c r="N1" s="67" t="s">
        <v>4</v>
      </c>
      <c r="O1" s="67" t="s">
        <v>5</v>
      </c>
      <c r="P1" s="67" t="s">
        <v>2</v>
      </c>
      <c r="Q1" s="67" t="s">
        <v>13</v>
      </c>
      <c r="R1" s="67" t="s">
        <v>17</v>
      </c>
      <c r="S1" s="67" t="s">
        <v>24</v>
      </c>
      <c r="T1" s="67" t="s">
        <v>25</v>
      </c>
      <c r="U1" s="67" t="s">
        <v>77</v>
      </c>
      <c r="V1" s="65" t="s">
        <v>79</v>
      </c>
      <c r="W1" s="65" t="s">
        <v>80</v>
      </c>
      <c r="X1" s="65" t="s">
        <v>81</v>
      </c>
      <c r="Y1" s="65" t="s">
        <v>20</v>
      </c>
      <c r="Z1" s="65" t="s">
        <v>78</v>
      </c>
      <c r="AA1" s="68" t="s">
        <v>7</v>
      </c>
      <c r="AB1" s="69" t="s">
        <v>8</v>
      </c>
      <c r="AD1" s="70" t="s">
        <v>21</v>
      </c>
      <c r="AE1" s="70" t="s">
        <v>22</v>
      </c>
      <c r="AF1" s="70" t="s">
        <v>23</v>
      </c>
    </row>
    <row r="2" spans="1:35" s="5" customFormat="1">
      <c r="A2" s="7" t="s">
        <v>49</v>
      </c>
      <c r="B2" s="8" t="s">
        <v>50</v>
      </c>
      <c r="C2" s="63"/>
      <c r="D2" s="16" t="s">
        <v>88</v>
      </c>
      <c r="E2" s="17"/>
      <c r="F2" s="16">
        <v>456</v>
      </c>
      <c r="G2" s="16" t="s">
        <v>48</v>
      </c>
      <c r="H2" s="16" t="s">
        <v>63</v>
      </c>
      <c r="I2" s="16">
        <v>546576</v>
      </c>
      <c r="J2" s="9">
        <v>1</v>
      </c>
      <c r="K2" s="10"/>
      <c r="L2" s="18"/>
      <c r="M2" s="10"/>
      <c r="N2" s="10"/>
      <c r="O2" s="10"/>
      <c r="P2" s="10"/>
      <c r="Q2" s="9"/>
      <c r="R2" s="10"/>
      <c r="S2" s="10"/>
      <c r="T2" s="10"/>
      <c r="U2" s="9"/>
      <c r="V2" s="30"/>
      <c r="W2" s="30" t="str">
        <f t="shared" ref="W2:W14" si="0">IF($J2&gt;1,5,"")</f>
        <v/>
      </c>
      <c r="X2" s="30" t="str">
        <f t="shared" ref="X2:X14" si="1">IF($J2&gt;2,5,"")</f>
        <v/>
      </c>
      <c r="Y2" s="6" t="e">
        <f t="shared" ref="Y2:Y14" si="2">IF(J2="","",TarifNormal+(Supp*(J2-1)))</f>
        <v>#REF!</v>
      </c>
      <c r="Z2" s="11"/>
      <c r="AA2" s="12"/>
      <c r="AB2" s="20">
        <f t="shared" ref="AB2:AB14" si="3">SUM(IF(AA2="OK",V2:X2))</f>
        <v>0</v>
      </c>
      <c r="AC2" s="19"/>
      <c r="AD2" s="14"/>
      <c r="AE2" s="57" t="str">
        <f t="shared" ref="AE2:AE14" ca="1" si="4">IF(AD2="","",IF(AD2+UR&lt;TODAY(),"URGENCE RELANCE",IF(AD2+RR&lt;TODAY(),"A RELANCER","")))</f>
        <v/>
      </c>
      <c r="AF2" s="15"/>
      <c r="AG2" s="1"/>
      <c r="AH2" s="1"/>
      <c r="AI2" s="1"/>
    </row>
    <row r="3" spans="1:35" s="5" customFormat="1">
      <c r="A3" s="7" t="s">
        <v>49</v>
      </c>
      <c r="B3" s="8" t="s">
        <v>51</v>
      </c>
      <c r="C3" s="63"/>
      <c r="D3" s="16" t="s">
        <v>84</v>
      </c>
      <c r="E3" s="17"/>
      <c r="F3" s="16">
        <v>456</v>
      </c>
      <c r="G3" s="16" t="s">
        <v>48</v>
      </c>
      <c r="H3" s="16" t="s">
        <v>65</v>
      </c>
      <c r="I3" s="16">
        <v>45657</v>
      </c>
      <c r="J3" s="9">
        <v>1</v>
      </c>
      <c r="K3" s="10"/>
      <c r="L3" s="18"/>
      <c r="M3" s="10"/>
      <c r="N3" s="10"/>
      <c r="O3" s="10"/>
      <c r="P3" s="10"/>
      <c r="Q3" s="9"/>
      <c r="R3" s="10"/>
      <c r="S3" s="10"/>
      <c r="T3" s="10"/>
      <c r="U3" s="9"/>
      <c r="V3" s="30"/>
      <c r="W3" s="30" t="str">
        <f t="shared" si="0"/>
        <v/>
      </c>
      <c r="X3" s="30" t="str">
        <f t="shared" si="1"/>
        <v/>
      </c>
      <c r="Y3" s="6" t="e">
        <f t="shared" si="2"/>
        <v>#REF!</v>
      </c>
      <c r="Z3" s="11"/>
      <c r="AA3" s="12"/>
      <c r="AB3" s="20">
        <f t="shared" si="3"/>
        <v>0</v>
      </c>
      <c r="AC3" s="19"/>
      <c r="AD3" s="14"/>
      <c r="AE3" s="57" t="str">
        <f t="shared" ca="1" si="4"/>
        <v/>
      </c>
      <c r="AF3" s="15"/>
      <c r="AG3" s="1"/>
      <c r="AH3" s="1"/>
      <c r="AI3" s="1"/>
    </row>
    <row r="4" spans="1:35" s="5" customFormat="1">
      <c r="A4" s="7" t="s">
        <v>49</v>
      </c>
      <c r="B4" s="8" t="s">
        <v>52</v>
      </c>
      <c r="C4" s="63"/>
      <c r="D4" s="16" t="s">
        <v>40</v>
      </c>
      <c r="E4" s="17"/>
      <c r="F4" s="16">
        <v>456</v>
      </c>
      <c r="G4" s="16" t="s">
        <v>48</v>
      </c>
      <c r="H4" s="16" t="s">
        <v>64</v>
      </c>
      <c r="I4" s="16">
        <v>6</v>
      </c>
      <c r="J4" s="9">
        <v>1</v>
      </c>
      <c r="K4" s="10"/>
      <c r="L4" s="18"/>
      <c r="M4" s="10"/>
      <c r="N4" s="10"/>
      <c r="O4" s="10"/>
      <c r="P4" s="10"/>
      <c r="Q4" s="9"/>
      <c r="R4" s="10"/>
      <c r="S4" s="10"/>
      <c r="T4" s="10"/>
      <c r="U4" s="9"/>
      <c r="V4" s="30"/>
      <c r="W4" s="30" t="str">
        <f t="shared" si="0"/>
        <v/>
      </c>
      <c r="X4" s="30" t="str">
        <f t="shared" si="1"/>
        <v/>
      </c>
      <c r="Y4" s="6" t="e">
        <f t="shared" si="2"/>
        <v>#REF!</v>
      </c>
      <c r="Z4" s="11"/>
      <c r="AA4" s="12"/>
      <c r="AB4" s="20">
        <f t="shared" si="3"/>
        <v>0</v>
      </c>
      <c r="AC4" s="19"/>
      <c r="AD4" s="14"/>
      <c r="AE4" s="57" t="str">
        <f t="shared" ca="1" si="4"/>
        <v/>
      </c>
      <c r="AF4" s="15"/>
      <c r="AG4" s="1"/>
      <c r="AH4" s="1"/>
      <c r="AI4" s="1"/>
    </row>
    <row r="5" spans="1:35" s="5" customFormat="1">
      <c r="A5" s="7" t="s">
        <v>49</v>
      </c>
      <c r="B5" s="8" t="s">
        <v>53</v>
      </c>
      <c r="C5" s="63"/>
      <c r="D5" s="16" t="s">
        <v>87</v>
      </c>
      <c r="E5" s="17"/>
      <c r="F5" s="16">
        <v>456</v>
      </c>
      <c r="G5" s="16" t="s">
        <v>48</v>
      </c>
      <c r="H5" s="16" t="s">
        <v>68</v>
      </c>
      <c r="I5" s="84">
        <v>4E+65</v>
      </c>
      <c r="J5" s="9">
        <v>1</v>
      </c>
      <c r="K5" s="10"/>
      <c r="L5" s="18"/>
      <c r="M5" s="10"/>
      <c r="N5" s="10"/>
      <c r="O5" s="10"/>
      <c r="P5" s="10"/>
      <c r="Q5" s="9"/>
      <c r="R5" s="10"/>
      <c r="S5" s="10"/>
      <c r="T5" s="10"/>
      <c r="U5" s="9"/>
      <c r="V5" s="30"/>
      <c r="W5" s="30" t="str">
        <f t="shared" si="0"/>
        <v/>
      </c>
      <c r="X5" s="30" t="str">
        <f t="shared" si="1"/>
        <v/>
      </c>
      <c r="Y5" s="6" t="e">
        <f t="shared" si="2"/>
        <v>#REF!</v>
      </c>
      <c r="Z5" s="11"/>
      <c r="AA5" s="12"/>
      <c r="AB5" s="20">
        <f t="shared" si="3"/>
        <v>0</v>
      </c>
      <c r="AC5" s="19"/>
      <c r="AD5" s="14"/>
      <c r="AE5" s="57" t="str">
        <f t="shared" ca="1" si="4"/>
        <v/>
      </c>
      <c r="AF5" s="15"/>
      <c r="AG5" s="1"/>
      <c r="AH5" s="1"/>
      <c r="AI5" s="1"/>
    </row>
    <row r="6" spans="1:35" s="5" customFormat="1">
      <c r="A6" s="7" t="s">
        <v>49</v>
      </c>
      <c r="B6" s="8" t="s">
        <v>54</v>
      </c>
      <c r="C6" s="63"/>
      <c r="D6" s="16" t="s">
        <v>85</v>
      </c>
      <c r="E6" s="17"/>
      <c r="F6" s="16">
        <v>456</v>
      </c>
      <c r="G6" s="16" t="s">
        <v>48</v>
      </c>
      <c r="H6" s="16" t="s">
        <v>67</v>
      </c>
      <c r="I6" s="16">
        <v>46</v>
      </c>
      <c r="J6" s="9">
        <v>1</v>
      </c>
      <c r="K6" s="10"/>
      <c r="L6" s="18"/>
      <c r="M6" s="10"/>
      <c r="N6" s="10"/>
      <c r="O6" s="10"/>
      <c r="P6" s="10"/>
      <c r="Q6" s="9"/>
      <c r="R6" s="10"/>
      <c r="S6" s="10"/>
      <c r="T6" s="10"/>
      <c r="U6" s="9"/>
      <c r="V6" s="30"/>
      <c r="W6" s="30" t="str">
        <f t="shared" si="0"/>
        <v/>
      </c>
      <c r="X6" s="30" t="str">
        <f t="shared" si="1"/>
        <v/>
      </c>
      <c r="Y6" s="6" t="e">
        <f t="shared" si="2"/>
        <v>#REF!</v>
      </c>
      <c r="Z6" s="11"/>
      <c r="AA6" s="12"/>
      <c r="AB6" s="20">
        <f t="shared" si="3"/>
        <v>0</v>
      </c>
      <c r="AC6" s="19"/>
      <c r="AD6" s="14"/>
      <c r="AE6" s="57" t="str">
        <f t="shared" ca="1" si="4"/>
        <v/>
      </c>
      <c r="AF6" s="15"/>
      <c r="AG6" s="1"/>
      <c r="AH6" s="1"/>
      <c r="AI6" s="1"/>
    </row>
    <row r="7" spans="1:35" s="5" customFormat="1">
      <c r="A7" s="7" t="s">
        <v>49</v>
      </c>
      <c r="B7" s="8" t="s">
        <v>55</v>
      </c>
      <c r="C7" s="63"/>
      <c r="D7" s="16" t="s">
        <v>44</v>
      </c>
      <c r="E7" s="17"/>
      <c r="F7" s="16">
        <v>456</v>
      </c>
      <c r="G7" s="16" t="s">
        <v>48</v>
      </c>
      <c r="H7" s="16" t="s">
        <v>66</v>
      </c>
      <c r="I7" s="16">
        <v>5876</v>
      </c>
      <c r="J7" s="9">
        <v>1</v>
      </c>
      <c r="K7" s="10"/>
      <c r="L7" s="18"/>
      <c r="M7" s="10"/>
      <c r="N7" s="10"/>
      <c r="O7" s="10"/>
      <c r="P7" s="10"/>
      <c r="Q7" s="9"/>
      <c r="R7" s="10"/>
      <c r="S7" s="10"/>
      <c r="T7" s="10"/>
      <c r="U7" s="9"/>
      <c r="V7" s="30"/>
      <c r="W7" s="30" t="str">
        <f t="shared" si="0"/>
        <v/>
      </c>
      <c r="X7" s="30" t="str">
        <f t="shared" si="1"/>
        <v/>
      </c>
      <c r="Y7" s="6" t="e">
        <f t="shared" si="2"/>
        <v>#REF!</v>
      </c>
      <c r="Z7" s="11"/>
      <c r="AA7" s="12"/>
      <c r="AB7" s="20">
        <f t="shared" si="3"/>
        <v>0</v>
      </c>
      <c r="AC7" s="19"/>
      <c r="AD7" s="14"/>
      <c r="AE7" s="57" t="str">
        <f t="shared" ca="1" si="4"/>
        <v/>
      </c>
      <c r="AF7" s="15"/>
      <c r="AG7" s="1"/>
      <c r="AH7" s="1"/>
      <c r="AI7" s="1"/>
    </row>
    <row r="8" spans="1:35" s="5" customFormat="1">
      <c r="A8" s="7" t="s">
        <v>49</v>
      </c>
      <c r="B8" s="8" t="s">
        <v>56</v>
      </c>
      <c r="C8" s="63"/>
      <c r="D8" s="16" t="s">
        <v>41</v>
      </c>
      <c r="E8" s="17"/>
      <c r="F8" s="16">
        <v>456</v>
      </c>
      <c r="G8" s="16" t="s">
        <v>48</v>
      </c>
      <c r="H8" s="16" t="s">
        <v>69</v>
      </c>
      <c r="I8" s="16">
        <v>465786</v>
      </c>
      <c r="J8" s="9">
        <v>1</v>
      </c>
      <c r="K8" s="10"/>
      <c r="L8" s="18"/>
      <c r="M8" s="10"/>
      <c r="N8" s="10"/>
      <c r="O8" s="10"/>
      <c r="P8" s="10"/>
      <c r="Q8" s="9"/>
      <c r="R8" s="10"/>
      <c r="S8" s="10"/>
      <c r="T8" s="10"/>
      <c r="U8" s="9"/>
      <c r="V8" s="30"/>
      <c r="W8" s="30" t="str">
        <f t="shared" si="0"/>
        <v/>
      </c>
      <c r="X8" s="30" t="str">
        <f t="shared" si="1"/>
        <v/>
      </c>
      <c r="Y8" s="6" t="e">
        <f t="shared" si="2"/>
        <v>#REF!</v>
      </c>
      <c r="Z8" s="11"/>
      <c r="AA8" s="12"/>
      <c r="AB8" s="20">
        <f t="shared" si="3"/>
        <v>0</v>
      </c>
      <c r="AC8" s="19"/>
      <c r="AD8" s="14"/>
      <c r="AE8" s="57" t="str">
        <f t="shared" ca="1" si="4"/>
        <v/>
      </c>
      <c r="AF8" s="15"/>
      <c r="AG8" s="1"/>
      <c r="AH8" s="1"/>
      <c r="AI8" s="1"/>
    </row>
    <row r="9" spans="1:35" s="5" customFormat="1">
      <c r="A9" s="7" t="s">
        <v>49</v>
      </c>
      <c r="B9" s="8" t="s">
        <v>60</v>
      </c>
      <c r="C9" s="63"/>
      <c r="D9" s="16" t="s">
        <v>83</v>
      </c>
      <c r="E9" s="17"/>
      <c r="F9" s="16">
        <v>456</v>
      </c>
      <c r="G9" s="16" t="s">
        <v>48</v>
      </c>
      <c r="H9" s="16" t="s">
        <v>71</v>
      </c>
      <c r="I9" s="16">
        <v>546</v>
      </c>
      <c r="J9" s="9">
        <v>1</v>
      </c>
      <c r="K9" s="10"/>
      <c r="L9" s="18"/>
      <c r="M9" s="10"/>
      <c r="N9" s="10"/>
      <c r="O9" s="10"/>
      <c r="P9" s="10"/>
      <c r="Q9" s="9"/>
      <c r="R9" s="10"/>
      <c r="S9" s="10"/>
      <c r="T9" s="10"/>
      <c r="U9" s="9"/>
      <c r="V9" s="30"/>
      <c r="W9" s="30" t="str">
        <f t="shared" si="0"/>
        <v/>
      </c>
      <c r="X9" s="30" t="str">
        <f t="shared" si="1"/>
        <v/>
      </c>
      <c r="Y9" s="6" t="e">
        <f t="shared" si="2"/>
        <v>#REF!</v>
      </c>
      <c r="Z9" s="11"/>
      <c r="AA9" s="12"/>
      <c r="AB9" s="20">
        <f t="shared" si="3"/>
        <v>0</v>
      </c>
      <c r="AC9" s="19"/>
      <c r="AD9" s="14"/>
      <c r="AE9" s="57" t="str">
        <f t="shared" ca="1" si="4"/>
        <v/>
      </c>
      <c r="AF9" s="15"/>
      <c r="AG9" s="1"/>
      <c r="AH9" s="1"/>
      <c r="AI9" s="1"/>
    </row>
    <row r="10" spans="1:35" s="5" customFormat="1">
      <c r="A10" s="7" t="s">
        <v>49</v>
      </c>
      <c r="B10" s="8" t="s">
        <v>57</v>
      </c>
      <c r="C10" s="63"/>
      <c r="D10" s="16" t="s">
        <v>82</v>
      </c>
      <c r="E10" s="17"/>
      <c r="F10" s="16">
        <v>456</v>
      </c>
      <c r="G10" s="16" t="s">
        <v>48</v>
      </c>
      <c r="H10" s="16" t="s">
        <v>70</v>
      </c>
      <c r="I10" s="16">
        <v>6857</v>
      </c>
      <c r="J10" s="9">
        <v>1</v>
      </c>
      <c r="K10" s="10"/>
      <c r="L10" s="18"/>
      <c r="M10" s="10"/>
      <c r="N10" s="10"/>
      <c r="O10" s="10"/>
      <c r="P10" s="10"/>
      <c r="Q10" s="9"/>
      <c r="R10" s="10"/>
      <c r="S10" s="10"/>
      <c r="T10" s="10"/>
      <c r="U10" s="9"/>
      <c r="V10" s="30"/>
      <c r="W10" s="30" t="str">
        <f t="shared" si="0"/>
        <v/>
      </c>
      <c r="X10" s="30" t="str">
        <f t="shared" si="1"/>
        <v/>
      </c>
      <c r="Y10" s="6" t="e">
        <f t="shared" si="2"/>
        <v>#REF!</v>
      </c>
      <c r="Z10" s="11"/>
      <c r="AA10" s="12"/>
      <c r="AB10" s="20">
        <f t="shared" si="3"/>
        <v>0</v>
      </c>
      <c r="AC10" s="19"/>
      <c r="AD10" s="14"/>
      <c r="AE10" s="57" t="str">
        <f t="shared" ca="1" si="4"/>
        <v/>
      </c>
      <c r="AF10" s="15"/>
      <c r="AG10" s="1"/>
      <c r="AH10" s="1"/>
      <c r="AI10" s="1"/>
    </row>
    <row r="11" spans="1:35" s="5" customFormat="1">
      <c r="A11" s="7" t="s">
        <v>49</v>
      </c>
      <c r="B11" s="8" t="s">
        <v>59</v>
      </c>
      <c r="C11" s="63"/>
      <c r="D11" s="16" t="s">
        <v>42</v>
      </c>
      <c r="E11" s="17"/>
      <c r="F11" s="16">
        <v>456</v>
      </c>
      <c r="G11" s="16" t="s">
        <v>48</v>
      </c>
      <c r="H11" s="16" t="s">
        <v>72</v>
      </c>
      <c r="I11" s="16">
        <v>46</v>
      </c>
      <c r="J11" s="9">
        <v>1</v>
      </c>
      <c r="K11" s="10"/>
      <c r="L11" s="18"/>
      <c r="M11" s="10"/>
      <c r="N11" s="10"/>
      <c r="O11" s="10"/>
      <c r="P11" s="10"/>
      <c r="Q11" s="9"/>
      <c r="R11" s="10"/>
      <c r="S11" s="10"/>
      <c r="T11" s="10"/>
      <c r="U11" s="9"/>
      <c r="V11" s="30"/>
      <c r="W11" s="30" t="str">
        <f t="shared" si="0"/>
        <v/>
      </c>
      <c r="X11" s="30" t="str">
        <f t="shared" si="1"/>
        <v/>
      </c>
      <c r="Y11" s="6" t="e">
        <f t="shared" si="2"/>
        <v>#REF!</v>
      </c>
      <c r="Z11" s="11"/>
      <c r="AA11" s="12"/>
      <c r="AB11" s="20">
        <f t="shared" si="3"/>
        <v>0</v>
      </c>
      <c r="AC11" s="19"/>
      <c r="AD11" s="14"/>
      <c r="AE11" s="57" t="str">
        <f t="shared" ca="1" si="4"/>
        <v/>
      </c>
      <c r="AF11" s="15"/>
      <c r="AG11" s="1"/>
      <c r="AH11" s="1"/>
      <c r="AI11" s="1"/>
    </row>
    <row r="12" spans="1:35" s="5" customFormat="1">
      <c r="A12" s="7" t="s">
        <v>49</v>
      </c>
      <c r="B12" s="8" t="s">
        <v>58</v>
      </c>
      <c r="C12" s="63"/>
      <c r="D12" s="16" t="s">
        <v>86</v>
      </c>
      <c r="E12" s="17"/>
      <c r="F12" s="16">
        <v>456</v>
      </c>
      <c r="G12" s="16" t="s">
        <v>48</v>
      </c>
      <c r="H12" s="16" t="s">
        <v>73</v>
      </c>
      <c r="I12" s="16">
        <v>6787</v>
      </c>
      <c r="J12" s="9">
        <v>1</v>
      </c>
      <c r="K12" s="10"/>
      <c r="L12" s="18"/>
      <c r="M12" s="10"/>
      <c r="N12" s="10"/>
      <c r="O12" s="10"/>
      <c r="P12" s="10"/>
      <c r="Q12" s="9"/>
      <c r="R12" s="10"/>
      <c r="S12" s="10"/>
      <c r="T12" s="10"/>
      <c r="U12" s="9"/>
      <c r="V12" s="30"/>
      <c r="W12" s="30" t="str">
        <f t="shared" si="0"/>
        <v/>
      </c>
      <c r="X12" s="30" t="str">
        <f t="shared" si="1"/>
        <v/>
      </c>
      <c r="Y12" s="6" t="e">
        <f t="shared" si="2"/>
        <v>#REF!</v>
      </c>
      <c r="Z12" s="11"/>
      <c r="AA12" s="12"/>
      <c r="AB12" s="20">
        <f t="shared" si="3"/>
        <v>0</v>
      </c>
      <c r="AC12" s="19"/>
      <c r="AD12" s="14"/>
      <c r="AE12" s="57" t="str">
        <f t="shared" ca="1" si="4"/>
        <v/>
      </c>
      <c r="AF12" s="15"/>
      <c r="AG12" s="1"/>
      <c r="AH12" s="1"/>
      <c r="AI12" s="1"/>
    </row>
    <row r="13" spans="1:35" s="5" customFormat="1">
      <c r="A13" s="7" t="s">
        <v>49</v>
      </c>
      <c r="B13" s="8" t="s">
        <v>61</v>
      </c>
      <c r="C13" s="63"/>
      <c r="D13" s="16" t="s">
        <v>45</v>
      </c>
      <c r="E13" s="17"/>
      <c r="F13" s="16">
        <v>456</v>
      </c>
      <c r="G13" s="16" t="s">
        <v>48</v>
      </c>
      <c r="H13" s="16" t="s">
        <v>74</v>
      </c>
      <c r="I13" s="16">
        <v>365746</v>
      </c>
      <c r="J13" s="9">
        <v>1</v>
      </c>
      <c r="K13" s="10"/>
      <c r="L13" s="18"/>
      <c r="M13" s="10"/>
      <c r="N13" s="10"/>
      <c r="O13" s="10"/>
      <c r="P13" s="10"/>
      <c r="Q13" s="9"/>
      <c r="R13" s="10"/>
      <c r="S13" s="10"/>
      <c r="T13" s="10"/>
      <c r="U13" s="9"/>
      <c r="V13" s="30"/>
      <c r="W13" s="30" t="str">
        <f t="shared" si="0"/>
        <v/>
      </c>
      <c r="X13" s="30" t="str">
        <f t="shared" si="1"/>
        <v/>
      </c>
      <c r="Y13" s="6" t="e">
        <f t="shared" si="2"/>
        <v>#REF!</v>
      </c>
      <c r="Z13" s="11"/>
      <c r="AA13" s="12"/>
      <c r="AB13" s="20">
        <f t="shared" si="3"/>
        <v>0</v>
      </c>
      <c r="AC13" s="19"/>
      <c r="AD13" s="14"/>
      <c r="AE13" s="57" t="str">
        <f t="shared" ca="1" si="4"/>
        <v/>
      </c>
      <c r="AF13" s="15"/>
      <c r="AG13" s="1"/>
      <c r="AH13" s="1"/>
      <c r="AI13" s="1"/>
    </row>
    <row r="14" spans="1:35" s="5" customFormat="1">
      <c r="A14" s="7" t="s">
        <v>49</v>
      </c>
      <c r="B14" s="8" t="s">
        <v>62</v>
      </c>
      <c r="C14" s="63"/>
      <c r="D14" s="16" t="s">
        <v>43</v>
      </c>
      <c r="E14" s="17"/>
      <c r="F14" s="16">
        <v>456</v>
      </c>
      <c r="G14" s="16" t="s">
        <v>48</v>
      </c>
      <c r="H14" s="16" t="s">
        <v>75</v>
      </c>
      <c r="I14" s="16">
        <v>354</v>
      </c>
      <c r="J14" s="9">
        <v>1</v>
      </c>
      <c r="K14" s="10"/>
      <c r="L14" s="18"/>
      <c r="M14" s="10"/>
      <c r="N14" s="10"/>
      <c r="O14" s="10"/>
      <c r="P14" s="10"/>
      <c r="Q14" s="9"/>
      <c r="R14" s="10"/>
      <c r="S14" s="10"/>
      <c r="T14" s="10"/>
      <c r="U14" s="9"/>
      <c r="V14" s="30"/>
      <c r="W14" s="30" t="str">
        <f t="shared" si="0"/>
        <v/>
      </c>
      <c r="X14" s="30" t="str">
        <f t="shared" si="1"/>
        <v/>
      </c>
      <c r="Y14" s="6" t="e">
        <f t="shared" si="2"/>
        <v>#REF!</v>
      </c>
      <c r="Z14" s="11"/>
      <c r="AA14" s="12"/>
      <c r="AB14" s="20">
        <f t="shared" si="3"/>
        <v>0</v>
      </c>
      <c r="AC14" s="19"/>
      <c r="AD14" s="14"/>
      <c r="AE14" s="57" t="str">
        <f t="shared" ca="1" si="4"/>
        <v/>
      </c>
      <c r="AF14" s="15"/>
      <c r="AG14" s="1"/>
      <c r="AH14" s="1"/>
      <c r="AI14" s="1"/>
    </row>
    <row r="15" spans="1:35" ht="21">
      <c r="A15" s="71"/>
      <c r="B15" s="71"/>
      <c r="C15" s="71"/>
      <c r="D15" s="71"/>
      <c r="E15" s="72"/>
      <c r="F15" s="71"/>
      <c r="G15" s="71"/>
      <c r="H15" s="71"/>
      <c r="I15" s="71"/>
      <c r="J15" s="73">
        <f>SUBTOTAL(9,J2:J14)</f>
        <v>13</v>
      </c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3">
        <f>SUBTOTAL(3,U2:U14)</f>
        <v>0</v>
      </c>
      <c r="V15" s="61">
        <f>SUBTOTAL(9,V2:V14)</f>
        <v>0</v>
      </c>
      <c r="W15" s="61">
        <f>SUBTOTAL(9,W2:W14)</f>
        <v>0</v>
      </c>
      <c r="X15" s="61">
        <f>SUBTOTAL(9,X2:X14)</f>
        <v>0</v>
      </c>
      <c r="Y15" s="38" t="e">
        <f>SUBTOTAL(9,Y2:Y14)</f>
        <v>#REF!</v>
      </c>
      <c r="Z15" s="71"/>
      <c r="AA15" s="62">
        <f>SUBTOTAL(3,AA2:AA14)</f>
        <v>0</v>
      </c>
      <c r="AB15" s="62">
        <f>SUBTOTAL(9,AB2:AB14)</f>
        <v>0</v>
      </c>
      <c r="AC15" s="71"/>
      <c r="AD15" s="71"/>
      <c r="AE15" s="71"/>
      <c r="AF15" s="71"/>
    </row>
    <row r="16" spans="1:35" ht="21">
      <c r="A16" s="71"/>
      <c r="B16" s="71"/>
      <c r="C16" s="71"/>
      <c r="D16" s="71"/>
      <c r="E16" s="72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83" t="s">
        <v>47</v>
      </c>
      <c r="W16" s="82">
        <f>SUM(V15:X15)</f>
        <v>0</v>
      </c>
      <c r="X16" s="82"/>
      <c r="Y16" s="60" t="e">
        <f>SUM(Y2:Y14)</f>
        <v>#REF!</v>
      </c>
      <c r="Z16" s="71"/>
      <c r="AA16" s="74"/>
      <c r="AB16" s="71"/>
      <c r="AC16" s="71"/>
      <c r="AD16" s="71"/>
      <c r="AE16" s="71"/>
      <c r="AF16" s="71"/>
    </row>
    <row r="17" spans="1:32" s="4" customFormat="1" ht="30">
      <c r="A17" s="47" t="s">
        <v>26</v>
      </c>
      <c r="B17" s="40"/>
      <c r="C17" s="40"/>
      <c r="D17" s="40"/>
      <c r="E17" s="75"/>
      <c r="F17" s="40"/>
      <c r="G17" s="40"/>
      <c r="H17" s="40"/>
      <c r="I17" s="22" t="e">
        <f>DAAFEUR1</f>
        <v>#REF!</v>
      </c>
      <c r="J17" s="31">
        <f>SUMIFS(J2:J14,B2:B14,DAAFEUR1,AA2:AA14,"OK")</f>
        <v>0</v>
      </c>
      <c r="K17" s="40"/>
      <c r="L17" s="76"/>
      <c r="M17" s="40"/>
      <c r="N17" s="40"/>
      <c r="O17" s="40"/>
      <c r="P17" s="40"/>
      <c r="Q17" s="37" t="e">
        <f>#REF!</f>
        <v>#REF!</v>
      </c>
      <c r="R17" s="40"/>
      <c r="S17" s="77"/>
      <c r="T17" s="29" t="s">
        <v>16</v>
      </c>
      <c r="U17" s="29">
        <f>COUNTIF(U2:U14,"OK")</f>
        <v>0</v>
      </c>
      <c r="V17" s="40"/>
      <c r="W17" s="41" t="s">
        <v>34</v>
      </c>
      <c r="X17" s="42" t="e">
        <f>#REF!</f>
        <v>#REF!</v>
      </c>
      <c r="Y17" s="43" t="s">
        <v>35</v>
      </c>
      <c r="Z17" s="44" t="e">
        <f>IF(J2="","",$X$17+($X$20*(J2-1)))</f>
        <v>#REF!</v>
      </c>
      <c r="AA17" s="29">
        <f>COUNTIF(AA2:AA14,"OK")</f>
        <v>0</v>
      </c>
      <c r="AB17" s="21">
        <f>SUMIFS(AB2:AB14,B2:B14,DAAFEUR1,AA2:AA14,"OK")</f>
        <v>0</v>
      </c>
      <c r="AC17" s="22" t="e">
        <f>DAAFEUR1</f>
        <v>#REF!</v>
      </c>
      <c r="AD17" s="40"/>
      <c r="AE17" s="40"/>
      <c r="AF17" s="40"/>
    </row>
    <row r="18" spans="1:32" s="4" customFormat="1" ht="30.75" thickBot="1">
      <c r="A18" s="48" t="s">
        <v>32</v>
      </c>
      <c r="B18" s="49" t="s">
        <v>29</v>
      </c>
      <c r="C18" s="40"/>
      <c r="D18" s="40"/>
      <c r="E18" s="75"/>
      <c r="F18" s="40"/>
      <c r="G18" s="40"/>
      <c r="H18" s="40"/>
      <c r="I18" s="24" t="e">
        <f>DAAFEUR3</f>
        <v>#REF!</v>
      </c>
      <c r="J18" s="32">
        <f>SUMIFS(J2:J14,B2:B14,DAAFEUR3,AA2:AA14,"OK")</f>
        <v>0</v>
      </c>
      <c r="K18" s="40"/>
      <c r="L18" s="76"/>
      <c r="M18" s="40"/>
      <c r="N18" s="40"/>
      <c r="O18" s="40"/>
      <c r="P18" s="40"/>
      <c r="Q18" s="37" t="e">
        <f>#REF!</f>
        <v>#REF!</v>
      </c>
      <c r="R18" s="40"/>
      <c r="S18" s="77"/>
      <c r="T18" s="29" t="s">
        <v>10</v>
      </c>
      <c r="U18" s="29">
        <f>COUNTA(U2:U14)+COUNTBLANK(U2:U14)</f>
        <v>13</v>
      </c>
      <c r="V18" s="40"/>
      <c r="W18" s="45" t="s">
        <v>36</v>
      </c>
      <c r="X18" s="42" t="e">
        <f>#REF!</f>
        <v>#REF!</v>
      </c>
      <c r="Y18" s="43" t="s">
        <v>35</v>
      </c>
      <c r="Z18" s="44" t="e">
        <f>IF(J2="","",$X$17+($X$20*(J2-1)))</f>
        <v>#REF!</v>
      </c>
      <c r="AA18" s="29">
        <f>COUNTA(AA2:AA14)+COUNTBLANK(AA2:AA14)</f>
        <v>13</v>
      </c>
      <c r="AB18" s="23">
        <f>SUMIFS(AB2:AB14,B2:B14,DAAFEUR3,AA2:AA14,"OK")</f>
        <v>0</v>
      </c>
      <c r="AC18" s="24" t="e">
        <f>DAAFEUR3</f>
        <v>#REF!</v>
      </c>
      <c r="AD18" s="40"/>
      <c r="AE18" s="40"/>
      <c r="AF18" s="40"/>
    </row>
    <row r="19" spans="1:32" s="4" customFormat="1" ht="30.75" thickBot="1">
      <c r="A19" s="50" t="s">
        <v>27</v>
      </c>
      <c r="B19" s="51" t="s">
        <v>28</v>
      </c>
      <c r="C19" s="40"/>
      <c r="D19" s="40"/>
      <c r="E19" s="75"/>
      <c r="F19" s="40"/>
      <c r="G19" s="40"/>
      <c r="H19" s="40"/>
      <c r="I19" s="26" t="e">
        <f>DAAFEUR2</f>
        <v>#REF!</v>
      </c>
      <c r="J19" s="33">
        <f>SUMIFS(J2:J14,B2:B14,DAAFEUR2,AA2:AA14,"OK")</f>
        <v>0</v>
      </c>
      <c r="K19" s="40"/>
      <c r="L19" s="76"/>
      <c r="M19" s="40"/>
      <c r="N19" s="40"/>
      <c r="O19" s="40"/>
      <c r="P19" s="40"/>
      <c r="Q19" s="37" t="e">
        <f>#REF!</f>
        <v>#REF!</v>
      </c>
      <c r="R19" s="40"/>
      <c r="S19" s="40"/>
      <c r="T19" s="40"/>
      <c r="U19" s="40"/>
      <c r="V19" s="40"/>
      <c r="W19" s="45" t="s">
        <v>37</v>
      </c>
      <c r="X19" s="42" t="e">
        <f>#REF!</f>
        <v>#REF!</v>
      </c>
      <c r="Y19" s="43" t="s">
        <v>35</v>
      </c>
      <c r="Z19" s="44" t="e">
        <f>IF(J2="","",$X$17+($X$20*(J2-1)))</f>
        <v>#REF!</v>
      </c>
      <c r="AA19" s="78"/>
      <c r="AB19" s="25">
        <f>SUMIFS(AB2:AB14,B2:B14,DAAFEUR2,AA2:AA14,"OK")</f>
        <v>0</v>
      </c>
      <c r="AC19" s="26" t="e">
        <f>DAAFEUR2</f>
        <v>#REF!</v>
      </c>
      <c r="AD19" s="40"/>
      <c r="AE19" s="40"/>
      <c r="AF19" s="40"/>
    </row>
    <row r="20" spans="1:32" s="4" customFormat="1" ht="30.75" thickBot="1">
      <c r="A20" s="52" t="s">
        <v>27</v>
      </c>
      <c r="B20" s="51" t="s">
        <v>30</v>
      </c>
      <c r="C20" s="40"/>
      <c r="D20" s="40"/>
      <c r="E20" s="75"/>
      <c r="F20" s="40"/>
      <c r="G20" s="40"/>
      <c r="H20" s="40"/>
      <c r="I20" s="28" t="e">
        <f>DAAFEUR4</f>
        <v>#REF!</v>
      </c>
      <c r="J20" s="34">
        <f>SUMIFS(J2:J14,B2:B14,DAAFEUR4,AA2:AA14,"OK")</f>
        <v>0</v>
      </c>
      <c r="K20" s="40"/>
      <c r="L20" s="79"/>
      <c r="M20" s="40"/>
      <c r="N20" s="40"/>
      <c r="O20" s="40"/>
      <c r="P20" s="40"/>
      <c r="Q20" s="37" t="e">
        <f>#REF!</f>
        <v>#REF!</v>
      </c>
      <c r="R20" s="40"/>
      <c r="S20" s="40"/>
      <c r="T20" s="40"/>
      <c r="U20" s="40"/>
      <c r="V20" s="40"/>
      <c r="W20" s="46" t="s">
        <v>38</v>
      </c>
      <c r="X20" s="42" t="e">
        <f>#REF!</f>
        <v>#REF!</v>
      </c>
      <c r="Y20" s="43" t="s">
        <v>35</v>
      </c>
      <c r="Z20" s="59"/>
      <c r="AA20" s="78"/>
      <c r="AB20" s="27">
        <f>SUMIFS(AB2:AB14,B2:B14,DAAFEUR4,AA2:AA14,"OK")</f>
        <v>0</v>
      </c>
      <c r="AC20" s="28" t="e">
        <f>DAAFEUR4</f>
        <v>#REF!</v>
      </c>
      <c r="AD20" s="40"/>
      <c r="AE20" s="40"/>
      <c r="AF20" s="40"/>
    </row>
    <row r="21" spans="1:32" s="5" customFormat="1" ht="37.5">
      <c r="A21" s="53" t="s">
        <v>33</v>
      </c>
      <c r="B21" s="54" t="s">
        <v>31</v>
      </c>
      <c r="C21" s="39"/>
      <c r="D21" s="39"/>
      <c r="E21" s="80"/>
      <c r="F21" s="39"/>
      <c r="G21" s="39"/>
      <c r="H21" s="39"/>
      <c r="I21" s="35" t="s">
        <v>15</v>
      </c>
      <c r="J21" s="36">
        <f>SUM(J17:J20)</f>
        <v>0</v>
      </c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58"/>
      <c r="X21" s="58"/>
      <c r="Y21" s="58"/>
      <c r="Z21" s="58"/>
      <c r="AA21" s="81"/>
      <c r="AB21" s="55">
        <f>SUM(AB17:AB20)</f>
        <v>0</v>
      </c>
      <c r="AC21" s="56" t="s">
        <v>10</v>
      </c>
      <c r="AD21" s="39"/>
      <c r="AE21" s="39"/>
      <c r="AF21" s="39"/>
    </row>
  </sheetData>
  <sheetProtection formatCells="0" formatColumns="0" formatRows="0" insertColumns="0" insertRows="0" deleteRows="0" selectLockedCells="1" sort="0" autoFilter="0" pivotTables="0"/>
  <scenarios current="0" show="0">
    <scenario name="CLOTURE" count="13" user="daniel.kerrizore" comment="Créé par daniel.kerrizore le 21/11/2014">
      <inputCells r="A35" undone="1" val=""/>
      <inputCells r="V32" undone="1" val=""/>
      <inputCells r="Q32" undone="1" val=""/>
      <inputCells r="P32" undone="1" val=""/>
      <inputCells r="O32" undone="1" val=""/>
      <inputCells r="N32" undone="1" val=""/>
      <inputCells r="L32" undone="1" val=""/>
      <inputCells r="X32" undone="1" val="A CONF"/>
      <inputCells r="W32" undone="1" val="13"/>
      <inputCells r="K32" undone="1" val="2"/>
      <inputCells r="J32" undone="1" val="06 46 52 54 66 - 07 78 10 74 32"/>
      <inputCells r="E32" undone="1" val="3 impasse des Jardins "/>
      <inputCells r="D32" undone="1" val="M. et Mme BEAUPERE JEAN "/>
    </scenario>
  </scenarios>
  <autoFilter ref="A1:AI1">
    <sortState ref="A2:AI2309">
      <sortCondition ref="G1"/>
    </sortState>
  </autoFilter>
  <customSheetViews>
    <customSheetView guid="{2B9C7CB7-BF20-4EA5-A33A-B9B77BD4226F}" scale="70" zeroValues="0" showAutoFilter="1">
      <pane xSplit="3" ySplit="1" topLeftCell="D2" activePane="bottomRight" state="frozen"/>
      <selection pane="bottomRight"/>
      <pageMargins left="0.7" right="0.7" top="0.75" bottom="0.75" header="0.3" footer="0.3"/>
      <pageSetup paperSize="9" orientation="portrait" r:id="rId1"/>
      <autoFilter ref="A1:AI1">
        <sortState ref="A2:AI2309">
          <sortCondition ref="G1"/>
        </sortState>
      </autoFilter>
    </customSheetView>
    <customSheetView guid="{633E9DC2-F652-41C3-8147-FA3B360DA111}" scale="70" zeroValues="0" showAutoFilter="1">
      <pane xSplit="3" ySplit="1" topLeftCell="T2" activePane="bottomRight" state="frozen"/>
      <selection pane="bottomRight" activeCell="AA5" sqref="AA5"/>
      <pageMargins left="0.7" right="0.7" top="0.75" bottom="0.75" header="0.3" footer="0.3"/>
      <pageSetup paperSize="9" orientation="portrait" r:id="rId2"/>
      <autoFilter ref="A1:AC750"/>
    </customSheetView>
    <customSheetView guid="{0C061DAB-B367-4A26-9AEC-349831030580}" scale="70" zeroValues="0" showAutoFilter="1">
      <pane xSplit="3" ySplit="1" topLeftCell="I2" activePane="bottomRight" state="frozen"/>
      <selection pane="bottomRight" activeCell="N3" sqref="N3"/>
      <pageMargins left="0.7" right="0.7" top="0.75" bottom="0.75" header="0.3" footer="0.3"/>
      <pageSetup paperSize="9" orientation="portrait" r:id="rId3"/>
      <autoFilter ref="A1:AC751"/>
    </customSheetView>
    <customSheetView guid="{0A48AD30-0D69-407F-BFB5-7D7E777B4356}" scale="70" showAutoFilter="1" topLeftCell="A91">
      <selection activeCell="E121" sqref="E121"/>
      <pageMargins left="0.7" right="0.7" top="0.75" bottom="0.75" header="0.3" footer="0.3"/>
      <pageSetup paperSize="9" orientation="portrait" r:id="rId4"/>
      <autoFilter ref="A1:AD151">
        <sortState ref="A2:AC152">
          <sortCondition ref="H1:H89"/>
        </sortState>
      </autoFilter>
    </customSheetView>
    <customSheetView guid="{CDF23995-DBEF-4437-B75E-7ED47E532E90}" scale="70" showAutoFilter="1" topLeftCell="D1">
      <selection activeCell="K20" sqref="K20"/>
      <pageMargins left="0.7" right="0.7" top="0.75" bottom="0.75" header="0.3" footer="0.3"/>
      <pageSetup paperSize="9" orientation="portrait" r:id="rId5"/>
      <autoFilter ref="A1:W71"/>
    </customSheetView>
    <customSheetView guid="{BF383E91-619E-4AA6-87B8-A69F679F0997}" scale="70" showAutoFilter="1">
      <selection activeCell="G27" sqref="G27"/>
      <pageMargins left="0.7" right="0.7" top="0.75" bottom="0.75" header="0.3" footer="0.3"/>
      <pageSetup paperSize="9" orientation="portrait" r:id="rId6"/>
      <autoFilter ref="A2:V72">
        <sortState ref="A4:V72">
          <sortCondition ref="D2:D72"/>
        </sortState>
      </autoFilter>
    </customSheetView>
    <customSheetView guid="{2835901A-083D-476E-AA4D-999DE7BA29BA}" scale="80" showAutoFilter="1">
      <selection activeCell="C13" sqref="C13"/>
      <pageMargins left="0.7" right="0.7" top="0.75" bottom="0.75" header="0.3" footer="0.3"/>
      <pageSetup paperSize="9" orientation="portrait" r:id="rId7"/>
      <autoFilter ref="A2:V72">
        <sortState ref="A3:V72">
          <sortCondition ref="D2:D72"/>
        </sortState>
      </autoFilter>
    </customSheetView>
    <customSheetView guid="{FB16B2B5-A04E-407E-AD4F-1B16E06700AA}" scale="70">
      <selection activeCell="C17" sqref="C17"/>
      <pageMargins left="0.7" right="0.7" top="0.75" bottom="0.75" header="0.3" footer="0.3"/>
      <pageSetup paperSize="9" orientation="portrait" r:id="rId8"/>
    </customSheetView>
    <customSheetView guid="{58DECEF4-128B-4616-9657-92711123DC07}" scale="55" topLeftCell="G1">
      <selection activeCell="J9" sqref="J9"/>
      <pageMargins left="0.7" right="0.7" top="0.75" bottom="0.75" header="0.3" footer="0.3"/>
      <pageSetup paperSize="9" orientation="portrait" r:id="rId9"/>
    </customSheetView>
    <customSheetView guid="{CCE67AB9-A550-448E-93AA-8ECE3542E26F}" scale="60" fitToPage="1" showAutoFilter="1" topLeftCell="H1">
      <selection activeCell="P80" sqref="P80"/>
      <pageMargins left="0.31496062992125984" right="0.31496062992125984" top="0.35433070866141736" bottom="0.35433070866141736" header="0.11811023622047245" footer="0.11811023622047245"/>
      <pageSetup paperSize="9" scale="13" orientation="landscape" r:id="rId10"/>
      <autoFilter ref="B1:Z89"/>
    </customSheetView>
    <customSheetView guid="{33A0C8BC-FBEA-4072-BE80-D2A252A4CD28}" scale="85" filter="1" showAutoFilter="1">
      <pane xSplit="3" ySplit="5" topLeftCell="L6" activePane="bottomRight" state="frozen"/>
      <selection pane="bottomRight" activeCell="M1" sqref="M1"/>
      <pageMargins left="0.7" right="0.7" top="0.75" bottom="0.75" header="0.3" footer="0.3"/>
      <pageSetup paperSize="9" orientation="portrait" r:id="rId11"/>
      <autoFilter ref="B1:Z89">
        <filterColumn colId="0">
          <filters>
            <filter val="VALLAIS THIBAUD"/>
          </filters>
        </filterColumn>
      </autoFilter>
    </customSheetView>
    <customSheetView guid="{8C5AAC8E-3392-4374-BBB5-EA7C1E03FCEC}" scale="60" showPageBreaks="1" fitToPage="1" filter="1" showAutoFilter="1">
      <selection activeCell="I78" sqref="I78"/>
      <pageMargins left="0.31496062992125984" right="0.31496062992125984" top="0.35433070866141736" bottom="0.35433070866141736" header="0.11811023622047245" footer="0.11811023622047245"/>
      <printOptions horizontalCentered="1" verticalCentered="1"/>
      <pageSetup paperSize="9" scale="10" orientation="landscape" r:id="rId12"/>
      <autoFilter ref="A1:AD152">
        <filterColumn colId="1">
          <filters>
            <filter val="VALLAIS THIBAUD"/>
          </filters>
        </filterColumn>
        <sortState ref="A3:AD152">
          <sortCondition ref="E1:E151"/>
        </sortState>
      </autoFilter>
    </customSheetView>
  </customSheetViews>
  <conditionalFormatting sqref="AE2:AE14">
    <cfRule type="expression" dxfId="28" priority="6">
      <formula>$AE2="A RELANCER"</formula>
    </cfRule>
    <cfRule type="expression" dxfId="27" priority="7">
      <formula>$AE2="URGENCE RELANCE"</formula>
    </cfRule>
  </conditionalFormatting>
  <conditionalFormatting sqref="U2:Y14">
    <cfRule type="expression" dxfId="26" priority="161">
      <formula>$U2="OK"=TRUE</formula>
    </cfRule>
  </conditionalFormatting>
  <conditionalFormatting sqref="U2:Z14">
    <cfRule type="expression" dxfId="25" priority="10">
      <formula>$Z2="OK"=TRUE</formula>
    </cfRule>
    <cfRule type="expression" dxfId="24" priority="14">
      <formula>$Z2="ABSENTE"=TRUE</formula>
    </cfRule>
  </conditionalFormatting>
  <conditionalFormatting sqref="C2:AA14">
    <cfRule type="expression" dxfId="23" priority="9">
      <formula>$AA2="OK"=TRUE</formula>
    </cfRule>
  </conditionalFormatting>
  <conditionalFormatting sqref="R2:T14">
    <cfRule type="expression" dxfId="22" priority="223">
      <formula>$R2:$R14&lt;&gt;""</formula>
    </cfRule>
  </conditionalFormatting>
  <conditionalFormatting sqref="O2:T14">
    <cfRule type="expression" dxfId="21" priority="225">
      <formula>$S2:$S14&lt;&gt;""</formula>
    </cfRule>
    <cfRule type="expression" dxfId="20" priority="226">
      <formula>$Q2:$Q14&lt;&gt;""</formula>
    </cfRule>
    <cfRule type="expression" dxfId="19" priority="227">
      <formula>$O2:$O14&lt;&gt;""</formula>
    </cfRule>
  </conditionalFormatting>
  <conditionalFormatting sqref="B2:AB14">
    <cfRule type="expression" dxfId="18" priority="231">
      <formula>IF($B2:$B14=DAAFEUR1,TRUE,FALSE)</formula>
    </cfRule>
    <cfRule type="expression" dxfId="17" priority="232">
      <formula>IF($B2:$B14=DAAFEUR2,TRUE,FALSE)</formula>
    </cfRule>
    <cfRule type="expression" dxfId="16" priority="233">
      <formula>IF($B2:$B14=DAAFEUR3, TRUE,FALSE)</formula>
    </cfRule>
    <cfRule type="expression" dxfId="15" priority="234">
      <formula>IF($B2:$B14=DAAFEUR4, TRUE,FALSE)</formula>
    </cfRule>
  </conditionalFormatting>
  <dataValidations xWindow="537" yWindow="239" count="37">
    <dataValidation allowBlank="1" sqref="Z20 A18 A1:AF1"/>
    <dataValidation showInputMessage="1" showErrorMessage="1" sqref="I21 L20 AC21"/>
    <dataValidation type="list" showInputMessage="1" showErrorMessage="1" sqref="X24:Z1048576">
      <formula1>"Mauvais numéro,refus,déjà fait"</formula1>
    </dataValidation>
    <dataValidation type="custom" allowBlank="1" showErrorMessage="1" errorTitle="ERREUR" error="NE RIEN INSCRIRE ICI, MERCI !" sqref="Z18:Z19">
      <formula1>Z18</formula1>
    </dataValidation>
    <dataValidation type="custom" showErrorMessage="1" errorTitle="ERREUR" error="NE RIEN INSCRIRE ICI, MERCI !" sqref="Z17">
      <formula1>Z17</formula1>
    </dataValidation>
    <dataValidation type="custom" allowBlank="1" showInputMessage="1" showErrorMessage="1" errorTitle="ERREUR" error="NE RIEN INSCRIRE !_x000a__x000a_contact :_x000a_dkerrizore@allodiagnostic.fr_x000a__x000a_" sqref="Q17:Q20">
      <formula1>Q17</formula1>
    </dataValidation>
    <dataValidation type="custom" showErrorMessage="1" errorTitle="ERREUR" error="NE RIEN INSCRIRE !_x000a__x000a_contact :_x000a_dkerrizore@allodiagnostic.fr" sqref="W17:Y20">
      <formula1>W17</formula1>
    </dataValidation>
    <dataValidation type="custom" allowBlank="1" showInputMessage="1" showErrorMessage="1" errorTitle="CALCUL AUTOMATIQUE" error="CALCUL AUTOMATIQUE, PAS TOUCHE !" sqref="J21">
      <formula1>SUM(J17:J20)</formula1>
    </dataValidation>
    <dataValidation type="custom" showInputMessage="1" showErrorMessage="1" errorTitle="CALCUL AUTOMATIQUE" error="CALCUL AUTOMATIQUE, PAS TOUCHE !" sqref="AB15">
      <formula1>SUBTOTAL(9,AB2:AB14)</formula1>
    </dataValidation>
    <dataValidation type="custom" allowBlank="1" showInputMessage="1" showErrorMessage="1" errorTitle="CALCUL AUTOMATIQUE" error="CALCUL AUTOMATIQUE, PAS TOUCHE !" sqref="AA15">
      <formula1>SUBTOTAL(3,AA2:AA14)</formula1>
    </dataValidation>
    <dataValidation type="custom" allowBlank="1" showInputMessage="1" showErrorMessage="1" errorTitle="CALCUL AUTOMATIQUE" error="CALCUL AUTOMATIQUE, PAS TOUCHE !" sqref="Y15">
      <formula1>SUBTOTAL(9,Y2:Y14)</formula1>
    </dataValidation>
    <dataValidation sqref="B17:B21"/>
    <dataValidation type="list" showInputMessage="1" showErrorMessage="1" sqref="B31:B1048576 B15:B16 C15:C1048576">
      <formula1>"VALLAIS THIBAUD,HENRY MANUEL,BOURSEAU J CHARLES"</formula1>
    </dataValidation>
    <dataValidation showInputMessage="1" sqref="B22:B30"/>
    <dataValidation type="custom" showErrorMessage="1" errorTitle="CALCUL AUTOMATIQUE" error="Cellule de calcul automatique. Pas touche !" sqref="AB2:AB10 AB12:AB14">
      <formula1>SUM(IF(AA2="OK",V2:X2))</formula1>
    </dataValidation>
    <dataValidation allowBlank="1" showInputMessage="1" errorTitle="CALCUL AUTOMATIQUE" error="CALCUL AUTOMATIQUE, PAS TOUCHE !" sqref="AB17:AB20 J17:J20"/>
    <dataValidation type="custom" showErrorMessage="1" errorTitle="CALCUL AUTOMATIQUE" error="Cellule de calcul automatique. Pas touche !" sqref="AB11">
      <formula1>SUM(IF(AA11="OK",V11:X11))</formula1>
    </dataValidation>
    <dataValidation type="date" errorStyle="information" operator="greaterThan" allowBlank="1" showErrorMessage="1" errorTitle="DATE INCORRECTE" error="Vous devez inscrire dans cette cellule la date de votre 2ème appel non abouti au minimum 1 jour après votre 1er appel ou alors la date de votre RDV obtenu lors de cet appel sous la forme &quot;RDV xx/xx/xxxx&quot; !" sqref="N2:N14">
      <formula1>M2</formula1>
    </dataValidation>
    <dataValidation type="date" errorStyle="information" operator="greaterThan" allowBlank="1" showErrorMessage="1" errorTitle="DATE INCORRECTE" error="Vous devez inscrire dans cette cellule la date de votre 3ème appel non abouti au minimum 1 jour après votre 2ème appel ou alors la date de votre RDV obtenu lors de cet appel sous la forme &quot;RDV xx/xx/xxxx&quot; !" sqref="O2:O14">
      <formula1>N2</formula1>
    </dataValidation>
    <dataValidation type="list" showInputMessage="1" showErrorMessage="1" sqref="AA2:AA14 U2:U14">
      <formula1>"OK"</formula1>
    </dataValidation>
    <dataValidation type="date" allowBlank="1" showInputMessage="1" showErrorMessage="1" errorTitle="DATE UNIQUEMENT" error="Vous devez saisir la date à laquelle la facture a été envoyée." sqref="AD2:AD14">
      <formula1>AD2</formula1>
      <formula2>AD2</formula2>
    </dataValidation>
    <dataValidation type="date" allowBlank="1" showInputMessage="1" showErrorMessage="1" errorTitle="DATE INCORRECTE" error="Il faut inscrire la date à laquelle vous avez prévenu l'agence du ou des problèmes rencontrés pour cette mission." sqref="R2:R14">
      <formula1>R2</formula1>
      <formula2>R2</formula2>
    </dataValidation>
    <dataValidation type="list" showInputMessage="1" sqref="Q2:Q14">
      <formula1>"Mauvais numéro,Refus,Déjà fait"</formula1>
    </dataValidation>
    <dataValidation type="list" sqref="Z2:Z14">
      <formula1>"OK,ABSENTE"</formula1>
    </dataValidation>
    <dataValidation allowBlank="1" showInputMessage="1" sqref="AF2:AF14"/>
    <dataValidation allowBlank="1" errorTitle="DATE INCORRECTE" error="Il faut inscrire la date à laquelle vous avez prévenu l'agence du ou des problèmes rencontrés pour cette mission." sqref="T2:T14"/>
    <dataValidation type="date" errorStyle="information" allowBlank="1" showErrorMessage="1" errorTitle="DATE" error="Vous devez inscrire dans cette cellule la date de votre 1er appel non abouti ou alors la date de votre RDV obtenu lors de cet appel sous la forme &quot;RDV xx/xx/xxxx&quot; !" sqref="M2:M14">
      <formula1>M2</formula1>
      <formula2>M2</formula2>
    </dataValidation>
    <dataValidation type="date" allowBlank="1" sqref="P2:P14">
      <formula1>P2</formula1>
      <formula2>P2</formula2>
    </dataValidation>
    <dataValidation type="date" allowBlank="1" showErrorMessage="1" errorTitle="DATE INCORRECTE" error="Il faut inscrire la date à laquelle l'agence vous a répondu." sqref="S2:S14">
      <formula1>S2</formula1>
      <formula2>S2</formula2>
    </dataValidation>
    <dataValidation type="list" sqref="J2:J14">
      <formula1>"1,2,3,4,5"</formula1>
    </dataValidation>
    <dataValidation type="date" showInputMessage="1" showErrorMessage="1" errorTitle="DATE INCORRECTE" error="Vous devez inscrire la date à laque vous avez posé le DAAF." sqref="K2:K14">
      <formula1>K2</formula1>
      <formula2>K2</formula2>
    </dataValidation>
    <dataValidation type="custom" showErrorMessage="1" errorTitle="CALCUL AUTOMATIQUE" error="CALCUL AUTOMATIQUE, PAS TOUCHE !" sqref="V2:X14">
      <formula1>V2</formula1>
    </dataValidation>
    <dataValidation type="list" errorStyle="warning" allowBlank="1" showErrorMessage="1" errorTitle="EXPERT NON RECONNU" error="Le nom de l'expert saisi ne correspond pas à ceux identifiés pour effectuer ces missions. Les calculs automatiques ne seront pas pris en compte pour cette personne._x000a__x000a_Contact: Daniel Kerrizoré dkerrizore@allodiagnostic.fr" sqref="B2:B14">
      <formula1>DAAFEURS</formula1>
    </dataValidation>
    <dataValidation errorStyle="information" errorTitle="EXPERT NON RECONNU" error="Le nom de l'expert saisi ne correspond pas à ceux identifiés pour effectuer ces missions. Les calculs automatiques ne seront pas pris en compte pour cette personne. Contact: Daniel Kerrizoré dkerrizore@allodiagnostic.fr" sqref="C2:C14"/>
    <dataValidation type="custom" showErrorMessage="1" errorTitle="CALCUL AUTOMATIQUE" error="CALCUL AUTOMATIQUE, PAS TOUCHE !_x000a__x000a_contact: dkerrizore@allodiagnostic.fr" sqref="Y2:Y14">
      <formula1>IF(J2="","",TarifNormal+(Supp*(J2-1)))</formula1>
    </dataValidation>
    <dataValidation type="date" allowBlank="1" showInputMessage="1" showErrorMessage="1" errorTitle="DATE UNIQUEMENT" error="Vous devez saisr la date à laquelle vous avez reçu le réglement de la facture." promptTitle="A RENSEIGNER DANS PROCESS" prompt="Au préalable, vous devez renseigner dans le PROCESS l'emplacement lié aux relances afin que les alertes de relances puissent fonctionner._x000a_NE RIEN INSCRIRE D'AUTRE QUE LA DATE DE PAIEMENT DE LA FACTURE !" sqref="AE2:AE14">
      <formula1>AE2</formula1>
      <formula2>AE2</formula2>
    </dataValidation>
    <dataValidation type="list" errorStyle="warning" allowBlank="1" showInputMessage="1" showErrorMessage="1" errorTitle="A RENSEIGNER DANS PROCESS" error="Il faut remplir la cellule DONNEUR D'ORDRE dans le PROCESS pour que cette cellule se remplisse automatiquement._x000a_Vous pouvez tout de même remplir manuellement cette cellule pour des cas exceptionnels." promptTitle="A RENSEIGNER DANS PROCESS" prompt="Il faut remplir la cellule DONNEUR D'ORDRE dans le PROCESS pour que cette cellule se remplisse automatiquement._x000a_Vous pouvez tout de même remplir manuellement cette cellule pour des cas exceptionnels." sqref="A2:A14">
      <formula1>DONNEURDORDRE</formula1>
    </dataValidation>
  </dataValidation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customSheetViews>
    <customSheetView guid="{2B9C7CB7-BF20-4EA5-A33A-B9B77BD4226F}" state="hidden">
      <pageMargins left="0.7" right="0.7" top="0.75" bottom="0.75" header="0.3" footer="0.3"/>
    </customSheetView>
    <customSheetView guid="{633E9DC2-F652-41C3-8147-FA3B360DA111}" state="hidden">
      <pageMargins left="0.7" right="0.7" top="0.75" bottom="0.75" header="0.3" footer="0.3"/>
    </customSheetView>
    <customSheetView guid="{0C061DAB-B367-4A26-9AEC-349831030580}" state="hidden">
      <pageMargins left="0.7" right="0.7" top="0.75" bottom="0.75" header="0.3" footer="0.3"/>
    </customSheetView>
    <customSheetView guid="{0A48AD30-0D69-407F-BFB5-7D7E777B4356}" state="hidden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BF383E91-619E-4AA6-87B8-A69F679F0997}">
      <pageMargins left="0.7" right="0.7" top="0.75" bottom="0.75" header="0.3" footer="0.3"/>
    </customSheetView>
    <customSheetView guid="{2835901A-083D-476E-AA4D-999DE7BA29BA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CCE67AB9-A550-448E-93AA-8ECE3542E26F}" state="hidden">
      <pageMargins left="0.7" right="0.7" top="0.75" bottom="0.75" header="0.3" footer="0.3"/>
    </customSheetView>
    <customSheetView guid="{33A0C8BC-FBEA-4072-BE80-D2A252A4CD28}" state="hidden">
      <pageMargins left="0.7" right="0.7" top="0.75" bottom="0.75" header="0.3" footer="0.3"/>
    </customSheetView>
    <customSheetView guid="{8C5AAC8E-3392-4374-BBB5-EA7C1E03FCEC}" showPageBreaks="1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customSheetViews>
    <customSheetView guid="{2B9C7CB7-BF20-4EA5-A33A-B9B77BD4226F}" state="hidden">
      <pageMargins left="0.7" right="0.7" top="0.75" bottom="0.75" header="0.3" footer="0.3"/>
    </customSheetView>
    <customSheetView guid="{633E9DC2-F652-41C3-8147-FA3B360DA111}" state="hidden">
      <pageMargins left="0.7" right="0.7" top="0.75" bottom="0.75" header="0.3" footer="0.3"/>
    </customSheetView>
    <customSheetView guid="{0C061DAB-B367-4A26-9AEC-349831030580}" state="hidden">
      <pageMargins left="0.7" right="0.7" top="0.75" bottom="0.75" header="0.3" footer="0.3"/>
    </customSheetView>
    <customSheetView guid="{0A48AD30-0D69-407F-BFB5-7D7E777B4356}" state="hidden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BF383E91-619E-4AA6-87B8-A69F679F0997}">
      <pageMargins left="0.7" right="0.7" top="0.75" bottom="0.75" header="0.3" footer="0.3"/>
    </customSheetView>
    <customSheetView guid="{2835901A-083D-476E-AA4D-999DE7BA29BA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CCE67AB9-A550-448E-93AA-8ECE3542E26F}" state="hidden">
      <pageMargins left="0.7" right="0.7" top="0.75" bottom="0.75" header="0.3" footer="0.3"/>
    </customSheetView>
    <customSheetView guid="{33A0C8BC-FBEA-4072-BE80-D2A252A4CD28}" state="hidden">
      <pageMargins left="0.7" right="0.7" top="0.75" bottom="0.75" header="0.3" footer="0.3"/>
    </customSheetView>
    <customSheetView guid="{8C5AAC8E-3392-4374-BBB5-EA7C1E03FCEC}" showPageBreaks="1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</vt:lpstr>
      <vt:lpstr>Feuil2</vt:lpstr>
      <vt:lpstr>Feuil3</vt:lpstr>
      <vt:lpstr>PRIX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BEILLARD Stephanie</dc:creator>
  <cp:lastModifiedBy>daniel.kerrizore</cp:lastModifiedBy>
  <cp:lastPrinted>2014-12-09T10:37:41Z</cp:lastPrinted>
  <dcterms:created xsi:type="dcterms:W3CDTF">2014-11-12T16:58:30Z</dcterms:created>
  <dcterms:modified xsi:type="dcterms:W3CDTF">2015-01-07T07:06:04Z</dcterms:modified>
</cp:coreProperties>
</file>