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écap" sheetId="2" r:id="rId1"/>
    <sheet name="Référence article" sheetId="1" r:id="rId2"/>
    <sheet name="Stock" sheetId="3" r:id="rId3"/>
    <sheet name="Prévision de vente" sheetId="4" r:id="rId4"/>
    <sheet name="Ordre de fabrication" sheetId="5" r:id="rId5"/>
  </sheets>
  <definedNames>
    <definedName name="DateOF">'Ordre de fabrication'!$D$2:$D$9</definedName>
    <definedName name="des_article">'Référence article'!$B$2:$B$9</definedName>
    <definedName name="Ref_article">'Référence article'!$A$2:$A$9</definedName>
    <definedName name="tb_ref">'Référence article'!$A$2:$B$9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2" l="1"/>
  <c r="F14" i="2"/>
  <c r="E12" i="2"/>
  <c r="D12" i="2"/>
  <c r="R12" i="2"/>
  <c r="R14" i="2"/>
  <c r="P14" i="2"/>
  <c r="S14" i="2"/>
  <c r="T14" i="2"/>
  <c r="U14" i="2"/>
  <c r="V14" i="2"/>
  <c r="W14" i="2"/>
  <c r="X14" i="2"/>
  <c r="Y14" i="2"/>
  <c r="Z14" i="2"/>
  <c r="AA14" i="2"/>
  <c r="AB14" i="2"/>
  <c r="AC14" i="2"/>
  <c r="G14" i="2"/>
  <c r="H14" i="2"/>
  <c r="I14" i="2"/>
  <c r="J14" i="2"/>
  <c r="K14" i="2"/>
  <c r="L14" i="2"/>
  <c r="M14" i="2"/>
  <c r="N14" i="2"/>
  <c r="O14" i="2"/>
  <c r="Q14" i="2"/>
  <c r="G12" i="2"/>
  <c r="H12" i="2"/>
  <c r="I12" i="2"/>
  <c r="J12" i="2"/>
  <c r="K12" i="2"/>
  <c r="L12" i="2"/>
  <c r="M12" i="2"/>
  <c r="N12" i="2"/>
  <c r="O12" i="2"/>
  <c r="P12" i="2"/>
  <c r="Q12" i="2"/>
  <c r="S12" i="2"/>
  <c r="T12" i="2"/>
  <c r="U12" i="2"/>
  <c r="V12" i="2"/>
  <c r="W12" i="2"/>
  <c r="X12" i="2"/>
  <c r="Y12" i="2"/>
  <c r="Z12" i="2"/>
  <c r="AA12" i="2"/>
  <c r="AB12" i="2"/>
  <c r="AC12" i="2"/>
  <c r="E14" i="2"/>
  <c r="B12" i="2"/>
  <c r="R15" i="2" l="1"/>
  <c r="E15" i="2"/>
  <c r="F15" i="2" s="1"/>
  <c r="G15" i="2" l="1"/>
  <c r="H15" i="2" s="1"/>
  <c r="I15" i="2" s="1"/>
  <c r="J15" i="2" s="1"/>
  <c r="K15" i="2" s="1"/>
  <c r="L15" i="2" s="1"/>
  <c r="M15" i="2" s="1"/>
  <c r="N15" i="2" s="1"/>
  <c r="O15" i="2" s="1"/>
  <c r="P15" i="2" s="1"/>
  <c r="S15" i="2"/>
  <c r="T15" i="2" s="1"/>
  <c r="U15" i="2" s="1"/>
  <c r="V15" i="2" s="1"/>
  <c r="W15" i="2" s="1"/>
  <c r="X15" i="2" s="1"/>
  <c r="Y15" i="2" s="1"/>
  <c r="Z15" i="2" s="1"/>
  <c r="AA15" i="2" s="1"/>
  <c r="AB15" i="2" s="1"/>
  <c r="AC15" i="2" s="1"/>
</calcChain>
</file>

<file path=xl/sharedStrings.xml><?xml version="1.0" encoding="utf-8"?>
<sst xmlns="http://schemas.openxmlformats.org/spreadsheetml/2006/main" count="47" uniqueCount="15">
  <si>
    <t>Article 1</t>
  </si>
  <si>
    <t>Article 2</t>
  </si>
  <si>
    <t>Article 3</t>
  </si>
  <si>
    <t>Article 4</t>
  </si>
  <si>
    <t>Article 5</t>
  </si>
  <si>
    <t>Ref article</t>
  </si>
  <si>
    <t>Designation article</t>
  </si>
  <si>
    <t>Stock prévisionnel</t>
  </si>
  <si>
    <t>Prévision de vente</t>
  </si>
  <si>
    <t>Commande excep.</t>
  </si>
  <si>
    <t>Ordre de fabrication</t>
  </si>
  <si>
    <t>Ref Article</t>
  </si>
  <si>
    <t>Désignation article</t>
  </si>
  <si>
    <t>stock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</si>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</sst>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C004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9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Dashed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hair">
        <color indexed="64"/>
      </bottom>
      <diagonal/>
    </border>
    <border>
      <left/>
      <right style="mediumDashed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mediumDashed">
        <color indexed="64"/>
      </bottom>
      <diagonal/>
    </border>
    <border>
      <left style="mediumDashed">
        <color auto="1"/>
      </left>
      <right style="mediumDashed">
        <color auto="1"/>
      </right>
      <top/>
      <bottom/>
      <diagonal/>
    </border>
    <border>
      <left style="mediumDashed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mediumDashed">
        <color auto="1"/>
      </left>
      <right style="mediumDashed">
        <color indexed="64"/>
      </right>
      <top style="mediumDashed">
        <color auto="1"/>
      </top>
      <bottom/>
      <diagonal/>
    </border>
    <border>
      <left style="mediumDashed">
        <color indexed="64"/>
      </left>
      <right/>
      <top style="hair">
        <color indexed="64"/>
      </top>
      <bottom style="hair">
        <color indexed="64"/>
      </bottom>
      <diagonal/>
    </border>
    <border>
      <left style="mediumDashed">
        <color indexed="64"/>
      </left>
      <right/>
      <top style="hair">
        <color indexed="64"/>
      </top>
      <bottom style="mediumDashed">
        <color indexed="64"/>
      </bottom>
      <diagonal/>
    </border>
    <border>
      <left style="mediumDashed">
        <color indexed="64"/>
      </left>
      <right style="mediumDashed">
        <color indexed="64"/>
      </right>
      <top style="hair">
        <color indexed="64"/>
      </top>
      <bottom style="hair">
        <color indexed="64"/>
      </bottom>
      <diagonal/>
    </border>
    <border>
      <left style="mediumDashed">
        <color indexed="64"/>
      </left>
      <right style="mediumDashed">
        <color indexed="64"/>
      </right>
      <top style="hair">
        <color indexed="64"/>
      </top>
      <bottom style="mediumDashed">
        <color indexed="64"/>
      </bottom>
      <diagonal/>
    </border>
    <border>
      <left style="mediumDashed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/>
    <xf numFmtId="49" fontId="1" fillId="2" borderId="1" xfId="0" applyNumberFormat="1" applyFont="1" applyFill="1" applyBorder="1" applyAlignment="1">
      <alignment vertical="center"/>
    </xf>
    <xf numFmtId="49" fontId="0" fillId="0" borderId="1" xfId="0" applyNumberFormat="1" applyBorder="1" applyAlignment="1">
      <alignment vertical="center"/>
    </xf>
    <xf numFmtId="49" fontId="2" fillId="0" borderId="1" xfId="0" applyNumberFormat="1" applyFont="1" applyBorder="1" applyAlignment="1">
      <alignment vertical="center"/>
    </xf>
    <xf numFmtId="0" fontId="0" fillId="0" borderId="1" xfId="0" applyBorder="1" applyAlignment="1">
      <alignment vertical="center"/>
    </xf>
    <xf numFmtId="0" fontId="2" fillId="3" borderId="5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164" fontId="0" fillId="3" borderId="11" xfId="0" applyNumberForma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  <xf numFmtId="164" fontId="0" fillId="3" borderId="14" xfId="0" applyNumberForma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0" fillId="3" borderId="3" xfId="0" applyNumberFormat="1" applyFill="1" applyBorder="1" applyAlignment="1">
      <alignment horizontal="center" vertical="center"/>
    </xf>
    <xf numFmtId="49" fontId="0" fillId="3" borderId="4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3" fontId="0" fillId="4" borderId="10" xfId="0" applyNumberFormat="1" applyFill="1" applyBorder="1" applyAlignment="1">
      <alignment horizontal="center" vertical="center" wrapText="1"/>
    </xf>
    <xf numFmtId="3" fontId="0" fillId="4" borderId="8" xfId="0" applyNumberFormat="1" applyFill="1" applyBorder="1" applyAlignment="1">
      <alignment horizontal="center" vertical="center" wrapText="1"/>
    </xf>
    <xf numFmtId="3" fontId="0" fillId="4" borderId="9" xfId="0" applyNumberFormat="1" applyFill="1" applyBorder="1" applyAlignment="1">
      <alignment horizontal="center" vertical="center" wrapText="1"/>
    </xf>
    <xf numFmtId="17" fontId="0" fillId="0" borderId="0" xfId="0" applyNumberFormat="1"/>
    <xf numFmtId="14" fontId="0" fillId="0" borderId="0" xfId="0" applyNumberFormat="1"/>
    <xf numFmtId="164" fontId="0" fillId="3" borderId="15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7" fontId="0" fillId="0" borderId="1" xfId="0" applyNumberFormat="1" applyBorder="1"/>
    <xf numFmtId="0" fontId="0" fillId="0" borderId="1" xfId="0" applyNumberFormat="1" applyBorder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C15"/>
  <sheetViews>
    <sheetView tabSelected="1" workbookViewId="0">
      <selection activeCell="C16" sqref="A16:XFD20"/>
    </sheetView>
  </sheetViews>
  <sheetFormatPr baseColWidth="10" defaultRowHeight="15" x14ac:dyDescent="0.25"/>
  <cols>
    <col min="1" max="1" width="21.28515625" bestFit="1" customWidth="1"/>
    <col min="2" max="2" width="35.7109375" bestFit="1" customWidth="1"/>
    <col min="3" max="3" width="19" bestFit="1" customWidth="1"/>
    <col min="5" max="5" width="20.140625" bestFit="1" customWidth="1"/>
    <col min="17" max="17" width="2.42578125" customWidth="1"/>
  </cols>
  <sheetData>
    <row r="5" spans="1:29" x14ac:dyDescent="0.25">
      <c r="C5" s="1"/>
    </row>
    <row r="6" spans="1:29" x14ac:dyDescent="0.25">
      <c r="C6" s="1"/>
    </row>
    <row r="7" spans="1:29" x14ac:dyDescent="0.25">
      <c r="C7" s="1"/>
    </row>
    <row r="8" spans="1:29" x14ac:dyDescent="0.25">
      <c r="C8" s="1"/>
    </row>
    <row r="9" spans="1:29" x14ac:dyDescent="0.25">
      <c r="E9" s="26">
        <v>2022</v>
      </c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R9" s="26">
        <v>2023</v>
      </c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</row>
    <row r="10" spans="1:29" x14ac:dyDescent="0.25">
      <c r="E10" s="27">
        <v>44562</v>
      </c>
      <c r="F10" s="27">
        <v>44593</v>
      </c>
      <c r="G10" s="27">
        <v>44621</v>
      </c>
      <c r="H10" s="27">
        <v>44652</v>
      </c>
      <c r="I10" s="27">
        <v>44682</v>
      </c>
      <c r="J10" s="27">
        <v>44713</v>
      </c>
      <c r="K10" s="27">
        <v>44743</v>
      </c>
      <c r="L10" s="27">
        <v>44774</v>
      </c>
      <c r="M10" s="27">
        <v>44805</v>
      </c>
      <c r="N10" s="27">
        <v>44835</v>
      </c>
      <c r="O10" s="27">
        <v>44866</v>
      </c>
      <c r="P10" s="27">
        <v>44896</v>
      </c>
      <c r="R10" s="27">
        <v>44927</v>
      </c>
      <c r="S10" s="27">
        <v>44958</v>
      </c>
      <c r="T10" s="27">
        <v>44986</v>
      </c>
      <c r="U10" s="27">
        <v>45017</v>
      </c>
      <c r="V10" s="27">
        <v>45047</v>
      </c>
      <c r="W10" s="27">
        <v>45078</v>
      </c>
      <c r="X10" s="27">
        <v>45108</v>
      </c>
      <c r="Y10" s="27">
        <v>45139</v>
      </c>
      <c r="Z10" s="27">
        <v>45170</v>
      </c>
      <c r="AA10" s="27">
        <v>45200</v>
      </c>
      <c r="AB10" s="27">
        <v>45231</v>
      </c>
      <c r="AC10" s="27">
        <v>45261</v>
      </c>
    </row>
    <row r="11" spans="1:29" ht="15.75" thickBot="1" x14ac:dyDescent="0.3">
      <c r="E11" s="28">
        <v>1</v>
      </c>
      <c r="F11" s="28">
        <v>2</v>
      </c>
      <c r="G11" s="28">
        <v>3</v>
      </c>
      <c r="H11" s="28">
        <v>4</v>
      </c>
      <c r="I11" s="28">
        <v>5</v>
      </c>
      <c r="J11" s="28">
        <v>6</v>
      </c>
      <c r="K11" s="28">
        <v>7</v>
      </c>
      <c r="L11" s="28">
        <v>8</v>
      </c>
      <c r="M11" s="28">
        <v>9</v>
      </c>
      <c r="N11" s="28">
        <v>10</v>
      </c>
      <c r="O11" s="28">
        <v>11</v>
      </c>
      <c r="P11" s="28">
        <v>12</v>
      </c>
      <c r="R11" s="28">
        <v>1</v>
      </c>
      <c r="S11" s="28">
        <v>2</v>
      </c>
      <c r="T11" s="28">
        <v>3</v>
      </c>
      <c r="U11" s="28">
        <v>4</v>
      </c>
      <c r="V11" s="28">
        <v>5</v>
      </c>
      <c r="W11" s="28">
        <v>6</v>
      </c>
      <c r="X11" s="28">
        <v>7</v>
      </c>
      <c r="Y11" s="28">
        <v>8</v>
      </c>
      <c r="Z11" s="28">
        <v>9</v>
      </c>
      <c r="AA11" s="28">
        <v>10</v>
      </c>
      <c r="AB11" s="28">
        <v>11</v>
      </c>
      <c r="AC11" s="28">
        <v>12</v>
      </c>
    </row>
    <row r="12" spans="1:29" x14ac:dyDescent="0.25">
      <c r="A12" s="14">
        <v>1</v>
      </c>
      <c r="B12" s="17" t="str">
        <f>VLOOKUP(A12,tb_ref,2,0)</f>
        <v>Article 1</v>
      </c>
      <c r="C12" s="6" t="s">
        <v>8</v>
      </c>
      <c r="D12" s="20">
        <f>SUMPRODUCT((Stock!$A$2:$A$9=Récap!A12)*(Stock!$C$2:$C$9))</f>
        <v>10</v>
      </c>
      <c r="E12" s="25">
        <f>SUMPRODUCT(('Prévision de vente'!$A$3:$A$10=Récap!$A12)*('Prévision de vente'!$C2=Récap!$E10)*('Prévision de vente'!$C3:$C10))</f>
        <v>14</v>
      </c>
      <c r="F12" s="25">
        <f>SUMPRODUCT(('Prévision de vente'!$A$3:$A$10=Récap!$A12)*('Prévision de vente'!D2=Récap!F10)*('Prévision de vente'!D3:D10))</f>
        <v>11</v>
      </c>
      <c r="G12" s="25">
        <f>SUMPRODUCT(('Prévision de vente'!$A$3:$A$10=Récap!$A12)*('Prévision de vente'!E2=Récap!G10)*('Prévision de vente'!E3:E10))</f>
        <v>0</v>
      </c>
      <c r="H12" s="25">
        <f>SUMPRODUCT(('Prévision de vente'!$A$3:$A$10=Récap!$A12)*('Prévision de vente'!F2=Récap!H10)*('Prévision de vente'!F3:F10))</f>
        <v>0</v>
      </c>
      <c r="I12" s="25">
        <f>SUMPRODUCT(('Prévision de vente'!$A$3:$A$10=Récap!$A12)*('Prévision de vente'!G2=Récap!I10)*('Prévision de vente'!G3:G10))</f>
        <v>0</v>
      </c>
      <c r="J12" s="25">
        <f>SUMPRODUCT(('Prévision de vente'!$A$3:$A$10=Récap!$A12)*('Prévision de vente'!H2=Récap!J10)*('Prévision de vente'!H3:H10))</f>
        <v>0</v>
      </c>
      <c r="K12" s="25">
        <f>SUMPRODUCT(('Prévision de vente'!$A$3:$A$10=Récap!$A12)*('Prévision de vente'!I2=Récap!K10)*('Prévision de vente'!I3:I10))</f>
        <v>0</v>
      </c>
      <c r="L12" s="25">
        <f>SUMPRODUCT(('Prévision de vente'!$A$3:$A$10=Récap!$A12)*('Prévision de vente'!J2=Récap!L10)*('Prévision de vente'!J3:J10))</f>
        <v>0</v>
      </c>
      <c r="M12" s="25">
        <f>SUMPRODUCT(('Prévision de vente'!$A$3:$A$10=Récap!$A12)*('Prévision de vente'!K2=Récap!M10)*('Prévision de vente'!K3:K10))</f>
        <v>0</v>
      </c>
      <c r="N12" s="25">
        <f>SUMPRODUCT(('Prévision de vente'!$A$3:$A$10=Récap!$A12)*('Prévision de vente'!L2=Récap!N10)*('Prévision de vente'!L3:L10))</f>
        <v>0</v>
      </c>
      <c r="O12" s="25">
        <f>SUMPRODUCT(('Prévision de vente'!$A$3:$A$10=Récap!$A12)*('Prévision de vente'!M2=Récap!O10)*('Prévision de vente'!M3:M10))</f>
        <v>0</v>
      </c>
      <c r="P12" s="25">
        <f>SUMPRODUCT(('Prévision de vente'!$A$3:$A$10=Récap!$A12)*('Prévision de vente'!N2=Récap!P10)*('Prévision de vente'!N3:N10))</f>
        <v>0</v>
      </c>
      <c r="Q12" s="25">
        <f>SUMPRODUCT(('Prévision de vente'!$A$3:$A$10=Récap!$A12)*('Prévision de vente'!O2=Récap!Q10)*('Prévision de vente'!O3:O10))</f>
        <v>0</v>
      </c>
      <c r="R12" s="25">
        <f>SUMPRODUCT(('Prévision de vente'!$A$3:$A$10=Récap!$A12)*('Prévision de vente'!P2=Récap!R10)*('Prévision de vente'!P3:P10))</f>
        <v>0</v>
      </c>
      <c r="S12" s="25">
        <f>SUMPRODUCT(('Prévision de vente'!$A$3:$A$10=Récap!$A12)*('Prévision de vente'!Q2=Récap!S10)*('Prévision de vente'!Q3:Q10))</f>
        <v>0</v>
      </c>
      <c r="T12" s="25">
        <f>SUMPRODUCT(('Prévision de vente'!$A$3:$A$10=Récap!$A12)*('Prévision de vente'!R2=Récap!T10)*('Prévision de vente'!R3:R10))</f>
        <v>0</v>
      </c>
      <c r="U12" s="25">
        <f>SUMPRODUCT(('Prévision de vente'!$A$3:$A$10=Récap!$A12)*('Prévision de vente'!S2=Récap!U10)*('Prévision de vente'!S3:S10))</f>
        <v>0</v>
      </c>
      <c r="V12" s="25">
        <f>SUMPRODUCT(('Prévision de vente'!$A$3:$A$10=Récap!$A12)*('Prévision de vente'!T2=Récap!V10)*('Prévision de vente'!T3:T10))</f>
        <v>0</v>
      </c>
      <c r="W12" s="25">
        <f>SUMPRODUCT(('Prévision de vente'!$A$3:$A$10=Récap!$A12)*('Prévision de vente'!U2=Récap!W10)*('Prévision de vente'!U3:U10))</f>
        <v>0</v>
      </c>
      <c r="X12" s="25">
        <f>SUMPRODUCT(('Prévision de vente'!$A$3:$A$10=Récap!$A12)*('Prévision de vente'!V2=Récap!X10)*('Prévision de vente'!V3:V10))</f>
        <v>0</v>
      </c>
      <c r="Y12" s="25">
        <f>SUMPRODUCT(('Prévision de vente'!$A$3:$A$10=Récap!$A12)*('Prévision de vente'!W2=Récap!Y10)*('Prévision de vente'!W3:W10))</f>
        <v>0</v>
      </c>
      <c r="Z12" s="25">
        <f>SUMPRODUCT(('Prévision de vente'!$A$3:$A$10=Récap!$A12)*('Prévision de vente'!X2=Récap!Z10)*('Prévision de vente'!X3:X10))</f>
        <v>0</v>
      </c>
      <c r="AA12" s="25">
        <f>SUMPRODUCT(('Prévision de vente'!$A$3:$A$10=Récap!$A12)*('Prévision de vente'!Y2=Récap!AA10)*('Prévision de vente'!Y3:Y10))</f>
        <v>0</v>
      </c>
      <c r="AB12" s="25">
        <f>SUMPRODUCT(('Prévision de vente'!$A$3:$A$10=Récap!$A12)*('Prévision de vente'!Z2=Récap!AB10)*('Prévision de vente'!Z3:Z10))</f>
        <v>0</v>
      </c>
      <c r="AC12" s="25">
        <f>SUMPRODUCT(('Prévision de vente'!$A$3:$A$10=Récap!$A12)*('Prévision de vente'!AA2=Récap!AC10)*('Prévision de vente'!AA3:AA10))</f>
        <v>0</v>
      </c>
    </row>
    <row r="13" spans="1:29" x14ac:dyDescent="0.25">
      <c r="A13" s="15"/>
      <c r="B13" s="18"/>
      <c r="C13" s="7" t="s">
        <v>9</v>
      </c>
      <c r="D13" s="21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12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12"/>
    </row>
    <row r="14" spans="1:29" x14ac:dyDescent="0.25">
      <c r="A14" s="15"/>
      <c r="B14" s="18"/>
      <c r="C14" s="7" t="s">
        <v>10</v>
      </c>
      <c r="D14" s="21"/>
      <c r="E14" s="10">
        <f>SUMPRODUCT(('Ordre de fabrication'!A2:A9=Récap!$A12)*(YEAR(DateOF)&amp;MONTH(DateOF)=$E$9&amp;E$11)*('Ordre de fabrication'!$C$2:$C$9))</f>
        <v>12</v>
      </c>
      <c r="F14" s="10">
        <f>SUMPRODUCT(('Ordre de fabrication'!B2:B9=Récap!$A12)*(YEAR(DateOF)&amp;MONTH(DateOF)=$E$9&amp;F$11)*('Ordre de fabrication'!$C$2:$C$9))</f>
        <v>0</v>
      </c>
      <c r="G14" s="10">
        <f>SUMPRODUCT(('Ordre de fabrication'!C2:C9=Récap!$A12)*(YEAR(DateOF)&amp;MONTH(DateOF)=$E$9&amp;G$11)*('Ordre de fabrication'!$C$2:$C$9))</f>
        <v>0</v>
      </c>
      <c r="H14" s="10">
        <f>SUMPRODUCT(('Ordre de fabrication'!D2:D9=Récap!$A12)*(YEAR(DateOF)&amp;MONTH(DateOF)=$E$9&amp;H$11)*('Ordre de fabrication'!$C$2:$C$9))</f>
        <v>0</v>
      </c>
      <c r="I14" s="10">
        <f>SUMPRODUCT(('Ordre de fabrication'!E2:E9=Récap!$A12)*(YEAR(DateOF)&amp;MONTH(DateOF)=$E$9&amp;I$11)*('Ordre de fabrication'!$C$2:$C$9))</f>
        <v>0</v>
      </c>
      <c r="J14" s="10">
        <f>SUMPRODUCT(('Ordre de fabrication'!F2:F9=Récap!$A12)*(YEAR(DateOF)&amp;MONTH(DateOF)=$E$9&amp;J$11)*('Ordre de fabrication'!$C$2:$C$9))</f>
        <v>0</v>
      </c>
      <c r="K14" s="10">
        <f>SUMPRODUCT(('Ordre de fabrication'!G2:G9=Récap!$A12)*(YEAR(DateOF)&amp;MONTH(DateOF)=$E$9&amp;K$11)*('Ordre de fabrication'!$C$2:$C$9))</f>
        <v>0</v>
      </c>
      <c r="L14" s="10">
        <f>SUMPRODUCT(('Ordre de fabrication'!H2:H9=Récap!$A12)*(YEAR(DateOF)&amp;MONTH(DateOF)=$E$9&amp;L$11)*('Ordre de fabrication'!$C$2:$C$9))</f>
        <v>0</v>
      </c>
      <c r="M14" s="10">
        <f>SUMPRODUCT(('Ordre de fabrication'!I2:I9=Récap!$A12)*(YEAR(DateOF)&amp;MONTH(DateOF)=$E$9&amp;M$11)*('Ordre de fabrication'!$C$2:$C$9))</f>
        <v>0</v>
      </c>
      <c r="N14" s="10">
        <f>SUMPRODUCT(('Ordre de fabrication'!J2:J9=Récap!$A12)*(YEAR(DateOF)&amp;MONTH(DateOF)=$E$9&amp;N$11)*('Ordre de fabrication'!$C$2:$C$9))</f>
        <v>0</v>
      </c>
      <c r="O14" s="10">
        <f>SUMPRODUCT(('Ordre de fabrication'!K2:K9=Récap!$A12)*(YEAR(DateOF)&amp;MONTH(DateOF)=$E$9&amp;O$11)*('Ordre de fabrication'!$C$2:$C$9))</f>
        <v>0</v>
      </c>
      <c r="P14" s="10">
        <f>SUMPRODUCT(('Ordre de fabrication'!L2:L9=Récap!$A12)*(YEAR(DateOF)&amp;MONTH(DateOF)=$E$9&amp;P$11)*('Ordre de fabrication'!$C$2:$C$9))</f>
        <v>0</v>
      </c>
      <c r="Q14" s="10">
        <f>SUMPRODUCT(('Ordre de fabrication'!M2:M9=Récap!$A12)*(YEAR(DateOF)&amp;MONTH(DateOF)=$E$9&amp;Q$11)*('Ordre de fabrication'!$C$2:$C$9))</f>
        <v>0</v>
      </c>
      <c r="R14" s="10">
        <f>SUMPRODUCT(('Ordre de fabrication'!N2:N9=Récap!$A12)*(YEAR(DateOF)&amp;MONTH(DateOF)=$R$9&amp;R$11)*('Ordre de fabrication'!$C$2:$C$9))</f>
        <v>0</v>
      </c>
      <c r="S14" s="10">
        <f>SUMPRODUCT(('Ordre de fabrication'!O2:O9=Récap!$A12)*(YEAR(DateOF)&amp;MONTH(DateOF)=$R$9&amp;S$11)*('Ordre de fabrication'!$C$2:$C$9))</f>
        <v>0</v>
      </c>
      <c r="T14" s="10">
        <f>SUMPRODUCT(('Ordre de fabrication'!P2:P9=Récap!$A12)*(YEAR(DateOF)&amp;MONTH(DateOF)=$R$9&amp;T$11)*('Ordre de fabrication'!$C$2:$C$9))</f>
        <v>0</v>
      </c>
      <c r="U14" s="10">
        <f>SUMPRODUCT(('Ordre de fabrication'!Q2:Q9=Récap!$A12)*(YEAR(DateOF)&amp;MONTH(DateOF)=$R$9&amp;U$11)*('Ordre de fabrication'!$C$2:$C$9))</f>
        <v>0</v>
      </c>
      <c r="V14" s="10">
        <f>SUMPRODUCT(('Ordre de fabrication'!R2:R9=Récap!$A12)*(YEAR(DateOF)&amp;MONTH(DateOF)=$R$9&amp;V$11)*('Ordre de fabrication'!$C$2:$C$9))</f>
        <v>0</v>
      </c>
      <c r="W14" s="10">
        <f>SUMPRODUCT(('Ordre de fabrication'!S2:S9=Récap!$A12)*(YEAR(DateOF)&amp;MONTH(DateOF)=$R$9&amp;W$11)*('Ordre de fabrication'!$C$2:$C$9))</f>
        <v>0</v>
      </c>
      <c r="X14" s="10">
        <f>SUMPRODUCT(('Ordre de fabrication'!T2:T9=Récap!$A12)*(YEAR(DateOF)&amp;MONTH(DateOF)=$R$9&amp;X$11)*('Ordre de fabrication'!$C$2:$C$9))</f>
        <v>0</v>
      </c>
      <c r="Y14" s="10">
        <f>SUMPRODUCT(('Ordre de fabrication'!U2:U9=Récap!$A12)*(YEAR(DateOF)&amp;MONTH(DateOF)=$R$9&amp;Y$11)*('Ordre de fabrication'!$C$2:$C$9))</f>
        <v>0</v>
      </c>
      <c r="Z14" s="10">
        <f>SUMPRODUCT(('Ordre de fabrication'!V2:V9=Récap!$A12)*(YEAR(DateOF)&amp;MONTH(DateOF)=$R$9&amp;Z$11)*('Ordre de fabrication'!$C$2:$C$9))</f>
        <v>0</v>
      </c>
      <c r="AA14" s="10">
        <f>SUMPRODUCT(('Ordre de fabrication'!W2:W9=Récap!$A12)*(YEAR(DateOF)&amp;MONTH(DateOF)=$R$9&amp;AA$11)*('Ordre de fabrication'!$C$2:$C$9))</f>
        <v>0</v>
      </c>
      <c r="AB14" s="10">
        <f>SUMPRODUCT(('Ordre de fabrication'!X2:X9=Récap!$A12)*(YEAR(DateOF)&amp;MONTH(DateOF)=$R$9&amp;AB$11)*('Ordre de fabrication'!$C$2:$C$9))</f>
        <v>0</v>
      </c>
      <c r="AC14" s="10">
        <f>SUMPRODUCT(('Ordre de fabrication'!Y2:Y9=Récap!$A12)*(YEAR(DateOF)&amp;MONTH(DateOF)=$R$9&amp;AC$11)*('Ordre de fabrication'!$C$2:$C$9))</f>
        <v>0</v>
      </c>
    </row>
    <row r="15" spans="1:29" ht="15.75" thickBot="1" x14ac:dyDescent="0.3">
      <c r="A15" s="16"/>
      <c r="B15" s="19"/>
      <c r="C15" s="8" t="s">
        <v>7</v>
      </c>
      <c r="D15" s="22"/>
      <c r="E15" s="11">
        <f>D12-E12-E13-E14</f>
        <v>-16</v>
      </c>
      <c r="F15" s="11">
        <f>E15-F12-F13-F14</f>
        <v>-27</v>
      </c>
      <c r="G15" s="11">
        <f>F15-G12-G13-G14</f>
        <v>-27</v>
      </c>
      <c r="H15" s="11">
        <f t="shared" ref="H15:P15" si="0">G15-H12-H13-H14</f>
        <v>-27</v>
      </c>
      <c r="I15" s="11">
        <f t="shared" si="0"/>
        <v>-27</v>
      </c>
      <c r="J15" s="11">
        <f t="shared" si="0"/>
        <v>-27</v>
      </c>
      <c r="K15" s="11">
        <f t="shared" si="0"/>
        <v>-27</v>
      </c>
      <c r="L15" s="11">
        <f t="shared" si="0"/>
        <v>-27</v>
      </c>
      <c r="M15" s="11">
        <f t="shared" si="0"/>
        <v>-27</v>
      </c>
      <c r="N15" s="11">
        <f t="shared" si="0"/>
        <v>-27</v>
      </c>
      <c r="O15" s="11">
        <f t="shared" si="0"/>
        <v>-27</v>
      </c>
      <c r="P15" s="13">
        <f t="shared" si="0"/>
        <v>-27</v>
      </c>
      <c r="R15" s="11">
        <f>Q12-R12-R13-R14</f>
        <v>0</v>
      </c>
      <c r="S15" s="11">
        <f>R15-S12-S13-S14</f>
        <v>0</v>
      </c>
      <c r="T15" s="11">
        <f>S15-T12-T13-T14</f>
        <v>0</v>
      </c>
      <c r="U15" s="11">
        <f t="shared" ref="U15" si="1">T15-U12-U13-U14</f>
        <v>0</v>
      </c>
      <c r="V15" s="11">
        <f t="shared" ref="V15" si="2">U15-V12-V13-V14</f>
        <v>0</v>
      </c>
      <c r="W15" s="11">
        <f t="shared" ref="W15" si="3">V15-W12-W13-W14</f>
        <v>0</v>
      </c>
      <c r="X15" s="11">
        <f t="shared" ref="X15" si="4">W15-X12-X13-X14</f>
        <v>0</v>
      </c>
      <c r="Y15" s="11">
        <f t="shared" ref="Y15" si="5">X15-Y12-Y13-Y14</f>
        <v>0</v>
      </c>
      <c r="Z15" s="11">
        <f t="shared" ref="Z15" si="6">Y15-Z12-Z13-Z14</f>
        <v>0</v>
      </c>
      <c r="AA15" s="11">
        <f t="shared" ref="AA15" si="7">Z15-AA12-AA13-AA14</f>
        <v>0</v>
      </c>
      <c r="AB15" s="11">
        <f t="shared" ref="AB15" si="8">AA15-AB12-AB13-AB14</f>
        <v>0</v>
      </c>
      <c r="AC15" s="13">
        <f t="shared" ref="AC15" si="9">AB15-AC12-AC13-AC14</f>
        <v>0</v>
      </c>
    </row>
  </sheetData>
  <mergeCells count="5">
    <mergeCell ref="E9:P9"/>
    <mergeCell ref="R9:AC9"/>
    <mergeCell ref="A12:A15"/>
    <mergeCell ref="B12:B15"/>
    <mergeCell ref="D12:D15"/>
  </mergeCells>
  <conditionalFormatting sqref="E15:P15">
    <cfRule type="cellIs" dxfId="2" priority="3" operator="lessThanOrEqual">
      <formula>0</formula>
    </cfRule>
  </conditionalFormatting>
  <conditionalFormatting sqref="R15:AC15">
    <cfRule type="cellIs" dxfId="1" priority="1" operator="lessThanOr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2" sqref="A2:B9"/>
    </sheetView>
  </sheetViews>
  <sheetFormatPr baseColWidth="10" defaultRowHeight="15" x14ac:dyDescent="0.25"/>
  <sheetData>
    <row r="1" spans="1:2" x14ac:dyDescent="0.25">
      <c r="A1" s="5" t="s">
        <v>5</v>
      </c>
      <c r="B1" s="2" t="s">
        <v>6</v>
      </c>
    </row>
    <row r="2" spans="1:2" x14ac:dyDescent="0.25">
      <c r="A2" s="5">
        <v>1</v>
      </c>
      <c r="B2" s="3" t="s">
        <v>0</v>
      </c>
    </row>
    <row r="3" spans="1:2" x14ac:dyDescent="0.25">
      <c r="A3" s="5">
        <v>2</v>
      </c>
      <c r="B3" s="4" t="s">
        <v>1</v>
      </c>
    </row>
    <row r="4" spans="1:2" x14ac:dyDescent="0.25">
      <c r="A4" s="5">
        <v>3</v>
      </c>
      <c r="B4" s="3" t="s">
        <v>2</v>
      </c>
    </row>
    <row r="5" spans="1:2" x14ac:dyDescent="0.25">
      <c r="A5" s="5">
        <v>4</v>
      </c>
      <c r="B5" s="4" t="s">
        <v>3</v>
      </c>
    </row>
    <row r="6" spans="1:2" x14ac:dyDescent="0.25">
      <c r="A6" s="5">
        <v>5</v>
      </c>
      <c r="B6" s="3" t="s">
        <v>4</v>
      </c>
    </row>
    <row r="7" spans="1:2" x14ac:dyDescent="0.25">
      <c r="A7" s="5">
        <v>3</v>
      </c>
      <c r="B7" s="4" t="s">
        <v>2</v>
      </c>
    </row>
    <row r="8" spans="1:2" x14ac:dyDescent="0.25">
      <c r="A8" s="5">
        <v>4</v>
      </c>
      <c r="B8" s="3" t="s">
        <v>3</v>
      </c>
    </row>
    <row r="9" spans="1:2" x14ac:dyDescent="0.25">
      <c r="A9" s="5">
        <v>5</v>
      </c>
      <c r="B9" s="4" t="s">
        <v>4</v>
      </c>
    </row>
  </sheetData>
  <phoneticPr fontId="3" type="noConversion"/>
  <conditionalFormatting sqref="B2:B9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2" sqref="C2:C9"/>
    </sheetView>
  </sheetViews>
  <sheetFormatPr baseColWidth="10" defaultRowHeight="15" x14ac:dyDescent="0.25"/>
  <cols>
    <col min="2" max="2" width="17.7109375" bestFit="1" customWidth="1"/>
  </cols>
  <sheetData>
    <row r="1" spans="1:3" x14ac:dyDescent="0.25">
      <c r="A1" t="s">
        <v>11</v>
      </c>
      <c r="B1" t="s">
        <v>12</v>
      </c>
      <c r="C1" t="s">
        <v>13</v>
      </c>
    </row>
    <row r="2" spans="1:3" x14ac:dyDescent="0.25">
      <c r="A2">
        <v>1</v>
      </c>
      <c r="B2" t="s">
        <v>0</v>
      </c>
      <c r="C2">
        <v>1</v>
      </c>
    </row>
    <row r="3" spans="1:3" x14ac:dyDescent="0.25">
      <c r="A3">
        <v>2</v>
      </c>
      <c r="B3" t="s">
        <v>1</v>
      </c>
      <c r="C3">
        <v>2</v>
      </c>
    </row>
    <row r="4" spans="1:3" x14ac:dyDescent="0.25">
      <c r="A4">
        <v>5</v>
      </c>
      <c r="B4" t="s">
        <v>4</v>
      </c>
      <c r="C4">
        <v>1</v>
      </c>
    </row>
    <row r="5" spans="1:3" x14ac:dyDescent="0.25">
      <c r="A5">
        <v>5</v>
      </c>
      <c r="B5" t="s">
        <v>4</v>
      </c>
      <c r="C5">
        <v>2</v>
      </c>
    </row>
    <row r="6" spans="1:3" x14ac:dyDescent="0.25">
      <c r="A6">
        <v>4</v>
      </c>
      <c r="B6" t="s">
        <v>3</v>
      </c>
      <c r="C6">
        <v>2</v>
      </c>
    </row>
    <row r="7" spans="1:3" x14ac:dyDescent="0.25">
      <c r="A7">
        <v>5</v>
      </c>
      <c r="B7" t="s">
        <v>4</v>
      </c>
      <c r="C7">
        <v>1</v>
      </c>
    </row>
    <row r="8" spans="1:3" x14ac:dyDescent="0.25">
      <c r="A8">
        <v>3</v>
      </c>
      <c r="B8" t="s">
        <v>2</v>
      </c>
      <c r="C8">
        <v>4</v>
      </c>
    </row>
    <row r="9" spans="1:3" x14ac:dyDescent="0.25">
      <c r="A9">
        <v>1</v>
      </c>
      <c r="B9" t="s">
        <v>0</v>
      </c>
      <c r="C9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10"/>
  <sheetViews>
    <sheetView workbookViewId="0">
      <selection activeCell="C7" sqref="C7"/>
    </sheetView>
  </sheetViews>
  <sheetFormatPr baseColWidth="10" defaultRowHeight="15" x14ac:dyDescent="0.25"/>
  <cols>
    <col min="3" max="3" width="17.7109375" bestFit="1" customWidth="1"/>
    <col min="15" max="15" width="1.140625" customWidth="1"/>
  </cols>
  <sheetData>
    <row r="2" spans="1:27" x14ac:dyDescent="0.25">
      <c r="A2" t="s">
        <v>11</v>
      </c>
      <c r="B2" t="s">
        <v>12</v>
      </c>
      <c r="C2" s="23">
        <v>44562</v>
      </c>
      <c r="D2" s="23">
        <v>44593</v>
      </c>
      <c r="E2" s="23">
        <v>44621</v>
      </c>
      <c r="F2" s="23">
        <v>44652</v>
      </c>
      <c r="G2" s="23">
        <v>44682</v>
      </c>
      <c r="H2" s="23">
        <v>44713</v>
      </c>
      <c r="I2" s="23">
        <v>44743</v>
      </c>
      <c r="J2" s="23">
        <v>44774</v>
      </c>
      <c r="K2" s="23">
        <v>44805</v>
      </c>
      <c r="L2" s="23">
        <v>44835</v>
      </c>
      <c r="M2" s="23">
        <v>44866</v>
      </c>
      <c r="N2" s="23">
        <v>44896</v>
      </c>
      <c r="P2" s="23">
        <v>44927</v>
      </c>
      <c r="Q2" s="23">
        <v>44958</v>
      </c>
      <c r="R2" s="23">
        <v>44986</v>
      </c>
      <c r="S2" s="23">
        <v>45017</v>
      </c>
      <c r="T2" s="23">
        <v>45047</v>
      </c>
      <c r="U2" s="23">
        <v>45078</v>
      </c>
      <c r="V2" s="23">
        <v>45108</v>
      </c>
      <c r="W2" s="23">
        <v>45139</v>
      </c>
      <c r="X2" s="23">
        <v>45170</v>
      </c>
      <c r="Y2" s="23">
        <v>45200</v>
      </c>
      <c r="Z2" s="23">
        <v>45231</v>
      </c>
      <c r="AA2" s="23">
        <v>45261</v>
      </c>
    </row>
    <row r="3" spans="1:27" x14ac:dyDescent="0.25">
      <c r="A3">
        <v>1</v>
      </c>
      <c r="B3" t="s">
        <v>0</v>
      </c>
      <c r="C3">
        <v>5</v>
      </c>
      <c r="D3">
        <v>9</v>
      </c>
    </row>
    <row r="4" spans="1:27" x14ac:dyDescent="0.25">
      <c r="A4">
        <v>2</v>
      </c>
      <c r="B4" t="s">
        <v>1</v>
      </c>
      <c r="C4">
        <v>2</v>
      </c>
      <c r="D4">
        <v>29</v>
      </c>
    </row>
    <row r="5" spans="1:27" x14ac:dyDescent="0.25">
      <c r="A5">
        <v>5</v>
      </c>
      <c r="B5" t="s">
        <v>4</v>
      </c>
      <c r="C5">
        <v>1</v>
      </c>
      <c r="D5">
        <v>26</v>
      </c>
    </row>
    <row r="6" spans="1:27" x14ac:dyDescent="0.25">
      <c r="A6">
        <v>5</v>
      </c>
      <c r="B6" t="s">
        <v>4</v>
      </c>
      <c r="C6">
        <v>2</v>
      </c>
      <c r="D6">
        <v>23</v>
      </c>
    </row>
    <row r="7" spans="1:27" x14ac:dyDescent="0.25">
      <c r="A7">
        <v>4</v>
      </c>
      <c r="B7" t="s">
        <v>3</v>
      </c>
      <c r="C7">
        <v>2</v>
      </c>
      <c r="D7">
        <v>233</v>
      </c>
    </row>
    <row r="8" spans="1:27" x14ac:dyDescent="0.25">
      <c r="A8">
        <v>5</v>
      </c>
      <c r="B8" t="s">
        <v>4</v>
      </c>
      <c r="C8">
        <v>1</v>
      </c>
      <c r="D8">
        <v>23</v>
      </c>
    </row>
    <row r="9" spans="1:27" x14ac:dyDescent="0.25">
      <c r="A9">
        <v>3</v>
      </c>
      <c r="B9" t="s">
        <v>2</v>
      </c>
      <c r="C9">
        <v>4</v>
      </c>
      <c r="D9">
        <v>23</v>
      </c>
    </row>
    <row r="10" spans="1:27" x14ac:dyDescent="0.25">
      <c r="A10">
        <v>1</v>
      </c>
      <c r="B10" t="s">
        <v>0</v>
      </c>
      <c r="C10">
        <v>9</v>
      </c>
      <c r="D10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9" activeCellId="1" sqref="C2 C9"/>
    </sheetView>
  </sheetViews>
  <sheetFormatPr baseColWidth="10" defaultRowHeight="15" x14ac:dyDescent="0.25"/>
  <sheetData>
    <row r="1" spans="1:4" x14ac:dyDescent="0.25">
      <c r="A1" t="s">
        <v>11</v>
      </c>
      <c r="B1" t="s">
        <v>12</v>
      </c>
      <c r="C1" t="s">
        <v>10</v>
      </c>
      <c r="D1" t="s">
        <v>14</v>
      </c>
    </row>
    <row r="2" spans="1:4" x14ac:dyDescent="0.25">
      <c r="A2">
        <v>1</v>
      </c>
      <c r="B2" t="s">
        <v>0</v>
      </c>
      <c r="C2">
        <v>3</v>
      </c>
      <c r="D2" s="24">
        <v>44562</v>
      </c>
    </row>
    <row r="3" spans="1:4" x14ac:dyDescent="0.25">
      <c r="A3">
        <v>2</v>
      </c>
      <c r="B3" t="s">
        <v>1</v>
      </c>
      <c r="C3">
        <v>2</v>
      </c>
      <c r="D3" s="24">
        <v>44597</v>
      </c>
    </row>
    <row r="4" spans="1:4" x14ac:dyDescent="0.25">
      <c r="A4">
        <v>5</v>
      </c>
      <c r="B4" t="s">
        <v>4</v>
      </c>
      <c r="C4">
        <v>1</v>
      </c>
      <c r="D4" s="24">
        <v>44595</v>
      </c>
    </row>
    <row r="5" spans="1:4" x14ac:dyDescent="0.25">
      <c r="A5">
        <v>5</v>
      </c>
      <c r="B5" t="s">
        <v>4</v>
      </c>
      <c r="C5">
        <v>2</v>
      </c>
      <c r="D5" s="24">
        <v>44598</v>
      </c>
    </row>
    <row r="6" spans="1:4" x14ac:dyDescent="0.25">
      <c r="A6">
        <v>4</v>
      </c>
      <c r="B6" t="s">
        <v>3</v>
      </c>
      <c r="C6">
        <v>2</v>
      </c>
      <c r="D6" s="24">
        <v>44576</v>
      </c>
    </row>
    <row r="7" spans="1:4" x14ac:dyDescent="0.25">
      <c r="A7">
        <v>5</v>
      </c>
      <c r="B7" t="s">
        <v>4</v>
      </c>
      <c r="C7">
        <v>1</v>
      </c>
      <c r="D7" s="24">
        <v>44608</v>
      </c>
    </row>
    <row r="8" spans="1:4" x14ac:dyDescent="0.25">
      <c r="A8">
        <v>3</v>
      </c>
      <c r="B8" t="s">
        <v>2</v>
      </c>
      <c r="C8">
        <v>4</v>
      </c>
      <c r="D8" s="24">
        <v>44570</v>
      </c>
    </row>
    <row r="9" spans="1:4" x14ac:dyDescent="0.25">
      <c r="A9">
        <v>1</v>
      </c>
      <c r="B9" t="s">
        <v>0</v>
      </c>
      <c r="C9">
        <v>9</v>
      </c>
      <c r="D9" s="24">
        <v>44562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Récap</vt:lpstr>
      <vt:lpstr>Référence article</vt:lpstr>
      <vt:lpstr>Stock</vt:lpstr>
      <vt:lpstr>Prévision de vente</vt:lpstr>
      <vt:lpstr>Ordre de fabrication</vt:lpstr>
      <vt:lpstr>DateOF</vt:lpstr>
      <vt:lpstr>des_article</vt:lpstr>
      <vt:lpstr>Ref_article</vt:lpstr>
      <vt:lpstr>tb_ref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ANGELIQUE Meddy</dc:creator>
  <cp:lastModifiedBy>Gige91</cp:lastModifiedBy>
  <dcterms:created xsi:type="dcterms:W3CDTF">2022-02-17T07:51:18Z</dcterms:created>
  <dcterms:modified xsi:type="dcterms:W3CDTF">2022-02-18T22:47:48Z</dcterms:modified>
</cp:coreProperties>
</file>