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defaultThemeVersion="124226"/>
  <bookViews>
    <workbookView xWindow="0" yWindow="0" windowWidth="19200" windowHeight="8250" activeTab="1"/>
  </bookViews>
  <sheets>
    <sheet name="Questionnaire" sheetId="1" r:id="rId1"/>
    <sheet name="Edition" sheetId="7" r:id="rId2"/>
    <sheet name="image" sheetId="8" r:id="rId3"/>
  </sheets>
  <definedNames>
    <definedName name="Alarme">"Image 9"</definedName>
    <definedName name="Attaché">"Image 7"</definedName>
    <definedName name="Détecteur">"Image 1"</definedName>
    <definedName name="Electricité">"Image 15"</definedName>
    <definedName name="Ensevelissement">"Image 12"</definedName>
    <definedName name="Harnais">"Image 4"</definedName>
    <definedName name="_xlnm.Print_Titles" localSheetId="1">Edition!$1:$5</definedName>
    <definedName name="Incapacité">"Image 8"</definedName>
    <definedName name="Lampe">"Image 3"</definedName>
    <definedName name="Malaise">"Image 11"</definedName>
    <definedName name="test">Questionnaire!$3:$13</definedName>
    <definedName name="Treuil">"Image 5"</definedName>
    <definedName name="Ventilateur">"Image 14"</definedName>
    <definedName name="vital2">"Image 13"</definedName>
    <definedName name="Vitale">"Image 10"</definedName>
    <definedName name="_xlnm.Print_Area" localSheetId="1">Edition!$A$1:$B$33</definedName>
  </definedNames>
  <calcPr calcId="145621"/>
</workbook>
</file>

<file path=xl/calcChain.xml><?xml version="1.0" encoding="utf-8"?>
<calcChain xmlns="http://schemas.openxmlformats.org/spreadsheetml/2006/main">
  <c r="O4" i="1" l="1"/>
  <c r="N66" i="1"/>
  <c r="M66" i="1"/>
  <c r="D2" i="1" l="1"/>
  <c r="A69" i="1" l="1"/>
  <c r="E4" i="1" l="1"/>
  <c r="E3" i="1"/>
  <c r="E2" i="1"/>
  <c r="E1" i="1"/>
  <c r="A34" i="1"/>
  <c r="A33" i="1"/>
  <c r="A32" i="1"/>
  <c r="A31" i="1"/>
  <c r="A30" i="1"/>
  <c r="A29" i="1"/>
  <c r="C33" i="7" l="1"/>
  <c r="N49" i="1" l="1"/>
  <c r="M49" i="1"/>
  <c r="A49" i="1"/>
  <c r="N28" i="1"/>
  <c r="M28" i="1"/>
  <c r="C47" i="1"/>
  <c r="A55" i="1"/>
  <c r="A46" i="1"/>
  <c r="A18" i="1" l="1"/>
  <c r="N19" i="1"/>
  <c r="M19" i="1"/>
  <c r="A19" i="1"/>
  <c r="N18" i="1"/>
  <c r="M18" i="1"/>
  <c r="A66" i="1" l="1"/>
  <c r="A63" i="1" l="1"/>
  <c r="B59" i="1"/>
  <c r="N39" i="1"/>
  <c r="B38" i="1"/>
  <c r="D63" i="1" l="1"/>
  <c r="D55" i="1" l="1"/>
  <c r="N57" i="1" s="1"/>
  <c r="C38" i="1" l="1"/>
  <c r="B47" i="1"/>
  <c r="A57" i="1" l="1"/>
  <c r="M22" i="1"/>
  <c r="N22" i="1"/>
  <c r="A22" i="1"/>
  <c r="N46" i="1" l="1"/>
  <c r="M46" i="1"/>
  <c r="A43" i="1"/>
  <c r="M39" i="1"/>
  <c r="A39" i="1" l="1"/>
  <c r="I43" i="1"/>
  <c r="A25" i="1" l="1"/>
  <c r="O2" i="1"/>
  <c r="A15" i="1" l="1"/>
  <c r="N25" i="1" l="1"/>
  <c r="M25" i="1"/>
  <c r="A24" i="1" l="1"/>
  <c r="A21" i="1" l="1"/>
  <c r="I66" i="1" l="1"/>
  <c r="I57" i="1"/>
  <c r="M57" i="1" s="1"/>
  <c r="M16" i="1"/>
  <c r="N16" i="1"/>
  <c r="M17" i="1"/>
  <c r="N17" i="1"/>
  <c r="M20" i="1"/>
  <c r="N20" i="1"/>
  <c r="M23" i="1"/>
  <c r="N23" i="1"/>
  <c r="M21" i="1"/>
  <c r="N21" i="1"/>
  <c r="M24" i="1"/>
  <c r="N24" i="1"/>
  <c r="X25" i="1"/>
  <c r="Y25" i="1"/>
  <c r="M30" i="1"/>
  <c r="N30" i="1"/>
  <c r="M31" i="1"/>
  <c r="N31" i="1"/>
  <c r="M32" i="1"/>
  <c r="N32" i="1"/>
  <c r="M33" i="1"/>
  <c r="N33" i="1"/>
  <c r="M34" i="1"/>
  <c r="N34" i="1"/>
  <c r="M38" i="1"/>
  <c r="N38" i="1"/>
  <c r="M40" i="1"/>
  <c r="N40" i="1"/>
  <c r="M41" i="1"/>
  <c r="N41" i="1"/>
  <c r="M42" i="1"/>
  <c r="N42" i="1"/>
  <c r="M47" i="1"/>
  <c r="N47" i="1"/>
  <c r="M50" i="1"/>
  <c r="N50" i="1"/>
  <c r="M51" i="1"/>
  <c r="N51" i="1"/>
  <c r="M52" i="1"/>
  <c r="N52" i="1"/>
  <c r="M54" i="1"/>
  <c r="N54" i="1"/>
  <c r="M59" i="1"/>
  <c r="N59" i="1"/>
  <c r="M60" i="1"/>
  <c r="N60" i="1"/>
  <c r="M61" i="1"/>
  <c r="N61" i="1"/>
  <c r="M62" i="1"/>
  <c r="N62" i="1"/>
  <c r="M65" i="1"/>
  <c r="N65" i="1"/>
  <c r="M67" i="1"/>
  <c r="N67" i="1"/>
  <c r="N15" i="1"/>
  <c r="M15" i="1"/>
  <c r="C59" i="1"/>
  <c r="D43" i="1"/>
  <c r="A35" i="1"/>
  <c r="D35" i="1" s="1"/>
  <c r="A67" i="1"/>
  <c r="A36" i="1"/>
  <c r="A23" i="1"/>
  <c r="A20" i="1"/>
  <c r="A17" i="1"/>
  <c r="A14" i="1"/>
  <c r="F14" i="1" s="1"/>
  <c r="A16" i="1"/>
  <c r="A62" i="1"/>
  <c r="A60" i="1"/>
  <c r="A61" i="1"/>
  <c r="A50" i="1"/>
  <c r="A51" i="1"/>
  <c r="A52" i="1"/>
  <c r="A54" i="1"/>
  <c r="A53" i="1"/>
  <c r="M56" i="1"/>
  <c r="A59" i="1"/>
  <c r="N56" i="1"/>
  <c r="O3" i="1" l="1"/>
  <c r="A38" i="1"/>
  <c r="A44" i="1"/>
  <c r="M36" i="1"/>
  <c r="N36" i="1"/>
  <c r="I64" i="1"/>
  <c r="M64" i="1" s="1"/>
  <c r="N43" i="1"/>
  <c r="M43" i="1"/>
  <c r="A64" i="1"/>
  <c r="N64" i="1"/>
  <c r="A65" i="1"/>
  <c r="A40" i="1"/>
  <c r="A41" i="1"/>
  <c r="A42" i="1"/>
  <c r="A47" i="1"/>
  <c r="N44" i="1"/>
  <c r="M44" i="1"/>
</calcChain>
</file>

<file path=xl/comments1.xml><?xml version="1.0" encoding="utf-8"?>
<comments xmlns="http://schemas.openxmlformats.org/spreadsheetml/2006/main">
  <authors>
    <author>AdminDSI</author>
  </authors>
  <commentList>
    <comment ref="E14" authorId="0">
      <text>
        <r>
          <rPr>
            <b/>
            <sz val="9"/>
            <color indexed="81"/>
            <rFont val="Tahoma"/>
            <family val="2"/>
          </rPr>
          <t>AdminDSI:</t>
        </r>
        <r>
          <rPr>
            <sz val="9"/>
            <color indexed="81"/>
            <rFont val="Tahoma"/>
            <family val="2"/>
          </rPr>
          <t xml:space="preserve">
Si non à A1</t>
        </r>
      </text>
    </comment>
    <comment ref="F15" authorId="0">
      <text>
        <r>
          <rPr>
            <b/>
            <sz val="9"/>
            <color indexed="81"/>
            <rFont val="Tahoma"/>
            <family val="2"/>
          </rPr>
          <t>AdminDSI:</t>
        </r>
        <r>
          <rPr>
            <sz val="9"/>
            <color indexed="81"/>
            <rFont val="Tahoma"/>
            <family val="2"/>
          </rPr>
          <t xml:space="preserve">
si non  a A3</t>
        </r>
      </text>
    </comment>
    <comment ref="G15" authorId="0">
      <text>
        <r>
          <rPr>
            <b/>
            <sz val="9"/>
            <color indexed="81"/>
            <rFont val="Tahoma"/>
            <family val="2"/>
          </rPr>
          <t>AdminDSI:</t>
        </r>
        <r>
          <rPr>
            <sz val="9"/>
            <color indexed="81"/>
            <rFont val="Tahoma"/>
            <family val="2"/>
          </rPr>
          <t xml:space="preserve">
Si ouii à A3</t>
        </r>
      </text>
    </comment>
    <comment ref="E16" authorId="0">
      <text>
        <r>
          <rPr>
            <b/>
            <sz val="9"/>
            <color indexed="81"/>
            <rFont val="Tahoma"/>
            <family val="2"/>
          </rPr>
          <t>AdminDSI:</t>
        </r>
        <r>
          <rPr>
            <sz val="9"/>
            <color indexed="81"/>
            <rFont val="Tahoma"/>
            <family val="2"/>
          </rPr>
          <t xml:space="preserve">
Si oui a A3</t>
        </r>
      </text>
    </comment>
    <comment ref="F17" authorId="0">
      <text>
        <r>
          <rPr>
            <b/>
            <sz val="9"/>
            <color indexed="81"/>
            <rFont val="Tahoma"/>
            <family val="2"/>
          </rPr>
          <t>AdminDSI:</t>
        </r>
        <r>
          <rPr>
            <sz val="9"/>
            <color indexed="81"/>
            <rFont val="Tahoma"/>
            <family val="2"/>
          </rPr>
          <t xml:space="preserve">
Si oui à A9 </t>
        </r>
      </text>
    </comment>
    <comment ref="E18" authorId="0">
      <text>
        <r>
          <rPr>
            <b/>
            <sz val="9"/>
            <color indexed="81"/>
            <rFont val="Tahoma"/>
            <family val="2"/>
          </rPr>
          <t>AdminDSI:</t>
        </r>
        <r>
          <rPr>
            <sz val="9"/>
            <color indexed="81"/>
            <rFont val="Tahoma"/>
            <family val="2"/>
          </rPr>
          <t xml:space="preserve">
Si non a A9</t>
        </r>
      </text>
    </comment>
    <comment ref="F19" authorId="0">
      <text>
        <r>
          <rPr>
            <b/>
            <sz val="9"/>
            <color indexed="81"/>
            <rFont val="Tahoma"/>
            <family val="2"/>
          </rPr>
          <t>AdminDSI:</t>
        </r>
        <r>
          <rPr>
            <sz val="9"/>
            <color indexed="81"/>
            <rFont val="Tahoma"/>
            <family val="2"/>
          </rPr>
          <t xml:space="preserve">
S oui A12</t>
        </r>
      </text>
    </comment>
    <comment ref="E20" authorId="0">
      <text>
        <r>
          <rPr>
            <b/>
            <sz val="9"/>
            <color indexed="81"/>
            <rFont val="Tahoma"/>
            <family val="2"/>
          </rPr>
          <t>AdminDSI:</t>
        </r>
        <r>
          <rPr>
            <sz val="9"/>
            <color indexed="81"/>
            <rFont val="Tahoma"/>
            <family val="2"/>
          </rPr>
          <t xml:space="preserve">
Si non a A9</t>
        </r>
      </text>
    </comment>
    <comment ref="E21" authorId="0">
      <text>
        <r>
          <rPr>
            <b/>
            <sz val="9"/>
            <color indexed="81"/>
            <rFont val="Tahoma"/>
            <family val="2"/>
          </rPr>
          <t>AdminDSI:</t>
        </r>
        <r>
          <rPr>
            <sz val="9"/>
            <color indexed="81"/>
            <rFont val="Tahoma"/>
            <family val="2"/>
          </rPr>
          <t xml:space="preserve">
question a la suite de A12 et en complement de A12</t>
        </r>
      </text>
    </comment>
    <comment ref="F22" authorId="0">
      <text>
        <r>
          <rPr>
            <b/>
            <sz val="9"/>
            <color indexed="81"/>
            <rFont val="Tahoma"/>
            <family val="2"/>
          </rPr>
          <t>AdminDSI:</t>
        </r>
        <r>
          <rPr>
            <sz val="9"/>
            <color indexed="81"/>
            <rFont val="Tahoma"/>
            <family val="2"/>
          </rPr>
          <t xml:space="preserve">
Si non a A16mais oui à A12</t>
        </r>
      </text>
    </comment>
    <comment ref="G22" authorId="0">
      <text>
        <r>
          <rPr>
            <b/>
            <sz val="9"/>
            <color indexed="81"/>
            <rFont val="Tahoma"/>
            <family val="2"/>
          </rPr>
          <t>AdminDSI:</t>
        </r>
        <r>
          <rPr>
            <sz val="9"/>
            <color indexed="81"/>
            <rFont val="Tahoma"/>
            <family val="2"/>
          </rPr>
          <t xml:space="preserve">
S oui à A16 et ioui à A12</t>
        </r>
      </text>
    </comment>
    <comment ref="F23" authorId="0">
      <text>
        <r>
          <rPr>
            <b/>
            <sz val="9"/>
            <color indexed="81"/>
            <rFont val="Tahoma"/>
            <family val="2"/>
          </rPr>
          <t>AdminDSI:</t>
        </r>
        <r>
          <rPr>
            <sz val="9"/>
            <color indexed="81"/>
            <rFont val="Tahoma"/>
            <family val="2"/>
          </rPr>
          <t xml:space="preserve">
S oui A12</t>
        </r>
      </text>
    </comment>
    <comment ref="E24" authorId="0">
      <text>
        <r>
          <rPr>
            <b/>
            <sz val="9"/>
            <color indexed="81"/>
            <rFont val="Tahoma"/>
            <family val="2"/>
          </rPr>
          <t>AdminDSI:</t>
        </r>
        <r>
          <rPr>
            <sz val="9"/>
            <color indexed="81"/>
            <rFont val="Tahoma"/>
            <family val="2"/>
          </rPr>
          <t xml:space="preserve">
question a la suite de A12 et en complement de A12</t>
        </r>
      </text>
    </comment>
    <comment ref="F25" authorId="0">
      <text>
        <r>
          <rPr>
            <b/>
            <sz val="9"/>
            <color indexed="81"/>
            <rFont val="Tahoma"/>
            <family val="2"/>
          </rPr>
          <t>AdminDSI:</t>
        </r>
        <r>
          <rPr>
            <sz val="9"/>
            <color indexed="81"/>
            <rFont val="Tahoma"/>
            <family val="2"/>
          </rPr>
          <t xml:space="preserve">
Si non a A16mais oui à A12</t>
        </r>
      </text>
    </comment>
    <comment ref="G25" authorId="0">
      <text>
        <r>
          <rPr>
            <b/>
            <sz val="9"/>
            <color indexed="81"/>
            <rFont val="Tahoma"/>
            <family val="2"/>
          </rPr>
          <t>AdminDSI:</t>
        </r>
        <r>
          <rPr>
            <sz val="9"/>
            <color indexed="81"/>
            <rFont val="Tahoma"/>
            <family val="2"/>
          </rPr>
          <t xml:space="preserve">
S oui à A16 et ioui à A12</t>
        </r>
      </text>
    </comment>
    <comment ref="F28" authorId="0">
      <text>
        <r>
          <rPr>
            <b/>
            <sz val="9"/>
            <color indexed="81"/>
            <rFont val="Tahoma"/>
            <family val="2"/>
          </rPr>
          <t>AdminDSI:</t>
        </r>
        <r>
          <rPr>
            <sz val="9"/>
            <color indexed="81"/>
            <rFont val="Tahoma"/>
            <family val="2"/>
          </rPr>
          <t xml:space="preserve">
affichage en meme temps que B25 et oui a A21</t>
        </r>
      </text>
    </comment>
    <comment ref="E35" authorId="0">
      <text>
        <r>
          <rPr>
            <b/>
            <sz val="9"/>
            <color indexed="81"/>
            <rFont val="Tahoma"/>
            <family val="2"/>
          </rPr>
          <t>AdminDSI:</t>
        </r>
        <r>
          <rPr>
            <sz val="9"/>
            <color indexed="81"/>
            <rFont val="Tahoma"/>
            <family val="2"/>
          </rPr>
          <t xml:space="preserve">
Si Non à A12</t>
        </r>
      </text>
    </comment>
    <comment ref="F36" authorId="0">
      <text>
        <r>
          <rPr>
            <b/>
            <sz val="9"/>
            <color indexed="81"/>
            <rFont val="Tahoma"/>
            <family val="2"/>
          </rPr>
          <t>AdminDSI:</t>
        </r>
        <r>
          <rPr>
            <sz val="9"/>
            <color indexed="81"/>
            <rFont val="Tahoma"/>
            <family val="2"/>
          </rPr>
          <t xml:space="preserve">
affichage en meme temps que B25 et oui a A21</t>
        </r>
      </text>
    </comment>
    <comment ref="F42" authorId="0">
      <text>
        <r>
          <rPr>
            <b/>
            <sz val="9"/>
            <color indexed="81"/>
            <rFont val="Tahoma"/>
            <family val="2"/>
          </rPr>
          <t>AdminDSI:</t>
        </r>
        <r>
          <rPr>
            <sz val="9"/>
            <color indexed="81"/>
            <rFont val="Tahoma"/>
            <family val="2"/>
          </rPr>
          <t xml:space="preserve">
Oui à A30
</t>
        </r>
      </text>
    </comment>
    <comment ref="E43" authorId="0">
      <text>
        <r>
          <rPr>
            <b/>
            <sz val="9"/>
            <color indexed="81"/>
            <rFont val="Tahoma"/>
            <family val="2"/>
          </rPr>
          <t>AdminDSI:</t>
        </r>
        <r>
          <rPr>
            <sz val="9"/>
            <color indexed="81"/>
            <rFont val="Tahoma"/>
            <family val="2"/>
          </rPr>
          <t xml:space="preserve">
Oui à A30
</t>
        </r>
      </text>
    </comment>
    <comment ref="E47" authorId="0">
      <text>
        <r>
          <rPr>
            <b/>
            <sz val="9"/>
            <color indexed="81"/>
            <rFont val="Tahoma"/>
            <family val="2"/>
          </rPr>
          <t>AdminDSI:</t>
        </r>
        <r>
          <rPr>
            <sz val="9"/>
            <color indexed="81"/>
            <rFont val="Tahoma"/>
            <family val="2"/>
          </rPr>
          <t xml:space="preserve">
Si non à A22</t>
        </r>
      </text>
    </comment>
    <comment ref="F52" authorId="0">
      <text>
        <r>
          <rPr>
            <b/>
            <sz val="9"/>
            <color indexed="81"/>
            <rFont val="Tahoma"/>
            <family val="2"/>
          </rPr>
          <t>AdminDSI:</t>
        </r>
        <r>
          <rPr>
            <sz val="9"/>
            <color indexed="81"/>
            <rFont val="Tahoma"/>
            <family val="2"/>
          </rPr>
          <t xml:space="preserve">
Recommandation pour typologie accès secondaire d'extraction A27</t>
        </r>
      </text>
    </comment>
    <comment ref="E55" authorId="0">
      <text>
        <r>
          <rPr>
            <b/>
            <sz val="9"/>
            <color indexed="81"/>
            <rFont val="Tahoma"/>
            <family val="2"/>
          </rPr>
          <t>AdminDSI:</t>
        </r>
        <r>
          <rPr>
            <sz val="9"/>
            <color indexed="81"/>
            <rFont val="Tahoma"/>
            <family val="2"/>
          </rPr>
          <t xml:space="preserve">
S oui à A24
</t>
        </r>
      </text>
    </comment>
    <comment ref="E63" authorId="0">
      <text>
        <r>
          <rPr>
            <b/>
            <sz val="9"/>
            <color indexed="81"/>
            <rFont val="Tahoma"/>
            <family val="2"/>
          </rPr>
          <t>AdminDSI:</t>
        </r>
        <r>
          <rPr>
            <sz val="9"/>
            <color indexed="81"/>
            <rFont val="Tahoma"/>
            <family val="2"/>
          </rPr>
          <t xml:space="preserve">
Oui à A30
</t>
        </r>
      </text>
    </comment>
    <comment ref="F63" authorId="0">
      <text>
        <r>
          <rPr>
            <b/>
            <sz val="9"/>
            <color indexed="81"/>
            <rFont val="Tahoma"/>
            <family val="2"/>
          </rPr>
          <t>AdminDSI:</t>
        </r>
        <r>
          <rPr>
            <sz val="9"/>
            <color indexed="81"/>
            <rFont val="Tahoma"/>
            <family val="2"/>
          </rPr>
          <t xml:space="preserve">
S oui à A30</t>
        </r>
      </text>
    </comment>
    <comment ref="E65" authorId="0">
      <text>
        <r>
          <rPr>
            <b/>
            <sz val="9"/>
            <color indexed="81"/>
            <rFont val="Tahoma"/>
            <family val="2"/>
          </rPr>
          <t>AdminDSI:</t>
        </r>
        <r>
          <rPr>
            <sz val="9"/>
            <color indexed="81"/>
            <rFont val="Tahoma"/>
            <family val="2"/>
          </rPr>
          <t xml:space="preserve">
Si non à A30Reviens sur la question A33
</t>
        </r>
      </text>
    </comment>
    <comment ref="E66" authorId="0">
      <text>
        <r>
          <rPr>
            <b/>
            <sz val="9"/>
            <color indexed="81"/>
            <rFont val="Tahoma"/>
            <family val="2"/>
          </rPr>
          <t>AdminDSI:</t>
        </r>
        <r>
          <rPr>
            <sz val="9"/>
            <color indexed="81"/>
            <rFont val="Tahoma"/>
            <family val="2"/>
          </rPr>
          <t xml:space="preserve">
Si non a A35
</t>
        </r>
      </text>
    </comment>
    <comment ref="E67" authorId="0">
      <text>
        <r>
          <rPr>
            <b/>
            <sz val="9"/>
            <color indexed="81"/>
            <rFont val="Tahoma"/>
            <family val="2"/>
          </rPr>
          <t>AdminDSI:</t>
        </r>
        <r>
          <rPr>
            <sz val="9"/>
            <color indexed="81"/>
            <rFont val="Tahoma"/>
            <family val="2"/>
          </rPr>
          <t xml:space="preserve">
Si non a A34</t>
        </r>
      </text>
    </comment>
  </commentList>
</comments>
</file>

<file path=xl/sharedStrings.xml><?xml version="1.0" encoding="utf-8"?>
<sst xmlns="http://schemas.openxmlformats.org/spreadsheetml/2006/main" count="219" uniqueCount="145">
  <si>
    <t>non</t>
  </si>
  <si>
    <t>Y a-t-il un risque lié à l’atmosphère (toxique, oxyprivé et/ou ATEX)</t>
  </si>
  <si>
    <t>Existe-t-il un risque de chute lors de la circulation dans l’espace confiné ?</t>
  </si>
  <si>
    <t>Le déplacement n’est pas complexifié par la présence d’obstacles, de compartiment, de palier</t>
  </si>
  <si>
    <t xml:space="preserve">Les dispositions de l’accès d’intervention permettent une extraction de victime sans entrée </t>
  </si>
  <si>
    <t>Existe-t-il un accès secondaire ?</t>
  </si>
  <si>
    <t>Il n’y a pas d’obstacles, de compartiment, de palier entre l’accès secondaire et le point d’intervention</t>
  </si>
  <si>
    <t>l’accès se situe-t-il à la verticale du point d’intervention?</t>
  </si>
  <si>
    <t xml:space="preserve">Un dispositif d’ancrage est disponible ou peut être mis en place sur l’accès secondaire </t>
  </si>
  <si>
    <t>oui</t>
  </si>
  <si>
    <t>Disposer d'un treuil de sauvetage au point d'intervention</t>
  </si>
  <si>
    <t>Numero du permis d'entrer</t>
  </si>
  <si>
    <t>Nom de l'entreprise</t>
  </si>
  <si>
    <t>Effectif</t>
  </si>
  <si>
    <t>Impossible de générer un plan de secours interne générique avec les accès actuels</t>
  </si>
  <si>
    <t>Lors de l’intervention, le travailleur a son harnais attaché en tout temps ou aucun n’intervenant ne peut être seul dans la zone</t>
  </si>
  <si>
    <t>L’accès a des dimensions supérieures à la gaine de ventilation</t>
  </si>
  <si>
    <t>L’accès se situe à proximité immédiate ou au-dessus de la zone d’intervention</t>
  </si>
  <si>
    <t>Obligation oui</t>
  </si>
  <si>
    <t>obligation non</t>
  </si>
  <si>
    <t>Intervention oui</t>
  </si>
  <si>
    <t>intervention non</t>
  </si>
  <si>
    <t>Obligations</t>
  </si>
  <si>
    <t>Interventions</t>
  </si>
  <si>
    <t>Référence des ouvertures/Accès</t>
  </si>
  <si>
    <t>Image 3</t>
  </si>
  <si>
    <t>Image 4</t>
  </si>
  <si>
    <t>Vérifier avant l’intervention la présence de SST formé au travail en hauteur
Avoir à disposition des secours LafargeHolcim Ciments des harnais de travail en hauteur</t>
  </si>
  <si>
    <t>Vérifier avant l’intervention la présence de SST formé au travail en hauteur,
Avoir à disposition des secours LafargeHolcim Ciments des harnais</t>
  </si>
  <si>
    <t>Point d'accès intervention</t>
  </si>
  <si>
    <t>Le cheminement entre l'accès et le lieu d'intervention est libre d’obstacle 
(pas d'obstacle, de compartiment, de palier)</t>
  </si>
  <si>
    <t>Disposer d’un ventilateur de soufflage mobile près de l’accès d'intervention</t>
  </si>
  <si>
    <t>Disposer d’un ventilateur de soufflage mobile près de l’accès d'intervention
En cas de blessure ou de malaise dans l’espace confiné provoquant l’incapacité de la victime d’évacuer par ses propres moyens 
si les conditions ne permettent pas l'entrée des secours LafargeHolcim Ciments
En l'absence de risque vitale pour la victime :
Les intervenants
-mettent leur masque auto-sauveteur
-si nécessaire, équipe la victime de son masque auto-sauveteur
- si necessaire, attache le harnais de la victime au treuil de sauvetage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-Met en place le dispositif de ventilation mobile avec un soufflage au plus près de la victime
-Vérifie que l’ensemble des intervenants aient quitté l’espace confiné,
Les secouristes LafargeHolcim Ciments:
-N’entrent pas dans l’espace confiné
-Maintiennent un contact permanent avec la victime</t>
  </si>
  <si>
    <t xml:space="preserve">Cet accès permet d'apporter un soufflage au plus proche de la victime </t>
  </si>
  <si>
    <t>Y-a-t-il une autre ouverture disponible à proximité permettant l'ajout d'un soufflage?</t>
  </si>
  <si>
    <t>Les dimensions de l'accès sont-elles supérieures à 600x600 mm</t>
  </si>
  <si>
    <t xml:space="preserve">Cet accès secondaire rend possible une extraction de victime sans entrée </t>
  </si>
  <si>
    <t>Il n’y a pas d’obstacles, de compartiment, de palier entre l’ouverture et le point d’intervention</t>
  </si>
  <si>
    <t>Disposer d’un ventilateur de soufflage mobile au plus près de l’accès (Accès identifié pour le soufflage)
En cas de blessure ou de malaise dans l’espace confiné provoquant l’incapacité de la victime d’évacuer par ses propres moyens :
Les intervenants
-mettent leur masque auto-sauveteur
-si nécessaire, équipe la victime de son masque auto-sauveteur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-Indique au secours le positionnement du dispositif de ventilation mobile
-Vérifie que l’ensemble des intervenants aient quitté l’espace confiné,
Les secouristes LafargeHolcim Ciments:
-N’entrent pas dans l’espace confiné
-Mettent en place le dispositif de ventilation mobile avec un soufflage au plus près de la victime</t>
  </si>
  <si>
    <t>Y-a-t-il une autre ouverture disponible à proximité?</t>
  </si>
  <si>
    <t>Chaque intervenant entrant dans l'espace confiné doit porter un harnais
Avoir à disposition des détecteurs de gaz et des masques auto-sauveteurs pour les secours LafargeHolcim Ciments,</t>
  </si>
  <si>
    <t>Questionnaire pour l'établissement de la conduite à tenir en cas d'accident en Espace Confiné</t>
  </si>
  <si>
    <t>Disposer d’un ventilateur de soufflage mobile au plus près de l’accès secondaire
En cas de blessure ou de malaise dans l’espace confiné provoquant l’incapacité de la victime d’évacuer par ses propres moyens :
Les intervenants
-mettent leur masque auto-sauveteur
-si nécessaire, équipe la victime de son masque auto-sauveteur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-Indique au secours le positionnement du dispositif de ventilation mobile
-Vérifie que l’ensemble des intervenants aient quitté l’espace confiné,
Les secouristes LafargeHolcim Ciments:
-N’entrent pas dans l’espace confiné
-Mettent en place le dispositif de ventilation mobile avec un soufflage au plus près de la victime</t>
  </si>
  <si>
    <t>Identification d'un point d'extraction de victime</t>
  </si>
  <si>
    <t>Les dimensions de l'accès d'intervention sont-elles supérieures à 600x600 mm</t>
  </si>
  <si>
    <t>Un dispositif d’ancrage est présent  au niveau de l'accès d'intervention dans l’espace confiné</t>
  </si>
  <si>
    <t>Identification d'un point d'accès pour la mise en place d'un soufflage à proximité d'une victime</t>
  </si>
  <si>
    <t>Mettre en place le dispositif spécifique d'extraction</t>
  </si>
  <si>
    <t>Mettre en place le dispositif spécifique d'extraction
En cas de blessure ou de malaise dans l’espace confiné provoquant l’incapacité de la victime d’évacuer par ses propres moyens et en cas de danger vitale :
Les intervenants
-si nécessaire, mettent leur masque auto-sauveteur
-si nécessaire, équipe la victime de son masque auto-sauveteur
-si nécessaire attache le harnais de la victime au dispositif d'extraction
-évacuent l’espace confiné
Le surveillant
-Rappelle, si nécessaire, de mettre le masque auto-sauveteur et l’ordre d’évacuation aux intervenants,
-Alerte la salle centrale pour demande d’intervention des secours (interne + externe) précisant la présence d’atmosphère dangereuse,
-Indique au secours ou se trouve l'accès pour extraction
-Vérifie que l’ensemble des intervenants aient quitté l’espace confiné,
Les secouristes LafargeHolcim Ciments:
-N’entrent pas dans l’espace confiné
-Prennent en charge la victime à l’extérieur de l’espace confiné, en attente des secours</t>
  </si>
  <si>
    <t>Lampe</t>
  </si>
  <si>
    <t>Y a-t-il un risque de chute lors de la circulation dans l'espace confiné</t>
  </si>
  <si>
    <t>Risque d'ensevelissement :
Les intervenants doivent être attachés à un dispositif de rappel disposant d’un treuil en permanence</t>
  </si>
  <si>
    <t>L’entrée de l’espace clos se fait : A la verticale par le haut ou à l’horizontale avec descente dès l’entrée</t>
  </si>
  <si>
    <t>La progression entre l'accès et le lieu d'intervention est  descendante</t>
  </si>
  <si>
    <r>
      <t xml:space="preserve">Un dispositif </t>
    </r>
    <r>
      <rPr>
        <b/>
        <sz val="11"/>
        <color theme="1"/>
        <rFont val="Calibri"/>
        <family val="2"/>
        <scheme val="minor"/>
      </rPr>
      <t>spécifique</t>
    </r>
    <r>
      <rPr>
        <sz val="11"/>
        <color theme="1"/>
        <rFont val="Calibri"/>
        <family val="2"/>
        <scheme val="minor"/>
      </rPr>
      <t xml:space="preserve"> d'extraction est prévu pour cette intervention</t>
    </r>
  </si>
  <si>
    <t>Un dispositif spécifique d'extraction est prévu pour cette intervention</t>
  </si>
  <si>
    <t>Existe-t-il une autre ouverture disponible?</t>
  </si>
  <si>
    <t>Reprendre les questions concernant la disponibilité d'ouverture pour le soufflage
Indiquer la nouvelle référence de l'ouverture</t>
  </si>
  <si>
    <t>L’espace confiné présente-t-il des risques résiduels pouvant empêcher l’entrée des secours  ?
(Atmosphère dangereuse, ensevelissement)</t>
  </si>
  <si>
    <t>Y a-t-il un risque d'ensevelissement</t>
  </si>
  <si>
    <t>Masque</t>
  </si>
  <si>
    <t>Obligation</t>
  </si>
  <si>
    <t>Intervention</t>
  </si>
  <si>
    <t>Image 1</t>
  </si>
  <si>
    <t>Image 5</t>
  </si>
  <si>
    <t>Image 6</t>
  </si>
  <si>
    <t>Image 7</t>
  </si>
  <si>
    <t>Image 8</t>
  </si>
  <si>
    <t>Image 9</t>
  </si>
  <si>
    <t>Image 10</t>
  </si>
  <si>
    <t>Image 11</t>
  </si>
  <si>
    <t>Image 12</t>
  </si>
  <si>
    <t>Image 13</t>
  </si>
  <si>
    <t>Image 14</t>
  </si>
  <si>
    <t>En cas de surveillance dédiée le surveillant doit être SST
Rappel général : Le surveillant ne doit en aucun cas pénétrer dans l’espace confiné.</t>
  </si>
  <si>
    <t>En cas de surveillance dédiée le surveillant doit être SST</t>
  </si>
  <si>
    <r>
      <t>Chaque intervenant doivent disposer d’une lampe frontale (ATEX si nécessair</t>
    </r>
    <r>
      <rPr>
        <sz val="11"/>
        <color rgb="FFFF0000"/>
        <rFont val="Calibri"/>
        <family val="2"/>
        <scheme val="minor"/>
      </rPr>
      <t>e)</t>
    </r>
  </si>
  <si>
    <t xml:space="preserve">Rappel général : Le surveillant ne doit en aucun cas pénétrer dans l’espace confiné.
</t>
  </si>
  <si>
    <r>
      <rPr>
        <b/>
        <sz val="11"/>
        <color theme="1"/>
        <rFont val="Calibri"/>
        <family val="2"/>
        <scheme val="minor"/>
      </rPr>
      <t>En cas de blessure ou de malaise dans l’espace confiné provoquant l’incapacité de la victime d’évacuer par ses propres moyens 
si les conditions ne permettent pas l'entrée des secours LafargeHolcim Ciments
En l'absence de risque vitale pour la victime :</t>
    </r>
    <r>
      <rPr>
        <sz val="11"/>
        <color theme="1"/>
        <rFont val="Calibri"/>
        <family val="2"/>
        <scheme val="minor"/>
      </rPr>
      <t xml:space="preserve">
Les intervenants
-mettent leur masque auto-sauveteur
-si nécessaire, équipe la victime de son masque auto-sauveteur
- si necessaire, attache le harnais de la victime au treuil de sauvetage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-Indique au secours le positionnement du dispositif de ventilation mobile
-Vérifie que l’ensemble des intervenants aient quitté l’espace confiné,
Les secouristes LafargeHolcim Ciments:
-N’entrent pas dans l’espace confiné
-Mettent en place le dispositif de ventilation mobile avec un soufflage au plus près de la victime
</t>
    </r>
  </si>
  <si>
    <t xml:space="preserve">En cas de blessure ou de malaise dans l’espace confiné provoquant l’incapacité de la victime d’évacuer par ses propres moyens et en cas de danger vitale :
Les intervenants
-si nécessaire, mettent leur masque auto-sauveteur
-si nécessaire, équipe la victime de son masque auto-sauveteur
-si nécessaire attache le harnais de la victime au dispositif d'extraction
-évacuent l’espace confiné
Le surveillant
-Rappelle, si nécessaire, de mettre le masque auto-sauveteur et l’ordre d’évacuation aux intervenants,
-Alerte la salle centrale pour demande d’intervention des secours (interne + externe) précisant la présence d’atmosphère dangereuse,
-Indique au secours ou se trouve l'accès pour extraction
-Vérifie que l’ensemble des intervenants aient quitté l’espace confiné,
Les secouristes LafargeHolcim Ciments:
-N’entrent pas dans l’espace confiné
- Extraient la victime à l'aide du dispositif d'extraction
-Prennent en charge la victime à l’extérieur de l’espace confiné, en attente des secours
</t>
  </si>
  <si>
    <r>
      <rPr>
        <b/>
        <sz val="11"/>
        <color theme="1"/>
        <rFont val="Calibri"/>
        <family val="2"/>
        <scheme val="minor"/>
      </rPr>
      <t>En cas de blessure ou de malaise dans l’espace confiné provoquant l’incapacité de la victime d’évacuer par ses propres moyens et 
en cas de danger vitale pour la victime :</t>
    </r>
    <r>
      <rPr>
        <sz val="11"/>
        <color theme="1"/>
        <rFont val="Calibri"/>
        <family val="2"/>
        <scheme val="minor"/>
      </rPr>
      <t xml:space="preserve">
Les intervenants
- mettent leur masque auto-sauveteur
-si nécessaire, équipe la victime de son masque auto sauveteur
-si nécessaire attache le harnais de la victime au treuil
-évacuent l’espace confiné
Le surveillant
-Rappelle de mettre le masque auto sauveteur et l’ordre d’évacuation aux intervenants,
-Alerte la salle centrale pour demande d’intervention des secours (interne + externe) précisant la présence
d’atmosphère dangereuse,
-Vérifie que l’ensemble des intervenants aient quitté l’espace confiné,
-Informe les secours du point d’extraction de la victime.
Les secouristes LafargeHolcim Ciments:
-N’entrent pas dans l’espace confiné
-Sortent la victime de l’espace confiné à l’aide du treuil de sauvetage
-Prennent en charge la victime à l’extérieur de l’espace confiné, en attente des secours
</t>
    </r>
  </si>
  <si>
    <r>
      <rPr>
        <b/>
        <sz val="11"/>
        <color theme="1"/>
        <rFont val="Calibri"/>
        <family val="2"/>
        <scheme val="minor"/>
      </rPr>
      <t>En cas de blessure ou de malaise dans l’espace confiné provoquant l’incapacité de la victime d’évacuer par ses propres moyens 
si les conditions ne permettent pas l'entrée des secours LafargeHolcim Ciments
En l'absence de risque vitale pour la victime :</t>
    </r>
    <r>
      <rPr>
        <sz val="11"/>
        <color theme="1"/>
        <rFont val="Calibri"/>
        <family val="2"/>
        <scheme val="minor"/>
      </rPr>
      <t xml:space="preserve">
Les intervenants
-mettent leur masque auto-sauveteur
-si nécessaire, équipe la victime de son masque auto-sauveteur
- si nécessaire, attache le harnais de la victime au dispositif de sauvetage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-Indique au secours le positionnement du dispositif de ventilation mobile
-Vérifie que l’ensemble des intervenants aient quitté l’espace confiné,
Les secouristes LafargeHolcim Ciments:
-N’entrent pas dans l’espace confiné
-Mettent en place le dispositif de ventilation mobile avec un soufflage au plus près de la victime
- Maintiennent le contact avec la victime
</t>
    </r>
  </si>
  <si>
    <r>
      <rPr>
        <b/>
        <sz val="11"/>
        <color theme="1"/>
        <rFont val="Calibri"/>
        <family val="2"/>
        <scheme val="minor"/>
      </rPr>
      <t>En cas de blessure ou de malaise dans l’espace confiné provoquant l’incapacité de la victime d’évacuer par ses propres moyens 
si les conditions ne permettent pas l'entrée des secours LafargeHolcim Ciments
En l'absence de risque vitale pour la victime :</t>
    </r>
    <r>
      <rPr>
        <sz val="11"/>
        <color theme="1"/>
        <rFont val="Calibri"/>
        <family val="2"/>
        <scheme val="minor"/>
      </rPr>
      <t xml:space="preserve">
Les intervenants
-mettent leur masque auto-sauveteur
-si nécessaire, équipe la victime de son masque auto-sauveteur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-Indique au secours le positionnement du dispositif de ventilation mobile
-Vérifie que l’ensemble des intervenants aient quitté l’espace confiné,
Les secouristes LafargeHolcim Ciments:
-N’entrent pas dans l’espace confiné
-Mettent en place le dispositif de ventilation mobile avec un soufflage au plus près de la victime
</t>
    </r>
  </si>
  <si>
    <r>
      <rPr>
        <b/>
        <sz val="11"/>
        <color theme="1"/>
        <rFont val="Calibri"/>
        <family val="2"/>
        <scheme val="minor"/>
      </rPr>
      <t>En cas de blessure ou de malaise dans l’espace confiné provoquant l’incapacité de la victime d’évacuer par ses propres moyens 
si les conditions ne permettent pas l'entrée des secours LafargeHolcim Ciments
En l'absence de risque vitale pour la victime :</t>
    </r>
    <r>
      <rPr>
        <sz val="11"/>
        <color theme="1"/>
        <rFont val="Calibri"/>
        <family val="2"/>
        <scheme val="minor"/>
      </rPr>
      <t xml:space="preserve">
Les intervenants
-mettent leur masque auto-sauveteur
-si nécessaire, équipe la victime de son masque auto-sauveteur
- si necessaire, attache le harnais de la victime au treuil de sauvetage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-Met en place le dispositif de ventilation mobile avec un soufflage au plus près de la victime
-Vérifie que l’ensemble des intervenants aient quitté l’espace confiné,
Les secouristes LafargeHolcim Ciments:
-N’entrent pas dans l’espace confiné
-Maintiennent un contact permanent avec la victime
</t>
    </r>
  </si>
  <si>
    <t xml:space="preserve">Désignation intervention : </t>
  </si>
  <si>
    <t xml:space="preserve">Espace/Equipement concerné : </t>
  </si>
  <si>
    <t>CONDUITE A TENIR EN CAS D'INCIDENT/ACCIDENT EN ESPACE CONFINE</t>
  </si>
  <si>
    <t>Image obligation</t>
  </si>
  <si>
    <t>Image intervention</t>
  </si>
  <si>
    <t>Harnais</t>
  </si>
  <si>
    <t>Harnais, Attaché, Treuil</t>
  </si>
  <si>
    <t>Treuil</t>
  </si>
  <si>
    <t>Détecteur</t>
  </si>
  <si>
    <t>Attaché</t>
  </si>
  <si>
    <t>Ventilateur</t>
  </si>
  <si>
    <t>Harnais, Détecteur, Masque</t>
  </si>
  <si>
    <t>Image 15</t>
  </si>
  <si>
    <t>Chaque intervenant doivent disposer d’une lampe frontale (ATEX si nécessaire)</t>
  </si>
  <si>
    <r>
      <t xml:space="preserve">Rappel général : </t>
    </r>
    <r>
      <rPr>
        <b/>
        <sz val="11"/>
        <color indexed="12"/>
        <rFont val="Calibri"/>
        <family val="2"/>
        <scheme val="minor"/>
      </rPr>
      <t>Le surveillant</t>
    </r>
    <r>
      <rPr>
        <sz val="11"/>
        <color theme="1"/>
        <rFont val="Calibri"/>
        <family val="2"/>
        <scheme val="minor"/>
      </rPr>
      <t xml:space="preserve"> ne doit en aucun cas pénétrer dans l’espace confiné.
</t>
    </r>
  </si>
  <si>
    <t>Vérifier avant l’intervention la présence de SST formé au travail en hauteur
Le surveillant alerte la salle centrale pour demande d’intervention des secouristes précisant le risque de chute
de hauteur
Un intervenant reste aux cotés de la victime (si plusieurs intervenants)
Les secouristes LafargeHolcim Ciments :
- s’équipent des protections contre les risques de chute de hauteur,
- entrent dans l’espace confiné pour porter secours à la victime.</t>
  </si>
  <si>
    <t xml:space="preserve">En cas de blessure ou de malaise dans l’espace confiné provoquant l’incapacité de la victime d’évacuer par ses propres moyens :
Le surveillant alerte la salle centrale pour demande d’intervention des secouristes précisant le risque de chute de hauteur
Un intervenant reste aux cotés de la victime (si plusieurs intervenants)
Les secouristes LafargeHolcim Ciments :
- s’équipent des protections contre les risques de chute de hauteur,
- entrent dans l’espace confiné pour porter secours à la victime.
</t>
  </si>
  <si>
    <t>Les intervenants doivent être attachés à un dispositif de rappel en permanence
Les secours LafargeHolcim Ciments ne sont pas autorisés à pénétrer dans un espace confiné à risque d’ensevelissement
En cas d'ensevelissement ou en cas de danger vitale pour un victime dans l’incapacité d’évacuer par ses propres moyens : 
Le surveillant
-Alerte la salle centrale pour demande d’intervention des secours (interne + externe) précisant l’ensevelissement,
-Extrait la victime de l’espace confiné à l’aide du treuil de sauvetage
Les secouristes LafargeHolcim Ciments :
-N’entrent pas dans l’espace confiné
-Prennent en charge la victime à l’extérieur de l’espace confiné, en attente des secours</t>
  </si>
  <si>
    <t xml:space="preserve">En cas de blessure ou de malaise dans l’espace confiné provoquant l’incapacité de la victime d’évacuer par ses propres moyens :
Le surveillant alerte la salle centrale pour demande d’intervention des SST
Un intervenant reste aux cotés de la victime (si plusieurs intervenants)
Les secouristes LafargeHolcim Ciments entre dans l’espace confiné pour porter secours à la victime
</t>
  </si>
  <si>
    <t>Chaque intervenant entrant dans l'espace confiné doit porter un harnais
Avoir à disposition des détecteurs de gaz et des masques auto-sauveteurs pour les secours LafargeHolcim Ciments,
En présence d’alarme de détection gaz, les secours ne peuvent pénétrer dans l’enceinte confinée sans Appareil Respiratoire Isolant.
En cas de déclenchement de l’alarme d’un détecteur gaz:
Les intervenants :
-mettent leur masque auto-sauveteur
-évacuent l’espace confiné
Le surveillant
-Rappelle si besoin de mettre le masque auto sauveteur et l’ordre d’évacuation aux intervenants,
-Vérifie que l’ensemble des intervenants aient quittés l'espace confiné
-Interdit l’accès à l’espace confiné.</t>
  </si>
  <si>
    <t>Disposer d'un treuil de sauvetage et d’une potence prêts à l’emploi au point d'extraction
En cas de blessure ou de malaise dans l’espace confiné provoquant l’incapacité de la victime d’évacuer par ses propres moyens et en cas de danger vitale :
Les intervenants
-mettent leur masque auto-sauveteur
-si nécessaire, équipe la victime de son masque auto sauveteur
-si nécessaire attache le harnais de la victime au treuil
-évacuent l’espace confiné
Le surveillant
-Rappelle de mettre le masque auto sauveteur et l’ordre d’évacuation aux intervenants,
-Alerte la salle centrale pour demande d’intervention des secours (interne + externe) précisant la présence
d’atmosphère dangereuse,
-Vérifie que l’ensemble des intervenants aient quitté l’espace confiné,
-Informe les secours du point d’extraction de la victime.
Les secouristes LafargeHolcim Ciments:
-N’entrent pas dans l’espace confiné
-Sortent la victime de l’espace confiné à l’aide du treuil de sauvetage
-Prennent en charge la victime à l’extérieur de l’espace confiné, en attente des secours</t>
  </si>
  <si>
    <t>Chaque intervenant doivent disposer d’une lampe frontale (ATEX si nécessaire)
En cas de perte d’électricité (éclairage ventilation): évacuer l’espace confiné.</t>
  </si>
  <si>
    <t xml:space="preserve">En cas de perte d’électricité (éclairage ventilation): évacuer l’espace confiné.
</t>
  </si>
  <si>
    <t>En cas de blessure ou de malaise dans l’espace confiné n’impactant pas les capacités motrices de la victime: faire sortir la victime de l’espace confiné.</t>
  </si>
  <si>
    <t xml:space="preserve">En cas de blessure ou de malaise dans l’espace confiné n’impactant pas les capacités motrices de la victime: faire sortir la victime de l’espace confiné.
</t>
  </si>
  <si>
    <t>En cas de blessure ou de malaise dans l’espace confiné provoquant l’incapacité de la victime d’évacuer par ses propres moyens :
Le surveillant alerte la salle centrale pour demande d’intervention des SST
Un intervenant reste aux cotés de la victime (si plusieurs intervenants)
Les secouristes LafargeHolcim Ciments entre dans l’espace confiné pour porter secours à la victime</t>
  </si>
  <si>
    <t>En cas de blessure ou de malaise dans l’espace confiné provoquant l’incapacité de la victime d’évacuer par ses propres moyens et en l’absence d’alarme :
Le surveillant
-alerte la salle centrale pour demande d’intervention des SST
-réalise les mesures de gaz au sein de l’espace confiné
-Indique à l’équipe de secours par où introduire le ventilateur et la position de la victime
Un intervenant
-reste aux cotés de la victime (si plusieurs intervenants)
-aide à la mise en place de la ventilation complémentaire proche de la victime
Les secouristes LafargeHolcim Ciments
-Mettent en place le dispositif de soufflage au plus près de la victime
-S’équipent de détecteur de gaz adapté à l’espace confiné
-Prennent chacun un masque auto-sauveteur,
-Entre dans l’espace confiné pour porter secours à la victime</t>
  </si>
  <si>
    <t>Vérifier avant l’intervention la présence de SST formé au travail en hauteur
En cas de blessure ou de malaise dans l’espace confiné provoquant l’incapacité de la victime d’évacuer par ses propres moyens et 
en l’absence d’alarme :
Le surveillant
-alerte la salle centrale pour demande d’intervention des secouristes précisant le risque de chute de hauteur
-réalise les mesures de gaz au sein de l’espace confiné
-Indique à l’équipe de secours par où introduire le ventilateur et la position de la victime
Un intervenant
-reste aux cotés de la victime (si plusieurs intervenants)
-aide à la mise en place de la ventilation complémentaire proche de la victime
Les secouristes LafargeHolcim Ciments :
-Mettent en place le dispositif de soufflage au plus près de la victime
-s’équipent des protections contre les risques de chute de hauteur,
-S’équipent de détecteur de gaz adapté à l’espace confiné
-Prennent chacun un masque auto-sauveteur,
-Entrent dans l’espace confiné pour porter secours à la victime.</t>
  </si>
  <si>
    <r>
      <rPr>
        <b/>
        <sz val="11"/>
        <color theme="1"/>
        <rFont val="Calibri"/>
        <family val="2"/>
        <scheme val="minor"/>
      </rPr>
      <t>En cas de blessure ou de malaise dans l’espace confiné provoquant l’incapacité de la victime d’évacuer par ses propres moyens et  
en l’absence d’alarme :</t>
    </r>
    <r>
      <rPr>
        <sz val="11"/>
        <color theme="1"/>
        <rFont val="Calibri"/>
        <family val="2"/>
        <scheme val="minor"/>
      </rPr>
      <t xml:space="preserve">
Le surveillant
-alerte la salle centrale pour demande d’intervention des secouristes précisant le risque de chute de hauteur
-réalise les mesures de gaz au sein de l’espace confiné
-Indique à l’équipe de secours par où introduire le ventilateur d’apport d’air frais et la position de la victime
Un intervenant
-reste aux cotés de la victime (si plusieurs intervenants)
-aide à la mise en place de la ventilation d’apport d’air frais au plus près de la victime
Les secouristes LafargeHolcim Ciments:
-Mettent en place le dispositif de soufflage au plus près de la victime
-s’équipent des protections contre les risques de chute de hauteur,
-S’équipent de détecteur de gaz adapté à l’espace confiné
-Prennent chacun un masque auto-sauveteur,
-Entrent dans l’espace confiné pour porter secours à la victime.
</t>
    </r>
  </si>
  <si>
    <r>
      <rPr>
        <b/>
        <sz val="11"/>
        <color theme="1"/>
        <rFont val="Calibri"/>
        <family val="2"/>
        <scheme val="minor"/>
      </rPr>
      <t>En cas de blessure ou de malaise dans l’espace confiné provoquant l’incapacité de la victime d’évacuer par ses propres moyens et  
en l’absence d’alarme :</t>
    </r>
    <r>
      <rPr>
        <sz val="11"/>
        <color theme="1"/>
        <rFont val="Calibri"/>
        <family val="2"/>
        <scheme val="minor"/>
      </rPr>
      <t xml:space="preserve">
Le surveillant
-alerte la salle centrale pour demande d’intervention des secours
-réalise les mesures de gaz au sein de l’espace confiné
-Indique à l’équipe de secours par où introduire le ventilateur d’apport d’air frais et la position de la victime
Un intervenant
-reste aux cotés de la victime (si plusieurs intervenants)
-aide à la mise en place de la ventilation d’apport d’air frais au plus près de la victime
Les secouristes LafargeHolcim Ciments:
-Mettent en place le dispositif de soufflage au plus près de la victime
-S’équipent de détecteur de gaz adapté à l’espace confiné
-Prennent chacun un masque auto-sauveteur,
-Entrent dans l’espace confiné pour porter secours à la victime
</t>
    </r>
  </si>
  <si>
    <t>Chaque intervenant entrant dans l'espace confiné doit porter un harnais
Avoir à disposition des détecteurs de gaz et des masques auto-sauveteurs pour les secours LafargeHolcim Ciments,
En présence d’alarme de détection gaz, les secours ne peuvent pénétrer dans l’enceinte confinée sans Appareil Respiratoire Isolant.
En cas de déclenchement de l’alarme d’un détecteur gaz:
Les intervenants 
-mettent leur masque auto-sauveteur
-évacuent l’espace confiné
Le surveillant
-Rappelle si besoin de mettre le masque auto sauveteur et l’ordre d’évacuation aux intervenants,
-Vérifie que l’ensemble des intervenants aient quittés l'espace confiné
-Interdit l’accès à l’espace confiné.</t>
  </si>
  <si>
    <r>
      <t xml:space="preserve">En présence d’alarme de détection gaz, les secours ne peuvent pénétrer dans l’enceinte confinée sans Appareil Respiratoire Isolant.
</t>
    </r>
    <r>
      <rPr>
        <b/>
        <sz val="11"/>
        <color theme="1"/>
        <rFont val="Calibri"/>
        <family val="2"/>
        <scheme val="minor"/>
      </rPr>
      <t>En cas de déclenchement de l’alarme d’un détecteur gaz :</t>
    </r>
    <r>
      <rPr>
        <sz val="11"/>
        <color theme="1"/>
        <rFont val="Calibri"/>
        <family val="2"/>
        <scheme val="minor"/>
      </rPr>
      <t xml:space="preserve">
Les intervenants
-mettent leur masque auto-sauveteur
-évacuent l’espace confiné
Le surveillant
-Rappelle si besoin de mettre le masque auto sauveteur et l’ordre d’évacuation aux intervenants,
-Vérifie que l’ensemble des intervenants aient quitté l’espace confiné,
-Interdit l’accès à l’espace confiné.
</t>
    </r>
  </si>
  <si>
    <t>En cas de blessure ou de malaise dans l’espace confiné provoquant l’incapacité de la victime d’évacuer par ses propres moyens et 
en l’absence d’alarme :
Le surveillant
-alerte la salle centrale pour demande d’intervention des SST
-réalise les mesures de gaz au sein de l’espace confiné
-Indique à l’équipe de secours par où introduire le ventilateur et la position de la victime
Un intervenant
-reste aux cotés de la victime (si plusieurs intervenants)
-aide à la mise en place de la ventilation complémentaire proche de la victime
Les secouristes LafargeHolcim Ciments
-Mettent en place le dispositif de soufflage au plus près de la victime
-S’équipent de détecteur de gaz adapté à l’espace confiné
-Prennent chacun un masque auto-sauveteur,
-Entre dans l’espace confiné pour porter secours à la victime</t>
  </si>
  <si>
    <t>Mettre en place le dispositif spécifique d'extraction
En cas de blessure ou de malaise dans l’espace confiné provoquant l’incapacité de la victime d’évacuer par ses propres moyens et 
en cas de danger vitale :
Les intervenants
-mettent leur masque auto-sauveteur
-si nécessaire, équipe la victime de son masque auto-sauveteur
-si nécessaire attache le harnais de la victime au treuil
-évacuent l’espace confiné
Le surveillant
-Rappelle de mettre le masque auto-sauveteur et l’ordre d’évacuation aux intervenants,
-Alerte la salle centrale pour demande d’intervention des secours (interne + externe) précisant la présence
d’atmosphère dangereuse,
-Sort la victime de l’espace confiné à l’aide du treuil de sauvetage
-Vérifie que l’ensemble des intervenants aient quitté l’espace confiné,
Les secouristes LafargeHolcim Ciments:
-N’entrent pas dans l’espace confiné
-Prennent en charge la victime à l’extérieur de l’espace confiné, en attente des secours</t>
  </si>
  <si>
    <r>
      <rPr>
        <b/>
        <sz val="11"/>
        <color theme="1"/>
        <rFont val="Calibri"/>
        <family val="2"/>
        <scheme val="minor"/>
      </rPr>
      <t>En cas de blessure ou de malaise dans l’espace confiné provoquant l’incapacité de la victime d’évacuer par ses propres moyens et 
en cas de danger vitale pour la victime:</t>
    </r>
    <r>
      <rPr>
        <sz val="11"/>
        <color theme="1"/>
        <rFont val="Calibri"/>
        <family val="2"/>
        <scheme val="minor"/>
      </rPr>
      <t xml:space="preserve">
Les intervenants
-si nécessaire, mettent leur masque auto-sauveteur
-si nécessaire, équipe la victime de son masque auto-sauveteur
-si nécessaire attache le harnais de la victime au dispositifs d'extraction
-évacuent l’espace confiné
Le surveillant
-Rappelle, si nécessaire, de mettre le masque auto-sauveteur et l’ordre d’évacuation aux intervenants,
-Alerte la salle centrale pour demande d’intervention des secours (interne + externe) précisant la présence d’atmosphère dangereuse,
-Extrait la victime de l’espace confiné à l’aide du dispositifs d'extraction
-Vérifie que l’ensemble des intervenants aient quitté l’espace confiné,
Les secouristes LafargeHolcim Ciments:
-N’entrent pas dans l’espace confiné
-Prennent en charge la victime à l’extérieur de l’espace confiné, en attente des secours
</t>
    </r>
  </si>
  <si>
    <t>Disposer d'un treuil de sauvetage au point d'intervention
En cas de blessure ou de malaise dans l’espace confiné provoquant l’incapacité de la victime d’évacuer par ses propres moyens et 
en cas de danger vitale :
Les intervenants
-mettent leur masque auto-sauveteur
-si nécessaire, équipe la victime de son masque auto-sauveteur
-si nécessaire attache le harnais de la victime au treuil
-évacuent l’espace confiné
Le surveillant
-Rappelle de mettre le masque auto-sauveteur et l’ordre d’évacuation aux intervenants,
-Alerte la salle centrale pour demande d’intervention des secours (interne + externe) précisant la présence
d’atmosphère dangereuse,
-Sort la victime de l’espace confiné à l’aide du treuil de sauvetage
-Vérifie que l’ensemble des intervenants aient quitté l’espace confiné,
Les secouristes LafargeHolcim Ciments:
-N’entrent pas dans l’espace confiné
-Prennent en charge la victime à l’extérieur de l’espace confiné, en attente des secours</t>
  </si>
  <si>
    <r>
      <rPr>
        <b/>
        <sz val="11"/>
        <color theme="1"/>
        <rFont val="Calibri"/>
        <family val="2"/>
        <scheme val="minor"/>
      </rPr>
      <t>En cas de blessure ou de malaise dans l’espace confiné provoquant l’incapacité de la victime d’évacuer par ses propres moyens et 
en cas de danger vitale pour la victime:</t>
    </r>
    <r>
      <rPr>
        <sz val="11"/>
        <color theme="1"/>
        <rFont val="Calibri"/>
        <family val="2"/>
        <scheme val="minor"/>
      </rPr>
      <t xml:space="preserve">
Les intervenants
-mettent leur masque auto-sauveteur
-si nécessaire, équipe la victime de son masque auto-sauveteur
-si nécessaire attache le harnais de la victime au treuil
-évacuent l’espace confiné
Le surveillant
-Rappelle de mettre le masque auto-sauveteur et l’ordre d’évacuation aux intervenants,
-Alerte la salle centrale pour demande d’intervention des secours (interne + externe) précisant la présence d’atmosphère dangereuse,
-Extrait la victime de l’espace confiné à l’aide du treuil de sauvetage
-Vérifie que l’ensemble des intervenants aient quitté l’espace confiné,
Les secouristes LafargeHolcim Ciments:
-N’entrent pas dans l’espace confiné
-Prennent en charge la victime à l’extérieur de l’espace confiné, en attente des secours
</t>
    </r>
  </si>
  <si>
    <t xml:space="preserve">Les secours LafargeHolcim Ciments ne sont pas autorisés à pénétrer suite à un évènement d’ensevelissement
En cas d'ensevelissement ou en cas de victime dans l’incapacité d’évacuer par ses propres moyens : 
Le surveillant
-Alerte la salle centrale pour demande d’intervention des secours (interne + externe) précisant l’ensevelissement,
-Extrait la victime de l’espace confiné à l’aide du treuil de sauvetage
Les secouristes LafargeHolcim Ciments :
-Prennent en charge la victime à l’extérieur de l’espace confiné, en attente des secours
</t>
  </si>
  <si>
    <r>
      <t xml:space="preserve">En présence d’alarme de détection gaz, Les secours LafargeHolcim Ciments ne peuvent pénétrer dans l’enceinte confinée sans Appareil Respiratoire Isolant.
</t>
    </r>
    <r>
      <rPr>
        <b/>
        <sz val="11"/>
        <color theme="1"/>
        <rFont val="Calibri"/>
        <family val="2"/>
        <scheme val="minor"/>
      </rPr>
      <t>En cas de déclenchement de l’alarme d’un détecteur gaz:</t>
    </r>
    <r>
      <rPr>
        <sz val="11"/>
        <color theme="1"/>
        <rFont val="Calibri"/>
        <family val="2"/>
        <scheme val="minor"/>
      </rPr>
      <t xml:space="preserve">
Les intervenants 
-mettent leur masque auto-sauveteur
-évacuent l’espace confiné
Le surveillant
-Rappelle si besoin de mettre le masque auto sauveteur et l’ordre d’évacuation aux intervenants,
-Vérifie que l’ensemble des intervenants aient quitté l’espace confiné,
-Interdit l’accès à l’espace confiné.
</t>
    </r>
  </si>
  <si>
    <t>Incapacité</t>
  </si>
  <si>
    <t>Alarme</t>
  </si>
  <si>
    <t>Vitale</t>
  </si>
  <si>
    <t>Malaise</t>
  </si>
  <si>
    <t>Ensevelissement</t>
  </si>
  <si>
    <t>Vitale hors gaz</t>
  </si>
  <si>
    <t>Electricité</t>
  </si>
  <si>
    <t xml:space="preserve">En cas de perte d’électricité (éclairage ventilation): 
Evacuer l’espace confiné.
</t>
  </si>
  <si>
    <t xml:space="preserve">En cas de blessure ou de malaise dans l’espace confiné n’impactant pas les capacités motrices de la victime: 
Faire sortir la victime de l’espace confiné.
</t>
  </si>
  <si>
    <r>
      <t>En cas de perte d’électricité (éclairage ventilation)</t>
    </r>
    <r>
      <rPr>
        <sz val="11"/>
        <color theme="1"/>
        <rFont val="Calibri"/>
        <family val="2"/>
        <scheme val="minor"/>
      </rPr>
      <t xml:space="preserve">: 
Evacuer l’espace confiné.
</t>
    </r>
  </si>
  <si>
    <r>
      <t>En cas de blessure ou de malaise dans l’espace confiné n’impactant pas les capacités motrices de la victime</t>
    </r>
    <r>
      <rPr>
        <sz val="11"/>
        <color theme="1"/>
        <rFont val="Calibri"/>
        <family val="2"/>
        <scheme val="minor"/>
      </rPr>
      <t xml:space="preserve">: 
Faire sortir la victime de l’espace confiné.
</t>
    </r>
  </si>
  <si>
    <t>Date d'édition</t>
  </si>
  <si>
    <t>Nom de l'éditeur</t>
  </si>
  <si>
    <t>Porte d'accès pour extraction identifiée: Ref : _____________</t>
  </si>
  <si>
    <r>
      <t xml:space="preserve">En présence d’alarme de détection gaz, les secours ne peuvent pénétrer dans l’enceinte confinée sans Appareil Respiratoire Isolant.
</t>
    </r>
    <r>
      <rPr>
        <b/>
        <sz val="11"/>
        <color theme="1"/>
        <rFont val="Calibri"/>
        <family val="2"/>
        <scheme val="minor"/>
      </rPr>
      <t xml:space="preserve">En cas de déclenchement de l’alarme d’un détecteur gaz </t>
    </r>
    <r>
      <rPr>
        <sz val="11"/>
        <color theme="1"/>
        <rFont val="Calibri"/>
        <family val="2"/>
        <scheme val="minor"/>
      </rPr>
      <t xml:space="preserve">:
</t>
    </r>
    <r>
      <rPr>
        <b/>
        <sz val="11"/>
        <color indexed="10"/>
        <rFont val="Calibri"/>
        <family val="2"/>
        <scheme val="minor"/>
      </rPr>
      <t>Les intervenants</t>
    </r>
    <r>
      <rPr>
        <sz val="11"/>
        <color theme="1"/>
        <rFont val="Calibri"/>
        <family val="2"/>
        <scheme val="minor"/>
      </rPr>
      <t xml:space="preserve">
-mettent leur masque auto-sauveteur
-évacuent l’espace confiné
</t>
    </r>
    <r>
      <rPr>
        <b/>
        <sz val="11"/>
        <color indexed="12"/>
        <rFont val="Calibri"/>
        <family val="2"/>
        <scheme val="minor"/>
      </rPr>
      <t>Le surveillant</t>
    </r>
    <r>
      <rPr>
        <sz val="11"/>
        <color theme="1"/>
        <rFont val="Calibri"/>
        <family val="2"/>
        <scheme val="minor"/>
      </rPr>
      <t xml:space="preserve">
-Rappelle si besoin de mettre le masque auto sauveteur et l’ordre d’évacuation aux intervenants,
-Vérifie que l’ensemble des intervenants aient quitté l’espace confiné,
-Interdit l’accès à l’espace confiné.
</t>
    </r>
  </si>
  <si>
    <r>
      <t xml:space="preserve">En cas de blessure ou de malaise dans l’espace confiné provoquant l’incapacité de la victime d’évacuer par ses propres moyens et  
en l’absence d’alarme </t>
    </r>
    <r>
      <rPr>
        <sz val="11"/>
        <color theme="1"/>
        <rFont val="Calibri"/>
        <family val="2"/>
        <scheme val="minor"/>
      </rPr>
      <t xml:space="preserve">:
</t>
    </r>
    <r>
      <rPr>
        <b/>
        <sz val="11"/>
        <color indexed="12"/>
        <rFont val="Calibri"/>
        <family val="2"/>
        <scheme val="minor"/>
      </rPr>
      <t>Le surveillant</t>
    </r>
    <r>
      <rPr>
        <sz val="11"/>
        <color theme="1"/>
        <rFont val="Calibri"/>
        <family val="2"/>
        <scheme val="minor"/>
      </rPr>
      <t xml:space="preserve">
-alerte la salle centrale pour demande d’intervention des secouristes précisant le risque de chute de hauteur
-réalise les mesures de gaz au sein de l’espace confiné
-Indique à l’équipe de secours par où introduire le ventilateur d’apport d’air frais et la position de la victime
</t>
    </r>
    <r>
      <rPr>
        <b/>
        <sz val="11"/>
        <color indexed="10"/>
        <rFont val="Calibri"/>
        <family val="2"/>
        <scheme val="minor"/>
      </rPr>
      <t>Un intervenant</t>
    </r>
    <r>
      <rPr>
        <sz val="11"/>
        <color theme="1"/>
        <rFont val="Calibri"/>
        <family val="2"/>
        <scheme val="minor"/>
      </rPr>
      <t xml:space="preserve">
-reste aux cotés de la victime (si plusieurs intervenants)
-aide à la mise en place de la ventilation d’apport d’air frais au plus près de la victime
</t>
    </r>
    <r>
      <rPr>
        <b/>
        <sz val="11"/>
        <color indexed="17"/>
        <rFont val="Calibri"/>
        <family val="2"/>
        <scheme val="minor"/>
      </rPr>
      <t>Les secouristes LafargeHolcim Ciments</t>
    </r>
    <r>
      <rPr>
        <sz val="11"/>
        <color theme="1"/>
        <rFont val="Calibri"/>
        <family val="2"/>
        <scheme val="minor"/>
      </rPr>
      <t xml:space="preserve">:
-Mettent en place le dispositif de soufflage au plus près de la victime
-s’équipent des protections contre les risques de chute de hauteur,
-S’équipent de détecteur de gaz adapté à l’espace confiné
-Prennent chacun un masque auto-sauveteur,
-Entrent dans l’espace confiné pour porter secours à la victime.
</t>
    </r>
  </si>
  <si>
    <t xml:space="preserve">Accès d'intervention : </t>
  </si>
  <si>
    <t xml:space="preserve">N° permis : </t>
  </si>
  <si>
    <r>
      <t xml:space="preserve">En cas de blessure ou de malaise dans l’espace confiné provoquant l’incapacité de la victime d’évacuer par ses propres moyens et en cas de danger vitale </t>
    </r>
    <r>
      <rPr>
        <sz val="11"/>
        <color theme="1"/>
        <rFont val="Calibri"/>
        <family val="2"/>
        <scheme val="minor"/>
      </rPr>
      <t xml:space="preserve">:
</t>
    </r>
    <r>
      <rPr>
        <b/>
        <sz val="11"/>
        <color indexed="10"/>
        <rFont val="Calibri"/>
        <family val="2"/>
        <scheme val="minor"/>
      </rPr>
      <t>Les intervenants</t>
    </r>
    <r>
      <rPr>
        <sz val="11"/>
        <color theme="1"/>
        <rFont val="Calibri"/>
        <family val="2"/>
        <scheme val="minor"/>
      </rPr>
      <t xml:space="preserve">
-si nécessaire, mettent leur masque auto-sauveteur
-si nécessaire, équipe la victime de son masque auto-sauveteur
-si nécessaire attache le harnais de la victime au dispositif d'extraction
-évacuent l’espace confiné
</t>
    </r>
    <r>
      <rPr>
        <b/>
        <sz val="11"/>
        <color indexed="12"/>
        <rFont val="Calibri"/>
        <family val="2"/>
        <scheme val="minor"/>
      </rPr>
      <t>Le surveillant</t>
    </r>
    <r>
      <rPr>
        <sz val="11"/>
        <color theme="1"/>
        <rFont val="Calibri"/>
        <family val="2"/>
        <scheme val="minor"/>
      </rPr>
      <t xml:space="preserve">
-Rappelle, si nécessaire, de mettre le masque auto-sauveteur et l’ordre d’évacuation aux intervenants,
-Alerte la salle centrale pour demande d’intervention des secours (interne + externe) précisant la présence d’atmosphère dangereuse,
-Indique au secours ou se trouve l'accès pour extraction
-Vérifie que l’ensemble des intervenants aient quitté l’espace confiné,
</t>
    </r>
    <r>
      <rPr>
        <b/>
        <sz val="11"/>
        <color indexed="17"/>
        <rFont val="Calibri"/>
        <family val="2"/>
        <scheme val="minor"/>
      </rPr>
      <t>Les secouristes LafargeHolcim Ciments</t>
    </r>
    <r>
      <rPr>
        <sz val="11"/>
        <color theme="1"/>
        <rFont val="Calibri"/>
        <family val="2"/>
        <scheme val="minor"/>
      </rPr>
      <t xml:space="preserve">:
-N’entrent pas dans l’espace confiné
- Extraient la victime à l'aide du dispositif d'extraction
-Prennent en charge la victime à l’extérieur de l’espace confiné, en attente des secours
</t>
    </r>
  </si>
  <si>
    <t>Disposer d’un ventilateur de soufflage mobile au plus près de l’accès secondaire Ref : _____________</t>
  </si>
  <si>
    <r>
      <t xml:space="preserve">En cas de blessure ou de malaise dans l’espace confiné provoquant l’incapacité de la victime d’évacuer par ses propres moyens 
si les conditions ne permettent pas l'entrée des secours LafargeHolcim Ciments
En l'absence de risque vitale pour la victime </t>
    </r>
    <r>
      <rPr>
        <sz val="11"/>
        <color theme="1"/>
        <rFont val="Calibri"/>
        <family val="2"/>
        <scheme val="minor"/>
      </rPr>
      <t xml:space="preserve">:
</t>
    </r>
    <r>
      <rPr>
        <b/>
        <sz val="11"/>
        <color indexed="10"/>
        <rFont val="Calibri"/>
        <family val="2"/>
        <scheme val="minor"/>
      </rPr>
      <t>Les intervenants</t>
    </r>
    <r>
      <rPr>
        <sz val="11"/>
        <color theme="1"/>
        <rFont val="Calibri"/>
        <family val="2"/>
        <scheme val="minor"/>
      </rPr>
      <t xml:space="preserve">
-mettent leur masque auto-sauveteur
-si nécessaire, équipe la victime de son masque auto-sauveteur
-évacuent l’espace confiné
</t>
    </r>
    <r>
      <rPr>
        <b/>
        <sz val="11"/>
        <color indexed="12"/>
        <rFont val="Calibri"/>
        <family val="2"/>
        <scheme val="minor"/>
      </rPr>
      <t>Le surveillant</t>
    </r>
    <r>
      <rPr>
        <sz val="11"/>
        <color theme="1"/>
        <rFont val="Calibri"/>
        <family val="2"/>
        <scheme val="minor"/>
      </rPr>
      <t xml:space="preserve">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-Indique au secours le positionnement du dispositif de ventilation mobile
-Vérifie que l’ensemble des intervenants aient quitté l’espace confiné,
</t>
    </r>
    <r>
      <rPr>
        <b/>
        <sz val="11"/>
        <color indexed="17"/>
        <rFont val="Calibri"/>
        <family val="2"/>
        <scheme val="minor"/>
      </rPr>
      <t>Les secouristes LafargeHolcim Ciments</t>
    </r>
    <r>
      <rPr>
        <sz val="11"/>
        <color theme="1"/>
        <rFont val="Calibri"/>
        <family val="2"/>
        <scheme val="minor"/>
      </rPr>
      <t xml:space="preserve">:
-N’entrent pas dans l’espace confiné
-Mettent en place le dispositif de ventilation mobile avec un soufflage au plus près de la victime
</t>
    </r>
  </si>
  <si>
    <t>Point pour soufflage : Point de soufflage non identifié</t>
  </si>
</sst>
</file>

<file path=xl/styles.xml><?xml version="1.0" encoding="utf-8"?>
<styleSheet xmlns="http://schemas.openxmlformats.org/spreadsheetml/2006/main" xmlns:mc="http://schemas.openxmlformats.org/markup-compatibility/2006" xmlns:x14ac="http://schemas.microsoft.com/office/spreadsheetml/2009/9/ac" mc:Ignorable="x14ac">
  <fonts count="28" x14ac:knownFonts="1">
    <font>
      <sz val="11"/>
      <color theme="1"/>
      <name val="Calibri"/>
      <family val="2"/>
      <scheme val="minor"/>
    </font>
    <font>
      <sz val="9"/>
      <color indexed="81"/>
      <name val="Tahoma"/>
      <family val="2"/>
    </font>
    <font>
      <b/>
      <sz val="9"/>
      <color indexed="81"/>
      <name val="Tahoma"/>
      <family val="2"/>
    </font>
    <font>
      <b/>
      <sz val="11"/>
      <color indexed="10"/>
      <name val="Calibri"/>
      <family val="2"/>
    </font>
    <font>
      <sz val="11"/>
      <color rgb="FFFF0000"/>
      <name val="Calibri"/>
      <family val="2"/>
      <scheme val="minor"/>
    </font>
    <font>
      <b/>
      <sz val="11"/>
      <color theme="1"/>
      <name val="Calibri"/>
      <family val="2"/>
      <scheme val="minor"/>
    </font>
    <font>
      <b/>
      <sz val="11"/>
      <color rgb="FFFF0000"/>
      <name val="Calibri"/>
      <family val="2"/>
      <scheme val="minor"/>
    </font>
    <font>
      <sz val="11"/>
      <color theme="9"/>
      <name val="Calibri"/>
      <family val="2"/>
      <scheme val="minor"/>
    </font>
    <font>
      <sz val="24"/>
      <color rgb="FFFF0000"/>
      <name val="Calibri"/>
      <family val="2"/>
      <scheme val="minor"/>
    </font>
    <font>
      <sz val="24"/>
      <color theme="9"/>
      <name val="Calibri"/>
      <family val="2"/>
      <scheme val="minor"/>
    </font>
    <font>
      <b/>
      <sz val="16"/>
      <color rgb="FF0070C0"/>
      <name val="Calibri"/>
      <family val="2"/>
      <scheme val="minor"/>
    </font>
    <font>
      <b/>
      <sz val="28"/>
      <color rgb="FFFF0000"/>
      <name val="Calibri"/>
      <family val="2"/>
      <scheme val="minor"/>
    </font>
    <font>
      <b/>
      <i/>
      <sz val="28"/>
      <color rgb="FFFF0000"/>
      <name val="Calibri"/>
      <family val="2"/>
      <scheme val="minor"/>
    </font>
    <font>
      <b/>
      <sz val="14"/>
      <color theme="1"/>
      <name val="Calibri"/>
      <family val="2"/>
      <scheme val="minor"/>
    </font>
    <font>
      <b/>
      <sz val="12"/>
      <color theme="1"/>
      <name val="Calibri"/>
      <family val="2"/>
      <scheme val="minor"/>
    </font>
    <font>
      <sz val="10"/>
      <color rgb="FF303030"/>
      <name val="Arial"/>
      <family val="2"/>
    </font>
    <font>
      <sz val="11"/>
      <color theme="0"/>
      <name val="Calibri"/>
      <family val="2"/>
      <scheme val="minor"/>
    </font>
    <font>
      <sz val="11"/>
      <color rgb="FF002060"/>
      <name val="Calibri"/>
      <family val="2"/>
      <scheme val="minor"/>
    </font>
    <font>
      <b/>
      <sz val="14"/>
      <name val="Calibri"/>
      <family val="2"/>
      <scheme val="minor"/>
    </font>
    <font>
      <sz val="8"/>
      <color rgb="FF222222"/>
      <name val="Courier New"/>
      <family val="3"/>
    </font>
    <font>
      <sz val="11"/>
      <color rgb="FF000000"/>
      <name val="Calibri"/>
      <family val="2"/>
    </font>
    <font>
      <b/>
      <sz val="11"/>
      <color indexed="10"/>
      <name val="Calibri"/>
      <family val="2"/>
      <scheme val="minor"/>
    </font>
    <font>
      <b/>
      <sz val="11"/>
      <color indexed="12"/>
      <name val="Calibri"/>
      <family val="2"/>
      <scheme val="minor"/>
    </font>
    <font>
      <b/>
      <sz val="11"/>
      <color indexed="17"/>
      <name val="Calibri"/>
      <family val="2"/>
      <scheme val="minor"/>
    </font>
    <font>
      <b/>
      <sz val="16"/>
      <color indexed="30"/>
      <name val="Calibri"/>
      <family val="2"/>
      <scheme val="minor"/>
    </font>
    <font>
      <b/>
      <sz val="16"/>
      <color indexed="10"/>
      <name val="Calibri"/>
      <family val="2"/>
      <scheme val="minor"/>
    </font>
    <font>
      <b/>
      <sz val="16"/>
      <color indexed="52"/>
      <name val="Calibri"/>
      <family val="2"/>
      <scheme val="minor"/>
    </font>
    <font>
      <b/>
      <sz val="18"/>
      <color indexed="10"/>
      <name val="Calibri"/>
      <family val="2"/>
      <scheme val="minor"/>
    </font>
  </fonts>
  <fills count="3">
    <fill>
      <patternFill patternType="none"/>
    </fill>
    <fill>
      <patternFill patternType="gray125"/>
    </fill>
    <fill>
      <patternFill patternType="solid">
        <fgColor rgb="FFFFFF99"/>
        <bgColor indexed="64"/>
      </patternFill>
    </fill>
  </fills>
  <borders count="25">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right style="medium">
        <color indexed="64"/>
      </right>
      <top style="thin">
        <color indexed="64"/>
      </top>
      <bottom style="thin">
        <color indexed="64"/>
      </bottom>
      <diagonal/>
    </border>
    <border>
      <left style="medium">
        <color indexed="64"/>
      </left>
      <right/>
      <top/>
      <bottom/>
      <diagonal/>
    </border>
    <border>
      <left/>
      <right style="medium">
        <color indexed="64"/>
      </right>
      <top/>
      <bottom/>
      <diagonal/>
    </border>
  </borders>
  <cellStyleXfs count="1">
    <xf numFmtId="0" fontId="0" fillId="0" borderId="0"/>
  </cellStyleXfs>
  <cellXfs count="122">
    <xf numFmtId="0" fontId="0" fillId="0" borderId="0" xfId="0"/>
    <xf numFmtId="0" fontId="5"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left" vertical="top" wrapText="1"/>
    </xf>
    <xf numFmtId="0" fontId="0" fillId="0" borderId="0" xfId="0" applyAlignment="1">
      <alignment horizontal="left" vertical="center" wrapText="1"/>
    </xf>
    <xf numFmtId="0" fontId="4" fillId="0" borderId="0" xfId="0" applyFont="1" applyAlignment="1">
      <alignment horizontal="center" vertical="center" wrapText="1"/>
    </xf>
    <xf numFmtId="0" fontId="0" fillId="0" borderId="0" xfId="0" applyAlignment="1">
      <alignment wrapText="1"/>
    </xf>
    <xf numFmtId="0" fontId="5" fillId="0" borderId="1" xfId="0" applyFont="1" applyBorder="1" applyAlignment="1">
      <alignment horizontal="center" vertical="center" wrapText="1"/>
    </xf>
    <xf numFmtId="0" fontId="0" fillId="0" borderId="2" xfId="0" applyBorder="1" applyAlignment="1">
      <alignment horizontal="center" vertical="center"/>
    </xf>
    <xf numFmtId="0" fontId="0" fillId="0" borderId="3" xfId="0" applyBorder="1" applyAlignment="1">
      <alignment horizontal="center" vertical="center"/>
    </xf>
    <xf numFmtId="0" fontId="0" fillId="0" borderId="3" xfId="0" applyBorder="1" applyAlignment="1">
      <alignment horizontal="center" vertical="center" wrapText="1"/>
    </xf>
    <xf numFmtId="0" fontId="0" fillId="0" borderId="1" xfId="0" applyBorder="1" applyAlignment="1">
      <alignment horizontal="right"/>
    </xf>
    <xf numFmtId="0" fontId="5" fillId="0" borderId="1" xfId="0" applyFont="1" applyBorder="1" applyAlignment="1">
      <alignment horizontal="right" vertical="center" wrapText="1"/>
    </xf>
    <xf numFmtId="0" fontId="0" fillId="0" borderId="4" xfId="0" applyBorder="1"/>
    <xf numFmtId="0" fontId="0" fillId="0" borderId="4" xfId="0" applyBorder="1" applyAlignment="1">
      <alignment horizontal="center" vertical="center"/>
    </xf>
    <xf numFmtId="0" fontId="0" fillId="0" borderId="0" xfId="0" applyBorder="1" applyAlignment="1">
      <alignment horizontal="center" vertical="center"/>
    </xf>
    <xf numFmtId="0" fontId="5" fillId="0" borderId="5" xfId="0" applyFont="1" applyBorder="1" applyAlignment="1">
      <alignment vertical="center" wrapText="1"/>
    </xf>
    <xf numFmtId="0" fontId="6" fillId="0" borderId="2" xfId="0" applyFont="1" applyBorder="1" applyAlignment="1">
      <alignment horizontal="center" vertical="center" wrapText="1"/>
    </xf>
    <xf numFmtId="0" fontId="6" fillId="0" borderId="7" xfId="0" applyFont="1" applyBorder="1" applyAlignment="1">
      <alignment horizontal="center" vertical="center" wrapText="1"/>
    </xf>
    <xf numFmtId="0" fontId="5" fillId="0" borderId="1" xfId="0" applyFont="1" applyBorder="1" applyAlignment="1">
      <alignment vertical="center" wrapText="1"/>
    </xf>
    <xf numFmtId="0" fontId="4"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center"/>
    </xf>
    <xf numFmtId="0" fontId="8" fillId="0" borderId="0" xfId="0" applyFont="1" applyAlignment="1">
      <alignment horizontal="center" vertical="center" wrapText="1"/>
    </xf>
    <xf numFmtId="0" fontId="9" fillId="0" borderId="0" xfId="0" applyFont="1" applyAlignment="1">
      <alignment horizontal="center" vertical="center" wrapText="1"/>
    </xf>
    <xf numFmtId="11" fontId="4" fillId="0" borderId="0" xfId="0" applyNumberFormat="1" applyFont="1" applyAlignment="1">
      <alignment horizontal="center" vertical="center" wrapText="1"/>
    </xf>
    <xf numFmtId="0" fontId="10" fillId="0" borderId="0" xfId="0" applyFont="1" applyAlignment="1">
      <alignment horizontal="center" vertical="center" wrapText="1"/>
    </xf>
    <xf numFmtId="0" fontId="15" fillId="0" borderId="0" xfId="0" applyFont="1"/>
    <xf numFmtId="0" fontId="0" fillId="0" borderId="0" xfId="0" applyAlignment="1">
      <alignment horizontal="center"/>
    </xf>
    <xf numFmtId="0" fontId="7" fillId="0" borderId="0" xfId="0" applyFont="1" applyAlignment="1">
      <alignment wrapText="1"/>
    </xf>
    <xf numFmtId="0" fontId="0" fillId="0" borderId="5" xfId="0" applyBorder="1" applyAlignment="1"/>
    <xf numFmtId="0" fontId="0" fillId="0" borderId="7" xfId="0" applyBorder="1" applyAlignment="1"/>
    <xf numFmtId="0" fontId="0" fillId="0" borderId="17" xfId="0" applyBorder="1" applyAlignment="1">
      <alignment horizontal="center" vertical="center"/>
    </xf>
    <xf numFmtId="0" fontId="0" fillId="0" borderId="18" xfId="0" applyBorder="1" applyAlignment="1">
      <alignment horizontal="center" vertical="center"/>
    </xf>
    <xf numFmtId="0" fontId="0" fillId="0" borderId="16" xfId="0" applyFont="1" applyBorder="1" applyAlignment="1">
      <alignment horizontal="right" vertical="center" wrapText="1"/>
    </xf>
    <xf numFmtId="0" fontId="0" fillId="2" borderId="7" xfId="0" applyFill="1" applyBorder="1" applyAlignment="1"/>
    <xf numFmtId="0" fontId="0" fillId="2" borderId="2" xfId="0" applyFill="1" applyBorder="1"/>
    <xf numFmtId="0" fontId="0" fillId="2" borderId="2" xfId="0" applyFill="1" applyBorder="1" applyAlignment="1">
      <alignment horizontal="center" vertical="center"/>
    </xf>
    <xf numFmtId="0" fontId="0" fillId="2" borderId="17" xfId="0" applyFill="1" applyBorder="1" applyAlignment="1">
      <alignment horizontal="center" vertical="center"/>
    </xf>
    <xf numFmtId="0" fontId="0" fillId="2" borderId="3" xfId="0" applyFill="1" applyBorder="1" applyAlignment="1">
      <alignment horizontal="center" vertical="center"/>
    </xf>
    <xf numFmtId="11" fontId="0" fillId="2" borderId="3" xfId="0" applyNumberFormat="1" applyFill="1" applyBorder="1" applyAlignment="1">
      <alignment horizontal="center" vertical="center"/>
    </xf>
    <xf numFmtId="0" fontId="16" fillId="0" borderId="3" xfId="0" applyFont="1" applyBorder="1" applyAlignment="1">
      <alignment horizontal="center" vertical="center"/>
    </xf>
    <xf numFmtId="0" fontId="16" fillId="0" borderId="3" xfId="0" applyFont="1" applyBorder="1" applyAlignment="1">
      <alignment horizontal="center" vertical="center" wrapText="1"/>
    </xf>
    <xf numFmtId="0" fontId="4" fillId="0" borderId="4" xfId="0" applyFont="1" applyBorder="1" applyAlignment="1">
      <alignment horizontal="left" vertical="center" wrapText="1"/>
    </xf>
    <xf numFmtId="0" fontId="4" fillId="0" borderId="6" xfId="0" applyFont="1" applyBorder="1" applyAlignment="1">
      <alignment vertical="center" wrapText="1"/>
    </xf>
    <xf numFmtId="0" fontId="19" fillId="0" borderId="0" xfId="0" applyFont="1"/>
    <xf numFmtId="14" fontId="16" fillId="0" borderId="0" xfId="0" applyNumberFormat="1" applyFont="1"/>
    <xf numFmtId="0" fontId="0" fillId="0" borderId="0" xfId="0" applyAlignment="1">
      <alignment vertical="top" wrapText="1"/>
    </xf>
    <xf numFmtId="0" fontId="5" fillId="0" borderId="0" xfId="0" applyFont="1" applyAlignment="1">
      <alignment vertical="top" wrapText="1"/>
    </xf>
    <xf numFmtId="14" fontId="0" fillId="0" borderId="22" xfId="0" applyNumberFormat="1" applyBorder="1" applyAlignment="1">
      <alignment horizontal="center" vertical="center"/>
    </xf>
    <xf numFmtId="0" fontId="0" fillId="2" borderId="22" xfId="0" applyFill="1" applyBorder="1" applyAlignment="1">
      <alignment horizontal="center" vertical="center"/>
    </xf>
    <xf numFmtId="0" fontId="25" fillId="0" borderId="0" xfId="0" applyFont="1" applyAlignment="1">
      <alignment horizontal="left" vertical="top"/>
    </xf>
    <xf numFmtId="0" fontId="17" fillId="0" borderId="23" xfId="0" applyFont="1" applyBorder="1" applyAlignment="1">
      <alignment horizontal="center" vertical="center" wrapText="1"/>
    </xf>
    <xf numFmtId="0" fontId="17" fillId="0" borderId="0" xfId="0" applyFont="1" applyBorder="1" applyAlignment="1">
      <alignment horizontal="center" vertical="center" wrapText="1"/>
    </xf>
    <xf numFmtId="0" fontId="17" fillId="0" borderId="24" xfId="0" applyFont="1" applyBorder="1" applyAlignment="1">
      <alignment horizontal="center" vertical="center" wrapText="1"/>
    </xf>
    <xf numFmtId="0" fontId="17" fillId="0" borderId="19" xfId="0" applyFont="1" applyBorder="1" applyAlignment="1">
      <alignment horizontal="center" vertical="center" wrapText="1"/>
    </xf>
    <xf numFmtId="0" fontId="17" fillId="0" borderId="20" xfId="0" applyFont="1" applyBorder="1" applyAlignment="1">
      <alignment horizontal="center" vertical="center" wrapText="1"/>
    </xf>
    <xf numFmtId="0" fontId="17" fillId="0" borderId="21" xfId="0" applyFont="1" applyBorder="1" applyAlignment="1">
      <alignment horizontal="center" vertical="center" wrapText="1"/>
    </xf>
    <xf numFmtId="0" fontId="0" fillId="0" borderId="5" xfId="0" applyBorder="1" applyAlignment="1">
      <alignment horizontal="center" vertical="center" wrapText="1"/>
    </xf>
    <xf numFmtId="0" fontId="0" fillId="0" borderId="7" xfId="0" applyBorder="1" applyAlignment="1">
      <alignment horizontal="center" vertical="center" wrapText="1"/>
    </xf>
    <xf numFmtId="0" fontId="0" fillId="0" borderId="6" xfId="0" applyBorder="1" applyAlignment="1">
      <alignment horizontal="center" vertical="center" wrapText="1"/>
    </xf>
    <xf numFmtId="0" fontId="17" fillId="0" borderId="5" xfId="0" applyFont="1" applyBorder="1" applyAlignment="1">
      <alignment horizontal="left" vertical="center" wrapText="1"/>
    </xf>
    <xf numFmtId="0" fontId="17" fillId="0" borderId="7" xfId="0" applyFont="1" applyBorder="1" applyAlignment="1">
      <alignment horizontal="left" vertical="center" wrapText="1"/>
    </xf>
    <xf numFmtId="0" fontId="17" fillId="0" borderId="6" xfId="0" applyFont="1" applyBorder="1" applyAlignment="1">
      <alignment horizontal="left" vertical="center" wrapText="1"/>
    </xf>
    <xf numFmtId="0" fontId="5" fillId="0" borderId="5" xfId="0" applyFont="1" applyBorder="1" applyAlignment="1">
      <alignment horizontal="center" vertical="center" wrapText="1"/>
    </xf>
    <xf numFmtId="0" fontId="5" fillId="0" borderId="7" xfId="0" applyFont="1" applyBorder="1" applyAlignment="1">
      <alignment horizontal="center" vertical="center" wrapText="1"/>
    </xf>
    <xf numFmtId="0" fontId="5" fillId="0" borderId="6" xfId="0" applyFont="1" applyBorder="1" applyAlignment="1">
      <alignment horizontal="center" vertical="center" wrapText="1"/>
    </xf>
    <xf numFmtId="11" fontId="17" fillId="0" borderId="5" xfId="0" applyNumberFormat="1" applyFont="1" applyBorder="1" applyAlignment="1">
      <alignment horizontal="left" vertical="top" wrapText="1"/>
    </xf>
    <xf numFmtId="11" fontId="17" fillId="0" borderId="7" xfId="0" applyNumberFormat="1" applyFont="1" applyBorder="1" applyAlignment="1">
      <alignment horizontal="left" vertical="top" wrapText="1"/>
    </xf>
    <xf numFmtId="11" fontId="17" fillId="0" borderId="6" xfId="0" applyNumberFormat="1" applyFont="1" applyBorder="1" applyAlignment="1">
      <alignment horizontal="left" vertical="top" wrapText="1"/>
    </xf>
    <xf numFmtId="11" fontId="17" fillId="0" borderId="5" xfId="0" applyNumberFormat="1" applyFont="1" applyBorder="1" applyAlignment="1">
      <alignment horizontal="center" vertical="top" wrapText="1"/>
    </xf>
    <xf numFmtId="11" fontId="17" fillId="0" borderId="7" xfId="0" applyNumberFormat="1" applyFont="1" applyBorder="1" applyAlignment="1">
      <alignment horizontal="center" vertical="top" wrapText="1"/>
    </xf>
    <xf numFmtId="11" fontId="17" fillId="0" borderId="6" xfId="0" applyNumberFormat="1" applyFont="1" applyBorder="1" applyAlignment="1">
      <alignment horizontal="center" vertical="top" wrapText="1"/>
    </xf>
    <xf numFmtId="0" fontId="0" fillId="0" borderId="5" xfId="0" applyFont="1" applyBorder="1" applyAlignment="1">
      <alignment horizontal="center" vertical="center" wrapText="1"/>
    </xf>
    <xf numFmtId="0" fontId="0" fillId="0" borderId="7" xfId="0" applyFont="1" applyBorder="1" applyAlignment="1">
      <alignment horizontal="center" vertical="center" wrapText="1"/>
    </xf>
    <xf numFmtId="0" fontId="0" fillId="0" borderId="6" xfId="0" applyFont="1" applyBorder="1" applyAlignment="1">
      <alignment horizontal="center" vertical="center" wrapText="1"/>
    </xf>
    <xf numFmtId="0" fontId="18" fillId="0" borderId="5" xfId="0" applyFont="1" applyBorder="1" applyAlignment="1">
      <alignment horizontal="left" vertical="top" wrapText="1"/>
    </xf>
    <xf numFmtId="0" fontId="18" fillId="0" borderId="7" xfId="0" applyFont="1" applyBorder="1" applyAlignment="1">
      <alignment horizontal="left" vertical="top" wrapText="1"/>
    </xf>
    <xf numFmtId="0" fontId="18" fillId="0" borderId="6" xfId="0" applyFont="1" applyBorder="1" applyAlignment="1">
      <alignment horizontal="left" vertical="top" wrapText="1"/>
    </xf>
    <xf numFmtId="0" fontId="17" fillId="0" borderId="5" xfId="0" applyFont="1" applyBorder="1" applyAlignment="1">
      <alignment horizontal="center" vertical="top" wrapText="1"/>
    </xf>
    <xf numFmtId="0" fontId="17" fillId="0" borderId="7" xfId="0" applyFont="1" applyBorder="1" applyAlignment="1">
      <alignment horizontal="center" vertical="top" wrapText="1"/>
    </xf>
    <xf numFmtId="0" fontId="17" fillId="0" borderId="6" xfId="0" applyFont="1" applyBorder="1" applyAlignment="1">
      <alignment horizontal="center" vertical="top" wrapText="1"/>
    </xf>
    <xf numFmtId="0" fontId="11" fillId="0" borderId="5" xfId="0" applyFont="1" applyBorder="1" applyAlignment="1">
      <alignment horizontal="center" vertical="center" wrapText="1"/>
    </xf>
    <xf numFmtId="0" fontId="11" fillId="0" borderId="7" xfId="0" applyFont="1" applyBorder="1" applyAlignment="1">
      <alignment horizontal="center" vertical="center" wrapText="1"/>
    </xf>
    <xf numFmtId="0" fontId="11" fillId="0" borderId="6" xfId="0" applyFont="1" applyBorder="1" applyAlignment="1">
      <alignment horizontal="center" vertical="center" wrapText="1"/>
    </xf>
    <xf numFmtId="0" fontId="12" fillId="0" borderId="8" xfId="0" applyFont="1" applyBorder="1" applyAlignment="1">
      <alignment horizontal="center" vertical="center" wrapText="1"/>
    </xf>
    <xf numFmtId="0" fontId="12" fillId="0" borderId="9" xfId="0" applyFont="1" applyBorder="1" applyAlignment="1">
      <alignment horizontal="center" vertical="center" wrapText="1"/>
    </xf>
    <xf numFmtId="0" fontId="12" fillId="0" borderId="10" xfId="0" applyFont="1" applyBorder="1" applyAlignment="1">
      <alignment horizontal="center" vertical="center" wrapText="1"/>
    </xf>
    <xf numFmtId="0" fontId="12" fillId="0" borderId="11" xfId="0" applyFont="1" applyBorder="1" applyAlignment="1">
      <alignment horizontal="center" vertical="center" wrapText="1"/>
    </xf>
    <xf numFmtId="0" fontId="3" fillId="0" borderId="12" xfId="0" applyFont="1" applyBorder="1" applyAlignment="1">
      <alignment horizontal="center" vertical="center" wrapText="1"/>
    </xf>
    <xf numFmtId="0" fontId="0" fillId="0" borderId="13" xfId="0" applyBorder="1" applyAlignment="1">
      <alignment horizontal="center" vertical="center" wrapText="1"/>
    </xf>
    <xf numFmtId="0" fontId="0" fillId="0" borderId="14" xfId="0" applyBorder="1" applyAlignment="1">
      <alignment horizontal="center" vertical="center" wrapText="1"/>
    </xf>
    <xf numFmtId="0" fontId="0" fillId="0" borderId="15" xfId="0" applyBorder="1" applyAlignment="1">
      <alignment horizontal="center" vertical="center" wrapText="1"/>
    </xf>
    <xf numFmtId="0" fontId="13" fillId="0" borderId="16" xfId="0" applyFont="1" applyBorder="1" applyAlignment="1">
      <alignment horizontal="center" vertical="center" wrapText="1"/>
    </xf>
    <xf numFmtId="0" fontId="13" fillId="0" borderId="17" xfId="0" applyFont="1" applyBorder="1" applyAlignment="1">
      <alignment horizontal="center" vertical="center" wrapText="1"/>
    </xf>
    <xf numFmtId="0" fontId="13" fillId="0" borderId="18" xfId="0" applyFont="1" applyBorder="1" applyAlignment="1">
      <alignment horizontal="center" vertical="center" wrapText="1"/>
    </xf>
    <xf numFmtId="0" fontId="13" fillId="0" borderId="19" xfId="0" applyFont="1" applyBorder="1" applyAlignment="1">
      <alignment horizontal="center" vertical="center" wrapText="1"/>
    </xf>
    <xf numFmtId="0" fontId="13" fillId="0" borderId="20" xfId="0" applyFont="1" applyBorder="1" applyAlignment="1">
      <alignment horizontal="center" vertical="center" wrapText="1"/>
    </xf>
    <xf numFmtId="0" fontId="13" fillId="0" borderId="21" xfId="0" applyFont="1" applyBorder="1" applyAlignment="1">
      <alignment horizontal="center" vertical="center" wrapText="1"/>
    </xf>
    <xf numFmtId="0" fontId="5" fillId="0" borderId="5" xfId="0" applyFont="1" applyBorder="1" applyAlignment="1">
      <alignment horizontal="center" vertical="center"/>
    </xf>
    <xf numFmtId="0" fontId="5" fillId="0" borderId="7" xfId="0" applyFont="1" applyBorder="1" applyAlignment="1">
      <alignment horizontal="center" vertical="center"/>
    </xf>
    <xf numFmtId="0" fontId="5" fillId="0" borderId="6" xfId="0" applyFont="1" applyBorder="1" applyAlignment="1">
      <alignment horizontal="center" vertical="center"/>
    </xf>
    <xf numFmtId="0" fontId="17" fillId="0" borderId="16" xfId="0" applyFont="1" applyBorder="1" applyAlignment="1">
      <alignment horizontal="center" vertical="center" wrapText="1"/>
    </xf>
    <xf numFmtId="0" fontId="17" fillId="0" borderId="17" xfId="0" applyFont="1" applyBorder="1" applyAlignment="1">
      <alignment horizontal="center" vertical="center" wrapText="1"/>
    </xf>
    <xf numFmtId="0" fontId="17" fillId="0" borderId="18" xfId="0" applyFont="1" applyBorder="1" applyAlignment="1">
      <alignment horizontal="center" vertical="center" wrapText="1"/>
    </xf>
    <xf numFmtId="0" fontId="17" fillId="0" borderId="5" xfId="0" applyFont="1" applyBorder="1" applyAlignment="1">
      <alignment horizontal="left" vertical="top" wrapText="1"/>
    </xf>
    <xf numFmtId="0" fontId="17" fillId="0" borderId="7" xfId="0" applyFont="1" applyBorder="1" applyAlignment="1">
      <alignment horizontal="left" vertical="top" wrapText="1"/>
    </xf>
    <xf numFmtId="0" fontId="17" fillId="0" borderId="6" xfId="0" applyFont="1" applyBorder="1" applyAlignment="1">
      <alignment horizontal="left" vertical="top" wrapText="1"/>
    </xf>
    <xf numFmtId="0" fontId="14" fillId="0" borderId="5" xfId="0" applyFont="1" applyBorder="1" applyAlignment="1">
      <alignment horizontal="center" vertical="center" wrapText="1"/>
    </xf>
    <xf numFmtId="0" fontId="14" fillId="0" borderId="7" xfId="0" applyFont="1" applyBorder="1" applyAlignment="1">
      <alignment horizontal="center" vertical="center" wrapText="1"/>
    </xf>
    <xf numFmtId="0" fontId="14" fillId="0" borderId="6" xfId="0" applyFont="1" applyBorder="1" applyAlignment="1">
      <alignment horizontal="center" vertical="center" wrapText="1"/>
    </xf>
    <xf numFmtId="0" fontId="17" fillId="0" borderId="5" xfId="0" applyFont="1" applyBorder="1" applyAlignment="1">
      <alignment horizontal="center" vertical="center" wrapText="1"/>
    </xf>
    <xf numFmtId="0" fontId="17" fillId="0" borderId="7" xfId="0" applyFont="1" applyBorder="1" applyAlignment="1">
      <alignment horizontal="center" vertical="center" wrapText="1"/>
    </xf>
    <xf numFmtId="0" fontId="17" fillId="0" borderId="6" xfId="0" applyFont="1" applyBorder="1" applyAlignment="1">
      <alignment horizontal="center" vertical="center" wrapText="1"/>
    </xf>
    <xf numFmtId="0" fontId="26" fillId="0" borderId="0" xfId="0" applyFont="1" applyAlignment="1">
      <alignment horizontal="left" vertical="top"/>
    </xf>
    <xf numFmtId="0" fontId="0" fillId="0" borderId="0" xfId="0" applyAlignment="1">
      <alignment horizontal="left" vertical="top"/>
    </xf>
    <xf numFmtId="0" fontId="25" fillId="0" borderId="0" xfId="0" applyFont="1" applyAlignment="1">
      <alignment horizontal="left" vertical="top"/>
    </xf>
    <xf numFmtId="0" fontId="5" fillId="0" borderId="0" xfId="0" applyFont="1" applyAlignment="1">
      <alignment horizontal="left" vertical="top"/>
    </xf>
    <xf numFmtId="0" fontId="0" fillId="0" borderId="0" xfId="0" applyAlignment="1">
      <alignment horizontal="left" vertical="top" wrapText="1"/>
    </xf>
    <xf numFmtId="0" fontId="24" fillId="0" borderId="0" xfId="0" applyFont="1" applyAlignment="1">
      <alignment horizontal="left" vertical="top"/>
    </xf>
    <xf numFmtId="0" fontId="27" fillId="0" borderId="0" xfId="0" applyFont="1" applyAlignment="1">
      <alignment horizontal="center" vertical="center"/>
    </xf>
  </cellXfs>
  <cellStyles count="1">
    <cellStyle name="Normal" xfId="0" builtinId="0"/>
  </cellStyles>
  <dxfs count="15">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s>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8BD21D50-EC42-11CE-9E0D-00AA006002F3}" ax:persistence="persistStreamInit" r:id="rId1"/>
</file>

<file path=xl/activeX/activeX2.xml><?xml version="1.0" encoding="utf-8"?>
<ax:ocx xmlns:ax="http://schemas.microsoft.com/office/2006/activeX" xmlns:r="http://schemas.openxmlformats.org/officeDocument/2006/relationships" ax:classid="{8BD21D50-EC42-11CE-9E0D-00AA006002F3}" ax:persistence="persistStreamInit" r:id="rId1"/>
</file>

<file path=xl/activeX/activeX3.xml><?xml version="1.0" encoding="utf-8"?>
<ax:ocx xmlns:ax="http://schemas.microsoft.com/office/2006/activeX" xmlns:r="http://schemas.openxmlformats.org/officeDocument/2006/relationships" ax:classid="{8BD21D50-EC42-11CE-9E0D-00AA006002F3}" ax:persistence="persistStreamInit" r:id="rId1"/>
</file>

<file path=xl/activeX/activeX4.xml><?xml version="1.0" encoding="utf-8"?>
<ax:ocx xmlns:ax="http://schemas.microsoft.com/office/2006/activeX" xmlns:r="http://schemas.openxmlformats.org/officeDocument/2006/relationships" ax:classid="{8BD21D5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8" Type="http://schemas.openxmlformats.org/officeDocument/2006/relationships/image" Target="../media/image12.jpeg"/><Relationship Id="rId3" Type="http://schemas.openxmlformats.org/officeDocument/2006/relationships/image" Target="../media/image7.png"/><Relationship Id="rId7" Type="http://schemas.openxmlformats.org/officeDocument/2006/relationships/image" Target="../media/image11.png"/><Relationship Id="rId2" Type="http://schemas.openxmlformats.org/officeDocument/2006/relationships/image" Target="../media/image6.PNG"/><Relationship Id="rId1" Type="http://schemas.openxmlformats.org/officeDocument/2006/relationships/image" Target="../media/image5.png"/><Relationship Id="rId6" Type="http://schemas.openxmlformats.org/officeDocument/2006/relationships/image" Target="../media/image10.png"/><Relationship Id="rId11" Type="http://schemas.openxmlformats.org/officeDocument/2006/relationships/image" Target="../media/image15.png"/><Relationship Id="rId5" Type="http://schemas.openxmlformats.org/officeDocument/2006/relationships/image" Target="../media/image9.png"/><Relationship Id="rId10" Type="http://schemas.openxmlformats.org/officeDocument/2006/relationships/image" Target="../media/image14.png"/><Relationship Id="rId4" Type="http://schemas.openxmlformats.org/officeDocument/2006/relationships/image" Target="../media/image8.PNG"/><Relationship Id="rId9" Type="http://schemas.openxmlformats.org/officeDocument/2006/relationships/image" Target="../media/image13.png"/></Relationships>
</file>

<file path=xl/drawings/_rels/drawing3.xml.rels><?xml version="1.0" encoding="UTF-8" standalone="yes"?>
<Relationships xmlns="http://schemas.openxmlformats.org/package/2006/relationships"><Relationship Id="rId8" Type="http://schemas.openxmlformats.org/officeDocument/2006/relationships/image" Target="../media/image7.png"/><Relationship Id="rId13" Type="http://schemas.openxmlformats.org/officeDocument/2006/relationships/image" Target="../media/image15.png"/><Relationship Id="rId3" Type="http://schemas.openxmlformats.org/officeDocument/2006/relationships/image" Target="../media/image11.png"/><Relationship Id="rId7" Type="http://schemas.openxmlformats.org/officeDocument/2006/relationships/image" Target="../media/image8.PNG"/><Relationship Id="rId12" Type="http://schemas.openxmlformats.org/officeDocument/2006/relationships/image" Target="../media/image18.png"/><Relationship Id="rId2" Type="http://schemas.openxmlformats.org/officeDocument/2006/relationships/image" Target="../media/image14.png"/><Relationship Id="rId1" Type="http://schemas.openxmlformats.org/officeDocument/2006/relationships/image" Target="../media/image12.jpeg"/><Relationship Id="rId6" Type="http://schemas.openxmlformats.org/officeDocument/2006/relationships/image" Target="../media/image16.png"/><Relationship Id="rId11" Type="http://schemas.openxmlformats.org/officeDocument/2006/relationships/image" Target="../media/image17.png"/><Relationship Id="rId5" Type="http://schemas.openxmlformats.org/officeDocument/2006/relationships/image" Target="../media/image13.png"/><Relationship Id="rId10" Type="http://schemas.openxmlformats.org/officeDocument/2006/relationships/image" Target="../media/image6.PNG"/><Relationship Id="rId4" Type="http://schemas.openxmlformats.org/officeDocument/2006/relationships/image" Target="../media/image10.png"/><Relationship Id="rId9" Type="http://schemas.openxmlformats.org/officeDocument/2006/relationships/image" Target="../media/image9.png"/><Relationship Id="rId14" Type="http://schemas.openxmlformats.org/officeDocument/2006/relationships/image" Target="../media/image5.png"/></Relationships>
</file>

<file path=xl/drawings/_rels/vmlDrawing1.vml.rels><?xml version="1.0" encoding="UTF-8" standalone="yes"?>
<Relationships xmlns="http://schemas.openxmlformats.org/package/2006/relationships"><Relationship Id="rId3" Type="http://schemas.openxmlformats.org/officeDocument/2006/relationships/image" Target="../media/image2.emf"/><Relationship Id="rId2" Type="http://schemas.openxmlformats.org/officeDocument/2006/relationships/image" Target="../media/image3.emf"/><Relationship Id="rId1" Type="http://schemas.openxmlformats.org/officeDocument/2006/relationships/image" Target="../media/image4.emf"/><Relationship Id="rId4"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0</xdr:colOff>
          <xdr:row>13</xdr:row>
          <xdr:rowOff>0</xdr:rowOff>
        </xdr:from>
        <xdr:to>
          <xdr:col>4</xdr:col>
          <xdr:colOff>0</xdr:colOff>
          <xdr:row>15</xdr:row>
          <xdr:rowOff>152400</xdr:rowOff>
        </xdr:to>
        <xdr:sp macro="" textlink="">
          <xdr:nvSpPr>
            <xdr:cNvPr id="4227" name="OptionButton1070" hidden="1">
              <a:extLst>
                <a:ext uri="{63B3BB69-23CF-44E3-9099-C40C66FF867C}">
                  <a14:compatExt spid="_x0000_s42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13</xdr:row>
          <xdr:rowOff>0</xdr:rowOff>
        </xdr:from>
        <xdr:to>
          <xdr:col>4</xdr:col>
          <xdr:colOff>0</xdr:colOff>
          <xdr:row>15</xdr:row>
          <xdr:rowOff>152400</xdr:rowOff>
        </xdr:to>
        <xdr:sp macro="" textlink="">
          <xdr:nvSpPr>
            <xdr:cNvPr id="4229" name="OptionButton1072" hidden="1">
              <a:extLst>
                <a:ext uri="{63B3BB69-23CF-44E3-9099-C40C66FF867C}">
                  <a14:compatExt spid="_x0000_s42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13</xdr:row>
          <xdr:rowOff>0</xdr:rowOff>
        </xdr:from>
        <xdr:to>
          <xdr:col>4</xdr:col>
          <xdr:colOff>0</xdr:colOff>
          <xdr:row>15</xdr:row>
          <xdr:rowOff>152400</xdr:rowOff>
        </xdr:to>
        <xdr:sp macro="" textlink="">
          <xdr:nvSpPr>
            <xdr:cNvPr id="4231" name="OptionButton1074" hidden="1">
              <a:extLst>
                <a:ext uri="{63B3BB69-23CF-44E3-9099-C40C66FF867C}">
                  <a14:compatExt spid="_x0000_s42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13</xdr:row>
          <xdr:rowOff>0</xdr:rowOff>
        </xdr:from>
        <xdr:to>
          <xdr:col>4</xdr:col>
          <xdr:colOff>0</xdr:colOff>
          <xdr:row>15</xdr:row>
          <xdr:rowOff>152400</xdr:rowOff>
        </xdr:to>
        <xdr:sp macro="" textlink="">
          <xdr:nvSpPr>
            <xdr:cNvPr id="4233" name="OptionButton1076" hidden="1">
              <a:extLst>
                <a:ext uri="{63B3BB69-23CF-44E3-9099-C40C66FF867C}">
                  <a14:compatExt spid="_x0000_s42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581025</xdr:colOff>
          <xdr:row>13</xdr:row>
          <xdr:rowOff>0</xdr:rowOff>
        </xdr:from>
        <xdr:to>
          <xdr:col>1</xdr:col>
          <xdr:colOff>4114800</xdr:colOff>
          <xdr:row>13</xdr:row>
          <xdr:rowOff>0</xdr:rowOff>
        </xdr:to>
        <xdr:sp macro="" textlink="">
          <xdr:nvSpPr>
            <xdr:cNvPr id="4512" name="Button 1440" hidden="1">
              <a:extLst>
                <a:ext uri="{63B3BB69-23CF-44E3-9099-C40C66FF867C}">
                  <a14:compatExt spid="_x0000_s451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Editer le plan de secours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304800</xdr:colOff>
          <xdr:row>13</xdr:row>
          <xdr:rowOff>0</xdr:rowOff>
        </xdr:from>
        <xdr:to>
          <xdr:col>1</xdr:col>
          <xdr:colOff>4029075</xdr:colOff>
          <xdr:row>13</xdr:row>
          <xdr:rowOff>0</xdr:rowOff>
        </xdr:to>
        <xdr:sp macro="" textlink="">
          <xdr:nvSpPr>
            <xdr:cNvPr id="4514" name="Button 1442" hidden="1">
              <a:extLst>
                <a:ext uri="{63B3BB69-23CF-44E3-9099-C40C66FF867C}">
                  <a14:compatExt spid="_x0000_s451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Editer plan de secours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676275</xdr:colOff>
          <xdr:row>13</xdr:row>
          <xdr:rowOff>0</xdr:rowOff>
        </xdr:from>
        <xdr:to>
          <xdr:col>0</xdr:col>
          <xdr:colOff>1876425</xdr:colOff>
          <xdr:row>13</xdr:row>
          <xdr:rowOff>0</xdr:rowOff>
        </xdr:to>
        <xdr:sp macro="" textlink="">
          <xdr:nvSpPr>
            <xdr:cNvPr id="4516" name="Button 1444" hidden="1">
              <a:extLst>
                <a:ext uri="{63B3BB69-23CF-44E3-9099-C40C66FF867C}">
                  <a14:compatExt spid="_x0000_s451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Editer</a:t>
              </a:r>
            </a:p>
          </xdr:txBody>
        </xdr:sp>
        <xdr:clientData/>
      </xdr:twoCellAnchor>
    </mc:Choice>
    <mc:Fallback/>
  </mc:AlternateContent>
  <mc:AlternateContent xmlns:mc="http://schemas.openxmlformats.org/markup-compatibility/2006">
    <mc:Choice xmlns:a14="http://schemas.microsoft.com/office/drawing/2010/main" Requires="a14">
      <xdr:twoCellAnchor>
        <xdr:from>
          <xdr:col>1</xdr:col>
          <xdr:colOff>190500</xdr:colOff>
          <xdr:row>68</xdr:row>
          <xdr:rowOff>47625</xdr:rowOff>
        </xdr:from>
        <xdr:to>
          <xdr:col>1</xdr:col>
          <xdr:colOff>3371850</xdr:colOff>
          <xdr:row>68</xdr:row>
          <xdr:rowOff>342900</xdr:rowOff>
        </xdr:to>
        <xdr:sp macro="" textlink="">
          <xdr:nvSpPr>
            <xdr:cNvPr id="4519" name="Button 1447" hidden="1">
              <a:extLst>
                <a:ext uri="{63B3BB69-23CF-44E3-9099-C40C66FF867C}">
                  <a14:compatExt spid="_x0000_s451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Edition du plan de secours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0</xdr:colOff>
      <xdr:row>22</xdr:row>
      <xdr:rowOff>0</xdr:rowOff>
    </xdr:from>
    <xdr:to>
      <xdr:col>0</xdr:col>
      <xdr:colOff>900000</xdr:colOff>
      <xdr:row>22</xdr:row>
      <xdr:rowOff>900000</xdr:rowOff>
    </xdr:to>
    <xdr:pic>
      <xdr:nvPicPr>
        <xdr:cNvPr id="47" name="Image 46"/>
        <xdr:cNvPicPr>
          <a:picLocks noChangeAspect="1" noChangeArrowheads="1"/>
        </xdr:cNvPicPr>
      </xdr:nvPicPr>
      <xdr:blipFill>
        <a:blip xmlns:r="http://schemas.openxmlformats.org/officeDocument/2006/relationships" r:embed="rId1" cstate="screen">
          <a:extLst>
            <a:ext uri="{28A0092B-C50C-407E-A947-70E740481C1C}">
              <a14:useLocalDpi xmlns:a14="http://schemas.microsoft.com/office/drawing/2010/main"/>
            </a:ext>
          </a:extLst>
        </a:blip>
        <a:stretch>
          <a:fillRect/>
        </a:stretch>
      </xdr:blipFill>
      <xdr:spPr bwMode="auto">
        <a:xfrm>
          <a:off x="0" y="4991100"/>
          <a:ext cx="900000"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0</xdr:col>
      <xdr:colOff>0</xdr:colOff>
      <xdr:row>23</xdr:row>
      <xdr:rowOff>0</xdr:rowOff>
    </xdr:from>
    <xdr:to>
      <xdr:col>0</xdr:col>
      <xdr:colOff>903663</xdr:colOff>
      <xdr:row>23</xdr:row>
      <xdr:rowOff>900000</xdr:rowOff>
    </xdr:to>
    <xdr:pic>
      <xdr:nvPicPr>
        <xdr:cNvPr id="48" name="Image 47"/>
        <xdr:cNvPicPr>
          <a:picLocks noChangeAspect="1" noChangeArrowheads="1"/>
        </xdr:cNvPicPr>
      </xdr:nvPicPr>
      <xdr:blipFill>
        <a:blip xmlns:r="http://schemas.openxmlformats.org/officeDocument/2006/relationships" r:embed="rId2" cstate="screen">
          <a:extLst>
            <a:ext uri="{28A0092B-C50C-407E-A947-70E740481C1C}">
              <a14:useLocalDpi xmlns:a14="http://schemas.microsoft.com/office/drawing/2010/main"/>
            </a:ext>
          </a:extLst>
        </a:blip>
        <a:stretch>
          <a:fillRect/>
        </a:stretch>
      </xdr:blipFill>
      <xdr:spPr bwMode="auto">
        <a:xfrm>
          <a:off x="0" y="6134100"/>
          <a:ext cx="903663"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0</xdr:col>
      <xdr:colOff>0</xdr:colOff>
      <xdr:row>24</xdr:row>
      <xdr:rowOff>0</xdr:rowOff>
    </xdr:from>
    <xdr:to>
      <xdr:col>0</xdr:col>
      <xdr:colOff>908688</xdr:colOff>
      <xdr:row>24</xdr:row>
      <xdr:rowOff>900000</xdr:rowOff>
    </xdr:to>
    <xdr:pic>
      <xdr:nvPicPr>
        <xdr:cNvPr id="49" name="Image 48"/>
        <xdr:cNvPicPr>
          <a:picLocks noChangeAspect="1" noChangeArrowheads="1"/>
        </xdr:cNvPicPr>
      </xdr:nvPicPr>
      <xdr:blipFill>
        <a:blip xmlns:r="http://schemas.openxmlformats.org/officeDocument/2006/relationships" r:embed="rId3" cstate="screen">
          <a:extLst>
            <a:ext uri="{28A0092B-C50C-407E-A947-70E740481C1C}">
              <a14:useLocalDpi xmlns:a14="http://schemas.microsoft.com/office/drawing/2010/main"/>
            </a:ext>
          </a:extLst>
        </a:blip>
        <a:stretch>
          <a:fillRect/>
        </a:stretch>
      </xdr:blipFill>
      <xdr:spPr bwMode="auto">
        <a:xfrm>
          <a:off x="0" y="7277100"/>
          <a:ext cx="908688"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0</xdr:col>
      <xdr:colOff>0</xdr:colOff>
      <xdr:row>25</xdr:row>
      <xdr:rowOff>0</xdr:rowOff>
    </xdr:from>
    <xdr:to>
      <xdr:col>0</xdr:col>
      <xdr:colOff>910801</xdr:colOff>
      <xdr:row>25</xdr:row>
      <xdr:rowOff>900000</xdr:rowOff>
    </xdr:to>
    <xdr:pic>
      <xdr:nvPicPr>
        <xdr:cNvPr id="50" name="Image 49"/>
        <xdr:cNvPicPr>
          <a:picLocks noChangeAspect="1" noChangeArrowheads="1"/>
        </xdr:cNvPicPr>
      </xdr:nvPicPr>
      <xdr:blipFill>
        <a:blip xmlns:r="http://schemas.openxmlformats.org/officeDocument/2006/relationships" r:embed="rId4" cstate="screen">
          <a:extLst>
            <a:ext uri="{28A0092B-C50C-407E-A947-70E740481C1C}">
              <a14:useLocalDpi xmlns:a14="http://schemas.microsoft.com/office/drawing/2010/main"/>
            </a:ext>
          </a:extLst>
        </a:blip>
        <a:stretch>
          <a:fillRect/>
        </a:stretch>
      </xdr:blipFill>
      <xdr:spPr bwMode="auto">
        <a:xfrm>
          <a:off x="0" y="9372600"/>
          <a:ext cx="910801"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0</xdr:col>
      <xdr:colOff>0</xdr:colOff>
      <xdr:row>26</xdr:row>
      <xdr:rowOff>0</xdr:rowOff>
    </xdr:from>
    <xdr:to>
      <xdr:col>0</xdr:col>
      <xdr:colOff>856541</xdr:colOff>
      <xdr:row>26</xdr:row>
      <xdr:rowOff>900000</xdr:rowOff>
    </xdr:to>
    <xdr:pic>
      <xdr:nvPicPr>
        <xdr:cNvPr id="51" name="Image 50"/>
        <xdr:cNvPicPr>
          <a:picLocks noChangeAspect="1" noChangeArrowheads="1"/>
        </xdr:cNvPicPr>
      </xdr:nvPicPr>
      <xdr:blipFill>
        <a:blip xmlns:r="http://schemas.openxmlformats.org/officeDocument/2006/relationships" r:embed="rId5" cstate="screen">
          <a:extLst>
            <a:ext uri="{28A0092B-C50C-407E-A947-70E740481C1C}">
              <a14:useLocalDpi xmlns:a14="http://schemas.microsoft.com/office/drawing/2010/main"/>
            </a:ext>
          </a:extLst>
        </a:blip>
        <a:stretch>
          <a:fillRect/>
        </a:stretch>
      </xdr:blipFill>
      <xdr:spPr bwMode="auto">
        <a:xfrm>
          <a:off x="0" y="12611100"/>
          <a:ext cx="856541"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0</xdr:col>
      <xdr:colOff>0</xdr:colOff>
      <xdr:row>27</xdr:row>
      <xdr:rowOff>0</xdr:rowOff>
    </xdr:from>
    <xdr:to>
      <xdr:col>0</xdr:col>
      <xdr:colOff>910801</xdr:colOff>
      <xdr:row>27</xdr:row>
      <xdr:rowOff>900000</xdr:rowOff>
    </xdr:to>
    <xdr:pic>
      <xdr:nvPicPr>
        <xdr:cNvPr id="52" name="Image 51"/>
        <xdr:cNvPicPr>
          <a:picLocks noChangeAspect="1" noChangeArrowheads="1"/>
        </xdr:cNvPicPr>
      </xdr:nvPicPr>
      <xdr:blipFill>
        <a:blip xmlns:r="http://schemas.openxmlformats.org/officeDocument/2006/relationships" r:embed="rId4" cstate="screen">
          <a:extLst>
            <a:ext uri="{28A0092B-C50C-407E-A947-70E740481C1C}">
              <a14:useLocalDpi xmlns:a14="http://schemas.microsoft.com/office/drawing/2010/main"/>
            </a:ext>
          </a:extLst>
        </a:blip>
        <a:stretch>
          <a:fillRect/>
        </a:stretch>
      </xdr:blipFill>
      <xdr:spPr bwMode="auto">
        <a:xfrm>
          <a:off x="0" y="16040100"/>
          <a:ext cx="910801"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0</xdr:col>
      <xdr:colOff>0</xdr:colOff>
      <xdr:row>12</xdr:row>
      <xdr:rowOff>0</xdr:rowOff>
    </xdr:from>
    <xdr:to>
      <xdr:col>0</xdr:col>
      <xdr:colOff>949396</xdr:colOff>
      <xdr:row>12</xdr:row>
      <xdr:rowOff>1260000</xdr:rowOff>
    </xdr:to>
    <xdr:pic>
      <xdr:nvPicPr>
        <xdr:cNvPr id="53" name="Image 52"/>
        <xdr:cNvPicPr>
          <a:picLocks noChangeAspect="1" noChangeArrowheads="1"/>
        </xdr:cNvPicPr>
      </xdr:nvPicPr>
      <xdr:blipFill>
        <a:blip xmlns:r="http://schemas.openxmlformats.org/officeDocument/2006/relationships" r:embed="rId6" cstate="screen">
          <a:extLst>
            <a:ext uri="{28A0092B-C50C-407E-A947-70E740481C1C}">
              <a14:useLocalDpi xmlns:a14="http://schemas.microsoft.com/office/drawing/2010/main"/>
            </a:ext>
          </a:extLst>
        </a:blip>
        <a:stretch>
          <a:fillRect/>
        </a:stretch>
      </xdr:blipFill>
      <xdr:spPr bwMode="auto">
        <a:xfrm>
          <a:off x="0" y="2543175"/>
          <a:ext cx="949396" cy="126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xdr:col>
      <xdr:colOff>161925</xdr:colOff>
      <xdr:row>12</xdr:row>
      <xdr:rowOff>0</xdr:rowOff>
    </xdr:from>
    <xdr:to>
      <xdr:col>1</xdr:col>
      <xdr:colOff>824128</xdr:colOff>
      <xdr:row>12</xdr:row>
      <xdr:rowOff>1260000</xdr:rowOff>
    </xdr:to>
    <xdr:pic>
      <xdr:nvPicPr>
        <xdr:cNvPr id="54" name="Image 53"/>
        <xdr:cNvPicPr>
          <a:picLocks noChangeAspect="1" noChangeArrowheads="1"/>
        </xdr:cNvPicPr>
      </xdr:nvPicPr>
      <xdr:blipFill>
        <a:blip xmlns:r="http://schemas.openxmlformats.org/officeDocument/2006/relationships" r:embed="rId7">
          <a:extLst>
            <a:ext uri="{28A0092B-C50C-407E-A947-70E740481C1C}">
              <a14:useLocalDpi xmlns:a14="http://schemas.microsoft.com/office/drawing/2010/main"/>
            </a:ext>
          </a:extLst>
        </a:blip>
        <a:stretch>
          <a:fillRect/>
        </a:stretch>
      </xdr:blipFill>
      <xdr:spPr bwMode="auto">
        <a:xfrm>
          <a:off x="1143000" y="2543175"/>
          <a:ext cx="662203" cy="126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xdr:col>
      <xdr:colOff>1304925</xdr:colOff>
      <xdr:row>12</xdr:row>
      <xdr:rowOff>0</xdr:rowOff>
    </xdr:from>
    <xdr:to>
      <xdr:col>1</xdr:col>
      <xdr:colOff>2204925</xdr:colOff>
      <xdr:row>12</xdr:row>
      <xdr:rowOff>1135379</xdr:rowOff>
    </xdr:to>
    <xdr:pic>
      <xdr:nvPicPr>
        <xdr:cNvPr id="55" name="Image 54"/>
        <xdr:cNvPicPr>
          <a:picLocks noChangeAspect="1" noChangeArrowheads="1"/>
        </xdr:cNvPicPr>
      </xdr:nvPicPr>
      <xdr:blipFill rotWithShape="1">
        <a:blip xmlns:r="http://schemas.openxmlformats.org/officeDocument/2006/relationships" r:embed="rId8" cstate="print">
          <a:extLst>
            <a:ext uri="{28A0092B-C50C-407E-A947-70E740481C1C}">
              <a14:useLocalDpi xmlns:a14="http://schemas.microsoft.com/office/drawing/2010/main" val="0"/>
            </a:ext>
          </a:extLst>
        </a:blip>
        <a:srcRect/>
        <a:stretch/>
      </xdr:blipFill>
      <xdr:spPr bwMode="auto">
        <a:xfrm>
          <a:off x="2286000" y="2543175"/>
          <a:ext cx="900000" cy="11353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xdr:col>
      <xdr:colOff>2447925</xdr:colOff>
      <xdr:row>12</xdr:row>
      <xdr:rowOff>0</xdr:rowOff>
    </xdr:from>
    <xdr:to>
      <xdr:col>1</xdr:col>
      <xdr:colOff>3347925</xdr:colOff>
      <xdr:row>12</xdr:row>
      <xdr:rowOff>1031999</xdr:rowOff>
    </xdr:to>
    <xdr:pic>
      <xdr:nvPicPr>
        <xdr:cNvPr id="56" name="Image 55"/>
        <xdr:cNvPicPr>
          <a:picLocks noChangeAspect="1"/>
        </xdr:cNvPicPr>
      </xdr:nvPicPr>
      <xdr:blipFill>
        <a:blip xmlns:r="http://schemas.openxmlformats.org/officeDocument/2006/relationships" r:embed="rId9">
          <a:extLst>
            <a:ext uri="{28A0092B-C50C-407E-A947-70E740481C1C}">
              <a14:useLocalDpi xmlns:a14="http://schemas.microsoft.com/office/drawing/2010/main"/>
            </a:ext>
          </a:extLst>
        </a:blip>
        <a:stretch>
          <a:fillRect/>
        </a:stretch>
      </xdr:blipFill>
      <xdr:spPr>
        <a:xfrm>
          <a:off x="3429000" y="2543175"/>
          <a:ext cx="900000" cy="1031999"/>
        </a:xfrm>
        <a:prstGeom prst="rect">
          <a:avLst/>
        </a:prstGeom>
      </xdr:spPr>
    </xdr:pic>
    <xdr:clientData/>
  </xdr:twoCellAnchor>
  <xdr:twoCellAnchor>
    <xdr:from>
      <xdr:col>1</xdr:col>
      <xdr:colOff>3590925</xdr:colOff>
      <xdr:row>12</xdr:row>
      <xdr:rowOff>0</xdr:rowOff>
    </xdr:from>
    <xdr:to>
      <xdr:col>1</xdr:col>
      <xdr:colOff>4490925</xdr:colOff>
      <xdr:row>12</xdr:row>
      <xdr:rowOff>955776</xdr:rowOff>
    </xdr:to>
    <xdr:pic>
      <xdr:nvPicPr>
        <xdr:cNvPr id="57" name="Image 56"/>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a:ext>
          </a:extLst>
        </a:blip>
        <a:stretch>
          <a:fillRect/>
        </a:stretch>
      </xdr:blipFill>
      <xdr:spPr>
        <a:xfrm>
          <a:off x="4572000" y="2543175"/>
          <a:ext cx="900000" cy="955776"/>
        </a:xfrm>
        <a:prstGeom prst="rect">
          <a:avLst/>
        </a:prstGeom>
      </xdr:spPr>
    </xdr:pic>
    <xdr:clientData/>
  </xdr:twoCellAnchor>
  <xdr:twoCellAnchor>
    <xdr:from>
      <xdr:col>1</xdr:col>
      <xdr:colOff>4733925</xdr:colOff>
      <xdr:row>12</xdr:row>
      <xdr:rowOff>0</xdr:rowOff>
    </xdr:from>
    <xdr:to>
      <xdr:col>1</xdr:col>
      <xdr:colOff>5633925</xdr:colOff>
      <xdr:row>12</xdr:row>
      <xdr:rowOff>1076468</xdr:rowOff>
    </xdr:to>
    <xdr:pic>
      <xdr:nvPicPr>
        <xdr:cNvPr id="58" name="Image 57"/>
        <xdr:cNvPicPr>
          <a:picLocks noChangeAspect="1"/>
        </xdr:cNvPicPr>
      </xdr:nvPicPr>
      <xdr:blipFill>
        <a:blip xmlns:r="http://schemas.openxmlformats.org/officeDocument/2006/relationships" r:embed="rId11">
          <a:extLst>
            <a:ext uri="{28A0092B-C50C-407E-A947-70E740481C1C}">
              <a14:useLocalDpi xmlns:a14="http://schemas.microsoft.com/office/drawing/2010/main"/>
            </a:ext>
          </a:extLst>
        </a:blip>
        <a:stretch>
          <a:fillRect/>
        </a:stretch>
      </xdr:blipFill>
      <xdr:spPr>
        <a:xfrm>
          <a:off x="5715000" y="2543175"/>
          <a:ext cx="900000" cy="1076468"/>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3</xdr:col>
      <xdr:colOff>209548</xdr:colOff>
      <xdr:row>3</xdr:row>
      <xdr:rowOff>140971</xdr:rowOff>
    </xdr:from>
    <xdr:to>
      <xdr:col>3</xdr:col>
      <xdr:colOff>1109548</xdr:colOff>
      <xdr:row>9</xdr:row>
      <xdr:rowOff>133350</xdr:rowOff>
    </xdr:to>
    <xdr:pic>
      <xdr:nvPicPr>
        <xdr:cNvPr id="2" name="Image 1"/>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a:stretch/>
      </xdr:blipFill>
      <xdr:spPr bwMode="auto">
        <a:xfrm>
          <a:off x="4495798" y="1255396"/>
          <a:ext cx="900000" cy="11353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5</xdr:col>
      <xdr:colOff>118282</xdr:colOff>
      <xdr:row>3</xdr:row>
      <xdr:rowOff>146686</xdr:rowOff>
    </xdr:from>
    <xdr:to>
      <xdr:col>5</xdr:col>
      <xdr:colOff>1018282</xdr:colOff>
      <xdr:row>8</xdr:row>
      <xdr:rowOff>149962</xdr:rowOff>
    </xdr:to>
    <xdr:pic>
      <xdr:nvPicPr>
        <xdr:cNvPr id="4" name="Image 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a:ext>
          </a:extLst>
        </a:blip>
        <a:stretch>
          <a:fillRect/>
        </a:stretch>
      </xdr:blipFill>
      <xdr:spPr>
        <a:xfrm>
          <a:off x="7262032" y="1261111"/>
          <a:ext cx="900000" cy="955776"/>
        </a:xfrm>
        <a:prstGeom prst="rect">
          <a:avLst/>
        </a:prstGeom>
      </xdr:spPr>
    </xdr:pic>
    <xdr:clientData/>
  </xdr:twoCellAnchor>
  <xdr:twoCellAnchor>
    <xdr:from>
      <xdr:col>1</xdr:col>
      <xdr:colOff>348028</xdr:colOff>
      <xdr:row>3</xdr:row>
      <xdr:rowOff>123825</xdr:rowOff>
    </xdr:from>
    <xdr:to>
      <xdr:col>1</xdr:col>
      <xdr:colOff>1010231</xdr:colOff>
      <xdr:row>10</xdr:row>
      <xdr:rowOff>50325</xdr:rowOff>
    </xdr:to>
    <xdr:pic>
      <xdr:nvPicPr>
        <xdr:cNvPr id="5" name="Image 4"/>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a:ext>
          </a:extLst>
        </a:blip>
        <a:stretch>
          <a:fillRect/>
        </a:stretch>
      </xdr:blipFill>
      <xdr:spPr bwMode="auto">
        <a:xfrm>
          <a:off x="3205528" y="1238250"/>
          <a:ext cx="662203" cy="126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0</xdr:col>
      <xdr:colOff>309027</xdr:colOff>
      <xdr:row>3</xdr:row>
      <xdr:rowOff>33913</xdr:rowOff>
    </xdr:from>
    <xdr:to>
      <xdr:col>0</xdr:col>
      <xdr:colOff>1258423</xdr:colOff>
      <xdr:row>9</xdr:row>
      <xdr:rowOff>150913</xdr:rowOff>
    </xdr:to>
    <xdr:pic>
      <xdr:nvPicPr>
        <xdr:cNvPr id="6" name="Image 5"/>
        <xdr:cNvPicPr>
          <a:picLocks noChangeAspect="1" noChangeArrowheads="1"/>
        </xdr:cNvPicPr>
      </xdr:nvPicPr>
      <xdr:blipFill>
        <a:blip xmlns:r="http://schemas.openxmlformats.org/officeDocument/2006/relationships" r:embed="rId4" cstate="screen">
          <a:extLst>
            <a:ext uri="{28A0092B-C50C-407E-A947-70E740481C1C}">
              <a14:useLocalDpi xmlns:a14="http://schemas.microsoft.com/office/drawing/2010/main"/>
            </a:ext>
          </a:extLst>
        </a:blip>
        <a:stretch>
          <a:fillRect/>
        </a:stretch>
      </xdr:blipFill>
      <xdr:spPr bwMode="auto">
        <a:xfrm>
          <a:off x="309027" y="2653288"/>
          <a:ext cx="949396" cy="126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247371</xdr:colOff>
      <xdr:row>3</xdr:row>
      <xdr:rowOff>142875</xdr:rowOff>
    </xdr:from>
    <xdr:to>
      <xdr:col>4</xdr:col>
      <xdr:colOff>1147371</xdr:colOff>
      <xdr:row>9</xdr:row>
      <xdr:rowOff>31874</xdr:rowOff>
    </xdr:to>
    <xdr:pic>
      <xdr:nvPicPr>
        <xdr:cNvPr id="7" name="Image 6"/>
        <xdr:cNvPicPr>
          <a:picLocks noChangeAspect="1"/>
        </xdr:cNvPicPr>
      </xdr:nvPicPr>
      <xdr:blipFill>
        <a:blip xmlns:r="http://schemas.openxmlformats.org/officeDocument/2006/relationships" r:embed="rId5">
          <a:extLst>
            <a:ext uri="{28A0092B-C50C-407E-A947-70E740481C1C}">
              <a14:useLocalDpi xmlns:a14="http://schemas.microsoft.com/office/drawing/2010/main"/>
            </a:ext>
          </a:extLst>
        </a:blip>
        <a:stretch>
          <a:fillRect/>
        </a:stretch>
      </xdr:blipFill>
      <xdr:spPr>
        <a:xfrm>
          <a:off x="5962371" y="1257300"/>
          <a:ext cx="900000" cy="1031999"/>
        </a:xfrm>
        <a:prstGeom prst="rect">
          <a:avLst/>
        </a:prstGeom>
      </xdr:spPr>
    </xdr:pic>
    <xdr:clientData/>
  </xdr:twoCellAnchor>
  <xdr:twoCellAnchor>
    <xdr:from>
      <xdr:col>2</xdr:col>
      <xdr:colOff>374539</xdr:colOff>
      <xdr:row>3</xdr:row>
      <xdr:rowOff>123824</xdr:rowOff>
    </xdr:from>
    <xdr:to>
      <xdr:col>2</xdr:col>
      <xdr:colOff>1274539</xdr:colOff>
      <xdr:row>9</xdr:row>
      <xdr:rowOff>140823</xdr:rowOff>
    </xdr:to>
    <xdr:pic>
      <xdr:nvPicPr>
        <xdr:cNvPr id="8" name="Image 7"/>
        <xdr:cNvPicPr>
          <a:picLocks noChangeAspect="1"/>
        </xdr:cNvPicPr>
      </xdr:nvPicPr>
      <xdr:blipFill>
        <a:blip xmlns:r="http://schemas.openxmlformats.org/officeDocument/2006/relationships" r:embed="rId6">
          <a:extLst>
            <a:ext uri="{28A0092B-C50C-407E-A947-70E740481C1C}">
              <a14:useLocalDpi xmlns:a14="http://schemas.microsoft.com/office/drawing/2010/main"/>
            </a:ext>
          </a:extLst>
        </a:blip>
        <a:stretch>
          <a:fillRect/>
        </a:stretch>
      </xdr:blipFill>
      <xdr:spPr>
        <a:xfrm>
          <a:off x="3232039" y="1238249"/>
          <a:ext cx="900000" cy="1159999"/>
        </a:xfrm>
        <a:prstGeom prst="rect">
          <a:avLst/>
        </a:prstGeom>
      </xdr:spPr>
    </xdr:pic>
    <xdr:clientData/>
  </xdr:twoCellAnchor>
  <xdr:twoCellAnchor>
    <xdr:from>
      <xdr:col>7</xdr:col>
      <xdr:colOff>114300</xdr:colOff>
      <xdr:row>3</xdr:row>
      <xdr:rowOff>176164</xdr:rowOff>
    </xdr:from>
    <xdr:to>
      <xdr:col>7</xdr:col>
      <xdr:colOff>1025101</xdr:colOff>
      <xdr:row>8</xdr:row>
      <xdr:rowOff>123664</xdr:rowOff>
    </xdr:to>
    <xdr:pic>
      <xdr:nvPicPr>
        <xdr:cNvPr id="9" name="Image 8"/>
        <xdr:cNvPicPr>
          <a:picLocks noChangeAspect="1" noChangeArrowheads="1"/>
        </xdr:cNvPicPr>
      </xdr:nvPicPr>
      <xdr:blipFill>
        <a:blip xmlns:r="http://schemas.openxmlformats.org/officeDocument/2006/relationships" r:embed="rId7" cstate="screen">
          <a:extLst>
            <a:ext uri="{28A0092B-C50C-407E-A947-70E740481C1C}">
              <a14:useLocalDpi xmlns:a14="http://schemas.microsoft.com/office/drawing/2010/main"/>
            </a:ext>
          </a:extLst>
        </a:blip>
        <a:stretch>
          <a:fillRect/>
        </a:stretch>
      </xdr:blipFill>
      <xdr:spPr bwMode="auto">
        <a:xfrm>
          <a:off x="10115550" y="1290589"/>
          <a:ext cx="910801"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8</xdr:col>
      <xdr:colOff>66678</xdr:colOff>
      <xdr:row>4</xdr:row>
      <xdr:rowOff>41530</xdr:rowOff>
    </xdr:from>
    <xdr:to>
      <xdr:col>8</xdr:col>
      <xdr:colOff>975366</xdr:colOff>
      <xdr:row>8</xdr:row>
      <xdr:rowOff>179530</xdr:rowOff>
    </xdr:to>
    <xdr:pic>
      <xdr:nvPicPr>
        <xdr:cNvPr id="10" name="Image 9"/>
        <xdr:cNvPicPr>
          <a:picLocks noChangeAspect="1" noChangeArrowheads="1"/>
        </xdr:cNvPicPr>
      </xdr:nvPicPr>
      <xdr:blipFill>
        <a:blip xmlns:r="http://schemas.openxmlformats.org/officeDocument/2006/relationships" r:embed="rId8" cstate="screen">
          <a:extLst>
            <a:ext uri="{28A0092B-C50C-407E-A947-70E740481C1C}">
              <a14:useLocalDpi xmlns:a14="http://schemas.microsoft.com/office/drawing/2010/main"/>
            </a:ext>
          </a:extLst>
        </a:blip>
        <a:stretch>
          <a:fillRect/>
        </a:stretch>
      </xdr:blipFill>
      <xdr:spPr bwMode="auto">
        <a:xfrm>
          <a:off x="11487153" y="1346455"/>
          <a:ext cx="908688"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9</xdr:col>
      <xdr:colOff>65191</xdr:colOff>
      <xdr:row>4</xdr:row>
      <xdr:rowOff>28575</xdr:rowOff>
    </xdr:from>
    <xdr:to>
      <xdr:col>9</xdr:col>
      <xdr:colOff>921732</xdr:colOff>
      <xdr:row>8</xdr:row>
      <xdr:rowOff>166575</xdr:rowOff>
    </xdr:to>
    <xdr:pic>
      <xdr:nvPicPr>
        <xdr:cNvPr id="11" name="Image 10"/>
        <xdr:cNvPicPr>
          <a:picLocks noChangeAspect="1" noChangeArrowheads="1"/>
        </xdr:cNvPicPr>
      </xdr:nvPicPr>
      <xdr:blipFill>
        <a:blip xmlns:r="http://schemas.openxmlformats.org/officeDocument/2006/relationships" r:embed="rId9" cstate="screen">
          <a:extLst>
            <a:ext uri="{28A0092B-C50C-407E-A947-70E740481C1C}">
              <a14:useLocalDpi xmlns:a14="http://schemas.microsoft.com/office/drawing/2010/main"/>
            </a:ext>
          </a:extLst>
        </a:blip>
        <a:stretch>
          <a:fillRect/>
        </a:stretch>
      </xdr:blipFill>
      <xdr:spPr bwMode="auto">
        <a:xfrm>
          <a:off x="12914416" y="1333500"/>
          <a:ext cx="856541"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10</xdr:col>
      <xdr:colOff>66675</xdr:colOff>
      <xdr:row>4</xdr:row>
      <xdr:rowOff>57356</xdr:rowOff>
    </xdr:from>
    <xdr:to>
      <xdr:col>10</xdr:col>
      <xdr:colOff>970338</xdr:colOff>
      <xdr:row>9</xdr:row>
      <xdr:rowOff>4856</xdr:rowOff>
    </xdr:to>
    <xdr:pic>
      <xdr:nvPicPr>
        <xdr:cNvPr id="12" name="Image 11"/>
        <xdr:cNvPicPr>
          <a:picLocks noChangeAspect="1" noChangeArrowheads="1"/>
        </xdr:cNvPicPr>
      </xdr:nvPicPr>
      <xdr:blipFill>
        <a:blip xmlns:r="http://schemas.openxmlformats.org/officeDocument/2006/relationships" r:embed="rId10" cstate="screen">
          <a:extLst>
            <a:ext uri="{28A0092B-C50C-407E-A947-70E740481C1C}">
              <a14:useLocalDpi xmlns:a14="http://schemas.microsoft.com/office/drawing/2010/main"/>
            </a:ext>
          </a:extLst>
        </a:blip>
        <a:stretch>
          <a:fillRect/>
        </a:stretch>
      </xdr:blipFill>
      <xdr:spPr bwMode="auto">
        <a:xfrm>
          <a:off x="14344650" y="1362281"/>
          <a:ext cx="903663"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11</xdr:col>
      <xdr:colOff>70923</xdr:colOff>
      <xdr:row>4</xdr:row>
      <xdr:rowOff>57150</xdr:rowOff>
    </xdr:from>
    <xdr:to>
      <xdr:col>11</xdr:col>
      <xdr:colOff>967626</xdr:colOff>
      <xdr:row>9</xdr:row>
      <xdr:rowOff>4650</xdr:rowOff>
    </xdr:to>
    <xdr:pic>
      <xdr:nvPicPr>
        <xdr:cNvPr id="13" name="Image 12"/>
        <xdr:cNvPicPr>
          <a:picLocks noChangeAspect="1" noChangeArrowheads="1"/>
        </xdr:cNvPicPr>
      </xdr:nvPicPr>
      <xdr:blipFill>
        <a:blip xmlns:r="http://schemas.openxmlformats.org/officeDocument/2006/relationships" r:embed="rId11" cstate="screen">
          <a:extLst>
            <a:ext uri="{28A0092B-C50C-407E-A947-70E740481C1C}">
              <a14:useLocalDpi xmlns:a14="http://schemas.microsoft.com/office/drawing/2010/main"/>
            </a:ext>
          </a:extLst>
        </a:blip>
        <a:stretch>
          <a:fillRect/>
        </a:stretch>
      </xdr:blipFill>
      <xdr:spPr bwMode="auto">
        <a:xfrm>
          <a:off x="15777648" y="1362075"/>
          <a:ext cx="896703"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12</xdr:col>
      <xdr:colOff>104775</xdr:colOff>
      <xdr:row>4</xdr:row>
      <xdr:rowOff>27419</xdr:rowOff>
    </xdr:from>
    <xdr:to>
      <xdr:col>12</xdr:col>
      <xdr:colOff>1015346</xdr:colOff>
      <xdr:row>8</xdr:row>
      <xdr:rowOff>165419</xdr:rowOff>
    </xdr:to>
    <xdr:pic>
      <xdr:nvPicPr>
        <xdr:cNvPr id="14" name="Image 13"/>
        <xdr:cNvPicPr>
          <a:picLocks noChangeAspect="1" noChangeArrowheads="1"/>
        </xdr:cNvPicPr>
      </xdr:nvPicPr>
      <xdr:blipFill>
        <a:blip xmlns:r="http://schemas.openxmlformats.org/officeDocument/2006/relationships" r:embed="rId12" cstate="screen">
          <a:extLst>
            <a:ext uri="{28A0092B-C50C-407E-A947-70E740481C1C}">
              <a14:useLocalDpi xmlns:a14="http://schemas.microsoft.com/office/drawing/2010/main"/>
            </a:ext>
          </a:extLst>
        </a:blip>
        <a:stretch>
          <a:fillRect/>
        </a:stretch>
      </xdr:blipFill>
      <xdr:spPr bwMode="auto">
        <a:xfrm>
          <a:off x="17240250" y="1332344"/>
          <a:ext cx="910571"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6</xdr:col>
      <xdr:colOff>276225</xdr:colOff>
      <xdr:row>4</xdr:row>
      <xdr:rowOff>7265</xdr:rowOff>
    </xdr:from>
    <xdr:to>
      <xdr:col>6</xdr:col>
      <xdr:colOff>1176225</xdr:colOff>
      <xdr:row>9</xdr:row>
      <xdr:rowOff>131233</xdr:rowOff>
    </xdr:to>
    <xdr:pic>
      <xdr:nvPicPr>
        <xdr:cNvPr id="15" name="Image 14"/>
        <xdr:cNvPicPr>
          <a:picLocks noChangeAspect="1"/>
        </xdr:cNvPicPr>
      </xdr:nvPicPr>
      <xdr:blipFill>
        <a:blip xmlns:r="http://schemas.openxmlformats.org/officeDocument/2006/relationships" r:embed="rId13">
          <a:extLst>
            <a:ext uri="{28A0092B-C50C-407E-A947-70E740481C1C}">
              <a14:useLocalDpi xmlns:a14="http://schemas.microsoft.com/office/drawing/2010/main"/>
            </a:ext>
          </a:extLst>
        </a:blip>
        <a:stretch>
          <a:fillRect/>
        </a:stretch>
      </xdr:blipFill>
      <xdr:spPr>
        <a:xfrm>
          <a:off x="8848725" y="1312190"/>
          <a:ext cx="900000" cy="1076468"/>
        </a:xfrm>
        <a:prstGeom prst="rect">
          <a:avLst/>
        </a:prstGeom>
      </xdr:spPr>
    </xdr:pic>
    <xdr:clientData/>
  </xdr:twoCellAnchor>
  <xdr:twoCellAnchor>
    <xdr:from>
      <xdr:col>13</xdr:col>
      <xdr:colOff>93125</xdr:colOff>
      <xdr:row>4</xdr:row>
      <xdr:rowOff>19050</xdr:rowOff>
    </xdr:from>
    <xdr:to>
      <xdr:col>13</xdr:col>
      <xdr:colOff>993125</xdr:colOff>
      <xdr:row>8</xdr:row>
      <xdr:rowOff>157050</xdr:rowOff>
    </xdr:to>
    <xdr:pic>
      <xdr:nvPicPr>
        <xdr:cNvPr id="16" name="Image 15"/>
        <xdr:cNvPicPr>
          <a:picLocks noChangeAspect="1" noChangeArrowheads="1"/>
        </xdr:cNvPicPr>
      </xdr:nvPicPr>
      <xdr:blipFill>
        <a:blip xmlns:r="http://schemas.openxmlformats.org/officeDocument/2006/relationships" r:embed="rId14" cstate="screen">
          <a:extLst>
            <a:ext uri="{28A0092B-C50C-407E-A947-70E740481C1C}">
              <a14:useLocalDpi xmlns:a14="http://schemas.microsoft.com/office/drawing/2010/main"/>
            </a:ext>
          </a:extLst>
        </a:blip>
        <a:stretch>
          <a:fillRect/>
        </a:stretch>
      </xdr:blipFill>
      <xdr:spPr bwMode="auto">
        <a:xfrm>
          <a:off x="18657350" y="1323975"/>
          <a:ext cx="900000"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ctrlProp" Target="../ctrlProps/ctrlProp2.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trlProp" Target="../ctrlProps/ctrlProp1.xml"/><Relationship Id="rId2" Type="http://schemas.openxmlformats.org/officeDocument/2006/relationships/drawing" Target="../drawings/drawing1.xml"/><Relationship Id="rId16" Type="http://schemas.openxmlformats.org/officeDocument/2006/relationships/comments" Target="../comments1.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5" Type="http://schemas.openxmlformats.org/officeDocument/2006/relationships/ctrlProp" Target="../ctrlProps/ctrlProp4.xml"/><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trlProp" Target="../ctrlProps/ctrlProp3.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Y69"/>
  <sheetViews>
    <sheetView topLeftCell="A29" zoomScaleNormal="100" workbookViewId="0">
      <selection activeCell="O10" sqref="O10"/>
    </sheetView>
  </sheetViews>
  <sheetFormatPr baseColWidth="10" defaultRowHeight="15" x14ac:dyDescent="0.25"/>
  <cols>
    <col min="1" max="1" width="38.85546875" customWidth="1"/>
    <col min="2" max="2" width="62.7109375" customWidth="1"/>
    <col min="3" max="3" width="23.28515625" customWidth="1"/>
    <col min="4" max="4" width="15.7109375" style="2" customWidth="1"/>
    <col min="5" max="5" width="56" customWidth="1"/>
    <col min="6" max="6" width="17.42578125" customWidth="1"/>
    <col min="7" max="7" width="11" customWidth="1"/>
    <col min="8" max="8" width="4" customWidth="1"/>
    <col min="9" max="9" width="44.28515625" style="7" customWidth="1"/>
    <col min="10" max="10" width="24.7109375" style="7" customWidth="1"/>
    <col min="11" max="11" width="30.28515625" style="7" customWidth="1"/>
    <col min="12" max="12" width="36.28515625" style="7" customWidth="1"/>
    <col min="13" max="13" width="76.140625" style="21" customWidth="1"/>
    <col min="14" max="14" width="76" style="23" customWidth="1"/>
    <col min="15" max="15" width="76.28515625" customWidth="1"/>
  </cols>
  <sheetData>
    <row r="1" spans="1:17" ht="31.5" x14ac:dyDescent="0.25">
      <c r="A1" s="90" t="s">
        <v>86</v>
      </c>
      <c r="B1" s="91"/>
      <c r="C1" s="92"/>
      <c r="D1" s="93"/>
      <c r="E1" t="str">
        <f>A1</f>
        <v>CONDUITE A TENIR EN CAS D'INCIDENT/ACCIDENT EN ESPACE CONFINE</v>
      </c>
      <c r="I1" s="7" t="s">
        <v>18</v>
      </c>
      <c r="J1" s="7" t="s">
        <v>19</v>
      </c>
      <c r="K1" s="7" t="s">
        <v>20</v>
      </c>
      <c r="L1" s="7" t="s">
        <v>21</v>
      </c>
      <c r="M1" s="24" t="s">
        <v>22</v>
      </c>
      <c r="N1" s="25" t="s">
        <v>23</v>
      </c>
      <c r="O1" s="27" t="s">
        <v>24</v>
      </c>
      <c r="P1" t="s">
        <v>87</v>
      </c>
      <c r="Q1" t="s">
        <v>88</v>
      </c>
    </row>
    <row r="2" spans="1:17" x14ac:dyDescent="0.25">
      <c r="A2" s="31" t="s">
        <v>84</v>
      </c>
      <c r="B2" s="36"/>
      <c r="C2" s="32" t="s">
        <v>134</v>
      </c>
      <c r="D2" s="50">
        <f ca="1">TODAY()</f>
        <v>43476</v>
      </c>
      <c r="E2" t="str">
        <f>CONCATENATE(A2,B2)</f>
        <v xml:space="preserve">Désignation intervention : </v>
      </c>
      <c r="F2" t="s">
        <v>9</v>
      </c>
      <c r="O2" t="str">
        <f>CONCATENATE("Accès d'intervention : ",B7)</f>
        <v xml:space="preserve">Accès d'intervention : </v>
      </c>
    </row>
    <row r="3" spans="1:17" x14ac:dyDescent="0.25">
      <c r="A3" t="s">
        <v>85</v>
      </c>
      <c r="B3" s="36"/>
      <c r="C3" s="32" t="s">
        <v>135</v>
      </c>
      <c r="D3" s="51"/>
      <c r="E3" t="str">
        <f>CONCATENATE(A3,B3)</f>
        <v xml:space="preserve">Espace/Equipement concerné : </v>
      </c>
      <c r="F3" t="s">
        <v>0</v>
      </c>
      <c r="O3" t="str">
        <f>IF(OR(D13="non",D20="non"),"",CONCATENATE("Porte d'accès pour extraction identifiée: ",IF(OR(D16="oui",D35="Oui"),B7,C47)))</f>
        <v>Porte d'accès pour extraction identifiée: Ref : _____________</v>
      </c>
    </row>
    <row r="4" spans="1:17" ht="33" customHeight="1" x14ac:dyDescent="0.25">
      <c r="A4" s="12" t="s">
        <v>11</v>
      </c>
      <c r="B4" s="37"/>
      <c r="C4" s="14"/>
      <c r="D4" s="10"/>
      <c r="E4" t="str">
        <f>CONCATENATE("N° permis : ",B4)</f>
        <v xml:space="preserve">N° permis : </v>
      </c>
      <c r="O4" s="7" t="str">
        <f>IF(AND(D13="oui",D16="non",D20="oui"),CONCATENATE("Point pour soufflage : ",IF(D35="Oui",IF(D43="oui",C38,B7),IF(D55="Oui",IF(D63="Oui",C59,C47),"Point de soufflage non identifié"))),"")</f>
        <v>Point pour soufflage : Point de soufflage non identifié</v>
      </c>
    </row>
    <row r="5" spans="1:17" x14ac:dyDescent="0.25">
      <c r="A5" s="12" t="s">
        <v>12</v>
      </c>
      <c r="B5" s="38"/>
      <c r="C5" s="15"/>
      <c r="D5" s="10"/>
    </row>
    <row r="6" spans="1:17" x14ac:dyDescent="0.25">
      <c r="A6" s="13" t="s">
        <v>13</v>
      </c>
      <c r="B6" s="38"/>
      <c r="C6" s="15"/>
      <c r="D6" s="10"/>
    </row>
    <row r="7" spans="1:17" x14ac:dyDescent="0.25">
      <c r="A7" s="35" t="s">
        <v>29</v>
      </c>
      <c r="B7" s="39"/>
      <c r="C7" s="33"/>
      <c r="D7" s="34"/>
    </row>
    <row r="8" spans="1:17" x14ac:dyDescent="0.25">
      <c r="A8" s="94" t="s">
        <v>41</v>
      </c>
      <c r="B8" s="95"/>
      <c r="C8" s="95"/>
      <c r="D8" s="96"/>
    </row>
    <row r="9" spans="1:17" x14ac:dyDescent="0.25">
      <c r="A9" s="97"/>
      <c r="B9" s="98"/>
      <c r="C9" s="98"/>
      <c r="D9" s="99"/>
    </row>
    <row r="10" spans="1:17" ht="45.75" customHeight="1" x14ac:dyDescent="0.25">
      <c r="A10" s="103" t="s">
        <v>74</v>
      </c>
      <c r="B10" s="104"/>
      <c r="C10" s="104"/>
      <c r="D10" s="105"/>
      <c r="I10" s="6" t="s">
        <v>75</v>
      </c>
      <c r="J10" s="6" t="s">
        <v>75</v>
      </c>
      <c r="K10" s="7" t="s">
        <v>77</v>
      </c>
      <c r="L10" s="7" t="s">
        <v>77</v>
      </c>
      <c r="M10" s="6" t="s">
        <v>75</v>
      </c>
      <c r="N10" s="30" t="s">
        <v>77</v>
      </c>
    </row>
    <row r="11" spans="1:17" ht="37.5" customHeight="1" x14ac:dyDescent="0.25">
      <c r="A11" s="53" t="s">
        <v>105</v>
      </c>
      <c r="B11" s="54"/>
      <c r="C11" s="54"/>
      <c r="D11" s="55"/>
      <c r="I11" s="6" t="s">
        <v>76</v>
      </c>
      <c r="J11" s="6" t="s">
        <v>76</v>
      </c>
      <c r="K11" s="7" t="s">
        <v>106</v>
      </c>
      <c r="L11" s="7" t="s">
        <v>106</v>
      </c>
      <c r="M11" s="6" t="s">
        <v>76</v>
      </c>
      <c r="N11" s="30" t="s">
        <v>130</v>
      </c>
      <c r="P11" t="s">
        <v>49</v>
      </c>
      <c r="Q11" s="29" t="s">
        <v>129</v>
      </c>
    </row>
    <row r="12" spans="1:17" ht="24.75" customHeight="1" x14ac:dyDescent="0.25">
      <c r="A12" s="56" t="s">
        <v>107</v>
      </c>
      <c r="B12" s="57"/>
      <c r="C12" s="57"/>
      <c r="D12" s="58"/>
      <c r="I12" s="6"/>
      <c r="J12" s="6"/>
      <c r="K12" s="7" t="s">
        <v>108</v>
      </c>
      <c r="L12" s="7" t="s">
        <v>108</v>
      </c>
      <c r="M12" s="6"/>
      <c r="N12" s="30" t="s">
        <v>131</v>
      </c>
      <c r="Q12" t="s">
        <v>126</v>
      </c>
    </row>
    <row r="13" spans="1:17" ht="33.75" customHeight="1" x14ac:dyDescent="0.25">
      <c r="A13" s="65" t="s">
        <v>58</v>
      </c>
      <c r="B13" s="66"/>
      <c r="C13" s="67"/>
      <c r="D13" s="40" t="s">
        <v>9</v>
      </c>
    </row>
    <row r="14" spans="1:17" ht="33.75" hidden="1" customHeight="1" x14ac:dyDescent="0.25">
      <c r="A14" s="100" t="str">
        <f>IF(D13="non",E14,"")</f>
        <v/>
      </c>
      <c r="B14" s="101"/>
      <c r="C14" s="102"/>
      <c r="D14" s="40"/>
      <c r="E14" s="1" t="s">
        <v>50</v>
      </c>
      <c r="F14" t="b">
        <f>IF(A14="",D14="",D14)</f>
        <v>1</v>
      </c>
    </row>
    <row r="15" spans="1:17" ht="109.5" hidden="1" customHeight="1" x14ac:dyDescent="0.25">
      <c r="A15" s="62" t="str">
        <f>IF(D14="","",IF(D14="Non",F15,G15))</f>
        <v/>
      </c>
      <c r="B15" s="63"/>
      <c r="C15" s="64"/>
      <c r="D15" s="11"/>
      <c r="F15" s="3" t="s">
        <v>109</v>
      </c>
      <c r="G15" s="3" t="s">
        <v>99</v>
      </c>
      <c r="I15" s="3" t="s">
        <v>27</v>
      </c>
      <c r="J15" s="3"/>
      <c r="K15" s="7" t="s">
        <v>100</v>
      </c>
      <c r="L15" s="7" t="s">
        <v>102</v>
      </c>
      <c r="M15" s="6">
        <f>IF(D14="oui",I15,J15)</f>
        <v>0</v>
      </c>
      <c r="N15" s="22" t="str">
        <f>IF(D14="oui",K15,L15)</f>
        <v xml:space="preserve">En cas de blessure ou de malaise dans l’espace confiné provoquant l’incapacité de la victime d’évacuer par ses propres moyens :
Le surveillant alerte la salle centrale pour demande d’intervention des SST
Un intervenant reste aux cotés de la victime (si plusieurs intervenants)
Les secouristes LafargeHolcim Ciments entre dans l’espace confiné pour porter secours à la victime
</v>
      </c>
      <c r="Q15" t="s">
        <v>123</v>
      </c>
    </row>
    <row r="16" spans="1:17" ht="33.75" customHeight="1" x14ac:dyDescent="0.25">
      <c r="A16" s="65" t="str">
        <f>IF(D13="Oui",E16,"")</f>
        <v>Y a-t-il un risque d'ensevelissement</v>
      </c>
      <c r="B16" s="66"/>
      <c r="C16" s="67"/>
      <c r="D16" s="41" t="s">
        <v>0</v>
      </c>
      <c r="E16" s="1" t="s">
        <v>59</v>
      </c>
      <c r="F16" s="2"/>
      <c r="M16" s="6">
        <f>IF(D12="oui",I16,J16)</f>
        <v>0</v>
      </c>
      <c r="N16" s="22">
        <f>IF(D12="oui",K16,L16)</f>
        <v>0</v>
      </c>
    </row>
    <row r="17" spans="1:25" ht="151.5" hidden="1" customHeight="1" x14ac:dyDescent="0.25">
      <c r="A17" s="62" t="str">
        <f>IF(D16="Oui",F17,"")</f>
        <v/>
      </c>
      <c r="B17" s="63"/>
      <c r="C17" s="64"/>
      <c r="D17" s="11"/>
      <c r="E17" s="3"/>
      <c r="F17" s="3" t="s">
        <v>101</v>
      </c>
      <c r="I17" s="7" t="s">
        <v>51</v>
      </c>
      <c r="K17" s="7" t="s">
        <v>121</v>
      </c>
      <c r="M17" s="6">
        <f t="shared" ref="M17:M65" si="0">IF(D16="oui",I17,J17)</f>
        <v>0</v>
      </c>
      <c r="N17" s="22">
        <f t="shared" ref="N17:N65" si="1">IF(D16="oui",K17,L17)</f>
        <v>0</v>
      </c>
      <c r="P17" s="7" t="s">
        <v>90</v>
      </c>
      <c r="Q17" t="s">
        <v>127</v>
      </c>
    </row>
    <row r="18" spans="1:25" ht="33.75" hidden="1" customHeight="1" x14ac:dyDescent="0.25">
      <c r="A18" s="65" t="str">
        <f>IF(D16="Oui",E18,"")</f>
        <v/>
      </c>
      <c r="B18" s="66"/>
      <c r="C18" s="67"/>
      <c r="D18" s="40"/>
      <c r="E18" s="1" t="s">
        <v>1</v>
      </c>
      <c r="F18" s="2"/>
      <c r="M18" s="6">
        <f>IF(D16="oui",I18,J18)</f>
        <v>0</v>
      </c>
      <c r="N18" s="22">
        <f>IF(D16="oui",K18,L18)</f>
        <v>0</v>
      </c>
    </row>
    <row r="19" spans="1:25" ht="33.75" hidden="1" customHeight="1" x14ac:dyDescent="0.25">
      <c r="A19" s="71" t="str">
        <f>IF(D16="Oui",F19,"")</f>
        <v/>
      </c>
      <c r="B19" s="72"/>
      <c r="C19" s="73"/>
      <c r="D19" s="11"/>
      <c r="E19" s="3"/>
      <c r="F19" s="4" t="s">
        <v>103</v>
      </c>
      <c r="I19" s="7" t="s">
        <v>40</v>
      </c>
      <c r="K19" s="7" t="s">
        <v>122</v>
      </c>
      <c r="M19" s="6">
        <f>IF(D16="oui",I19,J19)</f>
        <v>0</v>
      </c>
      <c r="N19" s="22">
        <f>IF(D16="oui",K19,L19)</f>
        <v>0</v>
      </c>
      <c r="P19" s="7" t="s">
        <v>95</v>
      </c>
      <c r="Q19" t="s">
        <v>124</v>
      </c>
    </row>
    <row r="20" spans="1:25" ht="33.75" customHeight="1" x14ac:dyDescent="0.25">
      <c r="A20" s="65" t="str">
        <f>IF(D16="non",E20,"")</f>
        <v>Y a-t-il un risque lié à l’atmosphère (toxique, oxyprivé et/ou ATEX)</v>
      </c>
      <c r="B20" s="66"/>
      <c r="C20" s="67"/>
      <c r="D20" s="40" t="s">
        <v>9</v>
      </c>
      <c r="E20" s="1" t="s">
        <v>1</v>
      </c>
      <c r="F20" s="2"/>
      <c r="M20" s="6">
        <f>IF(D17="oui",I20,J20)</f>
        <v>0</v>
      </c>
      <c r="N20" s="22">
        <f>IF(D17="oui",K20,L20)</f>
        <v>0</v>
      </c>
    </row>
    <row r="21" spans="1:25" ht="33.75" hidden="1" customHeight="1" x14ac:dyDescent="0.25">
      <c r="A21" s="65" t="str">
        <f>IF(D20="Oui",E21,E21)</f>
        <v>Existe-t-il un risque de chute lors de la circulation dans l’espace confiné ?</v>
      </c>
      <c r="B21" s="66"/>
      <c r="C21" s="67"/>
      <c r="D21" s="40"/>
      <c r="E21" s="1" t="s">
        <v>2</v>
      </c>
      <c r="F21" s="2"/>
      <c r="M21" s="6">
        <f>IF(D23="oui",I21,J21)</f>
        <v>0</v>
      </c>
      <c r="N21" s="22">
        <f>IF(D23="oui",K21,L21)</f>
        <v>0</v>
      </c>
    </row>
    <row r="22" spans="1:25" ht="114.75" hidden="1" customHeight="1" x14ac:dyDescent="0.25">
      <c r="A22" s="106" t="str">
        <f>IF(D20="Oui",IF(D21="Non",F22,G22),IF(D21="Non",F15,G15))</f>
        <v>Vérifier avant l’intervention la présence de SST formé au travail en hauteur
En cas de blessure ou de malaise dans l’espace confiné provoquant l’incapacité de la victime d’évacuer par ses propres moyens et 
en l’absence d’alarme :
Le surveillant
-alerte la salle centrale pour demande d’intervention des secouristes précisant le risque de chute de hauteur
-réalise les mesures de gaz au sein de l’espace confiné
-Indique à l’équipe de secours par où introduire le ventilateur et la position de la victime
Un intervenant
-reste aux cotés de la victime (si plusieurs intervenants)
-aide à la mise en place de la ventilation complémentaire proche de la victime
Les secouristes LafargeHolcim Ciments :
-Mettent en place le dispositif de soufflage au plus près de la victime
-s’équipent des protections contre les risques de chute de hauteur,
-S’équipent de détecteur de gaz adapté à l’espace confiné
-Prennent chacun un masque auto-sauveteur,
-Entrent dans l’espace confiné pour porter secours à la victime.</v>
      </c>
      <c r="B22" s="107"/>
      <c r="C22" s="108"/>
      <c r="D22" s="11"/>
      <c r="E22" s="3"/>
      <c r="F22" s="4" t="s">
        <v>110</v>
      </c>
      <c r="G22" s="4" t="s">
        <v>111</v>
      </c>
      <c r="I22" s="7" t="s">
        <v>28</v>
      </c>
      <c r="K22" s="7" t="s">
        <v>112</v>
      </c>
      <c r="L22" s="7" t="s">
        <v>113</v>
      </c>
      <c r="M22" s="6">
        <f>IF(D20="Oui",IF(D21="oui",I22,J22),IF(D21="oui",I15,J15))</f>
        <v>0</v>
      </c>
      <c r="N22" s="22" t="str">
        <f>IF(D20="Oui",IF(D21="oui",K22,L22),IF(D21="oui",K15,L15))</f>
        <v xml:space="preserve">En cas de blessure ou de malaise dans l’espace confiné provoquant l’incapacité de la victime d’évacuer par ses propres moyens et  
en l’absence d’alarme :
Le surveillant
-alerte la salle centrale pour demande d’intervention des secours
-réalise les mesures de gaz au sein de l’espace confiné
-Indique à l’équipe de secours par où introduire le ventilateur d’apport d’air frais et la position de la victime
Un intervenant
-reste aux cotés de la victime (si plusieurs intervenants)
-aide à la mise en place de la ventilation d’apport d’air frais au plus près de la victime
Les secouristes LafargeHolcim Ciments:
-Mettent en place le dispositif de soufflage au plus près de la victime
-S’équipent de détecteur de gaz adapté à l’espace confiné
-Prennent chacun un masque auto-sauveteur,
-Entrent dans l’espace confiné pour porter secours à la victime
</v>
      </c>
      <c r="Q22" t="s">
        <v>123</v>
      </c>
    </row>
    <row r="23" spans="1:25" ht="177.75" customHeight="1" x14ac:dyDescent="0.25">
      <c r="A23" s="68" t="str">
        <f>IF(D20="Oui",F23,"")</f>
        <v>Chaque intervenant entrant dans l'espace confiné doit porter un harnais
Avoir à disposition des détecteurs de gaz et des masques auto-sauveteurs pour les secours LafargeHolcim Ciments,
En présence d’alarme de détection gaz, les secours ne peuvent pénétrer dans l’enceinte confinée sans Appareil Respiratoire Isolant.
En cas de déclenchement de l’alarme d’un détecteur gaz:
Les intervenants 
-mettent leur masque auto-sauveteur
-évacuent l’espace confiné
Le surveillant
-Rappelle si besoin de mettre le masque auto sauveteur et l’ordre d’évacuation aux intervenants,
-Vérifie que l’ensemble des intervenants aient quittés l'espace confiné
-Interdit l’accès à l’espace confiné.</v>
      </c>
      <c r="B23" s="69"/>
      <c r="C23" s="70"/>
      <c r="D23" s="11"/>
      <c r="E23" s="3"/>
      <c r="F23" s="4" t="s">
        <v>114</v>
      </c>
      <c r="I23" s="7" t="s">
        <v>40</v>
      </c>
      <c r="K23" s="7" t="s">
        <v>115</v>
      </c>
      <c r="M23" s="6" t="str">
        <f>IF(D20="oui",I23,J23)</f>
        <v>Chaque intervenant entrant dans l'espace confiné doit porter un harnais
Avoir à disposition des détecteurs de gaz et des masques auto-sauveteurs pour les secours LafargeHolcim Ciments,</v>
      </c>
      <c r="N23" s="22" t="str">
        <f>IF(D20="oui",K23,L23)</f>
        <v xml:space="preserve">En présence d’alarme de détection gaz, les secours ne peuvent pénétrer dans l’enceinte confinée sans Appareil Respiratoire Isolant.
En cas de déclenchement de l’alarme d’un détecteur gaz :
Les intervenants
-mettent leur masque auto-sauveteur
-évacuent l’espace confiné
Le surveillant
-Rappelle si besoin de mettre le masque auto sauveteur et l’ordre d’évacuation aux intervenants,
-Vérifie que l’ensemble des intervenants aient quitté l’espace confiné,
-Interdit l’accès à l’espace confiné.
</v>
      </c>
      <c r="P23" s="7" t="s">
        <v>95</v>
      </c>
      <c r="Q23" t="s">
        <v>124</v>
      </c>
    </row>
    <row r="24" spans="1:25" ht="33.75" customHeight="1" x14ac:dyDescent="0.25">
      <c r="A24" s="65" t="str">
        <f>IF(D24="Oui",E24,E24)</f>
        <v>Existe-t-il un risque de chute lors de la circulation dans l’espace confiné ?</v>
      </c>
      <c r="B24" s="66"/>
      <c r="C24" s="67"/>
      <c r="D24" s="40" t="s">
        <v>9</v>
      </c>
      <c r="E24" s="1" t="s">
        <v>2</v>
      </c>
      <c r="M24" s="6">
        <f>IF(D22="oui",I24,J24)</f>
        <v>0</v>
      </c>
      <c r="N24" s="22">
        <f>IF(D22="oui",K24,L24)</f>
        <v>0</v>
      </c>
    </row>
    <row r="25" spans="1:25" ht="249.75" customHeight="1" x14ac:dyDescent="0.25">
      <c r="A25" s="106" t="str">
        <f>IF(D24="","",IF(D24="Non",F25,G25))</f>
        <v>Vérifier avant l’intervention la présence de SST formé au travail en hauteur
En cas de blessure ou de malaise dans l’espace confiné provoquant l’incapacité de la victime d’évacuer par ses propres moyens et 
en l’absence d’alarme :
Le surveillant
-alerte la salle centrale pour demande d’intervention des secouristes précisant le risque de chute de hauteur
-réalise les mesures de gaz au sein de l’espace confiné
-Indique à l’équipe de secours par où introduire le ventilateur et la position de la victime
Un intervenant
-reste aux cotés de la victime (si plusieurs intervenants)
-aide à la mise en place de la ventilation complémentaire proche de la victime
Les secouristes LafargeHolcim Ciments :
-Mettent en place le dispositif de soufflage au plus près de la victime
-s’équipent des protections contre les risques de chute de hauteur,
-S’équipent de détecteur de gaz adapté à l’espace confiné
-Prennent chacun un masque auto-sauveteur,
-Entrent dans l’espace confiné pour porter secours à la victime.</v>
      </c>
      <c r="B25" s="107"/>
      <c r="C25" s="108"/>
      <c r="D25" s="11"/>
      <c r="E25" s="3"/>
      <c r="F25" s="4" t="s">
        <v>116</v>
      </c>
      <c r="G25" s="4" t="s">
        <v>111</v>
      </c>
      <c r="I25" s="7" t="s">
        <v>28</v>
      </c>
      <c r="K25" s="7" t="s">
        <v>112</v>
      </c>
      <c r="L25" s="7" t="s">
        <v>113</v>
      </c>
      <c r="M25" s="6" t="str">
        <f t="shared" ref="M25" si="2">IF(D24="oui",I25,J25)</f>
        <v>Vérifier avant l’intervention la présence de SST formé au travail en hauteur,
Avoir à disposition des secours LafargeHolcim Ciments des harnais</v>
      </c>
      <c r="N25" s="22" t="str">
        <f t="shared" ref="N25" si="3">IF(D24="oui",K25,L25)</f>
        <v xml:space="preserve">En cas de blessure ou de malaise dans l’espace confiné provoquant l’incapacité de la victime d’évacuer par ses propres moyens et  
en l’absence d’alarme :
Le surveillant
-alerte la salle centrale pour demande d’intervention des secouristes précisant le risque de chute de hauteur
-réalise les mesures de gaz au sein de l’espace confiné
-Indique à l’équipe de secours par où introduire le ventilateur d’apport d’air frais et la position de la victime
Un intervenant
-reste aux cotés de la victime (si plusieurs intervenants)
-aide à la mise en place de la ventilation d’apport d’air frais au plus près de la victime
Les secouristes LafargeHolcim Ciments:
-Mettent en place le dispositif de soufflage au plus près de la victime
-s’équipent des protections contre les risques de chute de hauteur,
-S’équipent de détecteur de gaz adapté à l’espace confiné
-Prennent chacun un masque auto-sauveteur,
-Entrent dans l’espace confiné pour porter secours à la victime.
</v>
      </c>
      <c r="P25" s="3"/>
      <c r="Q25" t="s">
        <v>123</v>
      </c>
      <c r="T25" s="7"/>
      <c r="U25" s="7"/>
      <c r="V25" s="7"/>
      <c r="W25" s="7"/>
      <c r="X25" s="6">
        <f>IF(D24="oui",T25,U25)</f>
        <v>0</v>
      </c>
      <c r="Y25" s="22">
        <f>IF(D24="oui",V25,W25)</f>
        <v>0</v>
      </c>
    </row>
    <row r="26" spans="1:25" ht="33.75" customHeight="1" x14ac:dyDescent="0.25">
      <c r="A26" s="77" t="s">
        <v>43</v>
      </c>
      <c r="B26" s="78"/>
      <c r="C26" s="79"/>
      <c r="D26" s="11"/>
      <c r="E26" s="3"/>
      <c r="F26" s="4"/>
      <c r="G26" s="4"/>
      <c r="M26" s="6"/>
      <c r="N26" s="22"/>
      <c r="P26" s="3"/>
      <c r="T26" s="7"/>
      <c r="U26" s="7"/>
      <c r="V26" s="7"/>
      <c r="W26" s="7"/>
      <c r="X26" s="6"/>
      <c r="Y26" s="22"/>
    </row>
    <row r="27" spans="1:25" ht="33.75" customHeight="1" x14ac:dyDescent="0.25">
      <c r="A27" s="74" t="s">
        <v>54</v>
      </c>
      <c r="B27" s="75"/>
      <c r="C27" s="76"/>
      <c r="D27" s="40" t="s">
        <v>0</v>
      </c>
      <c r="E27" s="3"/>
      <c r="F27" s="3"/>
      <c r="M27" s="6"/>
      <c r="N27" s="22"/>
    </row>
    <row r="28" spans="1:25" ht="33.75" hidden="1" customHeight="1" x14ac:dyDescent="0.25">
      <c r="A28" s="74"/>
      <c r="B28" s="75"/>
      <c r="C28" s="76"/>
      <c r="D28" s="42"/>
      <c r="E28" s="3"/>
      <c r="F28" s="4" t="s">
        <v>117</v>
      </c>
      <c r="I28" s="7" t="s">
        <v>47</v>
      </c>
      <c r="K28" s="7" t="s">
        <v>118</v>
      </c>
      <c r="M28" s="6">
        <f>IF(D27="oui",I28,J28)</f>
        <v>0</v>
      </c>
      <c r="N28" s="22">
        <f>IF(D27="oui",K28,L28)</f>
        <v>0</v>
      </c>
      <c r="P28" t="s">
        <v>91</v>
      </c>
      <c r="Q28" t="s">
        <v>125</v>
      </c>
    </row>
    <row r="29" spans="1:25" ht="33.75" customHeight="1" x14ac:dyDescent="0.25">
      <c r="A29" s="74" t="str">
        <f t="shared" ref="A29:A34" si="4">IF($D$20&lt;&gt;"",E29,"")</f>
        <v>Les dimensions de l'accès d'intervention sont-elles supérieures à 600x600 mm</v>
      </c>
      <c r="B29" s="75"/>
      <c r="C29" s="76"/>
      <c r="D29" s="40" t="s">
        <v>0</v>
      </c>
      <c r="E29" s="3" t="s">
        <v>44</v>
      </c>
      <c r="F29" s="3"/>
      <c r="M29" s="6"/>
      <c r="N29" s="22"/>
    </row>
    <row r="30" spans="1:25" ht="33.75" customHeight="1" x14ac:dyDescent="0.25">
      <c r="A30" s="74" t="str">
        <f t="shared" si="4"/>
        <v>L’entrée de l’espace clos se fait : A la verticale par le haut ou à l’horizontale avec descente dès l’entrée</v>
      </c>
      <c r="B30" s="75"/>
      <c r="C30" s="76"/>
      <c r="D30" s="40"/>
      <c r="E30" s="3" t="s">
        <v>52</v>
      </c>
      <c r="F30" s="3"/>
      <c r="M30" s="6">
        <f t="shared" si="0"/>
        <v>0</v>
      </c>
      <c r="N30" s="22">
        <f t="shared" si="1"/>
        <v>0</v>
      </c>
    </row>
    <row r="31" spans="1:25" ht="33.75" customHeight="1" x14ac:dyDescent="0.25">
      <c r="A31" s="74" t="str">
        <f t="shared" si="4"/>
        <v>Un dispositif d’ancrage est présent  au niveau de l'accès d'intervention dans l’espace confiné</v>
      </c>
      <c r="B31" s="75"/>
      <c r="C31" s="76"/>
      <c r="D31" s="40"/>
      <c r="E31" s="3" t="s">
        <v>45</v>
      </c>
      <c r="F31" s="3"/>
      <c r="M31" s="6">
        <f t="shared" si="0"/>
        <v>0</v>
      </c>
      <c r="N31" s="22">
        <f t="shared" si="1"/>
        <v>0</v>
      </c>
    </row>
    <row r="32" spans="1:25" ht="33.75" customHeight="1" x14ac:dyDescent="0.25">
      <c r="A32" s="74" t="str">
        <f t="shared" si="4"/>
        <v>La progression entre l'accès et le lieu d'intervention est  descendante</v>
      </c>
      <c r="B32" s="75"/>
      <c r="C32" s="76"/>
      <c r="D32" s="40"/>
      <c r="E32" s="3" t="s">
        <v>53</v>
      </c>
      <c r="F32" s="3"/>
      <c r="M32" s="6">
        <f t="shared" si="0"/>
        <v>0</v>
      </c>
      <c r="N32" s="22">
        <f t="shared" si="1"/>
        <v>0</v>
      </c>
    </row>
    <row r="33" spans="1:17" ht="33.75" customHeight="1" x14ac:dyDescent="0.25">
      <c r="A33" s="74" t="str">
        <f t="shared" si="4"/>
        <v>Le cheminement entre l'accès et le lieu d'intervention est libre d’obstacle 
(pas d'obstacle, de compartiment, de palier)</v>
      </c>
      <c r="B33" s="75"/>
      <c r="C33" s="76"/>
      <c r="D33" s="40"/>
      <c r="E33" s="3" t="s">
        <v>30</v>
      </c>
      <c r="F33" s="3"/>
      <c r="M33" s="6">
        <f t="shared" si="0"/>
        <v>0</v>
      </c>
      <c r="N33" s="22">
        <f t="shared" si="1"/>
        <v>0</v>
      </c>
    </row>
    <row r="34" spans="1:17" ht="33.75" customHeight="1" x14ac:dyDescent="0.25">
      <c r="A34" s="74" t="str">
        <f t="shared" si="4"/>
        <v>Lors de l’intervention, le travailleur a son harnais attaché en tout temps ou aucun n’intervenant ne peut être seul dans la zone</v>
      </c>
      <c r="B34" s="75"/>
      <c r="C34" s="76"/>
      <c r="D34" s="40"/>
      <c r="E34" s="3" t="s">
        <v>15</v>
      </c>
      <c r="F34" s="3"/>
      <c r="M34" s="6">
        <f t="shared" si="0"/>
        <v>0</v>
      </c>
      <c r="N34" s="22">
        <f t="shared" si="1"/>
        <v>0</v>
      </c>
    </row>
    <row r="35" spans="1:17" ht="33.75" customHeight="1" x14ac:dyDescent="0.25">
      <c r="A35" s="109" t="str">
        <f>IF(AND(D29="oui",D30="oui", D31="oui", D32="oui",D33="oui",D34="oui"),E35, "CET ACCES NE PERMET PAS L'EXTRACTION DE LA VICTIME")</f>
        <v>CET ACCES NE PERMET PAS L'EXTRACTION DE LA VICTIME</v>
      </c>
      <c r="B35" s="110"/>
      <c r="C35" s="111"/>
      <c r="D35" s="42" t="str">
        <f>IF(A35=E2:E35,"oui","non")</f>
        <v>non</v>
      </c>
      <c r="E35" s="1" t="s">
        <v>4</v>
      </c>
    </row>
    <row r="36" spans="1:17" ht="33.75" hidden="1" customHeight="1" x14ac:dyDescent="0.25">
      <c r="A36" s="80" t="str">
        <f>IF(AND(D29="oui",D30="oui", D31="oui", D32="oui",D33="oui",D34="oui"),F36, "")</f>
        <v/>
      </c>
      <c r="B36" s="81"/>
      <c r="C36" s="82"/>
      <c r="D36" s="10"/>
      <c r="E36" s="3"/>
      <c r="F36" s="4" t="s">
        <v>119</v>
      </c>
      <c r="I36" s="7" t="s">
        <v>10</v>
      </c>
      <c r="K36" s="7" t="s">
        <v>120</v>
      </c>
      <c r="M36" s="6">
        <f>IF(D35="oui",I36,J36)</f>
        <v>0</v>
      </c>
      <c r="N36" s="22">
        <f>IF(D35="oui",K36,L36)</f>
        <v>0</v>
      </c>
      <c r="P36" t="s">
        <v>91</v>
      </c>
      <c r="Q36" t="s">
        <v>125</v>
      </c>
    </row>
    <row r="37" spans="1:17" ht="33.75" hidden="1" customHeight="1" x14ac:dyDescent="0.25">
      <c r="A37" s="77" t="s">
        <v>46</v>
      </c>
      <c r="B37" s="78"/>
      <c r="C37" s="79"/>
      <c r="D37" s="10"/>
      <c r="E37" s="3"/>
      <c r="F37" s="4"/>
      <c r="M37" s="6"/>
      <c r="N37" s="22"/>
    </row>
    <row r="38" spans="1:17" ht="33.75" hidden="1" customHeight="1" x14ac:dyDescent="0.25">
      <c r="A38" s="20" t="str">
        <f>IF(OR(D35="oui",D27="Oui"),E38,"")</f>
        <v/>
      </c>
      <c r="B38" s="19" t="str">
        <f>IF(D38="","",IF(D38="oui","Indiquer la référence de l'ouverture","L'accès principal servira à la mise en place d'un soufflage complémentaire en cas d'incident"))</f>
        <v/>
      </c>
      <c r="C38" s="44" t="str">
        <f>IF(D38="oui","Ref : _____________","")</f>
        <v/>
      </c>
      <c r="D38" s="40"/>
      <c r="E38" s="3" t="s">
        <v>34</v>
      </c>
      <c r="M38" s="6">
        <f>IF(D36="oui",I38,J38)</f>
        <v>0</v>
      </c>
      <c r="N38" s="22">
        <f>IF(D36="oui",K38,L38)</f>
        <v>0</v>
      </c>
    </row>
    <row r="39" spans="1:17" ht="33.75" hidden="1" customHeight="1" x14ac:dyDescent="0.25">
      <c r="A39" s="112" t="str">
        <f>IF(D38="non",F39,"")</f>
        <v/>
      </c>
      <c r="B39" s="113"/>
      <c r="C39" s="114"/>
      <c r="D39" s="10"/>
      <c r="E39" s="1"/>
      <c r="F39" s="4" t="s">
        <v>32</v>
      </c>
      <c r="J39" s="7" t="s">
        <v>31</v>
      </c>
      <c r="L39" s="7" t="s">
        <v>83</v>
      </c>
      <c r="M39" s="6">
        <f>IF(D38="non",J39,I39)</f>
        <v>0</v>
      </c>
      <c r="N39" s="22">
        <f>IF(D38="non",L39,K39)</f>
        <v>0</v>
      </c>
      <c r="P39" t="s">
        <v>94</v>
      </c>
      <c r="Q39" t="s">
        <v>123</v>
      </c>
    </row>
    <row r="40" spans="1:17" ht="33.75" hidden="1" customHeight="1" x14ac:dyDescent="0.25">
      <c r="A40" s="59" t="str">
        <f>IF($D$35="oui",E40,"")</f>
        <v/>
      </c>
      <c r="B40" s="60"/>
      <c r="C40" s="61"/>
      <c r="D40" s="40"/>
      <c r="E40" s="3" t="s">
        <v>16</v>
      </c>
      <c r="F40" s="9"/>
      <c r="G40" s="15"/>
      <c r="H40" s="10"/>
      <c r="M40" s="6">
        <f>IF(D38="oui",I40,J40)</f>
        <v>0</v>
      </c>
      <c r="N40" s="22">
        <f>IF(D38="oui",K40,L40)</f>
        <v>0</v>
      </c>
    </row>
    <row r="41" spans="1:17" ht="33.75" hidden="1" customHeight="1" x14ac:dyDescent="0.25">
      <c r="A41" s="59" t="str">
        <f>IF($D$35="oui",E41,"")</f>
        <v/>
      </c>
      <c r="B41" s="60"/>
      <c r="C41" s="61"/>
      <c r="D41" s="40"/>
      <c r="E41" s="3" t="s">
        <v>17</v>
      </c>
      <c r="F41" s="9"/>
      <c r="G41" s="15"/>
      <c r="H41" s="10"/>
      <c r="M41" s="6">
        <f t="shared" si="0"/>
        <v>0</v>
      </c>
      <c r="N41" s="22">
        <f t="shared" si="1"/>
        <v>0</v>
      </c>
    </row>
    <row r="42" spans="1:17" ht="33.75" hidden="1" customHeight="1" x14ac:dyDescent="0.25">
      <c r="A42" s="59" t="str">
        <f>IF($D$35="oui",E42,"")</f>
        <v/>
      </c>
      <c r="B42" s="60"/>
      <c r="C42" s="61"/>
      <c r="D42" s="40"/>
      <c r="E42" s="3" t="s">
        <v>6</v>
      </c>
      <c r="F42" s="1"/>
      <c r="G42" s="15"/>
      <c r="H42" s="10"/>
      <c r="M42" s="6">
        <f t="shared" si="0"/>
        <v>0</v>
      </c>
      <c r="N42" s="22">
        <f t="shared" si="1"/>
        <v>0</v>
      </c>
    </row>
    <row r="43" spans="1:17" ht="33.75" hidden="1" customHeight="1" x14ac:dyDescent="0.25">
      <c r="A43" s="65" t="str">
        <f>IF(COUNTIFS(D40:D42,"oui")=3,E43,IF(COUNTIFS(D40:D42,"non")&gt;0, "L'accès ne permet pas d'apporter la ventilation au plus près de la victime",""))</f>
        <v/>
      </c>
      <c r="B43" s="66"/>
      <c r="C43" s="67"/>
      <c r="D43" s="42" t="str">
        <f>IF(A43=E43,"oui","")</f>
        <v/>
      </c>
      <c r="E43" s="1" t="s">
        <v>33</v>
      </c>
      <c r="F43" s="1"/>
      <c r="G43" s="16"/>
      <c r="H43" s="16"/>
      <c r="I43" s="7" t="str">
        <f xml:space="preserve"> CONCATENATE("Disposer d’un ventilateur de soufflage mobile au plus près de l’accès ",C38)</f>
        <v xml:space="preserve">Disposer d’un ventilateur de soufflage mobile au plus près de l’accès </v>
      </c>
      <c r="K43" s="7" t="s">
        <v>78</v>
      </c>
      <c r="M43" s="6">
        <f>IF(D43="oui",I43,J43)</f>
        <v>0</v>
      </c>
      <c r="N43" s="22">
        <f>IF(D43="oui",K43,L43)</f>
        <v>0</v>
      </c>
    </row>
    <row r="44" spans="1:17" ht="257.25" hidden="1" customHeight="1" x14ac:dyDescent="0.25">
      <c r="A44" s="62" t="str">
        <f>IF(D43="oui",F44,"")</f>
        <v/>
      </c>
      <c r="B44" s="63"/>
      <c r="C44" s="64"/>
      <c r="D44" s="10"/>
      <c r="E44" s="1"/>
      <c r="F44" s="4" t="s">
        <v>38</v>
      </c>
      <c r="G44" s="16"/>
      <c r="H44" s="16"/>
      <c r="M44" s="6">
        <f t="shared" si="0"/>
        <v>0</v>
      </c>
      <c r="N44" s="22">
        <f t="shared" si="1"/>
        <v>0</v>
      </c>
      <c r="P44" t="s">
        <v>94</v>
      </c>
      <c r="Q44" t="s">
        <v>123</v>
      </c>
    </row>
    <row r="45" spans="1:17" ht="33.75" hidden="1" customHeight="1" x14ac:dyDescent="0.25">
      <c r="A45" s="65" t="s">
        <v>39</v>
      </c>
      <c r="B45" s="66"/>
      <c r="C45" s="67"/>
      <c r="D45" s="40"/>
      <c r="E45" s="1"/>
      <c r="F45" s="4"/>
      <c r="G45" s="16"/>
      <c r="H45" s="16"/>
      <c r="M45" s="6"/>
      <c r="N45" s="22"/>
    </row>
    <row r="46" spans="1:17" ht="301.5" hidden="1" customHeight="1" x14ac:dyDescent="0.25">
      <c r="A46" s="62" t="str">
        <f>IF(D45="oui","Reprendre les questions &lt;&lt;Identification d'un point d'accès pour la mise en place d'un soufflage à proximité d'une victime&gt;&gt;",IF(D45="non",F46,""))</f>
        <v/>
      </c>
      <c r="B46" s="63"/>
      <c r="C46" s="64"/>
      <c r="D46" s="10"/>
      <c r="E46" s="1"/>
      <c r="F46" s="4" t="s">
        <v>32</v>
      </c>
      <c r="J46" s="7" t="s">
        <v>31</v>
      </c>
      <c r="L46" s="7" t="s">
        <v>83</v>
      </c>
      <c r="M46" s="6">
        <f>IF(D45="non",J46,I46)</f>
        <v>0</v>
      </c>
      <c r="N46" s="22">
        <f>IF(D45="non",L46,K46)</f>
        <v>0</v>
      </c>
      <c r="P46" t="s">
        <v>94</v>
      </c>
      <c r="Q46" t="s">
        <v>123</v>
      </c>
    </row>
    <row r="47" spans="1:17" ht="33.75" customHeight="1" x14ac:dyDescent="0.25">
      <c r="A47" s="8" t="str">
        <f>IF(D35=E35,"",E47)</f>
        <v>Existe-t-il un accès secondaire ?</v>
      </c>
      <c r="B47" s="18" t="str">
        <f>IF(D47="oui","Indiquer la référence de de cet accès","")</f>
        <v>Indiquer la référence de de cet accès</v>
      </c>
      <c r="C47" s="45" t="str">
        <f>IF(D47="oui","Ref : _____________","")</f>
        <v>Ref : _____________</v>
      </c>
      <c r="D47" s="40" t="s">
        <v>9</v>
      </c>
      <c r="E47" s="1" t="s">
        <v>5</v>
      </c>
      <c r="F47" s="5"/>
      <c r="M47" s="6">
        <f>IF(D44="oui",I47,J47)</f>
        <v>0</v>
      </c>
      <c r="N47" s="22">
        <f>IF(D44="oui",K47,L47)</f>
        <v>0</v>
      </c>
    </row>
    <row r="48" spans="1:17" ht="33.75" customHeight="1" x14ac:dyDescent="0.25">
      <c r="A48" s="74" t="s">
        <v>54</v>
      </c>
      <c r="B48" s="75"/>
      <c r="C48" s="76"/>
      <c r="D48" s="40" t="s">
        <v>9</v>
      </c>
      <c r="E48" s="3" t="s">
        <v>55</v>
      </c>
      <c r="F48" s="3"/>
      <c r="M48" s="6"/>
      <c r="N48" s="22"/>
    </row>
    <row r="49" spans="1:17" ht="33.75" customHeight="1" x14ac:dyDescent="0.25">
      <c r="A49" s="80" t="str">
        <f>IF(D48="oui",F49,"")</f>
        <v>Mettre en place le dispositif spécifique d'extraction
En cas de blessure ou de malaise dans l’espace confiné provoquant l’incapacité de la victime d’évacuer par ses propres moyens et en cas de danger vitale :
Les intervenants
-si nécessaire, mettent leur masque auto-sauveteur
-si nécessaire, équipe la victime de son masque auto-sauveteur
-si nécessaire attache le harnais de la victime au dispositif d'extraction
-évacuent l’espace confiné
Le surveillant
-Rappelle, si nécessaire, de mettre le masque auto-sauveteur et l’ordre d’évacuation aux intervenants,
-Alerte la salle centrale pour demande d’intervention des secours (interne + externe) précisant la présence d’atmosphère dangereuse,
-Indique au secours ou se trouve l'accès pour extraction
-Vérifie que l’ensemble des intervenants aient quitté l’espace confiné,
Les secouristes LafargeHolcim Ciments:
-N’entrent pas dans l’espace confiné
-Prennent en charge la victime à l’extérieur de l’espace confiné, en attente des secours</v>
      </c>
      <c r="B49" s="81"/>
      <c r="C49" s="82"/>
      <c r="D49" s="42"/>
      <c r="E49" s="3"/>
      <c r="F49" s="4" t="s">
        <v>48</v>
      </c>
      <c r="I49" s="7" t="s">
        <v>47</v>
      </c>
      <c r="K49" s="7" t="s">
        <v>79</v>
      </c>
      <c r="M49" s="6" t="str">
        <f>IF(D48="oui",I49,J49)</f>
        <v>Mettre en place le dispositif spécifique d'extraction</v>
      </c>
      <c r="N49" s="22" t="str">
        <f>IF(D48="oui",K49,L49)</f>
        <v xml:space="preserve">En cas de blessure ou de malaise dans l’espace confiné provoquant l’incapacité de la victime d’évacuer par ses propres moyens et en cas de danger vitale :
Les intervenants
-si nécessaire, mettent leur masque auto-sauveteur
-si nécessaire, équipe la victime de son masque auto-sauveteur
-si nécessaire attache le harnais de la victime au dispositif d'extraction
-évacuent l’espace confiné
Le surveillant
-Rappelle, si nécessaire, de mettre le masque auto-sauveteur et l’ordre d’évacuation aux intervenants,
-Alerte la salle centrale pour demande d’intervention des secours (interne + externe) précisant la présence d’atmosphère dangereuse,
-Indique au secours ou se trouve l'accès pour extraction
-Vérifie que l’ensemble des intervenants aient quitté l’espace confiné,
Les secouristes LafargeHolcim Ciments:
-N’entrent pas dans l’espace confiné
- Extraient la victime à l'aide du dispositif d'extraction
-Prennent en charge la victime à l’extérieur de l’espace confiné, en attente des secours
</v>
      </c>
      <c r="P49" t="s">
        <v>91</v>
      </c>
      <c r="Q49" t="s">
        <v>125</v>
      </c>
    </row>
    <row r="50" spans="1:17" ht="33.75" hidden="1" customHeight="1" x14ac:dyDescent="0.25">
      <c r="A50" s="59" t="str">
        <f t="shared" ref="A50:A54" si="5">IF($D$47="Oui",E50,"")</f>
        <v>Les dimensions de l'accès sont-elles supérieures à 600x600 mm</v>
      </c>
      <c r="B50" s="60"/>
      <c r="C50" s="61"/>
      <c r="D50" s="40"/>
      <c r="E50" s="3" t="s">
        <v>35</v>
      </c>
      <c r="F50" s="2"/>
      <c r="M50" s="6">
        <f>IF(D47="oui",I50,J50)</f>
        <v>0</v>
      </c>
      <c r="N50" s="22">
        <f>IF(D47="oui",K50,L50)</f>
        <v>0</v>
      </c>
    </row>
    <row r="51" spans="1:17" ht="33.75" hidden="1" customHeight="1" x14ac:dyDescent="0.25">
      <c r="A51" s="59" t="str">
        <f t="shared" si="5"/>
        <v>l’accès se situe-t-il à la verticale du point d’intervention?</v>
      </c>
      <c r="B51" s="60"/>
      <c r="C51" s="61"/>
      <c r="D51" s="40"/>
      <c r="E51" s="3" t="s">
        <v>7</v>
      </c>
      <c r="F51" s="2"/>
      <c r="M51" s="6">
        <f t="shared" si="0"/>
        <v>0</v>
      </c>
      <c r="N51" s="22">
        <f t="shared" si="1"/>
        <v>0</v>
      </c>
    </row>
    <row r="52" spans="1:17" ht="33.75" hidden="1" customHeight="1" x14ac:dyDescent="0.25">
      <c r="A52" s="59" t="str">
        <f t="shared" si="5"/>
        <v xml:space="preserve">Un dispositif d’ancrage est disponible ou peut être mis en place sur l’accès secondaire </v>
      </c>
      <c r="B52" s="60"/>
      <c r="C52" s="61"/>
      <c r="D52" s="40"/>
      <c r="E52" s="3" t="s">
        <v>8</v>
      </c>
      <c r="F52" s="5"/>
      <c r="M52" s="26">
        <f t="shared" si="0"/>
        <v>0</v>
      </c>
      <c r="N52" s="22">
        <f t="shared" si="1"/>
        <v>0</v>
      </c>
    </row>
    <row r="53" spans="1:17" ht="33.75" hidden="1" customHeight="1" x14ac:dyDescent="0.25">
      <c r="A53" s="59" t="str">
        <f t="shared" si="5"/>
        <v>Le déplacement n’est pas complexifié par la présence d’obstacles, de compartiment, de palier</v>
      </c>
      <c r="B53" s="60"/>
      <c r="C53" s="61"/>
      <c r="D53" s="41"/>
      <c r="E53" s="3" t="s">
        <v>3</v>
      </c>
      <c r="F53" s="5"/>
    </row>
    <row r="54" spans="1:17" ht="33.75" hidden="1" customHeight="1" x14ac:dyDescent="0.25">
      <c r="A54" s="59" t="str">
        <f t="shared" si="5"/>
        <v>Lors de l’intervention, le travailleur a son harnais attaché en tout temps ou aucun n’intervenant ne peut être seul dans la zone</v>
      </c>
      <c r="B54" s="60"/>
      <c r="C54" s="61"/>
      <c r="D54" s="40"/>
      <c r="E54" s="3" t="s">
        <v>15</v>
      </c>
      <c r="F54" s="2"/>
      <c r="M54" s="6">
        <f t="shared" si="0"/>
        <v>0</v>
      </c>
      <c r="N54" s="22">
        <f t="shared" si="1"/>
        <v>0</v>
      </c>
    </row>
    <row r="55" spans="1:17" ht="33.75" hidden="1" customHeight="1" x14ac:dyDescent="0.25">
      <c r="A55" s="65" t="str">
        <f>IF(COUNTIFS(D50:D54,"Oui")=5,E55,IF(COUNTIFS(D50:D54,"Non")&gt;0, "Cet accès ne permet pas l'extraction de victime sans entrée.Existe-t-il un autre accès possible? Si oui reprendre les questions relatives à l'accès secondaire. Pensez à changer la référence de l'accès",""))</f>
        <v/>
      </c>
      <c r="B55" s="66"/>
      <c r="C55" s="67"/>
      <c r="D55" s="42" t="str">
        <f>IF(COUNTIFS(D50:D54,"Oui")=5,"oui","")</f>
        <v/>
      </c>
      <c r="E55" s="1" t="s">
        <v>36</v>
      </c>
      <c r="F55" s="2"/>
    </row>
    <row r="56" spans="1:17" ht="33.75" hidden="1" customHeight="1" x14ac:dyDescent="0.25">
      <c r="A56" s="83"/>
      <c r="B56" s="84"/>
      <c r="C56" s="85"/>
      <c r="D56" s="11"/>
      <c r="E56" s="1"/>
      <c r="F56" s="4"/>
      <c r="M56" s="6">
        <f t="shared" si="0"/>
        <v>0</v>
      </c>
      <c r="N56" s="22">
        <f t="shared" si="1"/>
        <v>0</v>
      </c>
    </row>
    <row r="57" spans="1:17" ht="33.75" hidden="1" customHeight="1" x14ac:dyDescent="0.25">
      <c r="A57" s="80" t="str">
        <f>IF(A55=E55,F57,"")</f>
        <v/>
      </c>
      <c r="B57" s="81"/>
      <c r="C57" s="82"/>
      <c r="D57" s="11"/>
      <c r="E57" s="1"/>
      <c r="F57" s="4" t="s">
        <v>104</v>
      </c>
      <c r="I57" s="7" t="str">
        <f>CONCATENATE("Disposer d'un treuil de sauvetage et d’une potence prêts à l’emploi au point d'extraction ",C47)</f>
        <v>Disposer d'un treuil de sauvetage et d’une potence prêts à l’emploi au point d'extraction Ref : _____________</v>
      </c>
      <c r="K57" s="7" t="s">
        <v>80</v>
      </c>
      <c r="M57" s="6">
        <f>IF(D55="oui",I57,J57)</f>
        <v>0</v>
      </c>
      <c r="N57" s="22">
        <f>IF(D55="oui",K57,L57)</f>
        <v>0</v>
      </c>
      <c r="P57" t="s">
        <v>91</v>
      </c>
      <c r="Q57" t="s">
        <v>125</v>
      </c>
    </row>
    <row r="58" spans="1:17" ht="33.75" customHeight="1" x14ac:dyDescent="0.25">
      <c r="A58" s="77" t="s">
        <v>46</v>
      </c>
      <c r="B58" s="78"/>
      <c r="C58" s="79"/>
      <c r="D58" s="10"/>
      <c r="E58" s="3"/>
      <c r="F58" s="4"/>
      <c r="M58" s="6"/>
      <c r="N58" s="22"/>
    </row>
    <row r="59" spans="1:17" ht="42.75" customHeight="1" x14ac:dyDescent="0.25">
      <c r="A59" s="17" t="str">
        <f>IF(D55="non",E59,E59)</f>
        <v>Y-a-t-il une autre ouverture disponible à proximité permettant l'ajout d'un soufflage?</v>
      </c>
      <c r="B59" s="19" t="str">
        <f>IF(D59="","",IF(D59="oui","Indiquer la reference de l'ouverture","L'ouverture secondaire sera utilisée pour mettre en place un apport d'air par soufflage si nécessaire "))</f>
        <v xml:space="preserve">L'ouverture secondaire sera utilisée pour mettre en place un apport d'air par soufflage si nécessaire </v>
      </c>
      <c r="C59" s="45" t="str">
        <f>IF(D59="oui","Ref : _____________","")</f>
        <v/>
      </c>
      <c r="D59" s="40" t="s">
        <v>0</v>
      </c>
      <c r="E59" s="3" t="s">
        <v>34</v>
      </c>
      <c r="F59" s="2"/>
      <c r="M59" s="6">
        <f>IF(D57="oui",I59,J59)</f>
        <v>0</v>
      </c>
      <c r="N59" s="22">
        <f>IF(D57="oui",K59,L59)</f>
        <v>0</v>
      </c>
    </row>
    <row r="60" spans="1:17" ht="33.75" hidden="1" customHeight="1" x14ac:dyDescent="0.25">
      <c r="A60" s="59" t="str">
        <f>IF($D$59="oui",E60,"")</f>
        <v/>
      </c>
      <c r="B60" s="60"/>
      <c r="C60" s="61"/>
      <c r="D60" s="40"/>
      <c r="E60" s="3" t="s">
        <v>16</v>
      </c>
      <c r="F60" s="2"/>
      <c r="M60" s="6">
        <f t="shared" si="0"/>
        <v>0</v>
      </c>
      <c r="N60" s="22">
        <f t="shared" si="1"/>
        <v>0</v>
      </c>
    </row>
    <row r="61" spans="1:17" ht="33.75" hidden="1" customHeight="1" x14ac:dyDescent="0.25">
      <c r="A61" s="59" t="str">
        <f>IF($D$59="oui",E61,"")</f>
        <v/>
      </c>
      <c r="B61" s="60"/>
      <c r="C61" s="61"/>
      <c r="D61" s="40"/>
      <c r="E61" s="3" t="s">
        <v>17</v>
      </c>
      <c r="F61" s="2"/>
      <c r="M61" s="6">
        <f t="shared" si="0"/>
        <v>0</v>
      </c>
      <c r="N61" s="22">
        <f t="shared" si="1"/>
        <v>0</v>
      </c>
    </row>
    <row r="62" spans="1:17" ht="33.75" hidden="1" customHeight="1" x14ac:dyDescent="0.25">
      <c r="A62" s="59" t="str">
        <f>IF($D$59="oui",E62,"")</f>
        <v/>
      </c>
      <c r="B62" s="60"/>
      <c r="C62" s="61"/>
      <c r="D62" s="40"/>
      <c r="E62" s="3" t="s">
        <v>37</v>
      </c>
      <c r="F62" s="2"/>
      <c r="M62" s="6">
        <f t="shared" si="0"/>
        <v>0</v>
      </c>
      <c r="N62" s="22">
        <f t="shared" si="1"/>
        <v>0</v>
      </c>
    </row>
    <row r="63" spans="1:17" ht="33.75" hidden="1" customHeight="1" x14ac:dyDescent="0.25">
      <c r="A63" s="65" t="str">
        <f>IF(COUNTIFS(D60:D62,"Oui")=3,E63,IF(COUNTIFS(D60:D62,"Non")&gt;0, "Cet accès ne permet pas la ventilation pour la victime",""))</f>
        <v/>
      </c>
      <c r="B63" s="66"/>
      <c r="C63" s="67"/>
      <c r="D63" s="43" t="str">
        <f>IF(COUNTIFS(D60:D62,"Oui")=3,"oui",IF(COUNTIFS(D60:D62,"Non")&gt;0,"non",""))</f>
        <v/>
      </c>
      <c r="E63" s="1" t="s">
        <v>33</v>
      </c>
      <c r="F63" s="3"/>
      <c r="M63" s="6"/>
      <c r="N63" s="22"/>
    </row>
    <row r="64" spans="1:17" ht="33.75" hidden="1" customHeight="1" x14ac:dyDescent="0.25">
      <c r="A64" s="80" t="str">
        <f>IF(A63=E63,F64,"")</f>
        <v/>
      </c>
      <c r="B64" s="81"/>
      <c r="C64" s="82"/>
      <c r="D64" s="11"/>
      <c r="E64" s="1"/>
      <c r="F64" s="4" t="s">
        <v>38</v>
      </c>
      <c r="I64" s="7" t="str">
        <f>CONCATENATE("Disposer d’un ventilateur de soufflage mobile au plus près de l’accès ",C59)</f>
        <v xml:space="preserve">Disposer d’un ventilateur de soufflage mobile au plus près de l’accès </v>
      </c>
      <c r="K64" s="7" t="s">
        <v>81</v>
      </c>
      <c r="M64" s="6">
        <f t="shared" si="0"/>
        <v>0</v>
      </c>
      <c r="N64" s="22">
        <f t="shared" si="1"/>
        <v>0</v>
      </c>
      <c r="P64" s="29" t="s">
        <v>94</v>
      </c>
      <c r="Q64" t="s">
        <v>123</v>
      </c>
    </row>
    <row r="65" spans="1:17" ht="33.75" hidden="1" customHeight="1" x14ac:dyDescent="0.25">
      <c r="A65" s="65" t="str">
        <f>IF(OR(D63="non",E63=""),E65,"")</f>
        <v/>
      </c>
      <c r="B65" s="66"/>
      <c r="C65" s="67"/>
      <c r="D65" s="40"/>
      <c r="E65" s="1" t="s">
        <v>56</v>
      </c>
      <c r="F65" s="2"/>
      <c r="M65" s="6">
        <f t="shared" si="0"/>
        <v>0</v>
      </c>
      <c r="N65" s="22">
        <f t="shared" si="1"/>
        <v>0</v>
      </c>
    </row>
    <row r="66" spans="1:17" ht="44.25" customHeight="1" x14ac:dyDescent="0.25">
      <c r="A66" s="65" t="str">
        <f>IF(D59="non",F66,IF(D65="","",IF(D65="Oui",E66,F66)))</f>
        <v>Disposer d’un ventilateur de soufflage mobile au plus près de l’accès secondaire
En cas de blessure ou de malaise dans l’espace confiné provoquant l’incapacité de la victime d’évacuer par ses propres moyens :
Les intervenants
-mettent leur masque auto-sauveteur
-si nécessaire, équipe la victime de son masque auto-sauveteur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-Indique au secours le positionnement du dispositif de ventilation mobile
-Vérifie que l’ensemble des intervenants aient quitté l’espace confiné,
Les secouristes LafargeHolcim Ciments:
-N’entrent pas dans l’espace confiné
-Mettent en place le dispositif de ventilation mobile avec un soufflage au plus près de la victime</v>
      </c>
      <c r="B66" s="66"/>
      <c r="C66" s="67"/>
      <c r="D66" s="10"/>
      <c r="E66" s="1" t="s">
        <v>57</v>
      </c>
      <c r="F66" s="4" t="s">
        <v>42</v>
      </c>
      <c r="I66" s="7" t="str">
        <f>CONCATENATE("Disposer d’un ventilateur de soufflage mobile au plus près de l’accès secondaire ",C47)</f>
        <v>Disposer d’un ventilateur de soufflage mobile au plus près de l’accès secondaire Ref : _____________</v>
      </c>
      <c r="K66" s="7" t="s">
        <v>82</v>
      </c>
      <c r="M66" s="6" t="str">
        <f>IF(OR(D59="non",D65="non"),I66,J66)</f>
        <v>Disposer d’un ventilateur de soufflage mobile au plus près de l’accès secondaire Ref : _____________</v>
      </c>
      <c r="N66" s="22" t="str">
        <f>IF(OR(D59="non",D65="non"),K66,L66)</f>
        <v xml:space="preserve">En cas de blessure ou de malaise dans l’espace confiné provoquant l’incapacité de la victime d’évacuer par ses propres moyens 
si les conditions ne permettent pas l'entrée des secours LafargeHolcim Ciments
En l'absence de risque vitale pour la victime :
Les intervenants
-mettent leur masque auto-sauveteur
-si nécessaire, équipe la victime de son masque auto-sauveteur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-Indique au secours le positionnement du dispositif de ventilation mobile
-Vérifie que l’ensemble des intervenants aient quitté l’espace confiné,
Les secouristes LafargeHolcim Ciments:
-N’entrent pas dans l’espace confiné
-Mettent en place le dispositif de ventilation mobile avec un soufflage au plus près de la victime
</v>
      </c>
      <c r="P66" t="s">
        <v>94</v>
      </c>
      <c r="Q66" t="s">
        <v>123</v>
      </c>
    </row>
    <row r="67" spans="1:17" ht="65.25" hidden="1" customHeight="1" thickBot="1" x14ac:dyDescent="0.3">
      <c r="A67" s="86" t="str">
        <f>E67</f>
        <v>Impossible de générer un plan de secours interne générique avec les accès actuels</v>
      </c>
      <c r="B67" s="87"/>
      <c r="C67" s="88"/>
      <c r="D67" s="89"/>
      <c r="E67" s="6" t="s">
        <v>14</v>
      </c>
      <c r="F67" s="2"/>
      <c r="M67" s="6" t="e">
        <f>IF(#REF!="oui",I67,J67)</f>
        <v>#REF!</v>
      </c>
      <c r="N67" s="22" t="e">
        <f>IF(#REF!="oui",K67,L67)</f>
        <v>#REF!</v>
      </c>
    </row>
    <row r="68" spans="1:17" ht="33.75" customHeight="1" x14ac:dyDescent="0.25"/>
    <row r="69" spans="1:17" ht="33.75" customHeight="1" x14ac:dyDescent="0.25">
      <c r="A69" s="47">
        <f ca="1">TODAY()</f>
        <v>43476</v>
      </c>
    </row>
  </sheetData>
  <mergeCells count="57">
    <mergeCell ref="A28:C28"/>
    <mergeCell ref="A48:C48"/>
    <mergeCell ref="A49:C49"/>
    <mergeCell ref="A31:C31"/>
    <mergeCell ref="A32:C32"/>
    <mergeCell ref="A33:C33"/>
    <mergeCell ref="A40:C40"/>
    <mergeCell ref="A41:C41"/>
    <mergeCell ref="A42:C42"/>
    <mergeCell ref="A34:C34"/>
    <mergeCell ref="A35:C35"/>
    <mergeCell ref="A36:C36"/>
    <mergeCell ref="A39:C39"/>
    <mergeCell ref="A45:C45"/>
    <mergeCell ref="A66:C66"/>
    <mergeCell ref="A67:D67"/>
    <mergeCell ref="A63:C63"/>
    <mergeCell ref="A64:C64"/>
    <mergeCell ref="A1:D1"/>
    <mergeCell ref="A8:D9"/>
    <mergeCell ref="A13:C13"/>
    <mergeCell ref="A14:C14"/>
    <mergeCell ref="A15:C15"/>
    <mergeCell ref="A10:D10"/>
    <mergeCell ref="A24:C24"/>
    <mergeCell ref="A29:C29"/>
    <mergeCell ref="A30:C30"/>
    <mergeCell ref="A25:C25"/>
    <mergeCell ref="A22:C22"/>
    <mergeCell ref="A26:C26"/>
    <mergeCell ref="A57:C57"/>
    <mergeCell ref="A53:C53"/>
    <mergeCell ref="A50:C50"/>
    <mergeCell ref="A51:C51"/>
    <mergeCell ref="A55:C55"/>
    <mergeCell ref="A56:C56"/>
    <mergeCell ref="A65:C65"/>
    <mergeCell ref="A58:C58"/>
    <mergeCell ref="A60:C60"/>
    <mergeCell ref="A61:C61"/>
    <mergeCell ref="A62:C62"/>
    <mergeCell ref="A11:D11"/>
    <mergeCell ref="A12:D12"/>
    <mergeCell ref="A52:C52"/>
    <mergeCell ref="A54:C54"/>
    <mergeCell ref="A44:C44"/>
    <mergeCell ref="A43:C43"/>
    <mergeCell ref="A46:C46"/>
    <mergeCell ref="A16:C16"/>
    <mergeCell ref="A17:C17"/>
    <mergeCell ref="A20:C20"/>
    <mergeCell ref="A23:C23"/>
    <mergeCell ref="A21:C21"/>
    <mergeCell ref="A18:C18"/>
    <mergeCell ref="A19:C19"/>
    <mergeCell ref="A27:C27"/>
    <mergeCell ref="A37:C37"/>
  </mergeCells>
  <conditionalFormatting sqref="M1:N9 X25:Y26 M10 M40:N45 M47:N47 M36:N38 M56:N57 M20:N24 M27:N27 M59:N1048576 M29:N34 M54:N54 M49:N52 M13:N17">
    <cfRule type="cellIs" dxfId="14" priority="17" stopIfTrue="1" operator="equal">
      <formula>0</formula>
    </cfRule>
  </conditionalFormatting>
  <conditionalFormatting sqref="M25:N26">
    <cfRule type="cellIs" dxfId="13" priority="16" stopIfTrue="1" operator="equal">
      <formula>0</formula>
    </cfRule>
  </conditionalFormatting>
  <conditionalFormatting sqref="I10">
    <cfRule type="cellIs" dxfId="12" priority="15" stopIfTrue="1" operator="equal">
      <formula>0</formula>
    </cfRule>
  </conditionalFormatting>
  <conditionalFormatting sqref="M39:N39">
    <cfRule type="cellIs" dxfId="11" priority="13" stopIfTrue="1" operator="equal">
      <formula>0</formula>
    </cfRule>
  </conditionalFormatting>
  <conditionalFormatting sqref="M46:N46">
    <cfRule type="cellIs" dxfId="10" priority="12" stopIfTrue="1" operator="equal">
      <formula>0</formula>
    </cfRule>
  </conditionalFormatting>
  <conditionalFormatting sqref="M18:N18">
    <cfRule type="cellIs" dxfId="9" priority="10" stopIfTrue="1" operator="equal">
      <formula>0</formula>
    </cfRule>
  </conditionalFormatting>
  <conditionalFormatting sqref="M19:N19">
    <cfRule type="cellIs" dxfId="8" priority="9" stopIfTrue="1" operator="equal">
      <formula>0</formula>
    </cfRule>
  </conditionalFormatting>
  <conditionalFormatting sqref="M48:N48">
    <cfRule type="cellIs" dxfId="7" priority="8" stopIfTrue="1" operator="equal">
      <formula>0</formula>
    </cfRule>
  </conditionalFormatting>
  <conditionalFormatting sqref="M58:N58">
    <cfRule type="cellIs" dxfId="6" priority="7" stopIfTrue="1" operator="equal">
      <formula>0</formula>
    </cfRule>
  </conditionalFormatting>
  <conditionalFormatting sqref="M28:N28">
    <cfRule type="cellIs" dxfId="5" priority="6" stopIfTrue="1" operator="equal">
      <formula>0</formula>
    </cfRule>
  </conditionalFormatting>
  <conditionalFormatting sqref="M11:M12">
    <cfRule type="cellIs" dxfId="4" priority="5" stopIfTrue="1" operator="equal">
      <formula>0</formula>
    </cfRule>
  </conditionalFormatting>
  <conditionalFormatting sqref="I11:I12">
    <cfRule type="cellIs" dxfId="3" priority="4" stopIfTrue="1" operator="equal">
      <formula>0</formula>
    </cfRule>
  </conditionalFormatting>
  <conditionalFormatting sqref="J12">
    <cfRule type="cellIs" dxfId="2" priority="3" stopIfTrue="1" operator="equal">
      <formula>0</formula>
    </cfRule>
  </conditionalFormatting>
  <conditionalFormatting sqref="J10">
    <cfRule type="cellIs" dxfId="1" priority="2" stopIfTrue="1" operator="equal">
      <formula>0</formula>
    </cfRule>
  </conditionalFormatting>
  <conditionalFormatting sqref="J11">
    <cfRule type="cellIs" dxfId="0" priority="1" stopIfTrue="1" operator="equal">
      <formula>0</formula>
    </cfRule>
  </conditionalFormatting>
  <dataValidations count="3">
    <dataValidation type="list" allowBlank="1" showInputMessage="1" showErrorMessage="1" sqref="D16 D13:D14 D59 D24 D20:D21 D18 D47:D48 D50:D54 D27 D29:D34">
      <formula1>$F$2:$F$3</formula1>
    </dataValidation>
    <dataValidation type="list" allowBlank="1" showInputMessage="1" showErrorMessage="1" sqref="D38 D40:D42 D45">
      <formula1>$F$2:$F$4</formula1>
    </dataValidation>
    <dataValidation type="list" allowBlank="1" showInputMessage="1" showErrorMessage="1" sqref="D60:D62 H40:H45 D65 D39 H65573:H65577 H131109:H131113 H196645:H196649 H262181:H262185 H327717:H327721 H393253:H393257 H458789:H458793 H524325:H524329 H589861:H589865 H655397:H655401 H720933:H720937 H786469:H786473 H852005:H852009 H917541:H917545 H983077:H983081">
      <formula1>IF($A$62=$E$62,$F$2:$F$3,"")</formula1>
    </dataValidation>
  </dataValidations>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4233" r:id="rId4" name="OptionButton1076">
          <controlPr defaultSize="0" autoLine="0" autoPict="0" r:id="rId5">
            <anchor moveWithCells="1">
              <from>
                <xdr:col>4</xdr:col>
                <xdr:colOff>0</xdr:colOff>
                <xdr:row>13</xdr:row>
                <xdr:rowOff>0</xdr:rowOff>
              </from>
              <to>
                <xdr:col>4</xdr:col>
                <xdr:colOff>0</xdr:colOff>
                <xdr:row>15</xdr:row>
                <xdr:rowOff>152400</xdr:rowOff>
              </to>
            </anchor>
          </controlPr>
        </control>
      </mc:Choice>
      <mc:Fallback>
        <control shapeId="4233" r:id="rId4" name="OptionButton1076"/>
      </mc:Fallback>
    </mc:AlternateContent>
    <mc:AlternateContent xmlns:mc="http://schemas.openxmlformats.org/markup-compatibility/2006">
      <mc:Choice Requires="x14">
        <control shapeId="4231" r:id="rId6" name="OptionButton1074">
          <controlPr defaultSize="0" autoLine="0" autoPict="0" r:id="rId7">
            <anchor moveWithCells="1">
              <from>
                <xdr:col>4</xdr:col>
                <xdr:colOff>0</xdr:colOff>
                <xdr:row>13</xdr:row>
                <xdr:rowOff>0</xdr:rowOff>
              </from>
              <to>
                <xdr:col>4</xdr:col>
                <xdr:colOff>0</xdr:colOff>
                <xdr:row>15</xdr:row>
                <xdr:rowOff>152400</xdr:rowOff>
              </to>
            </anchor>
          </controlPr>
        </control>
      </mc:Choice>
      <mc:Fallback>
        <control shapeId="4231" r:id="rId6" name="OptionButton1074"/>
      </mc:Fallback>
    </mc:AlternateContent>
    <mc:AlternateContent xmlns:mc="http://schemas.openxmlformats.org/markup-compatibility/2006">
      <mc:Choice Requires="x14">
        <control shapeId="4229" r:id="rId8" name="OptionButton1072">
          <controlPr defaultSize="0" autoLine="0" autoPict="0" r:id="rId9">
            <anchor moveWithCells="1">
              <from>
                <xdr:col>4</xdr:col>
                <xdr:colOff>0</xdr:colOff>
                <xdr:row>13</xdr:row>
                <xdr:rowOff>0</xdr:rowOff>
              </from>
              <to>
                <xdr:col>4</xdr:col>
                <xdr:colOff>0</xdr:colOff>
                <xdr:row>15</xdr:row>
                <xdr:rowOff>152400</xdr:rowOff>
              </to>
            </anchor>
          </controlPr>
        </control>
      </mc:Choice>
      <mc:Fallback>
        <control shapeId="4229" r:id="rId8" name="OptionButton1072"/>
      </mc:Fallback>
    </mc:AlternateContent>
    <mc:AlternateContent xmlns:mc="http://schemas.openxmlformats.org/markup-compatibility/2006">
      <mc:Choice Requires="x14">
        <control shapeId="4227" r:id="rId10" name="OptionButton1070">
          <controlPr defaultSize="0" autoLine="0" autoPict="0" r:id="rId11">
            <anchor moveWithCells="1">
              <from>
                <xdr:col>4</xdr:col>
                <xdr:colOff>0</xdr:colOff>
                <xdr:row>13</xdr:row>
                <xdr:rowOff>0</xdr:rowOff>
              </from>
              <to>
                <xdr:col>4</xdr:col>
                <xdr:colOff>0</xdr:colOff>
                <xdr:row>15</xdr:row>
                <xdr:rowOff>152400</xdr:rowOff>
              </to>
            </anchor>
          </controlPr>
        </control>
      </mc:Choice>
      <mc:Fallback>
        <control shapeId="4227" r:id="rId10" name="OptionButton1070"/>
      </mc:Fallback>
    </mc:AlternateContent>
    <mc:AlternateContent xmlns:mc="http://schemas.openxmlformats.org/markup-compatibility/2006">
      <mc:Choice Requires="x14">
        <control shapeId="4512" r:id="rId12" name="Button 1440">
          <controlPr defaultSize="0" print="0" autoFill="0" autoPict="0" macro="[0]!CpyData">
            <anchor moveWithCells="1" sizeWithCells="1">
              <from>
                <xdr:col>1</xdr:col>
                <xdr:colOff>581025</xdr:colOff>
                <xdr:row>13</xdr:row>
                <xdr:rowOff>0</xdr:rowOff>
              </from>
              <to>
                <xdr:col>1</xdr:col>
                <xdr:colOff>4114800</xdr:colOff>
                <xdr:row>13</xdr:row>
                <xdr:rowOff>0</xdr:rowOff>
              </to>
            </anchor>
          </controlPr>
        </control>
      </mc:Choice>
    </mc:AlternateContent>
    <mc:AlternateContent xmlns:mc="http://schemas.openxmlformats.org/markup-compatibility/2006">
      <mc:Choice Requires="x14">
        <control shapeId="4514" r:id="rId13" name="Button 1442">
          <controlPr defaultSize="0" print="0" autoFill="0" autoPict="0" macro="[0]!CpyData">
            <anchor moveWithCells="1" sizeWithCells="1">
              <from>
                <xdr:col>1</xdr:col>
                <xdr:colOff>304800</xdr:colOff>
                <xdr:row>13</xdr:row>
                <xdr:rowOff>0</xdr:rowOff>
              </from>
              <to>
                <xdr:col>1</xdr:col>
                <xdr:colOff>4029075</xdr:colOff>
                <xdr:row>13</xdr:row>
                <xdr:rowOff>0</xdr:rowOff>
              </to>
            </anchor>
          </controlPr>
        </control>
      </mc:Choice>
    </mc:AlternateContent>
    <mc:AlternateContent xmlns:mc="http://schemas.openxmlformats.org/markup-compatibility/2006">
      <mc:Choice Requires="x14">
        <control shapeId="4516" r:id="rId14" name="Button 1444">
          <controlPr defaultSize="0" autoFill="0" autoPict="0" macro="[0]!CpyData" altText="Editer">
            <anchor moveWithCells="1" sizeWithCells="1">
              <from>
                <xdr:col>0</xdr:col>
                <xdr:colOff>676275</xdr:colOff>
                <xdr:row>13</xdr:row>
                <xdr:rowOff>0</xdr:rowOff>
              </from>
              <to>
                <xdr:col>0</xdr:col>
                <xdr:colOff>1876425</xdr:colOff>
                <xdr:row>13</xdr:row>
                <xdr:rowOff>0</xdr:rowOff>
              </to>
            </anchor>
          </controlPr>
        </control>
      </mc:Choice>
    </mc:AlternateContent>
    <mc:AlternateContent xmlns:mc="http://schemas.openxmlformats.org/markup-compatibility/2006">
      <mc:Choice Requires="x14">
        <control shapeId="4519" r:id="rId15" name="Button 1447">
          <controlPr defaultSize="0" print="0" autoFill="0" autoPict="0" macro="[0]!CpyData">
            <anchor moveWithCells="1" sizeWithCells="1">
              <from>
                <xdr:col>1</xdr:col>
                <xdr:colOff>190500</xdr:colOff>
                <xdr:row>68</xdr:row>
                <xdr:rowOff>47625</xdr:rowOff>
              </from>
              <to>
                <xdr:col>1</xdr:col>
                <xdr:colOff>3371850</xdr:colOff>
                <xdr:row>68</xdr:row>
                <xdr:rowOff>342900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38"/>
  <sheetViews>
    <sheetView tabSelected="1" view="pageBreakPreview" zoomScaleNormal="100" zoomScaleSheetLayoutView="100" workbookViewId="0">
      <selection activeCell="A13" sqref="A13"/>
    </sheetView>
  </sheetViews>
  <sheetFormatPr baseColWidth="10" defaultRowHeight="15" x14ac:dyDescent="0.25"/>
  <cols>
    <col min="1" max="1" width="14.7109375" customWidth="1"/>
    <col min="2" max="2" width="99.85546875" customWidth="1"/>
  </cols>
  <sheetData>
    <row r="1" spans="1:4" ht="23.25" x14ac:dyDescent="0.25">
      <c r="A1" s="121" t="s">
        <v>86</v>
      </c>
      <c r="B1" s="121"/>
    </row>
    <row r="2" spans="1:4" x14ac:dyDescent="0.25">
      <c r="A2" s="116" t="s">
        <v>84</v>
      </c>
      <c r="B2" s="116"/>
    </row>
    <row r="3" spans="1:4" x14ac:dyDescent="0.25">
      <c r="A3" s="116" t="s">
        <v>85</v>
      </c>
      <c r="B3" s="116"/>
    </row>
    <row r="4" spans="1:4" x14ac:dyDescent="0.25">
      <c r="A4" s="116" t="s">
        <v>140</v>
      </c>
      <c r="B4" s="116"/>
    </row>
    <row r="5" spans="1:4" x14ac:dyDescent="0.25">
      <c r="A5" s="116"/>
      <c r="B5" s="116"/>
    </row>
    <row r="6" spans="1:4" x14ac:dyDescent="0.25">
      <c r="A6" s="116"/>
      <c r="B6" s="116"/>
    </row>
    <row r="7" spans="1:4" ht="21" x14ac:dyDescent="0.25">
      <c r="A7" s="120" t="s">
        <v>24</v>
      </c>
      <c r="B7" s="120"/>
      <c r="D7" s="28"/>
    </row>
    <row r="8" spans="1:4" x14ac:dyDescent="0.25">
      <c r="A8" s="116" t="s">
        <v>139</v>
      </c>
      <c r="B8" s="116"/>
      <c r="D8" s="28"/>
    </row>
    <row r="9" spans="1:4" x14ac:dyDescent="0.25">
      <c r="A9" s="116" t="s">
        <v>136</v>
      </c>
      <c r="B9" s="116"/>
    </row>
    <row r="10" spans="1:4" x14ac:dyDescent="0.25">
      <c r="A10" s="116" t="s">
        <v>144</v>
      </c>
      <c r="B10" s="116"/>
    </row>
    <row r="11" spans="1:4" x14ac:dyDescent="0.25">
      <c r="A11" s="116"/>
      <c r="B11" s="116"/>
    </row>
    <row r="12" spans="1:4" ht="21" x14ac:dyDescent="0.25">
      <c r="A12" s="117" t="s">
        <v>22</v>
      </c>
      <c r="B12" s="117"/>
    </row>
    <row r="13" spans="1:4" ht="99.95" customHeight="1" x14ac:dyDescent="0.25">
      <c r="A13" s="52"/>
      <c r="B13" s="52"/>
    </row>
    <row r="14" spans="1:4" x14ac:dyDescent="0.25">
      <c r="A14" s="118" t="s">
        <v>75</v>
      </c>
      <c r="B14" s="118"/>
    </row>
    <row r="15" spans="1:4" x14ac:dyDescent="0.25">
      <c r="A15" s="116" t="s">
        <v>97</v>
      </c>
      <c r="B15" s="116"/>
    </row>
    <row r="16" spans="1:4" ht="45" customHeight="1" x14ac:dyDescent="0.25">
      <c r="A16" s="119" t="s">
        <v>40</v>
      </c>
      <c r="B16" s="119"/>
    </row>
    <row r="17" spans="1:2" ht="30" customHeight="1" x14ac:dyDescent="0.25">
      <c r="A17" s="119" t="s">
        <v>28</v>
      </c>
      <c r="B17" s="119"/>
    </row>
    <row r="18" spans="1:2" x14ac:dyDescent="0.25">
      <c r="A18" s="116" t="s">
        <v>47</v>
      </c>
      <c r="B18" s="116"/>
    </row>
    <row r="19" spans="1:2" x14ac:dyDescent="0.25">
      <c r="A19" s="116" t="s">
        <v>142</v>
      </c>
      <c r="B19" s="116"/>
    </row>
    <row r="20" spans="1:2" x14ac:dyDescent="0.25">
      <c r="A20" s="116"/>
      <c r="B20" s="116"/>
    </row>
    <row r="21" spans="1:2" ht="21" x14ac:dyDescent="0.25">
      <c r="A21" s="115" t="s">
        <v>23</v>
      </c>
      <c r="B21" s="115"/>
    </row>
    <row r="22" spans="1:2" ht="30" x14ac:dyDescent="0.25">
      <c r="B22" s="48" t="s">
        <v>98</v>
      </c>
    </row>
    <row r="23" spans="1:2" ht="90" customHeight="1" x14ac:dyDescent="0.25">
      <c r="B23" s="49" t="s">
        <v>132</v>
      </c>
    </row>
    <row r="24" spans="1:2" ht="90" customHeight="1" x14ac:dyDescent="0.25">
      <c r="B24" s="49" t="s">
        <v>133</v>
      </c>
    </row>
    <row r="25" spans="1:2" ht="165" x14ac:dyDescent="0.25">
      <c r="B25" s="48" t="s">
        <v>137</v>
      </c>
    </row>
    <row r="26" spans="1:2" ht="255" x14ac:dyDescent="0.25">
      <c r="B26" s="49" t="s">
        <v>138</v>
      </c>
    </row>
    <row r="27" spans="1:2" ht="270" x14ac:dyDescent="0.25">
      <c r="B27" s="49" t="s">
        <v>141</v>
      </c>
    </row>
    <row r="28" spans="1:2" ht="270" x14ac:dyDescent="0.25">
      <c r="B28" s="49" t="s">
        <v>143</v>
      </c>
    </row>
    <row r="33" spans="3:9" x14ac:dyDescent="0.25">
      <c r="C33" s="46" t="str">
        <f>IF(D33="lampe",image!$E$2,"")</f>
        <v/>
      </c>
      <c r="D33" s="46"/>
      <c r="E33" s="46"/>
      <c r="F33" s="46"/>
      <c r="G33" s="46"/>
      <c r="H33" s="46"/>
      <c r="I33" s="46"/>
    </row>
    <row r="34" spans="3:9" x14ac:dyDescent="0.25">
      <c r="C34" s="46"/>
      <c r="D34" s="46"/>
      <c r="E34" s="46"/>
      <c r="F34" s="46"/>
      <c r="G34" s="46"/>
      <c r="H34" s="46"/>
      <c r="I34" s="46"/>
    </row>
    <row r="35" spans="3:9" x14ac:dyDescent="0.25">
      <c r="C35" s="46"/>
      <c r="D35" s="46"/>
      <c r="E35" s="46"/>
      <c r="F35" s="46"/>
      <c r="G35" s="46"/>
      <c r="H35" s="46"/>
      <c r="I35" s="46"/>
    </row>
    <row r="36" spans="3:9" x14ac:dyDescent="0.25">
      <c r="C36" s="46"/>
      <c r="D36" s="46"/>
      <c r="E36" s="46"/>
      <c r="F36" s="46"/>
      <c r="G36" s="46"/>
      <c r="H36" s="46"/>
      <c r="I36" s="46"/>
    </row>
    <row r="37" spans="3:9" x14ac:dyDescent="0.25">
      <c r="C37" s="46"/>
      <c r="D37" s="46"/>
      <c r="E37" s="46"/>
      <c r="F37" s="46"/>
      <c r="G37" s="46"/>
      <c r="H37" s="46"/>
      <c r="I37" s="46"/>
    </row>
    <row r="38" spans="3:9" x14ac:dyDescent="0.25">
      <c r="C38" s="46"/>
      <c r="D38" s="46"/>
      <c r="E38" s="46"/>
      <c r="F38" s="46"/>
      <c r="G38" s="46"/>
      <c r="H38" s="46"/>
      <c r="I38" s="46"/>
    </row>
  </sheetData>
  <mergeCells count="20">
    <mergeCell ref="A18:B18"/>
    <mergeCell ref="A19:B19"/>
    <mergeCell ref="A16:B16"/>
    <mergeCell ref="A15:B15"/>
    <mergeCell ref="A14:B14"/>
    <mergeCell ref="A2:B2"/>
    <mergeCell ref="A1:B1"/>
    <mergeCell ref="A3:B3"/>
    <mergeCell ref="A4:B4"/>
    <mergeCell ref="A5:B5"/>
    <mergeCell ref="A6:B6"/>
    <mergeCell ref="A12:B12"/>
    <mergeCell ref="A17:B17"/>
    <mergeCell ref="A20:B20"/>
    <mergeCell ref="A21:B21"/>
    <mergeCell ref="A7:B7"/>
    <mergeCell ref="A8:B8"/>
    <mergeCell ref="A9:B9"/>
    <mergeCell ref="A10:B10"/>
    <mergeCell ref="A11:B11"/>
  </mergeCells>
  <pageMargins left="0.70866141732283472" right="0.70866141732283472" top="0.74803149606299213" bottom="0.74803149606299213" header="0.31496062992125984" footer="0.31496062992125984"/>
  <pageSetup paperSize="9" scale="76" orientation="portrait" r:id="rId1"/>
  <headerFooter>
    <oddHeader>&amp;C&amp;"-,Gras"&amp;14Plan de secours en espace confiné</oddHeader>
    <oddFooter>&amp;R&amp;P/&amp;N</oddFooter>
  </headerFooter>
  <colBreaks count="1" manualBreakCount="1">
    <brk id="2" max="22" man="1"/>
  </col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N3"/>
  <sheetViews>
    <sheetView topLeftCell="C1" workbookViewId="0">
      <selection activeCell="G3" sqref="G3"/>
    </sheetView>
  </sheetViews>
  <sheetFormatPr baseColWidth="10" defaultRowHeight="15" x14ac:dyDescent="0.25"/>
  <cols>
    <col min="1" max="7" width="21.42578125" customWidth="1"/>
    <col min="8" max="8" width="21.28515625" customWidth="1"/>
    <col min="9" max="9" width="16" customWidth="1"/>
    <col min="10" max="13" width="21.42578125" customWidth="1"/>
    <col min="14" max="14" width="21.5703125" customWidth="1"/>
  </cols>
  <sheetData>
    <row r="1" spans="1:14" x14ac:dyDescent="0.25">
      <c r="A1" t="s">
        <v>61</v>
      </c>
      <c r="H1" t="s">
        <v>62</v>
      </c>
    </row>
    <row r="2" spans="1:14" s="29" customFormat="1" ht="58.15" customHeight="1" x14ac:dyDescent="0.25">
      <c r="A2" s="29" t="s">
        <v>64</v>
      </c>
      <c r="B2" s="29" t="s">
        <v>26</v>
      </c>
      <c r="C2" s="29" t="s">
        <v>66</v>
      </c>
      <c r="D2" s="29" t="s">
        <v>63</v>
      </c>
      <c r="E2" s="29" t="s">
        <v>65</v>
      </c>
      <c r="F2" s="29" t="s">
        <v>25</v>
      </c>
      <c r="G2" s="29" t="s">
        <v>73</v>
      </c>
      <c r="H2" s="29" t="s">
        <v>67</v>
      </c>
      <c r="I2" s="29" t="s">
        <v>68</v>
      </c>
      <c r="J2" s="29" t="s">
        <v>69</v>
      </c>
      <c r="K2" s="29" t="s">
        <v>70</v>
      </c>
      <c r="L2" s="29" t="s">
        <v>71</v>
      </c>
      <c r="M2" s="29" t="s">
        <v>72</v>
      </c>
      <c r="N2" s="29" t="s">
        <v>96</v>
      </c>
    </row>
    <row r="3" spans="1:14" s="29" customFormat="1" x14ac:dyDescent="0.25">
      <c r="A3" s="29" t="s">
        <v>91</v>
      </c>
      <c r="B3" s="29" t="s">
        <v>89</v>
      </c>
      <c r="C3" s="29" t="s">
        <v>93</v>
      </c>
      <c r="D3" s="29" t="s">
        <v>92</v>
      </c>
      <c r="E3" s="29" t="s">
        <v>60</v>
      </c>
      <c r="F3" s="29" t="s">
        <v>49</v>
      </c>
      <c r="G3" s="29" t="s">
        <v>94</v>
      </c>
      <c r="H3" t="s">
        <v>123</v>
      </c>
      <c r="I3" t="s">
        <v>124</v>
      </c>
      <c r="J3" t="s">
        <v>125</v>
      </c>
      <c r="K3" t="s">
        <v>126</v>
      </c>
      <c r="L3" t="s">
        <v>127</v>
      </c>
      <c r="M3" t="s">
        <v>128</v>
      </c>
      <c r="N3" s="29" t="s">
        <v>129</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Questionnaire</vt:lpstr>
      <vt:lpstr>Edition</vt:lpstr>
      <vt:lpstr>image</vt:lpstr>
      <vt:lpstr>Edition!Impression_des_titres</vt:lpstr>
      <vt:lpstr>test</vt:lpstr>
      <vt:lpstr>Edition!Zone_d_impression</vt:lpstr>
    </vt:vector>
  </TitlesOfParts>
  <Company>Dekra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AdminDSI</dc:creator>
  <cp:lastModifiedBy>Utilisateur Windows</cp:lastModifiedBy>
  <cp:lastPrinted>2019-01-11T14:38:48Z</cp:lastPrinted>
  <dcterms:created xsi:type="dcterms:W3CDTF">2018-12-06T15:10:40Z</dcterms:created>
  <dcterms:modified xsi:type="dcterms:W3CDTF">2019-01-11T15:03:46Z</dcterms:modified>
</cp:coreProperties>
</file>