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585"/>
  </bookViews>
  <sheets>
    <sheet name="Temps journalier " sheetId="1" r:id="rId1"/>
  </sheets>
  <externalReferences>
    <externalReference r:id="rId2"/>
  </externalReferences>
  <definedNames>
    <definedName name="année">'[1]Calendrier vacances'!$B$2</definedName>
    <definedName name="annee_service">#REF!</definedName>
    <definedName name="assiduite_deux">#REF!</definedName>
    <definedName name="assiduite_un">#REF!</definedName>
    <definedName name="date">#REF!</definedName>
    <definedName name="date_jour" localSheetId="0">'Temps journalier '!$D$9</definedName>
    <definedName name="date_jour">#REF!</definedName>
    <definedName name="date_jour2">[1]Paramètre!$E$10</definedName>
    <definedName name="début" localSheetId="0">'Temps journalier '!$F$11,'Temps journalier '!#REF!,'Temps journalier '!#REF!,'Temps journalier '!#REF!,'Temps journalier '!#REF!</definedName>
    <definedName name="début">#REF!,#REF!,#REF!,#REF!,#REF!</definedName>
    <definedName name="EQ_5_2">'[1]Employés Ancienneté'!$A$10:$B$13,'[1]Employés Ancienneté'!$A$15:$B$15,'[1]Employés Ancienneté'!$A$18:$B$18,'[1]Employés Ancienneté'!$A$22:$B$22,'[1]Employés Ancienneté'!$A$24:$B$24,'[1]Employés Ancienneté'!$A$26:$B$26,'[1]Employés Ancienneté'!$A$28:$B$28,'[1]Employés Ancienneté'!$A$35:$B$35</definedName>
    <definedName name="EQ_G">'[1]Employés Ancienneté'!$A$14:$B$14,'[1]Employés Ancienneté'!$A$25:$B$25,'[1]Employés Ancienneté'!$A$38:$B$38,'[1]Employés Ancienneté'!$A$31:$B$31</definedName>
    <definedName name="EQ_H">'[1]Employés Ancienneté'!$A$16:$B$16,'[1]Employés Ancienneté'!$A$27:$B$27,'[1]Employés Ancienneté'!$A$29:$B$29,'[1]Employés Ancienneté'!$A$34:$B$34,'[1]Employés Ancienneté'!$A$37:$B$37</definedName>
    <definedName name="EQ_I">'[1]Employés Ancienneté'!$A$19:$B$19,'[1]Employés Ancienneté'!$A$21:$B$21,'[1]Employés Ancienneté'!$A$30:$B$30,'[1]Employés Ancienneté'!$A$32:$B$33</definedName>
    <definedName name="EQ_J">'[1]Employés Ancienneté'!$A$17:$B$17,'[1]Employés Ancienneté'!$A$23:$B$23,'[1]Employés Ancienneté'!$A$36:$B$36,'[1]Employés Ancienneté'!$A$39:$B$39</definedName>
    <definedName name="F" localSheetId="0">'Temps journalier '!$D$12:$AO$12</definedName>
    <definedName name="F">#REF!</definedName>
    <definedName name="JF">[1]Paramètre!$G$3:$G$12</definedName>
    <definedName name="jour">[1]Paramètre!$E$6</definedName>
    <definedName name="lettre_equipe" localSheetId="0">'Temps journalier '!$C$13:$C$15</definedName>
    <definedName name="lettre_equipe">#REF!</definedName>
    <definedName name="mois">'[1]Calendrier vacances'!$D$2</definedName>
    <definedName name="nb_heures_vacances">#REF!</definedName>
    <definedName name="nb_jour">[1]Paramètre!$E$7</definedName>
    <definedName name="nb_semaine">#REF!</definedName>
    <definedName name="nom_mois">[1]Paramètre!$A$3:$A$14</definedName>
    <definedName name="NR">'Temps journalier '!#REF!</definedName>
    <definedName name="num_mois">[1]Paramètre!$E$3</definedName>
    <definedName name="Surtemps" localSheetId="0">[1]Paramètre!$J$16:$J$59</definedName>
    <definedName name="table_mois">[1]Paramètre!$A$3:$B$14</definedName>
  </definedNames>
  <calcPr calcId="145621"/>
</workbook>
</file>

<file path=xl/calcChain.xml><?xml version="1.0" encoding="utf-8"?>
<calcChain xmlns="http://schemas.openxmlformats.org/spreadsheetml/2006/main">
  <c r="AO26" i="1" l="1" a="1"/>
  <c r="AO26" i="1" s="1"/>
  <c r="AN26" i="1" a="1"/>
  <c r="AN26" i="1" s="1"/>
  <c r="AM26" i="1" a="1"/>
  <c r="AM26" i="1" s="1"/>
  <c r="AL26" i="1" a="1"/>
  <c r="AL26" i="1" s="1"/>
  <c r="AK26" i="1" a="1"/>
  <c r="AK26" i="1" s="1"/>
  <c r="AJ26" i="1" a="1"/>
  <c r="AJ26" i="1" s="1"/>
  <c r="AI26" i="1" a="1"/>
  <c r="AI26" i="1" s="1"/>
  <c r="AH26" i="1" a="1"/>
  <c r="AH26" i="1" s="1"/>
  <c r="AG26" i="1" a="1"/>
  <c r="AG26" i="1" s="1"/>
  <c r="AF26" i="1" a="1"/>
  <c r="AF26" i="1" s="1"/>
  <c r="AE26" i="1" a="1"/>
  <c r="AE26" i="1" s="1"/>
  <c r="AD26" i="1" a="1"/>
  <c r="AD26" i="1" s="1"/>
  <c r="AC26" i="1" a="1"/>
  <c r="AC26" i="1" s="1"/>
  <c r="AB26" i="1" a="1"/>
  <c r="AB26" i="1" s="1"/>
  <c r="AA26" i="1" a="1"/>
  <c r="AA26" i="1" s="1"/>
  <c r="Z26" i="1" a="1"/>
  <c r="Z26" i="1" s="1"/>
  <c r="Y26" i="1" a="1"/>
  <c r="Y26" i="1" s="1"/>
  <c r="X26" i="1" a="1"/>
  <c r="X26" i="1" s="1"/>
  <c r="W26" i="1" a="1"/>
  <c r="W26" i="1" s="1"/>
  <c r="V26" i="1" a="1"/>
  <c r="V26" i="1" s="1"/>
  <c r="U26" i="1" a="1"/>
  <c r="U26" i="1" s="1"/>
  <c r="T26" i="1" a="1"/>
  <c r="T26" i="1" s="1"/>
  <c r="S26" i="1" a="1"/>
  <c r="S26" i="1" s="1"/>
  <c r="R26" i="1" a="1"/>
  <c r="R26" i="1" s="1"/>
  <c r="Q26" i="1" a="1"/>
  <c r="Q26" i="1" s="1"/>
  <c r="P26" i="1" a="1"/>
  <c r="P26" i="1" s="1"/>
  <c r="O26" i="1" a="1"/>
  <c r="O26" i="1" s="1"/>
  <c r="N26" i="1" a="1"/>
  <c r="N26" i="1" s="1"/>
  <c r="M26" i="1" a="1"/>
  <c r="M26" i="1" s="1"/>
  <c r="L26" i="1" a="1"/>
  <c r="L26" i="1" s="1"/>
  <c r="K26" i="1" a="1"/>
  <c r="K26" i="1" s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 a="1"/>
  <c r="K25" i="1" s="1"/>
  <c r="G22" i="1"/>
  <c r="G21" i="1"/>
  <c r="G20" i="1"/>
  <c r="G19" i="1"/>
  <c r="G18" i="1"/>
  <c r="G17" i="1"/>
  <c r="I16" i="1" a="1"/>
  <c r="I16" i="1" s="1"/>
  <c r="I15" i="1" a="1"/>
  <c r="I15" i="1" s="1"/>
  <c r="I14" i="1" a="1"/>
  <c r="I14" i="1" s="1"/>
  <c r="I13" i="1" a="1"/>
  <c r="I13" i="1" s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K9" i="1" s="1"/>
  <c r="D9" i="1"/>
  <c r="K7" i="1"/>
  <c r="K5" i="1"/>
  <c r="O4" i="1"/>
  <c r="N4" i="1"/>
  <c r="G14" i="1" l="1" a="1"/>
  <c r="G14" i="1" s="1"/>
  <c r="H14" i="1" s="1"/>
  <c r="G15" i="1" a="1"/>
  <c r="G15" i="1" s="1"/>
  <c r="H15" i="1" s="1"/>
  <c r="G16" i="1" a="1"/>
  <c r="G16" i="1" s="1"/>
  <c r="H16" i="1" s="1"/>
  <c r="G13" i="1" a="1"/>
  <c r="G13" i="1" s="1"/>
  <c r="H13" i="1" s="1"/>
</calcChain>
</file>

<file path=xl/comments1.xml><?xml version="1.0" encoding="utf-8"?>
<comments xmlns="http://schemas.openxmlformats.org/spreadsheetml/2006/main">
  <authors>
    <author>gillianne.maltais on CAAR-DT-0125</author>
  </authors>
  <commentList>
    <comment ref="I14" authorId="0">
      <text>
        <r>
          <rPr>
            <b/>
            <sz val="9"/>
            <color indexed="81"/>
            <rFont val="Tahoma"/>
            <family val="2"/>
          </rPr>
          <t>Formule matricielle
TA Ok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>
      <text>
        <r>
          <rPr>
            <sz val="9"/>
            <color indexed="81"/>
            <rFont val="Tahoma"/>
            <family val="2"/>
          </rPr>
          <t xml:space="preserve">
Devrait me donner 24</t>
        </r>
      </text>
    </comment>
    <comment ref="K27" authorId="0">
      <text>
        <r>
          <rPr>
            <b/>
            <sz val="9"/>
            <color indexed="81"/>
            <rFont val="Tahoma"/>
            <family val="2"/>
          </rPr>
          <t>gillianne.maltais on CAAR-DT-0125:</t>
        </r>
        <r>
          <rPr>
            <sz val="9"/>
            <color indexed="81"/>
            <rFont val="Tahoma"/>
            <family val="2"/>
          </rPr>
          <t xml:space="preserve">
arranger pour pas que ca compte les négatif</t>
        </r>
      </text>
    </comment>
  </commentList>
</comments>
</file>

<file path=xl/sharedStrings.xml><?xml version="1.0" encoding="utf-8"?>
<sst xmlns="http://schemas.openxmlformats.org/spreadsheetml/2006/main" count="29" uniqueCount="26">
  <si>
    <t xml:space="preserve">Aujourd'hui le </t>
  </si>
  <si>
    <t>SOMMAIRES</t>
  </si>
  <si>
    <t>VACANCES</t>
  </si>
  <si>
    <t>Équipe</t>
  </si>
  <si>
    <t>Prénom Nom</t>
  </si>
  <si>
    <t>Date embauche</t>
  </si>
  <si>
    <t>Nb.Hrs
Vacance</t>
  </si>
  <si>
    <t>Utilisés</t>
  </si>
  <si>
    <t>Restant</t>
  </si>
  <si>
    <t>T.A</t>
  </si>
  <si>
    <t>ta-1</t>
  </si>
  <si>
    <t>Hrs Rég</t>
  </si>
  <si>
    <t>ta8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</si>
  <si>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</si>
  <si>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</si>
  <si>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</si>
  <si>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</si>
  <si>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</si>
  <si>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</si>
  <si>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</si>
  <si>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</si>
  <si>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</si>
  <si>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</si>
  <si>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</si>
  <si>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v8</t>
  </si>
  <si>
    <t>SOMME(SI(ESTNUM(CHERCHE("V",I15:NF15)),SUBSTITUE(I15:NF15,"va",)*1))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</si>
</sst>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"/>
    <numFmt numFmtId="165" formatCode="[$-F800]dddd\,\ mmmm\ dd\,\ yyyy"/>
    <numFmt numFmtId="166" formatCode="mmmm\ yyyy"/>
    <numFmt numFmtId="167" formatCode="ddd"/>
    <numFmt numFmtId="168" formatCode="dd\ mmm"/>
    <numFmt numFmtId="169" formatCode="0.0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i/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Arial Rounded MT Bold"/>
      <family val="2"/>
    </font>
    <font>
      <b/>
      <sz val="14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hair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9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 applyAlignment="1">
      <alignment wrapTex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Fill="1"/>
    <xf numFmtId="164" fontId="0" fillId="2" borderId="0" xfId="0" applyNumberFormat="1" applyFill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/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64" fontId="0" fillId="6" borderId="0" xfId="0" applyNumberForma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0" borderId="0" xfId="0" applyNumberFormat="1"/>
    <xf numFmtId="164" fontId="6" fillId="0" borderId="0" xfId="0" applyNumberFormat="1" applyFont="1" applyAlignment="1">
      <alignment horizontal="right"/>
    </xf>
    <xf numFmtId="164" fontId="0" fillId="0" borderId="0" xfId="0" applyNumberFormat="1" applyFill="1" applyAlignment="1">
      <alignment horizontal="center"/>
    </xf>
    <xf numFmtId="165" fontId="6" fillId="0" borderId="0" xfId="0" applyNumberFormat="1" applyFont="1" applyFill="1" applyBorder="1" applyAlignment="1" applyProtection="1">
      <alignment horizontal="center"/>
    </xf>
    <xf numFmtId="0" fontId="8" fillId="8" borderId="2" xfId="0" applyFont="1" applyFill="1" applyBorder="1" applyAlignment="1" applyProtection="1">
      <alignment horizontal="right" vertical="center"/>
    </xf>
    <xf numFmtId="0" fontId="8" fillId="8" borderId="3" xfId="0" applyFont="1" applyFill="1" applyBorder="1" applyAlignment="1" applyProtection="1">
      <alignment horizontal="right" vertical="center"/>
    </xf>
    <xf numFmtId="165" fontId="9" fillId="8" borderId="4" xfId="0" applyNumberFormat="1" applyFont="1" applyFill="1" applyBorder="1" applyAlignment="1" applyProtection="1">
      <alignment horizontal="left" vertical="center"/>
    </xf>
    <xf numFmtId="164" fontId="10" fillId="9" borderId="2" xfId="0" applyNumberFormat="1" applyFont="1" applyFill="1" applyBorder="1" applyAlignment="1">
      <alignment horizontal="center" vertical="center"/>
    </xf>
    <xf numFmtId="164" fontId="10" fillId="9" borderId="3" xfId="0" applyNumberFormat="1" applyFont="1" applyFill="1" applyBorder="1" applyAlignment="1">
      <alignment horizontal="center" vertical="center"/>
    </xf>
    <xf numFmtId="164" fontId="10" fillId="9" borderId="4" xfId="0" applyNumberFormat="1" applyFont="1" applyFill="1" applyBorder="1" applyAlignment="1">
      <alignment horizontal="center" vertical="center"/>
    </xf>
    <xf numFmtId="166" fontId="11" fillId="6" borderId="2" xfId="0" applyNumberFormat="1" applyFont="1" applyFill="1" applyBorder="1" applyAlignment="1">
      <alignment horizontal="center" vertical="center"/>
    </xf>
    <xf numFmtId="166" fontId="11" fillId="6" borderId="3" xfId="0" applyNumberFormat="1" applyFont="1" applyFill="1" applyBorder="1" applyAlignment="1">
      <alignment horizontal="center" vertical="center"/>
    </xf>
    <xf numFmtId="166" fontId="11" fillId="6" borderId="4" xfId="0" applyNumberFormat="1" applyFont="1" applyFill="1" applyBorder="1" applyAlignment="1">
      <alignment horizontal="center" vertical="center"/>
    </xf>
    <xf numFmtId="0" fontId="4" fillId="0" borderId="0" xfId="0" applyFont="1" applyBorder="1"/>
    <xf numFmtId="0" fontId="12" fillId="0" borderId="0" xfId="0" applyFont="1" applyBorder="1" applyAlignment="1">
      <alignment horizontal="center"/>
    </xf>
    <xf numFmtId="0" fontId="0" fillId="0" borderId="3" xfId="0" applyBorder="1"/>
    <xf numFmtId="164" fontId="12" fillId="0" borderId="2" xfId="0" applyNumberFormat="1" applyFont="1" applyBorder="1" applyAlignment="1">
      <alignment horizontal="center"/>
    </xf>
    <xf numFmtId="164" fontId="12" fillId="0" borderId="3" xfId="0" applyNumberFormat="1" applyFont="1" applyBorder="1" applyAlignment="1">
      <alignment horizontal="center"/>
    </xf>
    <xf numFmtId="164" fontId="12" fillId="0" borderId="4" xfId="0" applyNumberFormat="1" applyFont="1" applyBorder="1" applyAlignment="1">
      <alignment horizontal="center"/>
    </xf>
    <xf numFmtId="164" fontId="12" fillId="3" borderId="5" xfId="0" applyNumberFormat="1" applyFont="1" applyFill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7" fontId="13" fillId="0" borderId="6" xfId="0" applyNumberFormat="1" applyFont="1" applyBorder="1" applyAlignment="1">
      <alignment horizontal="center"/>
    </xf>
    <xf numFmtId="167" fontId="13" fillId="0" borderId="7" xfId="0" applyNumberFormat="1" applyFont="1" applyBorder="1" applyAlignment="1">
      <alignment horizontal="center"/>
    </xf>
    <xf numFmtId="167" fontId="13" fillId="10" borderId="7" xfId="0" applyNumberFormat="1" applyFont="1" applyFill="1" applyBorder="1" applyAlignment="1">
      <alignment horizontal="center"/>
    </xf>
    <xf numFmtId="167" fontId="13" fillId="0" borderId="8" xfId="0" applyNumberFormat="1" applyFont="1" applyBorder="1" applyAlignment="1">
      <alignment horizontal="center"/>
    </xf>
    <xf numFmtId="0" fontId="14" fillId="0" borderId="0" xfId="0" applyFont="1"/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12" borderId="1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8" fontId="18" fillId="11" borderId="20" xfId="0" applyNumberFormat="1" applyFont="1" applyFill="1" applyBorder="1" applyAlignment="1">
      <alignment horizontal="center" textRotation="90"/>
    </xf>
    <xf numFmtId="168" fontId="18" fillId="11" borderId="21" xfId="0" applyNumberFormat="1" applyFont="1" applyFill="1" applyBorder="1" applyAlignment="1">
      <alignment horizontal="center" textRotation="90"/>
    </xf>
    <xf numFmtId="168" fontId="18" fillId="0" borderId="21" xfId="0" applyNumberFormat="1" applyFont="1" applyBorder="1" applyAlignment="1">
      <alignment horizontal="center" textRotation="90"/>
    </xf>
    <xf numFmtId="168" fontId="18" fillId="10" borderId="22" xfId="0" applyNumberFormat="1" applyFont="1" applyFill="1" applyBorder="1" applyAlignment="1">
      <alignment horizontal="center" textRotation="90"/>
    </xf>
    <xf numFmtId="168" fontId="18" fillId="0" borderId="22" xfId="0" applyNumberFormat="1" applyFont="1" applyBorder="1" applyAlignment="1">
      <alignment horizontal="center" textRotation="90"/>
    </xf>
    <xf numFmtId="168" fontId="18" fillId="0" borderId="23" xfId="0" applyNumberFormat="1" applyFont="1" applyBorder="1" applyAlignment="1">
      <alignment horizontal="center" textRotation="90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0" fillId="12" borderId="18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8" fontId="6" fillId="0" borderId="29" xfId="0" applyNumberFormat="1" applyFont="1" applyFill="1" applyBorder="1" applyAlignment="1">
      <alignment horizontal="center"/>
    </xf>
    <xf numFmtId="168" fontId="6" fillId="0" borderId="30" xfId="0" applyNumberFormat="1" applyFont="1" applyFill="1" applyBorder="1" applyAlignment="1">
      <alignment horizontal="center"/>
    </xf>
    <xf numFmtId="168" fontId="6" fillId="10" borderId="30" xfId="0" applyNumberFormat="1" applyFont="1" applyFill="1" applyBorder="1" applyAlignment="1">
      <alignment horizontal="center"/>
    </xf>
    <xf numFmtId="168" fontId="6" fillId="0" borderId="31" xfId="0" applyNumberFormat="1" applyFont="1" applyFill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0" fillId="0" borderId="33" xfId="0" applyFont="1" applyBorder="1" applyAlignment="1" applyProtection="1">
      <alignment horizontal="center"/>
    </xf>
    <xf numFmtId="165" fontId="20" fillId="0" borderId="11" xfId="1" applyNumberFormat="1" applyFont="1" applyFill="1" applyBorder="1" applyAlignment="1" applyProtection="1">
      <alignment horizontal="center"/>
    </xf>
    <xf numFmtId="0" fontId="0" fillId="12" borderId="32" xfId="0" applyFont="1" applyFill="1" applyBorder="1" applyAlignment="1" applyProtection="1">
      <alignment horizontal="center"/>
    </xf>
    <xf numFmtId="169" fontId="21" fillId="0" borderId="34" xfId="0" applyNumberFormat="1" applyFont="1" applyFill="1" applyBorder="1" applyAlignment="1" applyProtection="1">
      <alignment horizontal="center"/>
    </xf>
    <xf numFmtId="1" fontId="6" fillId="0" borderId="35" xfId="0" applyNumberFormat="1" applyFont="1" applyBorder="1" applyAlignment="1" applyProtection="1">
      <alignment horizontal="center"/>
    </xf>
    <xf numFmtId="16" fontId="13" fillId="0" borderId="0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10" borderId="36" xfId="0" applyFont="1" applyFill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165" fontId="3" fillId="0" borderId="39" xfId="0" applyNumberFormat="1" applyFont="1" applyBorder="1" applyAlignment="1" applyProtection="1">
      <alignment horizontal="center"/>
    </xf>
    <xf numFmtId="0" fontId="0" fillId="0" borderId="0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10" borderId="41" xfId="0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165" fontId="3" fillId="0" borderId="26" xfId="0" applyNumberFormat="1" applyFont="1" applyFill="1" applyBorder="1" applyAlignment="1" applyProtection="1">
      <alignment horizontal="center"/>
    </xf>
    <xf numFmtId="0" fontId="0" fillId="12" borderId="24" xfId="0" applyFont="1" applyFill="1" applyBorder="1" applyAlignment="1" applyProtection="1">
      <alignment horizontal="center"/>
    </xf>
    <xf numFmtId="169" fontId="21" fillId="0" borderId="43" xfId="0" applyNumberFormat="1" applyFont="1" applyFill="1" applyBorder="1" applyAlignment="1" applyProtection="1">
      <alignment horizontal="center"/>
    </xf>
    <xf numFmtId="1" fontId="6" fillId="0" borderId="44" xfId="0" applyNumberFormat="1" applyFont="1" applyFill="1" applyBorder="1" applyAlignment="1" applyProtection="1">
      <alignment horizontal="center"/>
    </xf>
    <xf numFmtId="0" fontId="6" fillId="0" borderId="45" xfId="0" applyFont="1" applyFill="1" applyBorder="1" applyAlignment="1">
      <alignment horizontal="center"/>
    </xf>
    <xf numFmtId="0" fontId="6" fillId="0" borderId="46" xfId="0" applyFont="1" applyFill="1" applyBorder="1" applyAlignment="1">
      <alignment horizontal="center"/>
    </xf>
    <xf numFmtId="0" fontId="6" fillId="10" borderId="46" xfId="0" applyFont="1" applyFill="1" applyBorder="1" applyAlignment="1">
      <alignment horizontal="center"/>
    </xf>
    <xf numFmtId="0" fontId="6" fillId="0" borderId="47" xfId="0" applyFont="1" applyFill="1" applyBorder="1" applyAlignment="1">
      <alignment horizontal="center"/>
    </xf>
    <xf numFmtId="0" fontId="4" fillId="0" borderId="48" xfId="0" applyFont="1" applyBorder="1"/>
    <xf numFmtId="164" fontId="0" fillId="0" borderId="49" xfId="0" applyNumberFormat="1" applyBorder="1" applyAlignment="1">
      <alignment horizontal="center"/>
    </xf>
    <xf numFmtId="0" fontId="0" fillId="0" borderId="33" xfId="0" applyFont="1" applyBorder="1" applyAlignment="1">
      <alignment horizontal="center"/>
    </xf>
    <xf numFmtId="164" fontId="0" fillId="0" borderId="50" xfId="0" applyNumberFormat="1" applyBorder="1"/>
    <xf numFmtId="0" fontId="6" fillId="0" borderId="10" xfId="0" applyFont="1" applyBorder="1" applyAlignment="1">
      <alignment horizontal="center"/>
    </xf>
    <xf numFmtId="0" fontId="4" fillId="0" borderId="51" xfId="0" applyFont="1" applyBorder="1"/>
    <xf numFmtId="164" fontId="0" fillId="0" borderId="18" xfId="0" applyNumberFormat="1" applyBorder="1" applyAlignment="1">
      <alignment horizontal="center"/>
    </xf>
    <xf numFmtId="0" fontId="0" fillId="0" borderId="52" xfId="0" applyFont="1" applyBorder="1" applyAlignment="1">
      <alignment horizontal="center"/>
    </xf>
    <xf numFmtId="164" fontId="0" fillId="0" borderId="53" xfId="0" applyNumberFormat="1" applyBorder="1"/>
    <xf numFmtId="0" fontId="0" fillId="0" borderId="0" xfId="0" applyBorder="1"/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169" fontId="21" fillId="13" borderId="34" xfId="0" applyNumberFormat="1" applyFont="1" applyFill="1" applyBorder="1" applyAlignment="1" applyProtection="1">
      <alignment horizontal="center"/>
    </xf>
    <xf numFmtId="0" fontId="0" fillId="0" borderId="25" xfId="0" applyFont="1" applyBorder="1" applyAlignment="1" applyProtection="1">
      <alignment horizontal="center"/>
    </xf>
    <xf numFmtId="0" fontId="6" fillId="13" borderId="40" xfId="0" applyFont="1" applyFill="1" applyBorder="1" applyAlignment="1">
      <alignment horizontal="center"/>
    </xf>
    <xf numFmtId="0" fontId="6" fillId="13" borderId="4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8">
    <dxf>
      <fill>
        <patternFill>
          <bgColor theme="3" tint="0.59996337778862885"/>
        </patternFill>
      </fill>
    </dxf>
    <dxf>
      <font>
        <strike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33C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fgColor rgb="FFFFFF66"/>
          <bgColor rgb="FFFFFF66"/>
        </patternFill>
      </fill>
    </dxf>
    <dxf>
      <font>
        <b/>
        <i val="0"/>
        <color rgb="FF568424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6" tint="-0.24994659260841701"/>
      </font>
    </dxf>
    <dxf>
      <font>
        <color theme="0"/>
      </font>
      <fill>
        <patternFill>
          <bgColor theme="1"/>
        </patternFill>
      </fill>
    </dxf>
    <dxf>
      <fill>
        <patternFill>
          <bgColor theme="9" tint="-0.2499465926084170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1133475</xdr:colOff>
          <xdr:row>1</xdr:row>
          <xdr:rowOff>0</xdr:rowOff>
        </xdr:from>
        <xdr:to>
          <xdr:col>3</xdr:col>
          <xdr:colOff>1981200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</a:rPr>
                <a:t>Trié par ancienneté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1133475</xdr:colOff>
          <xdr:row>4</xdr:row>
          <xdr:rowOff>47625</xdr:rowOff>
        </xdr:from>
        <xdr:to>
          <xdr:col>3</xdr:col>
          <xdr:colOff>1981200</xdr:colOff>
          <xdr:row>7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00"/>
                  </a:solidFill>
                  <a:latin typeface="Calibri"/>
                </a:rPr>
                <a:t>Trié par Équipe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1</xdr:row>
          <xdr:rowOff>9525</xdr:rowOff>
        </xdr:from>
        <xdr:to>
          <xdr:col>3</xdr:col>
          <xdr:colOff>895350</xdr:colOff>
          <xdr:row>4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Calibri"/>
                </a:rPr>
                <a:t>Masquer Sommaire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4</xdr:row>
          <xdr:rowOff>76200</xdr:rowOff>
        </xdr:from>
        <xdr:to>
          <xdr:col>3</xdr:col>
          <xdr:colOff>876300</xdr:colOff>
          <xdr:row>7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Calibri"/>
                </a:rPr>
                <a:t>Affichr Sommaire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LabAnalyse\Mes%20documents\1-DOSSIER%20EMPLOY&#201;S\gill\Modele%20RFDM\Absence\CALENDRIER%20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s Ancienneté"/>
      <sheetName val="Temps journalier "/>
      <sheetName val="Paramètre"/>
      <sheetName val="Sommaire"/>
      <sheetName val="note"/>
      <sheetName val="Calendrier vacances"/>
    </sheetNames>
    <definedNames>
      <definedName name="AfficherSommaire"/>
      <definedName name="MasquerSommaire"/>
      <definedName name="TriAnciennete"/>
      <definedName name="TriEquipe"/>
    </definedNames>
    <sheetDataSet>
      <sheetData sheetId="0">
        <row r="10">
          <cell r="A10" t="str">
            <v>5_2</v>
          </cell>
          <cell r="B10" t="str">
            <v>Carole Piché (11045)</v>
          </cell>
        </row>
        <row r="11">
          <cell r="A11" t="str">
            <v>5_2</v>
          </cell>
          <cell r="B11" t="str">
            <v>James Fisher (11023)</v>
          </cell>
        </row>
        <row r="12">
          <cell r="A12" t="str">
            <v>5_2</v>
          </cell>
          <cell r="B12" t="str">
            <v>France Bouchard (11030)</v>
          </cell>
        </row>
        <row r="13">
          <cell r="A13" t="str">
            <v>5_2</v>
          </cell>
          <cell r="B13" t="str">
            <v>John Szyjka (11078)</v>
          </cell>
        </row>
        <row r="14">
          <cell r="A14" t="str">
            <v>G</v>
          </cell>
          <cell r="B14" t="str">
            <v>Francis Gendron (11063)</v>
          </cell>
        </row>
        <row r="15">
          <cell r="A15" t="str">
            <v>5_2</v>
          </cell>
          <cell r="B15" t="str">
            <v>Guylaine Létourneau (10500)</v>
          </cell>
        </row>
        <row r="16">
          <cell r="A16" t="str">
            <v>H</v>
          </cell>
          <cell r="B16" t="str">
            <v>Gillianne Maltais (10719)</v>
          </cell>
        </row>
        <row r="17">
          <cell r="A17" t="str">
            <v>J</v>
          </cell>
          <cell r="B17" t="str">
            <v>Louise Charron (12038)</v>
          </cell>
        </row>
        <row r="18">
          <cell r="A18" t="str">
            <v>5_2</v>
          </cell>
          <cell r="B18" t="str">
            <v>Josée Boissoneault (11105)</v>
          </cell>
        </row>
        <row r="19">
          <cell r="A19" t="str">
            <v>I</v>
          </cell>
          <cell r="B19" t="str">
            <v>Karine Dion (10968)</v>
          </cell>
        </row>
        <row r="21">
          <cell r="A21" t="str">
            <v>I</v>
          </cell>
          <cell r="B21" t="str">
            <v>Alexandre Gauthier (10912)</v>
          </cell>
        </row>
        <row r="22">
          <cell r="A22" t="str">
            <v>5_2</v>
          </cell>
          <cell r="B22" t="str">
            <v>Luc Girard (29126)</v>
          </cell>
        </row>
        <row r="23">
          <cell r="A23" t="str">
            <v>J</v>
          </cell>
          <cell r="B23" t="str">
            <v>Patrick Desjardins (30392)</v>
          </cell>
        </row>
        <row r="24">
          <cell r="A24" t="str">
            <v>5_2</v>
          </cell>
          <cell r="B24" t="str">
            <v>Martine Deslongchamps (30686)</v>
          </cell>
        </row>
        <row r="25">
          <cell r="A25" t="str">
            <v>5_2</v>
          </cell>
          <cell r="B25" t="str">
            <v>Karim Mahdjoub (37551)</v>
          </cell>
        </row>
        <row r="26">
          <cell r="A26" t="str">
            <v>G</v>
          </cell>
          <cell r="B26" t="str">
            <v>François Garant (37550)</v>
          </cell>
        </row>
        <row r="27">
          <cell r="A27" t="str">
            <v>5_2</v>
          </cell>
          <cell r="B27" t="str">
            <v>Mathieu Duquette (43633)</v>
          </cell>
        </row>
        <row r="28">
          <cell r="A28" t="str">
            <v>H</v>
          </cell>
          <cell r="B28" t="str">
            <v>Patrick Quévillon (43634)</v>
          </cell>
        </row>
        <row r="29">
          <cell r="A29" t="str">
            <v>H</v>
          </cell>
          <cell r="B29" t="str">
            <v>Serge Flageole (43632)</v>
          </cell>
        </row>
        <row r="30">
          <cell r="A30" t="str">
            <v>I</v>
          </cell>
          <cell r="B30" t="str">
            <v>Martin Lecomte (49944)</v>
          </cell>
        </row>
        <row r="31">
          <cell r="A31" t="str">
            <v>G</v>
          </cell>
          <cell r="B31" t="str">
            <v>Steven Morrow (58904)</v>
          </cell>
        </row>
        <row r="32">
          <cell r="A32" t="str">
            <v>I</v>
          </cell>
          <cell r="B32" t="str">
            <v>Édith Boucher (58903)</v>
          </cell>
        </row>
        <row r="33">
          <cell r="A33" t="str">
            <v>I</v>
          </cell>
          <cell r="B33" t="str">
            <v>Julie Beaulieu (60331)</v>
          </cell>
        </row>
        <row r="34">
          <cell r="A34" t="str">
            <v>5_2</v>
          </cell>
          <cell r="B34" t="str">
            <v>Christian Roy (63949)</v>
          </cell>
        </row>
        <row r="35">
          <cell r="A35" t="str">
            <v>H</v>
          </cell>
          <cell r="B35" t="str">
            <v>Patricia Poirier (63948)</v>
          </cell>
        </row>
        <row r="36">
          <cell r="A36" t="str">
            <v>J</v>
          </cell>
          <cell r="B36" t="str">
            <v>Shane Silvestri (65938)</v>
          </cell>
        </row>
        <row r="37">
          <cell r="A37" t="str">
            <v>H</v>
          </cell>
          <cell r="B37" t="str">
            <v>Serge Vallée (66060)</v>
          </cell>
        </row>
        <row r="38">
          <cell r="A38" t="str">
            <v>G</v>
          </cell>
          <cell r="B38" t="str">
            <v>Dany Massé (97615)</v>
          </cell>
        </row>
        <row r="39">
          <cell r="A39" t="str">
            <v>J</v>
          </cell>
          <cell r="B39" t="str">
            <v>Dominic Voyer (97614)</v>
          </cell>
        </row>
      </sheetData>
      <sheetData sheetId="1"/>
      <sheetData sheetId="2">
        <row r="3">
          <cell r="A3" t="str">
            <v>JANVIER</v>
          </cell>
          <cell r="B3">
            <v>1</v>
          </cell>
          <cell r="E3">
            <v>7</v>
          </cell>
          <cell r="G3">
            <v>41640</v>
          </cell>
        </row>
        <row r="4">
          <cell r="A4" t="str">
            <v>FÉVRIER</v>
          </cell>
          <cell r="B4">
            <v>2</v>
          </cell>
          <cell r="G4">
            <v>41641</v>
          </cell>
        </row>
        <row r="5">
          <cell r="A5" t="str">
            <v>MARS</v>
          </cell>
          <cell r="B5">
            <v>3</v>
          </cell>
          <cell r="G5">
            <v>41730</v>
          </cell>
        </row>
        <row r="6">
          <cell r="A6" t="str">
            <v>AVRIL</v>
          </cell>
          <cell r="B6">
            <v>4</v>
          </cell>
          <cell r="E6" t="str">
            <v>mercredi</v>
          </cell>
          <cell r="G6">
            <v>41778</v>
          </cell>
        </row>
        <row r="7">
          <cell r="A7" t="str">
            <v>MAI</v>
          </cell>
          <cell r="B7">
            <v>5</v>
          </cell>
          <cell r="E7">
            <v>31</v>
          </cell>
          <cell r="G7">
            <v>41814</v>
          </cell>
        </row>
        <row r="8">
          <cell r="A8" t="str">
            <v>JUIN</v>
          </cell>
          <cell r="B8">
            <v>6</v>
          </cell>
          <cell r="G8">
            <v>41820</v>
          </cell>
        </row>
        <row r="9">
          <cell r="A9" t="str">
            <v>JUILLET</v>
          </cell>
          <cell r="B9">
            <v>7</v>
          </cell>
          <cell r="G9">
            <v>41883</v>
          </cell>
        </row>
        <row r="10">
          <cell r="A10" t="str">
            <v>AOÛT</v>
          </cell>
          <cell r="B10">
            <v>8</v>
          </cell>
          <cell r="E10">
            <v>10</v>
          </cell>
          <cell r="G10">
            <v>41925</v>
          </cell>
        </row>
        <row r="11">
          <cell r="A11" t="str">
            <v>SEPTEMBRE</v>
          </cell>
          <cell r="B11">
            <v>9</v>
          </cell>
          <cell r="G11">
            <v>41998</v>
          </cell>
        </row>
        <row r="12">
          <cell r="A12" t="str">
            <v>OCTOBRE</v>
          </cell>
          <cell r="B12">
            <v>10</v>
          </cell>
          <cell r="G12">
            <v>41999</v>
          </cell>
        </row>
        <row r="13">
          <cell r="A13" t="str">
            <v>NOVEMBRE</v>
          </cell>
          <cell r="B13">
            <v>11</v>
          </cell>
        </row>
        <row r="14">
          <cell r="A14" t="str">
            <v>DÉCEMBRE</v>
          </cell>
          <cell r="B14">
            <v>12</v>
          </cell>
        </row>
        <row r="16">
          <cell r="J16" t="str">
            <v>TA -9.5</v>
          </cell>
        </row>
        <row r="17">
          <cell r="J17" t="str">
            <v>TA -9</v>
          </cell>
        </row>
        <row r="18">
          <cell r="J18" t="str">
            <v>TA -8.5</v>
          </cell>
        </row>
        <row r="19">
          <cell r="J19" t="str">
            <v>TA -8</v>
          </cell>
        </row>
        <row r="20">
          <cell r="J20" t="str">
            <v xml:space="preserve"> TA -7.5</v>
          </cell>
        </row>
        <row r="21">
          <cell r="J21" t="str">
            <v>TA -7</v>
          </cell>
        </row>
        <row r="22">
          <cell r="J22">
            <v>-6.5</v>
          </cell>
        </row>
        <row r="23">
          <cell r="J23">
            <v>-6</v>
          </cell>
        </row>
        <row r="24">
          <cell r="J24">
            <v>-5.5</v>
          </cell>
        </row>
        <row r="25">
          <cell r="J25">
            <v>-5</v>
          </cell>
        </row>
        <row r="26">
          <cell r="J26">
            <v>-4.5</v>
          </cell>
        </row>
        <row r="27">
          <cell r="J27">
            <v>-4</v>
          </cell>
        </row>
        <row r="28">
          <cell r="J28">
            <v>-3.5</v>
          </cell>
        </row>
        <row r="29">
          <cell r="J29">
            <v>-3</v>
          </cell>
        </row>
        <row r="30">
          <cell r="J30">
            <v>-2.5</v>
          </cell>
        </row>
        <row r="31">
          <cell r="J31">
            <v>-2</v>
          </cell>
        </row>
        <row r="32">
          <cell r="J32">
            <v>-1.5</v>
          </cell>
        </row>
        <row r="33">
          <cell r="J33">
            <v>-1</v>
          </cell>
        </row>
        <row r="34">
          <cell r="J34">
            <v>-0.5</v>
          </cell>
        </row>
        <row r="35">
          <cell r="J35">
            <v>0</v>
          </cell>
        </row>
        <row r="36">
          <cell r="J36">
            <v>0.5</v>
          </cell>
        </row>
        <row r="37">
          <cell r="J37">
            <v>1</v>
          </cell>
        </row>
        <row r="38">
          <cell r="J38">
            <v>1.5</v>
          </cell>
        </row>
        <row r="39">
          <cell r="J39">
            <v>2</v>
          </cell>
        </row>
        <row r="40">
          <cell r="J40">
            <v>2.5</v>
          </cell>
        </row>
        <row r="41">
          <cell r="J41">
            <v>3</v>
          </cell>
        </row>
        <row r="42">
          <cell r="J42">
            <v>3.5</v>
          </cell>
        </row>
        <row r="43">
          <cell r="J43">
            <v>4</v>
          </cell>
        </row>
        <row r="44">
          <cell r="J44">
            <v>4.5</v>
          </cell>
        </row>
        <row r="45">
          <cell r="J45">
            <v>5</v>
          </cell>
        </row>
        <row r="46">
          <cell r="J46">
            <v>5.5</v>
          </cell>
        </row>
        <row r="47">
          <cell r="J47">
            <v>6</v>
          </cell>
        </row>
        <row r="48">
          <cell r="J48">
            <v>6.5</v>
          </cell>
        </row>
        <row r="49">
          <cell r="J49">
            <v>7</v>
          </cell>
        </row>
        <row r="50">
          <cell r="J50">
            <v>7.5</v>
          </cell>
        </row>
        <row r="51">
          <cell r="J51">
            <v>8</v>
          </cell>
        </row>
        <row r="52">
          <cell r="J52">
            <v>8.5</v>
          </cell>
        </row>
        <row r="53">
          <cell r="J53">
            <v>9</v>
          </cell>
        </row>
        <row r="54">
          <cell r="J54">
            <v>9.5</v>
          </cell>
        </row>
        <row r="55">
          <cell r="J55">
            <v>10</v>
          </cell>
        </row>
        <row r="56">
          <cell r="J56">
            <v>10.5</v>
          </cell>
        </row>
        <row r="57">
          <cell r="J57">
            <v>11</v>
          </cell>
        </row>
        <row r="58">
          <cell r="J58">
            <v>11.5</v>
          </cell>
        </row>
        <row r="59">
          <cell r="J59">
            <v>12</v>
          </cell>
        </row>
      </sheetData>
      <sheetData sheetId="3"/>
      <sheetData sheetId="4"/>
      <sheetData sheetId="5">
        <row r="2">
          <cell r="B2">
            <v>2015</v>
          </cell>
          <cell r="D2" t="str">
            <v>JUILLET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C000"/>
    <pageSetUpPr fitToPage="1"/>
  </sheetPr>
  <dimension ref="B1:AO30"/>
  <sheetViews>
    <sheetView tabSelected="1" zoomScale="80" zoomScaleNormal="80" workbookViewId="0">
      <selection activeCell="E35" sqref="E35"/>
    </sheetView>
  </sheetViews>
  <sheetFormatPr baseColWidth="10" defaultRowHeight="18.75" x14ac:dyDescent="0.3"/>
  <cols>
    <col min="1" max="1" width="3.28515625" style="6" customWidth="1"/>
    <col min="2" max="2" width="12.7109375" customWidth="1"/>
    <col min="3" max="3" width="12.28515625" style="2" customWidth="1"/>
    <col min="4" max="4" width="31.42578125" customWidth="1"/>
    <col min="5" max="5" width="20.5703125" customWidth="1"/>
    <col min="6" max="6" width="7.85546875" style="4" customWidth="1"/>
    <col min="7" max="7" width="10" customWidth="1"/>
    <col min="8" max="8" width="9.85546875" style="5" customWidth="1"/>
    <col min="9" max="9" width="10.85546875" customWidth="1"/>
    <col min="10" max="10" width="3.7109375" customWidth="1"/>
    <col min="11" max="11" width="5.85546875" customWidth="1"/>
    <col min="12" max="12" width="7.140625" bestFit="1" customWidth="1"/>
    <col min="13" max="14" width="5.85546875" customWidth="1"/>
    <col min="15" max="15" width="5.5703125" customWidth="1"/>
    <col min="16" max="25" width="5.85546875" customWidth="1"/>
    <col min="26" max="26" width="6.42578125" customWidth="1"/>
    <col min="27" max="41" width="5.85546875" customWidth="1"/>
    <col min="42" max="16384" width="11.42578125" style="6"/>
  </cols>
  <sheetData>
    <row r="1" spans="2:41" ht="77.25" customHeight="1" x14ac:dyDescent="0.3">
      <c r="B1" s="1"/>
      <c r="D1" s="3"/>
    </row>
    <row r="2" spans="2:41" ht="15" customHeight="1" x14ac:dyDescent="0.35">
      <c r="B2" s="7"/>
      <c r="C2" s="8"/>
      <c r="D2" s="6"/>
      <c r="E2" s="6"/>
      <c r="H2"/>
      <c r="L2" s="9"/>
      <c r="M2" s="9"/>
      <c r="N2" s="9"/>
      <c r="O2" s="9"/>
    </row>
    <row r="3" spans="2:41" ht="15" customHeight="1" x14ac:dyDescent="0.35">
      <c r="B3" s="10"/>
      <c r="C3" s="8"/>
      <c r="D3" s="6"/>
      <c r="E3" s="6"/>
      <c r="H3"/>
      <c r="L3" s="9"/>
      <c r="M3" s="9"/>
      <c r="N3" s="9"/>
      <c r="O3" s="9"/>
    </row>
    <row r="4" spans="2:41" ht="15" customHeight="1" x14ac:dyDescent="0.35">
      <c r="B4" s="11"/>
      <c r="C4" s="8"/>
      <c r="D4" s="6"/>
      <c r="E4" s="6"/>
      <c r="H4"/>
      <c r="L4" s="9"/>
      <c r="M4" s="9"/>
      <c r="N4" s="9" t="str">
        <f>IF(JF=$K13,"oui","")</f>
        <v/>
      </c>
      <c r="O4" s="9" t="e">
        <f>IF(JF=#REF!,"oui","")</f>
        <v>#REF!</v>
      </c>
    </row>
    <row r="5" spans="2:41" ht="15" customHeight="1" x14ac:dyDescent="0.35">
      <c r="B5" s="12"/>
      <c r="C5" s="8"/>
      <c r="D5" s="6"/>
      <c r="E5" s="6"/>
      <c r="K5" t="str">
        <f>IF(JF=K10,"stat","")</f>
        <v/>
      </c>
      <c r="L5" s="9"/>
      <c r="M5" s="9"/>
      <c r="N5" s="9"/>
      <c r="O5" s="9"/>
      <c r="Y5" s="13"/>
    </row>
    <row r="6" spans="2:41" ht="15" customHeight="1" x14ac:dyDescent="0.35">
      <c r="B6" s="14"/>
      <c r="C6" s="8"/>
      <c r="D6" s="6"/>
      <c r="E6" s="6"/>
      <c r="L6" s="9"/>
      <c r="M6" s="9"/>
      <c r="N6" s="9"/>
      <c r="O6" s="9"/>
    </row>
    <row r="7" spans="2:41" ht="15" customHeight="1" x14ac:dyDescent="0.25">
      <c r="B7" s="15"/>
      <c r="C7" s="8"/>
      <c r="D7" s="6"/>
      <c r="E7" s="6"/>
      <c r="K7" s="16" t="str">
        <f>IF(JF=K10,"Stat","")</f>
        <v/>
      </c>
      <c r="M7" s="16"/>
      <c r="N7" s="16"/>
      <c r="O7" s="16"/>
      <c r="P7" s="16"/>
    </row>
    <row r="8" spans="2:41" ht="19.5" customHeight="1" thickBot="1" x14ac:dyDescent="0.3">
      <c r="C8" s="17"/>
      <c r="D8" s="18"/>
      <c r="E8" s="19"/>
      <c r="K8" s="16"/>
      <c r="L8" s="16"/>
      <c r="M8" s="16"/>
      <c r="N8" s="16"/>
      <c r="O8" s="16"/>
      <c r="P8" s="16"/>
    </row>
    <row r="9" spans="2:41" ht="24.75" customHeight="1" thickBot="1" x14ac:dyDescent="0.3">
      <c r="B9" s="20" t="s">
        <v>0</v>
      </c>
      <c r="C9" s="21"/>
      <c r="D9" s="22">
        <f ca="1">TODAY()</f>
        <v>41983</v>
      </c>
      <c r="E9" s="23" t="s">
        <v>1</v>
      </c>
      <c r="F9" s="24"/>
      <c r="G9" s="24"/>
      <c r="H9" s="24"/>
      <c r="I9" s="25"/>
      <c r="K9" s="26">
        <f>+K11</f>
        <v>41640</v>
      </c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8"/>
    </row>
    <row r="10" spans="2:41" ht="19.5" thickBot="1" x14ac:dyDescent="0.35">
      <c r="C10" s="29"/>
      <c r="D10" s="30"/>
      <c r="E10" s="31"/>
      <c r="F10" s="32" t="s">
        <v>2</v>
      </c>
      <c r="G10" s="33"/>
      <c r="H10" s="34"/>
      <c r="I10" s="35"/>
      <c r="J10" s="36"/>
      <c r="K10" s="37">
        <v>41640</v>
      </c>
      <c r="L10" s="38">
        <v>41641</v>
      </c>
      <c r="M10" s="38">
        <v>41642</v>
      </c>
      <c r="N10" s="39">
        <v>41643</v>
      </c>
      <c r="O10" s="39">
        <v>41644</v>
      </c>
      <c r="P10" s="38">
        <v>41645</v>
      </c>
      <c r="Q10" s="38">
        <v>41646</v>
      </c>
      <c r="R10" s="38">
        <v>41647</v>
      </c>
      <c r="S10" s="38">
        <v>41648</v>
      </c>
      <c r="T10" s="38">
        <v>41649</v>
      </c>
      <c r="U10" s="38">
        <v>41650</v>
      </c>
      <c r="V10" s="38">
        <v>41651</v>
      </c>
      <c r="W10" s="38">
        <v>41652</v>
      </c>
      <c r="X10" s="38">
        <v>41653</v>
      </c>
      <c r="Y10" s="38">
        <v>41654</v>
      </c>
      <c r="Z10" s="38">
        <v>41655</v>
      </c>
      <c r="AA10" s="38">
        <v>41656</v>
      </c>
      <c r="AB10" s="38">
        <v>41657</v>
      </c>
      <c r="AC10" s="38">
        <v>41658</v>
      </c>
      <c r="AD10" s="38">
        <v>41659</v>
      </c>
      <c r="AE10" s="38">
        <v>41660</v>
      </c>
      <c r="AF10" s="38">
        <v>41661</v>
      </c>
      <c r="AG10" s="38">
        <v>41662</v>
      </c>
      <c r="AH10" s="38">
        <v>41663</v>
      </c>
      <c r="AI10" s="38">
        <v>41664</v>
      </c>
      <c r="AJ10" s="38">
        <v>41665</v>
      </c>
      <c r="AK10" s="38">
        <v>41666</v>
      </c>
      <c r="AL10" s="38">
        <v>41667</v>
      </c>
      <c r="AM10" s="38">
        <v>41668</v>
      </c>
      <c r="AN10" s="38">
        <v>41669</v>
      </c>
      <c r="AO10" s="40">
        <v>41670</v>
      </c>
    </row>
    <row r="11" spans="2:41" s="41" customFormat="1" ht="28.5" x14ac:dyDescent="0.2">
      <c r="C11" s="42" t="s">
        <v>3</v>
      </c>
      <c r="D11" s="43" t="s">
        <v>4</v>
      </c>
      <c r="E11" s="44" t="s">
        <v>5</v>
      </c>
      <c r="F11" s="45" t="s">
        <v>6</v>
      </c>
      <c r="G11" s="46" t="s">
        <v>7</v>
      </c>
      <c r="H11" s="47" t="s">
        <v>8</v>
      </c>
      <c r="I11" s="48" t="s">
        <v>9</v>
      </c>
      <c r="J11" s="49"/>
      <c r="K11" s="50">
        <f>K10</f>
        <v>41640</v>
      </c>
      <c r="L11" s="51">
        <f t="shared" ref="L11:AH11" si="0">L10</f>
        <v>41641</v>
      </c>
      <c r="M11" s="52">
        <f t="shared" si="0"/>
        <v>41642</v>
      </c>
      <c r="N11" s="53">
        <f t="shared" si="0"/>
        <v>41643</v>
      </c>
      <c r="O11" s="53">
        <f t="shared" si="0"/>
        <v>41644</v>
      </c>
      <c r="P11" s="54">
        <f t="shared" si="0"/>
        <v>41645</v>
      </c>
      <c r="Q11" s="54">
        <f t="shared" si="0"/>
        <v>41646</v>
      </c>
      <c r="R11" s="54">
        <f t="shared" si="0"/>
        <v>41647</v>
      </c>
      <c r="S11" s="54">
        <f t="shared" si="0"/>
        <v>41648</v>
      </c>
      <c r="T11" s="54">
        <f t="shared" si="0"/>
        <v>41649</v>
      </c>
      <c r="U11" s="54">
        <f t="shared" si="0"/>
        <v>41650</v>
      </c>
      <c r="V11" s="54">
        <f t="shared" si="0"/>
        <v>41651</v>
      </c>
      <c r="W11" s="54">
        <f t="shared" si="0"/>
        <v>41652</v>
      </c>
      <c r="X11" s="54">
        <f t="shared" si="0"/>
        <v>41653</v>
      </c>
      <c r="Y11" s="54">
        <f t="shared" si="0"/>
        <v>41654</v>
      </c>
      <c r="Z11" s="54">
        <f t="shared" si="0"/>
        <v>41655</v>
      </c>
      <c r="AA11" s="54">
        <f t="shared" si="0"/>
        <v>41656</v>
      </c>
      <c r="AB11" s="54">
        <f t="shared" si="0"/>
        <v>41657</v>
      </c>
      <c r="AC11" s="54">
        <f t="shared" si="0"/>
        <v>41658</v>
      </c>
      <c r="AD11" s="54">
        <f t="shared" si="0"/>
        <v>41659</v>
      </c>
      <c r="AE11" s="54">
        <f t="shared" si="0"/>
        <v>41660</v>
      </c>
      <c r="AF11" s="54">
        <f t="shared" si="0"/>
        <v>41661</v>
      </c>
      <c r="AG11" s="54">
        <f t="shared" si="0"/>
        <v>41662</v>
      </c>
      <c r="AH11" s="54">
        <f t="shared" si="0"/>
        <v>41663</v>
      </c>
      <c r="AI11" s="54">
        <f>AI10</f>
        <v>41664</v>
      </c>
      <c r="AJ11" s="54">
        <f t="shared" ref="AJ11:AO11" si="1">AJ10</f>
        <v>41665</v>
      </c>
      <c r="AK11" s="54">
        <f t="shared" si="1"/>
        <v>41666</v>
      </c>
      <c r="AL11" s="54">
        <f t="shared" si="1"/>
        <v>41667</v>
      </c>
      <c r="AM11" s="54">
        <f t="shared" si="1"/>
        <v>41668</v>
      </c>
      <c r="AN11" s="54">
        <f t="shared" si="1"/>
        <v>41669</v>
      </c>
      <c r="AO11" s="55">
        <f t="shared" si="1"/>
        <v>41670</v>
      </c>
    </row>
    <row r="12" spans="2:41" ht="15" customHeight="1" thickBot="1" x14ac:dyDescent="0.3">
      <c r="B12" s="6"/>
      <c r="C12" s="56"/>
      <c r="D12" s="57"/>
      <c r="E12" s="58"/>
      <c r="F12" s="59"/>
      <c r="G12" s="60"/>
      <c r="H12" s="61"/>
      <c r="I12" s="62"/>
      <c r="J12" s="63"/>
      <c r="K12" s="64" t="str">
        <f>IF(WEEKDAY(10:10,2)&gt;5,"c","")</f>
        <v/>
      </c>
      <c r="L12" s="65" t="str">
        <f>IF(WEEKDAY(10:10,2)&gt;5,"c","")</f>
        <v/>
      </c>
      <c r="M12" s="65" t="str">
        <f>IF(WEEKDAY(10:10,2)&gt;5,"c","")</f>
        <v/>
      </c>
      <c r="N12" s="66" t="str">
        <f>IF(WEEKDAY(10:10,2)&gt;5,"c","")</f>
        <v>c</v>
      </c>
      <c r="O12" s="66" t="str">
        <f>IF(WEEKDAY(10:10,2)&gt;5,"c","")</f>
        <v>c</v>
      </c>
      <c r="P12" s="65" t="str">
        <f>IF(WEEKDAY(10:10,2)&gt;5,"c","")</f>
        <v/>
      </c>
      <c r="Q12" s="65" t="str">
        <f>IF(WEEKDAY(10:10,2)&gt;5,"c","")</f>
        <v/>
      </c>
      <c r="R12" s="65" t="str">
        <f>IF(WEEKDAY(10:10,2)&gt;5,"c","")</f>
        <v/>
      </c>
      <c r="S12" s="65" t="str">
        <f>IF(WEEKDAY(10:10,2)&gt;5,"c","")</f>
        <v/>
      </c>
      <c r="T12" s="65" t="str">
        <f>IF(WEEKDAY(10:10,2)&gt;5,"c","")</f>
        <v/>
      </c>
      <c r="U12" s="65" t="str">
        <f>IF(WEEKDAY(10:10,2)&gt;5,"c","")</f>
        <v>c</v>
      </c>
      <c r="V12" s="65" t="str">
        <f>IF(WEEKDAY(10:10,2)&gt;5,"c","")</f>
        <v>c</v>
      </c>
      <c r="W12" s="65" t="str">
        <f>IF(WEEKDAY(10:10,2)&gt;5,"c","")</f>
        <v/>
      </c>
      <c r="X12" s="65" t="str">
        <f>IF(WEEKDAY(10:10,2)&gt;5,"c","")</f>
        <v/>
      </c>
      <c r="Y12" s="65" t="str">
        <f>IF(WEEKDAY(10:10,2)&gt;5,"c","")</f>
        <v/>
      </c>
      <c r="Z12" s="65" t="str">
        <f>IF(WEEKDAY(10:10,2)&gt;5,"c","")</f>
        <v/>
      </c>
      <c r="AA12" s="65" t="str">
        <f>IF(WEEKDAY(10:10,2)&gt;5,"c","")</f>
        <v/>
      </c>
      <c r="AB12" s="65" t="str">
        <f>IF(WEEKDAY(10:10,2)&gt;5,"c","")</f>
        <v>c</v>
      </c>
      <c r="AC12" s="65" t="str">
        <f>IF(WEEKDAY(10:10,2)&gt;5,"c","")</f>
        <v>c</v>
      </c>
      <c r="AD12" s="65" t="str">
        <f>IF(WEEKDAY(10:10,2)&gt;5,"c","")</f>
        <v/>
      </c>
      <c r="AE12" s="65" t="str">
        <f>IF(WEEKDAY(10:10,2)&gt;5,"c","")</f>
        <v/>
      </c>
      <c r="AF12" s="65" t="str">
        <f>IF(WEEKDAY(10:10,2)&gt;5,"c","")</f>
        <v/>
      </c>
      <c r="AG12" s="65" t="str">
        <f>IF(WEEKDAY(10:10,2)&gt;5,"c","")</f>
        <v/>
      </c>
      <c r="AH12" s="65" t="str">
        <f>IF(WEEKDAY(10:10,2)&gt;5,"c","")</f>
        <v/>
      </c>
      <c r="AI12" s="65" t="str">
        <f>IF(WEEKDAY(10:10,2)&gt;5,"c","")</f>
        <v>c</v>
      </c>
      <c r="AJ12" s="65" t="str">
        <f>IF(WEEKDAY(10:10,2)&gt;5,"c","")</f>
        <v>c</v>
      </c>
      <c r="AK12" s="65" t="str">
        <f>IF(WEEKDAY(10:10,2)&gt;5,"c","")</f>
        <v/>
      </c>
      <c r="AL12" s="65" t="str">
        <f>IF(WEEKDAY(10:10,2)&gt;5,"c","")</f>
        <v/>
      </c>
      <c r="AM12" s="65" t="str">
        <f>IF(WEEKDAY(10:10,2)&gt;5,"c","")</f>
        <v/>
      </c>
      <c r="AN12" s="65" t="str">
        <f>IF(WEEKDAY(10:10,2)&gt;5,"c","")</f>
        <v/>
      </c>
      <c r="AO12" s="67" t="str">
        <f>IF(WEEKDAY(10:10,2)&gt;5,"c","")</f>
        <v/>
      </c>
    </row>
    <row r="13" spans="2:41" ht="17.25" customHeight="1" x14ac:dyDescent="0.3">
      <c r="C13" s="68"/>
      <c r="D13" s="69" t="s">
        <v>13</v>
      </c>
      <c r="E13" s="70"/>
      <c r="F13" s="71">
        <v>200</v>
      </c>
      <c r="G13" s="72">
        <f t="array" ref="G13">SUM(IF(ISNUMBER(SEARCH("V",I13:AO13)),SUBSTITUTE(I13:AO13,"va",)*1))</f>
        <v>0</v>
      </c>
      <c r="H13" s="73">
        <f t="shared" ref="H13:H16" si="2">+F13-G13</f>
        <v>200</v>
      </c>
      <c r="I13" s="72">
        <f t="array" ref="I13">SUM(IF(ISNUMBER(SEARCH("T",K13:AO13)),SUBSTITUTE(K13:AO13,"ta",)*1))</f>
        <v>0</v>
      </c>
      <c r="J13" s="74"/>
      <c r="K13" s="75">
        <v>9</v>
      </c>
      <c r="L13" s="76"/>
      <c r="M13" s="76"/>
      <c r="N13" s="77"/>
      <c r="O13" s="77"/>
      <c r="P13" s="76"/>
      <c r="Q13" s="76"/>
      <c r="R13" s="76"/>
      <c r="S13" s="76"/>
      <c r="T13" s="76"/>
      <c r="U13" s="77"/>
      <c r="V13" s="77"/>
      <c r="W13" s="76"/>
      <c r="X13" s="76"/>
      <c r="Y13" s="76"/>
      <c r="Z13" s="76"/>
      <c r="AA13" s="76"/>
      <c r="AB13" s="77"/>
      <c r="AC13" s="77"/>
      <c r="AD13" s="76"/>
      <c r="AE13" s="76"/>
      <c r="AF13" s="76"/>
      <c r="AG13" s="76"/>
      <c r="AH13" s="76"/>
      <c r="AI13" s="77"/>
      <c r="AJ13" s="77"/>
      <c r="AK13" s="76"/>
      <c r="AL13" s="76"/>
      <c r="AM13" s="76"/>
      <c r="AN13" s="76"/>
      <c r="AO13" s="78"/>
    </row>
    <row r="14" spans="2:41" ht="17.25" customHeight="1" x14ac:dyDescent="0.3">
      <c r="C14" s="79"/>
      <c r="D14" s="69" t="s">
        <v>14</v>
      </c>
      <c r="E14" s="80"/>
      <c r="F14" s="71">
        <v>200</v>
      </c>
      <c r="G14" s="72">
        <f t="array" ref="G14">SUM(IF(ISNUMBER(SEARCH("V",I14:AO14)),SUBSTITUTE(I14:AO14,"va",)*1))</f>
        <v>0</v>
      </c>
      <c r="H14" s="73">
        <f t="shared" si="2"/>
        <v>200</v>
      </c>
      <c r="I14" s="72">
        <f t="array" ref="I14">SUM(IF(ISNUMBER(SEARCH("T",K14:AO14)),SUBSTITUTE(K14:AO14,"ta",)*1))</f>
        <v>7</v>
      </c>
      <c r="J14" s="81"/>
      <c r="K14" s="82" t="s">
        <v>10</v>
      </c>
      <c r="L14" s="83" t="s">
        <v>12</v>
      </c>
      <c r="M14" s="83"/>
      <c r="N14" s="84"/>
      <c r="O14" s="84"/>
      <c r="P14" s="83"/>
      <c r="Q14" s="83"/>
      <c r="R14" s="83"/>
      <c r="S14" s="83"/>
      <c r="T14" s="83"/>
      <c r="U14" s="84"/>
      <c r="V14" s="84"/>
      <c r="W14" s="83"/>
      <c r="X14" s="83"/>
      <c r="Y14" s="83"/>
      <c r="Z14" s="83"/>
      <c r="AA14" s="83"/>
      <c r="AB14" s="84"/>
      <c r="AC14" s="84"/>
      <c r="AD14" s="83"/>
      <c r="AE14" s="83"/>
      <c r="AF14" s="83"/>
      <c r="AG14" s="83"/>
      <c r="AH14" s="83"/>
      <c r="AI14" s="84"/>
      <c r="AJ14" s="84"/>
      <c r="AK14" s="83"/>
      <c r="AL14" s="83"/>
      <c r="AM14" s="83"/>
      <c r="AN14" s="83"/>
      <c r="AO14" s="85"/>
    </row>
    <row r="15" spans="2:41" ht="17.25" customHeight="1" x14ac:dyDescent="0.3">
      <c r="C15" s="79"/>
      <c r="D15" s="69" t="s">
        <v>15</v>
      </c>
      <c r="E15" s="80"/>
      <c r="F15" s="71">
        <v>200</v>
      </c>
      <c r="G15" s="111" t="e">
        <f t="array" ref="G15">SUM(IF(ISNUMBER(SEARCH("V",I15:AO15)),SUBSTITUTE(I15:AO15,"va",)*1))</f>
        <v>#VALUE!</v>
      </c>
      <c r="H15" s="73" t="e">
        <f t="shared" si="2"/>
        <v>#VALUE!</v>
      </c>
      <c r="I15" s="72">
        <f t="array" ref="I15">SUM(IF(ISNUMBER(SEARCH("T",K15:AO15)),SUBSTITUTE(K15:AO15,"ta",)*1))</f>
        <v>0</v>
      </c>
      <c r="J15" s="81"/>
      <c r="K15" s="113" t="s">
        <v>24</v>
      </c>
      <c r="L15" s="114" t="s">
        <v>24</v>
      </c>
      <c r="M15" s="114" t="s">
        <v>24</v>
      </c>
      <c r="N15" s="84"/>
      <c r="O15" s="84"/>
      <c r="P15" s="83"/>
      <c r="Q15" s="83"/>
      <c r="R15" s="83"/>
      <c r="S15" s="83"/>
      <c r="T15" s="83"/>
      <c r="U15" s="84"/>
      <c r="V15" s="84"/>
      <c r="W15" s="83"/>
      <c r="X15" s="83"/>
      <c r="Y15" s="83"/>
      <c r="Z15" s="83"/>
      <c r="AA15" s="83"/>
      <c r="AB15" s="84"/>
      <c r="AC15" s="84"/>
      <c r="AD15" s="83"/>
      <c r="AE15" s="83"/>
      <c r="AF15" s="83"/>
      <c r="AG15" s="83"/>
      <c r="AH15" s="83"/>
      <c r="AI15" s="84"/>
      <c r="AJ15" s="84"/>
      <c r="AK15" s="83"/>
      <c r="AL15" s="83"/>
      <c r="AM15" s="83"/>
      <c r="AN15" s="83"/>
      <c r="AO15" s="85"/>
    </row>
    <row r="16" spans="2:41" ht="17.25" customHeight="1" thickBot="1" x14ac:dyDescent="0.35">
      <c r="B16" s="6"/>
      <c r="C16" s="87"/>
      <c r="D16" s="112" t="s">
        <v>16</v>
      </c>
      <c r="E16" s="88"/>
      <c r="F16" s="89">
        <v>200</v>
      </c>
      <c r="G16" s="90">
        <f t="array" ref="G16">SUM(IF(ISNUMBER(SEARCH("V",I16:AO16)),SUBSTITUTE(I16:AO16,"va",)*1))</f>
        <v>0</v>
      </c>
      <c r="H16" s="91">
        <f t="shared" si="2"/>
        <v>200</v>
      </c>
      <c r="I16" s="90">
        <f t="array" ref="I16">SUM(IF(ISNUMBER(SEARCH("T",K16:AO16)),SUBSTITUTE(K16:AO16,"ta",)*1))</f>
        <v>0</v>
      </c>
      <c r="J16" s="63"/>
      <c r="K16" s="92"/>
      <c r="L16" s="93"/>
      <c r="M16" s="93"/>
      <c r="N16" s="94"/>
      <c r="O16" s="94"/>
      <c r="P16" s="93"/>
      <c r="Q16" s="93"/>
      <c r="R16" s="93"/>
      <c r="S16" s="93"/>
      <c r="T16" s="93"/>
      <c r="U16" s="94"/>
      <c r="V16" s="94"/>
      <c r="W16" s="93"/>
      <c r="X16" s="93"/>
      <c r="Y16" s="93"/>
      <c r="Z16" s="93"/>
      <c r="AA16" s="93"/>
      <c r="AB16" s="94"/>
      <c r="AC16" s="94"/>
      <c r="AD16" s="93"/>
      <c r="AE16" s="93"/>
      <c r="AF16" s="93"/>
      <c r="AG16" s="93"/>
      <c r="AH16" s="93"/>
      <c r="AI16" s="94"/>
      <c r="AJ16" s="94"/>
      <c r="AK16" s="93"/>
      <c r="AL16" s="93"/>
      <c r="AM16" s="93"/>
      <c r="AN16" s="93"/>
      <c r="AO16" s="95"/>
    </row>
    <row r="17" spans="2:41" ht="21" hidden="1" customHeight="1" x14ac:dyDescent="0.3">
      <c r="C17" s="96"/>
      <c r="D17" s="69" t="s">
        <v>17</v>
      </c>
      <c r="E17" s="81"/>
      <c r="F17" s="97"/>
      <c r="G17" s="98">
        <f>COUNTIFS(K17:AO17,"V")*10</f>
        <v>0</v>
      </c>
      <c r="H17" s="99"/>
      <c r="I17" s="86"/>
      <c r="J17" s="81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</row>
    <row r="18" spans="2:41" ht="21" hidden="1" customHeight="1" x14ac:dyDescent="0.3">
      <c r="C18" s="96"/>
      <c r="D18" s="69" t="s">
        <v>18</v>
      </c>
      <c r="E18" s="81"/>
      <c r="F18" s="97"/>
      <c r="G18" s="98">
        <f>COUNTIFS(K18:AO18,"V")*10</f>
        <v>0</v>
      </c>
      <c r="H18" s="99"/>
      <c r="I18" s="86"/>
      <c r="J18" s="81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</row>
    <row r="19" spans="2:41" ht="21" hidden="1" customHeight="1" x14ac:dyDescent="0.3">
      <c r="C19" s="96"/>
      <c r="D19" s="69" t="s">
        <v>19</v>
      </c>
      <c r="E19" s="81"/>
      <c r="F19" s="97"/>
      <c r="G19" s="98">
        <f>COUNTIFS(K19:AO19,"V")*10</f>
        <v>0</v>
      </c>
      <c r="H19" s="99"/>
      <c r="I19" s="86"/>
      <c r="J19" s="81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</row>
    <row r="20" spans="2:41" ht="21" hidden="1" customHeight="1" x14ac:dyDescent="0.3">
      <c r="C20" s="96"/>
      <c r="D20" s="69" t="s">
        <v>20</v>
      </c>
      <c r="E20" s="81"/>
      <c r="F20" s="97"/>
      <c r="G20" s="98">
        <f>COUNTIFS(K20:AO20,"V")*10</f>
        <v>0</v>
      </c>
      <c r="H20" s="99"/>
      <c r="I20" s="86"/>
      <c r="J20" s="81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</row>
    <row r="21" spans="2:41" ht="21" hidden="1" customHeight="1" x14ac:dyDescent="0.3">
      <c r="C21" s="96"/>
      <c r="D21" s="69" t="s">
        <v>21</v>
      </c>
      <c r="E21" s="81"/>
      <c r="F21" s="97"/>
      <c r="G21" s="98">
        <f>COUNTIFS(K21:AO21,"V")*10</f>
        <v>0</v>
      </c>
      <c r="H21" s="99"/>
      <c r="I21" s="86"/>
      <c r="J21" s="81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</row>
    <row r="22" spans="2:41" ht="21" hidden="1" customHeight="1" x14ac:dyDescent="0.35">
      <c r="C22" s="101"/>
      <c r="D22" s="69" t="s">
        <v>22</v>
      </c>
      <c r="E22" s="81"/>
      <c r="F22" s="102"/>
      <c r="G22" s="103">
        <f>COUNTIFS(K22:AO22,"V")*10</f>
        <v>0</v>
      </c>
      <c r="H22" s="104"/>
      <c r="I22" s="86"/>
      <c r="J22" s="81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</row>
    <row r="23" spans="2:41" hidden="1" x14ac:dyDescent="0.3">
      <c r="D23" s="69" t="s">
        <v>23</v>
      </c>
      <c r="J23" s="105"/>
    </row>
    <row r="24" spans="2:41" x14ac:dyDescent="0.3">
      <c r="J24" s="105"/>
    </row>
    <row r="25" spans="2:41" s="106" customFormat="1" x14ac:dyDescent="0.3">
      <c r="C25" s="107"/>
      <c r="F25" s="108"/>
      <c r="H25" s="108"/>
      <c r="I25" s="109" t="s">
        <v>11</v>
      </c>
      <c r="J25" s="81"/>
      <c r="K25" s="106">
        <f t="array" ref="K25">SUM(K13:K24)+SUM(IF(ISNUMBER(SEARCH("T",K13:K16)),SUBSTITUTE(K13:K16,"ta",)*1))</f>
        <v>8</v>
      </c>
      <c r="L25" s="106">
        <f>SUM(L13:L24)</f>
        <v>0</v>
      </c>
      <c r="M25" s="106">
        <f>SUM(M13:M24)</f>
        <v>0</v>
      </c>
      <c r="N25" s="106">
        <f>SUM(N13:N24)</f>
        <v>0</v>
      </c>
      <c r="O25" s="106">
        <f>SUM(O13:O24)</f>
        <v>0</v>
      </c>
      <c r="P25" s="106">
        <f>SUM(P13:P24)</f>
        <v>0</v>
      </c>
      <c r="Q25" s="106">
        <f>SUM(Q13:Q24)</f>
        <v>0</v>
      </c>
      <c r="R25" s="106">
        <f>SUM(R13:R24)</f>
        <v>0</v>
      </c>
      <c r="S25" s="106">
        <f>SUM(S13:S24)</f>
        <v>0</v>
      </c>
      <c r="T25" s="106">
        <f>SUM(T13:T24)</f>
        <v>0</v>
      </c>
      <c r="U25" s="106">
        <f>SUM(U13:U24)</f>
        <v>0</v>
      </c>
      <c r="V25" s="106">
        <f>SUM(V13:V24)</f>
        <v>0</v>
      </c>
      <c r="W25" s="106">
        <f>SUM(W13:W24)</f>
        <v>0</v>
      </c>
      <c r="X25" s="106">
        <f>SUM(X13:X24)</f>
        <v>0</v>
      </c>
      <c r="Y25" s="106">
        <f>SUM(Y13:Y24)</f>
        <v>0</v>
      </c>
      <c r="Z25" s="106">
        <f>SUM(Z13:Z24)</f>
        <v>0</v>
      </c>
      <c r="AA25" s="106">
        <f>SUM(AA13:AA24)</f>
        <v>0</v>
      </c>
      <c r="AB25" s="106">
        <f>SUM(AB13:AB24)</f>
        <v>0</v>
      </c>
      <c r="AC25" s="106">
        <f>SUM(AC13:AC24)</f>
        <v>0</v>
      </c>
      <c r="AD25" s="106">
        <f>SUM(AD13:AD24)</f>
        <v>0</v>
      </c>
      <c r="AE25" s="106">
        <f>SUM(AE13:AE24)</f>
        <v>0</v>
      </c>
      <c r="AF25" s="106">
        <f>SUM(AF13:AF24)</f>
        <v>0</v>
      </c>
      <c r="AG25" s="106">
        <f>SUM(AG13:AG24)</f>
        <v>0</v>
      </c>
      <c r="AH25" s="106">
        <f>SUM(AH13:AH24)</f>
        <v>0</v>
      </c>
      <c r="AI25" s="106">
        <f>SUM(AI13:AI24)</f>
        <v>0</v>
      </c>
      <c r="AJ25" s="106">
        <f>SUM(AJ13:AJ24)</f>
        <v>0</v>
      </c>
      <c r="AK25" s="106">
        <f>SUM(AK13:AK24)</f>
        <v>0</v>
      </c>
      <c r="AL25" s="106">
        <f>SUM(AL13:AL24)</f>
        <v>0</v>
      </c>
      <c r="AM25" s="106">
        <f>SUM(AM13:AM24)</f>
        <v>0</v>
      </c>
      <c r="AN25" s="106">
        <f>SUM(AN13:AN24)</f>
        <v>0</v>
      </c>
      <c r="AO25" s="106">
        <f>SUM(AO13:AO24)</f>
        <v>0</v>
      </c>
    </row>
    <row r="26" spans="2:41" s="110" customFormat="1" x14ac:dyDescent="0.3">
      <c r="B26" s="106"/>
      <c r="C26" s="107"/>
      <c r="D26" s="106"/>
      <c r="E26" s="106"/>
      <c r="F26" s="108"/>
      <c r="G26" s="106"/>
      <c r="H26" s="108"/>
      <c r="I26" s="109" t="s">
        <v>9</v>
      </c>
      <c r="J26" s="106"/>
      <c r="K26" s="106">
        <f t="array" ref="K26">SUM(IF(ISNUMBER(SEARCH("T",K13:K16)),SUBSTITUTE(K13:K16,"ta",)*1))</f>
        <v>-1</v>
      </c>
      <c r="L26" s="106">
        <f t="array" ref="L26">SUM(IF(ISNUMBER(SEARCH("T",L13:L16)),SUBSTITUTE(L13:L16,"ta",)*1))</f>
        <v>8</v>
      </c>
      <c r="M26" s="106">
        <f t="array" ref="M26">SUM(IF(ISNUMBER(SEARCH("T",M13:M16)),SUBSTITUTE(M13:M16,"ta",)*1))</f>
        <v>0</v>
      </c>
      <c r="N26" s="106">
        <f t="array" ref="N26">SUM(IF(ISNUMBER(SEARCH("T",N13:N16)),SUBSTITUTE(N13:N16,"ta",)*1))</f>
        <v>0</v>
      </c>
      <c r="O26" s="106">
        <f t="array" ref="O26">SUM(IF(ISNUMBER(SEARCH("T",O13:O16)),SUBSTITUTE(O13:O16,"ta",)*1))</f>
        <v>0</v>
      </c>
      <c r="P26" s="106">
        <f t="array" ref="P26">SUM(IF(ISNUMBER(SEARCH("T",P13:P16)),SUBSTITUTE(P13:P16,"ta",)*1))</f>
        <v>0</v>
      </c>
      <c r="Q26" s="106">
        <f t="array" ref="Q26">SUM(IF(ISNUMBER(SEARCH("T",Q13:Q16)),SUBSTITUTE(Q13:Q16,"ta",)*1))</f>
        <v>0</v>
      </c>
      <c r="R26" s="106">
        <f t="array" ref="R26">SUM(IF(ISNUMBER(SEARCH("T",R13:R16)),SUBSTITUTE(R13:R16,"ta",)*1))</f>
        <v>0</v>
      </c>
      <c r="S26" s="106">
        <f t="array" ref="S26">SUM(IF(ISNUMBER(SEARCH("T",S13:S16)),SUBSTITUTE(S13:S16,"ta",)*1))</f>
        <v>0</v>
      </c>
      <c r="T26" s="106">
        <f t="array" ref="T26">SUM(IF(ISNUMBER(SEARCH("T",T13:T16)),SUBSTITUTE(T13:T16,"ta",)*1))</f>
        <v>0</v>
      </c>
      <c r="U26" s="106">
        <f t="array" ref="U26">SUM(IF(ISNUMBER(SEARCH("T",U13:U16)),SUBSTITUTE(U13:U16,"ta",)*1))</f>
        <v>0</v>
      </c>
      <c r="V26" s="106">
        <f t="array" ref="V26">SUM(IF(ISNUMBER(SEARCH("T",V13:V16)),SUBSTITUTE(V13:V16,"ta",)*1))</f>
        <v>0</v>
      </c>
      <c r="W26" s="106">
        <f t="array" ref="W26">SUM(IF(ISNUMBER(SEARCH("T",W13:W16)),SUBSTITUTE(W13:W16,"ta",)*1))</f>
        <v>0</v>
      </c>
      <c r="X26" s="106">
        <f t="array" ref="X26">SUM(IF(ISNUMBER(SEARCH("T",X13:X16)),SUBSTITUTE(X13:X16,"ta",)*1))</f>
        <v>0</v>
      </c>
      <c r="Y26" s="106">
        <f t="array" ref="Y26">SUM(IF(ISNUMBER(SEARCH("T",Y13:Y16)),SUBSTITUTE(Y13:Y16,"ta",)*1))</f>
        <v>0</v>
      </c>
      <c r="Z26" s="106">
        <f t="array" ref="Z26">SUM(IF(ISNUMBER(SEARCH("T",Z13:Z16)),SUBSTITUTE(Z13:Z16,"ta",)*1))</f>
        <v>0</v>
      </c>
      <c r="AA26" s="106">
        <f t="array" ref="AA26">SUM(IF(ISNUMBER(SEARCH("T",AA13:AA16)),SUBSTITUTE(AA13:AA16,"ta",)*1))</f>
        <v>0</v>
      </c>
      <c r="AB26" s="106">
        <f t="array" ref="AB26">SUM(IF(ISNUMBER(SEARCH("T",AB13:AB16)),SUBSTITUTE(AB13:AB16,"ta",)*1))</f>
        <v>0</v>
      </c>
      <c r="AC26" s="106">
        <f t="array" ref="AC26">SUM(IF(ISNUMBER(SEARCH("T",AC13:AC16)),SUBSTITUTE(AC13:AC16,"ta",)*1))</f>
        <v>0</v>
      </c>
      <c r="AD26" s="106">
        <f t="array" ref="AD26">SUM(IF(ISNUMBER(SEARCH("T",AD13:AD16)),SUBSTITUTE(AD13:AD16,"ta",)*1))</f>
        <v>0</v>
      </c>
      <c r="AE26" s="106">
        <f t="array" ref="AE26">SUM(IF(ISNUMBER(SEARCH("T",AE13:AE16)),SUBSTITUTE(AE13:AE16,"ta",)*1))</f>
        <v>0</v>
      </c>
      <c r="AF26" s="106">
        <f t="array" ref="AF26">SUM(IF(ISNUMBER(SEARCH("T",AF13:AF16)),SUBSTITUTE(AF13:AF16,"ta",)*1))</f>
        <v>0</v>
      </c>
      <c r="AG26" s="106">
        <f t="array" ref="AG26">SUM(IF(ISNUMBER(SEARCH("T",AG13:AG16)),SUBSTITUTE(AG13:AG16,"ta",)*1))</f>
        <v>0</v>
      </c>
      <c r="AH26" s="106">
        <f t="array" ref="AH26">SUM(IF(ISNUMBER(SEARCH("T",AH13:AH16)),SUBSTITUTE(AH13:AH16,"ta",)*1))</f>
        <v>0</v>
      </c>
      <c r="AI26" s="106">
        <f t="array" ref="AI26">SUM(IF(ISNUMBER(SEARCH("T",AI13:AI16)),SUBSTITUTE(AI13:AI16,"ta",)*1))</f>
        <v>0</v>
      </c>
      <c r="AJ26" s="106">
        <f t="array" ref="AJ26">SUM(IF(ISNUMBER(SEARCH("T",AJ13:AJ16)),SUBSTITUTE(AJ13:AJ16,"ta",)*1))</f>
        <v>0</v>
      </c>
      <c r="AK26" s="106">
        <f t="array" ref="AK26">SUM(IF(ISNUMBER(SEARCH("T",AK13:AK16)),SUBSTITUTE(AK13:AK16,"ta",)*1))</f>
        <v>0</v>
      </c>
      <c r="AL26" s="106">
        <f t="array" ref="AL26">SUM(IF(ISNUMBER(SEARCH("T",AL13:AL16)),SUBSTITUTE(AL13:AL16,"ta",)*1))</f>
        <v>0</v>
      </c>
      <c r="AM26" s="106">
        <f t="array" ref="AM26">SUM(IF(ISNUMBER(SEARCH("T",AM13:AM16)),SUBSTITUTE(AM13:AM16,"ta",)*1))</f>
        <v>0</v>
      </c>
      <c r="AN26" s="106">
        <f t="array" ref="AN26">SUM(IF(ISNUMBER(SEARCH("T",AN13:AN16)),SUBSTITUTE(AN13:AN16,"ta",)*1))</f>
        <v>0</v>
      </c>
      <c r="AO26" s="106">
        <f t="array" ref="AO26">SUM(IF(ISNUMBER(SEARCH("T",AO13:AO16)),SUBSTITUTE(AO13:AO16,"ta",)*1))</f>
        <v>0</v>
      </c>
    </row>
    <row r="27" spans="2:41" x14ac:dyDescent="0.3"/>
    <row r="30" spans="2:41" x14ac:dyDescent="0.3">
      <c r="G30" t="s">
        <v>25</v>
      </c>
    </row>
  </sheetData>
  <dataConsolidate/>
  <mergeCells count="7">
    <mergeCell ref="C11:C12"/>
    <mergeCell ref="D11:D12"/>
    <mergeCell ref="E11:E12"/>
    <mergeCell ref="F10:H10"/>
    <mergeCell ref="B9:C9"/>
    <mergeCell ref="E9:I9"/>
    <mergeCell ref="K9:AO9"/>
  </mergeCells>
  <conditionalFormatting sqref="K10:AO12">
    <cfRule type="expression" dxfId="17" priority="24">
      <formula>K$12="c"</formula>
    </cfRule>
  </conditionalFormatting>
  <conditionalFormatting sqref="K11">
    <cfRule type="containsText" dxfId="16" priority="23" operator="containsText" text="stat">
      <formula>NOT(ISERROR(SEARCH("stat",K11)))</formula>
    </cfRule>
  </conditionalFormatting>
  <conditionalFormatting sqref="I13:I16">
    <cfRule type="cellIs" dxfId="15" priority="15" operator="equal">
      <formula>50</formula>
    </cfRule>
    <cfRule type="cellIs" dxfId="14" priority="16" operator="greaterThan">
      <formula>1</formula>
    </cfRule>
    <cfRule type="cellIs" dxfId="13" priority="17" operator="lessThan">
      <formula>0</formula>
    </cfRule>
    <cfRule type="cellIs" dxfId="12" priority="18" operator="equal">
      <formula>0</formula>
    </cfRule>
  </conditionalFormatting>
  <conditionalFormatting sqref="G13:G16">
    <cfRule type="cellIs" dxfId="11" priority="14" operator="equal">
      <formula>0</formula>
    </cfRule>
  </conditionalFormatting>
  <conditionalFormatting sqref="K15">
    <cfRule type="containsText" dxfId="10" priority="12" operator="containsText" text="ta">
      <formula>NOT(ISERROR(SEARCH("ta",K15)))</formula>
    </cfRule>
  </conditionalFormatting>
  <conditionalFormatting sqref="K13:AO16">
    <cfRule type="cellIs" dxfId="9" priority="2" operator="equal">
      <formula>"f"</formula>
    </cfRule>
    <cfRule type="containsText" dxfId="8" priority="6" operator="containsText" text="ta">
      <formula>NOT(ISERROR(SEARCH("ta",K13)))</formula>
    </cfRule>
    <cfRule type="cellIs" dxfId="7" priority="7" operator="equal">
      <formula>"A2"</formula>
    </cfRule>
    <cfRule type="cellIs" dxfId="6" priority="8" operator="equal">
      <formula>"férié"</formula>
    </cfRule>
    <cfRule type="cellIs" dxfId="5" priority="9" operator="equal">
      <formula>"Fo"</formula>
    </cfRule>
    <cfRule type="cellIs" dxfId="4" priority="10" operator="equal">
      <formula>"M"</formula>
    </cfRule>
    <cfRule type="cellIs" dxfId="3" priority="11" operator="equal">
      <formula>"A1"</formula>
    </cfRule>
  </conditionalFormatting>
  <conditionalFormatting sqref="H13:H16">
    <cfRule type="cellIs" dxfId="2" priority="5" operator="lessThanOrEqual">
      <formula>0</formula>
    </cfRule>
  </conditionalFormatting>
  <conditionalFormatting sqref="M13">
    <cfRule type="expression" dxfId="1" priority="1">
      <formula>IF(M13="a1","oui","non ")</formula>
    </cfRule>
  </conditionalFormatting>
  <pageMargins left="0.7" right="0.7" top="0.75" bottom="0.75" header="0.3" footer="0.3"/>
  <pageSetup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riAnciennete">
                <anchor moveWithCells="1">
                  <from>
                    <xdr:col>3</xdr:col>
                    <xdr:colOff>1133475</xdr:colOff>
                    <xdr:row>1</xdr:row>
                    <xdr:rowOff>0</xdr:rowOff>
                  </from>
                  <to>
                    <xdr:col>3</xdr:col>
                    <xdr:colOff>1981200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TriEquipe">
                <anchor moveWithCells="1" sizeWithCells="1">
                  <from>
                    <xdr:col>3</xdr:col>
                    <xdr:colOff>1133475</xdr:colOff>
                    <xdr:row>4</xdr:row>
                    <xdr:rowOff>47625</xdr:rowOff>
                  </from>
                  <to>
                    <xdr:col>3</xdr:col>
                    <xdr:colOff>1981200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print="0" autoFill="0" autoPict="0" macro="[1]!MasquerSommaire">
                <anchor moveWithCells="1" sizeWithCells="1">
                  <from>
                    <xdr:col>3</xdr:col>
                    <xdr:colOff>142875</xdr:colOff>
                    <xdr:row>1</xdr:row>
                    <xdr:rowOff>9525</xdr:rowOff>
                  </from>
                  <to>
                    <xdr:col>3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print="0" autoFill="0" autoPict="0" macro="[1]!AfficherSommaire" altText="Afficher Sommaire">
                <anchor moveWithCells="1" sizeWithCells="1">
                  <from>
                    <xdr:col>3</xdr:col>
                    <xdr:colOff>123825</xdr:colOff>
                    <xdr:row>4</xdr:row>
                    <xdr:rowOff>76200</xdr:rowOff>
                  </from>
                  <to>
                    <xdr:col>3</xdr:col>
                    <xdr:colOff>876300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EBA9FB17-E9D6-4E5D-A816-27B7FBA3E24D}">
            <xm:f>NOT(ISERROR(SEARCH("va",K13)))</xm:f>
            <xm:f>"va"</xm:f>
            <x14:dxf>
              <fill>
                <patternFill>
                  <bgColor theme="3" tint="0.59996337778862885"/>
                </patternFill>
              </fill>
            </x14:dxf>
          </x14:cfRule>
          <xm:sqref>K13:AO16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Temps journalier </vt:lpstr>
      <vt:lpstr>'Temps journalier '!date_jour</vt:lpstr>
      <vt:lpstr>'Temps journalier '!F</vt:lpstr>
      <vt:lpstr>'Temps journalier '!lettre_equipe</vt:lpstr>
    </vt:vector>
  </TitlesOfParts>
  <Company>Agnico-Eagle Mines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gillianne.maltais on CAAR-DT-0125</dc:creator>
  <cp:lastModifiedBy>gillianne.maltais on CAAR-DT-0125</cp:lastModifiedBy>
  <dcterms:created xsi:type="dcterms:W3CDTF">2014-12-10T22:20:01Z</dcterms:created>
  <dcterms:modified xsi:type="dcterms:W3CDTF">2014-12-10T22:32:03Z</dcterms:modified>
</cp:coreProperties>
</file>