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C102DB69-5EBA-4AE1-862E-4F4DD6775973}" xr6:coauthVersionLast="47" xr6:coauthVersionMax="47" xr10:uidLastSave="{00000000-0000-0000-0000-000000000000}"/>
  <bookViews>
    <workbookView xWindow="-120" yWindow="-120" windowWidth="20730" windowHeight="11160" tabRatio="836" activeTab="2" xr2:uid="{00000000-000D-0000-FFFF-FFFF00000000}"/>
  </bookViews>
  <sheets>
    <sheet name="ANALYTIQUE" sheetId="1" r:id="rId1"/>
    <sheet name="TRAVAIL" sheetId="18" state="hidden" r:id="rId2"/>
    <sheet name="COM FORMATION" sheetId="22" r:id="rId3"/>
  </sheets>
  <definedNames>
    <definedName name="_xleta.COUNT" hidden="1" xlm="1">#NAME?</definedName>
    <definedName name="_xleta.COUNTA" hidden="1" xlm="1">#NAME?</definedName>
    <definedName name="_xleta.IFERROR" hidden="1" xlm="1">#NAME?</definedName>
    <definedName name="_xleta.ISBLANK" hidden="1" xlm="1">#NAME?</definedName>
    <definedName name="_xleta.N" hidden="1" xlm="1">#NAME?</definedName>
    <definedName name="_xleta.OFFSET" hidden="1" xlm="1">#NAME?</definedName>
    <definedName name="_xleta.SUM" hidden="1" xlm="1">#NAME?</definedName>
    <definedName name="_xleta.T" hidden="1" xlm="1">#NAME?</definedName>
    <definedName name="_xlnm.Print_Area" localSheetId="0">ANALYTIQUE!#REF!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" i="22" l="1"/>
  <c r="L8" i="22"/>
  <c r="L9" i="22"/>
  <c r="L10" i="22"/>
  <c r="L11" i="22"/>
  <c r="L12" i="22"/>
  <c r="L13" i="22"/>
  <c r="L7" i="22"/>
  <c r="J20" i="22"/>
  <c r="J17" i="22"/>
  <c r="J16" i="22"/>
  <c r="J8" i="22"/>
  <c r="J9" i="22"/>
  <c r="J10" i="22"/>
  <c r="J11" i="22"/>
  <c r="J12" i="22"/>
  <c r="J13" i="22"/>
  <c r="J7" i="22"/>
  <c r="K20" i="22"/>
  <c r="K17" i="22"/>
  <c r="K16" i="22"/>
  <c r="K8" i="22"/>
  <c r="K9" i="22"/>
  <c r="K10" i="22"/>
  <c r="K11" i="22"/>
  <c r="K12" i="22"/>
  <c r="K13" i="22"/>
  <c r="K7" i="22"/>
  <c r="C4" i="1"/>
  <c r="D5" i="1"/>
  <c r="B6" i="1"/>
  <c r="E3" i="1"/>
  <c r="D3" i="1"/>
  <c r="C3" i="1"/>
  <c r="AB4" i="1" l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AB7" i="1" l="1"/>
  <c r="AA7" i="1"/>
  <c r="Z7" i="1"/>
  <c r="Y7" i="1"/>
  <c r="X7" i="1"/>
  <c r="V7" i="1"/>
  <c r="U7" i="1"/>
  <c r="T7" i="1"/>
  <c r="S7" i="1"/>
  <c r="Q7" i="1"/>
  <c r="P7" i="1"/>
  <c r="O7" i="1"/>
  <c r="N7" i="1"/>
  <c r="W7" i="1"/>
  <c r="R7" i="1"/>
  <c r="L7" i="1"/>
  <c r="K7" i="1"/>
  <c r="J7" i="1"/>
  <c r="I7" i="1"/>
  <c r="C9" i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L16" i="22"/>
  <c r="L17" i="22"/>
  <c r="L20" i="22"/>
  <c r="G23" i="22"/>
  <c r="K18" i="22"/>
  <c r="K21" i="22"/>
  <c r="AC4" i="1" l="1"/>
  <c r="M7" i="1"/>
  <c r="AC7" i="1"/>
  <c r="AD7" i="1"/>
  <c r="K23" i="22"/>
  <c r="K14" i="22"/>
  <c r="J14" i="22"/>
  <c r="G14" i="22"/>
  <c r="J23" i="22"/>
  <c r="H20" i="22"/>
  <c r="H21" i="22" s="1"/>
  <c r="H17" i="22"/>
  <c r="H16" i="22"/>
  <c r="H8" i="22"/>
  <c r="H9" i="22"/>
  <c r="H10" i="22"/>
  <c r="H11" i="22"/>
  <c r="H13" i="22"/>
  <c r="H7" i="22"/>
  <c r="F21" i="22"/>
  <c r="F18" i="22"/>
  <c r="F12" i="22"/>
  <c r="F14" i="22" s="1"/>
  <c r="H18" i="22" l="1"/>
  <c r="AD4" i="1"/>
  <c r="H12" i="22"/>
  <c r="H14" i="22" s="1"/>
  <c r="F23" i="22"/>
  <c r="H23" i="22" s="1"/>
  <c r="L18" i="22"/>
  <c r="J18" i="22"/>
  <c r="L21" i="22"/>
  <c r="J21" i="22"/>
  <c r="L23" i="22" l="1"/>
  <c r="F5" i="1" l="1"/>
  <c r="H5" i="1" l="1"/>
</calcChain>
</file>

<file path=xl/sharedStrings.xml><?xml version="1.0" encoding="utf-8"?>
<sst xmlns="http://schemas.openxmlformats.org/spreadsheetml/2006/main" count="686" uniqueCount="178">
  <si>
    <t>Compte
général</t>
  </si>
  <si>
    <t>Intitulé</t>
  </si>
  <si>
    <t>Débit</t>
  </si>
  <si>
    <t>Crédit</t>
  </si>
  <si>
    <t>Solde</t>
  </si>
  <si>
    <t/>
  </si>
  <si>
    <t>6063100000</t>
  </si>
  <si>
    <t>ACHATS CIBLES</t>
  </si>
  <si>
    <t>6251100000</t>
  </si>
  <si>
    <t>FRAIS DE DEPLACEMENTS</t>
  </si>
  <si>
    <t>6251110000</t>
  </si>
  <si>
    <t>6251120000</t>
  </si>
  <si>
    <t>6251130000</t>
  </si>
  <si>
    <t>6251200000</t>
  </si>
  <si>
    <t>FRAIS DE REPAS</t>
  </si>
  <si>
    <t>6251210000</t>
  </si>
  <si>
    <t>6251220000</t>
  </si>
  <si>
    <t>6251230000</t>
  </si>
  <si>
    <t>FRAIS DE REPAS MAT</t>
  </si>
  <si>
    <t>6251300000</t>
  </si>
  <si>
    <t>FRAIS D'HEBERGEMENTS</t>
  </si>
  <si>
    <t>6251310000</t>
  </si>
  <si>
    <t>6251320000</t>
  </si>
  <si>
    <t>6251330000</t>
  </si>
  <si>
    <t>6256000000</t>
  </si>
  <si>
    <t>6256010000</t>
  </si>
  <si>
    <t>6256020000</t>
  </si>
  <si>
    <t>6256030000</t>
  </si>
  <si>
    <t>7064000000</t>
  </si>
  <si>
    <t>6226900000</t>
  </si>
  <si>
    <t>AUTRES HONORAIRES</t>
  </si>
  <si>
    <t>ATR (ACTIONS LIEES A L'ATR)</t>
  </si>
  <si>
    <t>Total poste ATR</t>
  </si>
  <si>
    <t>GESTION SPORTIVE</t>
  </si>
  <si>
    <t>RRA</t>
  </si>
  <si>
    <t>ARBITRES</t>
  </si>
  <si>
    <t>MATERIEL</t>
  </si>
  <si>
    <t>6065000000</t>
  </si>
  <si>
    <t>6261000000</t>
  </si>
  <si>
    <t>TELEPHONE</t>
  </si>
  <si>
    <t>COMARB (COMMISSION D'ARBITRAGE)</t>
  </si>
  <si>
    <t>6064000000</t>
  </si>
  <si>
    <t>ACHATS FOURN. DE BUREAU</t>
  </si>
  <si>
    <t>6263000000</t>
  </si>
  <si>
    <t>AFFRANCHISSEMENTS</t>
  </si>
  <si>
    <t>Total poste COMARB</t>
  </si>
  <si>
    <t>6186000000</t>
  </si>
  <si>
    <t>FRAIS DE FORMATION</t>
  </si>
  <si>
    <t>6411000000</t>
  </si>
  <si>
    <t>REMUNERATIONS VERSEES</t>
  </si>
  <si>
    <t>6451100000</t>
  </si>
  <si>
    <t>COTISATIONS URSSAF</t>
  </si>
  <si>
    <t>Total poste COMFORM</t>
  </si>
  <si>
    <t>COMGS (COMMISSION GESTION SPORTIVE)</t>
  </si>
  <si>
    <t>Total poste COMGS</t>
  </si>
  <si>
    <t>COMHOM (COMMISSION HOMOLOGATION)</t>
  </si>
  <si>
    <t>Total poste COMHOM</t>
  </si>
  <si>
    <t>COMMAT (COMMISSION MATERIEL)</t>
  </si>
  <si>
    <t>6132300000</t>
  </si>
  <si>
    <t>LOCATIONS FORMATIONS</t>
  </si>
  <si>
    <t>6132400000</t>
  </si>
  <si>
    <t>LOCATIONS DIVERSES</t>
  </si>
  <si>
    <t>Total poste COMMAT</t>
  </si>
  <si>
    <t>COMPRO (COMMISSION PROMO/COM)</t>
  </si>
  <si>
    <t>6234000000</t>
  </si>
  <si>
    <t>CADEAUX</t>
  </si>
  <si>
    <t>Total poste COMPRO</t>
  </si>
  <si>
    <t>COTFFTIR (COTISATIONS STES POUR FFTIR)</t>
  </si>
  <si>
    <t>7063000000</t>
  </si>
  <si>
    <t>COTISATIONS CLUBS</t>
  </si>
  <si>
    <t>Total poste COTFFTIR</t>
  </si>
  <si>
    <t>COTLIC (COTISATIONS LIC POUR FFTIR)</t>
  </si>
  <si>
    <t>7061100000</t>
  </si>
  <si>
    <t>LICENCES FEDERALES / ITAC</t>
  </si>
  <si>
    <t>Total poste COTLIC</t>
  </si>
  <si>
    <t>FOREXARB (FORMATION EXAMEN ARBITRES)</t>
  </si>
  <si>
    <t>7065000000</t>
  </si>
  <si>
    <t>INSCRIPTION FORMATION</t>
  </si>
  <si>
    <t>Total poste FOREXARB</t>
  </si>
  <si>
    <t>Total poste FORMATR</t>
  </si>
  <si>
    <t>FORMBFA (FORMATION ANIMATEURS)</t>
  </si>
  <si>
    <t>Total poste FORMBFA</t>
  </si>
  <si>
    <t>FORMBFI (FORMATION INITIATEURS)</t>
  </si>
  <si>
    <t>Total poste FORMBFI</t>
  </si>
  <si>
    <t>FORMBFJE (FORMATION BREVET DE FORM JEUNE ENCADRANT)</t>
  </si>
  <si>
    <t>Total poste FORMBFJE</t>
  </si>
  <si>
    <t>FORMCAC (FORMATION CAPACITE A ACCUEIL)</t>
  </si>
  <si>
    <t>Total poste FORMCAC</t>
  </si>
  <si>
    <t>FORMCR (FORMATION COLLECTIF REGIONAL)</t>
  </si>
  <si>
    <t>Total poste FORMCR</t>
  </si>
  <si>
    <t>Total poste FORMETR</t>
  </si>
  <si>
    <t>FORMFCBFA (FORMATION CONTINUE ANIMATEURS (BFA))</t>
  </si>
  <si>
    <t>Total poste FORMFCBFA</t>
  </si>
  <si>
    <t>FORMFCBFI (FORMATION CONTINUE INITIATEURS (BFI))</t>
  </si>
  <si>
    <t>Total poste FORMFCBFI</t>
  </si>
  <si>
    <t>FORMPERF (FORMATION PERFECTIONNEMENT TIREURS)</t>
  </si>
  <si>
    <t>Total poste FORMPERF</t>
  </si>
  <si>
    <t>LRTAG (LRT ASSEMBLEE GENERALE)</t>
  </si>
  <si>
    <t>Total poste LRTAG</t>
  </si>
  <si>
    <t>LRTBUREAU (LRT BUREAU)</t>
  </si>
  <si>
    <t>Total poste LRTBUREAU</t>
  </si>
  <si>
    <t>LRTCD (LRT COMITE DIRECTEUR)</t>
  </si>
  <si>
    <t>Total poste LRTCD</t>
  </si>
  <si>
    <t>LRTPRES (LRT REPRESENTATION LIGUE)</t>
  </si>
  <si>
    <t>Total poste LRTPRES</t>
  </si>
  <si>
    <t>LRTSIEGE (LRT FRAIS DE SIEGE)</t>
  </si>
  <si>
    <t>6132000000</t>
  </si>
  <si>
    <t>LOCATIONS IMMOBILIERES</t>
  </si>
  <si>
    <t>6181000000</t>
  </si>
  <si>
    <t>DOCUMENTATION</t>
  </si>
  <si>
    <t>6226000000</t>
  </si>
  <si>
    <t>HONORAIRES GESTION SALAIRE</t>
  </si>
  <si>
    <t>6262000000</t>
  </si>
  <si>
    <t>INTERNET + TELEPHONE IP</t>
  </si>
  <si>
    <t>6271000000</t>
  </si>
  <si>
    <t>SERVICES BANCAIRES CREDIT MUTUEL</t>
  </si>
  <si>
    <t>6458000000</t>
  </si>
  <si>
    <t>COTISATIONS AUTRES ORG. SOCIAUX</t>
  </si>
  <si>
    <t>Total poste LRTSIEGE</t>
  </si>
  <si>
    <t>LRTTRES (LRT TRESORIER)</t>
  </si>
  <si>
    <t>Total poste LRTTRES</t>
  </si>
  <si>
    <t>SUBFFTIR (SUBVENTIONS FEDERALES)</t>
  </si>
  <si>
    <t>7411000000</t>
  </si>
  <si>
    <t>SUBV. FEDERALE (20% SUR LICENCES)</t>
  </si>
  <si>
    <t>Total poste SUBFFTIR</t>
  </si>
  <si>
    <t>Total Balance</t>
  </si>
  <si>
    <t>AUTRES PETITS MATERIELS &amp; EQUIPTS</t>
  </si>
  <si>
    <t>DÉPENSES</t>
  </si>
  <si>
    <t>TOTAL</t>
  </si>
  <si>
    <t>Libelle EBP Total poste</t>
  </si>
  <si>
    <t>FORMATION CAPACITÉ D'ACCUEIL</t>
  </si>
  <si>
    <t>FORMATION BREVET ANIMATEUR</t>
  </si>
  <si>
    <t>FORMATION BREVET INITIATEUR</t>
  </si>
  <si>
    <t>FORMATION BREVET JEUNE ENCADRANT</t>
  </si>
  <si>
    <t>FORMATION ASSISTANT TECHNIQUE REGIONAL</t>
  </si>
  <si>
    <t>FORMATION EQUIPE TECHNIQUE REGIONALE</t>
  </si>
  <si>
    <t>COMMISSION FORMATION</t>
  </si>
  <si>
    <t>FORMATION CONTINUE ANIMATEUR</t>
  </si>
  <si>
    <t>FORMATION CONTINUE INITIATEUR</t>
  </si>
  <si>
    <t>FORMATION PERFECTIONNEMENT TIREUR</t>
  </si>
  <si>
    <t>Sous total formation Clubs</t>
  </si>
  <si>
    <t>Sous total formation Ligue</t>
  </si>
  <si>
    <t>TOTAL GENERAL</t>
  </si>
  <si>
    <t>BUDGET 2024 2025</t>
  </si>
  <si>
    <t>Sous total fonctionnement Commision</t>
  </si>
  <si>
    <t>CLUBS</t>
  </si>
  <si>
    <t>LIGUE</t>
  </si>
  <si>
    <t>PARTICIPATION</t>
  </si>
  <si>
    <t>RESULTAT 2024 2025</t>
  </si>
  <si>
    <t>BUDGET</t>
  </si>
  <si>
    <t>SIERREUR(INDEX(ANALYTIQUE!$D$12:$D$10000;EQUIV(A7;ANALYTIQUE!$A$12:$A$10000;0)-1);0)</t>
  </si>
  <si>
    <t>Inscription</t>
  </si>
  <si>
    <t>Forfait</t>
  </si>
  <si>
    <t>Hotel</t>
  </si>
  <si>
    <t>Repas</t>
  </si>
  <si>
    <t>KM</t>
  </si>
  <si>
    <t>Divers</t>
  </si>
  <si>
    <t>Ligne détai</t>
  </si>
  <si>
    <t>Ligne sous total</t>
  </si>
  <si>
    <t>Numéro de colonne</t>
  </si>
  <si>
    <t>EBP</t>
  </si>
  <si>
    <t>VERIFICATIONS</t>
  </si>
  <si>
    <t>ANALYTIQUE</t>
  </si>
  <si>
    <t>LRTATR (LRT ATR RESP ENTRAIN LIGUE)</t>
  </si>
  <si>
    <t>Total poste LRTATR</t>
  </si>
  <si>
    <t>FORMCAC</t>
  </si>
  <si>
    <t>FORMBFA</t>
  </si>
  <si>
    <t>FORMBFI</t>
  </si>
  <si>
    <t xml:space="preserve"> FORMBFJE</t>
  </si>
  <si>
    <t>FORMPERF</t>
  </si>
  <si>
    <t>FORMFCBFA</t>
  </si>
  <si>
    <t>FORMFCBFI</t>
  </si>
  <si>
    <t>FORMATR</t>
  </si>
  <si>
    <t>FORMETR</t>
  </si>
  <si>
    <t>COMFORM</t>
  </si>
  <si>
    <t>CODE ANALYTIQUE</t>
  </si>
  <si>
    <t>DOUBLE CLIK sur le code Analytique pour avoir le détail</t>
  </si>
  <si>
    <t>DÉTAIL CODE ANALYTIQUE FORMBFI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</si>
</sst>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;\-#,##0.00;"/>
    <numFmt numFmtId="165" formatCode="#,##0\ &quot;€&quot;"/>
    <numFmt numFmtId="171" formatCode="0.00;\-0.00;"/>
  </numFmts>
  <fonts count="27" x14ac:knownFonts="1">
    <font>
      <sz val="10"/>
      <name val="Arial"/>
      <charset val="1"/>
    </font>
    <font>
      <sz val="8"/>
      <name val="Arial"/>
      <family val="2"/>
    </font>
    <font>
      <b/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9"/>
      <color indexed="8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b/>
      <sz val="14"/>
      <color rgb="FFFF0000"/>
      <name val="Arial"/>
      <family val="2"/>
    </font>
    <font>
      <b/>
      <sz val="8"/>
      <color indexed="8"/>
      <name val="Arial"/>
      <charset val="1"/>
    </font>
    <font>
      <b/>
      <sz val="10"/>
      <color indexed="8"/>
      <name val="Arial"/>
      <charset val="1"/>
    </font>
    <font>
      <sz val="8"/>
      <color indexed="8"/>
      <name val="Arial"/>
      <charset val="1"/>
    </font>
    <font>
      <b/>
      <sz val="12"/>
      <color indexed="8"/>
      <name val="Arial"/>
      <charset val="1"/>
    </font>
  </fonts>
  <fills count="15">
    <fill>
      <patternFill patternType="none"/>
    </fill>
    <fill>
      <patternFill patternType="gray125"/>
    </fill>
    <fill>
      <patternFill patternType="solid">
        <fgColor indexed="11"/>
        <bgColor indexed="11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DF7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0"/>
        <bgColor indexed="10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0" fontId="5" fillId="0" borderId="0" xfId="0" applyFont="1"/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 readingOrder="1"/>
    </xf>
    <xf numFmtId="0" fontId="5" fillId="0" borderId="0" xfId="0" applyFont="1" applyAlignment="1">
      <alignment horizontal="right"/>
    </xf>
    <xf numFmtId="0" fontId="7" fillId="0" borderId="0" xfId="0" applyFont="1" applyAlignment="1">
      <alignment vertical="center" readingOrder="1"/>
    </xf>
    <xf numFmtId="0" fontId="8" fillId="0" borderId="0" xfId="0" applyFont="1" applyAlignment="1">
      <alignment vertical="center" readingOrder="1"/>
    </xf>
    <xf numFmtId="4" fontId="1" fillId="0" borderId="0" xfId="0" applyNumberFormat="1" applyFont="1"/>
    <xf numFmtId="0" fontId="3" fillId="0" borderId="0" xfId="0" applyFont="1" applyAlignment="1">
      <alignment vertical="center" readingOrder="1"/>
    </xf>
    <xf numFmtId="0" fontId="11" fillId="0" borderId="0" xfId="0" applyFont="1" applyAlignment="1">
      <alignment vertical="center"/>
    </xf>
    <xf numFmtId="0" fontId="4" fillId="4" borderId="2" xfId="0" applyFont="1" applyFill="1" applyBorder="1" applyAlignment="1">
      <alignment vertical="center"/>
    </xf>
    <xf numFmtId="0" fontId="0" fillId="0" borderId="0" xfId="0" applyAlignment="1">
      <alignment horizontal="centerContinuous"/>
    </xf>
    <xf numFmtId="165" fontId="14" fillId="0" borderId="0" xfId="0" applyNumberFormat="1" applyFont="1"/>
    <xf numFmtId="0" fontId="14" fillId="0" borderId="0" xfId="0" applyFont="1"/>
    <xf numFmtId="0" fontId="0" fillId="0" borderId="20" xfId="0" applyBorder="1"/>
    <xf numFmtId="0" fontId="16" fillId="0" borderId="0" xfId="0" applyFont="1" applyAlignment="1">
      <alignment vertical="center" readingOrder="1"/>
    </xf>
    <xf numFmtId="0" fontId="17" fillId="0" borderId="0" xfId="0" applyFont="1"/>
    <xf numFmtId="0" fontId="20" fillId="5" borderId="0" xfId="0" applyFont="1" applyFill="1" applyAlignment="1">
      <alignment horizontal="right"/>
    </xf>
    <xf numFmtId="0" fontId="20" fillId="0" borderId="0" xfId="0" applyFont="1" applyAlignment="1">
      <alignment horizontal="right"/>
    </xf>
    <xf numFmtId="165" fontId="21" fillId="0" borderId="10" xfId="0" applyNumberFormat="1" applyFont="1" applyBorder="1" applyAlignment="1">
      <alignment horizontal="center"/>
    </xf>
    <xf numFmtId="165" fontId="21" fillId="0" borderId="23" xfId="0" applyNumberFormat="1" applyFont="1" applyBorder="1" applyAlignment="1">
      <alignment horizontal="centerContinuous" vertical="center"/>
    </xf>
    <xf numFmtId="165" fontId="20" fillId="5" borderId="10" xfId="0" applyNumberFormat="1" applyFont="1" applyFill="1" applyBorder="1"/>
    <xf numFmtId="165" fontId="20" fillId="0" borderId="10" xfId="0" applyNumberFormat="1" applyFont="1" applyBorder="1"/>
    <xf numFmtId="165" fontId="21" fillId="0" borderId="24" xfId="0" applyNumberFormat="1" applyFont="1" applyBorder="1" applyAlignment="1">
      <alignment horizontal="center"/>
    </xf>
    <xf numFmtId="165" fontId="21" fillId="0" borderId="28" xfId="0" applyNumberFormat="1" applyFont="1" applyBorder="1" applyAlignment="1">
      <alignment horizontal="center"/>
    </xf>
    <xf numFmtId="165" fontId="21" fillId="0" borderId="29" xfId="0" applyNumberFormat="1" applyFont="1" applyBorder="1" applyAlignment="1">
      <alignment horizontal="centerContinuous" vertical="center"/>
    </xf>
    <xf numFmtId="165" fontId="21" fillId="0" borderId="11" xfId="0" applyNumberFormat="1" applyFont="1" applyBorder="1" applyAlignment="1">
      <alignment horizontal="center"/>
    </xf>
    <xf numFmtId="165" fontId="20" fillId="5" borderId="30" xfId="0" applyNumberFormat="1" applyFont="1" applyFill="1" applyBorder="1"/>
    <xf numFmtId="165" fontId="20" fillId="5" borderId="23" xfId="0" applyNumberFormat="1" applyFont="1" applyFill="1" applyBorder="1"/>
    <xf numFmtId="165" fontId="20" fillId="5" borderId="31" xfId="0" applyNumberFormat="1" applyFont="1" applyFill="1" applyBorder="1"/>
    <xf numFmtId="165" fontId="20" fillId="5" borderId="32" xfId="0" applyNumberFormat="1" applyFont="1" applyFill="1" applyBorder="1"/>
    <xf numFmtId="0" fontId="4" fillId="4" borderId="33" xfId="0" applyFont="1" applyFill="1" applyBorder="1" applyAlignment="1">
      <alignment vertical="center"/>
    </xf>
    <xf numFmtId="0" fontId="4" fillId="4" borderId="23" xfId="0" applyFont="1" applyFill="1" applyBorder="1" applyAlignment="1">
      <alignment vertical="center"/>
    </xf>
    <xf numFmtId="4" fontId="4" fillId="4" borderId="9" xfId="0" applyNumberFormat="1" applyFont="1" applyFill="1" applyBorder="1" applyAlignment="1">
      <alignment vertical="center"/>
    </xf>
    <xf numFmtId="0" fontId="18" fillId="0" borderId="22" xfId="0" applyFont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4" fontId="1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 readingOrder="1"/>
    </xf>
    <xf numFmtId="4" fontId="1" fillId="7" borderId="19" xfId="0" applyNumberFormat="1" applyFont="1" applyFill="1" applyBorder="1"/>
    <xf numFmtId="4" fontId="0" fillId="3" borderId="19" xfId="0" applyNumberFormat="1" applyFill="1" applyBorder="1"/>
    <xf numFmtId="4" fontId="1" fillId="8" borderId="19" xfId="0" applyNumberFormat="1" applyFont="1" applyFill="1" applyBorder="1"/>
    <xf numFmtId="4" fontId="0" fillId="6" borderId="12" xfId="0" applyNumberFormat="1" applyFill="1" applyBorder="1"/>
    <xf numFmtId="4" fontId="1" fillId="9" borderId="19" xfId="0" applyNumberFormat="1" applyFont="1" applyFill="1" applyBorder="1"/>
    <xf numFmtId="4" fontId="1" fillId="10" borderId="19" xfId="0" applyNumberFormat="1" applyFont="1" applyFill="1" applyBorder="1"/>
    <xf numFmtId="4" fontId="0" fillId="11" borderId="12" xfId="0" applyNumberFormat="1" applyFill="1" applyBorder="1"/>
    <xf numFmtId="0" fontId="11" fillId="11" borderId="3" xfId="0" applyFont="1" applyFill="1" applyBorder="1" applyAlignment="1">
      <alignment horizontal="centerContinuous" vertical="center"/>
    </xf>
    <xf numFmtId="0" fontId="11" fillId="11" borderId="4" xfId="0" applyFont="1" applyFill="1" applyBorder="1" applyAlignment="1">
      <alignment horizontal="centerContinuous" vertical="center"/>
    </xf>
    <xf numFmtId="0" fontId="11" fillId="11" borderId="5" xfId="0" applyFont="1" applyFill="1" applyBorder="1" applyAlignment="1">
      <alignment horizontal="centerContinuous" vertical="center"/>
    </xf>
    <xf numFmtId="4" fontId="1" fillId="12" borderId="19" xfId="0" applyNumberFormat="1" applyFont="1" applyFill="1" applyBorder="1"/>
    <xf numFmtId="0" fontId="10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0" fontId="6" fillId="0" borderId="0" xfId="0" applyFont="1" applyAlignment="1">
      <alignment horizontal="centerContinuous" vertical="center" readingOrder="1"/>
    </xf>
    <xf numFmtId="0" fontId="18" fillId="0" borderId="34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4" fillId="0" borderId="25" xfId="0" applyFont="1" applyBorder="1" applyAlignment="1">
      <alignment vertical="center"/>
    </xf>
    <xf numFmtId="0" fontId="18" fillId="0" borderId="2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Continuous" vertical="center"/>
    </xf>
    <xf numFmtId="0" fontId="11" fillId="3" borderId="14" xfId="0" applyFont="1" applyFill="1" applyBorder="1" applyAlignment="1">
      <alignment horizontal="centerContinuous" vertical="center"/>
    </xf>
    <xf numFmtId="0" fontId="18" fillId="0" borderId="35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7" fillId="13" borderId="0" xfId="0" applyFont="1" applyFill="1" applyAlignment="1">
      <alignment horizontal="center"/>
    </xf>
    <xf numFmtId="4" fontId="1" fillId="0" borderId="0" xfId="0" applyNumberFormat="1" applyFont="1" applyAlignment="1">
      <alignment horizontal="center"/>
    </xf>
    <xf numFmtId="2" fontId="11" fillId="3" borderId="15" xfId="0" applyNumberFormat="1" applyFont="1" applyFill="1" applyBorder="1" applyAlignment="1">
      <alignment horizontal="centerContinuous" vertical="center"/>
    </xf>
    <xf numFmtId="2" fontId="4" fillId="4" borderId="8" xfId="0" applyNumberFormat="1" applyFont="1" applyFill="1" applyBorder="1" applyAlignment="1">
      <alignment horizontal="center" vertical="center"/>
    </xf>
    <xf numFmtId="2" fontId="4" fillId="4" borderId="26" xfId="0" applyNumberFormat="1" applyFont="1" applyFill="1" applyBorder="1" applyAlignment="1">
      <alignment horizontal="center" vertical="center"/>
    </xf>
    <xf numFmtId="2" fontId="4" fillId="0" borderId="25" xfId="0" applyNumberFormat="1" applyFont="1" applyBorder="1" applyAlignment="1">
      <alignment vertical="center"/>
    </xf>
    <xf numFmtId="2" fontId="4" fillId="0" borderId="0" xfId="0" applyNumberFormat="1" applyFont="1" applyAlignment="1">
      <alignment vertical="center"/>
    </xf>
    <xf numFmtId="2" fontId="1" fillId="7" borderId="19" xfId="0" applyNumberFormat="1" applyFont="1" applyFill="1" applyBorder="1"/>
    <xf numFmtId="2" fontId="0" fillId="3" borderId="19" xfId="0" applyNumberFormat="1" applyFill="1" applyBorder="1"/>
    <xf numFmtId="2" fontId="1" fillId="0" borderId="0" xfId="0" applyNumberFormat="1" applyFont="1"/>
    <xf numFmtId="2" fontId="0" fillId="0" borderId="0" xfId="0" applyNumberFormat="1"/>
    <xf numFmtId="164" fontId="9" fillId="0" borderId="0" xfId="0" applyNumberFormat="1" applyFont="1" applyAlignment="1">
      <alignment horizontal="right"/>
    </xf>
    <xf numFmtId="4" fontId="1" fillId="0" borderId="21" xfId="0" applyNumberFormat="1" applyFont="1" applyBorder="1"/>
    <xf numFmtId="164" fontId="18" fillId="0" borderId="21" xfId="0" applyNumberFormat="1" applyFont="1" applyBorder="1" applyAlignment="1">
      <alignment horizontal="right" vertical="center"/>
    </xf>
    <xf numFmtId="0" fontId="12" fillId="0" borderId="0" xfId="0" applyFont="1" applyAlignment="1">
      <alignment horizontal="centerContinuous"/>
    </xf>
    <xf numFmtId="0" fontId="13" fillId="0" borderId="0" xfId="0" applyFont="1" applyAlignment="1">
      <alignment horizontal="centerContinuous"/>
    </xf>
    <xf numFmtId="0" fontId="22" fillId="0" borderId="0" xfId="0" applyFont="1" applyAlignment="1">
      <alignment horizontal="centerContinuous" vertical="center" readingOrder="1"/>
    </xf>
    <xf numFmtId="0" fontId="12" fillId="0" borderId="0" xfId="0" applyFont="1" applyAlignment="1">
      <alignment horizontal="centerContinuous" vertical="center" readingOrder="1"/>
    </xf>
    <xf numFmtId="0" fontId="24" fillId="0" borderId="39" xfId="0" applyFont="1" applyBorder="1" applyAlignment="1">
      <alignment horizontal="left" vertical="top" readingOrder="1"/>
    </xf>
    <xf numFmtId="164" fontId="23" fillId="2" borderId="41" xfId="0" applyNumberFormat="1" applyFont="1" applyFill="1" applyBorder="1" applyAlignment="1">
      <alignment horizontal="right" vertical="center" readingOrder="1"/>
    </xf>
    <xf numFmtId="0" fontId="26" fillId="2" borderId="38" xfId="0" applyFont="1" applyFill="1" applyBorder="1" applyAlignment="1">
      <alignment horizontal="left" vertical="center" readingOrder="1"/>
    </xf>
    <xf numFmtId="4" fontId="24" fillId="2" borderId="38" xfId="0" applyNumberFormat="1" applyFont="1" applyFill="1" applyBorder="1" applyAlignment="1">
      <alignment horizontal="right" vertical="center" readingOrder="1"/>
    </xf>
    <xf numFmtId="0" fontId="24" fillId="14" borderId="38" xfId="0" applyFont="1" applyFill="1" applyBorder="1" applyAlignment="1">
      <alignment horizontal="center" vertical="center" readingOrder="1"/>
    </xf>
    <xf numFmtId="0" fontId="23" fillId="0" borderId="39" xfId="0" applyFont="1" applyBorder="1" applyAlignment="1">
      <alignment horizontal="left" vertical="center" readingOrder="1"/>
    </xf>
    <xf numFmtId="0" fontId="25" fillId="0" borderId="40" xfId="0" applyFont="1" applyBorder="1" applyAlignment="1">
      <alignment horizontal="left" vertical="center" readingOrder="1"/>
    </xf>
    <xf numFmtId="164" fontId="25" fillId="0" borderId="40" xfId="0" applyNumberFormat="1" applyFont="1" applyBorder="1" applyAlignment="1">
      <alignment horizontal="right" vertical="center" readingOrder="1"/>
    </xf>
    <xf numFmtId="171" fontId="25" fillId="0" borderId="40" xfId="0" applyNumberFormat="1" applyFont="1" applyBorder="1" applyAlignment="1">
      <alignment horizontal="right" vertical="center" readingOrder="1"/>
    </xf>
    <xf numFmtId="0" fontId="23" fillId="2" borderId="41" xfId="0" applyFont="1" applyFill="1" applyBorder="1" applyAlignment="1">
      <alignment horizontal="right" vertical="center" readingOrder="1"/>
    </xf>
    <xf numFmtId="0" fontId="25" fillId="0" borderId="39" xfId="0" applyFont="1" applyBorder="1" applyAlignment="1">
      <alignment horizontal="left" vertical="center" readingOrder="1"/>
    </xf>
    <xf numFmtId="164" fontId="25" fillId="0" borderId="39" xfId="0" applyNumberFormat="1" applyFont="1" applyBorder="1" applyAlignment="1">
      <alignment horizontal="right" vertical="center" readingOrder="1"/>
    </xf>
    <xf numFmtId="171" fontId="25" fillId="0" borderId="39" xfId="0" applyNumberFormat="1" applyFont="1" applyBorder="1" applyAlignment="1">
      <alignment horizontal="right" vertical="center" readingOrder="1"/>
    </xf>
    <xf numFmtId="0" fontId="14" fillId="0" borderId="0" xfId="0" applyFont="1" applyAlignment="1">
      <alignment vertical="center"/>
    </xf>
    <xf numFmtId="165" fontId="14" fillId="0" borderId="10" xfId="0" applyNumberFormat="1" applyFont="1" applyBorder="1"/>
    <xf numFmtId="165" fontId="14" fillId="0" borderId="30" xfId="0" applyNumberFormat="1" applyFont="1" applyBorder="1"/>
    <xf numFmtId="165" fontId="14" fillId="0" borderId="23" xfId="0" applyNumberFormat="1" applyFont="1" applyBorder="1"/>
    <xf numFmtId="165" fontId="14" fillId="0" borderId="31" xfId="0" applyNumberFormat="1" applyFont="1" applyBorder="1"/>
    <xf numFmtId="165" fontId="14" fillId="0" borderId="32" xfId="0" applyNumberFormat="1" applyFont="1" applyBorder="1"/>
    <xf numFmtId="0" fontId="21" fillId="0" borderId="3" xfId="0" applyFont="1" applyBorder="1" applyAlignment="1">
      <alignment horizontal="right"/>
    </xf>
    <xf numFmtId="0" fontId="21" fillId="0" borderId="0" xfId="0" applyFont="1" applyAlignment="1">
      <alignment horizontal="right"/>
    </xf>
    <xf numFmtId="165" fontId="21" fillId="0" borderId="3" xfId="0" applyNumberFormat="1" applyFont="1" applyBorder="1"/>
    <xf numFmtId="165" fontId="21" fillId="0" borderId="5" xfId="0" applyNumberFormat="1" applyFont="1" applyBorder="1"/>
    <xf numFmtId="165" fontId="21" fillId="0" borderId="14" xfId="0" applyNumberFormat="1" applyFont="1" applyBorder="1"/>
    <xf numFmtId="0" fontId="21" fillId="0" borderId="0" xfId="0" applyFont="1" applyAlignment="1">
      <alignment horizontal="center" vertical="center"/>
    </xf>
    <xf numFmtId="165" fontId="21" fillId="0" borderId="3" xfId="0" applyNumberFormat="1" applyFont="1" applyBorder="1" applyAlignment="1">
      <alignment horizontal="centerContinuous" vertical="center"/>
    </xf>
    <xf numFmtId="165" fontId="21" fillId="0" borderId="4" xfId="0" applyNumberFormat="1" applyFont="1" applyBorder="1" applyAlignment="1">
      <alignment horizontal="centerContinuous" vertical="center"/>
    </xf>
    <xf numFmtId="165" fontId="21" fillId="0" borderId="5" xfId="0" applyNumberFormat="1" applyFont="1" applyBorder="1" applyAlignment="1">
      <alignment horizontal="centerContinuous" vertical="center"/>
    </xf>
    <xf numFmtId="165" fontId="14" fillId="0" borderId="17" xfId="0" applyNumberFormat="1" applyFont="1" applyBorder="1"/>
    <xf numFmtId="165" fontId="14" fillId="0" borderId="24" xfId="0" applyNumberFormat="1" applyFont="1" applyBorder="1"/>
    <xf numFmtId="0" fontId="15" fillId="2" borderId="42" xfId="0" applyFont="1" applyFill="1" applyBorder="1" applyAlignment="1">
      <alignment horizontal="right" vertical="center" readingOrder="1"/>
    </xf>
    <xf numFmtId="0" fontId="15" fillId="2" borderId="43" xfId="0" applyFont="1" applyFill="1" applyBorder="1" applyAlignment="1">
      <alignment horizontal="right" vertical="center" readingOrder="1"/>
    </xf>
    <xf numFmtId="0" fontId="15" fillId="2" borderId="44" xfId="0" applyFont="1" applyFill="1" applyBorder="1" applyAlignment="1">
      <alignment horizontal="right" vertical="center" readingOrder="1"/>
    </xf>
    <xf numFmtId="0" fontId="15" fillId="2" borderId="16" xfId="0" applyFont="1" applyFill="1" applyBorder="1" applyAlignment="1">
      <alignment horizontal="right" vertical="center" readingOrder="1"/>
    </xf>
    <xf numFmtId="0" fontId="15" fillId="0" borderId="25" xfId="0" applyFont="1" applyBorder="1" applyAlignment="1">
      <alignment horizontal="right" vertical="center" readingOrder="1"/>
    </xf>
    <xf numFmtId="0" fontId="21" fillId="0" borderId="25" xfId="0" applyFont="1" applyBorder="1" applyAlignment="1">
      <alignment horizontal="right"/>
    </xf>
    <xf numFmtId="0" fontId="15" fillId="0" borderId="18" xfId="0" applyFont="1" applyBorder="1" applyAlignment="1">
      <alignment horizontal="right" vertical="center" readingOrder="1"/>
    </xf>
    <xf numFmtId="0" fontId="14" fillId="0" borderId="0" xfId="0" applyFont="1" applyAlignment="1">
      <alignment horizontal="center"/>
    </xf>
    <xf numFmtId="0" fontId="15" fillId="2" borderId="16" xfId="0" applyFont="1" applyFill="1" applyBorder="1" applyAlignment="1">
      <alignment horizontal="center" vertical="center" readingOrder="1"/>
    </xf>
    <xf numFmtId="0" fontId="15" fillId="0" borderId="4" xfId="0" applyFont="1" applyBorder="1" applyAlignment="1">
      <alignment horizontal="center" vertical="center" readingOrder="1"/>
    </xf>
    <xf numFmtId="0" fontId="15" fillId="2" borderId="42" xfId="0" applyFont="1" applyFill="1" applyBorder="1" applyAlignment="1">
      <alignment horizontal="center" vertical="center" readingOrder="1"/>
    </xf>
    <xf numFmtId="0" fontId="15" fillId="2" borderId="44" xfId="0" applyFont="1" applyFill="1" applyBorder="1" applyAlignment="1">
      <alignment horizontal="center" vertical="center" readingOrder="1"/>
    </xf>
    <xf numFmtId="0" fontId="15" fillId="2" borderId="43" xfId="0" applyFont="1" applyFill="1" applyBorder="1" applyAlignment="1">
      <alignment horizontal="center" vertical="center" readingOrder="1"/>
    </xf>
    <xf numFmtId="0" fontId="15" fillId="0" borderId="0" xfId="0" applyFont="1" applyAlignment="1">
      <alignment horizontal="center" vertical="center" readingOrder="1"/>
    </xf>
    <xf numFmtId="0" fontId="21" fillId="0" borderId="0" xfId="0" applyFont="1" applyAlignment="1">
      <alignment horizontal="center"/>
    </xf>
    <xf numFmtId="0" fontId="19" fillId="0" borderId="0" xfId="0" applyFont="1"/>
    <xf numFmtId="0" fontId="11" fillId="12" borderId="3" xfId="0" applyFont="1" applyFill="1" applyBorder="1" applyAlignment="1">
      <alignment horizontal="center" vertical="center" wrapText="1"/>
    </xf>
    <xf numFmtId="0" fontId="11" fillId="12" borderId="4" xfId="0" applyFont="1" applyFill="1" applyBorder="1" applyAlignment="1">
      <alignment horizontal="center" vertical="center" wrapText="1"/>
    </xf>
    <xf numFmtId="0" fontId="11" fillId="12" borderId="5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49" fontId="14" fillId="0" borderId="0" xfId="0" applyNumberFormat="1" applyFont="1"/>
    <xf numFmtId="49" fontId="21" fillId="0" borderId="0" xfId="0" applyNumberFormat="1" applyFont="1"/>
    <xf numFmtId="49" fontId="21" fillId="0" borderId="0" xfId="0" applyNumberFormat="1" applyFont="1" applyAlignment="1">
      <alignment horizontal="left"/>
    </xf>
    <xf numFmtId="49" fontId="21" fillId="0" borderId="0" xfId="0" applyNumberFormat="1" applyFont="1" applyAlignment="1">
      <alignment horizontal="center"/>
    </xf>
    <xf numFmtId="49" fontId="1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3D3D3"/>
      <rgbColor rgb="00DCDCDC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FFFFCC"/>
      <color rgb="FF99FF66"/>
      <color rgb="FFCCFFFF"/>
      <color rgb="FF66FFFF"/>
      <color rgb="FFFFDF79"/>
      <color rgb="FF00FF00"/>
      <color rgb="FF66FF66"/>
      <color rgb="FF007E3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152400</xdr:rowOff>
        </xdr:from>
        <xdr:to>
          <xdr:col>1</xdr:col>
          <xdr:colOff>609600</xdr:colOff>
          <xdr:row>4</xdr:row>
          <xdr:rowOff>95250</xdr:rowOff>
        </xdr:to>
        <xdr:sp macro="" textlink="">
          <xdr:nvSpPr>
            <xdr:cNvPr id="7171" name="CommandButton1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59999389629810485"/>
  </sheetPr>
  <dimension ref="A1:AD641"/>
  <sheetViews>
    <sheetView showZeros="0" zoomScaleNormal="100" workbookViewId="0">
      <pane ySplit="11" topLeftCell="A38" activePane="bottomLeft" state="frozen"/>
      <selection activeCell="X6" sqref="X6"/>
      <selection pane="bottomLeft" activeCell="I62" sqref="I62"/>
    </sheetView>
  </sheetViews>
  <sheetFormatPr baseColWidth="10" defaultColWidth="9.140625" defaultRowHeight="12.75" x14ac:dyDescent="0.2"/>
  <cols>
    <col min="1" max="1" width="21.7109375" customWidth="1"/>
    <col min="2" max="2" width="27.140625" customWidth="1"/>
    <col min="3" max="4" width="10.140625" bestFit="1" customWidth="1"/>
    <col min="5" max="5" width="10.7109375" bestFit="1" customWidth="1"/>
    <col min="6" max="6" width="1.7109375" customWidth="1"/>
    <col min="7" max="7" width="8.28515625" style="38" hidden="1" customWidth="1"/>
    <col min="8" max="8" width="1.7109375" customWidth="1"/>
    <col min="9" max="29" width="9.7109375" customWidth="1"/>
    <col min="30" max="30" width="9.7109375" style="78" customWidth="1"/>
  </cols>
  <sheetData>
    <row r="1" spans="1:30" ht="19.5" customHeight="1" thickBot="1" x14ac:dyDescent="0.3">
      <c r="A1" s="9"/>
      <c r="B1" s="9"/>
      <c r="C1" s="51" t="s">
        <v>161</v>
      </c>
      <c r="D1" s="51"/>
      <c r="E1" s="51"/>
      <c r="F1" s="51"/>
      <c r="H1" s="10"/>
      <c r="I1" s="47" t="s">
        <v>34</v>
      </c>
      <c r="J1" s="48"/>
      <c r="K1" s="48"/>
      <c r="L1" s="48"/>
      <c r="M1" s="49"/>
      <c r="N1" s="135" t="s">
        <v>35</v>
      </c>
      <c r="O1" s="136"/>
      <c r="P1" s="136"/>
      <c r="Q1" s="136"/>
      <c r="R1" s="137"/>
      <c r="S1" s="132" t="s">
        <v>36</v>
      </c>
      <c r="T1" s="133"/>
      <c r="U1" s="133"/>
      <c r="V1" s="133"/>
      <c r="W1" s="134"/>
      <c r="X1" s="61" t="s">
        <v>33</v>
      </c>
      <c r="Y1" s="62"/>
      <c r="Z1" s="62"/>
      <c r="AA1" s="62"/>
      <c r="AB1" s="62"/>
      <c r="AC1" s="62"/>
      <c r="AD1" s="70"/>
    </row>
    <row r="2" spans="1:30" ht="12.95" customHeight="1" x14ac:dyDescent="0.2">
      <c r="B2" s="79" t="s">
        <v>160</v>
      </c>
      <c r="C2" s="80">
        <v>35072.6</v>
      </c>
      <c r="D2" s="81">
        <v>235736.35</v>
      </c>
      <c r="E2" s="81">
        <v>-200663.75</v>
      </c>
      <c r="F2" s="52"/>
      <c r="G2" s="66"/>
      <c r="H2" s="3"/>
      <c r="I2" s="55" t="s">
        <v>155</v>
      </c>
      <c r="J2" s="32" t="s">
        <v>154</v>
      </c>
      <c r="K2" s="32" t="s">
        <v>153</v>
      </c>
      <c r="L2" s="32" t="s">
        <v>152</v>
      </c>
      <c r="M2" s="11" t="s">
        <v>4</v>
      </c>
      <c r="N2" s="32" t="s">
        <v>155</v>
      </c>
      <c r="O2" s="32" t="s">
        <v>154</v>
      </c>
      <c r="P2" s="32" t="s">
        <v>153</v>
      </c>
      <c r="Q2" s="32" t="s">
        <v>152</v>
      </c>
      <c r="R2" s="11" t="s">
        <v>4</v>
      </c>
      <c r="S2" s="32" t="s">
        <v>155</v>
      </c>
      <c r="T2" s="32" t="s">
        <v>154</v>
      </c>
      <c r="U2" s="32" t="s">
        <v>153</v>
      </c>
      <c r="V2" s="32" t="s">
        <v>152</v>
      </c>
      <c r="W2" s="11" t="s">
        <v>4</v>
      </c>
      <c r="X2" s="59" t="s">
        <v>155</v>
      </c>
      <c r="Y2" s="60" t="s">
        <v>154</v>
      </c>
      <c r="Z2" s="60" t="s">
        <v>153</v>
      </c>
      <c r="AA2" s="60" t="s">
        <v>152</v>
      </c>
      <c r="AB2" s="60" t="s">
        <v>151</v>
      </c>
      <c r="AC2" s="60" t="s">
        <v>156</v>
      </c>
      <c r="AD2" s="71" t="s">
        <v>4</v>
      </c>
    </row>
    <row r="3" spans="1:30" ht="12.95" customHeight="1" x14ac:dyDescent="0.2">
      <c r="A3" s="4"/>
      <c r="B3" s="79" t="s">
        <v>162</v>
      </c>
      <c r="C3" s="81">
        <f>SUM(C11:C1000)/3</f>
        <v>35072.6</v>
      </c>
      <c r="D3" s="81">
        <f>SUM(D11:D1000)/3</f>
        <v>235736.34999999998</v>
      </c>
      <c r="E3" s="81">
        <f>SUM(E11:E1000)/3</f>
        <v>-200663.75</v>
      </c>
      <c r="F3" s="52"/>
      <c r="G3" s="66"/>
      <c r="H3" s="3"/>
      <c r="I3" s="54" t="s">
        <v>10</v>
      </c>
      <c r="J3" s="35" t="s">
        <v>15</v>
      </c>
      <c r="K3" s="35" t="s">
        <v>21</v>
      </c>
      <c r="L3" s="35" t="s">
        <v>25</v>
      </c>
      <c r="M3" s="36"/>
      <c r="N3" s="63" t="s">
        <v>8</v>
      </c>
      <c r="O3" s="64" t="s">
        <v>13</v>
      </c>
      <c r="P3" s="64" t="s">
        <v>19</v>
      </c>
      <c r="Q3" s="64" t="s">
        <v>24</v>
      </c>
      <c r="R3" s="65"/>
      <c r="S3" s="35" t="s">
        <v>12</v>
      </c>
      <c r="T3" s="35" t="s">
        <v>17</v>
      </c>
      <c r="U3" s="35" t="s">
        <v>23</v>
      </c>
      <c r="V3" s="35" t="s">
        <v>27</v>
      </c>
      <c r="W3" s="33"/>
      <c r="X3" s="57" t="s">
        <v>11</v>
      </c>
      <c r="Y3" s="58" t="s">
        <v>16</v>
      </c>
      <c r="Z3" s="58" t="s">
        <v>22</v>
      </c>
      <c r="AA3" s="58" t="s">
        <v>26</v>
      </c>
      <c r="AB3" s="58" t="s">
        <v>28</v>
      </c>
      <c r="AC3" s="58"/>
      <c r="AD3" s="72"/>
    </row>
    <row r="4" spans="1:30" ht="12.95" customHeight="1" thickBot="1" x14ac:dyDescent="0.25">
      <c r="A4" s="4"/>
      <c r="B4" s="5"/>
      <c r="C4" s="82" t="e">
        <f>IF(#REF!="Balance analytique","","Vous n'avez pas Importer la bonne balance")</f>
        <v>#REF!</v>
      </c>
      <c r="D4" s="84"/>
      <c r="E4" s="12"/>
      <c r="F4" s="52"/>
      <c r="G4" s="66"/>
      <c r="H4" s="3"/>
      <c r="I4" s="34">
        <f>SUM($I$11:$I$1000)/2</f>
        <v>0</v>
      </c>
      <c r="J4" s="34">
        <f>SUM($J$11:$J$1000)/2</f>
        <v>0</v>
      </c>
      <c r="K4" s="34">
        <f>SUM($K$11:$K$1000)/2</f>
        <v>0</v>
      </c>
      <c r="L4" s="34">
        <f>SUM($L$11:$L$1000)/2</f>
        <v>0</v>
      </c>
      <c r="M4" s="34">
        <f>SUM($M$11:$M$1000)/2</f>
        <v>0</v>
      </c>
      <c r="N4" s="34">
        <f>SUM($N$11:$N$1000)/2</f>
        <v>0</v>
      </c>
      <c r="O4" s="34">
        <f>SUM($O$11:$O$1000)/2</f>
        <v>0</v>
      </c>
      <c r="P4" s="34">
        <f>SUM($P$11:$P$1000)/2</f>
        <v>0</v>
      </c>
      <c r="Q4" s="34">
        <f>SUM($Q$11:$Q$1000)/2</f>
        <v>0</v>
      </c>
      <c r="R4" s="34">
        <f>SUM($R$11:$R$1000)/2</f>
        <v>0</v>
      </c>
      <c r="S4" s="34">
        <f>SUM($S$11:$S$1000)/2</f>
        <v>0</v>
      </c>
      <c r="T4" s="34">
        <f>SUM($T$11:$T$1000)/2</f>
        <v>0</v>
      </c>
      <c r="U4" s="34">
        <f>SUM($U$11:$U$1000)/2</f>
        <v>0</v>
      </c>
      <c r="V4" s="34">
        <f>SUM($V$11:$V$1000)/2</f>
        <v>0</v>
      </c>
      <c r="W4" s="34">
        <f>SUM($W$11:$W$1000)/2</f>
        <v>0</v>
      </c>
      <c r="X4" s="34">
        <f>SUM($X$11:$X$1000)/2</f>
        <v>0</v>
      </c>
      <c r="Y4" s="34">
        <f>SUM($Y$11:$Y$1000)/2</f>
        <v>0</v>
      </c>
      <c r="Z4" s="34">
        <f>SUM($Z$11:$Z$1000)/2</f>
        <v>0</v>
      </c>
      <c r="AA4" s="34">
        <f>SUM($AA$11:$AA$1000)/2</f>
        <v>0</v>
      </c>
      <c r="AB4" s="34">
        <f>SUM($AB$11:$AB$1000)/2</f>
        <v>0</v>
      </c>
      <c r="AC4" s="34">
        <f>SUM($AC$11:$AC$1000)/2</f>
        <v>0</v>
      </c>
      <c r="AD4" s="34">
        <f>SUM($AD$11:$AD$1000)/2</f>
        <v>0</v>
      </c>
    </row>
    <row r="5" spans="1:30" s="17" customFormat="1" ht="12.95" customHeight="1" x14ac:dyDescent="0.25">
      <c r="A5" s="16">
        <v>1</v>
      </c>
      <c r="B5" s="2"/>
      <c r="C5" s="83"/>
      <c r="D5" s="85" t="e">
        <f>IF(#REF!="Balance analytique",,#REF!)</f>
        <v>#REF!</v>
      </c>
      <c r="F5" s="17">
        <f t="shared" ref="F5:H5" si="0">E5+1</f>
        <v>1</v>
      </c>
      <c r="G5" s="67"/>
      <c r="H5" s="17">
        <f t="shared" si="0"/>
        <v>1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56"/>
      <c r="Y5" s="56"/>
      <c r="Z5" s="56"/>
      <c r="AA5" s="56"/>
      <c r="AB5" s="56"/>
      <c r="AC5" s="56"/>
      <c r="AD5" s="73"/>
    </row>
    <row r="6" spans="1:30" ht="12.95" hidden="1" customHeight="1" x14ac:dyDescent="0.2">
      <c r="A6" s="4"/>
      <c r="B6" s="17" t="e">
        <f>IF(#REF!="Balance analytique",,"Vous n'avez pas Importer la bonne balance")</f>
        <v>#REF!</v>
      </c>
      <c r="D6" s="53"/>
      <c r="G6" s="67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AB6" s="3"/>
      <c r="AC6" s="3"/>
      <c r="AD6" s="74"/>
    </row>
    <row r="7" spans="1:30" ht="12.95" hidden="1" customHeight="1" x14ac:dyDescent="0.2">
      <c r="A7" s="6" t="s">
        <v>157</v>
      </c>
      <c r="B7" s="6"/>
      <c r="C7" s="7"/>
      <c r="D7" s="53"/>
      <c r="F7" s="5"/>
      <c r="G7" s="68"/>
      <c r="H7" s="8"/>
      <c r="I7" s="42">
        <f>IF($A7=$I$3,$E7,0)</f>
        <v>0</v>
      </c>
      <c r="J7" s="42">
        <f>IF($A7=$J$3,$E7,0)</f>
        <v>0</v>
      </c>
      <c r="K7" s="42">
        <f>IF($A7=$K$3,$E7,0)</f>
        <v>0</v>
      </c>
      <c r="L7" s="42">
        <f>IF($A7=$L$3,$E7,0)</f>
        <v>0</v>
      </c>
      <c r="M7" s="42">
        <f>SUM(I7:L7)</f>
        <v>0</v>
      </c>
      <c r="N7" s="44">
        <f>IF($A7=$N$3,$E7,0)</f>
        <v>0</v>
      </c>
      <c r="O7" s="44">
        <f>IF($A7=$O$3,$E7,0)</f>
        <v>0</v>
      </c>
      <c r="P7" s="44">
        <f>IF($A7=$P$3,$E7,0)</f>
        <v>0</v>
      </c>
      <c r="Q7" s="44">
        <f>IF($A7=$Q$3,$E7,0)</f>
        <v>0</v>
      </c>
      <c r="R7" s="44">
        <f>SUM(N7:Q7)</f>
        <v>0</v>
      </c>
      <c r="S7" s="45">
        <f>IF($A7=$S$3,$E7,0)</f>
        <v>0</v>
      </c>
      <c r="T7" s="45">
        <f>IF($A7=$T$3,$E7,0)</f>
        <v>0</v>
      </c>
      <c r="U7" s="45">
        <f>IF($A7=$U$3,$E7,0)</f>
        <v>0</v>
      </c>
      <c r="V7" s="45">
        <f>IF($A7=$V$3,$E7,0)</f>
        <v>0</v>
      </c>
      <c r="W7" s="45">
        <f>SUM(S7:V7)</f>
        <v>0</v>
      </c>
      <c r="X7" s="40">
        <f>IF($A7=$X$3,$E7,0)</f>
        <v>0</v>
      </c>
      <c r="Y7" s="40">
        <f>IF($A7=$Y$3,$E7,0)</f>
        <v>0</v>
      </c>
      <c r="Z7" s="40">
        <f>IF($A7=$Z$3,$E7,0)</f>
        <v>0</v>
      </c>
      <c r="AA7" s="40">
        <f>IF($A7=$AA$3,$E7,0)</f>
        <v>0</v>
      </c>
      <c r="AB7" s="40">
        <f>IF($A7=$AB$3,$E7,0)</f>
        <v>0</v>
      </c>
      <c r="AC7" s="40">
        <f>IF(SUM(I7:AB7)=0,E7,"")</f>
        <v>0</v>
      </c>
      <c r="AD7" s="75">
        <f>SUM(X7:AC7)</f>
        <v>0</v>
      </c>
    </row>
    <row r="8" spans="1:30" ht="12.95" hidden="1" customHeight="1" x14ac:dyDescent="0.2">
      <c r="A8" s="6" t="s">
        <v>158</v>
      </c>
      <c r="B8" s="6"/>
      <c r="C8" s="7"/>
      <c r="D8" s="4"/>
      <c r="F8" s="5"/>
      <c r="G8" s="67"/>
      <c r="H8" s="15"/>
      <c r="I8" s="46"/>
      <c r="J8" s="46"/>
      <c r="K8" s="46"/>
      <c r="L8" s="46"/>
      <c r="M8" s="46"/>
      <c r="N8" s="43"/>
      <c r="O8" s="43"/>
      <c r="P8" s="43"/>
      <c r="Q8" s="43"/>
      <c r="R8" s="43"/>
      <c r="S8" s="50"/>
      <c r="T8" s="50"/>
      <c r="U8" s="50"/>
      <c r="V8" s="50"/>
      <c r="W8" s="50"/>
      <c r="X8" s="41"/>
      <c r="Y8" s="41"/>
      <c r="Z8" s="41"/>
      <c r="AA8" s="41"/>
      <c r="AB8" s="41"/>
      <c r="AC8" s="41"/>
      <c r="AD8" s="76"/>
    </row>
    <row r="9" spans="1:30" s="1" customFormat="1" ht="12.95" hidden="1" customHeight="1" x14ac:dyDescent="0.2">
      <c r="A9" s="39" t="s">
        <v>159</v>
      </c>
      <c r="B9" s="1">
        <v>2</v>
      </c>
      <c r="C9" s="1">
        <f t="shared" ref="C9:F9" si="1">B9+1</f>
        <v>3</v>
      </c>
      <c r="D9" s="1">
        <f t="shared" si="1"/>
        <v>4</v>
      </c>
      <c r="E9" s="1">
        <f t="shared" si="1"/>
        <v>5</v>
      </c>
      <c r="F9" s="1">
        <f t="shared" si="1"/>
        <v>6</v>
      </c>
      <c r="G9" s="1">
        <f t="shared" ref="G9" si="2">F9+1</f>
        <v>7</v>
      </c>
      <c r="H9" s="1">
        <f t="shared" ref="H9" si="3">G9+1</f>
        <v>8</v>
      </c>
      <c r="I9" s="1">
        <f t="shared" ref="I9" si="4">H9+1</f>
        <v>9</v>
      </c>
      <c r="J9" s="1">
        <f t="shared" ref="J9" si="5">I9+1</f>
        <v>10</v>
      </c>
      <c r="K9" s="1">
        <f t="shared" ref="K9" si="6">J9+1</f>
        <v>11</v>
      </c>
      <c r="L9" s="1">
        <f t="shared" ref="L9" si="7">K9+1</f>
        <v>12</v>
      </c>
      <c r="M9" s="1">
        <f t="shared" ref="M9" si="8">L9+1</f>
        <v>13</v>
      </c>
      <c r="N9" s="1">
        <f t="shared" ref="N9" si="9">M9+1</f>
        <v>14</v>
      </c>
      <c r="O9" s="1">
        <f t="shared" ref="O9" si="10">N9+1</f>
        <v>15</v>
      </c>
      <c r="P9" s="1">
        <f t="shared" ref="P9" si="11">O9+1</f>
        <v>16</v>
      </c>
      <c r="Q9" s="1">
        <f t="shared" ref="Q9" si="12">P9+1</f>
        <v>17</v>
      </c>
      <c r="R9" s="1">
        <f t="shared" ref="R9" si="13">Q9+1</f>
        <v>18</v>
      </c>
      <c r="S9" s="1">
        <f t="shared" ref="S9" si="14">R9+1</f>
        <v>19</v>
      </c>
      <c r="T9" s="1">
        <f t="shared" ref="T9" si="15">S9+1</f>
        <v>20</v>
      </c>
      <c r="U9" s="1">
        <f t="shared" ref="U9" si="16">T9+1</f>
        <v>21</v>
      </c>
      <c r="V9" s="1">
        <f t="shared" ref="V9" si="17">U9+1</f>
        <v>22</v>
      </c>
      <c r="W9" s="1">
        <f t="shared" ref="W9" si="18">V9+1</f>
        <v>23</v>
      </c>
      <c r="X9" s="1">
        <f t="shared" ref="X9" si="19">W9+1</f>
        <v>24</v>
      </c>
      <c r="Y9" s="1">
        <f t="shared" ref="Y9" si="20">X9+1</f>
        <v>25</v>
      </c>
      <c r="Z9" s="1">
        <f t="shared" ref="Z9" si="21">Y9+1</f>
        <v>26</v>
      </c>
      <c r="AA9" s="1">
        <f t="shared" ref="AA9" si="22">Z9+1</f>
        <v>27</v>
      </c>
      <c r="AB9" s="1">
        <f t="shared" ref="AB9" si="23">AA9+1</f>
        <v>28</v>
      </c>
      <c r="AC9" s="1">
        <f t="shared" ref="AC9" si="24">AB9+1</f>
        <v>29</v>
      </c>
      <c r="AD9" s="77">
        <f t="shared" ref="AD9" si="25">AC9+1</f>
        <v>30</v>
      </c>
    </row>
    <row r="10" spans="1:30" ht="12.95" customHeight="1" x14ac:dyDescent="0.2">
      <c r="G10" s="69"/>
      <c r="H10" s="37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4"/>
    </row>
    <row r="11" spans="1:30" ht="12.75" customHeight="1" x14ac:dyDescent="0.2">
      <c r="A11" s="90" t="s">
        <v>0</v>
      </c>
      <c r="B11" s="90" t="s">
        <v>1</v>
      </c>
      <c r="C11" s="90" t="s">
        <v>2</v>
      </c>
      <c r="D11" s="90" t="s">
        <v>3</v>
      </c>
      <c r="E11" s="90" t="s">
        <v>4</v>
      </c>
      <c r="G11"/>
      <c r="AD11"/>
    </row>
    <row r="12" spans="1:30" ht="12.75" customHeight="1" x14ac:dyDescent="0.2">
      <c r="A12" s="91" t="s">
        <v>31</v>
      </c>
      <c r="B12" s="91"/>
      <c r="C12" s="86"/>
      <c r="D12" s="86"/>
      <c r="E12" s="86"/>
      <c r="G12"/>
      <c r="AD12"/>
    </row>
    <row r="13" spans="1:30" ht="12.75" customHeight="1" x14ac:dyDescent="0.2">
      <c r="A13" s="92" t="s">
        <v>8</v>
      </c>
      <c r="B13" s="92" t="s">
        <v>9</v>
      </c>
      <c r="C13" s="93">
        <v>86.46</v>
      </c>
      <c r="D13" s="94" t="s">
        <v>5</v>
      </c>
      <c r="E13" s="93">
        <v>86.46</v>
      </c>
      <c r="G13"/>
      <c r="AD13"/>
    </row>
    <row r="14" spans="1:30" ht="12.75" customHeight="1" x14ac:dyDescent="0.2">
      <c r="A14" s="95" t="s">
        <v>32</v>
      </c>
      <c r="B14" s="95"/>
      <c r="C14" s="87">
        <v>86.46</v>
      </c>
      <c r="D14" s="87">
        <v>0</v>
      </c>
      <c r="E14" s="87">
        <v>86.46</v>
      </c>
      <c r="G14"/>
      <c r="AD14"/>
    </row>
    <row r="15" spans="1:30" ht="12.75" customHeight="1" x14ac:dyDescent="0.2">
      <c r="A15" s="91" t="s">
        <v>40</v>
      </c>
      <c r="B15" s="91"/>
      <c r="C15" s="86"/>
      <c r="D15" s="86"/>
      <c r="E15" s="86"/>
      <c r="G15"/>
      <c r="AD15"/>
    </row>
    <row r="16" spans="1:30" ht="12.75" customHeight="1" x14ac:dyDescent="0.2">
      <c r="A16" s="92" t="s">
        <v>8</v>
      </c>
      <c r="B16" s="92" t="s">
        <v>9</v>
      </c>
      <c r="C16" s="93">
        <v>205.25</v>
      </c>
      <c r="D16" s="94" t="s">
        <v>5</v>
      </c>
      <c r="E16" s="93">
        <v>205.25</v>
      </c>
      <c r="G16"/>
      <c r="AD16"/>
    </row>
    <row r="17" spans="1:30" ht="12.75" customHeight="1" x14ac:dyDescent="0.2">
      <c r="A17" s="92" t="s">
        <v>13</v>
      </c>
      <c r="B17" s="92" t="s">
        <v>14</v>
      </c>
      <c r="C17" s="93">
        <v>147.80000000000001</v>
      </c>
      <c r="D17" s="94" t="s">
        <v>5</v>
      </c>
      <c r="E17" s="93">
        <v>147.80000000000001</v>
      </c>
      <c r="G17"/>
      <c r="AD17"/>
    </row>
    <row r="18" spans="1:30" ht="12.75" customHeight="1" x14ac:dyDescent="0.2">
      <c r="A18" s="95" t="s">
        <v>45</v>
      </c>
      <c r="B18" s="95"/>
      <c r="C18" s="87">
        <v>353.05</v>
      </c>
      <c r="D18" s="87">
        <v>0</v>
      </c>
      <c r="E18" s="87">
        <v>353.05</v>
      </c>
      <c r="G18"/>
      <c r="AD18"/>
    </row>
    <row r="19" spans="1:30" ht="12.75" customHeight="1" x14ac:dyDescent="0.2">
      <c r="A19" s="91" t="s">
        <v>53</v>
      </c>
      <c r="B19" s="91"/>
      <c r="C19" s="86"/>
      <c r="D19" s="86"/>
      <c r="E19" s="86"/>
      <c r="G19"/>
      <c r="AD19"/>
    </row>
    <row r="20" spans="1:30" ht="12.75" customHeight="1" x14ac:dyDescent="0.2">
      <c r="A20" s="92" t="s">
        <v>8</v>
      </c>
      <c r="B20" s="92" t="s">
        <v>9</v>
      </c>
      <c r="C20" s="93">
        <v>1100.6500000000001</v>
      </c>
      <c r="D20" s="94" t="s">
        <v>5</v>
      </c>
      <c r="E20" s="93">
        <v>1100.6500000000001</v>
      </c>
      <c r="G20"/>
      <c r="AD20"/>
    </row>
    <row r="21" spans="1:30" ht="12.75" customHeight="1" x14ac:dyDescent="0.2">
      <c r="A21" s="92" t="s">
        <v>13</v>
      </c>
      <c r="B21" s="92" t="s">
        <v>14</v>
      </c>
      <c r="C21" s="93">
        <v>216.6</v>
      </c>
      <c r="D21" s="94" t="s">
        <v>5</v>
      </c>
      <c r="E21" s="93">
        <v>216.6</v>
      </c>
      <c r="G21"/>
      <c r="AD21"/>
    </row>
    <row r="22" spans="1:30" ht="12.75" customHeight="1" x14ac:dyDescent="0.2">
      <c r="A22" s="95" t="s">
        <v>54</v>
      </c>
      <c r="B22" s="95"/>
      <c r="C22" s="87">
        <v>1317.25</v>
      </c>
      <c r="D22" s="87">
        <v>0</v>
      </c>
      <c r="E22" s="87">
        <v>1317.25</v>
      </c>
      <c r="G22"/>
      <c r="AD22"/>
    </row>
    <row r="23" spans="1:30" ht="12.75" customHeight="1" x14ac:dyDescent="0.2">
      <c r="A23" s="91" t="s">
        <v>55</v>
      </c>
      <c r="B23" s="91"/>
      <c r="C23" s="86"/>
      <c r="D23" s="86"/>
      <c r="E23" s="86"/>
      <c r="G23"/>
      <c r="AD23"/>
    </row>
    <row r="24" spans="1:30" ht="12.75" customHeight="1" x14ac:dyDescent="0.2">
      <c r="A24" s="92" t="s">
        <v>8</v>
      </c>
      <c r="B24" s="92" t="s">
        <v>9</v>
      </c>
      <c r="C24" s="93">
        <v>86.85</v>
      </c>
      <c r="D24" s="94" t="s">
        <v>5</v>
      </c>
      <c r="E24" s="93">
        <v>86.85</v>
      </c>
      <c r="G24"/>
      <c r="AD24"/>
    </row>
    <row r="25" spans="1:30" ht="12.75" customHeight="1" x14ac:dyDescent="0.2">
      <c r="A25" s="92" t="s">
        <v>13</v>
      </c>
      <c r="B25" s="92" t="s">
        <v>14</v>
      </c>
      <c r="C25" s="93">
        <v>50</v>
      </c>
      <c r="D25" s="94" t="s">
        <v>5</v>
      </c>
      <c r="E25" s="93">
        <v>50</v>
      </c>
      <c r="G25"/>
      <c r="AD25"/>
    </row>
    <row r="26" spans="1:30" ht="12.75" customHeight="1" x14ac:dyDescent="0.2">
      <c r="A26" s="95" t="s">
        <v>56</v>
      </c>
      <c r="B26" s="95"/>
      <c r="C26" s="87">
        <v>136.85</v>
      </c>
      <c r="D26" s="87">
        <v>0</v>
      </c>
      <c r="E26" s="87">
        <v>136.85</v>
      </c>
      <c r="G26"/>
      <c r="AD26"/>
    </row>
    <row r="27" spans="1:30" ht="12.75" customHeight="1" x14ac:dyDescent="0.2">
      <c r="A27" s="91" t="s">
        <v>57</v>
      </c>
      <c r="B27" s="91"/>
      <c r="C27" s="86"/>
      <c r="D27" s="86"/>
      <c r="E27" s="86"/>
      <c r="G27"/>
      <c r="AD27"/>
    </row>
    <row r="28" spans="1:30" ht="12.75" customHeight="1" x14ac:dyDescent="0.2">
      <c r="A28" s="92" t="s">
        <v>8</v>
      </c>
      <c r="B28" s="92" t="s">
        <v>9</v>
      </c>
      <c r="C28" s="93">
        <v>274.75</v>
      </c>
      <c r="D28" s="94" t="s">
        <v>5</v>
      </c>
      <c r="E28" s="93">
        <v>274.75</v>
      </c>
      <c r="G28"/>
      <c r="AD28"/>
    </row>
    <row r="29" spans="1:30" ht="15" customHeight="1" x14ac:dyDescent="0.2">
      <c r="A29" s="92" t="s">
        <v>13</v>
      </c>
      <c r="B29" s="92" t="s">
        <v>14</v>
      </c>
      <c r="C29" s="93">
        <v>53.73</v>
      </c>
      <c r="D29" s="94" t="s">
        <v>5</v>
      </c>
      <c r="E29" s="93">
        <v>53.73</v>
      </c>
      <c r="G29"/>
      <c r="AD29"/>
    </row>
    <row r="30" spans="1:30" ht="12.75" customHeight="1" x14ac:dyDescent="0.2">
      <c r="A30" s="92" t="s">
        <v>17</v>
      </c>
      <c r="B30" s="92" t="s">
        <v>18</v>
      </c>
      <c r="C30" s="93">
        <v>41.4</v>
      </c>
      <c r="D30" s="94" t="s">
        <v>5</v>
      </c>
      <c r="E30" s="93">
        <v>41.4</v>
      </c>
      <c r="G30"/>
      <c r="AD30"/>
    </row>
    <row r="31" spans="1:30" ht="12.75" customHeight="1" x14ac:dyDescent="0.2">
      <c r="A31" s="95" t="s">
        <v>62</v>
      </c>
      <c r="B31" s="95"/>
      <c r="C31" s="87">
        <v>369.88</v>
      </c>
      <c r="D31" s="87">
        <v>0</v>
      </c>
      <c r="E31" s="87">
        <v>369.88</v>
      </c>
      <c r="G31"/>
      <c r="AD31"/>
    </row>
    <row r="32" spans="1:30" ht="12.75" customHeight="1" x14ac:dyDescent="0.2">
      <c r="A32" s="91" t="s">
        <v>63</v>
      </c>
      <c r="B32" s="91"/>
      <c r="C32" s="86"/>
      <c r="D32" s="86"/>
      <c r="E32" s="86"/>
      <c r="G32"/>
      <c r="AD32"/>
    </row>
    <row r="33" spans="1:30" ht="12.75" customHeight="1" x14ac:dyDescent="0.2">
      <c r="A33" s="92" t="s">
        <v>64</v>
      </c>
      <c r="B33" s="92" t="s">
        <v>65</v>
      </c>
      <c r="C33" s="93">
        <v>1330</v>
      </c>
      <c r="D33" s="94" t="s">
        <v>5</v>
      </c>
      <c r="E33" s="93">
        <v>1330</v>
      </c>
      <c r="G33"/>
      <c r="AD33"/>
    </row>
    <row r="34" spans="1:30" ht="12.75" customHeight="1" x14ac:dyDescent="0.2">
      <c r="A34" s="95" t="s">
        <v>66</v>
      </c>
      <c r="B34" s="95"/>
      <c r="C34" s="87">
        <v>1330</v>
      </c>
      <c r="D34" s="87">
        <v>0</v>
      </c>
      <c r="E34" s="87">
        <v>1330</v>
      </c>
      <c r="G34"/>
      <c r="AD34"/>
    </row>
    <row r="35" spans="1:30" ht="12.75" customHeight="1" x14ac:dyDescent="0.2">
      <c r="A35" s="91" t="s">
        <v>67</v>
      </c>
      <c r="B35" s="91"/>
      <c r="C35" s="86"/>
      <c r="D35" s="86"/>
      <c r="E35" s="86"/>
      <c r="G35"/>
      <c r="AD35"/>
    </row>
    <row r="36" spans="1:30" ht="12.75" customHeight="1" x14ac:dyDescent="0.2">
      <c r="A36" s="92" t="s">
        <v>68</v>
      </c>
      <c r="B36" s="92" t="s">
        <v>69</v>
      </c>
      <c r="C36" s="94" t="s">
        <v>5</v>
      </c>
      <c r="D36" s="93">
        <v>1800</v>
      </c>
      <c r="E36" s="93">
        <v>-1800</v>
      </c>
      <c r="G36"/>
      <c r="AD36"/>
    </row>
    <row r="37" spans="1:30" ht="12.75" customHeight="1" x14ac:dyDescent="0.2">
      <c r="A37" s="95" t="s">
        <v>70</v>
      </c>
      <c r="B37" s="95"/>
      <c r="C37" s="87">
        <v>0</v>
      </c>
      <c r="D37" s="87">
        <v>1800</v>
      </c>
      <c r="E37" s="87">
        <v>-1800</v>
      </c>
      <c r="G37"/>
      <c r="AD37"/>
    </row>
    <row r="38" spans="1:30" ht="12.75" customHeight="1" x14ac:dyDescent="0.2">
      <c r="A38" s="91" t="s">
        <v>71</v>
      </c>
      <c r="B38" s="91"/>
      <c r="C38" s="86"/>
      <c r="D38" s="86"/>
      <c r="E38" s="86"/>
      <c r="G38"/>
      <c r="AD38"/>
    </row>
    <row r="39" spans="1:30" ht="12.75" customHeight="1" x14ac:dyDescent="0.2">
      <c r="A39" s="92" t="s">
        <v>72</v>
      </c>
      <c r="B39" s="92" t="s">
        <v>73</v>
      </c>
      <c r="C39" s="94" t="s">
        <v>5</v>
      </c>
      <c r="D39" s="93">
        <v>135119.88</v>
      </c>
      <c r="E39" s="93">
        <v>-135119.88</v>
      </c>
      <c r="G39"/>
      <c r="AD39"/>
    </row>
    <row r="40" spans="1:30" ht="12.75" customHeight="1" x14ac:dyDescent="0.2">
      <c r="A40" s="95" t="s">
        <v>74</v>
      </c>
      <c r="B40" s="95"/>
      <c r="C40" s="87">
        <v>0</v>
      </c>
      <c r="D40" s="87">
        <v>135119.88</v>
      </c>
      <c r="E40" s="87">
        <v>-135119.88</v>
      </c>
      <c r="G40"/>
      <c r="AD40"/>
    </row>
    <row r="41" spans="1:30" ht="12.75" customHeight="1" x14ac:dyDescent="0.2">
      <c r="A41" s="91" t="s">
        <v>75</v>
      </c>
      <c r="B41" s="91"/>
      <c r="C41" s="86"/>
      <c r="D41" s="86"/>
      <c r="E41" s="86"/>
      <c r="G41"/>
      <c r="AD41"/>
    </row>
    <row r="42" spans="1:30" ht="12.75" customHeight="1" x14ac:dyDescent="0.2">
      <c r="A42" s="92" t="s">
        <v>8</v>
      </c>
      <c r="B42" s="92" t="s">
        <v>9</v>
      </c>
      <c r="C42" s="93">
        <v>580.15</v>
      </c>
      <c r="D42" s="94" t="s">
        <v>5</v>
      </c>
      <c r="E42" s="93">
        <v>580.15</v>
      </c>
      <c r="G42"/>
      <c r="AD42"/>
    </row>
    <row r="43" spans="1:30" ht="12.75" customHeight="1" x14ac:dyDescent="0.2">
      <c r="A43" s="92" t="s">
        <v>76</v>
      </c>
      <c r="B43" s="92" t="s">
        <v>77</v>
      </c>
      <c r="C43" s="94" t="s">
        <v>5</v>
      </c>
      <c r="D43" s="93">
        <v>2365</v>
      </c>
      <c r="E43" s="93">
        <v>-2365</v>
      </c>
      <c r="G43"/>
      <c r="AD43"/>
    </row>
    <row r="44" spans="1:30" ht="12.75" customHeight="1" x14ac:dyDescent="0.2">
      <c r="A44" s="95" t="s">
        <v>78</v>
      </c>
      <c r="B44" s="95"/>
      <c r="C44" s="87">
        <v>580.15</v>
      </c>
      <c r="D44" s="87">
        <v>2365</v>
      </c>
      <c r="E44" s="87">
        <v>-1784.85</v>
      </c>
      <c r="G44"/>
      <c r="AD44"/>
    </row>
    <row r="45" spans="1:30" ht="12.75" customHeight="1" x14ac:dyDescent="0.2">
      <c r="A45" s="91" t="s">
        <v>80</v>
      </c>
      <c r="B45" s="91"/>
      <c r="C45" s="86"/>
      <c r="D45" s="86"/>
      <c r="E45" s="86"/>
      <c r="G45"/>
      <c r="AD45"/>
    </row>
    <row r="46" spans="1:30" ht="12.75" customHeight="1" x14ac:dyDescent="0.2">
      <c r="A46" s="92" t="s">
        <v>46</v>
      </c>
      <c r="B46" s="92" t="s">
        <v>47</v>
      </c>
      <c r="C46" s="93">
        <v>1034.99</v>
      </c>
      <c r="D46" s="94" t="s">
        <v>5</v>
      </c>
      <c r="E46" s="93">
        <v>1034.99</v>
      </c>
      <c r="G46"/>
      <c r="AD46"/>
    </row>
    <row r="47" spans="1:30" ht="12.75" customHeight="1" x14ac:dyDescent="0.2">
      <c r="A47" s="92" t="s">
        <v>8</v>
      </c>
      <c r="B47" s="92" t="s">
        <v>9</v>
      </c>
      <c r="C47" s="93">
        <v>90</v>
      </c>
      <c r="D47" s="94" t="s">
        <v>5</v>
      </c>
      <c r="E47" s="93">
        <v>90</v>
      </c>
      <c r="G47"/>
      <c r="AD47"/>
    </row>
    <row r="48" spans="1:30" ht="15" customHeight="1" x14ac:dyDescent="0.2">
      <c r="A48" s="92" t="s">
        <v>48</v>
      </c>
      <c r="B48" s="92" t="s">
        <v>49</v>
      </c>
      <c r="C48" s="93">
        <v>49.22</v>
      </c>
      <c r="D48" s="94" t="s">
        <v>5</v>
      </c>
      <c r="E48" s="93">
        <v>49.22</v>
      </c>
      <c r="G48"/>
      <c r="AD48"/>
    </row>
    <row r="49" spans="1:30" ht="12.75" customHeight="1" x14ac:dyDescent="0.2">
      <c r="A49" s="92" t="s">
        <v>50</v>
      </c>
      <c r="B49" s="92" t="s">
        <v>51</v>
      </c>
      <c r="C49" s="94" t="s">
        <v>5</v>
      </c>
      <c r="D49" s="93">
        <v>10.6</v>
      </c>
      <c r="E49" s="93">
        <v>-10.6</v>
      </c>
      <c r="G49"/>
      <c r="AD49"/>
    </row>
    <row r="50" spans="1:30" ht="12.75" customHeight="1" x14ac:dyDescent="0.2">
      <c r="A50" s="92" t="s">
        <v>76</v>
      </c>
      <c r="B50" s="92" t="s">
        <v>77</v>
      </c>
      <c r="C50" s="93">
        <v>110</v>
      </c>
      <c r="D50" s="93">
        <v>1870</v>
      </c>
      <c r="E50" s="93">
        <v>-1760</v>
      </c>
      <c r="G50"/>
      <c r="AD50"/>
    </row>
    <row r="51" spans="1:30" ht="12.75" customHeight="1" x14ac:dyDescent="0.2">
      <c r="A51" s="95" t="s">
        <v>81</v>
      </c>
      <c r="B51" s="95"/>
      <c r="C51" s="87">
        <v>1284.21</v>
      </c>
      <c r="D51" s="87">
        <v>1880.6</v>
      </c>
      <c r="E51" s="87">
        <v>-596.39</v>
      </c>
      <c r="G51"/>
      <c r="AD51"/>
    </row>
    <row r="52" spans="1:30" ht="12.75" customHeight="1" x14ac:dyDescent="0.2">
      <c r="A52" s="91" t="s">
        <v>82</v>
      </c>
      <c r="B52" s="91"/>
      <c r="C52" s="86"/>
      <c r="D52" s="86"/>
      <c r="E52" s="86"/>
      <c r="G52"/>
      <c r="AD52"/>
    </row>
    <row r="53" spans="1:30" ht="12.75" customHeight="1" x14ac:dyDescent="0.2">
      <c r="A53" s="92" t="s">
        <v>46</v>
      </c>
      <c r="B53" s="92" t="s">
        <v>47</v>
      </c>
      <c r="C53" s="93">
        <v>358.4</v>
      </c>
      <c r="D53" s="94" t="s">
        <v>5</v>
      </c>
      <c r="E53" s="93">
        <v>358.4</v>
      </c>
      <c r="G53"/>
      <c r="AD53"/>
    </row>
    <row r="54" spans="1:30" ht="12.75" customHeight="1" x14ac:dyDescent="0.2">
      <c r="A54" s="92" t="s">
        <v>8</v>
      </c>
      <c r="B54" s="92" t="s">
        <v>9</v>
      </c>
      <c r="C54" s="93">
        <v>58.5</v>
      </c>
      <c r="D54" s="94" t="s">
        <v>5</v>
      </c>
      <c r="E54" s="93">
        <v>58.5</v>
      </c>
      <c r="G54"/>
      <c r="AD54"/>
    </row>
    <row r="55" spans="1:30" ht="12.75" customHeight="1" x14ac:dyDescent="0.2">
      <c r="A55" s="96" t="s">
        <v>13</v>
      </c>
      <c r="B55" s="96" t="s">
        <v>14</v>
      </c>
      <c r="C55" s="97">
        <v>7.14</v>
      </c>
      <c r="D55" s="98" t="s">
        <v>5</v>
      </c>
      <c r="E55" s="97">
        <v>7.14</v>
      </c>
      <c r="G55"/>
      <c r="AD55"/>
    </row>
    <row r="56" spans="1:30" ht="12.75" customHeight="1" x14ac:dyDescent="0.2">
      <c r="A56" s="92" t="s">
        <v>48</v>
      </c>
      <c r="B56" s="92" t="s">
        <v>49</v>
      </c>
      <c r="C56" s="93">
        <v>114.84</v>
      </c>
      <c r="D56" s="94" t="s">
        <v>5</v>
      </c>
      <c r="E56" s="93">
        <v>114.84</v>
      </c>
      <c r="G56"/>
      <c r="AD56"/>
    </row>
    <row r="57" spans="1:30" ht="15" customHeight="1" x14ac:dyDescent="0.2">
      <c r="A57" s="92" t="s">
        <v>50</v>
      </c>
      <c r="B57" s="92" t="s">
        <v>51</v>
      </c>
      <c r="C57" s="94" t="s">
        <v>5</v>
      </c>
      <c r="D57" s="93">
        <v>24.45</v>
      </c>
      <c r="E57" s="93">
        <v>-24.45</v>
      </c>
      <c r="G57"/>
      <c r="AD57"/>
    </row>
    <row r="58" spans="1:30" ht="12.75" customHeight="1" x14ac:dyDescent="0.2">
      <c r="A58" s="92" t="s">
        <v>76</v>
      </c>
      <c r="B58" s="92" t="s">
        <v>77</v>
      </c>
      <c r="C58" s="94" t="s">
        <v>5</v>
      </c>
      <c r="D58" s="93">
        <v>1305</v>
      </c>
      <c r="E58" s="93">
        <v>-1305</v>
      </c>
      <c r="G58"/>
      <c r="AD58"/>
    </row>
    <row r="59" spans="1:30" ht="12.75" customHeight="1" x14ac:dyDescent="0.2">
      <c r="A59" s="95" t="s">
        <v>83</v>
      </c>
      <c r="B59" s="95"/>
      <c r="C59" s="87">
        <v>538.88</v>
      </c>
      <c r="D59" s="87">
        <v>1329.45</v>
      </c>
      <c r="E59" s="87">
        <v>-790.57</v>
      </c>
      <c r="G59"/>
      <c r="AD59"/>
    </row>
    <row r="60" spans="1:30" ht="12.75" customHeight="1" x14ac:dyDescent="0.2">
      <c r="A60" s="91" t="s">
        <v>84</v>
      </c>
      <c r="B60" s="91"/>
      <c r="C60" s="86"/>
      <c r="D60" s="86"/>
      <c r="E60" s="86"/>
      <c r="G60"/>
      <c r="AD60"/>
    </row>
    <row r="61" spans="1:30" ht="12.75" customHeight="1" x14ac:dyDescent="0.2">
      <c r="A61" s="92" t="s">
        <v>46</v>
      </c>
      <c r="B61" s="92" t="s">
        <v>47</v>
      </c>
      <c r="C61" s="93">
        <v>399.6</v>
      </c>
      <c r="D61" s="94" t="s">
        <v>5</v>
      </c>
      <c r="E61" s="93">
        <v>399.6</v>
      </c>
      <c r="G61"/>
      <c r="AD61"/>
    </row>
    <row r="62" spans="1:30" ht="12.75" customHeight="1" x14ac:dyDescent="0.2">
      <c r="A62" s="92" t="s">
        <v>43</v>
      </c>
      <c r="B62" s="92" t="s">
        <v>44</v>
      </c>
      <c r="C62" s="93">
        <v>4.8</v>
      </c>
      <c r="D62" s="94" t="s">
        <v>5</v>
      </c>
      <c r="E62" s="93">
        <v>4.8</v>
      </c>
      <c r="G62"/>
      <c r="AD62"/>
    </row>
    <row r="63" spans="1:30" ht="12.75" customHeight="1" x14ac:dyDescent="0.2">
      <c r="A63" s="92" t="s">
        <v>76</v>
      </c>
      <c r="B63" s="92" t="s">
        <v>77</v>
      </c>
      <c r="C63" s="94" t="s">
        <v>5</v>
      </c>
      <c r="D63" s="93">
        <v>420</v>
      </c>
      <c r="E63" s="93">
        <v>-420</v>
      </c>
      <c r="G63"/>
      <c r="AD63"/>
    </row>
    <row r="64" spans="1:30" ht="12.75" customHeight="1" x14ac:dyDescent="0.2">
      <c r="A64" s="95" t="s">
        <v>85</v>
      </c>
      <c r="B64" s="95"/>
      <c r="C64" s="87">
        <v>404.4</v>
      </c>
      <c r="D64" s="87">
        <v>420</v>
      </c>
      <c r="E64" s="87">
        <v>-15.6</v>
      </c>
      <c r="G64"/>
      <c r="AD64"/>
    </row>
    <row r="65" spans="1:30" ht="12.75" customHeight="1" x14ac:dyDescent="0.2">
      <c r="A65" s="91" t="s">
        <v>86</v>
      </c>
      <c r="B65" s="91"/>
      <c r="C65" s="86"/>
      <c r="D65" s="86"/>
      <c r="E65" s="86"/>
      <c r="G65"/>
      <c r="AD65"/>
    </row>
    <row r="66" spans="1:30" ht="12.75" customHeight="1" x14ac:dyDescent="0.2">
      <c r="A66" s="92" t="s">
        <v>48</v>
      </c>
      <c r="B66" s="92" t="s">
        <v>49</v>
      </c>
      <c r="C66" s="93">
        <v>229.68</v>
      </c>
      <c r="D66" s="94" t="s">
        <v>5</v>
      </c>
      <c r="E66" s="93">
        <v>229.68</v>
      </c>
      <c r="G66"/>
      <c r="AD66"/>
    </row>
    <row r="67" spans="1:30" ht="12.75" customHeight="1" x14ac:dyDescent="0.2">
      <c r="A67" s="92" t="s">
        <v>50</v>
      </c>
      <c r="B67" s="92" t="s">
        <v>51</v>
      </c>
      <c r="C67" s="94" t="s">
        <v>5</v>
      </c>
      <c r="D67" s="93">
        <v>48.65</v>
      </c>
      <c r="E67" s="93">
        <v>-48.65</v>
      </c>
      <c r="G67"/>
      <c r="AD67"/>
    </row>
    <row r="68" spans="1:30" ht="12.75" customHeight="1" x14ac:dyDescent="0.2">
      <c r="A68" s="92" t="s">
        <v>76</v>
      </c>
      <c r="B68" s="92" t="s">
        <v>77</v>
      </c>
      <c r="C68" s="94" t="s">
        <v>5</v>
      </c>
      <c r="D68" s="93">
        <v>525</v>
      </c>
      <c r="E68" s="93">
        <v>-525</v>
      </c>
      <c r="G68"/>
      <c r="AD68"/>
    </row>
    <row r="69" spans="1:30" ht="12.75" customHeight="1" x14ac:dyDescent="0.2">
      <c r="A69" s="95" t="s">
        <v>87</v>
      </c>
      <c r="B69" s="95"/>
      <c r="C69" s="87">
        <v>229.68</v>
      </c>
      <c r="D69" s="87">
        <v>573.65</v>
      </c>
      <c r="E69" s="87">
        <v>-343.97</v>
      </c>
      <c r="G69"/>
      <c r="AD69"/>
    </row>
    <row r="70" spans="1:30" ht="12.75" customHeight="1" x14ac:dyDescent="0.2">
      <c r="A70" s="91" t="s">
        <v>88</v>
      </c>
      <c r="B70" s="91"/>
      <c r="C70" s="86"/>
      <c r="D70" s="86"/>
      <c r="E70" s="86"/>
      <c r="G70"/>
      <c r="AD70"/>
    </row>
    <row r="71" spans="1:30" ht="12.75" customHeight="1" x14ac:dyDescent="0.2">
      <c r="A71" s="92" t="s">
        <v>60</v>
      </c>
      <c r="B71" s="92" t="s">
        <v>61</v>
      </c>
      <c r="C71" s="93">
        <v>150</v>
      </c>
      <c r="D71" s="94" t="s">
        <v>5</v>
      </c>
      <c r="E71" s="93">
        <v>150</v>
      </c>
      <c r="G71"/>
      <c r="AD71"/>
    </row>
    <row r="72" spans="1:30" ht="12.75" customHeight="1" x14ac:dyDescent="0.2">
      <c r="A72" s="92" t="s">
        <v>8</v>
      </c>
      <c r="B72" s="92" t="s">
        <v>9</v>
      </c>
      <c r="C72" s="93">
        <v>441.2</v>
      </c>
      <c r="D72" s="94" t="s">
        <v>5</v>
      </c>
      <c r="E72" s="93">
        <v>441.2</v>
      </c>
      <c r="G72"/>
      <c r="AD72"/>
    </row>
    <row r="73" spans="1:30" ht="12.75" customHeight="1" x14ac:dyDescent="0.2">
      <c r="A73" s="92" t="s">
        <v>13</v>
      </c>
      <c r="B73" s="92" t="s">
        <v>14</v>
      </c>
      <c r="C73" s="93">
        <v>310</v>
      </c>
      <c r="D73" s="94" t="s">
        <v>5</v>
      </c>
      <c r="E73" s="93">
        <v>310</v>
      </c>
      <c r="G73"/>
      <c r="AD73"/>
    </row>
    <row r="74" spans="1:30" ht="15" customHeight="1" x14ac:dyDescent="0.2">
      <c r="A74" s="92" t="s">
        <v>48</v>
      </c>
      <c r="B74" s="92" t="s">
        <v>49</v>
      </c>
      <c r="C74" s="93">
        <v>239.53</v>
      </c>
      <c r="D74" s="94" t="s">
        <v>5</v>
      </c>
      <c r="E74" s="93">
        <v>239.53</v>
      </c>
      <c r="G74"/>
      <c r="AD74"/>
    </row>
    <row r="75" spans="1:30" ht="12.75" customHeight="1" x14ac:dyDescent="0.2">
      <c r="A75" s="92" t="s">
        <v>50</v>
      </c>
      <c r="B75" s="92" t="s">
        <v>51</v>
      </c>
      <c r="C75" s="94" t="s">
        <v>5</v>
      </c>
      <c r="D75" s="93">
        <v>49.53</v>
      </c>
      <c r="E75" s="93">
        <v>-49.53</v>
      </c>
      <c r="G75"/>
      <c r="AD75"/>
    </row>
    <row r="76" spans="1:30" ht="12.75" customHeight="1" x14ac:dyDescent="0.2">
      <c r="A76" s="95" t="s">
        <v>89</v>
      </c>
      <c r="B76" s="95"/>
      <c r="C76" s="87">
        <v>1140.73</v>
      </c>
      <c r="D76" s="87">
        <v>49.53</v>
      </c>
      <c r="E76" s="87">
        <v>1091.2</v>
      </c>
      <c r="G76"/>
      <c r="AD76"/>
    </row>
    <row r="77" spans="1:30" ht="12.75" customHeight="1" x14ac:dyDescent="0.2">
      <c r="A77" s="91" t="s">
        <v>91</v>
      </c>
      <c r="B77" s="91"/>
      <c r="C77" s="86"/>
      <c r="D77" s="86"/>
      <c r="E77" s="86"/>
      <c r="G77"/>
      <c r="AD77"/>
    </row>
    <row r="78" spans="1:30" ht="12.75" customHeight="1" x14ac:dyDescent="0.2">
      <c r="A78" s="92" t="s">
        <v>58</v>
      </c>
      <c r="B78" s="92" t="s">
        <v>59</v>
      </c>
      <c r="C78" s="93">
        <v>75</v>
      </c>
      <c r="D78" s="94" t="s">
        <v>5</v>
      </c>
      <c r="E78" s="93">
        <v>75</v>
      </c>
      <c r="G78"/>
      <c r="AD78"/>
    </row>
    <row r="79" spans="1:30" ht="12.75" customHeight="1" x14ac:dyDescent="0.2">
      <c r="A79" s="92" t="s">
        <v>13</v>
      </c>
      <c r="B79" s="92" t="s">
        <v>14</v>
      </c>
      <c r="C79" s="93">
        <v>7.5</v>
      </c>
      <c r="D79" s="94" t="s">
        <v>5</v>
      </c>
      <c r="E79" s="93">
        <v>7.5</v>
      </c>
      <c r="G79"/>
      <c r="AD79"/>
    </row>
    <row r="80" spans="1:30" ht="12.75" customHeight="1" x14ac:dyDescent="0.2">
      <c r="A80" s="92" t="s">
        <v>48</v>
      </c>
      <c r="B80" s="92" t="s">
        <v>49</v>
      </c>
      <c r="C80" s="93">
        <v>57.42</v>
      </c>
      <c r="D80" s="94" t="s">
        <v>5</v>
      </c>
      <c r="E80" s="93">
        <v>57.42</v>
      </c>
      <c r="G80"/>
      <c r="AD80"/>
    </row>
    <row r="81" spans="1:30" ht="12.75" customHeight="1" x14ac:dyDescent="0.2">
      <c r="A81" s="92" t="s">
        <v>50</v>
      </c>
      <c r="B81" s="92" t="s">
        <v>51</v>
      </c>
      <c r="C81" s="94" t="s">
        <v>5</v>
      </c>
      <c r="D81" s="93">
        <v>12.22</v>
      </c>
      <c r="E81" s="93">
        <v>-12.22</v>
      </c>
      <c r="G81"/>
      <c r="AD81"/>
    </row>
    <row r="82" spans="1:30" ht="12.75" customHeight="1" x14ac:dyDescent="0.2">
      <c r="A82" s="95" t="s">
        <v>92</v>
      </c>
      <c r="B82" s="95"/>
      <c r="C82" s="87">
        <v>139.91999999999999</v>
      </c>
      <c r="D82" s="87">
        <v>12.22</v>
      </c>
      <c r="E82" s="87">
        <v>127.7</v>
      </c>
      <c r="G82"/>
      <c r="AD82"/>
    </row>
    <row r="83" spans="1:30" ht="12.75" customHeight="1" x14ac:dyDescent="0.2">
      <c r="A83" s="91" t="s">
        <v>93</v>
      </c>
      <c r="B83" s="91"/>
      <c r="C83" s="86"/>
      <c r="D83" s="86"/>
      <c r="E83" s="86"/>
      <c r="G83"/>
      <c r="AD83"/>
    </row>
    <row r="84" spans="1:30" ht="12.75" customHeight="1" x14ac:dyDescent="0.2">
      <c r="A84" s="92" t="s">
        <v>58</v>
      </c>
      <c r="B84" s="92" t="s">
        <v>59</v>
      </c>
      <c r="C84" s="93">
        <v>75</v>
      </c>
      <c r="D84" s="94" t="s">
        <v>5</v>
      </c>
      <c r="E84" s="93">
        <v>75</v>
      </c>
      <c r="G84"/>
      <c r="AD84"/>
    </row>
    <row r="85" spans="1:30" ht="12.75" customHeight="1" x14ac:dyDescent="0.2">
      <c r="A85" s="92" t="s">
        <v>13</v>
      </c>
      <c r="B85" s="92" t="s">
        <v>14</v>
      </c>
      <c r="C85" s="93">
        <v>7.5</v>
      </c>
      <c r="D85" s="94" t="s">
        <v>5</v>
      </c>
      <c r="E85" s="93">
        <v>7.5</v>
      </c>
      <c r="G85"/>
      <c r="AD85"/>
    </row>
    <row r="86" spans="1:30" ht="12.75" customHeight="1" x14ac:dyDescent="0.2">
      <c r="A86" s="92" t="s">
        <v>48</v>
      </c>
      <c r="B86" s="92" t="s">
        <v>49</v>
      </c>
      <c r="C86" s="93">
        <v>57.42</v>
      </c>
      <c r="D86" s="94" t="s">
        <v>5</v>
      </c>
      <c r="E86" s="93">
        <v>57.42</v>
      </c>
      <c r="G86"/>
      <c r="AD86"/>
    </row>
    <row r="87" spans="1:30" ht="12.75" customHeight="1" x14ac:dyDescent="0.2">
      <c r="A87" s="92" t="s">
        <v>50</v>
      </c>
      <c r="B87" s="92" t="s">
        <v>51</v>
      </c>
      <c r="C87" s="94" t="s">
        <v>5</v>
      </c>
      <c r="D87" s="93">
        <v>12.23</v>
      </c>
      <c r="E87" s="93">
        <v>-12.23</v>
      </c>
      <c r="G87"/>
      <c r="AD87"/>
    </row>
    <row r="88" spans="1:30" ht="12.75" customHeight="1" x14ac:dyDescent="0.2">
      <c r="A88" s="95" t="s">
        <v>94</v>
      </c>
      <c r="B88" s="95"/>
      <c r="C88" s="87">
        <v>139.91999999999999</v>
      </c>
      <c r="D88" s="87">
        <v>12.23</v>
      </c>
      <c r="E88" s="87">
        <v>127.69</v>
      </c>
      <c r="G88"/>
      <c r="AD88"/>
    </row>
    <row r="89" spans="1:30" ht="12.75" customHeight="1" x14ac:dyDescent="0.2">
      <c r="A89" s="91" t="s">
        <v>95</v>
      </c>
      <c r="B89" s="91"/>
      <c r="C89" s="86"/>
      <c r="D89" s="86"/>
      <c r="E89" s="86"/>
      <c r="G89"/>
      <c r="AD89"/>
    </row>
    <row r="90" spans="1:30" ht="12.75" customHeight="1" x14ac:dyDescent="0.2">
      <c r="A90" s="92" t="s">
        <v>6</v>
      </c>
      <c r="B90" s="92" t="s">
        <v>7</v>
      </c>
      <c r="C90" s="93">
        <v>6</v>
      </c>
      <c r="D90" s="94" t="s">
        <v>5</v>
      </c>
      <c r="E90" s="93">
        <v>6</v>
      </c>
      <c r="G90"/>
      <c r="AD90"/>
    </row>
    <row r="91" spans="1:30" ht="12.75" customHeight="1" x14ac:dyDescent="0.2">
      <c r="A91" s="95" t="s">
        <v>96</v>
      </c>
      <c r="B91" s="95"/>
      <c r="C91" s="87">
        <v>6</v>
      </c>
      <c r="D91" s="87">
        <v>0</v>
      </c>
      <c r="E91" s="87">
        <v>6</v>
      </c>
      <c r="G91"/>
      <c r="AD91"/>
    </row>
    <row r="92" spans="1:30" ht="12.75" customHeight="1" x14ac:dyDescent="0.2">
      <c r="A92" s="91" t="s">
        <v>97</v>
      </c>
      <c r="B92" s="91"/>
      <c r="C92" s="86"/>
      <c r="D92" s="86"/>
      <c r="E92" s="86"/>
      <c r="G92"/>
      <c r="AD92"/>
    </row>
    <row r="93" spans="1:30" ht="12.75" customHeight="1" x14ac:dyDescent="0.2">
      <c r="A93" s="92" t="s">
        <v>29</v>
      </c>
      <c r="B93" s="92" t="s">
        <v>30</v>
      </c>
      <c r="C93" s="93">
        <v>2028</v>
      </c>
      <c r="D93" s="94" t="s">
        <v>5</v>
      </c>
      <c r="E93" s="93">
        <v>2028</v>
      </c>
      <c r="G93"/>
      <c r="AD93"/>
    </row>
    <row r="94" spans="1:30" ht="12.75" customHeight="1" x14ac:dyDescent="0.2">
      <c r="A94" s="92" t="s">
        <v>8</v>
      </c>
      <c r="B94" s="92" t="s">
        <v>9</v>
      </c>
      <c r="C94" s="93">
        <v>159.30000000000001</v>
      </c>
      <c r="D94" s="94" t="s">
        <v>5</v>
      </c>
      <c r="E94" s="93">
        <v>159.30000000000001</v>
      </c>
      <c r="G94"/>
      <c r="AD94"/>
    </row>
    <row r="95" spans="1:30" ht="12.75" customHeight="1" x14ac:dyDescent="0.2">
      <c r="A95" s="92" t="s">
        <v>13</v>
      </c>
      <c r="B95" s="92" t="s">
        <v>14</v>
      </c>
      <c r="C95" s="93">
        <v>420.8</v>
      </c>
      <c r="D95" s="94" t="s">
        <v>5</v>
      </c>
      <c r="E95" s="93">
        <v>420.8</v>
      </c>
      <c r="G95"/>
      <c r="AD95"/>
    </row>
    <row r="96" spans="1:30" ht="12.75" customHeight="1" x14ac:dyDescent="0.2">
      <c r="A96" s="95" t="s">
        <v>98</v>
      </c>
      <c r="B96" s="95"/>
      <c r="C96" s="87">
        <v>2608.1</v>
      </c>
      <c r="D96" s="87">
        <v>0</v>
      </c>
      <c r="E96" s="87">
        <v>2608.1</v>
      </c>
      <c r="G96"/>
      <c r="AD96"/>
    </row>
    <row r="97" spans="1:30" ht="15" customHeight="1" x14ac:dyDescent="0.2">
      <c r="A97" s="91" t="s">
        <v>163</v>
      </c>
      <c r="B97" s="91"/>
      <c r="C97" s="86"/>
      <c r="D97" s="86"/>
      <c r="E97" s="86"/>
      <c r="G97"/>
      <c r="AD97"/>
    </row>
    <row r="98" spans="1:30" ht="12.75" customHeight="1" x14ac:dyDescent="0.2">
      <c r="A98" s="92" t="s">
        <v>8</v>
      </c>
      <c r="B98" s="92" t="s">
        <v>9</v>
      </c>
      <c r="C98" s="93">
        <v>25.9</v>
      </c>
      <c r="D98" s="94" t="s">
        <v>5</v>
      </c>
      <c r="E98" s="93">
        <v>25.9</v>
      </c>
      <c r="G98"/>
      <c r="AD98"/>
    </row>
    <row r="99" spans="1:30" ht="12.75" customHeight="1" x14ac:dyDescent="0.2">
      <c r="A99" s="92" t="s">
        <v>13</v>
      </c>
      <c r="B99" s="92" t="s">
        <v>14</v>
      </c>
      <c r="C99" s="93">
        <v>35.75</v>
      </c>
      <c r="D99" s="94" t="s">
        <v>5</v>
      </c>
      <c r="E99" s="93">
        <v>35.75</v>
      </c>
      <c r="G99"/>
      <c r="AD99"/>
    </row>
    <row r="100" spans="1:30" ht="12.75" customHeight="1" x14ac:dyDescent="0.2">
      <c r="A100" s="92" t="s">
        <v>19</v>
      </c>
      <c r="B100" s="92" t="s">
        <v>20</v>
      </c>
      <c r="C100" s="93">
        <v>89</v>
      </c>
      <c r="D100" s="94" t="s">
        <v>5</v>
      </c>
      <c r="E100" s="93">
        <v>89</v>
      </c>
      <c r="G100"/>
      <c r="AD100"/>
    </row>
    <row r="101" spans="1:30" ht="12.75" customHeight="1" x14ac:dyDescent="0.2">
      <c r="A101" s="95" t="s">
        <v>164</v>
      </c>
      <c r="B101" s="95"/>
      <c r="C101" s="87">
        <v>150.65</v>
      </c>
      <c r="D101" s="87">
        <v>0</v>
      </c>
      <c r="E101" s="87">
        <v>150.65</v>
      </c>
      <c r="G101"/>
      <c r="AD101"/>
    </row>
    <row r="102" spans="1:30" ht="12.75" customHeight="1" x14ac:dyDescent="0.2">
      <c r="A102" s="91" t="s">
        <v>99</v>
      </c>
      <c r="B102" s="91"/>
      <c r="C102" s="86"/>
      <c r="D102" s="86"/>
      <c r="E102" s="86"/>
      <c r="G102"/>
      <c r="AD102"/>
    </row>
    <row r="103" spans="1:30" ht="12.75" customHeight="1" x14ac:dyDescent="0.2">
      <c r="A103" s="92" t="s">
        <v>41</v>
      </c>
      <c r="B103" s="92" t="s">
        <v>42</v>
      </c>
      <c r="C103" s="93">
        <v>24.97</v>
      </c>
      <c r="D103" s="94" t="s">
        <v>5</v>
      </c>
      <c r="E103" s="93">
        <v>24.97</v>
      </c>
      <c r="G103"/>
      <c r="AD103"/>
    </row>
    <row r="104" spans="1:30" ht="12.75" customHeight="1" x14ac:dyDescent="0.2">
      <c r="A104" s="92" t="s">
        <v>60</v>
      </c>
      <c r="B104" s="92" t="s">
        <v>61</v>
      </c>
      <c r="C104" s="93">
        <v>50</v>
      </c>
      <c r="D104" s="94" t="s">
        <v>5</v>
      </c>
      <c r="E104" s="93">
        <v>50</v>
      </c>
      <c r="G104"/>
      <c r="AD104"/>
    </row>
    <row r="105" spans="1:30" ht="12.75" customHeight="1" x14ac:dyDescent="0.2">
      <c r="A105" s="92" t="s">
        <v>8</v>
      </c>
      <c r="B105" s="92" t="s">
        <v>9</v>
      </c>
      <c r="C105" s="93">
        <v>385.2</v>
      </c>
      <c r="D105" s="94" t="s">
        <v>5</v>
      </c>
      <c r="E105" s="93">
        <v>385.2</v>
      </c>
      <c r="G105"/>
      <c r="AD105"/>
    </row>
    <row r="106" spans="1:30" ht="12.75" customHeight="1" x14ac:dyDescent="0.2">
      <c r="A106" s="92" t="s">
        <v>13</v>
      </c>
      <c r="B106" s="92" t="s">
        <v>14</v>
      </c>
      <c r="C106" s="93">
        <v>130.19999999999999</v>
      </c>
      <c r="D106" s="94" t="s">
        <v>5</v>
      </c>
      <c r="E106" s="93">
        <v>130.19999999999999</v>
      </c>
      <c r="G106"/>
      <c r="AD106"/>
    </row>
    <row r="107" spans="1:30" ht="12.75" customHeight="1" x14ac:dyDescent="0.2">
      <c r="A107" s="95" t="s">
        <v>100</v>
      </c>
      <c r="B107" s="95"/>
      <c r="C107" s="87">
        <v>590.37</v>
      </c>
      <c r="D107" s="87">
        <v>0</v>
      </c>
      <c r="E107" s="87">
        <v>590.37</v>
      </c>
      <c r="G107"/>
      <c r="AD107"/>
    </row>
    <row r="108" spans="1:30" ht="12.75" customHeight="1" x14ac:dyDescent="0.2">
      <c r="A108" s="91" t="s">
        <v>101</v>
      </c>
      <c r="B108" s="91"/>
      <c r="C108" s="86"/>
      <c r="D108" s="86"/>
      <c r="E108" s="86"/>
      <c r="G108"/>
      <c r="AD108"/>
    </row>
    <row r="109" spans="1:30" ht="12.75" customHeight="1" x14ac:dyDescent="0.2">
      <c r="A109" s="92" t="s">
        <v>8</v>
      </c>
      <c r="B109" s="92" t="s">
        <v>9</v>
      </c>
      <c r="C109" s="93">
        <v>22.5</v>
      </c>
      <c r="D109" s="94" t="s">
        <v>5</v>
      </c>
      <c r="E109" s="93">
        <v>22.5</v>
      </c>
      <c r="G109"/>
      <c r="AD109"/>
    </row>
    <row r="110" spans="1:30" ht="12.75" customHeight="1" x14ac:dyDescent="0.2">
      <c r="A110" s="92" t="s">
        <v>13</v>
      </c>
      <c r="B110" s="92" t="s">
        <v>14</v>
      </c>
      <c r="C110" s="93">
        <v>282.26</v>
      </c>
      <c r="D110" s="94" t="s">
        <v>5</v>
      </c>
      <c r="E110" s="93">
        <v>282.26</v>
      </c>
      <c r="G110"/>
      <c r="AD110"/>
    </row>
    <row r="111" spans="1:30" ht="12.75" customHeight="1" x14ac:dyDescent="0.2">
      <c r="A111" s="95" t="s">
        <v>102</v>
      </c>
      <c r="B111" s="95"/>
      <c r="C111" s="87">
        <v>304.76</v>
      </c>
      <c r="D111" s="87">
        <v>0</v>
      </c>
      <c r="E111" s="87">
        <v>304.76</v>
      </c>
      <c r="G111"/>
      <c r="AD111"/>
    </row>
    <row r="112" spans="1:30" ht="12.75" customHeight="1" x14ac:dyDescent="0.2">
      <c r="A112" s="91" t="s">
        <v>103</v>
      </c>
      <c r="B112" s="91"/>
      <c r="C112" s="86"/>
      <c r="D112" s="86"/>
      <c r="E112" s="86"/>
      <c r="G112"/>
      <c r="AD112"/>
    </row>
    <row r="113" spans="1:30" ht="12.75" customHeight="1" x14ac:dyDescent="0.2">
      <c r="A113" s="92" t="s">
        <v>8</v>
      </c>
      <c r="B113" s="92" t="s">
        <v>9</v>
      </c>
      <c r="C113" s="93">
        <v>202.3</v>
      </c>
      <c r="D113" s="94" t="s">
        <v>5</v>
      </c>
      <c r="E113" s="93">
        <v>202.3</v>
      </c>
      <c r="G113"/>
      <c r="AD113"/>
    </row>
    <row r="114" spans="1:30" ht="12.75" customHeight="1" x14ac:dyDescent="0.2">
      <c r="A114" s="92" t="s">
        <v>13</v>
      </c>
      <c r="B114" s="92" t="s">
        <v>14</v>
      </c>
      <c r="C114" s="93">
        <v>25</v>
      </c>
      <c r="D114" s="94" t="s">
        <v>5</v>
      </c>
      <c r="E114" s="93">
        <v>25</v>
      </c>
      <c r="G114"/>
      <c r="AD114"/>
    </row>
    <row r="115" spans="1:30" ht="12.75" customHeight="1" x14ac:dyDescent="0.2">
      <c r="A115" s="95" t="s">
        <v>104</v>
      </c>
      <c r="B115" s="95"/>
      <c r="C115" s="87">
        <v>227.3</v>
      </c>
      <c r="D115" s="87">
        <v>0</v>
      </c>
      <c r="E115" s="87">
        <v>227.3</v>
      </c>
      <c r="G115"/>
      <c r="AD115"/>
    </row>
    <row r="116" spans="1:30" ht="12.75" customHeight="1" x14ac:dyDescent="0.2">
      <c r="A116" s="91" t="s">
        <v>105</v>
      </c>
      <c r="B116" s="91"/>
      <c r="C116" s="86"/>
      <c r="D116" s="86"/>
      <c r="E116" s="86"/>
      <c r="G116"/>
      <c r="AD116"/>
    </row>
    <row r="117" spans="1:30" ht="12.75" customHeight="1" x14ac:dyDescent="0.2">
      <c r="A117" s="92" t="s">
        <v>41</v>
      </c>
      <c r="B117" s="92" t="s">
        <v>42</v>
      </c>
      <c r="C117" s="93">
        <v>254.79</v>
      </c>
      <c r="D117" s="94" t="s">
        <v>5</v>
      </c>
      <c r="E117" s="93">
        <v>254.79</v>
      </c>
      <c r="G117"/>
      <c r="AD117"/>
    </row>
    <row r="118" spans="1:30" ht="12.75" customHeight="1" x14ac:dyDescent="0.2">
      <c r="A118" s="92" t="s">
        <v>37</v>
      </c>
      <c r="B118" s="92" t="s">
        <v>126</v>
      </c>
      <c r="C118" s="93">
        <v>43.98</v>
      </c>
      <c r="D118" s="94" t="s">
        <v>5</v>
      </c>
      <c r="E118" s="93">
        <v>43.98</v>
      </c>
      <c r="G118"/>
      <c r="AD118"/>
    </row>
    <row r="119" spans="1:30" ht="12.75" customHeight="1" x14ac:dyDescent="0.2">
      <c r="A119" s="92" t="s">
        <v>106</v>
      </c>
      <c r="B119" s="92" t="s">
        <v>107</v>
      </c>
      <c r="C119" s="93">
        <v>1560.86</v>
      </c>
      <c r="D119" s="94" t="s">
        <v>5</v>
      </c>
      <c r="E119" s="93">
        <v>1560.86</v>
      </c>
      <c r="G119"/>
      <c r="AD119"/>
    </row>
    <row r="120" spans="1:30" ht="12.75" customHeight="1" x14ac:dyDescent="0.2">
      <c r="A120" s="92" t="s">
        <v>108</v>
      </c>
      <c r="B120" s="92" t="s">
        <v>109</v>
      </c>
      <c r="C120" s="93">
        <v>995.97</v>
      </c>
      <c r="D120" s="94" t="s">
        <v>5</v>
      </c>
      <c r="E120" s="93">
        <v>995.97</v>
      </c>
      <c r="G120"/>
      <c r="AD120"/>
    </row>
    <row r="121" spans="1:30" ht="12.75" customHeight="1" x14ac:dyDescent="0.2">
      <c r="A121" s="92" t="s">
        <v>46</v>
      </c>
      <c r="B121" s="92" t="s">
        <v>47</v>
      </c>
      <c r="C121" s="93">
        <v>888</v>
      </c>
      <c r="D121" s="94" t="s">
        <v>5</v>
      </c>
      <c r="E121" s="93">
        <v>888</v>
      </c>
      <c r="G121"/>
      <c r="AD121"/>
    </row>
    <row r="122" spans="1:30" ht="12.75" customHeight="1" x14ac:dyDescent="0.2">
      <c r="A122" s="92" t="s">
        <v>110</v>
      </c>
      <c r="B122" s="92" t="s">
        <v>111</v>
      </c>
      <c r="C122" s="93">
        <v>199</v>
      </c>
      <c r="D122" s="94" t="s">
        <v>5</v>
      </c>
      <c r="E122" s="93">
        <v>199</v>
      </c>
      <c r="G122"/>
      <c r="AD122"/>
    </row>
    <row r="123" spans="1:30" ht="15" customHeight="1" x14ac:dyDescent="0.2">
      <c r="A123" s="92" t="s">
        <v>8</v>
      </c>
      <c r="B123" s="92" t="s">
        <v>9</v>
      </c>
      <c r="C123" s="93">
        <v>24.03</v>
      </c>
      <c r="D123" s="94" t="s">
        <v>5</v>
      </c>
      <c r="E123" s="93">
        <v>24.03</v>
      </c>
      <c r="G123"/>
      <c r="AD123"/>
    </row>
    <row r="124" spans="1:30" ht="12.75" customHeight="1" x14ac:dyDescent="0.2">
      <c r="A124" s="92" t="s">
        <v>38</v>
      </c>
      <c r="B124" s="92" t="s">
        <v>39</v>
      </c>
      <c r="C124" s="93">
        <v>39.96</v>
      </c>
      <c r="D124" s="94" t="s">
        <v>5</v>
      </c>
      <c r="E124" s="93">
        <v>39.96</v>
      </c>
      <c r="G124"/>
      <c r="AD124"/>
    </row>
    <row r="125" spans="1:30" ht="12.75" customHeight="1" x14ac:dyDescent="0.2">
      <c r="A125" s="92" t="s">
        <v>112</v>
      </c>
      <c r="B125" s="92" t="s">
        <v>113</v>
      </c>
      <c r="C125" s="93">
        <v>24.97</v>
      </c>
      <c r="D125" s="94" t="s">
        <v>5</v>
      </c>
      <c r="E125" s="93">
        <v>24.97</v>
      </c>
      <c r="G125"/>
      <c r="AD125"/>
    </row>
    <row r="126" spans="1:30" ht="12.75" customHeight="1" x14ac:dyDescent="0.2">
      <c r="A126" s="92" t="s">
        <v>43</v>
      </c>
      <c r="B126" s="92" t="s">
        <v>44</v>
      </c>
      <c r="C126" s="93">
        <v>156.79</v>
      </c>
      <c r="D126" s="94" t="s">
        <v>5</v>
      </c>
      <c r="E126" s="93">
        <v>156.79</v>
      </c>
      <c r="G126"/>
      <c r="AD126"/>
    </row>
    <row r="127" spans="1:30" ht="12.75" customHeight="1" x14ac:dyDescent="0.2">
      <c r="A127" s="92" t="s">
        <v>114</v>
      </c>
      <c r="B127" s="92" t="s">
        <v>115</v>
      </c>
      <c r="C127" s="93">
        <v>36.479999999999997</v>
      </c>
      <c r="D127" s="93">
        <v>35.549999999999997</v>
      </c>
      <c r="E127" s="93">
        <v>0.93</v>
      </c>
      <c r="G127"/>
      <c r="AD127"/>
    </row>
    <row r="128" spans="1:30" ht="12.75" customHeight="1" x14ac:dyDescent="0.2">
      <c r="A128" s="92" t="s">
        <v>48</v>
      </c>
      <c r="B128" s="92" t="s">
        <v>49</v>
      </c>
      <c r="C128" s="93">
        <v>9736.52</v>
      </c>
      <c r="D128" s="94" t="s">
        <v>5</v>
      </c>
      <c r="E128" s="93">
        <v>9736.52</v>
      </c>
      <c r="G128"/>
      <c r="AD128"/>
    </row>
    <row r="129" spans="1:30" ht="12.75" customHeight="1" x14ac:dyDescent="0.2">
      <c r="A129" s="92" t="s">
        <v>50</v>
      </c>
      <c r="B129" s="92" t="s">
        <v>51</v>
      </c>
      <c r="C129" s="93">
        <v>8434.0499999999993</v>
      </c>
      <c r="D129" s="93">
        <v>2058.3200000000002</v>
      </c>
      <c r="E129" s="93">
        <v>6375.73</v>
      </c>
      <c r="G129"/>
      <c r="AD129"/>
    </row>
    <row r="130" spans="1:30" ht="12.75" customHeight="1" x14ac:dyDescent="0.2">
      <c r="A130" s="92" t="s">
        <v>116</v>
      </c>
      <c r="B130" s="92" t="s">
        <v>117</v>
      </c>
      <c r="C130" s="93">
        <v>232.44</v>
      </c>
      <c r="D130" s="94" t="s">
        <v>5</v>
      </c>
      <c r="E130" s="93">
        <v>232.44</v>
      </c>
      <c r="G130"/>
      <c r="AD130"/>
    </row>
    <row r="131" spans="1:30" ht="12.75" customHeight="1" x14ac:dyDescent="0.2">
      <c r="A131" s="95" t="s">
        <v>118</v>
      </c>
      <c r="B131" s="95"/>
      <c r="C131" s="87">
        <v>22627.84</v>
      </c>
      <c r="D131" s="87">
        <v>2093.87</v>
      </c>
      <c r="E131" s="87">
        <v>20533.97</v>
      </c>
      <c r="G131"/>
      <c r="AD131"/>
    </row>
    <row r="132" spans="1:30" ht="12.75" customHeight="1" x14ac:dyDescent="0.2">
      <c r="A132" s="91" t="s">
        <v>119</v>
      </c>
      <c r="B132" s="91"/>
      <c r="C132" s="86"/>
      <c r="D132" s="86"/>
      <c r="E132" s="86"/>
      <c r="G132"/>
      <c r="AD132"/>
    </row>
    <row r="133" spans="1:30" ht="12.75" customHeight="1" x14ac:dyDescent="0.2">
      <c r="A133" s="92" t="s">
        <v>8</v>
      </c>
      <c r="B133" s="92" t="s">
        <v>9</v>
      </c>
      <c r="C133" s="93">
        <v>463.5</v>
      </c>
      <c r="D133" s="94" t="s">
        <v>5</v>
      </c>
      <c r="E133" s="93">
        <v>463.5</v>
      </c>
      <c r="G133"/>
      <c r="AD133"/>
    </row>
    <row r="134" spans="1:30" ht="12.75" customHeight="1" x14ac:dyDescent="0.2">
      <c r="A134" s="92" t="s">
        <v>13</v>
      </c>
      <c r="B134" s="92" t="s">
        <v>14</v>
      </c>
      <c r="C134" s="93">
        <v>42.7</v>
      </c>
      <c r="D134" s="94" t="s">
        <v>5</v>
      </c>
      <c r="E134" s="93">
        <v>42.7</v>
      </c>
      <c r="G134"/>
      <c r="AD134"/>
    </row>
    <row r="135" spans="1:30" ht="12.75" customHeight="1" x14ac:dyDescent="0.2">
      <c r="A135" s="95" t="s">
        <v>120</v>
      </c>
      <c r="B135" s="95"/>
      <c r="C135" s="87">
        <v>506.2</v>
      </c>
      <c r="D135" s="87">
        <v>0</v>
      </c>
      <c r="E135" s="87">
        <v>506.2</v>
      </c>
      <c r="G135"/>
      <c r="AD135"/>
    </row>
    <row r="136" spans="1:30" ht="12.75" customHeight="1" x14ac:dyDescent="0.2">
      <c r="A136" s="91" t="s">
        <v>121</v>
      </c>
      <c r="B136" s="91"/>
      <c r="C136" s="86"/>
      <c r="D136" s="86"/>
      <c r="E136" s="86"/>
      <c r="G136"/>
      <c r="AD136"/>
    </row>
    <row r="137" spans="1:30" ht="12.75" customHeight="1" x14ac:dyDescent="0.2">
      <c r="A137" s="92" t="s">
        <v>122</v>
      </c>
      <c r="B137" s="92" t="s">
        <v>123</v>
      </c>
      <c r="C137" s="94" t="s">
        <v>5</v>
      </c>
      <c r="D137" s="93">
        <v>90079.92</v>
      </c>
      <c r="E137" s="93">
        <v>-90079.92</v>
      </c>
      <c r="G137"/>
      <c r="AD137"/>
    </row>
    <row r="138" spans="1:30" ht="12.75" customHeight="1" x14ac:dyDescent="0.2">
      <c r="A138" s="95" t="s">
        <v>124</v>
      </c>
      <c r="B138" s="95"/>
      <c r="C138" s="87">
        <v>0</v>
      </c>
      <c r="D138" s="87">
        <v>90079.92</v>
      </c>
      <c r="E138" s="87">
        <v>-90079.92</v>
      </c>
      <c r="G138"/>
      <c r="AD138"/>
    </row>
    <row r="139" spans="1:30" ht="15" customHeight="1" x14ac:dyDescent="0.2">
      <c r="A139" s="88" t="s">
        <v>125</v>
      </c>
      <c r="B139" s="88"/>
      <c r="C139" s="89">
        <v>35072.6</v>
      </c>
      <c r="D139" s="89">
        <v>235736.35</v>
      </c>
      <c r="E139" s="89">
        <v>-200663.75</v>
      </c>
      <c r="G139"/>
      <c r="AD139"/>
    </row>
    <row r="140" spans="1:30" ht="12.75" customHeight="1" x14ac:dyDescent="0.2">
      <c r="G140"/>
      <c r="AD140"/>
    </row>
    <row r="141" spans="1:30" ht="12.75" customHeight="1" x14ac:dyDescent="0.2">
      <c r="G141"/>
      <c r="AD141"/>
    </row>
    <row r="142" spans="1:30" ht="12.75" customHeight="1" x14ac:dyDescent="0.2">
      <c r="G142"/>
      <c r="AD142"/>
    </row>
    <row r="143" spans="1:30" ht="12.75" customHeight="1" x14ac:dyDescent="0.2">
      <c r="G143"/>
      <c r="AD143"/>
    </row>
    <row r="144" spans="1:30" ht="12.75" customHeight="1" x14ac:dyDescent="0.2">
      <c r="G144"/>
      <c r="AD144"/>
    </row>
    <row r="145" spans="7:30" ht="12.75" customHeight="1" x14ac:dyDescent="0.2">
      <c r="G145"/>
      <c r="AD145"/>
    </row>
    <row r="146" spans="7:30" ht="12.75" customHeight="1" x14ac:dyDescent="0.2">
      <c r="G146"/>
      <c r="AD146"/>
    </row>
    <row r="147" spans="7:30" ht="12.75" customHeight="1" x14ac:dyDescent="0.2">
      <c r="G147"/>
      <c r="AD147"/>
    </row>
    <row r="148" spans="7:30" ht="12.75" customHeight="1" x14ac:dyDescent="0.2">
      <c r="G148"/>
      <c r="AD148"/>
    </row>
    <row r="149" spans="7:30" ht="12.75" customHeight="1" x14ac:dyDescent="0.2">
      <c r="G149"/>
      <c r="AD149"/>
    </row>
    <row r="150" spans="7:30" ht="12.75" customHeight="1" x14ac:dyDescent="0.2">
      <c r="G150"/>
      <c r="AD150"/>
    </row>
    <row r="151" spans="7:30" ht="12.75" customHeight="1" x14ac:dyDescent="0.2">
      <c r="G151"/>
      <c r="AD151"/>
    </row>
    <row r="152" spans="7:30" ht="12.75" customHeight="1" x14ac:dyDescent="0.2">
      <c r="G152"/>
      <c r="AD152"/>
    </row>
    <row r="153" spans="7:30" ht="12.75" customHeight="1" x14ac:dyDescent="0.2">
      <c r="G153"/>
      <c r="AD153"/>
    </row>
    <row r="154" spans="7:30" ht="12.75" customHeight="1" x14ac:dyDescent="0.2">
      <c r="G154"/>
      <c r="AD154"/>
    </row>
    <row r="155" spans="7:30" ht="12.75" customHeight="1" x14ac:dyDescent="0.2">
      <c r="G155"/>
      <c r="AD155"/>
    </row>
    <row r="156" spans="7:30" ht="15" customHeight="1" x14ac:dyDescent="0.2">
      <c r="G156"/>
      <c r="AD156"/>
    </row>
    <row r="157" spans="7:30" ht="12.75" customHeight="1" x14ac:dyDescent="0.2">
      <c r="G157"/>
      <c r="AD157"/>
    </row>
    <row r="158" spans="7:30" ht="12.75" customHeight="1" x14ac:dyDescent="0.2">
      <c r="G158"/>
      <c r="AD158"/>
    </row>
    <row r="159" spans="7:30" ht="12.75" customHeight="1" x14ac:dyDescent="0.2">
      <c r="G159"/>
      <c r="AD159"/>
    </row>
    <row r="160" spans="7:30" ht="12.75" customHeight="1" x14ac:dyDescent="0.2">
      <c r="G160"/>
      <c r="AD160"/>
    </row>
    <row r="161" spans="7:30" ht="12.75" customHeight="1" x14ac:dyDescent="0.2">
      <c r="G161"/>
      <c r="AD161"/>
    </row>
    <row r="162" spans="7:30" ht="12.75" customHeight="1" x14ac:dyDescent="0.2">
      <c r="G162"/>
      <c r="AD162"/>
    </row>
    <row r="163" spans="7:30" ht="12.75" customHeight="1" x14ac:dyDescent="0.2">
      <c r="G163"/>
      <c r="AD163"/>
    </row>
    <row r="164" spans="7:30" ht="12.75" customHeight="1" x14ac:dyDescent="0.2">
      <c r="G164"/>
      <c r="AD164"/>
    </row>
    <row r="165" spans="7:30" ht="12.75" customHeight="1" x14ac:dyDescent="0.2">
      <c r="G165"/>
      <c r="AD165"/>
    </row>
    <row r="166" spans="7:30" ht="12.75" customHeight="1" x14ac:dyDescent="0.2">
      <c r="G166"/>
      <c r="AD166"/>
    </row>
    <row r="167" spans="7:30" ht="12.75" customHeight="1" x14ac:dyDescent="0.2">
      <c r="G167"/>
      <c r="AD167"/>
    </row>
    <row r="168" spans="7:30" ht="12.75" customHeight="1" x14ac:dyDescent="0.2">
      <c r="G168"/>
      <c r="AD168"/>
    </row>
    <row r="169" spans="7:30" ht="15" customHeight="1" x14ac:dyDescent="0.2">
      <c r="G169"/>
      <c r="AD169"/>
    </row>
    <row r="170" spans="7:30" ht="12.75" customHeight="1" x14ac:dyDescent="0.2">
      <c r="G170"/>
      <c r="AD170"/>
    </row>
    <row r="171" spans="7:30" ht="12.75" customHeight="1" x14ac:dyDescent="0.2">
      <c r="G171"/>
      <c r="AD171"/>
    </row>
    <row r="172" spans="7:30" ht="12.75" customHeight="1" x14ac:dyDescent="0.2">
      <c r="G172"/>
      <c r="AD172"/>
    </row>
    <row r="173" spans="7:30" ht="12.75" customHeight="1" x14ac:dyDescent="0.2">
      <c r="G173"/>
      <c r="AD173"/>
    </row>
    <row r="174" spans="7:30" ht="12.75" customHeight="1" x14ac:dyDescent="0.2">
      <c r="G174"/>
      <c r="AD174"/>
    </row>
    <row r="175" spans="7:30" ht="12.75" customHeight="1" x14ac:dyDescent="0.2">
      <c r="G175"/>
      <c r="AD175"/>
    </row>
    <row r="176" spans="7:30" ht="12.75" customHeight="1" x14ac:dyDescent="0.2">
      <c r="G176"/>
      <c r="AD176"/>
    </row>
    <row r="177" spans="7:30" ht="12.75" customHeight="1" x14ac:dyDescent="0.2">
      <c r="G177"/>
      <c r="AD177"/>
    </row>
    <row r="178" spans="7:30" ht="12.75" customHeight="1" x14ac:dyDescent="0.2">
      <c r="G178"/>
      <c r="AD178"/>
    </row>
    <row r="179" spans="7:30" ht="12.75" customHeight="1" x14ac:dyDescent="0.2">
      <c r="G179"/>
      <c r="AD179"/>
    </row>
    <row r="180" spans="7:30" ht="12.75" customHeight="1" x14ac:dyDescent="0.2">
      <c r="G180"/>
      <c r="AD180"/>
    </row>
    <row r="181" spans="7:30" ht="12.75" customHeight="1" x14ac:dyDescent="0.2">
      <c r="G181"/>
      <c r="AD181"/>
    </row>
    <row r="182" spans="7:30" ht="12.75" customHeight="1" x14ac:dyDescent="0.2">
      <c r="G182"/>
      <c r="AD182"/>
    </row>
    <row r="183" spans="7:30" ht="12.75" customHeight="1" x14ac:dyDescent="0.2">
      <c r="G183"/>
      <c r="AD183"/>
    </row>
    <row r="184" spans="7:30" ht="12.75" customHeight="1" x14ac:dyDescent="0.2">
      <c r="G184"/>
      <c r="AD184"/>
    </row>
    <row r="185" spans="7:30" ht="12.75" customHeight="1" x14ac:dyDescent="0.2">
      <c r="G185"/>
      <c r="AD185"/>
    </row>
    <row r="186" spans="7:30" ht="12.75" customHeight="1" x14ac:dyDescent="0.2">
      <c r="G186"/>
      <c r="AD186"/>
    </row>
    <row r="187" spans="7:30" ht="12.75" customHeight="1" x14ac:dyDescent="0.2">
      <c r="G187"/>
      <c r="AD187"/>
    </row>
    <row r="188" spans="7:30" ht="12.75" customHeight="1" x14ac:dyDescent="0.2">
      <c r="G188"/>
      <c r="AD188"/>
    </row>
    <row r="189" spans="7:30" ht="12.75" customHeight="1" x14ac:dyDescent="0.2">
      <c r="G189"/>
      <c r="AD189"/>
    </row>
    <row r="190" spans="7:30" ht="12.75" customHeight="1" x14ac:dyDescent="0.2">
      <c r="G190"/>
      <c r="AD190"/>
    </row>
    <row r="191" spans="7:30" ht="12.75" customHeight="1" x14ac:dyDescent="0.2">
      <c r="G191"/>
      <c r="AD191"/>
    </row>
    <row r="192" spans="7:30" ht="15" customHeight="1" x14ac:dyDescent="0.2">
      <c r="G192"/>
      <c r="AD192"/>
    </row>
    <row r="193" spans="7:30" ht="12.75" customHeight="1" x14ac:dyDescent="0.2">
      <c r="G193"/>
      <c r="AD193"/>
    </row>
    <row r="194" spans="7:30" ht="12.75" customHeight="1" x14ac:dyDescent="0.2">
      <c r="G194"/>
      <c r="AD194"/>
    </row>
    <row r="195" spans="7:30" ht="12.75" customHeight="1" x14ac:dyDescent="0.2">
      <c r="G195"/>
      <c r="AD195"/>
    </row>
    <row r="196" spans="7:30" ht="12.75" customHeight="1" x14ac:dyDescent="0.2">
      <c r="G196"/>
      <c r="AD196"/>
    </row>
    <row r="197" spans="7:30" ht="12.75" customHeight="1" x14ac:dyDescent="0.2">
      <c r="G197"/>
      <c r="AD197"/>
    </row>
    <row r="198" spans="7:30" ht="12.75" customHeight="1" x14ac:dyDescent="0.2">
      <c r="G198"/>
      <c r="AD198"/>
    </row>
    <row r="199" spans="7:30" ht="12.75" customHeight="1" x14ac:dyDescent="0.2">
      <c r="G199"/>
      <c r="AD199"/>
    </row>
    <row r="200" spans="7:30" ht="15" customHeight="1" x14ac:dyDescent="0.2">
      <c r="G200"/>
      <c r="AD200"/>
    </row>
    <row r="201" spans="7:30" ht="12.75" customHeight="1" x14ac:dyDescent="0.2">
      <c r="G201"/>
      <c r="AD201"/>
    </row>
    <row r="202" spans="7:30" ht="12.75" customHeight="1" x14ac:dyDescent="0.2">
      <c r="G202"/>
      <c r="AD202"/>
    </row>
    <row r="203" spans="7:30" ht="12.75" customHeight="1" x14ac:dyDescent="0.2">
      <c r="G203"/>
      <c r="AD203"/>
    </row>
    <row r="204" spans="7:30" ht="12.75" customHeight="1" x14ac:dyDescent="0.2">
      <c r="G204"/>
      <c r="AD204"/>
    </row>
    <row r="205" spans="7:30" ht="12.75" customHeight="1" x14ac:dyDescent="0.2">
      <c r="G205"/>
      <c r="AD205"/>
    </row>
    <row r="206" spans="7:30" ht="15" customHeight="1" x14ac:dyDescent="0.2">
      <c r="G206"/>
      <c r="AD206"/>
    </row>
    <row r="207" spans="7:30" ht="12.75" customHeight="1" x14ac:dyDescent="0.2">
      <c r="G207"/>
      <c r="AD207"/>
    </row>
    <row r="208" spans="7:30" ht="12.75" customHeight="1" x14ac:dyDescent="0.2">
      <c r="G208"/>
      <c r="AD208"/>
    </row>
    <row r="209" spans="7:30" ht="12.75" customHeight="1" x14ac:dyDescent="0.2">
      <c r="G209"/>
      <c r="AD209"/>
    </row>
    <row r="210" spans="7:30" ht="12.75" customHeight="1" x14ac:dyDescent="0.2">
      <c r="G210"/>
      <c r="AD210"/>
    </row>
    <row r="211" spans="7:30" ht="12.75" customHeight="1" x14ac:dyDescent="0.2">
      <c r="G211"/>
      <c r="AD211"/>
    </row>
    <row r="212" spans="7:30" ht="15" customHeight="1" x14ac:dyDescent="0.2">
      <c r="G212"/>
      <c r="AD212"/>
    </row>
    <row r="213" spans="7:30" ht="12.75" customHeight="1" x14ac:dyDescent="0.2">
      <c r="G213"/>
      <c r="AD213"/>
    </row>
    <row r="214" spans="7:30" ht="12.75" customHeight="1" x14ac:dyDescent="0.2">
      <c r="G214"/>
      <c r="AD214"/>
    </row>
    <row r="215" spans="7:30" ht="15" customHeight="1" x14ac:dyDescent="0.2">
      <c r="G215"/>
      <c r="AD215"/>
    </row>
    <row r="216" spans="7:30" ht="12.75" customHeight="1" x14ac:dyDescent="0.2">
      <c r="G216"/>
      <c r="AD216"/>
    </row>
    <row r="217" spans="7:30" ht="12.75" customHeight="1" x14ac:dyDescent="0.2">
      <c r="G217"/>
      <c r="AD217"/>
    </row>
    <row r="218" spans="7:30" ht="12.75" customHeight="1" x14ac:dyDescent="0.2">
      <c r="G218"/>
      <c r="AD218"/>
    </row>
    <row r="219" spans="7:30" ht="15" customHeight="1" x14ac:dyDescent="0.2">
      <c r="G219"/>
      <c r="AD219"/>
    </row>
    <row r="220" spans="7:30" ht="12.75" customHeight="1" x14ac:dyDescent="0.2">
      <c r="G220"/>
      <c r="AD220"/>
    </row>
    <row r="221" spans="7:30" ht="12.75" customHeight="1" x14ac:dyDescent="0.2">
      <c r="G221"/>
      <c r="AD221"/>
    </row>
    <row r="222" spans="7:30" ht="12.75" customHeight="1" x14ac:dyDescent="0.2">
      <c r="G222"/>
      <c r="AD222"/>
    </row>
    <row r="223" spans="7:30" ht="12.75" customHeight="1" x14ac:dyDescent="0.2">
      <c r="G223"/>
      <c r="AD223"/>
    </row>
    <row r="224" spans="7:30" ht="12.75" customHeight="1" x14ac:dyDescent="0.2">
      <c r="G224"/>
      <c r="AD224"/>
    </row>
    <row r="225" spans="7:30" ht="12.75" customHeight="1" x14ac:dyDescent="0.2">
      <c r="G225"/>
      <c r="AD225"/>
    </row>
    <row r="226" spans="7:30" ht="12.75" customHeight="1" x14ac:dyDescent="0.2">
      <c r="G226"/>
      <c r="AD226"/>
    </row>
    <row r="227" spans="7:30" ht="12.75" customHeight="1" x14ac:dyDescent="0.2">
      <c r="G227"/>
      <c r="AD227"/>
    </row>
    <row r="228" spans="7:30" ht="15" customHeight="1" x14ac:dyDescent="0.2">
      <c r="G228"/>
      <c r="AD228"/>
    </row>
    <row r="229" spans="7:30" ht="12.75" customHeight="1" x14ac:dyDescent="0.2">
      <c r="G229"/>
      <c r="AD229"/>
    </row>
    <row r="230" spans="7:30" ht="12.75" customHeight="1" x14ac:dyDescent="0.2">
      <c r="G230"/>
      <c r="AD230"/>
    </row>
    <row r="231" spans="7:30" ht="12.75" customHeight="1" x14ac:dyDescent="0.2">
      <c r="G231"/>
      <c r="AD231"/>
    </row>
    <row r="232" spans="7:30" ht="15" customHeight="1" x14ac:dyDescent="0.2">
      <c r="G232"/>
      <c r="AD232"/>
    </row>
    <row r="233" spans="7:30" ht="12.75" customHeight="1" x14ac:dyDescent="0.2">
      <c r="G233"/>
      <c r="AD233"/>
    </row>
    <row r="234" spans="7:30" ht="12.75" customHeight="1" x14ac:dyDescent="0.2">
      <c r="G234"/>
      <c r="AD234"/>
    </row>
    <row r="235" spans="7:30" ht="15" customHeight="1" x14ac:dyDescent="0.2">
      <c r="G235"/>
      <c r="AD235"/>
    </row>
    <row r="236" spans="7:30" ht="12.75" customHeight="1" x14ac:dyDescent="0.2">
      <c r="G236"/>
      <c r="AD236"/>
    </row>
    <row r="237" spans="7:30" ht="12.75" customHeight="1" x14ac:dyDescent="0.2">
      <c r="G237"/>
      <c r="AD237"/>
    </row>
    <row r="238" spans="7:30" ht="12.75" customHeight="1" x14ac:dyDescent="0.2">
      <c r="G238"/>
      <c r="AD238"/>
    </row>
    <row r="239" spans="7:30" ht="12.75" customHeight="1" x14ac:dyDescent="0.2">
      <c r="G239"/>
      <c r="AD239"/>
    </row>
    <row r="240" spans="7:30" ht="12.75" customHeight="1" x14ac:dyDescent="0.2">
      <c r="G240"/>
      <c r="AD240"/>
    </row>
    <row r="241" spans="7:30" ht="12.75" customHeight="1" x14ac:dyDescent="0.2">
      <c r="G241"/>
      <c r="AD241"/>
    </row>
    <row r="242" spans="7:30" ht="12.75" customHeight="1" x14ac:dyDescent="0.2">
      <c r="G242"/>
      <c r="AD242"/>
    </row>
    <row r="243" spans="7:30" ht="12.75" customHeight="1" x14ac:dyDescent="0.2">
      <c r="G243"/>
      <c r="AD243"/>
    </row>
    <row r="244" spans="7:30" ht="12.75" customHeight="1" x14ac:dyDescent="0.2">
      <c r="G244"/>
      <c r="AD244"/>
    </row>
    <row r="245" spans="7:30" ht="12.75" customHeight="1" x14ac:dyDescent="0.2">
      <c r="G245"/>
      <c r="AD245"/>
    </row>
    <row r="246" spans="7:30" ht="12.75" customHeight="1" x14ac:dyDescent="0.2">
      <c r="G246"/>
      <c r="AD246"/>
    </row>
    <row r="247" spans="7:30" ht="12.75" customHeight="1" x14ac:dyDescent="0.2">
      <c r="G247"/>
      <c r="AD247"/>
    </row>
    <row r="248" spans="7:30" ht="15" customHeight="1" x14ac:dyDescent="0.2">
      <c r="G248"/>
      <c r="AD248"/>
    </row>
    <row r="249" spans="7:30" ht="12.75" customHeight="1" x14ac:dyDescent="0.2">
      <c r="G249"/>
      <c r="AD249"/>
    </row>
    <row r="250" spans="7:30" ht="12.75" customHeight="1" x14ac:dyDescent="0.2">
      <c r="G250"/>
      <c r="AD250"/>
    </row>
    <row r="251" spans="7:30" ht="12.75" customHeight="1" x14ac:dyDescent="0.2">
      <c r="G251"/>
      <c r="AD251"/>
    </row>
    <row r="252" spans="7:30" ht="12.75" customHeight="1" x14ac:dyDescent="0.2">
      <c r="G252"/>
      <c r="AD252"/>
    </row>
    <row r="253" spans="7:30" x14ac:dyDescent="0.2">
      <c r="G253"/>
      <c r="AD253"/>
    </row>
    <row r="254" spans="7:30" ht="12.75" customHeight="1" x14ac:dyDescent="0.2">
      <c r="G254"/>
      <c r="AD254"/>
    </row>
    <row r="255" spans="7:30" ht="12.75" customHeight="1" x14ac:dyDescent="0.2">
      <c r="G255"/>
      <c r="AD255"/>
    </row>
    <row r="256" spans="7:30" ht="12.75" customHeight="1" x14ac:dyDescent="0.2">
      <c r="G256"/>
      <c r="AD256"/>
    </row>
    <row r="257" spans="7:30" ht="12.75" customHeight="1" x14ac:dyDescent="0.2">
      <c r="G257"/>
      <c r="AD257"/>
    </row>
    <row r="258" spans="7:30" ht="15" customHeight="1" x14ac:dyDescent="0.2">
      <c r="G258"/>
      <c r="AD258"/>
    </row>
    <row r="259" spans="7:30" ht="12.75" customHeight="1" x14ac:dyDescent="0.2">
      <c r="G259"/>
      <c r="AD259"/>
    </row>
    <row r="260" spans="7:30" ht="12.75" customHeight="1" x14ac:dyDescent="0.2">
      <c r="G260"/>
      <c r="AD260"/>
    </row>
    <row r="261" spans="7:30" ht="12.75" customHeight="1" x14ac:dyDescent="0.2">
      <c r="G261"/>
      <c r="AD261"/>
    </row>
    <row r="262" spans="7:30" ht="12.75" customHeight="1" x14ac:dyDescent="0.2">
      <c r="G262"/>
      <c r="AD262"/>
    </row>
    <row r="263" spans="7:30" ht="12.75" customHeight="1" x14ac:dyDescent="0.2">
      <c r="G263"/>
      <c r="AD263"/>
    </row>
    <row r="264" spans="7:30" ht="12.75" customHeight="1" x14ac:dyDescent="0.2">
      <c r="G264"/>
      <c r="AD264"/>
    </row>
    <row r="265" spans="7:30" ht="15" customHeight="1" x14ac:dyDescent="0.2">
      <c r="G265"/>
      <c r="AD265"/>
    </row>
    <row r="266" spans="7:30" ht="12.75" customHeight="1" x14ac:dyDescent="0.2">
      <c r="G266"/>
      <c r="AD266"/>
    </row>
    <row r="267" spans="7:30" ht="12.75" customHeight="1" x14ac:dyDescent="0.2">
      <c r="G267"/>
      <c r="AD267"/>
    </row>
    <row r="268" spans="7:30" ht="12.75" customHeight="1" x14ac:dyDescent="0.2">
      <c r="G268"/>
      <c r="AD268"/>
    </row>
    <row r="269" spans="7:30" ht="12.75" customHeight="1" x14ac:dyDescent="0.2">
      <c r="G269"/>
      <c r="AD269"/>
    </row>
    <row r="270" spans="7:30" ht="12.75" customHeight="1" x14ac:dyDescent="0.2">
      <c r="G270"/>
      <c r="AD270"/>
    </row>
    <row r="271" spans="7:30" ht="12.75" customHeight="1" x14ac:dyDescent="0.2">
      <c r="G271"/>
      <c r="AD271"/>
    </row>
    <row r="272" spans="7:30" ht="12.75" customHeight="1" x14ac:dyDescent="0.2">
      <c r="G272"/>
      <c r="AD272"/>
    </row>
    <row r="273" spans="7:30" ht="12.75" customHeight="1" x14ac:dyDescent="0.2">
      <c r="G273"/>
      <c r="AD273"/>
    </row>
    <row r="274" spans="7:30" ht="12.75" customHeight="1" x14ac:dyDescent="0.2">
      <c r="G274"/>
      <c r="AD274"/>
    </row>
    <row r="275" spans="7:30" ht="12.75" customHeight="1" x14ac:dyDescent="0.2">
      <c r="G275"/>
      <c r="AD275"/>
    </row>
    <row r="276" spans="7:30" ht="15" customHeight="1" x14ac:dyDescent="0.2">
      <c r="G276"/>
      <c r="AD276"/>
    </row>
    <row r="277" spans="7:30" ht="12.75" customHeight="1" x14ac:dyDescent="0.2">
      <c r="G277"/>
      <c r="AD277"/>
    </row>
    <row r="278" spans="7:30" ht="12.75" customHeight="1" x14ac:dyDescent="0.2">
      <c r="G278"/>
      <c r="AD278"/>
    </row>
    <row r="279" spans="7:30" ht="12.75" customHeight="1" x14ac:dyDescent="0.2">
      <c r="G279"/>
      <c r="AD279"/>
    </row>
    <row r="280" spans="7:30" ht="12.75" customHeight="1" x14ac:dyDescent="0.2">
      <c r="G280"/>
      <c r="AD280"/>
    </row>
    <row r="281" spans="7:30" ht="12.75" customHeight="1" x14ac:dyDescent="0.2">
      <c r="G281"/>
      <c r="AD281"/>
    </row>
    <row r="282" spans="7:30" ht="12.75" customHeight="1" x14ac:dyDescent="0.2">
      <c r="G282"/>
      <c r="AD282"/>
    </row>
    <row r="283" spans="7:30" ht="12.75" customHeight="1" x14ac:dyDescent="0.2">
      <c r="G283"/>
      <c r="AD283"/>
    </row>
    <row r="284" spans="7:30" ht="12.75" customHeight="1" x14ac:dyDescent="0.2">
      <c r="G284"/>
      <c r="AD284"/>
    </row>
    <row r="285" spans="7:30" ht="12.75" customHeight="1" x14ac:dyDescent="0.2">
      <c r="G285"/>
      <c r="AD285"/>
    </row>
    <row r="286" spans="7:30" ht="12.75" customHeight="1" x14ac:dyDescent="0.2">
      <c r="G286"/>
      <c r="AD286"/>
    </row>
    <row r="287" spans="7:30" ht="15" customHeight="1" x14ac:dyDescent="0.2">
      <c r="G287"/>
      <c r="AD287"/>
    </row>
    <row r="288" spans="7:30" ht="12.75" customHeight="1" x14ac:dyDescent="0.2">
      <c r="G288"/>
      <c r="AD288"/>
    </row>
    <row r="289" spans="7:30" ht="12.75" customHeight="1" x14ac:dyDescent="0.2">
      <c r="G289"/>
      <c r="AD289"/>
    </row>
    <row r="290" spans="7:30" ht="12.75" customHeight="1" x14ac:dyDescent="0.2">
      <c r="G290"/>
      <c r="AD290"/>
    </row>
    <row r="291" spans="7:30" ht="12.75" customHeight="1" x14ac:dyDescent="0.2">
      <c r="G291"/>
      <c r="AD291"/>
    </row>
    <row r="292" spans="7:30" ht="12.75" customHeight="1" x14ac:dyDescent="0.2">
      <c r="G292"/>
      <c r="AD292"/>
    </row>
    <row r="293" spans="7:30" ht="15" customHeight="1" x14ac:dyDescent="0.2">
      <c r="G293"/>
      <c r="AD293"/>
    </row>
    <row r="294" spans="7:30" ht="12.75" customHeight="1" x14ac:dyDescent="0.2">
      <c r="G294"/>
      <c r="AD294"/>
    </row>
    <row r="295" spans="7:30" ht="12.75" customHeight="1" x14ac:dyDescent="0.2">
      <c r="G295"/>
      <c r="AD295"/>
    </row>
    <row r="296" spans="7:30" ht="12.75" customHeight="1" x14ac:dyDescent="0.2">
      <c r="G296"/>
      <c r="AD296"/>
    </row>
    <row r="297" spans="7:30" ht="12.75" customHeight="1" x14ac:dyDescent="0.2">
      <c r="G297"/>
      <c r="AD297"/>
    </row>
    <row r="298" spans="7:30" ht="12.75" customHeight="1" x14ac:dyDescent="0.2">
      <c r="G298"/>
      <c r="AD298"/>
    </row>
    <row r="299" spans="7:30" ht="12.75" customHeight="1" x14ac:dyDescent="0.2">
      <c r="G299"/>
      <c r="AD299"/>
    </row>
    <row r="300" spans="7:30" ht="12.75" customHeight="1" x14ac:dyDescent="0.2">
      <c r="G300"/>
      <c r="AD300"/>
    </row>
    <row r="301" spans="7:30" ht="12.75" customHeight="1" x14ac:dyDescent="0.2">
      <c r="G301"/>
      <c r="AD301"/>
    </row>
    <row r="302" spans="7:30" ht="12.75" customHeight="1" x14ac:dyDescent="0.2">
      <c r="G302"/>
      <c r="AD302"/>
    </row>
    <row r="303" spans="7:30" ht="12.75" customHeight="1" x14ac:dyDescent="0.2">
      <c r="G303"/>
      <c r="AD303"/>
    </row>
    <row r="304" spans="7:30" ht="15" customHeight="1" x14ac:dyDescent="0.2">
      <c r="G304"/>
      <c r="AD304"/>
    </row>
    <row r="305" spans="7:30" ht="12.75" customHeight="1" x14ac:dyDescent="0.2">
      <c r="G305"/>
      <c r="AD305"/>
    </row>
    <row r="306" spans="7:30" ht="12.75" customHeight="1" x14ac:dyDescent="0.2">
      <c r="G306"/>
      <c r="AD306"/>
    </row>
    <row r="307" spans="7:30" ht="12.75" customHeight="1" x14ac:dyDescent="0.2">
      <c r="G307"/>
      <c r="AD307"/>
    </row>
    <row r="308" spans="7:30" ht="12.75" customHeight="1" x14ac:dyDescent="0.2">
      <c r="G308"/>
      <c r="AD308"/>
    </row>
    <row r="309" spans="7:30" ht="12.75" customHeight="1" x14ac:dyDescent="0.2">
      <c r="G309"/>
      <c r="AD309"/>
    </row>
    <row r="310" spans="7:30" ht="12.75" customHeight="1" x14ac:dyDescent="0.2">
      <c r="G310"/>
      <c r="AD310"/>
    </row>
    <row r="311" spans="7:30" ht="12.75" customHeight="1" x14ac:dyDescent="0.2">
      <c r="G311"/>
      <c r="AD311"/>
    </row>
    <row r="312" spans="7:30" ht="12.75" customHeight="1" x14ac:dyDescent="0.2">
      <c r="G312"/>
      <c r="AD312"/>
    </row>
    <row r="313" spans="7:30" ht="12.75" customHeight="1" x14ac:dyDescent="0.2">
      <c r="G313"/>
      <c r="AD313"/>
    </row>
    <row r="314" spans="7:30" ht="15" customHeight="1" x14ac:dyDescent="0.2">
      <c r="G314"/>
      <c r="AD314"/>
    </row>
    <row r="315" spans="7:30" ht="12.75" customHeight="1" x14ac:dyDescent="0.2">
      <c r="G315"/>
      <c r="AD315"/>
    </row>
    <row r="316" spans="7:30" ht="12.75" customHeight="1" x14ac:dyDescent="0.2">
      <c r="G316"/>
      <c r="AD316"/>
    </row>
    <row r="317" spans="7:30" ht="15" customHeight="1" x14ac:dyDescent="0.2">
      <c r="G317"/>
      <c r="AD317"/>
    </row>
    <row r="318" spans="7:30" ht="12.75" customHeight="1" x14ac:dyDescent="0.2">
      <c r="G318"/>
      <c r="AD318"/>
    </row>
    <row r="319" spans="7:30" ht="12.75" customHeight="1" x14ac:dyDescent="0.2">
      <c r="G319"/>
      <c r="AD319"/>
    </row>
    <row r="320" spans="7:30" ht="15" customHeight="1" x14ac:dyDescent="0.2">
      <c r="G320"/>
      <c r="AD320"/>
    </row>
    <row r="321" spans="7:30" ht="12.75" customHeight="1" x14ac:dyDescent="0.2">
      <c r="G321"/>
      <c r="AD321"/>
    </row>
    <row r="322" spans="7:30" ht="12.75" customHeight="1" x14ac:dyDescent="0.2">
      <c r="G322"/>
      <c r="AD322"/>
    </row>
    <row r="323" spans="7:30" ht="15" customHeight="1" x14ac:dyDescent="0.2">
      <c r="G323"/>
      <c r="AD323"/>
    </row>
    <row r="324" spans="7:30" ht="12.75" customHeight="1" x14ac:dyDescent="0.2">
      <c r="G324"/>
      <c r="AD324"/>
    </row>
    <row r="325" spans="7:30" ht="12.75" customHeight="1" x14ac:dyDescent="0.2">
      <c r="G325"/>
      <c r="AD325"/>
    </row>
    <row r="326" spans="7:30" ht="12.75" customHeight="1" x14ac:dyDescent="0.2">
      <c r="G326"/>
      <c r="AD326"/>
    </row>
    <row r="327" spans="7:30" ht="12.75" customHeight="1" x14ac:dyDescent="0.2">
      <c r="G327"/>
      <c r="AD327"/>
    </row>
    <row r="328" spans="7:30" ht="15" customHeight="1" x14ac:dyDescent="0.2">
      <c r="G328"/>
      <c r="AD328"/>
    </row>
    <row r="329" spans="7:30" ht="12.75" customHeight="1" x14ac:dyDescent="0.2">
      <c r="G329"/>
      <c r="AD329"/>
    </row>
    <row r="330" spans="7:30" ht="12.75" customHeight="1" x14ac:dyDescent="0.2">
      <c r="G330"/>
      <c r="AD330"/>
    </row>
    <row r="331" spans="7:30" ht="12.75" customHeight="1" x14ac:dyDescent="0.2">
      <c r="G331"/>
      <c r="AD331"/>
    </row>
    <row r="332" spans="7:30" ht="12.75" customHeight="1" x14ac:dyDescent="0.2">
      <c r="G332"/>
      <c r="AD332"/>
    </row>
    <row r="333" spans="7:30" ht="15" customHeight="1" x14ac:dyDescent="0.2">
      <c r="G333"/>
      <c r="AD333"/>
    </row>
    <row r="334" spans="7:30" ht="12.75" customHeight="1" x14ac:dyDescent="0.2">
      <c r="G334"/>
      <c r="AD334"/>
    </row>
    <row r="335" spans="7:30" ht="12.75" customHeight="1" x14ac:dyDescent="0.2">
      <c r="G335"/>
      <c r="AD335"/>
    </row>
    <row r="336" spans="7:30" ht="12.75" customHeight="1" x14ac:dyDescent="0.2">
      <c r="G336"/>
      <c r="AD336"/>
    </row>
    <row r="337" spans="7:30" ht="12.75" customHeight="1" x14ac:dyDescent="0.2">
      <c r="G337"/>
      <c r="AD337"/>
    </row>
    <row r="338" spans="7:30" ht="12.75" customHeight="1" x14ac:dyDescent="0.2">
      <c r="G338"/>
      <c r="AD338"/>
    </row>
    <row r="339" spans="7:30" ht="15" customHeight="1" x14ac:dyDescent="0.2">
      <c r="G339"/>
      <c r="AD339"/>
    </row>
    <row r="340" spans="7:30" ht="12.75" customHeight="1" x14ac:dyDescent="0.2">
      <c r="G340"/>
      <c r="AD340"/>
    </row>
    <row r="341" spans="7:30" ht="12.75" customHeight="1" x14ac:dyDescent="0.2">
      <c r="G341"/>
      <c r="AD341"/>
    </row>
    <row r="342" spans="7:30" ht="12.75" customHeight="1" x14ac:dyDescent="0.2">
      <c r="G342"/>
      <c r="AD342"/>
    </row>
    <row r="343" spans="7:30" ht="12.75" customHeight="1" x14ac:dyDescent="0.2">
      <c r="G343"/>
      <c r="AD343"/>
    </row>
    <row r="344" spans="7:30" ht="12.75" customHeight="1" x14ac:dyDescent="0.2">
      <c r="G344"/>
      <c r="AD344"/>
    </row>
    <row r="345" spans="7:30" ht="12.75" customHeight="1" x14ac:dyDescent="0.2">
      <c r="G345"/>
      <c r="AD345"/>
    </row>
    <row r="346" spans="7:30" ht="12.75" customHeight="1" x14ac:dyDescent="0.2">
      <c r="G346"/>
      <c r="AD346"/>
    </row>
    <row r="347" spans="7:30" ht="12.75" customHeight="1" x14ac:dyDescent="0.2">
      <c r="G347"/>
      <c r="AD347"/>
    </row>
    <row r="348" spans="7:30" ht="12.75" customHeight="1" x14ac:dyDescent="0.2">
      <c r="G348"/>
      <c r="AD348"/>
    </row>
    <row r="349" spans="7:30" ht="12.75" customHeight="1" x14ac:dyDescent="0.2">
      <c r="G349"/>
      <c r="AD349"/>
    </row>
    <row r="350" spans="7:30" ht="12.75" customHeight="1" x14ac:dyDescent="0.2">
      <c r="G350"/>
      <c r="AD350"/>
    </row>
    <row r="351" spans="7:30" ht="12.75" customHeight="1" x14ac:dyDescent="0.2">
      <c r="G351"/>
      <c r="AD351"/>
    </row>
    <row r="352" spans="7:30" ht="12.75" customHeight="1" x14ac:dyDescent="0.2">
      <c r="G352"/>
      <c r="AD352"/>
    </row>
    <row r="353" spans="7:30" ht="12.75" customHeight="1" x14ac:dyDescent="0.2">
      <c r="G353"/>
      <c r="AD353"/>
    </row>
    <row r="354" spans="7:30" ht="12.75" customHeight="1" x14ac:dyDescent="0.2">
      <c r="G354"/>
      <c r="AD354"/>
    </row>
    <row r="355" spans="7:30" ht="12.75" customHeight="1" x14ac:dyDescent="0.2">
      <c r="G355"/>
      <c r="AD355"/>
    </row>
    <row r="356" spans="7:30" ht="12.75" customHeight="1" x14ac:dyDescent="0.2">
      <c r="G356"/>
      <c r="AD356"/>
    </row>
    <row r="357" spans="7:30" ht="12.75" customHeight="1" x14ac:dyDescent="0.2">
      <c r="G357"/>
      <c r="AD357"/>
    </row>
    <row r="358" spans="7:30" ht="12.75" customHeight="1" x14ac:dyDescent="0.2">
      <c r="G358"/>
      <c r="AD358"/>
    </row>
    <row r="359" spans="7:30" ht="12.75" customHeight="1" x14ac:dyDescent="0.2">
      <c r="G359"/>
      <c r="AD359"/>
    </row>
    <row r="360" spans="7:30" ht="12.75" customHeight="1" x14ac:dyDescent="0.2">
      <c r="G360"/>
      <c r="AD360"/>
    </row>
    <row r="361" spans="7:30" ht="12.75" customHeight="1" x14ac:dyDescent="0.2">
      <c r="G361"/>
      <c r="AD361"/>
    </row>
    <row r="362" spans="7:30" ht="12.75" customHeight="1" x14ac:dyDescent="0.2">
      <c r="G362"/>
      <c r="AD362"/>
    </row>
    <row r="363" spans="7:30" ht="12.75" customHeight="1" x14ac:dyDescent="0.2">
      <c r="G363"/>
      <c r="AD363"/>
    </row>
    <row r="364" spans="7:30" ht="12.75" customHeight="1" x14ac:dyDescent="0.2">
      <c r="G364"/>
      <c r="AD364"/>
    </row>
    <row r="365" spans="7:30" ht="12.75" customHeight="1" x14ac:dyDescent="0.2">
      <c r="G365"/>
      <c r="AD365"/>
    </row>
    <row r="366" spans="7:30" ht="12.75" customHeight="1" x14ac:dyDescent="0.2">
      <c r="G366"/>
      <c r="AD366"/>
    </row>
    <row r="367" spans="7:30" ht="12.75" customHeight="1" x14ac:dyDescent="0.2">
      <c r="G367"/>
      <c r="AD367"/>
    </row>
    <row r="368" spans="7:30" ht="12.75" customHeight="1" x14ac:dyDescent="0.2">
      <c r="G368"/>
      <c r="AD368"/>
    </row>
    <row r="369" spans="7:30" ht="12.75" customHeight="1" x14ac:dyDescent="0.2">
      <c r="G369"/>
      <c r="AD369"/>
    </row>
    <row r="370" spans="7:30" ht="12.75" customHeight="1" x14ac:dyDescent="0.2">
      <c r="G370"/>
      <c r="AD370"/>
    </row>
    <row r="371" spans="7:30" ht="12.75" customHeight="1" x14ac:dyDescent="0.2">
      <c r="G371"/>
      <c r="AD371"/>
    </row>
    <row r="372" spans="7:30" ht="12.75" customHeight="1" x14ac:dyDescent="0.2">
      <c r="G372"/>
      <c r="AD372"/>
    </row>
    <row r="373" spans="7:30" ht="15" customHeight="1" x14ac:dyDescent="0.2">
      <c r="G373"/>
      <c r="AD373"/>
    </row>
    <row r="374" spans="7:30" ht="12.75" customHeight="1" x14ac:dyDescent="0.2">
      <c r="G374"/>
      <c r="AD374"/>
    </row>
    <row r="375" spans="7:30" ht="12.75" customHeight="1" x14ac:dyDescent="0.2">
      <c r="G375"/>
      <c r="AD375"/>
    </row>
    <row r="376" spans="7:30" ht="15" customHeight="1" x14ac:dyDescent="0.2">
      <c r="G376"/>
      <c r="AD376"/>
    </row>
    <row r="377" spans="7:30" ht="12.75" customHeight="1" x14ac:dyDescent="0.2">
      <c r="G377"/>
      <c r="AD377"/>
    </row>
    <row r="378" spans="7:30" ht="12.75" customHeight="1" x14ac:dyDescent="0.2">
      <c r="G378"/>
      <c r="AD378"/>
    </row>
    <row r="379" spans="7:30" ht="12.75" customHeight="1" x14ac:dyDescent="0.2">
      <c r="G379"/>
      <c r="AD379"/>
    </row>
    <row r="380" spans="7:30" ht="15" customHeight="1" x14ac:dyDescent="0.2">
      <c r="G380"/>
      <c r="AD380"/>
    </row>
    <row r="381" spans="7:30" ht="12.75" customHeight="1" x14ac:dyDescent="0.2">
      <c r="G381"/>
      <c r="AD381"/>
    </row>
    <row r="382" spans="7:30" ht="12.75" customHeight="1" x14ac:dyDescent="0.2">
      <c r="G382"/>
      <c r="AD382"/>
    </row>
    <row r="383" spans="7:30" ht="12.75" customHeight="1" x14ac:dyDescent="0.2">
      <c r="G383"/>
      <c r="AD383"/>
    </row>
    <row r="384" spans="7:30" ht="12.75" customHeight="1" x14ac:dyDescent="0.2">
      <c r="G384"/>
      <c r="AD384"/>
    </row>
    <row r="385" spans="7:30" ht="15" customHeight="1" x14ac:dyDescent="0.2">
      <c r="G385"/>
      <c r="AD385"/>
    </row>
    <row r="386" spans="7:30" ht="12.75" customHeight="1" x14ac:dyDescent="0.2">
      <c r="G386"/>
      <c r="AD386"/>
    </row>
    <row r="387" spans="7:30" ht="12.75" customHeight="1" x14ac:dyDescent="0.2">
      <c r="G387"/>
      <c r="AD387"/>
    </row>
    <row r="388" spans="7:30" ht="15" customHeight="1" x14ac:dyDescent="0.2">
      <c r="G388"/>
      <c r="AD388"/>
    </row>
    <row r="389" spans="7:30" ht="12.75" customHeight="1" x14ac:dyDescent="0.2">
      <c r="G389"/>
      <c r="AD389"/>
    </row>
    <row r="390" spans="7:30" ht="12.75" customHeight="1" x14ac:dyDescent="0.2">
      <c r="G390"/>
      <c r="AD390"/>
    </row>
    <row r="391" spans="7:30" ht="15" customHeight="1" x14ac:dyDescent="0.2">
      <c r="G391"/>
      <c r="AD391"/>
    </row>
    <row r="392" spans="7:30" ht="12.75" customHeight="1" x14ac:dyDescent="0.2">
      <c r="G392"/>
      <c r="AD392"/>
    </row>
    <row r="393" spans="7:30" ht="12.75" customHeight="1" x14ac:dyDescent="0.2">
      <c r="G393"/>
      <c r="AD393"/>
    </row>
    <row r="394" spans="7:30" ht="12.75" customHeight="1" x14ac:dyDescent="0.2">
      <c r="G394"/>
      <c r="AD394"/>
    </row>
    <row r="395" spans="7:30" ht="12.75" customHeight="1" x14ac:dyDescent="0.2">
      <c r="G395"/>
      <c r="AD395"/>
    </row>
    <row r="396" spans="7:30" ht="15" customHeight="1" x14ac:dyDescent="0.2">
      <c r="G396"/>
      <c r="AD396"/>
    </row>
    <row r="397" spans="7:30" ht="12.75" customHeight="1" x14ac:dyDescent="0.2">
      <c r="G397"/>
      <c r="AD397"/>
    </row>
    <row r="398" spans="7:30" ht="12.75" customHeight="1" x14ac:dyDescent="0.2">
      <c r="G398"/>
      <c r="AD398"/>
    </row>
    <row r="399" spans="7:30" ht="15" customHeight="1" x14ac:dyDescent="0.2">
      <c r="G399"/>
      <c r="AD399"/>
    </row>
    <row r="400" spans="7:30" ht="12.75" customHeight="1" x14ac:dyDescent="0.2">
      <c r="G400"/>
      <c r="AD400"/>
    </row>
    <row r="401" spans="7:30" ht="12.75" customHeight="1" x14ac:dyDescent="0.2">
      <c r="G401"/>
      <c r="AD401"/>
    </row>
    <row r="402" spans="7:30" ht="15" customHeight="1" x14ac:dyDescent="0.2">
      <c r="G402"/>
      <c r="AD402"/>
    </row>
    <row r="403" spans="7:30" ht="12.75" customHeight="1" x14ac:dyDescent="0.2">
      <c r="G403"/>
      <c r="AD403"/>
    </row>
    <row r="404" spans="7:30" ht="12.75" customHeight="1" x14ac:dyDescent="0.2">
      <c r="G404"/>
      <c r="AD404"/>
    </row>
    <row r="405" spans="7:30" x14ac:dyDescent="0.2">
      <c r="G405"/>
      <c r="AD405"/>
    </row>
    <row r="406" spans="7:30" ht="12.75" customHeight="1" x14ac:dyDescent="0.2">
      <c r="G406"/>
      <c r="AD406"/>
    </row>
    <row r="407" spans="7:30" x14ac:dyDescent="0.2">
      <c r="G407"/>
      <c r="AD407"/>
    </row>
    <row r="408" spans="7:30" x14ac:dyDescent="0.2">
      <c r="G408"/>
      <c r="AD408"/>
    </row>
    <row r="409" spans="7:30" x14ac:dyDescent="0.2">
      <c r="G409"/>
      <c r="AD409"/>
    </row>
    <row r="410" spans="7:30" x14ac:dyDescent="0.2">
      <c r="G410"/>
      <c r="AD410"/>
    </row>
    <row r="411" spans="7:30" x14ac:dyDescent="0.2">
      <c r="G411"/>
      <c r="AD411"/>
    </row>
    <row r="412" spans="7:30" x14ac:dyDescent="0.2">
      <c r="G412"/>
      <c r="AD412"/>
    </row>
    <row r="413" spans="7:30" x14ac:dyDescent="0.2">
      <c r="G413"/>
      <c r="AD413"/>
    </row>
    <row r="414" spans="7:30" x14ac:dyDescent="0.2">
      <c r="G414"/>
      <c r="AD414"/>
    </row>
    <row r="415" spans="7:30" x14ac:dyDescent="0.2">
      <c r="G415"/>
      <c r="AD415"/>
    </row>
    <row r="416" spans="7:30" x14ac:dyDescent="0.2">
      <c r="G416"/>
      <c r="AD416"/>
    </row>
    <row r="417" spans="7:30" x14ac:dyDescent="0.2">
      <c r="G417"/>
      <c r="AD417"/>
    </row>
    <row r="418" spans="7:30" x14ac:dyDescent="0.2">
      <c r="G418"/>
      <c r="AD418"/>
    </row>
    <row r="419" spans="7:30" x14ac:dyDescent="0.2">
      <c r="G419"/>
      <c r="AD419"/>
    </row>
    <row r="420" spans="7:30" x14ac:dyDescent="0.2">
      <c r="G420"/>
      <c r="AD420"/>
    </row>
    <row r="421" spans="7:30" x14ac:dyDescent="0.2">
      <c r="G421"/>
      <c r="AD421"/>
    </row>
    <row r="422" spans="7:30" x14ac:dyDescent="0.2">
      <c r="G422"/>
      <c r="AD422"/>
    </row>
    <row r="423" spans="7:30" x14ac:dyDescent="0.2">
      <c r="G423"/>
      <c r="AD423"/>
    </row>
    <row r="424" spans="7:30" x14ac:dyDescent="0.2">
      <c r="G424"/>
      <c r="AD424"/>
    </row>
    <row r="425" spans="7:30" x14ac:dyDescent="0.2">
      <c r="G425"/>
      <c r="AD425"/>
    </row>
    <row r="426" spans="7:30" x14ac:dyDescent="0.2">
      <c r="G426"/>
      <c r="AD426"/>
    </row>
    <row r="427" spans="7:30" x14ac:dyDescent="0.2">
      <c r="G427"/>
      <c r="AD427"/>
    </row>
    <row r="428" spans="7:30" x14ac:dyDescent="0.2">
      <c r="G428" s="69"/>
      <c r="H428" s="8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74"/>
    </row>
    <row r="429" spans="7:30" x14ac:dyDescent="0.2">
      <c r="G429" s="69"/>
      <c r="H429" s="8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74"/>
    </row>
    <row r="430" spans="7:30" x14ac:dyDescent="0.2">
      <c r="G430" s="69"/>
      <c r="H430" s="8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74"/>
    </row>
    <row r="431" spans="7:30" x14ac:dyDescent="0.2">
      <c r="G431" s="69"/>
      <c r="H431" s="8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74"/>
    </row>
    <row r="432" spans="7:30" x14ac:dyDescent="0.2">
      <c r="G432" s="69"/>
      <c r="H432" s="8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74"/>
    </row>
    <row r="433" spans="7:30" x14ac:dyDescent="0.2">
      <c r="G433" s="69"/>
      <c r="H433" s="8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74"/>
    </row>
    <row r="434" spans="7:30" x14ac:dyDescent="0.2">
      <c r="G434" s="69"/>
      <c r="H434" s="8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74"/>
    </row>
    <row r="435" spans="7:30" x14ac:dyDescent="0.2">
      <c r="G435" s="69"/>
      <c r="H435" s="8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74"/>
    </row>
    <row r="436" spans="7:30" x14ac:dyDescent="0.2">
      <c r="G436" s="69"/>
      <c r="H436" s="8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74"/>
    </row>
    <row r="437" spans="7:30" x14ac:dyDescent="0.2">
      <c r="G437" s="69"/>
      <c r="H437" s="8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74"/>
    </row>
    <row r="438" spans="7:30" x14ac:dyDescent="0.2">
      <c r="G438" s="69"/>
      <c r="H438" s="8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74"/>
    </row>
    <row r="439" spans="7:30" x14ac:dyDescent="0.2">
      <c r="G439" s="69"/>
      <c r="H439" s="8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74"/>
    </row>
    <row r="440" spans="7:30" x14ac:dyDescent="0.2">
      <c r="G440" s="69"/>
      <c r="H440" s="8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74"/>
    </row>
    <row r="441" spans="7:30" x14ac:dyDescent="0.2">
      <c r="G441" s="69"/>
      <c r="H441" s="8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74"/>
    </row>
    <row r="442" spans="7:30" x14ac:dyDescent="0.2">
      <c r="G442" s="69"/>
      <c r="H442" s="8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74"/>
    </row>
    <row r="443" spans="7:30" x14ac:dyDescent="0.2">
      <c r="G443" s="69"/>
      <c r="H443" s="8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74"/>
    </row>
    <row r="444" spans="7:30" x14ac:dyDescent="0.2">
      <c r="G444" s="69"/>
      <c r="H444" s="8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74"/>
    </row>
    <row r="445" spans="7:30" x14ac:dyDescent="0.2">
      <c r="G445" s="69"/>
      <c r="H445" s="8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74"/>
    </row>
    <row r="446" spans="7:30" x14ac:dyDescent="0.2">
      <c r="G446" s="69"/>
      <c r="H446" s="8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74"/>
    </row>
    <row r="447" spans="7:30" x14ac:dyDescent="0.2">
      <c r="G447" s="69"/>
      <c r="H447" s="8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74"/>
    </row>
    <row r="448" spans="7:30" x14ac:dyDescent="0.2">
      <c r="G448" s="69"/>
      <c r="H448" s="8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74"/>
    </row>
    <row r="449" spans="7:30" x14ac:dyDescent="0.2">
      <c r="G449" s="69"/>
      <c r="H449" s="8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74"/>
    </row>
    <row r="450" spans="7:30" x14ac:dyDescent="0.2">
      <c r="G450" s="69"/>
      <c r="H450" s="8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74"/>
    </row>
    <row r="451" spans="7:30" x14ac:dyDescent="0.2">
      <c r="G451" s="69"/>
      <c r="H451" s="8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74"/>
    </row>
    <row r="452" spans="7:30" x14ac:dyDescent="0.2">
      <c r="G452" s="69"/>
      <c r="H452" s="8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74"/>
    </row>
    <row r="453" spans="7:30" x14ac:dyDescent="0.2">
      <c r="G453" s="69"/>
      <c r="H453" s="8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74"/>
    </row>
    <row r="454" spans="7:30" x14ac:dyDescent="0.2">
      <c r="G454" s="69"/>
      <c r="H454" s="8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74"/>
    </row>
    <row r="455" spans="7:30" x14ac:dyDescent="0.2">
      <c r="G455" s="69"/>
      <c r="H455" s="8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74"/>
    </row>
    <row r="456" spans="7:30" x14ac:dyDescent="0.2">
      <c r="G456" s="69"/>
      <c r="H456" s="8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74"/>
    </row>
    <row r="457" spans="7:30" x14ac:dyDescent="0.2">
      <c r="G457" s="69"/>
      <c r="H457" s="8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74"/>
    </row>
    <row r="458" spans="7:30" x14ac:dyDescent="0.2">
      <c r="G458" s="69"/>
      <c r="H458" s="8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74"/>
    </row>
    <row r="459" spans="7:30" x14ac:dyDescent="0.2">
      <c r="G459" s="69"/>
      <c r="H459" s="8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74"/>
    </row>
    <row r="460" spans="7:30" x14ac:dyDescent="0.2">
      <c r="G460" s="69"/>
      <c r="H460" s="8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74"/>
    </row>
    <row r="461" spans="7:30" x14ac:dyDescent="0.2">
      <c r="G461" s="69"/>
      <c r="H461" s="8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74"/>
    </row>
    <row r="462" spans="7:30" x14ac:dyDescent="0.2">
      <c r="G462" s="69"/>
      <c r="H462" s="8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74"/>
    </row>
    <row r="463" spans="7:30" x14ac:dyDescent="0.2">
      <c r="G463" s="69"/>
      <c r="H463" s="8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74"/>
    </row>
    <row r="464" spans="7:30" x14ac:dyDescent="0.2">
      <c r="G464" s="69"/>
      <c r="H464" s="8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74"/>
    </row>
    <row r="465" spans="7:30" x14ac:dyDescent="0.2">
      <c r="G465" s="69"/>
      <c r="H465" s="8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74"/>
    </row>
    <row r="466" spans="7:30" x14ac:dyDescent="0.2">
      <c r="G466" s="69"/>
      <c r="H466" s="8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74"/>
    </row>
    <row r="467" spans="7:30" x14ac:dyDescent="0.2">
      <c r="G467" s="69"/>
      <c r="H467" s="8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74"/>
    </row>
    <row r="468" spans="7:30" x14ac:dyDescent="0.2">
      <c r="G468" s="69"/>
      <c r="H468" s="8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74"/>
    </row>
    <row r="469" spans="7:30" x14ac:dyDescent="0.2">
      <c r="G469" s="69"/>
      <c r="H469" s="8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74"/>
    </row>
    <row r="470" spans="7:30" x14ac:dyDescent="0.2">
      <c r="G470" s="69"/>
      <c r="H470" s="8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74"/>
    </row>
    <row r="471" spans="7:30" x14ac:dyDescent="0.2">
      <c r="G471" s="69"/>
      <c r="H471" s="8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74"/>
    </row>
    <row r="472" spans="7:30" x14ac:dyDescent="0.2">
      <c r="G472" s="69"/>
      <c r="H472" s="8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74"/>
    </row>
    <row r="473" spans="7:30" x14ac:dyDescent="0.2">
      <c r="G473" s="69"/>
      <c r="H473" s="8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74"/>
    </row>
    <row r="474" spans="7:30" x14ac:dyDescent="0.2">
      <c r="G474" s="69"/>
      <c r="H474" s="8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74"/>
    </row>
    <row r="475" spans="7:30" x14ac:dyDescent="0.2">
      <c r="G475" s="69"/>
      <c r="H475" s="8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74"/>
    </row>
    <row r="476" spans="7:30" x14ac:dyDescent="0.2">
      <c r="G476" s="69"/>
      <c r="H476" s="8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74"/>
    </row>
    <row r="477" spans="7:30" x14ac:dyDescent="0.2">
      <c r="G477" s="69"/>
      <c r="H477" s="8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74"/>
    </row>
    <row r="478" spans="7:30" x14ac:dyDescent="0.2">
      <c r="G478" s="69"/>
      <c r="H478" s="8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74"/>
    </row>
    <row r="479" spans="7:30" x14ac:dyDescent="0.2">
      <c r="G479" s="69"/>
      <c r="H479" s="8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74"/>
    </row>
    <row r="480" spans="7:30" x14ac:dyDescent="0.2">
      <c r="G480" s="69"/>
      <c r="H480" s="8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74"/>
    </row>
    <row r="481" spans="7:30" x14ac:dyDescent="0.2">
      <c r="G481" s="69"/>
      <c r="H481" s="8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74"/>
    </row>
    <row r="482" spans="7:30" x14ac:dyDescent="0.2">
      <c r="G482" s="69"/>
      <c r="H482" s="8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74"/>
    </row>
    <row r="483" spans="7:30" x14ac:dyDescent="0.2">
      <c r="G483" s="69"/>
      <c r="H483" s="8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74"/>
    </row>
    <row r="484" spans="7:30" x14ac:dyDescent="0.2">
      <c r="G484" s="69"/>
      <c r="H484" s="8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74"/>
    </row>
    <row r="485" spans="7:30" x14ac:dyDescent="0.2">
      <c r="G485" s="69"/>
      <c r="H485" s="8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74"/>
    </row>
    <row r="486" spans="7:30" x14ac:dyDescent="0.2">
      <c r="G486" s="69"/>
      <c r="H486" s="8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74"/>
    </row>
    <row r="487" spans="7:30" x14ac:dyDescent="0.2">
      <c r="G487" s="69"/>
      <c r="H487" s="8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74"/>
    </row>
    <row r="488" spans="7:30" x14ac:dyDescent="0.2">
      <c r="G488" s="69"/>
      <c r="H488" s="8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74"/>
    </row>
    <row r="489" spans="7:30" x14ac:dyDescent="0.2">
      <c r="G489" s="69"/>
      <c r="H489" s="8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74"/>
    </row>
    <row r="490" spans="7:30" x14ac:dyDescent="0.2">
      <c r="G490" s="69"/>
      <c r="H490" s="8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74"/>
    </row>
    <row r="491" spans="7:30" x14ac:dyDescent="0.2">
      <c r="G491" s="69"/>
      <c r="H491" s="8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74"/>
    </row>
    <row r="492" spans="7:30" x14ac:dyDescent="0.2">
      <c r="G492" s="69"/>
      <c r="H492" s="8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74"/>
    </row>
    <row r="493" spans="7:30" x14ac:dyDescent="0.2">
      <c r="G493" s="69"/>
      <c r="H493" s="8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74"/>
    </row>
    <row r="494" spans="7:30" x14ac:dyDescent="0.2">
      <c r="G494" s="69"/>
      <c r="H494" s="8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74"/>
    </row>
    <row r="495" spans="7:30" x14ac:dyDescent="0.2">
      <c r="G495" s="69"/>
      <c r="H495" s="8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74"/>
    </row>
    <row r="496" spans="7:30" x14ac:dyDescent="0.2">
      <c r="G496" s="69"/>
      <c r="H496" s="8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74"/>
    </row>
    <row r="497" spans="7:30" x14ac:dyDescent="0.2">
      <c r="G497" s="69"/>
      <c r="H497" s="8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74"/>
    </row>
    <row r="498" spans="7:30" x14ac:dyDescent="0.2">
      <c r="G498" s="69"/>
      <c r="H498" s="8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74"/>
    </row>
    <row r="499" spans="7:30" x14ac:dyDescent="0.2">
      <c r="G499" s="69"/>
      <c r="H499" s="8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74"/>
    </row>
    <row r="500" spans="7:30" x14ac:dyDescent="0.2">
      <c r="G500" s="69"/>
      <c r="H500" s="8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74"/>
    </row>
    <row r="501" spans="7:30" x14ac:dyDescent="0.2">
      <c r="G501" s="69"/>
      <c r="H501" s="8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74"/>
    </row>
    <row r="502" spans="7:30" x14ac:dyDescent="0.2">
      <c r="G502" s="69"/>
      <c r="H502" s="8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74"/>
    </row>
    <row r="503" spans="7:30" x14ac:dyDescent="0.2">
      <c r="G503" s="69"/>
      <c r="H503" s="8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74"/>
    </row>
    <row r="504" spans="7:30" x14ac:dyDescent="0.2">
      <c r="G504" s="69"/>
      <c r="H504" s="8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74"/>
    </row>
    <row r="505" spans="7:30" x14ac:dyDescent="0.2">
      <c r="G505" s="69"/>
      <c r="H505" s="8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74"/>
    </row>
    <row r="506" spans="7:30" x14ac:dyDescent="0.2">
      <c r="G506" s="69"/>
      <c r="H506" s="8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74"/>
    </row>
    <row r="507" spans="7:30" x14ac:dyDescent="0.2">
      <c r="G507" s="69"/>
      <c r="H507" s="8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74"/>
    </row>
    <row r="508" spans="7:30" x14ac:dyDescent="0.2">
      <c r="G508" s="69"/>
      <c r="H508" s="8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74"/>
    </row>
    <row r="509" spans="7:30" x14ac:dyDescent="0.2">
      <c r="G509" s="69"/>
      <c r="H509" s="8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74"/>
    </row>
    <row r="510" spans="7:30" x14ac:dyDescent="0.2">
      <c r="G510" s="69"/>
      <c r="H510" s="8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74"/>
    </row>
    <row r="511" spans="7:30" x14ac:dyDescent="0.2">
      <c r="G511" s="69"/>
      <c r="H511" s="8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74"/>
    </row>
    <row r="512" spans="7:30" x14ac:dyDescent="0.2">
      <c r="G512" s="69"/>
      <c r="H512" s="8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74"/>
    </row>
    <row r="513" spans="7:30" x14ac:dyDescent="0.2">
      <c r="G513" s="69"/>
      <c r="H513" s="8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74"/>
    </row>
    <row r="514" spans="7:30" x14ac:dyDescent="0.2">
      <c r="G514" s="69"/>
      <c r="H514" s="8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74"/>
    </row>
    <row r="515" spans="7:30" x14ac:dyDescent="0.2">
      <c r="G515" s="69"/>
      <c r="H515" s="8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74"/>
    </row>
    <row r="516" spans="7:30" x14ac:dyDescent="0.2">
      <c r="G516" s="69"/>
      <c r="H516" s="8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74"/>
    </row>
    <row r="517" spans="7:30" x14ac:dyDescent="0.2">
      <c r="G517" s="69"/>
      <c r="H517" s="8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74"/>
    </row>
    <row r="518" spans="7:30" x14ac:dyDescent="0.2">
      <c r="G518" s="69"/>
      <c r="H518" s="8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74"/>
    </row>
    <row r="519" spans="7:30" x14ac:dyDescent="0.2">
      <c r="G519" s="69"/>
      <c r="H519" s="8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74"/>
    </row>
    <row r="520" spans="7:30" x14ac:dyDescent="0.2">
      <c r="G520" s="69"/>
      <c r="H520" s="8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74"/>
    </row>
    <row r="521" spans="7:30" x14ac:dyDescent="0.2">
      <c r="G521" s="69"/>
      <c r="H521" s="8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74"/>
    </row>
    <row r="522" spans="7:30" x14ac:dyDescent="0.2">
      <c r="G522" s="69"/>
      <c r="H522" s="8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74"/>
    </row>
    <row r="523" spans="7:30" x14ac:dyDescent="0.2">
      <c r="G523" s="69"/>
      <c r="H523" s="8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74"/>
    </row>
    <row r="524" spans="7:30" x14ac:dyDescent="0.2">
      <c r="G524" s="69"/>
      <c r="H524" s="8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74"/>
    </row>
    <row r="525" spans="7:30" x14ac:dyDescent="0.2">
      <c r="G525" s="69"/>
      <c r="H525" s="8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74"/>
    </row>
    <row r="526" spans="7:30" x14ac:dyDescent="0.2">
      <c r="G526" s="69"/>
      <c r="H526" s="8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74"/>
    </row>
    <row r="527" spans="7:30" x14ac:dyDescent="0.2">
      <c r="G527" s="69"/>
      <c r="H527" s="8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74"/>
    </row>
    <row r="528" spans="7:30" x14ac:dyDescent="0.2">
      <c r="G528" s="69"/>
      <c r="H528" s="8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74"/>
    </row>
    <row r="529" spans="7:30" x14ac:dyDescent="0.2">
      <c r="G529" s="69"/>
      <c r="H529" s="8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74"/>
    </row>
    <row r="530" spans="7:30" x14ac:dyDescent="0.2">
      <c r="G530" s="69"/>
      <c r="H530" s="8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74"/>
    </row>
    <row r="531" spans="7:30" x14ac:dyDescent="0.2">
      <c r="G531" s="69"/>
      <c r="H531" s="8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74"/>
    </row>
    <row r="532" spans="7:30" x14ac:dyDescent="0.2">
      <c r="G532" s="69"/>
      <c r="H532" s="8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74"/>
    </row>
    <row r="533" spans="7:30" x14ac:dyDescent="0.2">
      <c r="G533" s="69"/>
      <c r="H533" s="8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74"/>
    </row>
    <row r="534" spans="7:30" x14ac:dyDescent="0.2">
      <c r="G534" s="69"/>
      <c r="H534" s="8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74"/>
    </row>
    <row r="535" spans="7:30" x14ac:dyDescent="0.2">
      <c r="G535" s="69"/>
      <c r="H535" s="8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74"/>
    </row>
    <row r="536" spans="7:30" x14ac:dyDescent="0.2">
      <c r="G536" s="69"/>
      <c r="H536" s="8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74"/>
    </row>
    <row r="537" spans="7:30" x14ac:dyDescent="0.2">
      <c r="G537" s="69"/>
      <c r="H537" s="8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74"/>
    </row>
    <row r="538" spans="7:30" x14ac:dyDescent="0.2">
      <c r="G538" s="69"/>
      <c r="H538" s="8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74"/>
    </row>
    <row r="539" spans="7:30" x14ac:dyDescent="0.2">
      <c r="G539" s="69"/>
      <c r="H539" s="8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74"/>
    </row>
    <row r="540" spans="7:30" x14ac:dyDescent="0.2">
      <c r="G540" s="69"/>
      <c r="H540" s="8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74"/>
    </row>
    <row r="541" spans="7:30" x14ac:dyDescent="0.2">
      <c r="G541" s="69"/>
      <c r="H541" s="8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74"/>
    </row>
    <row r="542" spans="7:30" x14ac:dyDescent="0.2">
      <c r="G542" s="69"/>
      <c r="H542" s="8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74"/>
    </row>
    <row r="543" spans="7:30" x14ac:dyDescent="0.2">
      <c r="G543" s="69"/>
      <c r="H543" s="8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74"/>
    </row>
    <row r="544" spans="7:30" x14ac:dyDescent="0.2">
      <c r="G544" s="69"/>
      <c r="H544" s="8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74"/>
    </row>
    <row r="545" spans="7:30" x14ac:dyDescent="0.2">
      <c r="G545" s="69"/>
      <c r="H545" s="8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74"/>
    </row>
    <row r="546" spans="7:30" x14ac:dyDescent="0.2">
      <c r="G546" s="69"/>
      <c r="H546" s="8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74"/>
    </row>
    <row r="547" spans="7:30" x14ac:dyDescent="0.2">
      <c r="G547" s="69"/>
      <c r="H547" s="8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74"/>
    </row>
    <row r="548" spans="7:30" x14ac:dyDescent="0.2">
      <c r="G548" s="69"/>
      <c r="H548" s="8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74"/>
    </row>
    <row r="549" spans="7:30" x14ac:dyDescent="0.2">
      <c r="G549" s="69"/>
      <c r="H549" s="8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74"/>
    </row>
    <row r="550" spans="7:30" x14ac:dyDescent="0.2">
      <c r="G550" s="69"/>
      <c r="H550" s="8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74"/>
    </row>
    <row r="551" spans="7:30" x14ac:dyDescent="0.2">
      <c r="G551" s="69"/>
      <c r="H551" s="8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74"/>
    </row>
    <row r="552" spans="7:30" x14ac:dyDescent="0.2">
      <c r="G552" s="69"/>
      <c r="H552" s="8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74"/>
    </row>
    <row r="553" spans="7:30" x14ac:dyDescent="0.2">
      <c r="G553" s="69"/>
      <c r="H553" s="8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74"/>
    </row>
    <row r="554" spans="7:30" x14ac:dyDescent="0.2">
      <c r="G554" s="69"/>
      <c r="H554" s="8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74"/>
    </row>
    <row r="555" spans="7:30" x14ac:dyDescent="0.2">
      <c r="G555" s="69"/>
      <c r="H555" s="8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74"/>
    </row>
    <row r="556" spans="7:30" x14ac:dyDescent="0.2">
      <c r="G556" s="69"/>
      <c r="H556" s="8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74"/>
    </row>
    <row r="557" spans="7:30" x14ac:dyDescent="0.2">
      <c r="G557" s="69"/>
      <c r="H557" s="8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74"/>
    </row>
    <row r="558" spans="7:30" x14ac:dyDescent="0.2">
      <c r="G558" s="69"/>
      <c r="H558" s="8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74"/>
    </row>
    <row r="559" spans="7:30" x14ac:dyDescent="0.2">
      <c r="G559" s="69"/>
      <c r="H559" s="8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74"/>
    </row>
    <row r="560" spans="7:30" x14ac:dyDescent="0.2">
      <c r="G560" s="69"/>
      <c r="H560" s="8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74"/>
    </row>
    <row r="561" spans="7:30" x14ac:dyDescent="0.2">
      <c r="G561" s="69"/>
      <c r="H561" s="8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74"/>
    </row>
    <row r="562" spans="7:30" x14ac:dyDescent="0.2">
      <c r="G562" s="69"/>
      <c r="H562" s="8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74"/>
    </row>
    <row r="563" spans="7:30" x14ac:dyDescent="0.2">
      <c r="G563" s="69"/>
      <c r="H563" s="8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74"/>
    </row>
    <row r="564" spans="7:30" x14ac:dyDescent="0.2">
      <c r="G564" s="69"/>
      <c r="H564" s="8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74"/>
    </row>
    <row r="565" spans="7:30" x14ac:dyDescent="0.2">
      <c r="G565" s="69"/>
      <c r="H565" s="8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74"/>
    </row>
    <row r="566" spans="7:30" x14ac:dyDescent="0.2">
      <c r="G566" s="69"/>
      <c r="H566" s="8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74"/>
    </row>
    <row r="567" spans="7:30" x14ac:dyDescent="0.2">
      <c r="G567" s="69"/>
      <c r="H567" s="8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74"/>
    </row>
    <row r="568" spans="7:30" x14ac:dyDescent="0.2">
      <c r="G568" s="69"/>
      <c r="H568" s="8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74"/>
    </row>
    <row r="569" spans="7:30" x14ac:dyDescent="0.2">
      <c r="G569" s="69"/>
      <c r="H569" s="8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74"/>
    </row>
    <row r="570" spans="7:30" x14ac:dyDescent="0.2">
      <c r="G570" s="69"/>
      <c r="H570" s="8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74"/>
    </row>
    <row r="571" spans="7:30" x14ac:dyDescent="0.2">
      <c r="G571" s="69"/>
      <c r="H571" s="8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74"/>
    </row>
    <row r="572" spans="7:30" x14ac:dyDescent="0.2">
      <c r="G572" s="69"/>
      <c r="H572" s="8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74"/>
    </row>
    <row r="573" spans="7:30" x14ac:dyDescent="0.2">
      <c r="G573" s="69"/>
      <c r="H573" s="8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74"/>
    </row>
    <row r="574" spans="7:30" x14ac:dyDescent="0.2">
      <c r="G574" s="69"/>
      <c r="H574" s="8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74"/>
    </row>
    <row r="575" spans="7:30" x14ac:dyDescent="0.2">
      <c r="G575" s="69"/>
      <c r="H575" s="8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74"/>
    </row>
    <row r="576" spans="7:30" x14ac:dyDescent="0.2">
      <c r="G576" s="69"/>
      <c r="H576" s="8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74"/>
    </row>
    <row r="577" spans="7:30" x14ac:dyDescent="0.2">
      <c r="G577" s="69"/>
      <c r="H577" s="8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74"/>
    </row>
    <row r="578" spans="7:30" x14ac:dyDescent="0.2">
      <c r="G578" s="69"/>
      <c r="H578" s="8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74"/>
    </row>
    <row r="579" spans="7:30" x14ac:dyDescent="0.2">
      <c r="G579" s="69"/>
      <c r="H579" s="8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74"/>
    </row>
    <row r="580" spans="7:30" x14ac:dyDescent="0.2">
      <c r="G580" s="69"/>
      <c r="H580" s="8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74"/>
    </row>
    <row r="581" spans="7:30" x14ac:dyDescent="0.2">
      <c r="G581" s="69"/>
      <c r="H581" s="8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74"/>
    </row>
    <row r="582" spans="7:30" x14ac:dyDescent="0.2">
      <c r="G582" s="69"/>
      <c r="H582" s="8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74"/>
    </row>
    <row r="583" spans="7:30" x14ac:dyDescent="0.2">
      <c r="G583" s="69"/>
      <c r="H583" s="8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74"/>
    </row>
    <row r="584" spans="7:30" x14ac:dyDescent="0.2">
      <c r="G584" s="69"/>
      <c r="H584" s="8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74"/>
    </row>
    <row r="585" spans="7:30" x14ac:dyDescent="0.2">
      <c r="G585" s="69"/>
      <c r="H585" s="8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74"/>
    </row>
    <row r="586" spans="7:30" x14ac:dyDescent="0.2">
      <c r="G586" s="69"/>
      <c r="H586" s="8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74"/>
    </row>
    <row r="587" spans="7:30" x14ac:dyDescent="0.2">
      <c r="G587" s="69"/>
      <c r="H587" s="8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74"/>
    </row>
    <row r="588" spans="7:30" x14ac:dyDescent="0.2">
      <c r="G588" s="69"/>
      <c r="H588" s="8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74"/>
    </row>
    <row r="589" spans="7:30" x14ac:dyDescent="0.2">
      <c r="G589" s="69"/>
      <c r="H589" s="8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74"/>
    </row>
    <row r="590" spans="7:30" x14ac:dyDescent="0.2">
      <c r="G590" s="69"/>
      <c r="H590" s="8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74"/>
    </row>
    <row r="591" spans="7:30" x14ac:dyDescent="0.2">
      <c r="G591" s="69"/>
      <c r="H591" s="8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74"/>
    </row>
    <row r="592" spans="7:30" x14ac:dyDescent="0.2">
      <c r="G592" s="69"/>
      <c r="H592" s="8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74"/>
    </row>
    <row r="593" spans="7:30" x14ac:dyDescent="0.2">
      <c r="G593" s="69"/>
      <c r="H593" s="8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74"/>
    </row>
    <row r="594" spans="7:30" x14ac:dyDescent="0.2">
      <c r="G594" s="69"/>
      <c r="H594" s="8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74"/>
    </row>
    <row r="595" spans="7:30" x14ac:dyDescent="0.2">
      <c r="G595" s="69"/>
      <c r="H595" s="8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74"/>
    </row>
    <row r="596" spans="7:30" x14ac:dyDescent="0.2">
      <c r="G596" s="69"/>
      <c r="H596" s="8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74"/>
    </row>
    <row r="597" spans="7:30" x14ac:dyDescent="0.2">
      <c r="G597" s="69"/>
      <c r="H597" s="8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74"/>
    </row>
    <row r="598" spans="7:30" x14ac:dyDescent="0.2">
      <c r="G598" s="69"/>
      <c r="H598" s="8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74"/>
    </row>
    <row r="599" spans="7:30" x14ac:dyDescent="0.2">
      <c r="G599" s="69"/>
      <c r="H599" s="8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74"/>
    </row>
    <row r="600" spans="7:30" x14ac:dyDescent="0.2">
      <c r="G600" s="69"/>
      <c r="H600" s="8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74"/>
    </row>
    <row r="601" spans="7:30" x14ac:dyDescent="0.2">
      <c r="G601" s="69"/>
      <c r="H601" s="8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74"/>
    </row>
    <row r="602" spans="7:30" x14ac:dyDescent="0.2">
      <c r="G602" s="69"/>
      <c r="H602" s="8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74"/>
    </row>
    <row r="603" spans="7:30" x14ac:dyDescent="0.2">
      <c r="G603" s="69"/>
      <c r="H603" s="8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74"/>
    </row>
    <row r="604" spans="7:30" x14ac:dyDescent="0.2">
      <c r="G604" s="69"/>
      <c r="H604" s="8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74"/>
    </row>
    <row r="605" spans="7:30" x14ac:dyDescent="0.2">
      <c r="G605" s="69"/>
      <c r="H605" s="8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74"/>
    </row>
    <row r="606" spans="7:30" x14ac:dyDescent="0.2">
      <c r="G606" s="69"/>
      <c r="H606" s="8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74"/>
    </row>
    <row r="607" spans="7:30" x14ac:dyDescent="0.2">
      <c r="G607" s="69"/>
      <c r="H607" s="8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74"/>
    </row>
    <row r="608" spans="7:30" x14ac:dyDescent="0.2">
      <c r="G608" s="69"/>
      <c r="H608" s="8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74"/>
    </row>
    <row r="609" spans="7:30" x14ac:dyDescent="0.2">
      <c r="G609" s="69"/>
      <c r="H609" s="8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74"/>
    </row>
    <row r="610" spans="7:30" x14ac:dyDescent="0.2">
      <c r="G610" s="69"/>
      <c r="H610" s="8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74"/>
    </row>
    <row r="611" spans="7:30" x14ac:dyDescent="0.2">
      <c r="G611" s="69"/>
      <c r="H611" s="8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74"/>
    </row>
    <row r="612" spans="7:30" x14ac:dyDescent="0.2">
      <c r="G612" s="69"/>
      <c r="H612" s="8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74"/>
    </row>
    <row r="613" spans="7:30" x14ac:dyDescent="0.2">
      <c r="G613" s="69"/>
      <c r="H613" s="8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74"/>
    </row>
    <row r="614" spans="7:30" x14ac:dyDescent="0.2">
      <c r="G614" s="69"/>
      <c r="H614" s="8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74"/>
    </row>
    <row r="615" spans="7:30" x14ac:dyDescent="0.2">
      <c r="G615" s="69"/>
      <c r="H615" s="8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74"/>
    </row>
    <row r="616" spans="7:30" x14ac:dyDescent="0.2">
      <c r="G616" s="69"/>
      <c r="H616" s="8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74"/>
    </row>
    <row r="617" spans="7:30" x14ac:dyDescent="0.2">
      <c r="G617" s="69"/>
      <c r="H617" s="8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74"/>
    </row>
    <row r="618" spans="7:30" x14ac:dyDescent="0.2">
      <c r="G618" s="69"/>
      <c r="H618" s="8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74"/>
    </row>
    <row r="619" spans="7:30" x14ac:dyDescent="0.2">
      <c r="G619" s="69"/>
      <c r="H619" s="8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74"/>
    </row>
    <row r="620" spans="7:30" x14ac:dyDescent="0.2">
      <c r="G620" s="69"/>
      <c r="H620" s="8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74"/>
    </row>
    <row r="621" spans="7:30" x14ac:dyDescent="0.2">
      <c r="G621" s="69"/>
      <c r="H621" s="8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74"/>
    </row>
    <row r="622" spans="7:30" x14ac:dyDescent="0.2">
      <c r="G622" s="69"/>
      <c r="H622" s="8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74"/>
    </row>
    <row r="623" spans="7:30" x14ac:dyDescent="0.2">
      <c r="G623" s="69"/>
      <c r="H623" s="8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74"/>
    </row>
    <row r="624" spans="7:30" x14ac:dyDescent="0.2">
      <c r="G624" s="69"/>
      <c r="H624" s="8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74"/>
    </row>
    <row r="625" spans="7:30" x14ac:dyDescent="0.2">
      <c r="G625" s="69"/>
      <c r="H625" s="8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74"/>
    </row>
    <row r="626" spans="7:30" x14ac:dyDescent="0.2">
      <c r="G626" s="69"/>
      <c r="H626" s="8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74"/>
    </row>
    <row r="627" spans="7:30" x14ac:dyDescent="0.2">
      <c r="G627" s="69"/>
      <c r="H627" s="8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74"/>
    </row>
    <row r="628" spans="7:30" x14ac:dyDescent="0.2">
      <c r="G628" s="69"/>
      <c r="H628" s="8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74"/>
    </row>
    <row r="629" spans="7:30" x14ac:dyDescent="0.2">
      <c r="G629" s="69"/>
      <c r="H629" s="8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74"/>
    </row>
    <row r="630" spans="7:30" x14ac:dyDescent="0.2">
      <c r="G630" s="69"/>
      <c r="H630" s="8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74"/>
    </row>
    <row r="631" spans="7:30" x14ac:dyDescent="0.2">
      <c r="G631" s="69"/>
      <c r="H631" s="8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74"/>
    </row>
    <row r="632" spans="7:30" x14ac:dyDescent="0.2">
      <c r="G632" s="69"/>
      <c r="H632" s="8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74"/>
    </row>
    <row r="633" spans="7:30" x14ac:dyDescent="0.2">
      <c r="G633" s="69"/>
      <c r="H633" s="8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74"/>
    </row>
    <row r="634" spans="7:30" x14ac:dyDescent="0.2">
      <c r="G634" s="69"/>
      <c r="H634" s="8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74"/>
    </row>
    <row r="635" spans="7:30" x14ac:dyDescent="0.2">
      <c r="G635" s="69"/>
      <c r="H635" s="8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74"/>
    </row>
    <row r="636" spans="7:30" x14ac:dyDescent="0.2">
      <c r="G636" s="69"/>
      <c r="H636" s="8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74"/>
    </row>
    <row r="637" spans="7:30" x14ac:dyDescent="0.2">
      <c r="G637" s="69"/>
      <c r="H637" s="8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74"/>
    </row>
    <row r="638" spans="7:30" x14ac:dyDescent="0.2">
      <c r="G638" s="69"/>
      <c r="H638" s="8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74"/>
    </row>
    <row r="639" spans="7:30" x14ac:dyDescent="0.2">
      <c r="G639" s="69"/>
      <c r="H639" s="8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74"/>
    </row>
    <row r="640" spans="7:30" x14ac:dyDescent="0.2">
      <c r="G640" s="69"/>
      <c r="H640" s="8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74"/>
    </row>
    <row r="641" spans="7:30" x14ac:dyDescent="0.2">
      <c r="G641" s="69"/>
      <c r="H641" s="8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74"/>
    </row>
  </sheetData>
  <mergeCells count="2">
    <mergeCell ref="S1:W1"/>
    <mergeCell ref="N1:R1"/>
  </mergeCells>
  <phoneticPr fontId="1" type="noConversion"/>
  <pageMargins left="0.39370078740157483" right="0.39370078740157483" top="0.39370078740157483" bottom="0.39370078740157483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7171" r:id="rId4" name="CommandButton1">
          <controlPr defaultSize="0" autoLine="0" r:id="rId5">
            <anchor moveWithCells="1">
              <from>
                <xdr:col>0</xdr:col>
                <xdr:colOff>371475</xdr:colOff>
                <xdr:row>0</xdr:row>
                <xdr:rowOff>152400</xdr:rowOff>
              </from>
              <to>
                <xdr:col>1</xdr:col>
                <xdr:colOff>609600</xdr:colOff>
                <xdr:row>4</xdr:row>
                <xdr:rowOff>95250</xdr:rowOff>
              </to>
            </anchor>
          </controlPr>
        </control>
      </mc:Choice>
      <mc:Fallback>
        <control shapeId="717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B6729-D441-4BBC-B47B-4AD5F8C4A5D2}">
  <sheetPr codeName="Feuil10"/>
  <dimension ref="A1:E129"/>
  <sheetViews>
    <sheetView zoomScaleNormal="100" workbookViewId="0">
      <selection activeCell="A224" sqref="A224"/>
    </sheetView>
  </sheetViews>
  <sheetFormatPr baseColWidth="10" defaultRowHeight="12.75" x14ac:dyDescent="0.2"/>
  <cols>
    <col min="1" max="1" width="48.85546875" bestFit="1" customWidth="1"/>
    <col min="2" max="2" width="29.28515625" bestFit="1" customWidth="1"/>
    <col min="3" max="3" width="15.42578125" bestFit="1" customWidth="1"/>
    <col min="4" max="4" width="10.140625" bestFit="1" customWidth="1"/>
    <col min="5" max="5" width="10.7109375" bestFit="1" customWidth="1"/>
    <col min="6" max="234" width="9.140625" customWidth="1"/>
    <col min="235" max="235" width="3.28515625" customWidth="1"/>
    <col min="236" max="236" width="0.7109375" customWidth="1"/>
    <col min="237" max="237" width="3.140625" customWidth="1"/>
    <col min="238" max="238" width="4.140625" customWidth="1"/>
    <col min="239" max="239" width="0.7109375" customWidth="1"/>
    <col min="240" max="240" width="0.28515625" customWidth="1"/>
    <col min="241" max="241" width="1.5703125" customWidth="1"/>
    <col min="242" max="242" width="0.5703125" customWidth="1"/>
    <col min="243" max="243" width="3.28515625" customWidth="1"/>
    <col min="244" max="244" width="0.85546875" customWidth="1"/>
    <col min="245" max="245" width="1.140625" customWidth="1"/>
    <col min="246" max="246" width="6.5703125" customWidth="1"/>
    <col min="247" max="247" width="2" customWidth="1"/>
    <col min="248" max="248" width="22.85546875" customWidth="1"/>
    <col min="249" max="249" width="9.140625" customWidth="1"/>
    <col min="250" max="250" width="8.5703125" customWidth="1"/>
    <col min="251" max="251" width="3.5703125" customWidth="1"/>
    <col min="252" max="252" width="10.7109375" customWidth="1"/>
    <col min="253" max="253" width="1.5703125" customWidth="1"/>
    <col min="254" max="254" width="0.85546875" customWidth="1"/>
    <col min="255" max="255" width="3.140625" customWidth="1"/>
    <col min="256" max="256" width="7.140625" customWidth="1"/>
    <col min="257" max="257" width="1" customWidth="1"/>
    <col min="258" max="490" width="9.140625" customWidth="1"/>
    <col min="491" max="491" width="3.28515625" customWidth="1"/>
    <col min="492" max="492" width="0.7109375" customWidth="1"/>
    <col min="493" max="493" width="3.140625" customWidth="1"/>
    <col min="494" max="494" width="4.140625" customWidth="1"/>
    <col min="495" max="495" width="0.7109375" customWidth="1"/>
    <col min="496" max="496" width="0.28515625" customWidth="1"/>
    <col min="497" max="497" width="1.5703125" customWidth="1"/>
    <col min="498" max="498" width="0.5703125" customWidth="1"/>
    <col min="499" max="499" width="3.28515625" customWidth="1"/>
    <col min="500" max="500" width="0.85546875" customWidth="1"/>
    <col min="501" max="501" width="1.140625" customWidth="1"/>
    <col min="502" max="502" width="6.5703125" customWidth="1"/>
    <col min="503" max="503" width="2" customWidth="1"/>
    <col min="504" max="504" width="22.85546875" customWidth="1"/>
    <col min="505" max="505" width="9.140625" customWidth="1"/>
    <col min="506" max="506" width="8.5703125" customWidth="1"/>
    <col min="507" max="507" width="3.5703125" customWidth="1"/>
    <col min="508" max="508" width="10.7109375" customWidth="1"/>
    <col min="509" max="509" width="1.5703125" customWidth="1"/>
    <col min="510" max="510" width="0.85546875" customWidth="1"/>
    <col min="511" max="511" width="3.140625" customWidth="1"/>
    <col min="512" max="512" width="7.140625" customWidth="1"/>
    <col min="513" max="513" width="1" customWidth="1"/>
    <col min="514" max="746" width="9.140625" customWidth="1"/>
    <col min="747" max="747" width="3.28515625" customWidth="1"/>
    <col min="748" max="748" width="0.7109375" customWidth="1"/>
    <col min="749" max="749" width="3.140625" customWidth="1"/>
    <col min="750" max="750" width="4.140625" customWidth="1"/>
    <col min="751" max="751" width="0.7109375" customWidth="1"/>
    <col min="752" max="752" width="0.28515625" customWidth="1"/>
    <col min="753" max="753" width="1.5703125" customWidth="1"/>
    <col min="754" max="754" width="0.5703125" customWidth="1"/>
    <col min="755" max="755" width="3.28515625" customWidth="1"/>
    <col min="756" max="756" width="0.85546875" customWidth="1"/>
    <col min="757" max="757" width="1.140625" customWidth="1"/>
    <col min="758" max="758" width="6.5703125" customWidth="1"/>
    <col min="759" max="759" width="2" customWidth="1"/>
    <col min="760" max="760" width="22.85546875" customWidth="1"/>
    <col min="761" max="761" width="9.140625" customWidth="1"/>
    <col min="762" max="762" width="8.5703125" customWidth="1"/>
    <col min="763" max="763" width="3.5703125" customWidth="1"/>
    <col min="764" max="764" width="10.7109375" customWidth="1"/>
    <col min="765" max="765" width="1.5703125" customWidth="1"/>
    <col min="766" max="766" width="0.85546875" customWidth="1"/>
    <col min="767" max="767" width="3.140625" customWidth="1"/>
    <col min="768" max="768" width="7.140625" customWidth="1"/>
    <col min="769" max="769" width="1" customWidth="1"/>
    <col min="770" max="1002" width="9.140625" customWidth="1"/>
    <col min="1003" max="1003" width="3.28515625" customWidth="1"/>
    <col min="1004" max="1004" width="0.7109375" customWidth="1"/>
    <col min="1005" max="1005" width="3.140625" customWidth="1"/>
    <col min="1006" max="1006" width="4.140625" customWidth="1"/>
    <col min="1007" max="1007" width="0.7109375" customWidth="1"/>
    <col min="1008" max="1008" width="0.28515625" customWidth="1"/>
    <col min="1009" max="1009" width="1.5703125" customWidth="1"/>
    <col min="1010" max="1010" width="0.5703125" customWidth="1"/>
    <col min="1011" max="1011" width="3.28515625" customWidth="1"/>
    <col min="1012" max="1012" width="0.85546875" customWidth="1"/>
    <col min="1013" max="1013" width="1.140625" customWidth="1"/>
    <col min="1014" max="1014" width="6.5703125" customWidth="1"/>
    <col min="1015" max="1015" width="2" customWidth="1"/>
    <col min="1016" max="1016" width="22.85546875" customWidth="1"/>
    <col min="1017" max="1017" width="9.140625" customWidth="1"/>
    <col min="1018" max="1018" width="8.5703125" customWidth="1"/>
    <col min="1019" max="1019" width="3.5703125" customWidth="1"/>
    <col min="1020" max="1020" width="10.7109375" customWidth="1"/>
    <col min="1021" max="1021" width="1.5703125" customWidth="1"/>
    <col min="1022" max="1022" width="0.85546875" customWidth="1"/>
    <col min="1023" max="1023" width="3.140625" customWidth="1"/>
    <col min="1024" max="1024" width="7.140625" customWidth="1"/>
    <col min="1025" max="1025" width="1" customWidth="1"/>
    <col min="1026" max="1258" width="9.140625" customWidth="1"/>
    <col min="1259" max="1259" width="3.28515625" customWidth="1"/>
    <col min="1260" max="1260" width="0.7109375" customWidth="1"/>
    <col min="1261" max="1261" width="3.140625" customWidth="1"/>
    <col min="1262" max="1262" width="4.140625" customWidth="1"/>
    <col min="1263" max="1263" width="0.7109375" customWidth="1"/>
    <col min="1264" max="1264" width="0.28515625" customWidth="1"/>
    <col min="1265" max="1265" width="1.5703125" customWidth="1"/>
    <col min="1266" max="1266" width="0.5703125" customWidth="1"/>
    <col min="1267" max="1267" width="3.28515625" customWidth="1"/>
    <col min="1268" max="1268" width="0.85546875" customWidth="1"/>
    <col min="1269" max="1269" width="1.140625" customWidth="1"/>
    <col min="1270" max="1270" width="6.5703125" customWidth="1"/>
    <col min="1271" max="1271" width="2" customWidth="1"/>
    <col min="1272" max="1272" width="22.85546875" customWidth="1"/>
    <col min="1273" max="1273" width="9.140625" customWidth="1"/>
    <col min="1274" max="1274" width="8.5703125" customWidth="1"/>
    <col min="1275" max="1275" width="3.5703125" customWidth="1"/>
    <col min="1276" max="1276" width="10.7109375" customWidth="1"/>
    <col min="1277" max="1277" width="1.5703125" customWidth="1"/>
    <col min="1278" max="1278" width="0.85546875" customWidth="1"/>
    <col min="1279" max="1279" width="3.140625" customWidth="1"/>
    <col min="1280" max="1280" width="7.140625" customWidth="1"/>
    <col min="1281" max="1281" width="1" customWidth="1"/>
    <col min="1282" max="1514" width="9.140625" customWidth="1"/>
    <col min="1515" max="1515" width="3.28515625" customWidth="1"/>
    <col min="1516" max="1516" width="0.7109375" customWidth="1"/>
    <col min="1517" max="1517" width="3.140625" customWidth="1"/>
    <col min="1518" max="1518" width="4.140625" customWidth="1"/>
    <col min="1519" max="1519" width="0.7109375" customWidth="1"/>
    <col min="1520" max="1520" width="0.28515625" customWidth="1"/>
    <col min="1521" max="1521" width="1.5703125" customWidth="1"/>
    <col min="1522" max="1522" width="0.5703125" customWidth="1"/>
    <col min="1523" max="1523" width="3.28515625" customWidth="1"/>
    <col min="1524" max="1524" width="0.85546875" customWidth="1"/>
    <col min="1525" max="1525" width="1.140625" customWidth="1"/>
    <col min="1526" max="1526" width="6.5703125" customWidth="1"/>
    <col min="1527" max="1527" width="2" customWidth="1"/>
    <col min="1528" max="1528" width="22.85546875" customWidth="1"/>
    <col min="1529" max="1529" width="9.140625" customWidth="1"/>
    <col min="1530" max="1530" width="8.5703125" customWidth="1"/>
    <col min="1531" max="1531" width="3.5703125" customWidth="1"/>
    <col min="1532" max="1532" width="10.7109375" customWidth="1"/>
    <col min="1533" max="1533" width="1.5703125" customWidth="1"/>
    <col min="1534" max="1534" width="0.85546875" customWidth="1"/>
    <col min="1535" max="1535" width="3.140625" customWidth="1"/>
    <col min="1536" max="1536" width="7.140625" customWidth="1"/>
    <col min="1537" max="1537" width="1" customWidth="1"/>
    <col min="1538" max="1770" width="9.140625" customWidth="1"/>
    <col min="1771" max="1771" width="3.28515625" customWidth="1"/>
    <col min="1772" max="1772" width="0.7109375" customWidth="1"/>
    <col min="1773" max="1773" width="3.140625" customWidth="1"/>
    <col min="1774" max="1774" width="4.140625" customWidth="1"/>
    <col min="1775" max="1775" width="0.7109375" customWidth="1"/>
    <col min="1776" max="1776" width="0.28515625" customWidth="1"/>
    <col min="1777" max="1777" width="1.5703125" customWidth="1"/>
    <col min="1778" max="1778" width="0.5703125" customWidth="1"/>
    <col min="1779" max="1779" width="3.28515625" customWidth="1"/>
    <col min="1780" max="1780" width="0.85546875" customWidth="1"/>
    <col min="1781" max="1781" width="1.140625" customWidth="1"/>
    <col min="1782" max="1782" width="6.5703125" customWidth="1"/>
    <col min="1783" max="1783" width="2" customWidth="1"/>
    <col min="1784" max="1784" width="22.85546875" customWidth="1"/>
    <col min="1785" max="1785" width="9.140625" customWidth="1"/>
    <col min="1786" max="1786" width="8.5703125" customWidth="1"/>
    <col min="1787" max="1787" width="3.5703125" customWidth="1"/>
    <col min="1788" max="1788" width="10.7109375" customWidth="1"/>
    <col min="1789" max="1789" width="1.5703125" customWidth="1"/>
    <col min="1790" max="1790" width="0.85546875" customWidth="1"/>
    <col min="1791" max="1791" width="3.140625" customWidth="1"/>
    <col min="1792" max="1792" width="7.140625" customWidth="1"/>
    <col min="1793" max="1793" width="1" customWidth="1"/>
    <col min="1794" max="2026" width="9.140625" customWidth="1"/>
    <col min="2027" max="2027" width="3.28515625" customWidth="1"/>
    <col min="2028" max="2028" width="0.7109375" customWidth="1"/>
    <col min="2029" max="2029" width="3.140625" customWidth="1"/>
    <col min="2030" max="2030" width="4.140625" customWidth="1"/>
    <col min="2031" max="2031" width="0.7109375" customWidth="1"/>
    <col min="2032" max="2032" width="0.28515625" customWidth="1"/>
    <col min="2033" max="2033" width="1.5703125" customWidth="1"/>
    <col min="2034" max="2034" width="0.5703125" customWidth="1"/>
    <col min="2035" max="2035" width="3.28515625" customWidth="1"/>
    <col min="2036" max="2036" width="0.85546875" customWidth="1"/>
    <col min="2037" max="2037" width="1.140625" customWidth="1"/>
    <col min="2038" max="2038" width="6.5703125" customWidth="1"/>
    <col min="2039" max="2039" width="2" customWidth="1"/>
    <col min="2040" max="2040" width="22.85546875" customWidth="1"/>
    <col min="2041" max="2041" width="9.140625" customWidth="1"/>
    <col min="2042" max="2042" width="8.5703125" customWidth="1"/>
    <col min="2043" max="2043" width="3.5703125" customWidth="1"/>
    <col min="2044" max="2044" width="10.7109375" customWidth="1"/>
    <col min="2045" max="2045" width="1.5703125" customWidth="1"/>
    <col min="2046" max="2046" width="0.85546875" customWidth="1"/>
    <col min="2047" max="2047" width="3.140625" customWidth="1"/>
    <col min="2048" max="2048" width="7.140625" customWidth="1"/>
    <col min="2049" max="2049" width="1" customWidth="1"/>
    <col min="2050" max="2282" width="9.140625" customWidth="1"/>
    <col min="2283" max="2283" width="3.28515625" customWidth="1"/>
    <col min="2284" max="2284" width="0.7109375" customWidth="1"/>
    <col min="2285" max="2285" width="3.140625" customWidth="1"/>
    <col min="2286" max="2286" width="4.140625" customWidth="1"/>
    <col min="2287" max="2287" width="0.7109375" customWidth="1"/>
    <col min="2288" max="2288" width="0.28515625" customWidth="1"/>
    <col min="2289" max="2289" width="1.5703125" customWidth="1"/>
    <col min="2290" max="2290" width="0.5703125" customWidth="1"/>
    <col min="2291" max="2291" width="3.28515625" customWidth="1"/>
    <col min="2292" max="2292" width="0.85546875" customWidth="1"/>
    <col min="2293" max="2293" width="1.140625" customWidth="1"/>
    <col min="2294" max="2294" width="6.5703125" customWidth="1"/>
    <col min="2295" max="2295" width="2" customWidth="1"/>
    <col min="2296" max="2296" width="22.85546875" customWidth="1"/>
    <col min="2297" max="2297" width="9.140625" customWidth="1"/>
    <col min="2298" max="2298" width="8.5703125" customWidth="1"/>
    <col min="2299" max="2299" width="3.5703125" customWidth="1"/>
    <col min="2300" max="2300" width="10.7109375" customWidth="1"/>
    <col min="2301" max="2301" width="1.5703125" customWidth="1"/>
    <col min="2302" max="2302" width="0.85546875" customWidth="1"/>
    <col min="2303" max="2303" width="3.140625" customWidth="1"/>
    <col min="2304" max="2304" width="7.140625" customWidth="1"/>
    <col min="2305" max="2305" width="1" customWidth="1"/>
    <col min="2306" max="2538" width="9.140625" customWidth="1"/>
    <col min="2539" max="2539" width="3.28515625" customWidth="1"/>
    <col min="2540" max="2540" width="0.7109375" customWidth="1"/>
    <col min="2541" max="2541" width="3.140625" customWidth="1"/>
    <col min="2542" max="2542" width="4.140625" customWidth="1"/>
    <col min="2543" max="2543" width="0.7109375" customWidth="1"/>
    <col min="2544" max="2544" width="0.28515625" customWidth="1"/>
    <col min="2545" max="2545" width="1.5703125" customWidth="1"/>
    <col min="2546" max="2546" width="0.5703125" customWidth="1"/>
    <col min="2547" max="2547" width="3.28515625" customWidth="1"/>
    <col min="2548" max="2548" width="0.85546875" customWidth="1"/>
    <col min="2549" max="2549" width="1.140625" customWidth="1"/>
    <col min="2550" max="2550" width="6.5703125" customWidth="1"/>
    <col min="2551" max="2551" width="2" customWidth="1"/>
    <col min="2552" max="2552" width="22.85546875" customWidth="1"/>
    <col min="2553" max="2553" width="9.140625" customWidth="1"/>
    <col min="2554" max="2554" width="8.5703125" customWidth="1"/>
    <col min="2555" max="2555" width="3.5703125" customWidth="1"/>
    <col min="2556" max="2556" width="10.7109375" customWidth="1"/>
    <col min="2557" max="2557" width="1.5703125" customWidth="1"/>
    <col min="2558" max="2558" width="0.85546875" customWidth="1"/>
    <col min="2559" max="2559" width="3.140625" customWidth="1"/>
    <col min="2560" max="2560" width="7.140625" customWidth="1"/>
    <col min="2561" max="2561" width="1" customWidth="1"/>
    <col min="2562" max="2794" width="9.140625" customWidth="1"/>
    <col min="2795" max="2795" width="3.28515625" customWidth="1"/>
    <col min="2796" max="2796" width="0.7109375" customWidth="1"/>
    <col min="2797" max="2797" width="3.140625" customWidth="1"/>
    <col min="2798" max="2798" width="4.140625" customWidth="1"/>
    <col min="2799" max="2799" width="0.7109375" customWidth="1"/>
    <col min="2800" max="2800" width="0.28515625" customWidth="1"/>
    <col min="2801" max="2801" width="1.5703125" customWidth="1"/>
    <col min="2802" max="2802" width="0.5703125" customWidth="1"/>
    <col min="2803" max="2803" width="3.28515625" customWidth="1"/>
    <col min="2804" max="2804" width="0.85546875" customWidth="1"/>
    <col min="2805" max="2805" width="1.140625" customWidth="1"/>
    <col min="2806" max="2806" width="6.5703125" customWidth="1"/>
    <col min="2807" max="2807" width="2" customWidth="1"/>
    <col min="2808" max="2808" width="22.85546875" customWidth="1"/>
    <col min="2809" max="2809" width="9.140625" customWidth="1"/>
    <col min="2810" max="2810" width="8.5703125" customWidth="1"/>
    <col min="2811" max="2811" width="3.5703125" customWidth="1"/>
    <col min="2812" max="2812" width="10.7109375" customWidth="1"/>
    <col min="2813" max="2813" width="1.5703125" customWidth="1"/>
    <col min="2814" max="2814" width="0.85546875" customWidth="1"/>
    <col min="2815" max="2815" width="3.140625" customWidth="1"/>
    <col min="2816" max="2816" width="7.140625" customWidth="1"/>
    <col min="2817" max="2817" width="1" customWidth="1"/>
    <col min="2818" max="3050" width="9.140625" customWidth="1"/>
    <col min="3051" max="3051" width="3.28515625" customWidth="1"/>
    <col min="3052" max="3052" width="0.7109375" customWidth="1"/>
    <col min="3053" max="3053" width="3.140625" customWidth="1"/>
    <col min="3054" max="3054" width="4.140625" customWidth="1"/>
    <col min="3055" max="3055" width="0.7109375" customWidth="1"/>
    <col min="3056" max="3056" width="0.28515625" customWidth="1"/>
    <col min="3057" max="3057" width="1.5703125" customWidth="1"/>
    <col min="3058" max="3058" width="0.5703125" customWidth="1"/>
    <col min="3059" max="3059" width="3.28515625" customWidth="1"/>
    <col min="3060" max="3060" width="0.85546875" customWidth="1"/>
    <col min="3061" max="3061" width="1.140625" customWidth="1"/>
    <col min="3062" max="3062" width="6.5703125" customWidth="1"/>
    <col min="3063" max="3063" width="2" customWidth="1"/>
    <col min="3064" max="3064" width="22.85546875" customWidth="1"/>
    <col min="3065" max="3065" width="9.140625" customWidth="1"/>
    <col min="3066" max="3066" width="8.5703125" customWidth="1"/>
    <col min="3067" max="3067" width="3.5703125" customWidth="1"/>
    <col min="3068" max="3068" width="10.7109375" customWidth="1"/>
    <col min="3069" max="3069" width="1.5703125" customWidth="1"/>
    <col min="3070" max="3070" width="0.85546875" customWidth="1"/>
    <col min="3071" max="3071" width="3.140625" customWidth="1"/>
    <col min="3072" max="3072" width="7.140625" customWidth="1"/>
    <col min="3073" max="3073" width="1" customWidth="1"/>
    <col min="3074" max="3306" width="9.140625" customWidth="1"/>
    <col min="3307" max="3307" width="3.28515625" customWidth="1"/>
    <col min="3308" max="3308" width="0.7109375" customWidth="1"/>
    <col min="3309" max="3309" width="3.140625" customWidth="1"/>
    <col min="3310" max="3310" width="4.140625" customWidth="1"/>
    <col min="3311" max="3311" width="0.7109375" customWidth="1"/>
    <col min="3312" max="3312" width="0.28515625" customWidth="1"/>
    <col min="3313" max="3313" width="1.5703125" customWidth="1"/>
    <col min="3314" max="3314" width="0.5703125" customWidth="1"/>
    <col min="3315" max="3315" width="3.28515625" customWidth="1"/>
    <col min="3316" max="3316" width="0.85546875" customWidth="1"/>
    <col min="3317" max="3317" width="1.140625" customWidth="1"/>
    <col min="3318" max="3318" width="6.5703125" customWidth="1"/>
    <col min="3319" max="3319" width="2" customWidth="1"/>
    <col min="3320" max="3320" width="22.85546875" customWidth="1"/>
    <col min="3321" max="3321" width="9.140625" customWidth="1"/>
    <col min="3322" max="3322" width="8.5703125" customWidth="1"/>
    <col min="3323" max="3323" width="3.5703125" customWidth="1"/>
    <col min="3324" max="3324" width="10.7109375" customWidth="1"/>
    <col min="3325" max="3325" width="1.5703125" customWidth="1"/>
    <col min="3326" max="3326" width="0.85546875" customWidth="1"/>
    <col min="3327" max="3327" width="3.140625" customWidth="1"/>
    <col min="3328" max="3328" width="7.140625" customWidth="1"/>
    <col min="3329" max="3329" width="1" customWidth="1"/>
    <col min="3330" max="3562" width="9.140625" customWidth="1"/>
    <col min="3563" max="3563" width="3.28515625" customWidth="1"/>
    <col min="3564" max="3564" width="0.7109375" customWidth="1"/>
    <col min="3565" max="3565" width="3.140625" customWidth="1"/>
    <col min="3566" max="3566" width="4.140625" customWidth="1"/>
    <col min="3567" max="3567" width="0.7109375" customWidth="1"/>
    <col min="3568" max="3568" width="0.28515625" customWidth="1"/>
    <col min="3569" max="3569" width="1.5703125" customWidth="1"/>
    <col min="3570" max="3570" width="0.5703125" customWidth="1"/>
    <col min="3571" max="3571" width="3.28515625" customWidth="1"/>
    <col min="3572" max="3572" width="0.85546875" customWidth="1"/>
    <col min="3573" max="3573" width="1.140625" customWidth="1"/>
    <col min="3574" max="3574" width="6.5703125" customWidth="1"/>
    <col min="3575" max="3575" width="2" customWidth="1"/>
    <col min="3576" max="3576" width="22.85546875" customWidth="1"/>
    <col min="3577" max="3577" width="9.140625" customWidth="1"/>
    <col min="3578" max="3578" width="8.5703125" customWidth="1"/>
    <col min="3579" max="3579" width="3.5703125" customWidth="1"/>
    <col min="3580" max="3580" width="10.7109375" customWidth="1"/>
    <col min="3581" max="3581" width="1.5703125" customWidth="1"/>
    <col min="3582" max="3582" width="0.85546875" customWidth="1"/>
    <col min="3583" max="3583" width="3.140625" customWidth="1"/>
    <col min="3584" max="3584" width="7.140625" customWidth="1"/>
    <col min="3585" max="3585" width="1" customWidth="1"/>
    <col min="3586" max="3818" width="9.140625" customWidth="1"/>
    <col min="3819" max="3819" width="3.28515625" customWidth="1"/>
    <col min="3820" max="3820" width="0.7109375" customWidth="1"/>
    <col min="3821" max="3821" width="3.140625" customWidth="1"/>
    <col min="3822" max="3822" width="4.140625" customWidth="1"/>
    <col min="3823" max="3823" width="0.7109375" customWidth="1"/>
    <col min="3824" max="3824" width="0.28515625" customWidth="1"/>
    <col min="3825" max="3825" width="1.5703125" customWidth="1"/>
    <col min="3826" max="3826" width="0.5703125" customWidth="1"/>
    <col min="3827" max="3827" width="3.28515625" customWidth="1"/>
    <col min="3828" max="3828" width="0.85546875" customWidth="1"/>
    <col min="3829" max="3829" width="1.140625" customWidth="1"/>
    <col min="3830" max="3830" width="6.5703125" customWidth="1"/>
    <col min="3831" max="3831" width="2" customWidth="1"/>
    <col min="3832" max="3832" width="22.85546875" customWidth="1"/>
    <col min="3833" max="3833" width="9.140625" customWidth="1"/>
    <col min="3834" max="3834" width="8.5703125" customWidth="1"/>
    <col min="3835" max="3835" width="3.5703125" customWidth="1"/>
    <col min="3836" max="3836" width="10.7109375" customWidth="1"/>
    <col min="3837" max="3837" width="1.5703125" customWidth="1"/>
    <col min="3838" max="3838" width="0.85546875" customWidth="1"/>
    <col min="3839" max="3839" width="3.140625" customWidth="1"/>
    <col min="3840" max="3840" width="7.140625" customWidth="1"/>
    <col min="3841" max="3841" width="1" customWidth="1"/>
    <col min="3842" max="4074" width="9.140625" customWidth="1"/>
    <col min="4075" max="4075" width="3.28515625" customWidth="1"/>
    <col min="4076" max="4076" width="0.7109375" customWidth="1"/>
    <col min="4077" max="4077" width="3.140625" customWidth="1"/>
    <col min="4078" max="4078" width="4.140625" customWidth="1"/>
    <col min="4079" max="4079" width="0.7109375" customWidth="1"/>
    <col min="4080" max="4080" width="0.28515625" customWidth="1"/>
    <col min="4081" max="4081" width="1.5703125" customWidth="1"/>
    <col min="4082" max="4082" width="0.5703125" customWidth="1"/>
    <col min="4083" max="4083" width="3.28515625" customWidth="1"/>
    <col min="4084" max="4084" width="0.85546875" customWidth="1"/>
    <col min="4085" max="4085" width="1.140625" customWidth="1"/>
    <col min="4086" max="4086" width="6.5703125" customWidth="1"/>
    <col min="4087" max="4087" width="2" customWidth="1"/>
    <col min="4088" max="4088" width="22.85546875" customWidth="1"/>
    <col min="4089" max="4089" width="9.140625" customWidth="1"/>
    <col min="4090" max="4090" width="8.5703125" customWidth="1"/>
    <col min="4091" max="4091" width="3.5703125" customWidth="1"/>
    <col min="4092" max="4092" width="10.7109375" customWidth="1"/>
    <col min="4093" max="4093" width="1.5703125" customWidth="1"/>
    <col min="4094" max="4094" width="0.85546875" customWidth="1"/>
    <col min="4095" max="4095" width="3.140625" customWidth="1"/>
    <col min="4096" max="4096" width="7.140625" customWidth="1"/>
    <col min="4097" max="4097" width="1" customWidth="1"/>
    <col min="4098" max="4330" width="9.140625" customWidth="1"/>
    <col min="4331" max="4331" width="3.28515625" customWidth="1"/>
    <col min="4332" max="4332" width="0.7109375" customWidth="1"/>
    <col min="4333" max="4333" width="3.140625" customWidth="1"/>
    <col min="4334" max="4334" width="4.140625" customWidth="1"/>
    <col min="4335" max="4335" width="0.7109375" customWidth="1"/>
    <col min="4336" max="4336" width="0.28515625" customWidth="1"/>
    <col min="4337" max="4337" width="1.5703125" customWidth="1"/>
    <col min="4338" max="4338" width="0.5703125" customWidth="1"/>
    <col min="4339" max="4339" width="3.28515625" customWidth="1"/>
    <col min="4340" max="4340" width="0.85546875" customWidth="1"/>
    <col min="4341" max="4341" width="1.140625" customWidth="1"/>
    <col min="4342" max="4342" width="6.5703125" customWidth="1"/>
    <col min="4343" max="4343" width="2" customWidth="1"/>
    <col min="4344" max="4344" width="22.85546875" customWidth="1"/>
    <col min="4345" max="4345" width="9.140625" customWidth="1"/>
    <col min="4346" max="4346" width="8.5703125" customWidth="1"/>
    <col min="4347" max="4347" width="3.5703125" customWidth="1"/>
    <col min="4348" max="4348" width="10.7109375" customWidth="1"/>
    <col min="4349" max="4349" width="1.5703125" customWidth="1"/>
    <col min="4350" max="4350" width="0.85546875" customWidth="1"/>
    <col min="4351" max="4351" width="3.140625" customWidth="1"/>
    <col min="4352" max="4352" width="7.140625" customWidth="1"/>
    <col min="4353" max="4353" width="1" customWidth="1"/>
    <col min="4354" max="4586" width="9.140625" customWidth="1"/>
    <col min="4587" max="4587" width="3.28515625" customWidth="1"/>
    <col min="4588" max="4588" width="0.7109375" customWidth="1"/>
    <col min="4589" max="4589" width="3.140625" customWidth="1"/>
    <col min="4590" max="4590" width="4.140625" customWidth="1"/>
    <col min="4591" max="4591" width="0.7109375" customWidth="1"/>
    <col min="4592" max="4592" width="0.28515625" customWidth="1"/>
    <col min="4593" max="4593" width="1.5703125" customWidth="1"/>
    <col min="4594" max="4594" width="0.5703125" customWidth="1"/>
    <col min="4595" max="4595" width="3.28515625" customWidth="1"/>
    <col min="4596" max="4596" width="0.85546875" customWidth="1"/>
    <col min="4597" max="4597" width="1.140625" customWidth="1"/>
    <col min="4598" max="4598" width="6.5703125" customWidth="1"/>
    <col min="4599" max="4599" width="2" customWidth="1"/>
    <col min="4600" max="4600" width="22.85546875" customWidth="1"/>
    <col min="4601" max="4601" width="9.140625" customWidth="1"/>
    <col min="4602" max="4602" width="8.5703125" customWidth="1"/>
    <col min="4603" max="4603" width="3.5703125" customWidth="1"/>
    <col min="4604" max="4604" width="10.7109375" customWidth="1"/>
    <col min="4605" max="4605" width="1.5703125" customWidth="1"/>
    <col min="4606" max="4606" width="0.85546875" customWidth="1"/>
    <col min="4607" max="4607" width="3.140625" customWidth="1"/>
    <col min="4608" max="4608" width="7.140625" customWidth="1"/>
    <col min="4609" max="4609" width="1" customWidth="1"/>
    <col min="4610" max="4842" width="9.140625" customWidth="1"/>
    <col min="4843" max="4843" width="3.28515625" customWidth="1"/>
    <col min="4844" max="4844" width="0.7109375" customWidth="1"/>
    <col min="4845" max="4845" width="3.140625" customWidth="1"/>
    <col min="4846" max="4846" width="4.140625" customWidth="1"/>
    <col min="4847" max="4847" width="0.7109375" customWidth="1"/>
    <col min="4848" max="4848" width="0.28515625" customWidth="1"/>
    <col min="4849" max="4849" width="1.5703125" customWidth="1"/>
    <col min="4850" max="4850" width="0.5703125" customWidth="1"/>
    <col min="4851" max="4851" width="3.28515625" customWidth="1"/>
    <col min="4852" max="4852" width="0.85546875" customWidth="1"/>
    <col min="4853" max="4853" width="1.140625" customWidth="1"/>
    <col min="4854" max="4854" width="6.5703125" customWidth="1"/>
    <col min="4855" max="4855" width="2" customWidth="1"/>
    <col min="4856" max="4856" width="22.85546875" customWidth="1"/>
    <col min="4857" max="4857" width="9.140625" customWidth="1"/>
    <col min="4858" max="4858" width="8.5703125" customWidth="1"/>
    <col min="4859" max="4859" width="3.5703125" customWidth="1"/>
    <col min="4860" max="4860" width="10.7109375" customWidth="1"/>
    <col min="4861" max="4861" width="1.5703125" customWidth="1"/>
    <col min="4862" max="4862" width="0.85546875" customWidth="1"/>
    <col min="4863" max="4863" width="3.140625" customWidth="1"/>
    <col min="4864" max="4864" width="7.140625" customWidth="1"/>
    <col min="4865" max="4865" width="1" customWidth="1"/>
    <col min="4866" max="5098" width="9.140625" customWidth="1"/>
    <col min="5099" max="5099" width="3.28515625" customWidth="1"/>
    <col min="5100" max="5100" width="0.7109375" customWidth="1"/>
    <col min="5101" max="5101" width="3.140625" customWidth="1"/>
    <col min="5102" max="5102" width="4.140625" customWidth="1"/>
    <col min="5103" max="5103" width="0.7109375" customWidth="1"/>
    <col min="5104" max="5104" width="0.28515625" customWidth="1"/>
    <col min="5105" max="5105" width="1.5703125" customWidth="1"/>
    <col min="5106" max="5106" width="0.5703125" customWidth="1"/>
    <col min="5107" max="5107" width="3.28515625" customWidth="1"/>
    <col min="5108" max="5108" width="0.85546875" customWidth="1"/>
    <col min="5109" max="5109" width="1.140625" customWidth="1"/>
    <col min="5110" max="5110" width="6.5703125" customWidth="1"/>
    <col min="5111" max="5111" width="2" customWidth="1"/>
    <col min="5112" max="5112" width="22.85546875" customWidth="1"/>
    <col min="5113" max="5113" width="9.140625" customWidth="1"/>
    <col min="5114" max="5114" width="8.5703125" customWidth="1"/>
    <col min="5115" max="5115" width="3.5703125" customWidth="1"/>
    <col min="5116" max="5116" width="10.7109375" customWidth="1"/>
    <col min="5117" max="5117" width="1.5703125" customWidth="1"/>
    <col min="5118" max="5118" width="0.85546875" customWidth="1"/>
    <col min="5119" max="5119" width="3.140625" customWidth="1"/>
    <col min="5120" max="5120" width="7.140625" customWidth="1"/>
    <col min="5121" max="5121" width="1" customWidth="1"/>
    <col min="5122" max="5354" width="9.140625" customWidth="1"/>
    <col min="5355" max="5355" width="3.28515625" customWidth="1"/>
    <col min="5356" max="5356" width="0.7109375" customWidth="1"/>
    <col min="5357" max="5357" width="3.140625" customWidth="1"/>
    <col min="5358" max="5358" width="4.140625" customWidth="1"/>
    <col min="5359" max="5359" width="0.7109375" customWidth="1"/>
    <col min="5360" max="5360" width="0.28515625" customWidth="1"/>
    <col min="5361" max="5361" width="1.5703125" customWidth="1"/>
    <col min="5362" max="5362" width="0.5703125" customWidth="1"/>
    <col min="5363" max="5363" width="3.28515625" customWidth="1"/>
    <col min="5364" max="5364" width="0.85546875" customWidth="1"/>
    <col min="5365" max="5365" width="1.140625" customWidth="1"/>
    <col min="5366" max="5366" width="6.5703125" customWidth="1"/>
    <col min="5367" max="5367" width="2" customWidth="1"/>
    <col min="5368" max="5368" width="22.85546875" customWidth="1"/>
    <col min="5369" max="5369" width="9.140625" customWidth="1"/>
    <col min="5370" max="5370" width="8.5703125" customWidth="1"/>
    <col min="5371" max="5371" width="3.5703125" customWidth="1"/>
    <col min="5372" max="5372" width="10.7109375" customWidth="1"/>
    <col min="5373" max="5373" width="1.5703125" customWidth="1"/>
    <col min="5374" max="5374" width="0.85546875" customWidth="1"/>
    <col min="5375" max="5375" width="3.140625" customWidth="1"/>
    <col min="5376" max="5376" width="7.140625" customWidth="1"/>
    <col min="5377" max="5377" width="1" customWidth="1"/>
    <col min="5378" max="5610" width="9.140625" customWidth="1"/>
    <col min="5611" max="5611" width="3.28515625" customWidth="1"/>
    <col min="5612" max="5612" width="0.7109375" customWidth="1"/>
    <col min="5613" max="5613" width="3.140625" customWidth="1"/>
    <col min="5614" max="5614" width="4.140625" customWidth="1"/>
    <col min="5615" max="5615" width="0.7109375" customWidth="1"/>
    <col min="5616" max="5616" width="0.28515625" customWidth="1"/>
    <col min="5617" max="5617" width="1.5703125" customWidth="1"/>
    <col min="5618" max="5618" width="0.5703125" customWidth="1"/>
    <col min="5619" max="5619" width="3.28515625" customWidth="1"/>
    <col min="5620" max="5620" width="0.85546875" customWidth="1"/>
    <col min="5621" max="5621" width="1.140625" customWidth="1"/>
    <col min="5622" max="5622" width="6.5703125" customWidth="1"/>
    <col min="5623" max="5623" width="2" customWidth="1"/>
    <col min="5624" max="5624" width="22.85546875" customWidth="1"/>
    <col min="5625" max="5625" width="9.140625" customWidth="1"/>
    <col min="5626" max="5626" width="8.5703125" customWidth="1"/>
    <col min="5627" max="5627" width="3.5703125" customWidth="1"/>
    <col min="5628" max="5628" width="10.7109375" customWidth="1"/>
    <col min="5629" max="5629" width="1.5703125" customWidth="1"/>
    <col min="5630" max="5630" width="0.85546875" customWidth="1"/>
    <col min="5631" max="5631" width="3.140625" customWidth="1"/>
    <col min="5632" max="5632" width="7.140625" customWidth="1"/>
    <col min="5633" max="5633" width="1" customWidth="1"/>
    <col min="5634" max="5866" width="9.140625" customWidth="1"/>
    <col min="5867" max="5867" width="3.28515625" customWidth="1"/>
    <col min="5868" max="5868" width="0.7109375" customWidth="1"/>
    <col min="5869" max="5869" width="3.140625" customWidth="1"/>
    <col min="5870" max="5870" width="4.140625" customWidth="1"/>
    <col min="5871" max="5871" width="0.7109375" customWidth="1"/>
    <col min="5872" max="5872" width="0.28515625" customWidth="1"/>
    <col min="5873" max="5873" width="1.5703125" customWidth="1"/>
    <col min="5874" max="5874" width="0.5703125" customWidth="1"/>
    <col min="5875" max="5875" width="3.28515625" customWidth="1"/>
    <col min="5876" max="5876" width="0.85546875" customWidth="1"/>
    <col min="5877" max="5877" width="1.140625" customWidth="1"/>
    <col min="5878" max="5878" width="6.5703125" customWidth="1"/>
    <col min="5879" max="5879" width="2" customWidth="1"/>
    <col min="5880" max="5880" width="22.85546875" customWidth="1"/>
    <col min="5881" max="5881" width="9.140625" customWidth="1"/>
    <col min="5882" max="5882" width="8.5703125" customWidth="1"/>
    <col min="5883" max="5883" width="3.5703125" customWidth="1"/>
    <col min="5884" max="5884" width="10.7109375" customWidth="1"/>
    <col min="5885" max="5885" width="1.5703125" customWidth="1"/>
    <col min="5886" max="5886" width="0.85546875" customWidth="1"/>
    <col min="5887" max="5887" width="3.140625" customWidth="1"/>
    <col min="5888" max="5888" width="7.140625" customWidth="1"/>
    <col min="5889" max="5889" width="1" customWidth="1"/>
    <col min="5890" max="6122" width="9.140625" customWidth="1"/>
    <col min="6123" max="6123" width="3.28515625" customWidth="1"/>
    <col min="6124" max="6124" width="0.7109375" customWidth="1"/>
    <col min="6125" max="6125" width="3.140625" customWidth="1"/>
    <col min="6126" max="6126" width="4.140625" customWidth="1"/>
    <col min="6127" max="6127" width="0.7109375" customWidth="1"/>
    <col min="6128" max="6128" width="0.28515625" customWidth="1"/>
    <col min="6129" max="6129" width="1.5703125" customWidth="1"/>
    <col min="6130" max="6130" width="0.5703125" customWidth="1"/>
    <col min="6131" max="6131" width="3.28515625" customWidth="1"/>
    <col min="6132" max="6132" width="0.85546875" customWidth="1"/>
    <col min="6133" max="6133" width="1.140625" customWidth="1"/>
    <col min="6134" max="6134" width="6.5703125" customWidth="1"/>
    <col min="6135" max="6135" width="2" customWidth="1"/>
    <col min="6136" max="6136" width="22.85546875" customWidth="1"/>
    <col min="6137" max="6137" width="9.140625" customWidth="1"/>
    <col min="6138" max="6138" width="8.5703125" customWidth="1"/>
    <col min="6139" max="6139" width="3.5703125" customWidth="1"/>
    <col min="6140" max="6140" width="10.7109375" customWidth="1"/>
    <col min="6141" max="6141" width="1.5703125" customWidth="1"/>
    <col min="6142" max="6142" width="0.85546875" customWidth="1"/>
    <col min="6143" max="6143" width="3.140625" customWidth="1"/>
    <col min="6144" max="6144" width="7.140625" customWidth="1"/>
    <col min="6145" max="6145" width="1" customWidth="1"/>
    <col min="6146" max="6378" width="9.140625" customWidth="1"/>
    <col min="6379" max="6379" width="3.28515625" customWidth="1"/>
    <col min="6380" max="6380" width="0.7109375" customWidth="1"/>
    <col min="6381" max="6381" width="3.140625" customWidth="1"/>
    <col min="6382" max="6382" width="4.140625" customWidth="1"/>
    <col min="6383" max="6383" width="0.7109375" customWidth="1"/>
    <col min="6384" max="6384" width="0.28515625" customWidth="1"/>
    <col min="6385" max="6385" width="1.5703125" customWidth="1"/>
    <col min="6386" max="6386" width="0.5703125" customWidth="1"/>
    <col min="6387" max="6387" width="3.28515625" customWidth="1"/>
    <col min="6388" max="6388" width="0.85546875" customWidth="1"/>
    <col min="6389" max="6389" width="1.140625" customWidth="1"/>
    <col min="6390" max="6390" width="6.5703125" customWidth="1"/>
    <col min="6391" max="6391" width="2" customWidth="1"/>
    <col min="6392" max="6392" width="22.85546875" customWidth="1"/>
    <col min="6393" max="6393" width="9.140625" customWidth="1"/>
    <col min="6394" max="6394" width="8.5703125" customWidth="1"/>
    <col min="6395" max="6395" width="3.5703125" customWidth="1"/>
    <col min="6396" max="6396" width="10.7109375" customWidth="1"/>
    <col min="6397" max="6397" width="1.5703125" customWidth="1"/>
    <col min="6398" max="6398" width="0.85546875" customWidth="1"/>
    <col min="6399" max="6399" width="3.140625" customWidth="1"/>
    <col min="6400" max="6400" width="7.140625" customWidth="1"/>
    <col min="6401" max="6401" width="1" customWidth="1"/>
    <col min="6402" max="6634" width="9.140625" customWidth="1"/>
    <col min="6635" max="6635" width="3.28515625" customWidth="1"/>
    <col min="6636" max="6636" width="0.7109375" customWidth="1"/>
    <col min="6637" max="6637" width="3.140625" customWidth="1"/>
    <col min="6638" max="6638" width="4.140625" customWidth="1"/>
    <col min="6639" max="6639" width="0.7109375" customWidth="1"/>
    <col min="6640" max="6640" width="0.28515625" customWidth="1"/>
    <col min="6641" max="6641" width="1.5703125" customWidth="1"/>
    <col min="6642" max="6642" width="0.5703125" customWidth="1"/>
    <col min="6643" max="6643" width="3.28515625" customWidth="1"/>
    <col min="6644" max="6644" width="0.85546875" customWidth="1"/>
    <col min="6645" max="6645" width="1.140625" customWidth="1"/>
    <col min="6646" max="6646" width="6.5703125" customWidth="1"/>
    <col min="6647" max="6647" width="2" customWidth="1"/>
    <col min="6648" max="6648" width="22.85546875" customWidth="1"/>
    <col min="6649" max="6649" width="9.140625" customWidth="1"/>
    <col min="6650" max="6650" width="8.5703125" customWidth="1"/>
    <col min="6651" max="6651" width="3.5703125" customWidth="1"/>
    <col min="6652" max="6652" width="10.7109375" customWidth="1"/>
    <col min="6653" max="6653" width="1.5703125" customWidth="1"/>
    <col min="6654" max="6654" width="0.85546875" customWidth="1"/>
    <col min="6655" max="6655" width="3.140625" customWidth="1"/>
    <col min="6656" max="6656" width="7.140625" customWidth="1"/>
    <col min="6657" max="6657" width="1" customWidth="1"/>
    <col min="6658" max="6890" width="9.140625" customWidth="1"/>
    <col min="6891" max="6891" width="3.28515625" customWidth="1"/>
    <col min="6892" max="6892" width="0.7109375" customWidth="1"/>
    <col min="6893" max="6893" width="3.140625" customWidth="1"/>
    <col min="6894" max="6894" width="4.140625" customWidth="1"/>
    <col min="6895" max="6895" width="0.7109375" customWidth="1"/>
    <col min="6896" max="6896" width="0.28515625" customWidth="1"/>
    <col min="6897" max="6897" width="1.5703125" customWidth="1"/>
    <col min="6898" max="6898" width="0.5703125" customWidth="1"/>
    <col min="6899" max="6899" width="3.28515625" customWidth="1"/>
    <col min="6900" max="6900" width="0.85546875" customWidth="1"/>
    <col min="6901" max="6901" width="1.140625" customWidth="1"/>
    <col min="6902" max="6902" width="6.5703125" customWidth="1"/>
    <col min="6903" max="6903" width="2" customWidth="1"/>
    <col min="6904" max="6904" width="22.85546875" customWidth="1"/>
    <col min="6905" max="6905" width="9.140625" customWidth="1"/>
    <col min="6906" max="6906" width="8.5703125" customWidth="1"/>
    <col min="6907" max="6907" width="3.5703125" customWidth="1"/>
    <col min="6908" max="6908" width="10.7109375" customWidth="1"/>
    <col min="6909" max="6909" width="1.5703125" customWidth="1"/>
    <col min="6910" max="6910" width="0.85546875" customWidth="1"/>
    <col min="6911" max="6911" width="3.140625" customWidth="1"/>
    <col min="6912" max="6912" width="7.140625" customWidth="1"/>
    <col min="6913" max="6913" width="1" customWidth="1"/>
    <col min="6914" max="7146" width="9.140625" customWidth="1"/>
    <col min="7147" max="7147" width="3.28515625" customWidth="1"/>
    <col min="7148" max="7148" width="0.7109375" customWidth="1"/>
    <col min="7149" max="7149" width="3.140625" customWidth="1"/>
    <col min="7150" max="7150" width="4.140625" customWidth="1"/>
    <col min="7151" max="7151" width="0.7109375" customWidth="1"/>
    <col min="7152" max="7152" width="0.28515625" customWidth="1"/>
    <col min="7153" max="7153" width="1.5703125" customWidth="1"/>
    <col min="7154" max="7154" width="0.5703125" customWidth="1"/>
    <col min="7155" max="7155" width="3.28515625" customWidth="1"/>
    <col min="7156" max="7156" width="0.85546875" customWidth="1"/>
    <col min="7157" max="7157" width="1.140625" customWidth="1"/>
    <col min="7158" max="7158" width="6.5703125" customWidth="1"/>
    <col min="7159" max="7159" width="2" customWidth="1"/>
    <col min="7160" max="7160" width="22.85546875" customWidth="1"/>
    <col min="7161" max="7161" width="9.140625" customWidth="1"/>
    <col min="7162" max="7162" width="8.5703125" customWidth="1"/>
    <col min="7163" max="7163" width="3.5703125" customWidth="1"/>
    <col min="7164" max="7164" width="10.7109375" customWidth="1"/>
    <col min="7165" max="7165" width="1.5703125" customWidth="1"/>
    <col min="7166" max="7166" width="0.85546875" customWidth="1"/>
    <col min="7167" max="7167" width="3.140625" customWidth="1"/>
    <col min="7168" max="7168" width="7.140625" customWidth="1"/>
    <col min="7169" max="7169" width="1" customWidth="1"/>
    <col min="7170" max="7402" width="9.140625" customWidth="1"/>
    <col min="7403" max="7403" width="3.28515625" customWidth="1"/>
    <col min="7404" max="7404" width="0.7109375" customWidth="1"/>
    <col min="7405" max="7405" width="3.140625" customWidth="1"/>
    <col min="7406" max="7406" width="4.140625" customWidth="1"/>
    <col min="7407" max="7407" width="0.7109375" customWidth="1"/>
    <col min="7408" max="7408" width="0.28515625" customWidth="1"/>
    <col min="7409" max="7409" width="1.5703125" customWidth="1"/>
    <col min="7410" max="7410" width="0.5703125" customWidth="1"/>
    <col min="7411" max="7411" width="3.28515625" customWidth="1"/>
    <col min="7412" max="7412" width="0.85546875" customWidth="1"/>
    <col min="7413" max="7413" width="1.140625" customWidth="1"/>
    <col min="7414" max="7414" width="6.5703125" customWidth="1"/>
    <col min="7415" max="7415" width="2" customWidth="1"/>
    <col min="7416" max="7416" width="22.85546875" customWidth="1"/>
    <col min="7417" max="7417" width="9.140625" customWidth="1"/>
    <col min="7418" max="7418" width="8.5703125" customWidth="1"/>
    <col min="7419" max="7419" width="3.5703125" customWidth="1"/>
    <col min="7420" max="7420" width="10.7109375" customWidth="1"/>
    <col min="7421" max="7421" width="1.5703125" customWidth="1"/>
    <col min="7422" max="7422" width="0.85546875" customWidth="1"/>
    <col min="7423" max="7423" width="3.140625" customWidth="1"/>
    <col min="7424" max="7424" width="7.140625" customWidth="1"/>
    <col min="7425" max="7425" width="1" customWidth="1"/>
    <col min="7426" max="7658" width="9.140625" customWidth="1"/>
    <col min="7659" max="7659" width="3.28515625" customWidth="1"/>
    <col min="7660" max="7660" width="0.7109375" customWidth="1"/>
    <col min="7661" max="7661" width="3.140625" customWidth="1"/>
    <col min="7662" max="7662" width="4.140625" customWidth="1"/>
    <col min="7663" max="7663" width="0.7109375" customWidth="1"/>
    <col min="7664" max="7664" width="0.28515625" customWidth="1"/>
    <col min="7665" max="7665" width="1.5703125" customWidth="1"/>
    <col min="7666" max="7666" width="0.5703125" customWidth="1"/>
    <col min="7667" max="7667" width="3.28515625" customWidth="1"/>
    <col min="7668" max="7668" width="0.85546875" customWidth="1"/>
    <col min="7669" max="7669" width="1.140625" customWidth="1"/>
    <col min="7670" max="7670" width="6.5703125" customWidth="1"/>
    <col min="7671" max="7671" width="2" customWidth="1"/>
    <col min="7672" max="7672" width="22.85546875" customWidth="1"/>
    <col min="7673" max="7673" width="9.140625" customWidth="1"/>
    <col min="7674" max="7674" width="8.5703125" customWidth="1"/>
    <col min="7675" max="7675" width="3.5703125" customWidth="1"/>
    <col min="7676" max="7676" width="10.7109375" customWidth="1"/>
    <col min="7677" max="7677" width="1.5703125" customWidth="1"/>
    <col min="7678" max="7678" width="0.85546875" customWidth="1"/>
    <col min="7679" max="7679" width="3.140625" customWidth="1"/>
    <col min="7680" max="7680" width="7.140625" customWidth="1"/>
    <col min="7681" max="7681" width="1" customWidth="1"/>
    <col min="7682" max="7914" width="9.140625" customWidth="1"/>
    <col min="7915" max="7915" width="3.28515625" customWidth="1"/>
    <col min="7916" max="7916" width="0.7109375" customWidth="1"/>
    <col min="7917" max="7917" width="3.140625" customWidth="1"/>
    <col min="7918" max="7918" width="4.140625" customWidth="1"/>
    <col min="7919" max="7919" width="0.7109375" customWidth="1"/>
    <col min="7920" max="7920" width="0.28515625" customWidth="1"/>
    <col min="7921" max="7921" width="1.5703125" customWidth="1"/>
    <col min="7922" max="7922" width="0.5703125" customWidth="1"/>
    <col min="7923" max="7923" width="3.28515625" customWidth="1"/>
    <col min="7924" max="7924" width="0.85546875" customWidth="1"/>
    <col min="7925" max="7925" width="1.140625" customWidth="1"/>
    <col min="7926" max="7926" width="6.5703125" customWidth="1"/>
    <col min="7927" max="7927" width="2" customWidth="1"/>
    <col min="7928" max="7928" width="22.85546875" customWidth="1"/>
    <col min="7929" max="7929" width="9.140625" customWidth="1"/>
    <col min="7930" max="7930" width="8.5703125" customWidth="1"/>
    <col min="7931" max="7931" width="3.5703125" customWidth="1"/>
    <col min="7932" max="7932" width="10.7109375" customWidth="1"/>
    <col min="7933" max="7933" width="1.5703125" customWidth="1"/>
    <col min="7934" max="7934" width="0.85546875" customWidth="1"/>
    <col min="7935" max="7935" width="3.140625" customWidth="1"/>
    <col min="7936" max="7936" width="7.140625" customWidth="1"/>
    <col min="7937" max="7937" width="1" customWidth="1"/>
    <col min="7938" max="8170" width="9.140625" customWidth="1"/>
    <col min="8171" max="8171" width="3.28515625" customWidth="1"/>
    <col min="8172" max="8172" width="0.7109375" customWidth="1"/>
    <col min="8173" max="8173" width="3.140625" customWidth="1"/>
    <col min="8174" max="8174" width="4.140625" customWidth="1"/>
    <col min="8175" max="8175" width="0.7109375" customWidth="1"/>
    <col min="8176" max="8176" width="0.28515625" customWidth="1"/>
    <col min="8177" max="8177" width="1.5703125" customWidth="1"/>
    <col min="8178" max="8178" width="0.5703125" customWidth="1"/>
    <col min="8179" max="8179" width="3.28515625" customWidth="1"/>
    <col min="8180" max="8180" width="0.85546875" customWidth="1"/>
    <col min="8181" max="8181" width="1.140625" customWidth="1"/>
    <col min="8182" max="8182" width="6.5703125" customWidth="1"/>
    <col min="8183" max="8183" width="2" customWidth="1"/>
    <col min="8184" max="8184" width="22.85546875" customWidth="1"/>
    <col min="8185" max="8185" width="9.140625" customWidth="1"/>
    <col min="8186" max="8186" width="8.5703125" customWidth="1"/>
    <col min="8187" max="8187" width="3.5703125" customWidth="1"/>
    <col min="8188" max="8188" width="10.7109375" customWidth="1"/>
    <col min="8189" max="8189" width="1.5703125" customWidth="1"/>
    <col min="8190" max="8190" width="0.85546875" customWidth="1"/>
    <col min="8191" max="8191" width="3.140625" customWidth="1"/>
    <col min="8192" max="8192" width="7.140625" customWidth="1"/>
    <col min="8193" max="8193" width="1" customWidth="1"/>
    <col min="8194" max="8426" width="9.140625" customWidth="1"/>
    <col min="8427" max="8427" width="3.28515625" customWidth="1"/>
    <col min="8428" max="8428" width="0.7109375" customWidth="1"/>
    <col min="8429" max="8429" width="3.140625" customWidth="1"/>
    <col min="8430" max="8430" width="4.140625" customWidth="1"/>
    <col min="8431" max="8431" width="0.7109375" customWidth="1"/>
    <col min="8432" max="8432" width="0.28515625" customWidth="1"/>
    <col min="8433" max="8433" width="1.5703125" customWidth="1"/>
    <col min="8434" max="8434" width="0.5703125" customWidth="1"/>
    <col min="8435" max="8435" width="3.28515625" customWidth="1"/>
    <col min="8436" max="8436" width="0.85546875" customWidth="1"/>
    <col min="8437" max="8437" width="1.140625" customWidth="1"/>
    <col min="8438" max="8438" width="6.5703125" customWidth="1"/>
    <col min="8439" max="8439" width="2" customWidth="1"/>
    <col min="8440" max="8440" width="22.85546875" customWidth="1"/>
    <col min="8441" max="8441" width="9.140625" customWidth="1"/>
    <col min="8442" max="8442" width="8.5703125" customWidth="1"/>
    <col min="8443" max="8443" width="3.5703125" customWidth="1"/>
    <col min="8444" max="8444" width="10.7109375" customWidth="1"/>
    <col min="8445" max="8445" width="1.5703125" customWidth="1"/>
    <col min="8446" max="8446" width="0.85546875" customWidth="1"/>
    <col min="8447" max="8447" width="3.140625" customWidth="1"/>
    <col min="8448" max="8448" width="7.140625" customWidth="1"/>
    <col min="8449" max="8449" width="1" customWidth="1"/>
    <col min="8450" max="8682" width="9.140625" customWidth="1"/>
    <col min="8683" max="8683" width="3.28515625" customWidth="1"/>
    <col min="8684" max="8684" width="0.7109375" customWidth="1"/>
    <col min="8685" max="8685" width="3.140625" customWidth="1"/>
    <col min="8686" max="8686" width="4.140625" customWidth="1"/>
    <col min="8687" max="8687" width="0.7109375" customWidth="1"/>
    <col min="8688" max="8688" width="0.28515625" customWidth="1"/>
    <col min="8689" max="8689" width="1.5703125" customWidth="1"/>
    <col min="8690" max="8690" width="0.5703125" customWidth="1"/>
    <col min="8691" max="8691" width="3.28515625" customWidth="1"/>
    <col min="8692" max="8692" width="0.85546875" customWidth="1"/>
    <col min="8693" max="8693" width="1.140625" customWidth="1"/>
    <col min="8694" max="8694" width="6.5703125" customWidth="1"/>
    <col min="8695" max="8695" width="2" customWidth="1"/>
    <col min="8696" max="8696" width="22.85546875" customWidth="1"/>
    <col min="8697" max="8697" width="9.140625" customWidth="1"/>
    <col min="8698" max="8698" width="8.5703125" customWidth="1"/>
    <col min="8699" max="8699" width="3.5703125" customWidth="1"/>
    <col min="8700" max="8700" width="10.7109375" customWidth="1"/>
    <col min="8701" max="8701" width="1.5703125" customWidth="1"/>
    <col min="8702" max="8702" width="0.85546875" customWidth="1"/>
    <col min="8703" max="8703" width="3.140625" customWidth="1"/>
    <col min="8704" max="8704" width="7.140625" customWidth="1"/>
    <col min="8705" max="8705" width="1" customWidth="1"/>
    <col min="8706" max="8938" width="9.140625" customWidth="1"/>
    <col min="8939" max="8939" width="3.28515625" customWidth="1"/>
    <col min="8940" max="8940" width="0.7109375" customWidth="1"/>
    <col min="8941" max="8941" width="3.140625" customWidth="1"/>
    <col min="8942" max="8942" width="4.140625" customWidth="1"/>
    <col min="8943" max="8943" width="0.7109375" customWidth="1"/>
    <col min="8944" max="8944" width="0.28515625" customWidth="1"/>
    <col min="8945" max="8945" width="1.5703125" customWidth="1"/>
    <col min="8946" max="8946" width="0.5703125" customWidth="1"/>
    <col min="8947" max="8947" width="3.28515625" customWidth="1"/>
    <col min="8948" max="8948" width="0.85546875" customWidth="1"/>
    <col min="8949" max="8949" width="1.140625" customWidth="1"/>
    <col min="8950" max="8950" width="6.5703125" customWidth="1"/>
    <col min="8951" max="8951" width="2" customWidth="1"/>
    <col min="8952" max="8952" width="22.85546875" customWidth="1"/>
    <col min="8953" max="8953" width="9.140625" customWidth="1"/>
    <col min="8954" max="8954" width="8.5703125" customWidth="1"/>
    <col min="8955" max="8955" width="3.5703125" customWidth="1"/>
    <col min="8956" max="8956" width="10.7109375" customWidth="1"/>
    <col min="8957" max="8957" width="1.5703125" customWidth="1"/>
    <col min="8958" max="8958" width="0.85546875" customWidth="1"/>
    <col min="8959" max="8959" width="3.140625" customWidth="1"/>
    <col min="8960" max="8960" width="7.140625" customWidth="1"/>
    <col min="8961" max="8961" width="1" customWidth="1"/>
    <col min="8962" max="9194" width="9.140625" customWidth="1"/>
    <col min="9195" max="9195" width="3.28515625" customWidth="1"/>
    <col min="9196" max="9196" width="0.7109375" customWidth="1"/>
    <col min="9197" max="9197" width="3.140625" customWidth="1"/>
    <col min="9198" max="9198" width="4.140625" customWidth="1"/>
    <col min="9199" max="9199" width="0.7109375" customWidth="1"/>
    <col min="9200" max="9200" width="0.28515625" customWidth="1"/>
    <col min="9201" max="9201" width="1.5703125" customWidth="1"/>
    <col min="9202" max="9202" width="0.5703125" customWidth="1"/>
    <col min="9203" max="9203" width="3.28515625" customWidth="1"/>
    <col min="9204" max="9204" width="0.85546875" customWidth="1"/>
    <col min="9205" max="9205" width="1.140625" customWidth="1"/>
    <col min="9206" max="9206" width="6.5703125" customWidth="1"/>
    <col min="9207" max="9207" width="2" customWidth="1"/>
    <col min="9208" max="9208" width="22.85546875" customWidth="1"/>
    <col min="9209" max="9209" width="9.140625" customWidth="1"/>
    <col min="9210" max="9210" width="8.5703125" customWidth="1"/>
    <col min="9211" max="9211" width="3.5703125" customWidth="1"/>
    <col min="9212" max="9212" width="10.7109375" customWidth="1"/>
    <col min="9213" max="9213" width="1.5703125" customWidth="1"/>
    <col min="9214" max="9214" width="0.85546875" customWidth="1"/>
    <col min="9215" max="9215" width="3.140625" customWidth="1"/>
    <col min="9216" max="9216" width="7.140625" customWidth="1"/>
    <col min="9217" max="9217" width="1" customWidth="1"/>
    <col min="9218" max="9450" width="9.140625" customWidth="1"/>
    <col min="9451" max="9451" width="3.28515625" customWidth="1"/>
    <col min="9452" max="9452" width="0.7109375" customWidth="1"/>
    <col min="9453" max="9453" width="3.140625" customWidth="1"/>
    <col min="9454" max="9454" width="4.140625" customWidth="1"/>
    <col min="9455" max="9455" width="0.7109375" customWidth="1"/>
    <col min="9456" max="9456" width="0.28515625" customWidth="1"/>
    <col min="9457" max="9457" width="1.5703125" customWidth="1"/>
    <col min="9458" max="9458" width="0.5703125" customWidth="1"/>
    <col min="9459" max="9459" width="3.28515625" customWidth="1"/>
    <col min="9460" max="9460" width="0.85546875" customWidth="1"/>
    <col min="9461" max="9461" width="1.140625" customWidth="1"/>
    <col min="9462" max="9462" width="6.5703125" customWidth="1"/>
    <col min="9463" max="9463" width="2" customWidth="1"/>
    <col min="9464" max="9464" width="22.85546875" customWidth="1"/>
    <col min="9465" max="9465" width="9.140625" customWidth="1"/>
    <col min="9466" max="9466" width="8.5703125" customWidth="1"/>
    <col min="9467" max="9467" width="3.5703125" customWidth="1"/>
    <col min="9468" max="9468" width="10.7109375" customWidth="1"/>
    <col min="9469" max="9469" width="1.5703125" customWidth="1"/>
    <col min="9470" max="9470" width="0.85546875" customWidth="1"/>
    <col min="9471" max="9471" width="3.140625" customWidth="1"/>
    <col min="9472" max="9472" width="7.140625" customWidth="1"/>
    <col min="9473" max="9473" width="1" customWidth="1"/>
    <col min="9474" max="9706" width="9.140625" customWidth="1"/>
    <col min="9707" max="9707" width="3.28515625" customWidth="1"/>
    <col min="9708" max="9708" width="0.7109375" customWidth="1"/>
    <col min="9709" max="9709" width="3.140625" customWidth="1"/>
    <col min="9710" max="9710" width="4.140625" customWidth="1"/>
    <col min="9711" max="9711" width="0.7109375" customWidth="1"/>
    <col min="9712" max="9712" width="0.28515625" customWidth="1"/>
    <col min="9713" max="9713" width="1.5703125" customWidth="1"/>
    <col min="9714" max="9714" width="0.5703125" customWidth="1"/>
    <col min="9715" max="9715" width="3.28515625" customWidth="1"/>
    <col min="9716" max="9716" width="0.85546875" customWidth="1"/>
    <col min="9717" max="9717" width="1.140625" customWidth="1"/>
    <col min="9718" max="9718" width="6.5703125" customWidth="1"/>
    <col min="9719" max="9719" width="2" customWidth="1"/>
    <col min="9720" max="9720" width="22.85546875" customWidth="1"/>
    <col min="9721" max="9721" width="9.140625" customWidth="1"/>
    <col min="9722" max="9722" width="8.5703125" customWidth="1"/>
    <col min="9723" max="9723" width="3.5703125" customWidth="1"/>
    <col min="9724" max="9724" width="10.7109375" customWidth="1"/>
    <col min="9725" max="9725" width="1.5703125" customWidth="1"/>
    <col min="9726" max="9726" width="0.85546875" customWidth="1"/>
    <col min="9727" max="9727" width="3.140625" customWidth="1"/>
    <col min="9728" max="9728" width="7.140625" customWidth="1"/>
    <col min="9729" max="9729" width="1" customWidth="1"/>
    <col min="9730" max="9962" width="9.140625" customWidth="1"/>
    <col min="9963" max="9963" width="3.28515625" customWidth="1"/>
    <col min="9964" max="9964" width="0.7109375" customWidth="1"/>
    <col min="9965" max="9965" width="3.140625" customWidth="1"/>
    <col min="9966" max="9966" width="4.140625" customWidth="1"/>
    <col min="9967" max="9967" width="0.7109375" customWidth="1"/>
    <col min="9968" max="9968" width="0.28515625" customWidth="1"/>
    <col min="9969" max="9969" width="1.5703125" customWidth="1"/>
    <col min="9970" max="9970" width="0.5703125" customWidth="1"/>
    <col min="9971" max="9971" width="3.28515625" customWidth="1"/>
    <col min="9972" max="9972" width="0.85546875" customWidth="1"/>
    <col min="9973" max="9973" width="1.140625" customWidth="1"/>
    <col min="9974" max="9974" width="6.5703125" customWidth="1"/>
    <col min="9975" max="9975" width="2" customWidth="1"/>
    <col min="9976" max="9976" width="22.85546875" customWidth="1"/>
    <col min="9977" max="9977" width="9.140625" customWidth="1"/>
    <col min="9978" max="9978" width="8.5703125" customWidth="1"/>
    <col min="9979" max="9979" width="3.5703125" customWidth="1"/>
    <col min="9980" max="9980" width="10.7109375" customWidth="1"/>
    <col min="9981" max="9981" width="1.5703125" customWidth="1"/>
    <col min="9982" max="9982" width="0.85546875" customWidth="1"/>
    <col min="9983" max="9983" width="3.140625" customWidth="1"/>
    <col min="9984" max="9984" width="7.140625" customWidth="1"/>
    <col min="9985" max="9985" width="1" customWidth="1"/>
    <col min="9986" max="10218" width="9.140625" customWidth="1"/>
    <col min="10219" max="10219" width="3.28515625" customWidth="1"/>
    <col min="10220" max="10220" width="0.7109375" customWidth="1"/>
    <col min="10221" max="10221" width="3.140625" customWidth="1"/>
    <col min="10222" max="10222" width="4.140625" customWidth="1"/>
    <col min="10223" max="10223" width="0.7109375" customWidth="1"/>
    <col min="10224" max="10224" width="0.28515625" customWidth="1"/>
    <col min="10225" max="10225" width="1.5703125" customWidth="1"/>
    <col min="10226" max="10226" width="0.5703125" customWidth="1"/>
    <col min="10227" max="10227" width="3.28515625" customWidth="1"/>
    <col min="10228" max="10228" width="0.85546875" customWidth="1"/>
    <col min="10229" max="10229" width="1.140625" customWidth="1"/>
    <col min="10230" max="10230" width="6.5703125" customWidth="1"/>
    <col min="10231" max="10231" width="2" customWidth="1"/>
    <col min="10232" max="10232" width="22.85546875" customWidth="1"/>
    <col min="10233" max="10233" width="9.140625" customWidth="1"/>
    <col min="10234" max="10234" width="8.5703125" customWidth="1"/>
    <col min="10235" max="10235" width="3.5703125" customWidth="1"/>
    <col min="10236" max="10236" width="10.7109375" customWidth="1"/>
    <col min="10237" max="10237" width="1.5703125" customWidth="1"/>
    <col min="10238" max="10238" width="0.85546875" customWidth="1"/>
    <col min="10239" max="10239" width="3.140625" customWidth="1"/>
    <col min="10240" max="10240" width="7.140625" customWidth="1"/>
    <col min="10241" max="10241" width="1" customWidth="1"/>
    <col min="10242" max="10474" width="9.140625" customWidth="1"/>
    <col min="10475" max="10475" width="3.28515625" customWidth="1"/>
    <col min="10476" max="10476" width="0.7109375" customWidth="1"/>
    <col min="10477" max="10477" width="3.140625" customWidth="1"/>
    <col min="10478" max="10478" width="4.140625" customWidth="1"/>
    <col min="10479" max="10479" width="0.7109375" customWidth="1"/>
    <col min="10480" max="10480" width="0.28515625" customWidth="1"/>
    <col min="10481" max="10481" width="1.5703125" customWidth="1"/>
    <col min="10482" max="10482" width="0.5703125" customWidth="1"/>
    <col min="10483" max="10483" width="3.28515625" customWidth="1"/>
    <col min="10484" max="10484" width="0.85546875" customWidth="1"/>
    <col min="10485" max="10485" width="1.140625" customWidth="1"/>
    <col min="10486" max="10486" width="6.5703125" customWidth="1"/>
    <col min="10487" max="10487" width="2" customWidth="1"/>
    <col min="10488" max="10488" width="22.85546875" customWidth="1"/>
    <col min="10489" max="10489" width="9.140625" customWidth="1"/>
    <col min="10490" max="10490" width="8.5703125" customWidth="1"/>
    <col min="10491" max="10491" width="3.5703125" customWidth="1"/>
    <col min="10492" max="10492" width="10.7109375" customWidth="1"/>
    <col min="10493" max="10493" width="1.5703125" customWidth="1"/>
    <col min="10494" max="10494" width="0.85546875" customWidth="1"/>
    <col min="10495" max="10495" width="3.140625" customWidth="1"/>
    <col min="10496" max="10496" width="7.140625" customWidth="1"/>
    <col min="10497" max="10497" width="1" customWidth="1"/>
    <col min="10498" max="10730" width="9.140625" customWidth="1"/>
    <col min="10731" max="10731" width="3.28515625" customWidth="1"/>
    <col min="10732" max="10732" width="0.7109375" customWidth="1"/>
    <col min="10733" max="10733" width="3.140625" customWidth="1"/>
    <col min="10734" max="10734" width="4.140625" customWidth="1"/>
    <col min="10735" max="10735" width="0.7109375" customWidth="1"/>
    <col min="10736" max="10736" width="0.28515625" customWidth="1"/>
    <col min="10737" max="10737" width="1.5703125" customWidth="1"/>
    <col min="10738" max="10738" width="0.5703125" customWidth="1"/>
    <col min="10739" max="10739" width="3.28515625" customWidth="1"/>
    <col min="10740" max="10740" width="0.85546875" customWidth="1"/>
    <col min="10741" max="10741" width="1.140625" customWidth="1"/>
    <col min="10742" max="10742" width="6.5703125" customWidth="1"/>
    <col min="10743" max="10743" width="2" customWidth="1"/>
    <col min="10744" max="10744" width="22.85546875" customWidth="1"/>
    <col min="10745" max="10745" width="9.140625" customWidth="1"/>
    <col min="10746" max="10746" width="8.5703125" customWidth="1"/>
    <col min="10747" max="10747" width="3.5703125" customWidth="1"/>
    <col min="10748" max="10748" width="10.7109375" customWidth="1"/>
    <col min="10749" max="10749" width="1.5703125" customWidth="1"/>
    <col min="10750" max="10750" width="0.85546875" customWidth="1"/>
    <col min="10751" max="10751" width="3.140625" customWidth="1"/>
    <col min="10752" max="10752" width="7.140625" customWidth="1"/>
    <col min="10753" max="10753" width="1" customWidth="1"/>
    <col min="10754" max="10986" width="9.140625" customWidth="1"/>
    <col min="10987" max="10987" width="3.28515625" customWidth="1"/>
    <col min="10988" max="10988" width="0.7109375" customWidth="1"/>
    <col min="10989" max="10989" width="3.140625" customWidth="1"/>
    <col min="10990" max="10990" width="4.140625" customWidth="1"/>
    <col min="10991" max="10991" width="0.7109375" customWidth="1"/>
    <col min="10992" max="10992" width="0.28515625" customWidth="1"/>
    <col min="10993" max="10993" width="1.5703125" customWidth="1"/>
    <col min="10994" max="10994" width="0.5703125" customWidth="1"/>
    <col min="10995" max="10995" width="3.28515625" customWidth="1"/>
    <col min="10996" max="10996" width="0.85546875" customWidth="1"/>
    <col min="10997" max="10997" width="1.140625" customWidth="1"/>
    <col min="10998" max="10998" width="6.5703125" customWidth="1"/>
    <col min="10999" max="10999" width="2" customWidth="1"/>
    <col min="11000" max="11000" width="22.85546875" customWidth="1"/>
    <col min="11001" max="11001" width="9.140625" customWidth="1"/>
    <col min="11002" max="11002" width="8.5703125" customWidth="1"/>
    <col min="11003" max="11003" width="3.5703125" customWidth="1"/>
    <col min="11004" max="11004" width="10.7109375" customWidth="1"/>
    <col min="11005" max="11005" width="1.5703125" customWidth="1"/>
    <col min="11006" max="11006" width="0.85546875" customWidth="1"/>
    <col min="11007" max="11007" width="3.140625" customWidth="1"/>
    <col min="11008" max="11008" width="7.140625" customWidth="1"/>
    <col min="11009" max="11009" width="1" customWidth="1"/>
    <col min="11010" max="11242" width="9.140625" customWidth="1"/>
    <col min="11243" max="11243" width="3.28515625" customWidth="1"/>
    <col min="11244" max="11244" width="0.7109375" customWidth="1"/>
    <col min="11245" max="11245" width="3.140625" customWidth="1"/>
    <col min="11246" max="11246" width="4.140625" customWidth="1"/>
    <col min="11247" max="11247" width="0.7109375" customWidth="1"/>
    <col min="11248" max="11248" width="0.28515625" customWidth="1"/>
    <col min="11249" max="11249" width="1.5703125" customWidth="1"/>
    <col min="11250" max="11250" width="0.5703125" customWidth="1"/>
    <col min="11251" max="11251" width="3.28515625" customWidth="1"/>
    <col min="11252" max="11252" width="0.85546875" customWidth="1"/>
    <col min="11253" max="11253" width="1.140625" customWidth="1"/>
    <col min="11254" max="11254" width="6.5703125" customWidth="1"/>
    <col min="11255" max="11255" width="2" customWidth="1"/>
    <col min="11256" max="11256" width="22.85546875" customWidth="1"/>
    <col min="11257" max="11257" width="9.140625" customWidth="1"/>
    <col min="11258" max="11258" width="8.5703125" customWidth="1"/>
    <col min="11259" max="11259" width="3.5703125" customWidth="1"/>
    <col min="11260" max="11260" width="10.7109375" customWidth="1"/>
    <col min="11261" max="11261" width="1.5703125" customWidth="1"/>
    <col min="11262" max="11262" width="0.85546875" customWidth="1"/>
    <col min="11263" max="11263" width="3.140625" customWidth="1"/>
    <col min="11264" max="11264" width="7.140625" customWidth="1"/>
    <col min="11265" max="11265" width="1" customWidth="1"/>
    <col min="11266" max="11498" width="9.140625" customWidth="1"/>
    <col min="11499" max="11499" width="3.28515625" customWidth="1"/>
    <col min="11500" max="11500" width="0.7109375" customWidth="1"/>
    <col min="11501" max="11501" width="3.140625" customWidth="1"/>
    <col min="11502" max="11502" width="4.140625" customWidth="1"/>
    <col min="11503" max="11503" width="0.7109375" customWidth="1"/>
    <col min="11504" max="11504" width="0.28515625" customWidth="1"/>
    <col min="11505" max="11505" width="1.5703125" customWidth="1"/>
    <col min="11506" max="11506" width="0.5703125" customWidth="1"/>
    <col min="11507" max="11507" width="3.28515625" customWidth="1"/>
    <col min="11508" max="11508" width="0.85546875" customWidth="1"/>
    <col min="11509" max="11509" width="1.140625" customWidth="1"/>
    <col min="11510" max="11510" width="6.5703125" customWidth="1"/>
    <col min="11511" max="11511" width="2" customWidth="1"/>
    <col min="11512" max="11512" width="22.85546875" customWidth="1"/>
    <col min="11513" max="11513" width="9.140625" customWidth="1"/>
    <col min="11514" max="11514" width="8.5703125" customWidth="1"/>
    <col min="11515" max="11515" width="3.5703125" customWidth="1"/>
    <col min="11516" max="11516" width="10.7109375" customWidth="1"/>
    <col min="11517" max="11517" width="1.5703125" customWidth="1"/>
    <col min="11518" max="11518" width="0.85546875" customWidth="1"/>
    <col min="11519" max="11519" width="3.140625" customWidth="1"/>
    <col min="11520" max="11520" width="7.140625" customWidth="1"/>
    <col min="11521" max="11521" width="1" customWidth="1"/>
    <col min="11522" max="11754" width="9.140625" customWidth="1"/>
    <col min="11755" max="11755" width="3.28515625" customWidth="1"/>
    <col min="11756" max="11756" width="0.7109375" customWidth="1"/>
    <col min="11757" max="11757" width="3.140625" customWidth="1"/>
    <col min="11758" max="11758" width="4.140625" customWidth="1"/>
    <col min="11759" max="11759" width="0.7109375" customWidth="1"/>
    <col min="11760" max="11760" width="0.28515625" customWidth="1"/>
    <col min="11761" max="11761" width="1.5703125" customWidth="1"/>
    <col min="11762" max="11762" width="0.5703125" customWidth="1"/>
    <col min="11763" max="11763" width="3.28515625" customWidth="1"/>
    <col min="11764" max="11764" width="0.85546875" customWidth="1"/>
    <col min="11765" max="11765" width="1.140625" customWidth="1"/>
    <col min="11766" max="11766" width="6.5703125" customWidth="1"/>
    <col min="11767" max="11767" width="2" customWidth="1"/>
    <col min="11768" max="11768" width="22.85546875" customWidth="1"/>
    <col min="11769" max="11769" width="9.140625" customWidth="1"/>
    <col min="11770" max="11770" width="8.5703125" customWidth="1"/>
    <col min="11771" max="11771" width="3.5703125" customWidth="1"/>
    <col min="11772" max="11772" width="10.7109375" customWidth="1"/>
    <col min="11773" max="11773" width="1.5703125" customWidth="1"/>
    <col min="11774" max="11774" width="0.85546875" customWidth="1"/>
    <col min="11775" max="11775" width="3.140625" customWidth="1"/>
    <col min="11776" max="11776" width="7.140625" customWidth="1"/>
    <col min="11777" max="11777" width="1" customWidth="1"/>
    <col min="11778" max="12010" width="9.140625" customWidth="1"/>
    <col min="12011" max="12011" width="3.28515625" customWidth="1"/>
    <col min="12012" max="12012" width="0.7109375" customWidth="1"/>
    <col min="12013" max="12013" width="3.140625" customWidth="1"/>
    <col min="12014" max="12014" width="4.140625" customWidth="1"/>
    <col min="12015" max="12015" width="0.7109375" customWidth="1"/>
    <col min="12016" max="12016" width="0.28515625" customWidth="1"/>
    <col min="12017" max="12017" width="1.5703125" customWidth="1"/>
    <col min="12018" max="12018" width="0.5703125" customWidth="1"/>
    <col min="12019" max="12019" width="3.28515625" customWidth="1"/>
    <col min="12020" max="12020" width="0.85546875" customWidth="1"/>
    <col min="12021" max="12021" width="1.140625" customWidth="1"/>
    <col min="12022" max="12022" width="6.5703125" customWidth="1"/>
    <col min="12023" max="12023" width="2" customWidth="1"/>
    <col min="12024" max="12024" width="22.85546875" customWidth="1"/>
    <col min="12025" max="12025" width="9.140625" customWidth="1"/>
    <col min="12026" max="12026" width="8.5703125" customWidth="1"/>
    <col min="12027" max="12027" width="3.5703125" customWidth="1"/>
    <col min="12028" max="12028" width="10.7109375" customWidth="1"/>
    <col min="12029" max="12029" width="1.5703125" customWidth="1"/>
    <col min="12030" max="12030" width="0.85546875" customWidth="1"/>
    <col min="12031" max="12031" width="3.140625" customWidth="1"/>
    <col min="12032" max="12032" width="7.140625" customWidth="1"/>
    <col min="12033" max="12033" width="1" customWidth="1"/>
    <col min="12034" max="12266" width="9.140625" customWidth="1"/>
    <col min="12267" max="12267" width="3.28515625" customWidth="1"/>
    <col min="12268" max="12268" width="0.7109375" customWidth="1"/>
    <col min="12269" max="12269" width="3.140625" customWidth="1"/>
    <col min="12270" max="12270" width="4.140625" customWidth="1"/>
    <col min="12271" max="12271" width="0.7109375" customWidth="1"/>
    <col min="12272" max="12272" width="0.28515625" customWidth="1"/>
    <col min="12273" max="12273" width="1.5703125" customWidth="1"/>
    <col min="12274" max="12274" width="0.5703125" customWidth="1"/>
    <col min="12275" max="12275" width="3.28515625" customWidth="1"/>
    <col min="12276" max="12276" width="0.85546875" customWidth="1"/>
    <col min="12277" max="12277" width="1.140625" customWidth="1"/>
    <col min="12278" max="12278" width="6.5703125" customWidth="1"/>
    <col min="12279" max="12279" width="2" customWidth="1"/>
    <col min="12280" max="12280" width="22.85546875" customWidth="1"/>
    <col min="12281" max="12281" width="9.140625" customWidth="1"/>
    <col min="12282" max="12282" width="8.5703125" customWidth="1"/>
    <col min="12283" max="12283" width="3.5703125" customWidth="1"/>
    <col min="12284" max="12284" width="10.7109375" customWidth="1"/>
    <col min="12285" max="12285" width="1.5703125" customWidth="1"/>
    <col min="12286" max="12286" width="0.85546875" customWidth="1"/>
    <col min="12287" max="12287" width="3.140625" customWidth="1"/>
    <col min="12288" max="12288" width="7.140625" customWidth="1"/>
    <col min="12289" max="12289" width="1" customWidth="1"/>
    <col min="12290" max="12522" width="9.140625" customWidth="1"/>
    <col min="12523" max="12523" width="3.28515625" customWidth="1"/>
    <col min="12524" max="12524" width="0.7109375" customWidth="1"/>
    <col min="12525" max="12525" width="3.140625" customWidth="1"/>
    <col min="12526" max="12526" width="4.140625" customWidth="1"/>
    <col min="12527" max="12527" width="0.7109375" customWidth="1"/>
    <col min="12528" max="12528" width="0.28515625" customWidth="1"/>
    <col min="12529" max="12529" width="1.5703125" customWidth="1"/>
    <col min="12530" max="12530" width="0.5703125" customWidth="1"/>
    <col min="12531" max="12531" width="3.28515625" customWidth="1"/>
    <col min="12532" max="12532" width="0.85546875" customWidth="1"/>
    <col min="12533" max="12533" width="1.140625" customWidth="1"/>
    <col min="12534" max="12534" width="6.5703125" customWidth="1"/>
    <col min="12535" max="12535" width="2" customWidth="1"/>
    <col min="12536" max="12536" width="22.85546875" customWidth="1"/>
    <col min="12537" max="12537" width="9.140625" customWidth="1"/>
    <col min="12538" max="12538" width="8.5703125" customWidth="1"/>
    <col min="12539" max="12539" width="3.5703125" customWidth="1"/>
    <col min="12540" max="12540" width="10.7109375" customWidth="1"/>
    <col min="12541" max="12541" width="1.5703125" customWidth="1"/>
    <col min="12542" max="12542" width="0.85546875" customWidth="1"/>
    <col min="12543" max="12543" width="3.140625" customWidth="1"/>
    <col min="12544" max="12544" width="7.140625" customWidth="1"/>
    <col min="12545" max="12545" width="1" customWidth="1"/>
    <col min="12546" max="12778" width="9.140625" customWidth="1"/>
    <col min="12779" max="12779" width="3.28515625" customWidth="1"/>
    <col min="12780" max="12780" width="0.7109375" customWidth="1"/>
    <col min="12781" max="12781" width="3.140625" customWidth="1"/>
    <col min="12782" max="12782" width="4.140625" customWidth="1"/>
    <col min="12783" max="12783" width="0.7109375" customWidth="1"/>
    <col min="12784" max="12784" width="0.28515625" customWidth="1"/>
    <col min="12785" max="12785" width="1.5703125" customWidth="1"/>
    <col min="12786" max="12786" width="0.5703125" customWidth="1"/>
    <col min="12787" max="12787" width="3.28515625" customWidth="1"/>
    <col min="12788" max="12788" width="0.85546875" customWidth="1"/>
    <col min="12789" max="12789" width="1.140625" customWidth="1"/>
    <col min="12790" max="12790" width="6.5703125" customWidth="1"/>
    <col min="12791" max="12791" width="2" customWidth="1"/>
    <col min="12792" max="12792" width="22.85546875" customWidth="1"/>
    <col min="12793" max="12793" width="9.140625" customWidth="1"/>
    <col min="12794" max="12794" width="8.5703125" customWidth="1"/>
    <col min="12795" max="12795" width="3.5703125" customWidth="1"/>
    <col min="12796" max="12796" width="10.7109375" customWidth="1"/>
    <col min="12797" max="12797" width="1.5703125" customWidth="1"/>
    <col min="12798" max="12798" width="0.85546875" customWidth="1"/>
    <col min="12799" max="12799" width="3.140625" customWidth="1"/>
    <col min="12800" max="12800" width="7.140625" customWidth="1"/>
    <col min="12801" max="12801" width="1" customWidth="1"/>
    <col min="12802" max="13034" width="9.140625" customWidth="1"/>
    <col min="13035" max="13035" width="3.28515625" customWidth="1"/>
    <col min="13036" max="13036" width="0.7109375" customWidth="1"/>
    <col min="13037" max="13037" width="3.140625" customWidth="1"/>
    <col min="13038" max="13038" width="4.140625" customWidth="1"/>
    <col min="13039" max="13039" width="0.7109375" customWidth="1"/>
    <col min="13040" max="13040" width="0.28515625" customWidth="1"/>
    <col min="13041" max="13041" width="1.5703125" customWidth="1"/>
    <col min="13042" max="13042" width="0.5703125" customWidth="1"/>
    <col min="13043" max="13043" width="3.28515625" customWidth="1"/>
    <col min="13044" max="13044" width="0.85546875" customWidth="1"/>
    <col min="13045" max="13045" width="1.140625" customWidth="1"/>
    <col min="13046" max="13046" width="6.5703125" customWidth="1"/>
    <col min="13047" max="13047" width="2" customWidth="1"/>
    <col min="13048" max="13048" width="22.85546875" customWidth="1"/>
    <col min="13049" max="13049" width="9.140625" customWidth="1"/>
    <col min="13050" max="13050" width="8.5703125" customWidth="1"/>
    <col min="13051" max="13051" width="3.5703125" customWidth="1"/>
    <col min="13052" max="13052" width="10.7109375" customWidth="1"/>
    <col min="13053" max="13053" width="1.5703125" customWidth="1"/>
    <col min="13054" max="13054" width="0.85546875" customWidth="1"/>
    <col min="13055" max="13055" width="3.140625" customWidth="1"/>
    <col min="13056" max="13056" width="7.140625" customWidth="1"/>
    <col min="13057" max="13057" width="1" customWidth="1"/>
    <col min="13058" max="13290" width="9.140625" customWidth="1"/>
    <col min="13291" max="13291" width="3.28515625" customWidth="1"/>
    <col min="13292" max="13292" width="0.7109375" customWidth="1"/>
    <col min="13293" max="13293" width="3.140625" customWidth="1"/>
    <col min="13294" max="13294" width="4.140625" customWidth="1"/>
    <col min="13295" max="13295" width="0.7109375" customWidth="1"/>
    <col min="13296" max="13296" width="0.28515625" customWidth="1"/>
    <col min="13297" max="13297" width="1.5703125" customWidth="1"/>
    <col min="13298" max="13298" width="0.5703125" customWidth="1"/>
    <col min="13299" max="13299" width="3.28515625" customWidth="1"/>
    <col min="13300" max="13300" width="0.85546875" customWidth="1"/>
    <col min="13301" max="13301" width="1.140625" customWidth="1"/>
    <col min="13302" max="13302" width="6.5703125" customWidth="1"/>
    <col min="13303" max="13303" width="2" customWidth="1"/>
    <col min="13304" max="13304" width="22.85546875" customWidth="1"/>
    <col min="13305" max="13305" width="9.140625" customWidth="1"/>
    <col min="13306" max="13306" width="8.5703125" customWidth="1"/>
    <col min="13307" max="13307" width="3.5703125" customWidth="1"/>
    <col min="13308" max="13308" width="10.7109375" customWidth="1"/>
    <col min="13309" max="13309" width="1.5703125" customWidth="1"/>
    <col min="13310" max="13310" width="0.85546875" customWidth="1"/>
    <col min="13311" max="13311" width="3.140625" customWidth="1"/>
    <col min="13312" max="13312" width="7.140625" customWidth="1"/>
    <col min="13313" max="13313" width="1" customWidth="1"/>
    <col min="13314" max="13546" width="9.140625" customWidth="1"/>
    <col min="13547" max="13547" width="3.28515625" customWidth="1"/>
    <col min="13548" max="13548" width="0.7109375" customWidth="1"/>
    <col min="13549" max="13549" width="3.140625" customWidth="1"/>
    <col min="13550" max="13550" width="4.140625" customWidth="1"/>
    <col min="13551" max="13551" width="0.7109375" customWidth="1"/>
    <col min="13552" max="13552" width="0.28515625" customWidth="1"/>
    <col min="13553" max="13553" width="1.5703125" customWidth="1"/>
    <col min="13554" max="13554" width="0.5703125" customWidth="1"/>
    <col min="13555" max="13555" width="3.28515625" customWidth="1"/>
    <col min="13556" max="13556" width="0.85546875" customWidth="1"/>
    <col min="13557" max="13557" width="1.140625" customWidth="1"/>
    <col min="13558" max="13558" width="6.5703125" customWidth="1"/>
    <col min="13559" max="13559" width="2" customWidth="1"/>
    <col min="13560" max="13560" width="22.85546875" customWidth="1"/>
    <col min="13561" max="13561" width="9.140625" customWidth="1"/>
    <col min="13562" max="13562" width="8.5703125" customWidth="1"/>
    <col min="13563" max="13563" width="3.5703125" customWidth="1"/>
    <col min="13564" max="13564" width="10.7109375" customWidth="1"/>
    <col min="13565" max="13565" width="1.5703125" customWidth="1"/>
    <col min="13566" max="13566" width="0.85546875" customWidth="1"/>
    <col min="13567" max="13567" width="3.140625" customWidth="1"/>
    <col min="13568" max="13568" width="7.140625" customWidth="1"/>
    <col min="13569" max="13569" width="1" customWidth="1"/>
    <col min="13570" max="13802" width="9.140625" customWidth="1"/>
    <col min="13803" max="13803" width="3.28515625" customWidth="1"/>
    <col min="13804" max="13804" width="0.7109375" customWidth="1"/>
    <col min="13805" max="13805" width="3.140625" customWidth="1"/>
    <col min="13806" max="13806" width="4.140625" customWidth="1"/>
    <col min="13807" max="13807" width="0.7109375" customWidth="1"/>
    <col min="13808" max="13808" width="0.28515625" customWidth="1"/>
    <col min="13809" max="13809" width="1.5703125" customWidth="1"/>
    <col min="13810" max="13810" width="0.5703125" customWidth="1"/>
    <col min="13811" max="13811" width="3.28515625" customWidth="1"/>
    <col min="13812" max="13812" width="0.85546875" customWidth="1"/>
    <col min="13813" max="13813" width="1.140625" customWidth="1"/>
    <col min="13814" max="13814" width="6.5703125" customWidth="1"/>
    <col min="13815" max="13815" width="2" customWidth="1"/>
    <col min="13816" max="13816" width="22.85546875" customWidth="1"/>
    <col min="13817" max="13817" width="9.140625" customWidth="1"/>
    <col min="13818" max="13818" width="8.5703125" customWidth="1"/>
    <col min="13819" max="13819" width="3.5703125" customWidth="1"/>
    <col min="13820" max="13820" width="10.7109375" customWidth="1"/>
    <col min="13821" max="13821" width="1.5703125" customWidth="1"/>
    <col min="13822" max="13822" width="0.85546875" customWidth="1"/>
    <col min="13823" max="13823" width="3.140625" customWidth="1"/>
    <col min="13824" max="13824" width="7.140625" customWidth="1"/>
    <col min="13825" max="13825" width="1" customWidth="1"/>
    <col min="13826" max="14058" width="9.140625" customWidth="1"/>
    <col min="14059" max="14059" width="3.28515625" customWidth="1"/>
    <col min="14060" max="14060" width="0.7109375" customWidth="1"/>
    <col min="14061" max="14061" width="3.140625" customWidth="1"/>
    <col min="14062" max="14062" width="4.140625" customWidth="1"/>
    <col min="14063" max="14063" width="0.7109375" customWidth="1"/>
    <col min="14064" max="14064" width="0.28515625" customWidth="1"/>
    <col min="14065" max="14065" width="1.5703125" customWidth="1"/>
    <col min="14066" max="14066" width="0.5703125" customWidth="1"/>
    <col min="14067" max="14067" width="3.28515625" customWidth="1"/>
    <col min="14068" max="14068" width="0.85546875" customWidth="1"/>
    <col min="14069" max="14069" width="1.140625" customWidth="1"/>
    <col min="14070" max="14070" width="6.5703125" customWidth="1"/>
    <col min="14071" max="14071" width="2" customWidth="1"/>
    <col min="14072" max="14072" width="22.85546875" customWidth="1"/>
    <col min="14073" max="14073" width="9.140625" customWidth="1"/>
    <col min="14074" max="14074" width="8.5703125" customWidth="1"/>
    <col min="14075" max="14075" width="3.5703125" customWidth="1"/>
    <col min="14076" max="14076" width="10.7109375" customWidth="1"/>
    <col min="14077" max="14077" width="1.5703125" customWidth="1"/>
    <col min="14078" max="14078" width="0.85546875" customWidth="1"/>
    <col min="14079" max="14079" width="3.140625" customWidth="1"/>
    <col min="14080" max="14080" width="7.140625" customWidth="1"/>
    <col min="14081" max="14081" width="1" customWidth="1"/>
    <col min="14082" max="14314" width="9.140625" customWidth="1"/>
    <col min="14315" max="14315" width="3.28515625" customWidth="1"/>
    <col min="14316" max="14316" width="0.7109375" customWidth="1"/>
    <col min="14317" max="14317" width="3.140625" customWidth="1"/>
    <col min="14318" max="14318" width="4.140625" customWidth="1"/>
    <col min="14319" max="14319" width="0.7109375" customWidth="1"/>
    <col min="14320" max="14320" width="0.28515625" customWidth="1"/>
    <col min="14321" max="14321" width="1.5703125" customWidth="1"/>
    <col min="14322" max="14322" width="0.5703125" customWidth="1"/>
    <col min="14323" max="14323" width="3.28515625" customWidth="1"/>
    <col min="14324" max="14324" width="0.85546875" customWidth="1"/>
    <col min="14325" max="14325" width="1.140625" customWidth="1"/>
    <col min="14326" max="14326" width="6.5703125" customWidth="1"/>
    <col min="14327" max="14327" width="2" customWidth="1"/>
    <col min="14328" max="14328" width="22.85546875" customWidth="1"/>
    <col min="14329" max="14329" width="9.140625" customWidth="1"/>
    <col min="14330" max="14330" width="8.5703125" customWidth="1"/>
    <col min="14331" max="14331" width="3.5703125" customWidth="1"/>
    <col min="14332" max="14332" width="10.7109375" customWidth="1"/>
    <col min="14333" max="14333" width="1.5703125" customWidth="1"/>
    <col min="14334" max="14334" width="0.85546875" customWidth="1"/>
    <col min="14335" max="14335" width="3.140625" customWidth="1"/>
    <col min="14336" max="14336" width="7.140625" customWidth="1"/>
    <col min="14337" max="14337" width="1" customWidth="1"/>
    <col min="14338" max="14570" width="9.140625" customWidth="1"/>
    <col min="14571" max="14571" width="3.28515625" customWidth="1"/>
    <col min="14572" max="14572" width="0.7109375" customWidth="1"/>
    <col min="14573" max="14573" width="3.140625" customWidth="1"/>
    <col min="14574" max="14574" width="4.140625" customWidth="1"/>
    <col min="14575" max="14575" width="0.7109375" customWidth="1"/>
    <col min="14576" max="14576" width="0.28515625" customWidth="1"/>
    <col min="14577" max="14577" width="1.5703125" customWidth="1"/>
    <col min="14578" max="14578" width="0.5703125" customWidth="1"/>
    <col min="14579" max="14579" width="3.28515625" customWidth="1"/>
    <col min="14580" max="14580" width="0.85546875" customWidth="1"/>
    <col min="14581" max="14581" width="1.140625" customWidth="1"/>
    <col min="14582" max="14582" width="6.5703125" customWidth="1"/>
    <col min="14583" max="14583" width="2" customWidth="1"/>
    <col min="14584" max="14584" width="22.85546875" customWidth="1"/>
    <col min="14585" max="14585" width="9.140625" customWidth="1"/>
    <col min="14586" max="14586" width="8.5703125" customWidth="1"/>
    <col min="14587" max="14587" width="3.5703125" customWidth="1"/>
    <col min="14588" max="14588" width="10.7109375" customWidth="1"/>
    <col min="14589" max="14589" width="1.5703125" customWidth="1"/>
    <col min="14590" max="14590" width="0.85546875" customWidth="1"/>
    <col min="14591" max="14591" width="3.140625" customWidth="1"/>
    <col min="14592" max="14592" width="7.140625" customWidth="1"/>
    <col min="14593" max="14593" width="1" customWidth="1"/>
    <col min="14594" max="14826" width="9.140625" customWidth="1"/>
    <col min="14827" max="14827" width="3.28515625" customWidth="1"/>
    <col min="14828" max="14828" width="0.7109375" customWidth="1"/>
    <col min="14829" max="14829" width="3.140625" customWidth="1"/>
    <col min="14830" max="14830" width="4.140625" customWidth="1"/>
    <col min="14831" max="14831" width="0.7109375" customWidth="1"/>
    <col min="14832" max="14832" width="0.28515625" customWidth="1"/>
    <col min="14833" max="14833" width="1.5703125" customWidth="1"/>
    <col min="14834" max="14834" width="0.5703125" customWidth="1"/>
    <col min="14835" max="14835" width="3.28515625" customWidth="1"/>
    <col min="14836" max="14836" width="0.85546875" customWidth="1"/>
    <col min="14837" max="14837" width="1.140625" customWidth="1"/>
    <col min="14838" max="14838" width="6.5703125" customWidth="1"/>
    <col min="14839" max="14839" width="2" customWidth="1"/>
    <col min="14840" max="14840" width="22.85546875" customWidth="1"/>
    <col min="14841" max="14841" width="9.140625" customWidth="1"/>
    <col min="14842" max="14842" width="8.5703125" customWidth="1"/>
    <col min="14843" max="14843" width="3.5703125" customWidth="1"/>
    <col min="14844" max="14844" width="10.7109375" customWidth="1"/>
    <col min="14845" max="14845" width="1.5703125" customWidth="1"/>
    <col min="14846" max="14846" width="0.85546875" customWidth="1"/>
    <col min="14847" max="14847" width="3.140625" customWidth="1"/>
    <col min="14848" max="14848" width="7.140625" customWidth="1"/>
    <col min="14849" max="14849" width="1" customWidth="1"/>
    <col min="14850" max="15082" width="9.140625" customWidth="1"/>
    <col min="15083" max="15083" width="3.28515625" customWidth="1"/>
    <col min="15084" max="15084" width="0.7109375" customWidth="1"/>
    <col min="15085" max="15085" width="3.140625" customWidth="1"/>
    <col min="15086" max="15086" width="4.140625" customWidth="1"/>
    <col min="15087" max="15087" width="0.7109375" customWidth="1"/>
    <col min="15088" max="15088" width="0.28515625" customWidth="1"/>
    <col min="15089" max="15089" width="1.5703125" customWidth="1"/>
    <col min="15090" max="15090" width="0.5703125" customWidth="1"/>
    <col min="15091" max="15091" width="3.28515625" customWidth="1"/>
    <col min="15092" max="15092" width="0.85546875" customWidth="1"/>
    <col min="15093" max="15093" width="1.140625" customWidth="1"/>
    <col min="15094" max="15094" width="6.5703125" customWidth="1"/>
    <col min="15095" max="15095" width="2" customWidth="1"/>
    <col min="15096" max="15096" width="22.85546875" customWidth="1"/>
    <col min="15097" max="15097" width="9.140625" customWidth="1"/>
    <col min="15098" max="15098" width="8.5703125" customWidth="1"/>
    <col min="15099" max="15099" width="3.5703125" customWidth="1"/>
    <col min="15100" max="15100" width="10.7109375" customWidth="1"/>
    <col min="15101" max="15101" width="1.5703125" customWidth="1"/>
    <col min="15102" max="15102" width="0.85546875" customWidth="1"/>
    <col min="15103" max="15103" width="3.140625" customWidth="1"/>
    <col min="15104" max="15104" width="7.140625" customWidth="1"/>
    <col min="15105" max="15105" width="1" customWidth="1"/>
    <col min="15106" max="15338" width="9.140625" customWidth="1"/>
    <col min="15339" max="15339" width="3.28515625" customWidth="1"/>
    <col min="15340" max="15340" width="0.7109375" customWidth="1"/>
    <col min="15341" max="15341" width="3.140625" customWidth="1"/>
    <col min="15342" max="15342" width="4.140625" customWidth="1"/>
    <col min="15343" max="15343" width="0.7109375" customWidth="1"/>
    <col min="15344" max="15344" width="0.28515625" customWidth="1"/>
    <col min="15345" max="15345" width="1.5703125" customWidth="1"/>
    <col min="15346" max="15346" width="0.5703125" customWidth="1"/>
    <col min="15347" max="15347" width="3.28515625" customWidth="1"/>
    <col min="15348" max="15348" width="0.85546875" customWidth="1"/>
    <col min="15349" max="15349" width="1.140625" customWidth="1"/>
    <col min="15350" max="15350" width="6.5703125" customWidth="1"/>
    <col min="15351" max="15351" width="2" customWidth="1"/>
    <col min="15352" max="15352" width="22.85546875" customWidth="1"/>
    <col min="15353" max="15353" width="9.140625" customWidth="1"/>
    <col min="15354" max="15354" width="8.5703125" customWidth="1"/>
    <col min="15355" max="15355" width="3.5703125" customWidth="1"/>
    <col min="15356" max="15356" width="10.7109375" customWidth="1"/>
    <col min="15357" max="15357" width="1.5703125" customWidth="1"/>
    <col min="15358" max="15358" width="0.85546875" customWidth="1"/>
    <col min="15359" max="15359" width="3.140625" customWidth="1"/>
    <col min="15360" max="15360" width="7.140625" customWidth="1"/>
    <col min="15361" max="15361" width="1" customWidth="1"/>
    <col min="15362" max="15594" width="9.140625" customWidth="1"/>
    <col min="15595" max="15595" width="3.28515625" customWidth="1"/>
    <col min="15596" max="15596" width="0.7109375" customWidth="1"/>
    <col min="15597" max="15597" width="3.140625" customWidth="1"/>
    <col min="15598" max="15598" width="4.140625" customWidth="1"/>
    <col min="15599" max="15599" width="0.7109375" customWidth="1"/>
    <col min="15600" max="15600" width="0.28515625" customWidth="1"/>
    <col min="15601" max="15601" width="1.5703125" customWidth="1"/>
    <col min="15602" max="15602" width="0.5703125" customWidth="1"/>
    <col min="15603" max="15603" width="3.28515625" customWidth="1"/>
    <col min="15604" max="15604" width="0.85546875" customWidth="1"/>
    <col min="15605" max="15605" width="1.140625" customWidth="1"/>
    <col min="15606" max="15606" width="6.5703125" customWidth="1"/>
    <col min="15607" max="15607" width="2" customWidth="1"/>
    <col min="15608" max="15608" width="22.85546875" customWidth="1"/>
    <col min="15609" max="15609" width="9.140625" customWidth="1"/>
    <col min="15610" max="15610" width="8.5703125" customWidth="1"/>
    <col min="15611" max="15611" width="3.5703125" customWidth="1"/>
    <col min="15612" max="15612" width="10.7109375" customWidth="1"/>
    <col min="15613" max="15613" width="1.5703125" customWidth="1"/>
    <col min="15614" max="15614" width="0.85546875" customWidth="1"/>
    <col min="15615" max="15615" width="3.140625" customWidth="1"/>
    <col min="15616" max="15616" width="7.140625" customWidth="1"/>
    <col min="15617" max="15617" width="1" customWidth="1"/>
    <col min="15618" max="15850" width="9.140625" customWidth="1"/>
    <col min="15851" max="15851" width="3.28515625" customWidth="1"/>
    <col min="15852" max="15852" width="0.7109375" customWidth="1"/>
    <col min="15853" max="15853" width="3.140625" customWidth="1"/>
    <col min="15854" max="15854" width="4.140625" customWidth="1"/>
    <col min="15855" max="15855" width="0.7109375" customWidth="1"/>
    <col min="15856" max="15856" width="0.28515625" customWidth="1"/>
    <col min="15857" max="15857" width="1.5703125" customWidth="1"/>
    <col min="15858" max="15858" width="0.5703125" customWidth="1"/>
    <col min="15859" max="15859" width="3.28515625" customWidth="1"/>
    <col min="15860" max="15860" width="0.85546875" customWidth="1"/>
    <col min="15861" max="15861" width="1.140625" customWidth="1"/>
    <col min="15862" max="15862" width="6.5703125" customWidth="1"/>
    <col min="15863" max="15863" width="2" customWidth="1"/>
    <col min="15864" max="15864" width="22.85546875" customWidth="1"/>
    <col min="15865" max="15865" width="9.140625" customWidth="1"/>
    <col min="15866" max="15866" width="8.5703125" customWidth="1"/>
    <col min="15867" max="15867" width="3.5703125" customWidth="1"/>
    <col min="15868" max="15868" width="10.7109375" customWidth="1"/>
    <col min="15869" max="15869" width="1.5703125" customWidth="1"/>
    <col min="15870" max="15870" width="0.85546875" customWidth="1"/>
    <col min="15871" max="15871" width="3.140625" customWidth="1"/>
    <col min="15872" max="15872" width="7.140625" customWidth="1"/>
    <col min="15873" max="15873" width="1" customWidth="1"/>
    <col min="15874" max="16106" width="9.140625" customWidth="1"/>
    <col min="16107" max="16107" width="3.28515625" customWidth="1"/>
    <col min="16108" max="16108" width="0.7109375" customWidth="1"/>
    <col min="16109" max="16109" width="3.140625" customWidth="1"/>
    <col min="16110" max="16110" width="4.140625" customWidth="1"/>
    <col min="16111" max="16111" width="0.7109375" customWidth="1"/>
    <col min="16112" max="16112" width="0.28515625" customWidth="1"/>
    <col min="16113" max="16113" width="1.5703125" customWidth="1"/>
    <col min="16114" max="16114" width="0.5703125" customWidth="1"/>
    <col min="16115" max="16115" width="3.28515625" customWidth="1"/>
    <col min="16116" max="16116" width="0.85546875" customWidth="1"/>
    <col min="16117" max="16117" width="1.140625" customWidth="1"/>
    <col min="16118" max="16118" width="6.5703125" customWidth="1"/>
    <col min="16119" max="16119" width="2" customWidth="1"/>
    <col min="16120" max="16120" width="22.85546875" customWidth="1"/>
    <col min="16121" max="16121" width="9.140625" customWidth="1"/>
    <col min="16122" max="16122" width="8.5703125" customWidth="1"/>
    <col min="16123" max="16123" width="3.5703125" customWidth="1"/>
    <col min="16124" max="16124" width="10.7109375" customWidth="1"/>
    <col min="16125" max="16125" width="1.5703125" customWidth="1"/>
    <col min="16126" max="16126" width="0.85546875" customWidth="1"/>
    <col min="16127" max="16127" width="3.140625" customWidth="1"/>
    <col min="16128" max="16128" width="7.140625" customWidth="1"/>
    <col min="16129" max="16129" width="1" customWidth="1"/>
    <col min="16130" max="16384" width="9.140625" customWidth="1"/>
  </cols>
  <sheetData>
    <row r="1" spans="1:5" ht="22.5" customHeight="1" x14ac:dyDescent="0.2">
      <c r="A1" s="90" t="s">
        <v>0</v>
      </c>
      <c r="B1" s="90" t="s">
        <v>1</v>
      </c>
      <c r="C1" s="90" t="s">
        <v>2</v>
      </c>
      <c r="D1" s="90" t="s">
        <v>3</v>
      </c>
      <c r="E1" s="90" t="s">
        <v>4</v>
      </c>
    </row>
    <row r="2" spans="1:5" ht="17.45" customHeight="1" x14ac:dyDescent="0.2">
      <c r="A2" s="91" t="s">
        <v>31</v>
      </c>
      <c r="B2" s="91"/>
      <c r="C2" s="86"/>
      <c r="D2" s="86"/>
      <c r="E2" s="86"/>
    </row>
    <row r="3" spans="1:5" ht="11.65" customHeight="1" x14ac:dyDescent="0.2">
      <c r="A3" s="92" t="s">
        <v>8</v>
      </c>
      <c r="B3" s="92" t="s">
        <v>9</v>
      </c>
      <c r="C3" s="93">
        <v>86.46</v>
      </c>
      <c r="D3" s="94" t="s">
        <v>5</v>
      </c>
      <c r="E3" s="93">
        <v>86.46</v>
      </c>
    </row>
    <row r="4" spans="1:5" ht="16.7" customHeight="1" x14ac:dyDescent="0.2">
      <c r="A4" s="95" t="s">
        <v>32</v>
      </c>
      <c r="B4" s="95"/>
      <c r="C4" s="87">
        <v>86.46</v>
      </c>
      <c r="D4" s="87">
        <v>0</v>
      </c>
      <c r="E4" s="87">
        <v>86.46</v>
      </c>
    </row>
    <row r="5" spans="1:5" ht="17.45" customHeight="1" x14ac:dyDescent="0.2">
      <c r="A5" s="91" t="s">
        <v>40</v>
      </c>
      <c r="B5" s="91"/>
      <c r="C5" s="86"/>
      <c r="D5" s="86"/>
      <c r="E5" s="86"/>
    </row>
    <row r="6" spans="1:5" ht="11.65" customHeight="1" x14ac:dyDescent="0.2">
      <c r="A6" s="92" t="s">
        <v>8</v>
      </c>
      <c r="B6" s="92" t="s">
        <v>9</v>
      </c>
      <c r="C6" s="93">
        <v>205.25</v>
      </c>
      <c r="D6" s="94" t="s">
        <v>5</v>
      </c>
      <c r="E6" s="93">
        <v>205.25</v>
      </c>
    </row>
    <row r="7" spans="1:5" ht="11.65" customHeight="1" x14ac:dyDescent="0.2">
      <c r="A7" s="92" t="s">
        <v>13</v>
      </c>
      <c r="B7" s="92" t="s">
        <v>14</v>
      </c>
      <c r="C7" s="93">
        <v>147.80000000000001</v>
      </c>
      <c r="D7" s="94" t="s">
        <v>5</v>
      </c>
      <c r="E7" s="93">
        <v>147.80000000000001</v>
      </c>
    </row>
    <row r="8" spans="1:5" ht="16.7" customHeight="1" x14ac:dyDescent="0.2">
      <c r="A8" s="95" t="s">
        <v>45</v>
      </c>
      <c r="B8" s="95"/>
      <c r="C8" s="87">
        <v>353.05</v>
      </c>
      <c r="D8" s="87">
        <v>0</v>
      </c>
      <c r="E8" s="87">
        <v>353.05</v>
      </c>
    </row>
    <row r="9" spans="1:5" ht="17.45" customHeight="1" x14ac:dyDescent="0.2">
      <c r="A9" s="91" t="s">
        <v>53</v>
      </c>
      <c r="B9" s="91"/>
      <c r="C9" s="86"/>
      <c r="D9" s="86"/>
      <c r="E9" s="86"/>
    </row>
    <row r="10" spans="1:5" ht="11.65" customHeight="1" x14ac:dyDescent="0.2">
      <c r="A10" s="92" t="s">
        <v>8</v>
      </c>
      <c r="B10" s="92" t="s">
        <v>9</v>
      </c>
      <c r="C10" s="93">
        <v>1100.6500000000001</v>
      </c>
      <c r="D10" s="94" t="s">
        <v>5</v>
      </c>
      <c r="E10" s="93">
        <v>1100.6500000000001</v>
      </c>
    </row>
    <row r="11" spans="1:5" ht="10.9" customHeight="1" x14ac:dyDescent="0.2">
      <c r="A11" s="92" t="s">
        <v>13</v>
      </c>
      <c r="B11" s="92" t="s">
        <v>14</v>
      </c>
      <c r="C11" s="93">
        <v>216.6</v>
      </c>
      <c r="D11" s="94" t="s">
        <v>5</v>
      </c>
      <c r="E11" s="93">
        <v>216.6</v>
      </c>
    </row>
    <row r="12" spans="1:5" ht="17.45" customHeight="1" x14ac:dyDescent="0.2">
      <c r="A12" s="95" t="s">
        <v>54</v>
      </c>
      <c r="B12" s="95"/>
      <c r="C12" s="87">
        <v>1317.25</v>
      </c>
      <c r="D12" s="87">
        <v>0</v>
      </c>
      <c r="E12" s="87">
        <v>1317.25</v>
      </c>
    </row>
    <row r="13" spans="1:5" ht="17.45" customHeight="1" x14ac:dyDescent="0.2">
      <c r="A13" s="91" t="s">
        <v>55</v>
      </c>
      <c r="B13" s="91"/>
      <c r="C13" s="86"/>
      <c r="D13" s="86"/>
      <c r="E13" s="86"/>
    </row>
    <row r="14" spans="1:5" ht="10.9" customHeight="1" x14ac:dyDescent="0.2">
      <c r="A14" s="92" t="s">
        <v>8</v>
      </c>
      <c r="B14" s="92" t="s">
        <v>9</v>
      </c>
      <c r="C14" s="93">
        <v>86.85</v>
      </c>
      <c r="D14" s="94" t="s">
        <v>5</v>
      </c>
      <c r="E14" s="93">
        <v>86.85</v>
      </c>
    </row>
    <row r="15" spans="1:5" ht="11.65" customHeight="1" x14ac:dyDescent="0.2">
      <c r="A15" s="92" t="s">
        <v>13</v>
      </c>
      <c r="B15" s="92" t="s">
        <v>14</v>
      </c>
      <c r="C15" s="93">
        <v>50</v>
      </c>
      <c r="D15" s="94" t="s">
        <v>5</v>
      </c>
      <c r="E15" s="93">
        <v>50</v>
      </c>
    </row>
    <row r="16" spans="1:5" ht="17.45" customHeight="1" x14ac:dyDescent="0.2">
      <c r="A16" s="95" t="s">
        <v>56</v>
      </c>
      <c r="B16" s="95"/>
      <c r="C16" s="87">
        <v>136.85</v>
      </c>
      <c r="D16" s="87">
        <v>0</v>
      </c>
      <c r="E16" s="87">
        <v>136.85</v>
      </c>
    </row>
    <row r="17" spans="1:5" ht="16.7" customHeight="1" x14ac:dyDescent="0.2">
      <c r="A17" s="91" t="s">
        <v>57</v>
      </c>
      <c r="B17" s="91"/>
      <c r="C17" s="86"/>
      <c r="D17" s="86"/>
      <c r="E17" s="86"/>
    </row>
    <row r="18" spans="1:5" ht="11.65" customHeight="1" x14ac:dyDescent="0.2">
      <c r="A18" s="92" t="s">
        <v>8</v>
      </c>
      <c r="B18" s="92" t="s">
        <v>9</v>
      </c>
      <c r="C18" s="93">
        <v>274.75</v>
      </c>
      <c r="D18" s="94" t="s">
        <v>5</v>
      </c>
      <c r="E18" s="93">
        <v>274.75</v>
      </c>
    </row>
    <row r="19" spans="1:5" ht="11.65" customHeight="1" x14ac:dyDescent="0.2">
      <c r="A19" s="92" t="s">
        <v>13</v>
      </c>
      <c r="B19" s="92" t="s">
        <v>14</v>
      </c>
      <c r="C19" s="93">
        <v>53.73</v>
      </c>
      <c r="D19" s="94" t="s">
        <v>5</v>
      </c>
      <c r="E19" s="93">
        <v>53.73</v>
      </c>
    </row>
    <row r="20" spans="1:5" ht="11.65" customHeight="1" x14ac:dyDescent="0.2">
      <c r="A20" s="92" t="s">
        <v>17</v>
      </c>
      <c r="B20" s="92" t="s">
        <v>18</v>
      </c>
      <c r="C20" s="93">
        <v>41.4</v>
      </c>
      <c r="D20" s="94" t="s">
        <v>5</v>
      </c>
      <c r="E20" s="93">
        <v>41.4</v>
      </c>
    </row>
    <row r="21" spans="1:5" ht="16.7" customHeight="1" x14ac:dyDescent="0.2">
      <c r="A21" s="95" t="s">
        <v>62</v>
      </c>
      <c r="B21" s="95"/>
      <c r="C21" s="87">
        <v>369.88</v>
      </c>
      <c r="D21" s="87">
        <v>0</v>
      </c>
      <c r="E21" s="87">
        <v>369.88</v>
      </c>
    </row>
    <row r="22" spans="1:5" ht="17.45" customHeight="1" x14ac:dyDescent="0.2">
      <c r="A22" s="91" t="s">
        <v>63</v>
      </c>
      <c r="B22" s="91"/>
      <c r="C22" s="86"/>
      <c r="D22" s="86"/>
      <c r="E22" s="86"/>
    </row>
    <row r="23" spans="1:5" ht="11.65" customHeight="1" x14ac:dyDescent="0.2">
      <c r="A23" s="92" t="s">
        <v>64</v>
      </c>
      <c r="B23" s="92" t="s">
        <v>65</v>
      </c>
      <c r="C23" s="93">
        <v>1330</v>
      </c>
      <c r="D23" s="94" t="s">
        <v>5</v>
      </c>
      <c r="E23" s="93">
        <v>1330</v>
      </c>
    </row>
    <row r="24" spans="1:5" ht="16.7" customHeight="1" x14ac:dyDescent="0.2">
      <c r="A24" s="95" t="s">
        <v>66</v>
      </c>
      <c r="B24" s="95"/>
      <c r="C24" s="87">
        <v>1330</v>
      </c>
      <c r="D24" s="87">
        <v>0</v>
      </c>
      <c r="E24" s="87">
        <v>1330</v>
      </c>
    </row>
    <row r="25" spans="1:5" ht="17.45" customHeight="1" x14ac:dyDescent="0.2">
      <c r="A25" s="91" t="s">
        <v>67</v>
      </c>
      <c r="B25" s="91"/>
      <c r="C25" s="86"/>
      <c r="D25" s="86"/>
      <c r="E25" s="86"/>
    </row>
    <row r="26" spans="1:5" ht="11.65" customHeight="1" x14ac:dyDescent="0.2">
      <c r="A26" s="92" t="s">
        <v>68</v>
      </c>
      <c r="B26" s="92" t="s">
        <v>69</v>
      </c>
      <c r="C26" s="94" t="s">
        <v>5</v>
      </c>
      <c r="D26" s="93">
        <v>1800</v>
      </c>
      <c r="E26" s="93">
        <v>-1800</v>
      </c>
    </row>
    <row r="27" spans="1:5" ht="16.7" customHeight="1" x14ac:dyDescent="0.2">
      <c r="A27" s="95" t="s">
        <v>70</v>
      </c>
      <c r="B27" s="95"/>
      <c r="C27" s="87">
        <v>0</v>
      </c>
      <c r="D27" s="87">
        <v>1800</v>
      </c>
      <c r="E27" s="87">
        <v>-1800</v>
      </c>
    </row>
    <row r="28" spans="1:5" ht="17.45" customHeight="1" x14ac:dyDescent="0.2">
      <c r="A28" s="91" t="s">
        <v>71</v>
      </c>
      <c r="B28" s="91"/>
      <c r="C28" s="86"/>
      <c r="D28" s="86"/>
      <c r="E28" s="86"/>
    </row>
    <row r="29" spans="1:5" ht="11.65" customHeight="1" x14ac:dyDescent="0.2">
      <c r="A29" s="92" t="s">
        <v>72</v>
      </c>
      <c r="B29" s="92" t="s">
        <v>73</v>
      </c>
      <c r="C29" s="94" t="s">
        <v>5</v>
      </c>
      <c r="D29" s="93">
        <v>135119.88</v>
      </c>
      <c r="E29" s="93">
        <v>-135119.88</v>
      </c>
    </row>
    <row r="30" spans="1:5" ht="16.7" customHeight="1" x14ac:dyDescent="0.2">
      <c r="A30" s="95" t="s">
        <v>74</v>
      </c>
      <c r="B30" s="95"/>
      <c r="C30" s="87">
        <v>0</v>
      </c>
      <c r="D30" s="87">
        <v>135119.88</v>
      </c>
      <c r="E30" s="87">
        <v>-135119.88</v>
      </c>
    </row>
    <row r="31" spans="1:5" ht="17.45" customHeight="1" x14ac:dyDescent="0.2">
      <c r="A31" s="91" t="s">
        <v>75</v>
      </c>
      <c r="B31" s="91"/>
      <c r="C31" s="86"/>
      <c r="D31" s="86"/>
      <c r="E31" s="86"/>
    </row>
    <row r="32" spans="1:5" ht="11.65" customHeight="1" x14ac:dyDescent="0.2">
      <c r="A32" s="92" t="s">
        <v>8</v>
      </c>
      <c r="B32" s="92" t="s">
        <v>9</v>
      </c>
      <c r="C32" s="93">
        <v>580.15</v>
      </c>
      <c r="D32" s="94" t="s">
        <v>5</v>
      </c>
      <c r="E32" s="93">
        <v>580.15</v>
      </c>
    </row>
    <row r="33" spans="1:5" ht="10.9" customHeight="1" x14ac:dyDescent="0.2">
      <c r="A33" s="92" t="s">
        <v>76</v>
      </c>
      <c r="B33" s="92" t="s">
        <v>77</v>
      </c>
      <c r="C33" s="94" t="s">
        <v>5</v>
      </c>
      <c r="D33" s="93">
        <v>2365</v>
      </c>
      <c r="E33" s="93">
        <v>-2365</v>
      </c>
    </row>
    <row r="34" spans="1:5" ht="17.45" customHeight="1" x14ac:dyDescent="0.2">
      <c r="A34" s="95" t="s">
        <v>78</v>
      </c>
      <c r="B34" s="95"/>
      <c r="C34" s="87">
        <v>580.15</v>
      </c>
      <c r="D34" s="87">
        <v>2365</v>
      </c>
      <c r="E34" s="87">
        <v>-1784.85</v>
      </c>
    </row>
    <row r="35" spans="1:5" ht="17.45" customHeight="1" x14ac:dyDescent="0.2">
      <c r="A35" s="91" t="s">
        <v>80</v>
      </c>
      <c r="B35" s="91"/>
      <c r="C35" s="86"/>
      <c r="D35" s="86"/>
      <c r="E35" s="86"/>
    </row>
    <row r="36" spans="1:5" ht="10.9" customHeight="1" x14ac:dyDescent="0.2">
      <c r="A36" s="92" t="s">
        <v>46</v>
      </c>
      <c r="B36" s="92" t="s">
        <v>47</v>
      </c>
      <c r="C36" s="93">
        <v>1034.99</v>
      </c>
      <c r="D36" s="94" t="s">
        <v>5</v>
      </c>
      <c r="E36" s="93">
        <v>1034.99</v>
      </c>
    </row>
    <row r="37" spans="1:5" ht="11.65" customHeight="1" x14ac:dyDescent="0.2">
      <c r="A37" s="92" t="s">
        <v>8</v>
      </c>
      <c r="B37" s="92" t="s">
        <v>9</v>
      </c>
      <c r="C37" s="93">
        <v>90</v>
      </c>
      <c r="D37" s="94" t="s">
        <v>5</v>
      </c>
      <c r="E37" s="93">
        <v>90</v>
      </c>
    </row>
    <row r="38" spans="1:5" ht="11.65" customHeight="1" x14ac:dyDescent="0.2">
      <c r="A38" s="92" t="s">
        <v>48</v>
      </c>
      <c r="B38" s="92" t="s">
        <v>49</v>
      </c>
      <c r="C38" s="93">
        <v>49.22</v>
      </c>
      <c r="D38" s="94" t="s">
        <v>5</v>
      </c>
      <c r="E38" s="93">
        <v>49.22</v>
      </c>
    </row>
    <row r="39" spans="1:5" ht="11.65" customHeight="1" x14ac:dyDescent="0.2">
      <c r="A39" s="92" t="s">
        <v>50</v>
      </c>
      <c r="B39" s="92" t="s">
        <v>51</v>
      </c>
      <c r="C39" s="94" t="s">
        <v>5</v>
      </c>
      <c r="D39" s="93">
        <v>10.6</v>
      </c>
      <c r="E39" s="93">
        <v>-10.6</v>
      </c>
    </row>
    <row r="40" spans="1:5" ht="10.9" customHeight="1" x14ac:dyDescent="0.2">
      <c r="A40" s="92" t="s">
        <v>76</v>
      </c>
      <c r="B40" s="92" t="s">
        <v>77</v>
      </c>
      <c r="C40" s="93">
        <v>110</v>
      </c>
      <c r="D40" s="93">
        <v>1870</v>
      </c>
      <c r="E40" s="93">
        <v>-1760</v>
      </c>
    </row>
    <row r="41" spans="1:5" ht="17.45" customHeight="1" x14ac:dyDescent="0.2">
      <c r="A41" s="95" t="s">
        <v>81</v>
      </c>
      <c r="B41" s="95"/>
      <c r="C41" s="87">
        <v>1284.21</v>
      </c>
      <c r="D41" s="87">
        <v>1880.6</v>
      </c>
      <c r="E41" s="87">
        <v>-596.39</v>
      </c>
    </row>
    <row r="42" spans="1:5" ht="16.7" customHeight="1" x14ac:dyDescent="0.2">
      <c r="A42" s="91" t="s">
        <v>82</v>
      </c>
      <c r="B42" s="91"/>
      <c r="C42" s="86"/>
      <c r="D42" s="86"/>
      <c r="E42" s="86"/>
    </row>
    <row r="43" spans="1:5" ht="11.65" customHeight="1" x14ac:dyDescent="0.2">
      <c r="A43" s="92" t="s">
        <v>46</v>
      </c>
      <c r="B43" s="92" t="s">
        <v>47</v>
      </c>
      <c r="C43" s="93">
        <v>358.4</v>
      </c>
      <c r="D43" s="94" t="s">
        <v>5</v>
      </c>
      <c r="E43" s="93">
        <v>358.4</v>
      </c>
    </row>
    <row r="44" spans="1:5" ht="11.65" customHeight="1" x14ac:dyDescent="0.2">
      <c r="A44" s="92" t="s">
        <v>8</v>
      </c>
      <c r="B44" s="92" t="s">
        <v>9</v>
      </c>
      <c r="C44" s="93">
        <v>58.5</v>
      </c>
      <c r="D44" s="94" t="s">
        <v>5</v>
      </c>
      <c r="E44" s="93">
        <v>58.5</v>
      </c>
    </row>
    <row r="45" spans="1:5" ht="10.9" customHeight="1" x14ac:dyDescent="0.2">
      <c r="A45" s="96" t="s">
        <v>13</v>
      </c>
      <c r="B45" s="96" t="s">
        <v>14</v>
      </c>
      <c r="C45" s="97">
        <v>7.14</v>
      </c>
      <c r="D45" s="98" t="s">
        <v>5</v>
      </c>
      <c r="E45" s="97">
        <v>7.14</v>
      </c>
    </row>
    <row r="46" spans="1:5" ht="11.65" customHeight="1" x14ac:dyDescent="0.2">
      <c r="A46" s="92" t="s">
        <v>48</v>
      </c>
      <c r="B46" s="92" t="s">
        <v>49</v>
      </c>
      <c r="C46" s="93">
        <v>114.84</v>
      </c>
      <c r="D46" s="94" t="s">
        <v>5</v>
      </c>
      <c r="E46" s="93">
        <v>114.84</v>
      </c>
    </row>
    <row r="47" spans="1:5" ht="11.65" customHeight="1" x14ac:dyDescent="0.2">
      <c r="A47" s="92" t="s">
        <v>50</v>
      </c>
      <c r="B47" s="92" t="s">
        <v>51</v>
      </c>
      <c r="C47" s="94" t="s">
        <v>5</v>
      </c>
      <c r="D47" s="93">
        <v>24.45</v>
      </c>
      <c r="E47" s="93">
        <v>-24.45</v>
      </c>
    </row>
    <row r="48" spans="1:5" ht="11.65" customHeight="1" x14ac:dyDescent="0.2">
      <c r="A48" s="92" t="s">
        <v>76</v>
      </c>
      <c r="B48" s="92" t="s">
        <v>77</v>
      </c>
      <c r="C48" s="94" t="s">
        <v>5</v>
      </c>
      <c r="D48" s="93">
        <v>1305</v>
      </c>
      <c r="E48" s="93">
        <v>-1305</v>
      </c>
    </row>
    <row r="49" spans="1:5" ht="16.7" customHeight="1" x14ac:dyDescent="0.2">
      <c r="A49" s="95" t="s">
        <v>83</v>
      </c>
      <c r="B49" s="95"/>
      <c r="C49" s="87">
        <v>538.88</v>
      </c>
      <c r="D49" s="87">
        <v>1329.45</v>
      </c>
      <c r="E49" s="87">
        <v>-790.57</v>
      </c>
    </row>
    <row r="50" spans="1:5" ht="17.45" customHeight="1" x14ac:dyDescent="0.2">
      <c r="A50" s="91" t="s">
        <v>84</v>
      </c>
      <c r="B50" s="91"/>
      <c r="C50" s="86"/>
      <c r="D50" s="86"/>
      <c r="E50" s="86"/>
    </row>
    <row r="51" spans="1:5" ht="11.65" customHeight="1" x14ac:dyDescent="0.2">
      <c r="A51" s="92" t="s">
        <v>46</v>
      </c>
      <c r="B51" s="92" t="s">
        <v>47</v>
      </c>
      <c r="C51" s="93">
        <v>399.6</v>
      </c>
      <c r="D51" s="94" t="s">
        <v>5</v>
      </c>
      <c r="E51" s="93">
        <v>399.6</v>
      </c>
    </row>
    <row r="52" spans="1:5" ht="10.9" customHeight="1" x14ac:dyDescent="0.2">
      <c r="A52" s="92" t="s">
        <v>43</v>
      </c>
      <c r="B52" s="92" t="s">
        <v>44</v>
      </c>
      <c r="C52" s="93">
        <v>4.8</v>
      </c>
      <c r="D52" s="94" t="s">
        <v>5</v>
      </c>
      <c r="E52" s="93">
        <v>4.8</v>
      </c>
    </row>
    <row r="53" spans="1:5" ht="11.65" customHeight="1" x14ac:dyDescent="0.2">
      <c r="A53" s="92" t="s">
        <v>76</v>
      </c>
      <c r="B53" s="92" t="s">
        <v>77</v>
      </c>
      <c r="C53" s="94" t="s">
        <v>5</v>
      </c>
      <c r="D53" s="93">
        <v>420</v>
      </c>
      <c r="E53" s="93">
        <v>-420</v>
      </c>
    </row>
    <row r="54" spans="1:5" ht="17.45" customHeight="1" x14ac:dyDescent="0.2">
      <c r="A54" s="95" t="s">
        <v>85</v>
      </c>
      <c r="B54" s="95"/>
      <c r="C54" s="87">
        <v>404.4</v>
      </c>
      <c r="D54" s="87">
        <v>420</v>
      </c>
      <c r="E54" s="87">
        <v>-15.6</v>
      </c>
    </row>
    <row r="55" spans="1:5" ht="16.7" customHeight="1" x14ac:dyDescent="0.2">
      <c r="A55" s="91" t="s">
        <v>86</v>
      </c>
      <c r="B55" s="91"/>
      <c r="C55" s="86"/>
      <c r="D55" s="86"/>
      <c r="E55" s="86"/>
    </row>
    <row r="56" spans="1:5" ht="11.65" customHeight="1" x14ac:dyDescent="0.2">
      <c r="A56" s="92" t="s">
        <v>48</v>
      </c>
      <c r="B56" s="92" t="s">
        <v>49</v>
      </c>
      <c r="C56" s="93">
        <v>229.68</v>
      </c>
      <c r="D56" s="94" t="s">
        <v>5</v>
      </c>
      <c r="E56" s="93">
        <v>229.68</v>
      </c>
    </row>
    <row r="57" spans="1:5" ht="11.65" customHeight="1" x14ac:dyDescent="0.2">
      <c r="A57" s="92" t="s">
        <v>50</v>
      </c>
      <c r="B57" s="92" t="s">
        <v>51</v>
      </c>
      <c r="C57" s="94" t="s">
        <v>5</v>
      </c>
      <c r="D57" s="93">
        <v>48.65</v>
      </c>
      <c r="E57" s="93">
        <v>-48.65</v>
      </c>
    </row>
    <row r="58" spans="1:5" ht="11.65" customHeight="1" x14ac:dyDescent="0.2">
      <c r="A58" s="92" t="s">
        <v>76</v>
      </c>
      <c r="B58" s="92" t="s">
        <v>77</v>
      </c>
      <c r="C58" s="94" t="s">
        <v>5</v>
      </c>
      <c r="D58" s="93">
        <v>525</v>
      </c>
      <c r="E58" s="93">
        <v>-525</v>
      </c>
    </row>
    <row r="59" spans="1:5" ht="16.7" customHeight="1" x14ac:dyDescent="0.2">
      <c r="A59" s="95" t="s">
        <v>87</v>
      </c>
      <c r="B59" s="95"/>
      <c r="C59" s="87">
        <v>229.68</v>
      </c>
      <c r="D59" s="87">
        <v>573.65</v>
      </c>
      <c r="E59" s="87">
        <v>-343.97</v>
      </c>
    </row>
    <row r="60" spans="1:5" ht="17.45" customHeight="1" x14ac:dyDescent="0.2">
      <c r="A60" s="91" t="s">
        <v>88</v>
      </c>
      <c r="B60" s="91"/>
      <c r="C60" s="86"/>
      <c r="D60" s="86"/>
      <c r="E60" s="86"/>
    </row>
    <row r="61" spans="1:5" ht="11.65" customHeight="1" x14ac:dyDescent="0.2">
      <c r="A61" s="92" t="s">
        <v>60</v>
      </c>
      <c r="B61" s="92" t="s">
        <v>61</v>
      </c>
      <c r="C61" s="93">
        <v>150</v>
      </c>
      <c r="D61" s="94" t="s">
        <v>5</v>
      </c>
      <c r="E61" s="93">
        <v>150</v>
      </c>
    </row>
    <row r="62" spans="1:5" ht="10.9" customHeight="1" x14ac:dyDescent="0.2">
      <c r="A62" s="92" t="s">
        <v>8</v>
      </c>
      <c r="B62" s="92" t="s">
        <v>9</v>
      </c>
      <c r="C62" s="93">
        <v>441.2</v>
      </c>
      <c r="D62" s="94" t="s">
        <v>5</v>
      </c>
      <c r="E62" s="93">
        <v>441.2</v>
      </c>
    </row>
    <row r="63" spans="1:5" ht="11.65" customHeight="1" x14ac:dyDescent="0.2">
      <c r="A63" s="92" t="s">
        <v>13</v>
      </c>
      <c r="B63" s="92" t="s">
        <v>14</v>
      </c>
      <c r="C63" s="93">
        <v>310</v>
      </c>
      <c r="D63" s="94" t="s">
        <v>5</v>
      </c>
      <c r="E63" s="93">
        <v>310</v>
      </c>
    </row>
    <row r="64" spans="1:5" ht="11.65" customHeight="1" x14ac:dyDescent="0.2">
      <c r="A64" s="92" t="s">
        <v>48</v>
      </c>
      <c r="B64" s="92" t="s">
        <v>49</v>
      </c>
      <c r="C64" s="93">
        <v>239.53</v>
      </c>
      <c r="D64" s="94" t="s">
        <v>5</v>
      </c>
      <c r="E64" s="93">
        <v>239.53</v>
      </c>
    </row>
    <row r="65" spans="1:5" ht="10.9" customHeight="1" x14ac:dyDescent="0.2">
      <c r="A65" s="92" t="s">
        <v>50</v>
      </c>
      <c r="B65" s="92" t="s">
        <v>51</v>
      </c>
      <c r="C65" s="94" t="s">
        <v>5</v>
      </c>
      <c r="D65" s="93">
        <v>49.53</v>
      </c>
      <c r="E65" s="93">
        <v>-49.53</v>
      </c>
    </row>
    <row r="66" spans="1:5" ht="17.45" customHeight="1" x14ac:dyDescent="0.2">
      <c r="A66" s="95" t="s">
        <v>89</v>
      </c>
      <c r="B66" s="95"/>
      <c r="C66" s="87">
        <v>1140.73</v>
      </c>
      <c r="D66" s="87">
        <v>49.53</v>
      </c>
      <c r="E66" s="87">
        <v>1091.2</v>
      </c>
    </row>
    <row r="67" spans="1:5" ht="17.45" customHeight="1" x14ac:dyDescent="0.2">
      <c r="A67" s="91" t="s">
        <v>91</v>
      </c>
      <c r="B67" s="91"/>
      <c r="C67" s="86"/>
      <c r="D67" s="86"/>
      <c r="E67" s="86"/>
    </row>
    <row r="68" spans="1:5" ht="10.9" customHeight="1" x14ac:dyDescent="0.2">
      <c r="A68" s="92" t="s">
        <v>58</v>
      </c>
      <c r="B68" s="92" t="s">
        <v>59</v>
      </c>
      <c r="C68" s="93">
        <v>75</v>
      </c>
      <c r="D68" s="94" t="s">
        <v>5</v>
      </c>
      <c r="E68" s="93">
        <v>75</v>
      </c>
    </row>
    <row r="69" spans="1:5" ht="11.65" customHeight="1" x14ac:dyDescent="0.2">
      <c r="A69" s="92" t="s">
        <v>13</v>
      </c>
      <c r="B69" s="92" t="s">
        <v>14</v>
      </c>
      <c r="C69" s="93">
        <v>7.5</v>
      </c>
      <c r="D69" s="94" t="s">
        <v>5</v>
      </c>
      <c r="E69" s="93">
        <v>7.5</v>
      </c>
    </row>
    <row r="70" spans="1:5" ht="11.65" customHeight="1" x14ac:dyDescent="0.2">
      <c r="A70" s="92" t="s">
        <v>48</v>
      </c>
      <c r="B70" s="92" t="s">
        <v>49</v>
      </c>
      <c r="C70" s="93">
        <v>57.42</v>
      </c>
      <c r="D70" s="94" t="s">
        <v>5</v>
      </c>
      <c r="E70" s="93">
        <v>57.42</v>
      </c>
    </row>
    <row r="71" spans="1:5" ht="11.65" customHeight="1" x14ac:dyDescent="0.2">
      <c r="A71" s="92" t="s">
        <v>50</v>
      </c>
      <c r="B71" s="92" t="s">
        <v>51</v>
      </c>
      <c r="C71" s="94" t="s">
        <v>5</v>
      </c>
      <c r="D71" s="93">
        <v>12.22</v>
      </c>
      <c r="E71" s="93">
        <v>-12.22</v>
      </c>
    </row>
    <row r="72" spans="1:5" ht="16.7" customHeight="1" x14ac:dyDescent="0.2">
      <c r="A72" s="95" t="s">
        <v>92</v>
      </c>
      <c r="B72" s="95"/>
      <c r="C72" s="87">
        <v>139.91999999999999</v>
      </c>
      <c r="D72" s="87">
        <v>12.22</v>
      </c>
      <c r="E72" s="87">
        <v>127.7</v>
      </c>
    </row>
    <row r="73" spans="1:5" ht="17.45" customHeight="1" x14ac:dyDescent="0.2">
      <c r="A73" s="91" t="s">
        <v>93</v>
      </c>
      <c r="B73" s="91"/>
      <c r="C73" s="86"/>
      <c r="D73" s="86"/>
      <c r="E73" s="86"/>
    </row>
    <row r="74" spans="1:5" ht="11.65" customHeight="1" x14ac:dyDescent="0.2">
      <c r="A74" s="92" t="s">
        <v>58</v>
      </c>
      <c r="B74" s="92" t="s">
        <v>59</v>
      </c>
      <c r="C74" s="93">
        <v>75</v>
      </c>
      <c r="D74" s="94" t="s">
        <v>5</v>
      </c>
      <c r="E74" s="93">
        <v>75</v>
      </c>
    </row>
    <row r="75" spans="1:5" ht="10.9" customHeight="1" x14ac:dyDescent="0.2">
      <c r="A75" s="92" t="s">
        <v>13</v>
      </c>
      <c r="B75" s="92" t="s">
        <v>14</v>
      </c>
      <c r="C75" s="93">
        <v>7.5</v>
      </c>
      <c r="D75" s="94" t="s">
        <v>5</v>
      </c>
      <c r="E75" s="93">
        <v>7.5</v>
      </c>
    </row>
    <row r="76" spans="1:5" ht="11.65" customHeight="1" x14ac:dyDescent="0.2">
      <c r="A76" s="92" t="s">
        <v>48</v>
      </c>
      <c r="B76" s="92" t="s">
        <v>49</v>
      </c>
      <c r="C76" s="93">
        <v>57.42</v>
      </c>
      <c r="D76" s="94" t="s">
        <v>5</v>
      </c>
      <c r="E76" s="93">
        <v>57.42</v>
      </c>
    </row>
    <row r="77" spans="1:5" ht="11.65" customHeight="1" x14ac:dyDescent="0.2">
      <c r="A77" s="92" t="s">
        <v>50</v>
      </c>
      <c r="B77" s="92" t="s">
        <v>51</v>
      </c>
      <c r="C77" s="94" t="s">
        <v>5</v>
      </c>
      <c r="D77" s="93">
        <v>12.23</v>
      </c>
      <c r="E77" s="93">
        <v>-12.23</v>
      </c>
    </row>
    <row r="78" spans="1:5" ht="17.45" customHeight="1" x14ac:dyDescent="0.2">
      <c r="A78" s="95" t="s">
        <v>94</v>
      </c>
      <c r="B78" s="95"/>
      <c r="C78" s="87">
        <v>139.91999999999999</v>
      </c>
      <c r="D78" s="87">
        <v>12.23</v>
      </c>
      <c r="E78" s="87">
        <v>127.69</v>
      </c>
    </row>
    <row r="79" spans="1:5" ht="16.7" customHeight="1" x14ac:dyDescent="0.2">
      <c r="A79" s="91" t="s">
        <v>95</v>
      </c>
      <c r="B79" s="91"/>
      <c r="C79" s="86"/>
      <c r="D79" s="86"/>
      <c r="E79" s="86"/>
    </row>
    <row r="80" spans="1:5" ht="11.65" customHeight="1" x14ac:dyDescent="0.2">
      <c r="A80" s="92" t="s">
        <v>6</v>
      </c>
      <c r="B80" s="92" t="s">
        <v>7</v>
      </c>
      <c r="C80" s="93">
        <v>6</v>
      </c>
      <c r="D80" s="94" t="s">
        <v>5</v>
      </c>
      <c r="E80" s="93">
        <v>6</v>
      </c>
    </row>
    <row r="81" spans="1:5" ht="17.45" customHeight="1" x14ac:dyDescent="0.2">
      <c r="A81" s="95" t="s">
        <v>96</v>
      </c>
      <c r="B81" s="95"/>
      <c r="C81" s="87">
        <v>6</v>
      </c>
      <c r="D81" s="87">
        <v>0</v>
      </c>
      <c r="E81" s="87">
        <v>6</v>
      </c>
    </row>
    <row r="82" spans="1:5" ht="16.7" customHeight="1" x14ac:dyDescent="0.2">
      <c r="A82" s="91" t="s">
        <v>97</v>
      </c>
      <c r="B82" s="91"/>
      <c r="C82" s="86"/>
      <c r="D82" s="86"/>
      <c r="E82" s="86"/>
    </row>
    <row r="83" spans="1:5" ht="11.65" customHeight="1" x14ac:dyDescent="0.2">
      <c r="A83" s="92" t="s">
        <v>29</v>
      </c>
      <c r="B83" s="92" t="s">
        <v>30</v>
      </c>
      <c r="C83" s="93">
        <v>2028</v>
      </c>
      <c r="D83" s="94" t="s">
        <v>5</v>
      </c>
      <c r="E83" s="93">
        <v>2028</v>
      </c>
    </row>
    <row r="84" spans="1:5" ht="11.65" customHeight="1" x14ac:dyDescent="0.2">
      <c r="A84" s="92" t="s">
        <v>8</v>
      </c>
      <c r="B84" s="92" t="s">
        <v>9</v>
      </c>
      <c r="C84" s="93">
        <v>159.30000000000001</v>
      </c>
      <c r="D84" s="94" t="s">
        <v>5</v>
      </c>
      <c r="E84" s="93">
        <v>159.30000000000001</v>
      </c>
    </row>
    <row r="85" spans="1:5" ht="10.9" customHeight="1" x14ac:dyDescent="0.2">
      <c r="A85" s="92" t="s">
        <v>13</v>
      </c>
      <c r="B85" s="92" t="s">
        <v>14</v>
      </c>
      <c r="C85" s="93">
        <v>420.8</v>
      </c>
      <c r="D85" s="94" t="s">
        <v>5</v>
      </c>
      <c r="E85" s="93">
        <v>420.8</v>
      </c>
    </row>
    <row r="86" spans="1:5" ht="17.45" customHeight="1" x14ac:dyDescent="0.2">
      <c r="A86" s="95" t="s">
        <v>98</v>
      </c>
      <c r="B86" s="95"/>
      <c r="C86" s="87">
        <v>2608.1</v>
      </c>
      <c r="D86" s="87">
        <v>0</v>
      </c>
      <c r="E86" s="87">
        <v>2608.1</v>
      </c>
    </row>
    <row r="87" spans="1:5" ht="17.45" customHeight="1" x14ac:dyDescent="0.2">
      <c r="A87" s="91" t="s">
        <v>163</v>
      </c>
      <c r="B87" s="91"/>
      <c r="C87" s="86"/>
      <c r="D87" s="86"/>
      <c r="E87" s="86"/>
    </row>
    <row r="88" spans="1:5" ht="10.9" customHeight="1" x14ac:dyDescent="0.2">
      <c r="A88" s="92" t="s">
        <v>8</v>
      </c>
      <c r="B88" s="92" t="s">
        <v>9</v>
      </c>
      <c r="C88" s="93">
        <v>25.9</v>
      </c>
      <c r="D88" s="94" t="s">
        <v>5</v>
      </c>
      <c r="E88" s="93">
        <v>25.9</v>
      </c>
    </row>
    <row r="89" spans="1:5" ht="11.65" customHeight="1" x14ac:dyDescent="0.2">
      <c r="A89" s="92" t="s">
        <v>13</v>
      </c>
      <c r="B89" s="92" t="s">
        <v>14</v>
      </c>
      <c r="C89" s="93">
        <v>35.75</v>
      </c>
      <c r="D89" s="94" t="s">
        <v>5</v>
      </c>
      <c r="E89" s="93">
        <v>35.75</v>
      </c>
    </row>
    <row r="90" spans="1:5" ht="11.65" customHeight="1" x14ac:dyDescent="0.2">
      <c r="A90" s="92" t="s">
        <v>19</v>
      </c>
      <c r="B90" s="92" t="s">
        <v>20</v>
      </c>
      <c r="C90" s="93">
        <v>89</v>
      </c>
      <c r="D90" s="94" t="s">
        <v>5</v>
      </c>
      <c r="E90" s="93">
        <v>89</v>
      </c>
    </row>
    <row r="91" spans="1:5" ht="17.45" customHeight="1" x14ac:dyDescent="0.2">
      <c r="A91" s="95" t="s">
        <v>164</v>
      </c>
      <c r="B91" s="95"/>
      <c r="C91" s="87">
        <v>150.65</v>
      </c>
      <c r="D91" s="87">
        <v>0</v>
      </c>
      <c r="E91" s="87">
        <v>150.65</v>
      </c>
    </row>
    <row r="92" spans="1:5" ht="16.7" customHeight="1" x14ac:dyDescent="0.2">
      <c r="A92" s="91" t="s">
        <v>99</v>
      </c>
      <c r="B92" s="91"/>
      <c r="C92" s="86"/>
      <c r="D92" s="86"/>
      <c r="E92" s="86"/>
    </row>
    <row r="93" spans="1:5" ht="11.65" customHeight="1" x14ac:dyDescent="0.2">
      <c r="A93" s="92" t="s">
        <v>41</v>
      </c>
      <c r="B93" s="92" t="s">
        <v>42</v>
      </c>
      <c r="C93" s="93">
        <v>24.97</v>
      </c>
      <c r="D93" s="94" t="s">
        <v>5</v>
      </c>
      <c r="E93" s="93">
        <v>24.97</v>
      </c>
    </row>
    <row r="94" spans="1:5" ht="11.65" customHeight="1" x14ac:dyDescent="0.2">
      <c r="A94" s="92" t="s">
        <v>60</v>
      </c>
      <c r="B94" s="92" t="s">
        <v>61</v>
      </c>
      <c r="C94" s="93">
        <v>50</v>
      </c>
      <c r="D94" s="94" t="s">
        <v>5</v>
      </c>
      <c r="E94" s="93">
        <v>50</v>
      </c>
    </row>
    <row r="95" spans="1:5" ht="10.9" customHeight="1" x14ac:dyDescent="0.2">
      <c r="A95" s="92" t="s">
        <v>8</v>
      </c>
      <c r="B95" s="92" t="s">
        <v>9</v>
      </c>
      <c r="C95" s="93">
        <v>385.2</v>
      </c>
      <c r="D95" s="94" t="s">
        <v>5</v>
      </c>
      <c r="E95" s="93">
        <v>385.2</v>
      </c>
    </row>
    <row r="96" spans="1:5" ht="11.65" customHeight="1" x14ac:dyDescent="0.2">
      <c r="A96" s="92" t="s">
        <v>13</v>
      </c>
      <c r="B96" s="92" t="s">
        <v>14</v>
      </c>
      <c r="C96" s="93">
        <v>130.19999999999999</v>
      </c>
      <c r="D96" s="94" t="s">
        <v>5</v>
      </c>
      <c r="E96" s="93">
        <v>130.19999999999999</v>
      </c>
    </row>
    <row r="97" spans="1:5" ht="17.45" customHeight="1" x14ac:dyDescent="0.2">
      <c r="A97" s="95" t="s">
        <v>100</v>
      </c>
      <c r="B97" s="95"/>
      <c r="C97" s="87">
        <v>590.37</v>
      </c>
      <c r="D97" s="87">
        <v>0</v>
      </c>
      <c r="E97" s="87">
        <v>590.37</v>
      </c>
    </row>
    <row r="98" spans="1:5" ht="17.45" customHeight="1" x14ac:dyDescent="0.2">
      <c r="A98" s="91" t="s">
        <v>101</v>
      </c>
      <c r="B98" s="91"/>
      <c r="C98" s="86"/>
      <c r="D98" s="86"/>
      <c r="E98" s="86"/>
    </row>
    <row r="99" spans="1:5" ht="10.9" customHeight="1" x14ac:dyDescent="0.2">
      <c r="A99" s="92" t="s">
        <v>8</v>
      </c>
      <c r="B99" s="92" t="s">
        <v>9</v>
      </c>
      <c r="C99" s="93">
        <v>22.5</v>
      </c>
      <c r="D99" s="94" t="s">
        <v>5</v>
      </c>
      <c r="E99" s="93">
        <v>22.5</v>
      </c>
    </row>
    <row r="100" spans="1:5" ht="11.65" customHeight="1" x14ac:dyDescent="0.2">
      <c r="A100" s="92" t="s">
        <v>13</v>
      </c>
      <c r="B100" s="92" t="s">
        <v>14</v>
      </c>
      <c r="C100" s="93">
        <v>282.26</v>
      </c>
      <c r="D100" s="94" t="s">
        <v>5</v>
      </c>
      <c r="E100" s="93">
        <v>282.26</v>
      </c>
    </row>
    <row r="101" spans="1:5" ht="17.45" customHeight="1" x14ac:dyDescent="0.2">
      <c r="A101" s="95" t="s">
        <v>102</v>
      </c>
      <c r="B101" s="95"/>
      <c r="C101" s="87">
        <v>304.76</v>
      </c>
      <c r="D101" s="87">
        <v>0</v>
      </c>
      <c r="E101" s="87">
        <v>304.76</v>
      </c>
    </row>
    <row r="102" spans="1:5" ht="16.7" customHeight="1" x14ac:dyDescent="0.2">
      <c r="A102" s="91" t="s">
        <v>103</v>
      </c>
      <c r="B102" s="91"/>
      <c r="C102" s="86"/>
      <c r="D102" s="86"/>
      <c r="E102" s="86"/>
    </row>
    <row r="103" spans="1:5" ht="11.65" customHeight="1" x14ac:dyDescent="0.2">
      <c r="A103" s="92" t="s">
        <v>8</v>
      </c>
      <c r="B103" s="92" t="s">
        <v>9</v>
      </c>
      <c r="C103" s="93">
        <v>202.3</v>
      </c>
      <c r="D103" s="94" t="s">
        <v>5</v>
      </c>
      <c r="E103" s="93">
        <v>202.3</v>
      </c>
    </row>
    <row r="104" spans="1:5" ht="11.65" customHeight="1" x14ac:dyDescent="0.2">
      <c r="A104" s="92" t="s">
        <v>13</v>
      </c>
      <c r="B104" s="92" t="s">
        <v>14</v>
      </c>
      <c r="C104" s="93">
        <v>25</v>
      </c>
      <c r="D104" s="94" t="s">
        <v>5</v>
      </c>
      <c r="E104" s="93">
        <v>25</v>
      </c>
    </row>
    <row r="105" spans="1:5" ht="17.45" customHeight="1" x14ac:dyDescent="0.2">
      <c r="A105" s="95" t="s">
        <v>104</v>
      </c>
      <c r="B105" s="95"/>
      <c r="C105" s="87">
        <v>227.3</v>
      </c>
      <c r="D105" s="87">
        <v>0</v>
      </c>
      <c r="E105" s="87">
        <v>227.3</v>
      </c>
    </row>
    <row r="106" spans="1:5" ht="16.7" customHeight="1" x14ac:dyDescent="0.2">
      <c r="A106" s="91" t="s">
        <v>105</v>
      </c>
      <c r="B106" s="91"/>
      <c r="C106" s="86"/>
      <c r="D106" s="86"/>
      <c r="E106" s="86"/>
    </row>
    <row r="107" spans="1:5" ht="11.65" customHeight="1" x14ac:dyDescent="0.2">
      <c r="A107" s="92" t="s">
        <v>41</v>
      </c>
      <c r="B107" s="92" t="s">
        <v>42</v>
      </c>
      <c r="C107" s="93">
        <v>254.79</v>
      </c>
      <c r="D107" s="94" t="s">
        <v>5</v>
      </c>
      <c r="E107" s="93">
        <v>254.79</v>
      </c>
    </row>
    <row r="108" spans="1:5" ht="11.65" customHeight="1" x14ac:dyDescent="0.2">
      <c r="A108" s="92" t="s">
        <v>37</v>
      </c>
      <c r="B108" s="92" t="s">
        <v>126</v>
      </c>
      <c r="C108" s="93">
        <v>43.98</v>
      </c>
      <c r="D108" s="94" t="s">
        <v>5</v>
      </c>
      <c r="E108" s="93">
        <v>43.98</v>
      </c>
    </row>
    <row r="109" spans="1:5" ht="10.9" customHeight="1" x14ac:dyDescent="0.2">
      <c r="A109" s="92" t="s">
        <v>106</v>
      </c>
      <c r="B109" s="92" t="s">
        <v>107</v>
      </c>
      <c r="C109" s="93">
        <v>1560.86</v>
      </c>
      <c r="D109" s="94" t="s">
        <v>5</v>
      </c>
      <c r="E109" s="93">
        <v>1560.86</v>
      </c>
    </row>
    <row r="110" spans="1:5" ht="11.65" customHeight="1" x14ac:dyDescent="0.2">
      <c r="A110" s="92" t="s">
        <v>108</v>
      </c>
      <c r="B110" s="92" t="s">
        <v>109</v>
      </c>
      <c r="C110" s="93">
        <v>995.97</v>
      </c>
      <c r="D110" s="94" t="s">
        <v>5</v>
      </c>
      <c r="E110" s="93">
        <v>995.97</v>
      </c>
    </row>
    <row r="111" spans="1:5" ht="11.65" customHeight="1" x14ac:dyDescent="0.2">
      <c r="A111" s="92" t="s">
        <v>46</v>
      </c>
      <c r="B111" s="92" t="s">
        <v>47</v>
      </c>
      <c r="C111" s="93">
        <v>888</v>
      </c>
      <c r="D111" s="94" t="s">
        <v>5</v>
      </c>
      <c r="E111" s="93">
        <v>888</v>
      </c>
    </row>
    <row r="112" spans="1:5" ht="11.65" customHeight="1" x14ac:dyDescent="0.2">
      <c r="A112" s="92" t="s">
        <v>110</v>
      </c>
      <c r="B112" s="92" t="s">
        <v>111</v>
      </c>
      <c r="C112" s="93">
        <v>199</v>
      </c>
      <c r="D112" s="94" t="s">
        <v>5</v>
      </c>
      <c r="E112" s="93">
        <v>199</v>
      </c>
    </row>
    <row r="113" spans="1:5" ht="10.9" customHeight="1" x14ac:dyDescent="0.2">
      <c r="A113" s="92" t="s">
        <v>8</v>
      </c>
      <c r="B113" s="92" t="s">
        <v>9</v>
      </c>
      <c r="C113" s="93">
        <v>24.03</v>
      </c>
      <c r="D113" s="94" t="s">
        <v>5</v>
      </c>
      <c r="E113" s="93">
        <v>24.03</v>
      </c>
    </row>
    <row r="114" spans="1:5" ht="11.65" customHeight="1" x14ac:dyDescent="0.2">
      <c r="A114" s="92" t="s">
        <v>38</v>
      </c>
      <c r="B114" s="92" t="s">
        <v>39</v>
      </c>
      <c r="C114" s="93">
        <v>39.96</v>
      </c>
      <c r="D114" s="94" t="s">
        <v>5</v>
      </c>
      <c r="E114" s="93">
        <v>39.96</v>
      </c>
    </row>
    <row r="115" spans="1:5" ht="11.65" customHeight="1" x14ac:dyDescent="0.2">
      <c r="A115" s="92" t="s">
        <v>112</v>
      </c>
      <c r="B115" s="92" t="s">
        <v>113</v>
      </c>
      <c r="C115" s="93">
        <v>24.97</v>
      </c>
      <c r="D115" s="94" t="s">
        <v>5</v>
      </c>
      <c r="E115" s="93">
        <v>24.97</v>
      </c>
    </row>
    <row r="116" spans="1:5" ht="11.65" customHeight="1" x14ac:dyDescent="0.2">
      <c r="A116" s="92" t="s">
        <v>43</v>
      </c>
      <c r="B116" s="92" t="s">
        <v>44</v>
      </c>
      <c r="C116" s="93">
        <v>156.79</v>
      </c>
      <c r="D116" s="94" t="s">
        <v>5</v>
      </c>
      <c r="E116" s="93">
        <v>156.79</v>
      </c>
    </row>
    <row r="117" spans="1:5" ht="10.9" customHeight="1" x14ac:dyDescent="0.2">
      <c r="A117" s="92" t="s">
        <v>114</v>
      </c>
      <c r="B117" s="92" t="s">
        <v>115</v>
      </c>
      <c r="C117" s="93">
        <v>36.479999999999997</v>
      </c>
      <c r="D117" s="93">
        <v>35.549999999999997</v>
      </c>
      <c r="E117" s="93">
        <v>0.93</v>
      </c>
    </row>
    <row r="118" spans="1:5" ht="11.65" customHeight="1" x14ac:dyDescent="0.2">
      <c r="A118" s="92" t="s">
        <v>48</v>
      </c>
      <c r="B118" s="92" t="s">
        <v>49</v>
      </c>
      <c r="C118" s="93">
        <v>9736.52</v>
      </c>
      <c r="D118" s="94" t="s">
        <v>5</v>
      </c>
      <c r="E118" s="93">
        <v>9736.52</v>
      </c>
    </row>
    <row r="119" spans="1:5" ht="11.65" customHeight="1" x14ac:dyDescent="0.2">
      <c r="A119" s="92" t="s">
        <v>50</v>
      </c>
      <c r="B119" s="92" t="s">
        <v>51</v>
      </c>
      <c r="C119" s="93">
        <v>8434.0499999999993</v>
      </c>
      <c r="D119" s="93">
        <v>2058.3200000000002</v>
      </c>
      <c r="E119" s="93">
        <v>6375.73</v>
      </c>
    </row>
    <row r="120" spans="1:5" ht="11.65" customHeight="1" x14ac:dyDescent="0.2">
      <c r="A120" s="92" t="s">
        <v>116</v>
      </c>
      <c r="B120" s="92" t="s">
        <v>117</v>
      </c>
      <c r="C120" s="93">
        <v>232.44</v>
      </c>
      <c r="D120" s="94" t="s">
        <v>5</v>
      </c>
      <c r="E120" s="93">
        <v>232.44</v>
      </c>
    </row>
    <row r="121" spans="1:5" ht="16.7" customHeight="1" x14ac:dyDescent="0.2">
      <c r="A121" s="95" t="s">
        <v>118</v>
      </c>
      <c r="B121" s="95"/>
      <c r="C121" s="87">
        <v>22627.84</v>
      </c>
      <c r="D121" s="87">
        <v>2093.87</v>
      </c>
      <c r="E121" s="87">
        <v>20533.97</v>
      </c>
    </row>
    <row r="122" spans="1:5" ht="17.45" customHeight="1" x14ac:dyDescent="0.2">
      <c r="A122" s="91" t="s">
        <v>119</v>
      </c>
      <c r="B122" s="91"/>
      <c r="C122" s="86"/>
      <c r="D122" s="86"/>
      <c r="E122" s="86"/>
    </row>
    <row r="123" spans="1:5" ht="11.65" customHeight="1" x14ac:dyDescent="0.2">
      <c r="A123" s="92" t="s">
        <v>8</v>
      </c>
      <c r="B123" s="92" t="s">
        <v>9</v>
      </c>
      <c r="C123" s="93">
        <v>463.5</v>
      </c>
      <c r="D123" s="94" t="s">
        <v>5</v>
      </c>
      <c r="E123" s="93">
        <v>463.5</v>
      </c>
    </row>
    <row r="124" spans="1:5" ht="10.9" customHeight="1" x14ac:dyDescent="0.2">
      <c r="A124" s="92" t="s">
        <v>13</v>
      </c>
      <c r="B124" s="92" t="s">
        <v>14</v>
      </c>
      <c r="C124" s="93">
        <v>42.7</v>
      </c>
      <c r="D124" s="94" t="s">
        <v>5</v>
      </c>
      <c r="E124" s="93">
        <v>42.7</v>
      </c>
    </row>
    <row r="125" spans="1:5" ht="17.45" customHeight="1" x14ac:dyDescent="0.2">
      <c r="A125" s="95" t="s">
        <v>120</v>
      </c>
      <c r="B125" s="95"/>
      <c r="C125" s="87">
        <v>506.2</v>
      </c>
      <c r="D125" s="87">
        <v>0</v>
      </c>
      <c r="E125" s="87">
        <v>506.2</v>
      </c>
    </row>
    <row r="126" spans="1:5" ht="17.45" customHeight="1" x14ac:dyDescent="0.2">
      <c r="A126" s="91" t="s">
        <v>121</v>
      </c>
      <c r="B126" s="91"/>
      <c r="C126" s="86"/>
      <c r="D126" s="86"/>
      <c r="E126" s="86"/>
    </row>
    <row r="127" spans="1:5" ht="10.9" customHeight="1" x14ac:dyDescent="0.2">
      <c r="A127" s="92" t="s">
        <v>122</v>
      </c>
      <c r="B127" s="92" t="s">
        <v>123</v>
      </c>
      <c r="C127" s="94" t="s">
        <v>5</v>
      </c>
      <c r="D127" s="93">
        <v>90079.92</v>
      </c>
      <c r="E127" s="93">
        <v>-90079.92</v>
      </c>
    </row>
    <row r="128" spans="1:5" ht="17.45" customHeight="1" x14ac:dyDescent="0.2">
      <c r="A128" s="95" t="s">
        <v>124</v>
      </c>
      <c r="B128" s="95"/>
      <c r="C128" s="87">
        <v>0</v>
      </c>
      <c r="D128" s="87">
        <v>90079.92</v>
      </c>
      <c r="E128" s="87">
        <v>-90079.92</v>
      </c>
    </row>
    <row r="129" spans="1:5" ht="17.45" customHeight="1" x14ac:dyDescent="0.2">
      <c r="A129" s="88" t="s">
        <v>125</v>
      </c>
      <c r="B129" s="88"/>
      <c r="C129" s="89">
        <v>35072.6</v>
      </c>
      <c r="D129" s="89">
        <v>235736.35</v>
      </c>
      <c r="E129" s="89">
        <v>-200663.75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E36C3-DB3A-451A-92FC-0C0CD6A93AF0}">
  <sheetPr codeName="Feuil4">
    <tabColor rgb="FF92D050"/>
  </sheetPr>
  <dimension ref="A1:Q30"/>
  <sheetViews>
    <sheetView tabSelected="1" workbookViewId="0">
      <selection activeCell="E25" sqref="E25"/>
    </sheetView>
  </sheetViews>
  <sheetFormatPr baseColWidth="10" defaultRowHeight="12" x14ac:dyDescent="0.2"/>
  <cols>
    <col min="1" max="1" width="16.42578125" style="123" bestFit="1" customWidth="1"/>
    <col min="2" max="2" width="2" style="14" customWidth="1"/>
    <col min="3" max="3" width="20.42578125" style="14" hidden="1" customWidth="1"/>
    <col min="4" max="4" width="2" style="14" hidden="1" customWidth="1"/>
    <col min="5" max="5" width="40.85546875" style="14" bestFit="1" customWidth="1"/>
    <col min="6" max="8" width="10.7109375" style="13" customWidth="1"/>
    <col min="9" max="9" width="2" style="14" customWidth="1"/>
    <col min="10" max="12" width="10.7109375" style="13" customWidth="1"/>
    <col min="13" max="13" width="2" style="14" customWidth="1"/>
    <col min="14" max="14" width="10.7109375" style="138" customWidth="1"/>
    <col min="15" max="15" width="26.7109375" style="14" customWidth="1"/>
    <col min="16" max="18" width="10.7109375" style="14" customWidth="1"/>
    <col min="19" max="16384" width="11.42578125" style="14"/>
  </cols>
  <sheetData>
    <row r="1" spans="1:17" x14ac:dyDescent="0.2">
      <c r="F1" s="14"/>
      <c r="G1" s="14"/>
      <c r="H1" s="14"/>
      <c r="J1" s="14"/>
      <c r="K1" s="14"/>
      <c r="L1" s="14"/>
    </row>
    <row r="2" spans="1:17" ht="12.75" thickBot="1" x14ac:dyDescent="0.25"/>
    <row r="3" spans="1:17" ht="12.75" thickBot="1" x14ac:dyDescent="0.25">
      <c r="A3" s="131" t="s">
        <v>176</v>
      </c>
      <c r="F3" s="111" t="s">
        <v>143</v>
      </c>
      <c r="G3" s="112"/>
      <c r="H3" s="113"/>
      <c r="J3" s="111" t="s">
        <v>148</v>
      </c>
      <c r="K3" s="112"/>
      <c r="L3" s="113"/>
      <c r="N3" s="139"/>
    </row>
    <row r="4" spans="1:17" ht="15.75" customHeight="1" thickBot="1" x14ac:dyDescent="0.25">
      <c r="F4" s="20" t="s">
        <v>149</v>
      </c>
      <c r="G4" s="26" t="s">
        <v>147</v>
      </c>
      <c r="H4" s="21"/>
      <c r="J4" s="20" t="s">
        <v>127</v>
      </c>
      <c r="K4" s="26" t="s">
        <v>147</v>
      </c>
      <c r="L4" s="21"/>
      <c r="N4" s="139"/>
    </row>
    <row r="5" spans="1:17" ht="15.75" customHeight="1" thickBot="1" x14ac:dyDescent="0.25">
      <c r="A5" s="124" t="s">
        <v>175</v>
      </c>
      <c r="E5" s="99"/>
      <c r="F5" s="24" t="s">
        <v>128</v>
      </c>
      <c r="G5" s="27" t="s">
        <v>145</v>
      </c>
      <c r="H5" s="25" t="s">
        <v>146</v>
      </c>
      <c r="J5" s="24" t="s">
        <v>128</v>
      </c>
      <c r="K5" s="27" t="s">
        <v>145</v>
      </c>
      <c r="L5" s="25" t="s">
        <v>146</v>
      </c>
      <c r="N5" s="140" t="s">
        <v>177</v>
      </c>
    </row>
    <row r="6" spans="1:17" ht="15.75" customHeight="1" thickBot="1" x14ac:dyDescent="0.25">
      <c r="A6" s="125"/>
      <c r="C6" s="119" t="s">
        <v>129</v>
      </c>
      <c r="F6" s="100"/>
      <c r="G6" s="101"/>
      <c r="H6" s="102"/>
      <c r="J6" s="114"/>
      <c r="K6" s="101"/>
      <c r="L6" s="102"/>
      <c r="N6" s="141"/>
    </row>
    <row r="7" spans="1:17" ht="12.75" customHeight="1" x14ac:dyDescent="0.2">
      <c r="A7" s="126" t="s">
        <v>165</v>
      </c>
      <c r="C7" s="116" t="s">
        <v>87</v>
      </c>
      <c r="E7" s="14" t="s">
        <v>130</v>
      </c>
      <c r="F7" s="100">
        <v>4746</v>
      </c>
      <c r="G7" s="101">
        <v>3255</v>
      </c>
      <c r="H7" s="102">
        <f>F7-G7</f>
        <v>1491</v>
      </c>
      <c r="J7" s="103">
        <f>IFERROR(VLOOKUP(C7,ANALYTIQUE!$A$10:$W$9999,3,FALSE),0)</f>
        <v>229.68</v>
      </c>
      <c r="K7" s="101">
        <f>IFERROR(VLOOKUP(C7,ANALYTIQUE!$A$10:$W$9999,4,FALSE),0)</f>
        <v>573.65</v>
      </c>
      <c r="L7" s="104">
        <f t="shared" ref="L7:L13" si="0">J7-K7</f>
        <v>-343.96999999999997</v>
      </c>
      <c r="N7" s="142" t="s">
        <v>46</v>
      </c>
      <c r="O7" s="14" t="s">
        <v>47</v>
      </c>
      <c r="P7" s="14">
        <v>358.4</v>
      </c>
      <c r="Q7" s="14" t="s">
        <v>5</v>
      </c>
    </row>
    <row r="8" spans="1:17" x14ac:dyDescent="0.2">
      <c r="A8" s="127" t="s">
        <v>166</v>
      </c>
      <c r="C8" s="118" t="s">
        <v>81</v>
      </c>
      <c r="E8" s="14" t="s">
        <v>131</v>
      </c>
      <c r="F8" s="100">
        <v>2236</v>
      </c>
      <c r="G8" s="101">
        <v>1760</v>
      </c>
      <c r="H8" s="102">
        <f t="shared" ref="H8:H23" si="1">F8-G8</f>
        <v>476</v>
      </c>
      <c r="J8" s="103">
        <f>IFERROR(VLOOKUP(C8,ANALYTIQUE!$A$10:$W$9999,3,FALSE),0)</f>
        <v>1284.21</v>
      </c>
      <c r="K8" s="101">
        <f>IFERROR(VLOOKUP(C8,ANALYTIQUE!$A$10:$W$9999,4,FALSE),0)</f>
        <v>1880.6</v>
      </c>
      <c r="L8" s="104">
        <f t="shared" si="0"/>
        <v>-596.38999999999987</v>
      </c>
      <c r="N8" s="142" t="s">
        <v>8</v>
      </c>
      <c r="O8" s="14" t="s">
        <v>9</v>
      </c>
      <c r="P8" s="14">
        <v>58.5</v>
      </c>
      <c r="Q8" s="14" t="s">
        <v>5</v>
      </c>
    </row>
    <row r="9" spans="1:17" x14ac:dyDescent="0.2">
      <c r="A9" s="127" t="s">
        <v>167</v>
      </c>
      <c r="C9" s="118" t="s">
        <v>83</v>
      </c>
      <c r="E9" s="14" t="s">
        <v>132</v>
      </c>
      <c r="F9" s="100">
        <v>2547</v>
      </c>
      <c r="G9" s="101">
        <v>1015</v>
      </c>
      <c r="H9" s="102">
        <f t="shared" si="1"/>
        <v>1532</v>
      </c>
      <c r="J9" s="103">
        <f>IFERROR(VLOOKUP(C9,ANALYTIQUE!$A$10:$W$9999,3,FALSE),0)</f>
        <v>538.88</v>
      </c>
      <c r="K9" s="101">
        <f>IFERROR(VLOOKUP(C9,ANALYTIQUE!$A$10:$W$9999,4,FALSE),0)</f>
        <v>1329.45</v>
      </c>
      <c r="L9" s="104">
        <f t="shared" si="0"/>
        <v>-790.57</v>
      </c>
      <c r="N9" s="142" t="s">
        <v>13</v>
      </c>
      <c r="O9" s="14" t="s">
        <v>14</v>
      </c>
      <c r="P9" s="14">
        <v>7.14</v>
      </c>
      <c r="Q9" s="14" t="s">
        <v>5</v>
      </c>
    </row>
    <row r="10" spans="1:17" x14ac:dyDescent="0.2">
      <c r="A10" s="127" t="s">
        <v>168</v>
      </c>
      <c r="C10" s="118" t="s">
        <v>85</v>
      </c>
      <c r="E10" s="14" t="s">
        <v>133</v>
      </c>
      <c r="F10" s="100">
        <v>1593</v>
      </c>
      <c r="G10" s="101">
        <v>420</v>
      </c>
      <c r="H10" s="102">
        <f t="shared" si="1"/>
        <v>1173</v>
      </c>
      <c r="J10" s="103">
        <f>IFERROR(VLOOKUP(C10,ANALYTIQUE!$A$10:$W$9999,3,FALSE),0)</f>
        <v>404.4</v>
      </c>
      <c r="K10" s="101">
        <f>IFERROR(VLOOKUP(C10,ANALYTIQUE!$A$10:$W$9999,4,FALSE),0)</f>
        <v>420</v>
      </c>
      <c r="L10" s="104">
        <f t="shared" si="0"/>
        <v>-15.600000000000023</v>
      </c>
      <c r="N10" s="142" t="s">
        <v>48</v>
      </c>
      <c r="O10" s="14" t="s">
        <v>49</v>
      </c>
      <c r="P10" s="14">
        <v>114.84</v>
      </c>
      <c r="Q10" s="14" t="s">
        <v>5</v>
      </c>
    </row>
    <row r="11" spans="1:17" x14ac:dyDescent="0.2">
      <c r="A11" s="127" t="s">
        <v>169</v>
      </c>
      <c r="C11" s="118" t="s">
        <v>96</v>
      </c>
      <c r="E11" s="14" t="s">
        <v>139</v>
      </c>
      <c r="F11" s="100">
        <v>1043</v>
      </c>
      <c r="G11" s="101">
        <v>600</v>
      </c>
      <c r="H11" s="102">
        <f t="shared" si="1"/>
        <v>443</v>
      </c>
      <c r="J11" s="103">
        <f>IFERROR(VLOOKUP(C11,ANALYTIQUE!$A$10:$W$9999,3,FALSE),0)</f>
        <v>6</v>
      </c>
      <c r="K11" s="101">
        <f>IFERROR(VLOOKUP(C11,ANALYTIQUE!$A$10:$W$9999,4,FALSE),0)</f>
        <v>0</v>
      </c>
      <c r="L11" s="104">
        <f t="shared" si="0"/>
        <v>6</v>
      </c>
      <c r="N11" s="142" t="s">
        <v>50</v>
      </c>
      <c r="O11" s="14" t="s">
        <v>51</v>
      </c>
      <c r="P11" s="14" t="s">
        <v>5</v>
      </c>
      <c r="Q11" s="14">
        <v>24.45</v>
      </c>
    </row>
    <row r="12" spans="1:17" x14ac:dyDescent="0.2">
      <c r="A12" s="127" t="s">
        <v>170</v>
      </c>
      <c r="C12" s="118" t="s">
        <v>92</v>
      </c>
      <c r="E12" s="14" t="s">
        <v>137</v>
      </c>
      <c r="F12" s="100">
        <f>160+271+10+10</f>
        <v>451</v>
      </c>
      <c r="G12" s="101"/>
      <c r="H12" s="102">
        <f t="shared" si="1"/>
        <v>451</v>
      </c>
      <c r="J12" s="103">
        <f>IFERROR(VLOOKUP(C12,ANALYTIQUE!$A$10:$W$9999,3,FALSE),0)</f>
        <v>139.91999999999999</v>
      </c>
      <c r="K12" s="101">
        <f>IFERROR(VLOOKUP(C12,ANALYTIQUE!$A$10:$W$9999,4,FALSE),0)</f>
        <v>12.22</v>
      </c>
      <c r="L12" s="104">
        <f t="shared" si="0"/>
        <v>127.69999999999999</v>
      </c>
      <c r="N12" s="142" t="s">
        <v>76</v>
      </c>
      <c r="O12" s="14" t="s">
        <v>77</v>
      </c>
      <c r="P12" s="14" t="s">
        <v>5</v>
      </c>
      <c r="Q12" s="14">
        <v>1305</v>
      </c>
    </row>
    <row r="13" spans="1:17" ht="12.75" thickBot="1" x14ac:dyDescent="0.25">
      <c r="A13" s="128" t="s">
        <v>171</v>
      </c>
      <c r="C13" s="117" t="s">
        <v>94</v>
      </c>
      <c r="E13" s="14" t="s">
        <v>138</v>
      </c>
      <c r="F13" s="100">
        <v>597</v>
      </c>
      <c r="G13" s="101"/>
      <c r="H13" s="102">
        <f t="shared" si="1"/>
        <v>597</v>
      </c>
      <c r="J13" s="103">
        <f>IFERROR(VLOOKUP(C13,ANALYTIQUE!$A$10:$W$9999,3,FALSE),0)</f>
        <v>139.91999999999999</v>
      </c>
      <c r="K13" s="101">
        <f>IFERROR(VLOOKUP(C13,ANALYTIQUE!$A$10:$W$9999,4,FALSE),0)</f>
        <v>12.23</v>
      </c>
      <c r="L13" s="104">
        <f t="shared" si="0"/>
        <v>127.68999999999998</v>
      </c>
      <c r="N13" s="142"/>
    </row>
    <row r="14" spans="1:17" x14ac:dyDescent="0.2">
      <c r="A14" s="129"/>
      <c r="C14" s="120"/>
      <c r="E14" s="18" t="s">
        <v>140</v>
      </c>
      <c r="F14" s="22">
        <f>SUM(F7:F13)</f>
        <v>13213</v>
      </c>
      <c r="G14" s="28">
        <f>SUM(G7:G13)</f>
        <v>7050</v>
      </c>
      <c r="H14" s="29">
        <f>SUM(H7:H13)</f>
        <v>6163</v>
      </c>
      <c r="J14" s="30">
        <f>SUM(J7:J13)</f>
        <v>2743.01</v>
      </c>
      <c r="K14" s="28">
        <f>SUM(K7:K13)</f>
        <v>4228.1499999999996</v>
      </c>
      <c r="L14" s="29">
        <f>SUM(L7:L13)</f>
        <v>-1485.1399999999996</v>
      </c>
      <c r="N14" s="142"/>
    </row>
    <row r="15" spans="1:17" ht="12.75" thickBot="1" x14ac:dyDescent="0.25">
      <c r="A15" s="129"/>
      <c r="C15" s="122"/>
      <c r="E15" s="19"/>
      <c r="F15" s="23"/>
      <c r="G15" s="101"/>
      <c r="H15" s="102"/>
      <c r="J15" s="103"/>
      <c r="K15" s="101"/>
      <c r="L15" s="102"/>
      <c r="N15" s="142"/>
    </row>
    <row r="16" spans="1:17" x14ac:dyDescent="0.2">
      <c r="A16" s="126" t="s">
        <v>172</v>
      </c>
      <c r="C16" s="116" t="s">
        <v>79</v>
      </c>
      <c r="E16" s="14" t="s">
        <v>134</v>
      </c>
      <c r="F16" s="100">
        <v>1232</v>
      </c>
      <c r="G16" s="101"/>
      <c r="H16" s="102">
        <f t="shared" si="1"/>
        <v>1232</v>
      </c>
      <c r="J16" s="103">
        <f>IFERROR(VLOOKUP(C16,ANALYTIQUE!$A$10:$W$9999,3,FALSE),0)</f>
        <v>0</v>
      </c>
      <c r="K16" s="101">
        <f>IFERROR(VLOOKUP(C16,ANALYTIQUE!$A$10:$W$9999,4,FALSE),0)</f>
        <v>0</v>
      </c>
      <c r="L16" s="104">
        <f t="shared" ref="L16:L17" si="2">J16-K16</f>
        <v>0</v>
      </c>
    </row>
    <row r="17" spans="1:15" ht="12.75" thickBot="1" x14ac:dyDescent="0.25">
      <c r="A17" s="128" t="s">
        <v>173</v>
      </c>
      <c r="C17" s="117" t="s">
        <v>90</v>
      </c>
      <c r="E17" s="14" t="s">
        <v>135</v>
      </c>
      <c r="F17" s="100">
        <v>1473</v>
      </c>
      <c r="G17" s="101"/>
      <c r="H17" s="102">
        <f t="shared" si="1"/>
        <v>1473</v>
      </c>
      <c r="J17" s="103">
        <f>IFERROR(VLOOKUP(C17,ANALYTIQUE!$A$10:$W$9999,3,FALSE),0)</f>
        <v>0</v>
      </c>
      <c r="K17" s="101">
        <f>IFERROR(VLOOKUP(C17,ANALYTIQUE!$A$10:$W$9999,4,FALSE),0)</f>
        <v>0</v>
      </c>
      <c r="L17" s="104">
        <f t="shared" si="2"/>
        <v>0</v>
      </c>
    </row>
    <row r="18" spans="1:15" x14ac:dyDescent="0.2">
      <c r="A18" s="130"/>
      <c r="C18" s="121"/>
      <c r="E18" s="18" t="s">
        <v>141</v>
      </c>
      <c r="F18" s="22">
        <f>SUM(F16:F17)</f>
        <v>2705</v>
      </c>
      <c r="G18" s="28"/>
      <c r="H18" s="29">
        <f>SUM(H16:H17)</f>
        <v>2705</v>
      </c>
      <c r="J18" s="30">
        <f>SUM(J16:J17)</f>
        <v>0</v>
      </c>
      <c r="K18" s="30">
        <f>SUM(K16:K17)</f>
        <v>0</v>
      </c>
      <c r="L18" s="31">
        <f>SUM(L16:L17)</f>
        <v>0</v>
      </c>
    </row>
    <row r="19" spans="1:15" ht="12.75" thickBot="1" x14ac:dyDescent="0.25">
      <c r="A19" s="130"/>
      <c r="C19" s="106"/>
      <c r="E19" s="19"/>
      <c r="F19" s="23"/>
      <c r="G19" s="101"/>
      <c r="H19" s="102"/>
      <c r="J19" s="103"/>
      <c r="K19" s="101"/>
      <c r="L19" s="104"/>
    </row>
    <row r="20" spans="1:15" ht="12.75" thickBot="1" x14ac:dyDescent="0.25">
      <c r="A20" s="124" t="s">
        <v>174</v>
      </c>
      <c r="C20" s="119" t="s">
        <v>52</v>
      </c>
      <c r="E20" s="14" t="s">
        <v>136</v>
      </c>
      <c r="F20" s="100">
        <v>3052</v>
      </c>
      <c r="G20" s="101"/>
      <c r="H20" s="102">
        <f t="shared" si="1"/>
        <v>3052</v>
      </c>
      <c r="J20" s="103">
        <f>IFERROR(VLOOKUP(C20,ANALYTIQUE!$A$10:$W$9999,3,FALSE),0)</f>
        <v>0</v>
      </c>
      <c r="K20" s="101">
        <f>IFERROR(VLOOKUP(C20,ANALYTIQUE!$A$10:$W$9999,4,FALSE),0)</f>
        <v>0</v>
      </c>
      <c r="L20" s="104">
        <f t="shared" ref="L20" si="3">J20-K20</f>
        <v>0</v>
      </c>
    </row>
    <row r="21" spans="1:15" x14ac:dyDescent="0.2">
      <c r="E21" s="18" t="s">
        <v>144</v>
      </c>
      <c r="F21" s="22">
        <f>F20</f>
        <v>3052</v>
      </c>
      <c r="G21" s="28"/>
      <c r="H21" s="29">
        <f>SUM(H20)</f>
        <v>3052</v>
      </c>
      <c r="J21" s="30">
        <f>J20</f>
        <v>0</v>
      </c>
      <c r="K21" s="30">
        <f>K20</f>
        <v>0</v>
      </c>
      <c r="L21" s="31">
        <f>SUM(L20)</f>
        <v>0</v>
      </c>
    </row>
    <row r="22" spans="1:15" ht="12.75" thickBot="1" x14ac:dyDescent="0.25">
      <c r="E22" s="19"/>
      <c r="F22" s="23"/>
      <c r="G22" s="101"/>
      <c r="H22" s="102"/>
      <c r="J22" s="115"/>
      <c r="K22" s="101"/>
      <c r="L22" s="102"/>
    </row>
    <row r="23" spans="1:15" ht="12.75" thickBot="1" x14ac:dyDescent="0.25">
      <c r="E23" s="105" t="s">
        <v>142</v>
      </c>
      <c r="F23" s="107">
        <f>F7+F8+F9+F10+F11+F12+F13+F16+F17+F20</f>
        <v>18970</v>
      </c>
      <c r="G23" s="109">
        <f>G7+G8+G9+G10+G11+G12+G13+G16+G17+G20</f>
        <v>7050</v>
      </c>
      <c r="H23" s="108">
        <f t="shared" si="1"/>
        <v>11920</v>
      </c>
      <c r="J23" s="107">
        <f>J7+J8+J9+J10+J11+J12+J13+J16+J17+J20</f>
        <v>2743.01</v>
      </c>
      <c r="K23" s="109">
        <f>K7+K8+K9+K10+K11+K12+K13+K16+K17+K20</f>
        <v>4228.1499999999996</v>
      </c>
      <c r="L23" s="108">
        <f t="shared" ref="L23" si="4">J23-K23</f>
        <v>-1485.1399999999994</v>
      </c>
    </row>
    <row r="24" spans="1:15" x14ac:dyDescent="0.2">
      <c r="O24" s="13"/>
    </row>
    <row r="25" spans="1:15" x14ac:dyDescent="0.2">
      <c r="C25" s="14" t="s">
        <v>150</v>
      </c>
      <c r="O25" s="13"/>
    </row>
    <row r="26" spans="1:15" x14ac:dyDescent="0.2">
      <c r="A26" s="110"/>
      <c r="C26" s="110"/>
      <c r="O26" s="13"/>
    </row>
    <row r="27" spans="1:15" x14ac:dyDescent="0.2">
      <c r="A27" s="110"/>
      <c r="C27" s="110"/>
      <c r="O27" s="13"/>
    </row>
    <row r="28" spans="1:15" x14ac:dyDescent="0.2">
      <c r="A28" s="110"/>
      <c r="C28" s="110"/>
      <c r="O28" s="13"/>
    </row>
    <row r="29" spans="1:15" x14ac:dyDescent="0.2">
      <c r="A29" s="110"/>
      <c r="C29" s="110"/>
      <c r="O29" s="13"/>
    </row>
    <row r="30" spans="1:15" x14ac:dyDescent="0.2">
      <c r="O30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ANALYTIQUE</vt:lpstr>
      <vt:lpstr>TRAVAIL</vt:lpstr>
      <vt:lpstr>COM FORMATION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SYLVAIN RADIGOIS</cp:lastModifiedBy>
  <cp:lastPrinted>2024-10-21T08:59:33Z</cp:lastPrinted>
  <dcterms:created xsi:type="dcterms:W3CDTF">2022-10-28T18:28:42Z</dcterms:created>
  <dcterms:modified xsi:type="dcterms:W3CDTF">2024-11-23T15:30:17Z</dcterms:modified>
</cp:coreProperties>
</file>