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yria\Desktop\"/>
    </mc:Choice>
  </mc:AlternateContent>
  <xr:revisionPtr revIDLastSave="0" documentId="13_ncr:1_{A99C62FE-F463-463B-9E5C-9C31B66736E3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DEVIS" sheetId="1" r:id="rId1"/>
    <sheet name="DETAIL PRESTATIONS" sheetId="2" r:id="rId2"/>
  </sheets>
  <definedNames>
    <definedName name="ListeNatures">NatureT[Nature travaux]</definedName>
    <definedName name="ListePrestations">OFFSET(Tarifs[[#Headers],[PRESTATIONS]],MATCH(DEVIS!$B1048576,Tarifs[TITRE],0),0,COUNTIF(Tarifs[TITRE],DEVIS!$B1048576),1)</definedName>
    <definedName name="Zones">OFFSET(Tarifs[[#Headers],[TITRE]],0,2,1,COUNTA(Tarifs[#Headers])-2)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3" i="1" l="1"/>
  <c r="G24" i="1"/>
  <c r="G26" i="1"/>
  <c r="G27" i="1"/>
  <c r="G28" i="1"/>
  <c r="G29" i="1"/>
  <c r="G30" i="1"/>
  <c r="G31" i="1"/>
  <c r="G32" i="1"/>
  <c r="G33" i="1"/>
  <c r="G25" i="1"/>
  <c r="E16" i="2"/>
  <c r="F16" i="2"/>
  <c r="G16" i="2"/>
  <c r="E17" i="2"/>
  <c r="F17" i="2"/>
  <c r="G17" i="2"/>
  <c r="E18" i="2"/>
  <c r="F18" i="2"/>
  <c r="G18" i="2"/>
  <c r="E2" i="2"/>
  <c r="F2" i="2"/>
  <c r="G2" i="2"/>
  <c r="E24" i="2"/>
  <c r="F24" i="2"/>
  <c r="G24" i="2"/>
  <c r="E12" i="2"/>
  <c r="F12" i="2"/>
  <c r="G12" i="2"/>
  <c r="E11" i="2"/>
  <c r="F11" i="2"/>
  <c r="G11" i="2"/>
  <c r="E32" i="2"/>
  <c r="F32" i="2"/>
  <c r="G32" i="2"/>
  <c r="E33" i="2"/>
  <c r="F33" i="2"/>
  <c r="G33" i="2"/>
  <c r="E34" i="2"/>
  <c r="F34" i="2"/>
  <c r="G34" i="2"/>
  <c r="E10" i="2"/>
  <c r="F10" i="2"/>
  <c r="G10" i="2"/>
  <c r="E19" i="2"/>
  <c r="F19" i="2"/>
  <c r="G19" i="2"/>
  <c r="E20" i="2"/>
  <c r="F20" i="2"/>
  <c r="G20" i="2"/>
  <c r="E21" i="2"/>
  <c r="F21" i="2"/>
  <c r="G21" i="2"/>
  <c r="E22" i="2"/>
  <c r="F22" i="2"/>
  <c r="G22" i="2"/>
  <c r="E23" i="2"/>
  <c r="F23" i="2"/>
  <c r="G23" i="2"/>
  <c r="E3" i="2"/>
  <c r="F3" i="2"/>
  <c r="G3" i="2"/>
  <c r="E13" i="2"/>
  <c r="F13" i="2"/>
  <c r="G13" i="2"/>
  <c r="E14" i="2"/>
  <c r="F14" i="2"/>
  <c r="G14" i="2"/>
  <c r="E15" i="2"/>
  <c r="F15" i="2"/>
  <c r="G15" i="2"/>
  <c r="E35" i="2"/>
  <c r="F35" i="2"/>
  <c r="G35" i="2"/>
  <c r="E25" i="2"/>
  <c r="F25" i="2"/>
  <c r="G25" i="2"/>
  <c r="E26" i="2"/>
  <c r="F26" i="2"/>
  <c r="G26" i="2"/>
  <c r="E27" i="2"/>
  <c r="F27" i="2"/>
  <c r="G27" i="2"/>
  <c r="E28" i="2"/>
  <c r="F28" i="2"/>
  <c r="G28" i="2"/>
  <c r="E4" i="2"/>
  <c r="F4" i="2"/>
  <c r="G4" i="2"/>
  <c r="E5" i="2"/>
  <c r="F5" i="2"/>
  <c r="G5" i="2"/>
  <c r="E6" i="2"/>
  <c r="F6" i="2"/>
  <c r="G6" i="2"/>
  <c r="E7" i="2"/>
  <c r="F7" i="2"/>
  <c r="G7" i="2"/>
  <c r="E8" i="2"/>
  <c r="F8" i="2"/>
  <c r="G8" i="2"/>
  <c r="E29" i="2"/>
  <c r="F29" i="2"/>
  <c r="G29" i="2"/>
  <c r="E30" i="2"/>
  <c r="F30" i="2"/>
  <c r="G30" i="2"/>
  <c r="E31" i="2"/>
  <c r="F31" i="2"/>
  <c r="G31" i="2"/>
  <c r="G9" i="2"/>
  <c r="F9" i="2"/>
  <c r="E9" i="2"/>
  <c r="H11" i="1" l="1"/>
  <c r="H33" i="1" l="1"/>
  <c r="H32" i="1"/>
  <c r="H31" i="1"/>
  <c r="H30" i="1"/>
  <c r="H29" i="1"/>
  <c r="H28" i="1"/>
  <c r="H27" i="1"/>
  <c r="H26" i="1"/>
  <c r="H25" i="1"/>
  <c r="H24" i="1"/>
  <c r="H23" i="1"/>
  <c r="I24" i="1" l="1"/>
  <c r="I25" i="1"/>
  <c r="I26" i="1"/>
  <c r="I27" i="1"/>
  <c r="I28" i="1"/>
  <c r="I29" i="1"/>
  <c r="I30" i="1"/>
  <c r="I31" i="1"/>
  <c r="I32" i="1"/>
  <c r="I33" i="1"/>
  <c r="I23" i="1"/>
  <c r="I34" i="1" l="1"/>
  <c r="I35" i="1" l="1"/>
  <c r="I36" i="1" s="1"/>
  <c r="F40" i="1" l="1"/>
  <c r="F41" i="1" s="1"/>
</calcChain>
</file>

<file path=xl/sharedStrings.xml><?xml version="1.0" encoding="utf-8"?>
<sst xmlns="http://schemas.openxmlformats.org/spreadsheetml/2006/main" count="159" uniqueCount="82">
  <si>
    <t>PRESTATIONS</t>
  </si>
  <si>
    <t>Démontage et évacuation des tuiles</t>
  </si>
  <si>
    <t>Prix unitaire</t>
  </si>
  <si>
    <t>Montant H.T.</t>
  </si>
  <si>
    <t>Nature des travaux</t>
  </si>
  <si>
    <t>Total hors taxes</t>
  </si>
  <si>
    <t>TVA</t>
  </si>
  <si>
    <t>Total TTC</t>
  </si>
  <si>
    <t xml:space="preserve">NATURE DES TRAVAUX </t>
  </si>
  <si>
    <t>Conditions de règlement :</t>
  </si>
  <si>
    <t>FORFAIT</t>
  </si>
  <si>
    <t>ZONE 1</t>
  </si>
  <si>
    <t>ZONE 2</t>
  </si>
  <si>
    <t>ZONE 4</t>
  </si>
  <si>
    <t>Vidange de la fosse septique</t>
  </si>
  <si>
    <t>Démolition de la fosse septique</t>
  </si>
  <si>
    <t>Remplissage de la fosse septique et compactage</t>
  </si>
  <si>
    <t>Zone</t>
  </si>
  <si>
    <t>Qté</t>
  </si>
  <si>
    <t>REMPLACEMENT DE LA TOITURE</t>
  </si>
  <si>
    <t>DEMOLITION DE LA FOSSE SEPTIQUE ET RACCORDEMENT RESEAU</t>
  </si>
  <si>
    <t>TITRE</t>
  </si>
  <si>
    <t>ZONE 3</t>
  </si>
  <si>
    <t>Nature travaux</t>
  </si>
  <si>
    <t>CREATION PIECE</t>
  </si>
  <si>
    <t>Création ouverture mur en pierres</t>
  </si>
  <si>
    <t>FILIERE COMPACTE</t>
  </si>
  <si>
    <t>CREATION ABRI</t>
  </si>
  <si>
    <t>Fourniture et pose de la charpente</t>
  </si>
  <si>
    <t>Fourniture et pose de la sous-toiture</t>
  </si>
  <si>
    <t>RENOVATION COUR</t>
  </si>
  <si>
    <t>Préparation du support avec compactage</t>
  </si>
  <si>
    <t>Fourniture et mise en place des pavés</t>
  </si>
  <si>
    <t>Mise en place du béton balayé</t>
  </si>
  <si>
    <t>MISE AUX NORMES RESEAU EAUX USEES</t>
  </si>
  <si>
    <t>Dépose des dalles</t>
  </si>
  <si>
    <t>Pose de deux regards 40/40 tampon hydraulique</t>
  </si>
  <si>
    <t>Rebouchage avec compactage</t>
  </si>
  <si>
    <t>Lure, le</t>
  </si>
  <si>
    <t>Solde à la livraison, paiement comptant dès réception</t>
  </si>
  <si>
    <t xml:space="preserve">Acompte de 30% au commencement des travaux </t>
  </si>
  <si>
    <t>:</t>
  </si>
  <si>
    <t>ml</t>
  </si>
  <si>
    <t>m²</t>
  </si>
  <si>
    <t>Fourniture et mise en place des tuiles neuves PV10</t>
  </si>
  <si>
    <t>UNITE</t>
  </si>
  <si>
    <t>TOITURE</t>
  </si>
  <si>
    <t>m³</t>
  </si>
  <si>
    <t>ECHAFAUDAGE</t>
  </si>
  <si>
    <t>Titre travaux</t>
  </si>
  <si>
    <t>FOSSE SEPTIQUE</t>
  </si>
  <si>
    <t>ENGIN</t>
  </si>
  <si>
    <t>CREATION OUVERTURE</t>
  </si>
  <si>
    <t>MISE EN PLACE MICROSTATION</t>
  </si>
  <si>
    <t>MISE EN PLACE FILIERE COMPACTE</t>
  </si>
  <si>
    <t>EVACUATION DES DEBLAIS</t>
  </si>
  <si>
    <t>Mise en place de l'échafaudage</t>
  </si>
  <si>
    <t>Fouille avec évacuation</t>
  </si>
  <si>
    <t>Pose de tuyaux avec accessoires</t>
  </si>
  <si>
    <t>Rebouchage et compactage</t>
  </si>
  <si>
    <t>Unité</t>
  </si>
  <si>
    <t>Découpe béton et enrobé</t>
  </si>
  <si>
    <t>Remise en place enrobé</t>
  </si>
  <si>
    <t>Mise en place protection intérieure</t>
  </si>
  <si>
    <t>Terrassement plan de masse de cuve</t>
  </si>
  <si>
    <t>MICROSTATION</t>
  </si>
  <si>
    <t>Pose de la cuve filière compacte</t>
  </si>
  <si>
    <t>Rebouchage graveline</t>
  </si>
  <si>
    <t>Pose des tuyaux et accessoires</t>
  </si>
  <si>
    <t>TERRASSEMENT</t>
  </si>
  <si>
    <t>Pose de l'enrobé</t>
  </si>
  <si>
    <t>EAUX USEES</t>
  </si>
  <si>
    <r>
      <t xml:space="preserve">Fourniture tuyaux </t>
    </r>
    <r>
      <rPr>
        <sz val="14"/>
        <color theme="1"/>
        <rFont val="Calibri"/>
        <family val="2"/>
      </rPr>
      <t>ø125 avec accessoires</t>
    </r>
  </si>
  <si>
    <t xml:space="preserve">Mise en place et damage TV </t>
  </si>
  <si>
    <t>Terrassement manuel</t>
  </si>
  <si>
    <t>Terrassement mécanique</t>
  </si>
  <si>
    <t>EAUX USEEES</t>
  </si>
  <si>
    <t>EVACUATION DEBLAIS</t>
  </si>
  <si>
    <t>Transfert engin et installation chantier</t>
  </si>
  <si>
    <t>Evacuation déblais</t>
  </si>
  <si>
    <t>Mise en place d'une microstation</t>
  </si>
  <si>
    <t xml:space="preserve">Monsieur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</si>
</sst>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[$-40C]d\ mmmm\ yyyy;@"/>
  </numFmts>
  <fonts count="12" x14ac:knownFonts="1"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1"/>
      <name val="Calibri"/>
      <family val="2"/>
    </font>
    <font>
      <b/>
      <sz val="12"/>
      <color rgb="FF002060"/>
      <name val="Calibri"/>
      <family val="2"/>
      <scheme val="minor"/>
    </font>
    <font>
      <sz val="14"/>
      <color rgb="FF002060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2060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0" borderId="0" xfId="0"/>
    <xf numFmtId="164" fontId="0" fillId="0" borderId="1" xfId="0" applyNumberFormat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Fill="1" applyBorder="1"/>
    <xf numFmtId="0" fontId="5" fillId="0" borderId="0" xfId="0" applyFont="1"/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9" fontId="0" fillId="0" borderId="3" xfId="0" applyNumberFormat="1" applyBorder="1" applyAlignment="1">
      <alignment horizontal="center" vertical="center"/>
    </xf>
    <xf numFmtId="164" fontId="0" fillId="0" borderId="1" xfId="0" applyNumberFormat="1" applyFill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0" applyNumberFormat="1" applyFont="1" applyAlignment="1">
      <alignment horizontal="right"/>
    </xf>
    <xf numFmtId="0" fontId="0" fillId="0" borderId="1" xfId="0" applyBorder="1" applyAlignment="1">
      <alignment horizontal="left" vertical="center"/>
    </xf>
    <xf numFmtId="165" fontId="0" fillId="0" borderId="0" xfId="0" applyNumberFormat="1" applyAlignment="1">
      <alignment horizontal="left"/>
    </xf>
    <xf numFmtId="0" fontId="7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9" fillId="0" borderId="0" xfId="0" applyFont="1"/>
    <xf numFmtId="0" fontId="8" fillId="3" borderId="0" xfId="0" applyFont="1" applyFill="1" applyBorder="1"/>
    <xf numFmtId="0" fontId="10" fillId="2" borderId="3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1" fontId="0" fillId="0" borderId="1" xfId="0" applyNumberFormat="1" applyFill="1" applyBorder="1"/>
    <xf numFmtId="0" fontId="0" fillId="0" borderId="5" xfId="0" applyFill="1" applyBorder="1"/>
    <xf numFmtId="0" fontId="0" fillId="0" borderId="6" xfId="0" applyFont="1" applyFill="1" applyBorder="1"/>
    <xf numFmtId="0" fontId="11" fillId="0" borderId="1" xfId="0" applyFont="1" applyBorder="1" applyAlignment="1">
      <alignment horizontal="center" vertic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ill>
        <patternFill patternType="none">
          <fgColor indexed="64"/>
          <bgColor auto="1"/>
        </patternFill>
      </fill>
    </dxf>
    <dxf>
      <numFmt numFmtId="1" formatCode="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colors>
    <mruColors>
      <color rgb="FF561F60"/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172720</xdr:rowOff>
    </xdr:from>
    <xdr:to>
      <xdr:col>8</xdr:col>
      <xdr:colOff>1371600</xdr:colOff>
      <xdr:row>4</xdr:row>
      <xdr:rowOff>197200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9F779EFD-9A2F-5446-82BB-2AD131832C58}"/>
            </a:ext>
          </a:extLst>
        </xdr:cNvPr>
        <xdr:cNvSpPr/>
      </xdr:nvSpPr>
      <xdr:spPr>
        <a:xfrm>
          <a:off x="4094480" y="416560"/>
          <a:ext cx="3068320" cy="75600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rgbClr val="002060"/>
              </a:solidFill>
            </a:rPr>
            <a:t>DEVIS</a:t>
          </a:r>
        </a:p>
      </xdr:txBody>
    </xdr:sp>
    <xdr:clientData/>
  </xdr:twoCellAnchor>
  <xdr:oneCellAnchor>
    <xdr:from>
      <xdr:col>8</xdr:col>
      <xdr:colOff>162560</xdr:colOff>
      <xdr:row>26</xdr:row>
      <xdr:rowOff>66040</xdr:rowOff>
    </xdr:from>
    <xdr:ext cx="65" cy="172227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ABAB4283-10AD-A048-8A24-727917D47C8D}"/>
            </a:ext>
          </a:extLst>
        </xdr:cNvPr>
        <xdr:cNvSpPr txBox="1"/>
      </xdr:nvSpPr>
      <xdr:spPr>
        <a:xfrm>
          <a:off x="6685280" y="653796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162560</xdr:colOff>
      <xdr:row>26</xdr:row>
      <xdr:rowOff>66040</xdr:rowOff>
    </xdr:from>
    <xdr:ext cx="65" cy="172227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175C6B24-84C3-5F4A-8DE6-5A681CDFFB6E}"/>
            </a:ext>
          </a:extLst>
        </xdr:cNvPr>
        <xdr:cNvSpPr txBox="1"/>
      </xdr:nvSpPr>
      <xdr:spPr>
        <a:xfrm>
          <a:off x="6685280" y="653796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rifs" displayName="Tarifs" ref="A1:G35" totalsRowShown="0" dataDxfId="2">
  <autoFilter ref="A1:G35" xr:uid="{00000000-0009-0000-0100-000002000000}"/>
  <sortState xmlns:xlrd2="http://schemas.microsoft.com/office/spreadsheetml/2017/richdata2" ref="A2:G35">
    <sortCondition ref="A2:A35"/>
  </sortState>
  <tableColumns count="7">
    <tableColumn id="1" xr3:uid="{00000000-0010-0000-0000-000001000000}" name="TITRE" dataDxfId="9"/>
    <tableColumn id="2" xr3:uid="{00000000-0010-0000-0000-000002000000}" name="PRESTATIONS" dataDxfId="8"/>
    <tableColumn id="8" xr3:uid="{0D5A36D8-09B9-4220-B575-3DC3299A5775}" name="UNITE" dataDxfId="7"/>
    <tableColumn id="4" xr3:uid="{00000000-0010-0000-0000-000004000000}" name="ZONE 1" dataDxfId="6"/>
    <tableColumn id="5" xr3:uid="{00000000-0010-0000-0000-000005000000}" name="ZONE 2" dataDxfId="5">
      <calculatedColumnFormula>Tarifs[[#This Row],[ZONE 1]]+(Tarifs[[#This Row],[ZONE 1]]*10%)</calculatedColumnFormula>
    </tableColumn>
    <tableColumn id="6" xr3:uid="{00000000-0010-0000-0000-000006000000}" name="ZONE 3" dataDxfId="4">
      <calculatedColumnFormula>Tarifs[[#This Row],[ZONE 1]]+(Tarifs[[#This Row],[ZONE 1]]*20%)</calculatedColumnFormula>
    </tableColumn>
    <tableColumn id="7" xr3:uid="{00000000-0010-0000-0000-000007000000}" name="ZONE 4" dataDxfId="3">
      <calculatedColumnFormula>Tarifs[[#This Row],[ZONE 1]]+(Tarifs[[#This Row],[ZONE 1]]*40%)</calculatedColumnFormula>
    </tableColumn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NatureT" displayName="NatureT" ref="K2:K12" totalsRowShown="0">
  <autoFilter ref="K2:K12" xr:uid="{00000000-0009-0000-0100-000001000000}"/>
  <sortState xmlns:xlrd2="http://schemas.microsoft.com/office/spreadsheetml/2017/richdata2" ref="K3:K12">
    <sortCondition ref="K3:K12"/>
  </sortState>
  <tableColumns count="1">
    <tableColumn id="1" xr3:uid="{00000000-0010-0000-0100-000001000000}" name="Nature travaux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CCD57D0-0571-4270-B4FE-6817195E8948}" name="TitreT" displayName="TitreT" ref="I2:I12" totalsRowShown="0" headerRowDxfId="10" dataDxfId="0" tableBorderDxfId="11">
  <autoFilter ref="I2:I12" xr:uid="{BDCC27F9-6B48-425C-BD41-4514903E5C44}"/>
  <sortState xmlns:xlrd2="http://schemas.microsoft.com/office/spreadsheetml/2017/richdata2" ref="I3:I12">
    <sortCondition ref="I3:I12"/>
  </sortState>
  <tableColumns count="1">
    <tableColumn id="1" xr3:uid="{4A929144-7D13-4D5A-AFB0-A55783464D10}" name="Titre travaux" dataDxfId="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DE59D84-6B87-4ECA-B43F-1A20A13C5304}" name="Unite" displayName="Unite" ref="M2:M7" totalsRowShown="0">
  <autoFilter ref="M2:M7" xr:uid="{B72BDA9D-DC7B-43C2-9A41-2DF1B97F729F}"/>
  <tableColumns count="1">
    <tableColumn id="1" xr3:uid="{CF8CF968-1C15-42D2-B784-6CC387B6F57F}" name="Un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0"/>
  <sheetViews>
    <sheetView showGridLines="0" tabSelected="1" topLeftCell="A16" zoomScaleNormal="100" workbookViewId="0">
      <selection activeCell="C50" sqref="C50:I50"/>
    </sheetView>
  </sheetViews>
  <sheetFormatPr baseColWidth="10" defaultRowHeight="18.75" x14ac:dyDescent="0.3"/>
  <cols>
    <col min="1" max="1" width="3.3984375" customWidth="1"/>
    <col min="2" max="2" width="8.5" style="31" customWidth="1"/>
    <col min="3" max="3" width="22.8984375" customWidth="1"/>
    <col min="4" max="4" width="19.69921875" customWidth="1"/>
    <col min="5" max="5" width="5" style="2" customWidth="1"/>
    <col min="6" max="6" width="5.69921875" customWidth="1"/>
    <col min="7" max="7" width="7.09765625" style="2" customWidth="1"/>
    <col min="8" max="8" width="9.8984375" customWidth="1"/>
    <col min="9" max="9" width="15.59765625" customWidth="1"/>
    <col min="10" max="10" width="3.3984375" customWidth="1"/>
  </cols>
  <sheetData>
    <row r="1" spans="1:9" x14ac:dyDescent="0.3">
      <c r="A1" s="2"/>
      <c r="C1" s="2"/>
    </row>
    <row r="2" spans="1:9" x14ac:dyDescent="0.3">
      <c r="A2" s="2"/>
      <c r="C2" s="2"/>
    </row>
    <row r="3" spans="1:9" x14ac:dyDescent="0.3">
      <c r="A3" s="2"/>
      <c r="C3" s="2"/>
    </row>
    <row r="4" spans="1:9" x14ac:dyDescent="0.3">
      <c r="A4" s="2"/>
      <c r="C4" s="2"/>
    </row>
    <row r="5" spans="1:9" s="2" customFormat="1" ht="9" customHeight="1" x14ac:dyDescent="0.3">
      <c r="B5" s="31"/>
    </row>
    <row r="6" spans="1:9" x14ac:dyDescent="0.3">
      <c r="A6" s="2"/>
      <c r="C6" s="7"/>
    </row>
    <row r="7" spans="1:9" x14ac:dyDescent="0.3">
      <c r="A7" s="2"/>
      <c r="C7" s="7"/>
    </row>
    <row r="8" spans="1:9" x14ac:dyDescent="0.3">
      <c r="A8" s="2"/>
      <c r="C8" s="7"/>
    </row>
    <row r="9" spans="1:9" s="2" customFormat="1" x14ac:dyDescent="0.3">
      <c r="B9" s="31"/>
      <c r="C9" s="7"/>
    </row>
    <row r="10" spans="1:9" s="2" customFormat="1" x14ac:dyDescent="0.3">
      <c r="B10" s="31"/>
      <c r="C10" s="7"/>
    </row>
    <row r="11" spans="1:9" s="2" customFormat="1" x14ac:dyDescent="0.3">
      <c r="B11" s="31"/>
      <c r="C11" s="7"/>
      <c r="F11" s="2" t="s">
        <v>38</v>
      </c>
      <c r="H11" s="24">
        <f ca="1">TODAY()</f>
        <v>43728</v>
      </c>
      <c r="I11" s="24"/>
    </row>
    <row r="12" spans="1:9" s="2" customFormat="1" x14ac:dyDescent="0.3">
      <c r="B12" s="31"/>
    </row>
    <row r="13" spans="1:9" s="2" customFormat="1" x14ac:dyDescent="0.3">
      <c r="B13" s="31"/>
    </row>
    <row r="14" spans="1:9" x14ac:dyDescent="0.3">
      <c r="F14" s="20" t="s">
        <v>81</v>
      </c>
      <c r="G14" s="20"/>
      <c r="H14" s="20"/>
      <c r="I14" s="20"/>
    </row>
    <row r="15" spans="1:9" x14ac:dyDescent="0.3">
      <c r="F15" s="20"/>
      <c r="G15" s="20"/>
      <c r="H15" s="20"/>
      <c r="I15" s="20"/>
    </row>
    <row r="16" spans="1:9" x14ac:dyDescent="0.3">
      <c r="F16" s="21"/>
      <c r="G16" s="21"/>
      <c r="H16" s="21"/>
      <c r="I16" s="21"/>
    </row>
    <row r="17" spans="2:14" x14ac:dyDescent="0.3">
      <c r="F17" s="20"/>
      <c r="G17" s="20"/>
      <c r="H17" s="20"/>
      <c r="I17" s="20"/>
    </row>
    <row r="18" spans="2:14" x14ac:dyDescent="0.3">
      <c r="N18" s="2"/>
    </row>
    <row r="20" spans="2:14" x14ac:dyDescent="0.3">
      <c r="C20" s="16" t="s">
        <v>8</v>
      </c>
      <c r="D20" s="25" t="s">
        <v>19</v>
      </c>
      <c r="E20" s="25"/>
      <c r="F20" s="26"/>
      <c r="G20" s="26"/>
      <c r="H20" s="26"/>
      <c r="I20" s="26"/>
      <c r="M20" s="6"/>
    </row>
    <row r="22" spans="2:14" ht="37.5" x14ac:dyDescent="0.3">
      <c r="C22" s="27" t="s">
        <v>4</v>
      </c>
      <c r="D22" s="28"/>
      <c r="E22" s="33" t="s">
        <v>17</v>
      </c>
      <c r="F22" s="15" t="s">
        <v>18</v>
      </c>
      <c r="G22" s="15" t="s">
        <v>60</v>
      </c>
      <c r="H22" s="15" t="s">
        <v>2</v>
      </c>
      <c r="I22" s="15" t="s">
        <v>3</v>
      </c>
    </row>
    <row r="23" spans="2:14" x14ac:dyDescent="0.3">
      <c r="B23" s="31" t="s">
        <v>48</v>
      </c>
      <c r="C23" s="29" t="s">
        <v>56</v>
      </c>
      <c r="D23" s="30"/>
      <c r="E23" s="34" t="s">
        <v>11</v>
      </c>
      <c r="F23" s="1">
        <v>1</v>
      </c>
      <c r="G23" s="40" t="str">
        <f>IF(C23&lt;&gt;"",INDEX(Tarifs[],MATCH(DEVIS!C23,Tarifs[PRESTATIONS],0),3),"")</f>
        <v>FORFAIT</v>
      </c>
      <c r="H23" s="3">
        <f>IF(C23&lt;&gt;"",INDEX(Tarifs[],MATCH(DEVIS!C23,Tarifs[PRESTATIONS],0),MATCH(E23,Tarifs[#Headers],0)),"")</f>
        <v>400</v>
      </c>
      <c r="I23" s="3">
        <f>IF(H23="","",(F23*H23))</f>
        <v>400</v>
      </c>
    </row>
    <row r="24" spans="2:14" x14ac:dyDescent="0.3">
      <c r="B24" s="31" t="s">
        <v>69</v>
      </c>
      <c r="C24" s="29" t="s">
        <v>56</v>
      </c>
      <c r="D24" s="30"/>
      <c r="E24" s="34" t="s">
        <v>11</v>
      </c>
      <c r="F24" s="8">
        <v>1</v>
      </c>
      <c r="G24" s="40" t="str">
        <f>IF(C24&lt;&gt;"",INDEX(Tarifs[],MATCH(DEVIS!C24,Tarifs[PRESTATIONS],0),3),"")</f>
        <v>FORFAIT</v>
      </c>
      <c r="H24" s="9">
        <f>IF(C24&lt;&gt;"",INDEX(Tarifs[],MATCH(DEVIS!C24,Tarifs[PRESTATIONS],0),MATCH(E24,Tarifs[#Headers],0)),"")</f>
        <v>400</v>
      </c>
      <c r="I24" s="9">
        <f t="shared" ref="I24:I33" si="0">IF(H24="","",(F24*H24))</f>
        <v>400</v>
      </c>
    </row>
    <row r="25" spans="2:14" x14ac:dyDescent="0.3">
      <c r="C25" s="18"/>
      <c r="D25" s="19"/>
      <c r="E25" s="34"/>
      <c r="F25" s="8"/>
      <c r="G25" s="40" t="str">
        <f>IF(C25&lt;&gt;"",INDEX(Tarifs[],MATCH(DEVIS!C25,Tarifs[PRESTATIONS],0),3),"")</f>
        <v/>
      </c>
      <c r="H25" s="9" t="str">
        <f>IF(C25&lt;&gt;"",INDEX(Tarifs[],MATCH(DEVIS!C25,Tarifs[PRESTATIONS],0),MATCH(E25,Tarifs[#Headers],0)),"")</f>
        <v/>
      </c>
      <c r="I25" s="9" t="str">
        <f t="shared" si="0"/>
        <v/>
      </c>
    </row>
    <row r="26" spans="2:14" x14ac:dyDescent="0.3">
      <c r="C26" s="18"/>
      <c r="D26" s="19"/>
      <c r="E26" s="34"/>
      <c r="F26" s="8"/>
      <c r="G26" s="40" t="str">
        <f>IF(C26&lt;&gt;"",INDEX(Tarifs[],MATCH(DEVIS!C26,Tarifs[PRESTATIONS],0),3),"")</f>
        <v/>
      </c>
      <c r="H26" s="9" t="str">
        <f>IF(C26&lt;&gt;"",INDEX(Tarifs[],MATCH(DEVIS!C26,Tarifs[PRESTATIONS],0),MATCH(E26,Tarifs[#Headers],0)),"")</f>
        <v/>
      </c>
      <c r="I26" s="9" t="str">
        <f t="shared" si="0"/>
        <v/>
      </c>
    </row>
    <row r="27" spans="2:14" x14ac:dyDescent="0.3">
      <c r="C27" s="18"/>
      <c r="D27" s="19"/>
      <c r="E27" s="34"/>
      <c r="F27" s="8"/>
      <c r="G27" s="40" t="str">
        <f>IF(C27&lt;&gt;"",INDEX(Tarifs[],MATCH(DEVIS!C27,Tarifs[PRESTATIONS],0),3),"")</f>
        <v/>
      </c>
      <c r="H27" s="9" t="str">
        <f>IF(C27&lt;&gt;"",INDEX(Tarifs[],MATCH(DEVIS!C27,Tarifs[PRESTATIONS],0),MATCH(E27,Tarifs[#Headers],0)),"")</f>
        <v/>
      </c>
      <c r="I27" s="9" t="str">
        <f t="shared" si="0"/>
        <v/>
      </c>
    </row>
    <row r="28" spans="2:14" x14ac:dyDescent="0.3">
      <c r="C28" s="18"/>
      <c r="D28" s="19"/>
      <c r="E28" s="34"/>
      <c r="F28" s="8"/>
      <c r="G28" s="40" t="str">
        <f>IF(C28&lt;&gt;"",INDEX(Tarifs[],MATCH(DEVIS!C28,Tarifs[PRESTATIONS],0),3),"")</f>
        <v/>
      </c>
      <c r="H28" s="9" t="str">
        <f>IF(C28&lt;&gt;"",INDEX(Tarifs[],MATCH(DEVIS!C28,Tarifs[PRESTATIONS],0),MATCH(E28,Tarifs[#Headers],0)),"")</f>
        <v/>
      </c>
      <c r="I28" s="9" t="str">
        <f t="shared" si="0"/>
        <v/>
      </c>
    </row>
    <row r="29" spans="2:14" x14ac:dyDescent="0.3">
      <c r="C29" s="18"/>
      <c r="D29" s="19"/>
      <c r="E29" s="34"/>
      <c r="F29" s="8"/>
      <c r="G29" s="40" t="str">
        <f>IF(C29&lt;&gt;"",INDEX(Tarifs[],MATCH(DEVIS!C29,Tarifs[PRESTATIONS],0),3),"")</f>
        <v/>
      </c>
      <c r="H29" s="9" t="str">
        <f>IF(C29&lt;&gt;"",INDEX(Tarifs[],MATCH(DEVIS!C29,Tarifs[PRESTATIONS],0),MATCH(E29,Tarifs[#Headers],0)),"")</f>
        <v/>
      </c>
      <c r="I29" s="9" t="str">
        <f t="shared" si="0"/>
        <v/>
      </c>
    </row>
    <row r="30" spans="2:14" x14ac:dyDescent="0.3">
      <c r="C30" s="18"/>
      <c r="D30" s="19"/>
      <c r="E30" s="34"/>
      <c r="F30" s="8"/>
      <c r="G30" s="40" t="str">
        <f>IF(C30&lt;&gt;"",INDEX(Tarifs[],MATCH(DEVIS!C30,Tarifs[PRESTATIONS],0),3),"")</f>
        <v/>
      </c>
      <c r="H30" s="9" t="str">
        <f>IF(C30&lt;&gt;"",INDEX(Tarifs[],MATCH(DEVIS!C30,Tarifs[PRESTATIONS],0),MATCH(E30,Tarifs[#Headers],0)),"")</f>
        <v/>
      </c>
      <c r="I30" s="9" t="str">
        <f t="shared" si="0"/>
        <v/>
      </c>
    </row>
    <row r="31" spans="2:14" x14ac:dyDescent="0.3">
      <c r="C31" s="18"/>
      <c r="D31" s="19"/>
      <c r="E31" s="34"/>
      <c r="F31" s="8"/>
      <c r="G31" s="40" t="str">
        <f>IF(C31&lt;&gt;"",INDEX(Tarifs[],MATCH(DEVIS!C31,Tarifs[PRESTATIONS],0),3),"")</f>
        <v/>
      </c>
      <c r="H31" s="9" t="str">
        <f>IF(C31&lt;&gt;"",INDEX(Tarifs[],MATCH(DEVIS!C31,Tarifs[PRESTATIONS],0),MATCH(E31,Tarifs[#Headers],0)),"")</f>
        <v/>
      </c>
      <c r="I31" s="9" t="str">
        <f t="shared" si="0"/>
        <v/>
      </c>
    </row>
    <row r="32" spans="2:14" x14ac:dyDescent="0.3">
      <c r="C32" s="18"/>
      <c r="D32" s="19"/>
      <c r="E32" s="34"/>
      <c r="F32" s="8"/>
      <c r="G32" s="40" t="str">
        <f>IF(C32&lt;&gt;"",INDEX(Tarifs[],MATCH(DEVIS!C32,Tarifs[PRESTATIONS],0),3),"")</f>
        <v/>
      </c>
      <c r="H32" s="9" t="str">
        <f>IF(C32&lt;&gt;"",INDEX(Tarifs[],MATCH(DEVIS!C32,Tarifs[PRESTATIONS],0),MATCH(E32,Tarifs[#Headers],0)),"")</f>
        <v/>
      </c>
      <c r="I32" s="9" t="str">
        <f t="shared" si="0"/>
        <v/>
      </c>
    </row>
    <row r="33" spans="2:9" x14ac:dyDescent="0.3">
      <c r="C33" s="18"/>
      <c r="D33" s="19"/>
      <c r="E33" s="34"/>
      <c r="F33" s="8"/>
      <c r="G33" s="40" t="str">
        <f>IF(C33&lt;&gt;"",INDEX(Tarifs[],MATCH(DEVIS!C33,Tarifs[PRESTATIONS],0),3),"")</f>
        <v/>
      </c>
      <c r="H33" s="9" t="str">
        <f>IF(C33&lt;&gt;"",INDEX(Tarifs[],MATCH(DEVIS!C33,Tarifs[PRESTATIONS],0),MATCH(E33,Tarifs[#Headers],0)),"")</f>
        <v/>
      </c>
      <c r="I33" s="9" t="str">
        <f t="shared" si="0"/>
        <v/>
      </c>
    </row>
    <row r="34" spans="2:9" x14ac:dyDescent="0.3">
      <c r="F34" s="23" t="s">
        <v>5</v>
      </c>
      <c r="G34" s="23"/>
      <c r="H34" s="23"/>
      <c r="I34" s="9">
        <f>SUM(I23:I33)</f>
        <v>800</v>
      </c>
    </row>
    <row r="35" spans="2:9" x14ac:dyDescent="0.3">
      <c r="F35" s="10" t="s">
        <v>6</v>
      </c>
      <c r="G35" s="11"/>
      <c r="H35" s="12">
        <v>0.1</v>
      </c>
      <c r="I35" s="13">
        <f>I34*H35</f>
        <v>80</v>
      </c>
    </row>
    <row r="36" spans="2:9" x14ac:dyDescent="0.3">
      <c r="F36" s="23" t="s">
        <v>7</v>
      </c>
      <c r="G36" s="23"/>
      <c r="H36" s="23"/>
      <c r="I36" s="14">
        <f>SUM(I34:I35)</f>
        <v>880</v>
      </c>
    </row>
    <row r="39" spans="2:9" x14ac:dyDescent="0.3">
      <c r="C39" t="s">
        <v>9</v>
      </c>
    </row>
    <row r="40" spans="2:9" x14ac:dyDescent="0.3">
      <c r="C40" t="s">
        <v>40</v>
      </c>
      <c r="E40" s="2" t="s">
        <v>41</v>
      </c>
      <c r="F40" s="22">
        <f>I36*30%</f>
        <v>264</v>
      </c>
      <c r="G40" s="22"/>
      <c r="H40" s="22"/>
    </row>
    <row r="41" spans="2:9" x14ac:dyDescent="0.3">
      <c r="C41" t="s">
        <v>39</v>
      </c>
      <c r="E41" s="2" t="s">
        <v>41</v>
      </c>
      <c r="F41" s="22">
        <f>I36-F40</f>
        <v>616</v>
      </c>
      <c r="G41" s="22"/>
      <c r="H41" s="22"/>
    </row>
    <row r="43" spans="2:9" s="2" customFormat="1" x14ac:dyDescent="0.3">
      <c r="B43" s="31"/>
    </row>
    <row r="44" spans="2:9" s="2" customFormat="1" x14ac:dyDescent="0.3">
      <c r="B44" s="31"/>
    </row>
    <row r="45" spans="2:9" s="2" customFormat="1" x14ac:dyDescent="0.3">
      <c r="B45" s="31"/>
    </row>
    <row r="46" spans="2:9" s="2" customFormat="1" x14ac:dyDescent="0.3">
      <c r="B46" s="31"/>
    </row>
    <row r="47" spans="2:9" s="2" customFormat="1" x14ac:dyDescent="0.3">
      <c r="B47" s="31"/>
    </row>
    <row r="50" spans="2:9" s="2" customFormat="1" x14ac:dyDescent="0.3">
      <c r="B50" s="31"/>
      <c r="C50" s="17"/>
      <c r="D50" s="17"/>
      <c r="E50" s="17"/>
      <c r="F50" s="17"/>
      <c r="G50" s="17"/>
      <c r="H50" s="17"/>
      <c r="I50" s="17"/>
    </row>
  </sheetData>
  <mergeCells count="23">
    <mergeCell ref="H11:I11"/>
    <mergeCell ref="C31:D31"/>
    <mergeCell ref="C32:D32"/>
    <mergeCell ref="C33:D33"/>
    <mergeCell ref="D20:I20"/>
    <mergeCell ref="C22:D22"/>
    <mergeCell ref="C23:D23"/>
    <mergeCell ref="C24:D24"/>
    <mergeCell ref="C25:D25"/>
    <mergeCell ref="C26:D26"/>
    <mergeCell ref="C27:D27"/>
    <mergeCell ref="C28:D28"/>
    <mergeCell ref="C50:I50"/>
    <mergeCell ref="C29:D29"/>
    <mergeCell ref="C30:D30"/>
    <mergeCell ref="F14:I14"/>
    <mergeCell ref="F15:I15"/>
    <mergeCell ref="F16:I16"/>
    <mergeCell ref="F17:I17"/>
    <mergeCell ref="F40:H40"/>
    <mergeCell ref="F41:H41"/>
    <mergeCell ref="F36:H36"/>
    <mergeCell ref="F34:H34"/>
  </mergeCells>
  <phoneticPr fontId="6" type="noConversion"/>
  <dataValidations count="4">
    <dataValidation type="list" allowBlank="1" showInputMessage="1" showErrorMessage="1" sqref="C34" xr:uid="{00000000-0002-0000-0000-000000000000}">
      <formula1>$C$3:$C$34</formula1>
    </dataValidation>
    <dataValidation type="list" allowBlank="1" showInputMessage="1" showErrorMessage="1" sqref="E23:E33" xr:uid="{00000000-0002-0000-0000-000002000000}">
      <formula1>Zones</formula1>
    </dataValidation>
    <dataValidation type="list" allowBlank="1" showInputMessage="1" showErrorMessage="1" sqref="C23:D33" xr:uid="{00000000-0002-0000-0000-000003000000}">
      <formula1>ListePrestations</formula1>
    </dataValidation>
    <dataValidation type="list" allowBlank="1" showInputMessage="1" showErrorMessage="1" sqref="B23:B33" xr:uid="{967020C6-9F92-4AE8-9548-E74F3CD22284}">
      <formula1>ListeNatures</formula1>
    </dataValidation>
  </dataValidations>
  <pageMargins left="0.23622047244094491" right="0.23622047244094491" top="0.19685039370078741" bottom="0.35433070866141736" header="0.11811023622047245" footer="0.31496062992125984"/>
  <pageSetup paperSize="9" scale="8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'DETAIL PRESTATIONS'!$I$2:$I$10</xm:f>
          </x14:formula1>
          <xm:sqref>D20:I20</xm:sqref>
        </x14:dataValidation>
        <x14:dataValidation type="list" allowBlank="1" showInputMessage="1" showErrorMessage="1" xr:uid="{00000000-0002-0000-0000-000004000000}">
          <x14:formula1>
            <xm:f>'DETAIL PRESTATIONS'!$B$2:$B$25</xm:f>
          </x14:formula1>
          <xm:sqref>D34:E34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5"/>
  <sheetViews>
    <sheetView zoomScale="125" zoomScaleNormal="125" workbookViewId="0">
      <selection activeCell="A9" sqref="A9"/>
    </sheetView>
  </sheetViews>
  <sheetFormatPr baseColWidth="10" defaultRowHeight="18.75" x14ac:dyDescent="0.3"/>
  <cols>
    <col min="1" max="1" width="28.3984375" style="2" customWidth="1"/>
    <col min="2" max="2" width="30.69921875" customWidth="1"/>
    <col min="3" max="3" width="8.296875" style="4" customWidth="1"/>
    <col min="8" max="8" width="3.09765625" customWidth="1"/>
    <col min="9" max="9" width="31.296875" customWidth="1"/>
    <col min="10" max="10" width="3.5" style="2" customWidth="1"/>
    <col min="11" max="11" width="52.3984375" bestFit="1" customWidth="1"/>
    <col min="12" max="12" width="3.296875" customWidth="1"/>
  </cols>
  <sheetData>
    <row r="1" spans="1:13" x14ac:dyDescent="0.3">
      <c r="A1" s="4" t="s">
        <v>21</v>
      </c>
      <c r="B1" s="4" t="s">
        <v>0</v>
      </c>
      <c r="C1" s="4" t="s">
        <v>45</v>
      </c>
      <c r="D1" s="4" t="s">
        <v>11</v>
      </c>
      <c r="E1" s="4" t="s">
        <v>12</v>
      </c>
      <c r="F1" s="4" t="s">
        <v>22</v>
      </c>
      <c r="G1" s="5" t="s">
        <v>13</v>
      </c>
    </row>
    <row r="2" spans="1:13" x14ac:dyDescent="0.3">
      <c r="A2" s="35" t="s">
        <v>52</v>
      </c>
      <c r="B2" s="35" t="s">
        <v>63</v>
      </c>
      <c r="C2" s="36" t="s">
        <v>10</v>
      </c>
      <c r="D2" s="35">
        <v>70</v>
      </c>
      <c r="E2" s="37">
        <f>Tarifs[[#This Row],[ZONE 1]]+(Tarifs[[#This Row],[ZONE 1]]*10%)</f>
        <v>77</v>
      </c>
      <c r="F2" s="37">
        <f>Tarifs[[#This Row],[ZONE 1]]+(Tarifs[[#This Row],[ZONE 1]]*20%)</f>
        <v>84</v>
      </c>
      <c r="G2" s="37">
        <f>Tarifs[[#This Row],[ZONE 1]]+(Tarifs[[#This Row],[ZONE 1]]*40%)</f>
        <v>98</v>
      </c>
      <c r="I2" s="32" t="s">
        <v>49</v>
      </c>
      <c r="K2" t="s">
        <v>23</v>
      </c>
      <c r="M2" t="s">
        <v>60</v>
      </c>
    </row>
    <row r="3" spans="1:13" x14ac:dyDescent="0.3">
      <c r="A3" s="35" t="s">
        <v>52</v>
      </c>
      <c r="B3" s="35" t="s">
        <v>25</v>
      </c>
      <c r="C3" s="36" t="s">
        <v>10</v>
      </c>
      <c r="D3" s="35">
        <v>900</v>
      </c>
      <c r="E3" s="37">
        <f>Tarifs[[#This Row],[ZONE 1]]+(Tarifs[[#This Row],[ZONE 1]]*10%)</f>
        <v>990</v>
      </c>
      <c r="F3" s="37">
        <f>Tarifs[[#This Row],[ZONE 1]]+(Tarifs[[#This Row],[ZONE 1]]*20%)</f>
        <v>1080</v>
      </c>
      <c r="G3" s="37">
        <f>Tarifs[[#This Row],[ZONE 1]]+(Tarifs[[#This Row],[ZONE 1]]*40%)</f>
        <v>1260</v>
      </c>
      <c r="I3" s="39" t="s">
        <v>27</v>
      </c>
      <c r="K3" t="s">
        <v>52</v>
      </c>
      <c r="M3" t="s">
        <v>10</v>
      </c>
    </row>
    <row r="4" spans="1:13" x14ac:dyDescent="0.3">
      <c r="A4" s="35" t="s">
        <v>71</v>
      </c>
      <c r="B4" s="35" t="s">
        <v>35</v>
      </c>
      <c r="C4" s="36" t="s">
        <v>43</v>
      </c>
      <c r="D4" s="35">
        <v>1</v>
      </c>
      <c r="E4" s="37">
        <f>Tarifs[[#This Row],[ZONE 1]]+(Tarifs[[#This Row],[ZONE 1]]*10%)</f>
        <v>1.1000000000000001</v>
      </c>
      <c r="F4" s="37">
        <f>Tarifs[[#This Row],[ZONE 1]]+(Tarifs[[#This Row],[ZONE 1]]*20%)</f>
        <v>1.2</v>
      </c>
      <c r="G4" s="37">
        <f>Tarifs[[#This Row],[ZONE 1]]+(Tarifs[[#This Row],[ZONE 1]]*40%)</f>
        <v>1.4</v>
      </c>
      <c r="I4" s="39" t="s">
        <v>24</v>
      </c>
      <c r="K4" t="s">
        <v>76</v>
      </c>
      <c r="M4" t="s">
        <v>43</v>
      </c>
    </row>
    <row r="5" spans="1:13" x14ac:dyDescent="0.3">
      <c r="A5" s="35" t="s">
        <v>71</v>
      </c>
      <c r="B5" s="35" t="s">
        <v>72</v>
      </c>
      <c r="C5" s="36" t="s">
        <v>42</v>
      </c>
      <c r="D5" s="35">
        <v>1</v>
      </c>
      <c r="E5" s="37">
        <f>Tarifs[[#This Row],[ZONE 1]]+(Tarifs[[#This Row],[ZONE 1]]*10%)</f>
        <v>1.1000000000000001</v>
      </c>
      <c r="F5" s="37">
        <f>Tarifs[[#This Row],[ZONE 1]]+(Tarifs[[#This Row],[ZONE 1]]*20%)</f>
        <v>1.2</v>
      </c>
      <c r="G5" s="37">
        <f>Tarifs[[#This Row],[ZONE 1]]+(Tarifs[[#This Row],[ZONE 1]]*40%)</f>
        <v>1.4</v>
      </c>
      <c r="I5" s="39" t="s">
        <v>20</v>
      </c>
      <c r="K5" t="s">
        <v>48</v>
      </c>
      <c r="M5" t="s">
        <v>47</v>
      </c>
    </row>
    <row r="6" spans="1:13" x14ac:dyDescent="0.3">
      <c r="A6" s="35" t="s">
        <v>71</v>
      </c>
      <c r="B6" s="35" t="s">
        <v>36</v>
      </c>
      <c r="C6" s="36" t="s">
        <v>45</v>
      </c>
      <c r="D6" s="35">
        <v>1</v>
      </c>
      <c r="E6" s="37">
        <f>Tarifs[[#This Row],[ZONE 1]]+(Tarifs[[#This Row],[ZONE 1]]*10%)</f>
        <v>1.1000000000000001</v>
      </c>
      <c r="F6" s="37">
        <f>Tarifs[[#This Row],[ZONE 1]]+(Tarifs[[#This Row],[ZONE 1]]*20%)</f>
        <v>1.2</v>
      </c>
      <c r="G6" s="37">
        <f>Tarifs[[#This Row],[ZONE 1]]+(Tarifs[[#This Row],[ZONE 1]]*40%)</f>
        <v>1.4</v>
      </c>
      <c r="I6" s="39" t="s">
        <v>34</v>
      </c>
      <c r="K6" t="s">
        <v>51</v>
      </c>
      <c r="M6" t="s">
        <v>42</v>
      </c>
    </row>
    <row r="7" spans="1:13" x14ac:dyDescent="0.3">
      <c r="A7" s="35" t="s">
        <v>71</v>
      </c>
      <c r="B7" s="35" t="s">
        <v>37</v>
      </c>
      <c r="C7" s="36" t="s">
        <v>47</v>
      </c>
      <c r="D7" s="35">
        <v>1</v>
      </c>
      <c r="E7" s="37">
        <f>Tarifs[[#This Row],[ZONE 1]]+(Tarifs[[#This Row],[ZONE 1]]*10%)</f>
        <v>1.1000000000000001</v>
      </c>
      <c r="F7" s="37">
        <f>Tarifs[[#This Row],[ZONE 1]]+(Tarifs[[#This Row],[ZONE 1]]*20%)</f>
        <v>1.2</v>
      </c>
      <c r="G7" s="37">
        <f>Tarifs[[#This Row],[ZONE 1]]+(Tarifs[[#This Row],[ZONE 1]]*40%)</f>
        <v>1.4</v>
      </c>
      <c r="I7" s="39" t="s">
        <v>54</v>
      </c>
      <c r="K7" t="s">
        <v>77</v>
      </c>
      <c r="M7" t="s">
        <v>45</v>
      </c>
    </row>
    <row r="8" spans="1:13" x14ac:dyDescent="0.3">
      <c r="A8" s="35" t="s">
        <v>71</v>
      </c>
      <c r="B8" s="35" t="s">
        <v>57</v>
      </c>
      <c r="C8" s="36" t="s">
        <v>42</v>
      </c>
      <c r="D8" s="35">
        <v>21</v>
      </c>
      <c r="E8" s="37">
        <f>Tarifs[[#This Row],[ZONE 1]]+(Tarifs[[#This Row],[ZONE 1]]*10%)</f>
        <v>23.1</v>
      </c>
      <c r="F8" s="37">
        <f>Tarifs[[#This Row],[ZONE 1]]+(Tarifs[[#This Row],[ZONE 1]]*20%)</f>
        <v>25.2</v>
      </c>
      <c r="G8" s="37">
        <f>Tarifs[[#This Row],[ZONE 1]]+(Tarifs[[#This Row],[ZONE 1]]*40%)</f>
        <v>29.4</v>
      </c>
      <c r="I8" s="39" t="s">
        <v>53</v>
      </c>
      <c r="K8" t="s">
        <v>26</v>
      </c>
    </row>
    <row r="9" spans="1:13" x14ac:dyDescent="0.3">
      <c r="A9" s="35" t="s">
        <v>48</v>
      </c>
      <c r="B9" s="35" t="s">
        <v>56</v>
      </c>
      <c r="C9" s="36" t="s">
        <v>10</v>
      </c>
      <c r="D9" s="35">
        <v>400</v>
      </c>
      <c r="E9" s="37">
        <f>Tarifs[[#This Row],[ZONE 1]]+(Tarifs[[#This Row],[ZONE 1]]*10%)</f>
        <v>440</v>
      </c>
      <c r="F9" s="37">
        <f>Tarifs[[#This Row],[ZONE 1]]+(Tarifs[[#This Row],[ZONE 1]]*20%)</f>
        <v>480</v>
      </c>
      <c r="G9" s="37">
        <f>Tarifs[[#This Row],[ZONE 1]]+(Tarifs[[#This Row],[ZONE 1]]*40%)</f>
        <v>560</v>
      </c>
      <c r="I9" s="39" t="s">
        <v>19</v>
      </c>
      <c r="K9" t="s">
        <v>50</v>
      </c>
    </row>
    <row r="10" spans="1:13" x14ac:dyDescent="0.3">
      <c r="A10" s="35" t="s">
        <v>51</v>
      </c>
      <c r="B10" s="35" t="s">
        <v>78</v>
      </c>
      <c r="C10" s="36" t="s">
        <v>10</v>
      </c>
      <c r="D10" s="35">
        <v>100</v>
      </c>
      <c r="E10" s="37">
        <f>Tarifs[[#This Row],[ZONE 1]]+(Tarifs[[#This Row],[ZONE 1]]*10%)</f>
        <v>110</v>
      </c>
      <c r="F10" s="37">
        <f>Tarifs[[#This Row],[ZONE 1]]+(Tarifs[[#This Row],[ZONE 1]]*20%)</f>
        <v>120</v>
      </c>
      <c r="G10" s="37">
        <f>Tarifs[[#This Row],[ZONE 1]]+(Tarifs[[#This Row],[ZONE 1]]*40%)</f>
        <v>140</v>
      </c>
      <c r="I10" s="39" t="s">
        <v>30</v>
      </c>
      <c r="K10" t="s">
        <v>65</v>
      </c>
    </row>
    <row r="11" spans="1:13" x14ac:dyDescent="0.3">
      <c r="A11" s="35" t="s">
        <v>55</v>
      </c>
      <c r="B11" s="35" t="s">
        <v>79</v>
      </c>
      <c r="C11" s="36" t="s">
        <v>10</v>
      </c>
      <c r="D11" s="35">
        <v>1</v>
      </c>
      <c r="E11" s="37">
        <f>Tarifs[[#This Row],[ZONE 1]]+(Tarifs[[#This Row],[ZONE 1]]*10%)</f>
        <v>1.1000000000000001</v>
      </c>
      <c r="F11" s="37">
        <f>Tarifs[[#This Row],[ZONE 1]]+(Tarifs[[#This Row],[ZONE 1]]*20%)</f>
        <v>1.2</v>
      </c>
      <c r="G11" s="37">
        <f>Tarifs[[#This Row],[ZONE 1]]+(Tarifs[[#This Row],[ZONE 1]]*40%)</f>
        <v>1.4</v>
      </c>
      <c r="I11" s="39"/>
      <c r="K11" t="s">
        <v>69</v>
      </c>
    </row>
    <row r="12" spans="1:13" x14ac:dyDescent="0.3">
      <c r="A12" s="35" t="s">
        <v>26</v>
      </c>
      <c r="B12" s="35" t="s">
        <v>64</v>
      </c>
      <c r="C12" s="36" t="s">
        <v>47</v>
      </c>
      <c r="D12" s="35">
        <v>15</v>
      </c>
      <c r="E12" s="37">
        <f>Tarifs[[#This Row],[ZONE 1]]+(Tarifs[[#This Row],[ZONE 1]]*10%)</f>
        <v>16.5</v>
      </c>
      <c r="F12" s="37">
        <f>Tarifs[[#This Row],[ZONE 1]]+(Tarifs[[#This Row],[ZONE 1]]*20%)</f>
        <v>18</v>
      </c>
      <c r="G12" s="37">
        <f>Tarifs[[#This Row],[ZONE 1]]+(Tarifs[[#This Row],[ZONE 1]]*40%)</f>
        <v>21</v>
      </c>
      <c r="I12" s="39"/>
      <c r="K12" t="s">
        <v>46</v>
      </c>
    </row>
    <row r="13" spans="1:13" x14ac:dyDescent="0.3">
      <c r="A13" s="35" t="s">
        <v>26</v>
      </c>
      <c r="B13" s="35" t="s">
        <v>66</v>
      </c>
      <c r="C13" s="36" t="s">
        <v>10</v>
      </c>
      <c r="D13" s="35">
        <v>4188</v>
      </c>
      <c r="E13" s="37">
        <f>Tarifs[[#This Row],[ZONE 1]]+(Tarifs[[#This Row],[ZONE 1]]*10%)</f>
        <v>4606.8</v>
      </c>
      <c r="F13" s="37">
        <f>Tarifs[[#This Row],[ZONE 1]]+(Tarifs[[#This Row],[ZONE 1]]*20%)</f>
        <v>5025.6000000000004</v>
      </c>
      <c r="G13" s="37">
        <f>Tarifs[[#This Row],[ZONE 1]]+(Tarifs[[#This Row],[ZONE 1]]*40%)</f>
        <v>5863.2</v>
      </c>
    </row>
    <row r="14" spans="1:13" x14ac:dyDescent="0.3">
      <c r="A14" s="38" t="s">
        <v>26</v>
      </c>
      <c r="B14" s="38" t="s">
        <v>67</v>
      </c>
      <c r="C14" s="36" t="s">
        <v>47</v>
      </c>
      <c r="D14" s="38">
        <v>70</v>
      </c>
      <c r="E14" s="37">
        <f>Tarifs[[#This Row],[ZONE 1]]+(Tarifs[[#This Row],[ZONE 1]]*10%)</f>
        <v>77</v>
      </c>
      <c r="F14" s="37">
        <f>Tarifs[[#This Row],[ZONE 1]]+(Tarifs[[#This Row],[ZONE 1]]*20%)</f>
        <v>84</v>
      </c>
      <c r="G14" s="37">
        <f>Tarifs[[#This Row],[ZONE 1]]+(Tarifs[[#This Row],[ZONE 1]]*40%)</f>
        <v>98</v>
      </c>
    </row>
    <row r="15" spans="1:13" x14ac:dyDescent="0.3">
      <c r="A15" s="38" t="s">
        <v>26</v>
      </c>
      <c r="B15" s="38" t="s">
        <v>68</v>
      </c>
      <c r="C15" s="36" t="s">
        <v>42</v>
      </c>
      <c r="D15" s="38">
        <v>20.5</v>
      </c>
      <c r="E15" s="37">
        <f>Tarifs[[#This Row],[ZONE 1]]+(Tarifs[[#This Row],[ZONE 1]]*10%)</f>
        <v>22.55</v>
      </c>
      <c r="F15" s="37">
        <f>Tarifs[[#This Row],[ZONE 1]]+(Tarifs[[#This Row],[ZONE 1]]*20%)</f>
        <v>24.6</v>
      </c>
      <c r="G15" s="37">
        <f>Tarifs[[#This Row],[ZONE 1]]+(Tarifs[[#This Row],[ZONE 1]]*40%)</f>
        <v>28.700000000000003</v>
      </c>
    </row>
    <row r="16" spans="1:13" x14ac:dyDescent="0.3">
      <c r="A16" s="38" t="s">
        <v>50</v>
      </c>
      <c r="B16" s="38" t="s">
        <v>14</v>
      </c>
      <c r="C16" s="36" t="s">
        <v>10</v>
      </c>
      <c r="D16" s="38">
        <v>180</v>
      </c>
      <c r="E16" s="37">
        <f>Tarifs[[#This Row],[ZONE 1]]+(Tarifs[[#This Row],[ZONE 1]]*10%)</f>
        <v>198</v>
      </c>
      <c r="F16" s="37">
        <f>Tarifs[[#This Row],[ZONE 1]]+(Tarifs[[#This Row],[ZONE 1]]*20%)</f>
        <v>216</v>
      </c>
      <c r="G16" s="37">
        <f>Tarifs[[#This Row],[ZONE 1]]+(Tarifs[[#This Row],[ZONE 1]]*40%)</f>
        <v>252</v>
      </c>
    </row>
    <row r="17" spans="1:7" x14ac:dyDescent="0.3">
      <c r="A17" s="38" t="s">
        <v>50</v>
      </c>
      <c r="B17" s="38" t="s">
        <v>15</v>
      </c>
      <c r="C17" s="36" t="s">
        <v>10</v>
      </c>
      <c r="D17" s="38">
        <v>80</v>
      </c>
      <c r="E17" s="37">
        <f>Tarifs[[#This Row],[ZONE 1]]+(Tarifs[[#This Row],[ZONE 1]]*10%)</f>
        <v>88</v>
      </c>
      <c r="F17" s="37">
        <f>Tarifs[[#This Row],[ZONE 1]]+(Tarifs[[#This Row],[ZONE 1]]*20%)</f>
        <v>96</v>
      </c>
      <c r="G17" s="37">
        <f>Tarifs[[#This Row],[ZONE 1]]+(Tarifs[[#This Row],[ZONE 1]]*40%)</f>
        <v>112</v>
      </c>
    </row>
    <row r="18" spans="1:7" x14ac:dyDescent="0.3">
      <c r="A18" s="38" t="s">
        <v>50</v>
      </c>
      <c r="B18" s="38" t="s">
        <v>16</v>
      </c>
      <c r="C18" s="36" t="s">
        <v>10</v>
      </c>
      <c r="D18" s="38">
        <v>155</v>
      </c>
      <c r="E18" s="37">
        <f>Tarifs[[#This Row],[ZONE 1]]+(Tarifs[[#This Row],[ZONE 1]]*10%)</f>
        <v>170.5</v>
      </c>
      <c r="F18" s="37">
        <f>Tarifs[[#This Row],[ZONE 1]]+(Tarifs[[#This Row],[ZONE 1]]*20%)</f>
        <v>186</v>
      </c>
      <c r="G18" s="37">
        <f>Tarifs[[#This Row],[ZONE 1]]+(Tarifs[[#This Row],[ZONE 1]]*40%)</f>
        <v>217</v>
      </c>
    </row>
    <row r="19" spans="1:7" x14ac:dyDescent="0.3">
      <c r="A19" s="38" t="s">
        <v>50</v>
      </c>
      <c r="B19" s="38" t="s">
        <v>57</v>
      </c>
      <c r="C19" s="36" t="s">
        <v>42</v>
      </c>
      <c r="D19" s="38">
        <v>21</v>
      </c>
      <c r="E19" s="37">
        <f>Tarifs[[#This Row],[ZONE 1]]+(Tarifs[[#This Row],[ZONE 1]]*10%)</f>
        <v>23.1</v>
      </c>
      <c r="F19" s="37">
        <f>Tarifs[[#This Row],[ZONE 1]]+(Tarifs[[#This Row],[ZONE 1]]*20%)</f>
        <v>25.2</v>
      </c>
      <c r="G19" s="37">
        <f>Tarifs[[#This Row],[ZONE 1]]+(Tarifs[[#This Row],[ZONE 1]]*40%)</f>
        <v>29.4</v>
      </c>
    </row>
    <row r="20" spans="1:7" x14ac:dyDescent="0.3">
      <c r="A20" s="38" t="s">
        <v>50</v>
      </c>
      <c r="B20" s="38" t="s">
        <v>58</v>
      </c>
      <c r="C20" s="36" t="s">
        <v>42</v>
      </c>
      <c r="D20" s="38">
        <v>20.5</v>
      </c>
      <c r="E20" s="37">
        <f>Tarifs[[#This Row],[ZONE 1]]+(Tarifs[[#This Row],[ZONE 1]]*10%)</f>
        <v>22.55</v>
      </c>
      <c r="F20" s="37">
        <f>Tarifs[[#This Row],[ZONE 1]]+(Tarifs[[#This Row],[ZONE 1]]*20%)</f>
        <v>24.6</v>
      </c>
      <c r="G20" s="37">
        <f>Tarifs[[#This Row],[ZONE 1]]+(Tarifs[[#This Row],[ZONE 1]]*40%)</f>
        <v>28.700000000000003</v>
      </c>
    </row>
    <row r="21" spans="1:7" x14ac:dyDescent="0.3">
      <c r="A21" s="38" t="s">
        <v>50</v>
      </c>
      <c r="B21" s="38" t="s">
        <v>59</v>
      </c>
      <c r="C21" s="36" t="s">
        <v>47</v>
      </c>
      <c r="D21" s="38">
        <v>68</v>
      </c>
      <c r="E21" s="37">
        <f>Tarifs[[#This Row],[ZONE 1]]+(Tarifs[[#This Row],[ZONE 1]]*10%)</f>
        <v>74.8</v>
      </c>
      <c r="F21" s="37">
        <f>Tarifs[[#This Row],[ZONE 1]]+(Tarifs[[#This Row],[ZONE 1]]*20%)</f>
        <v>81.599999999999994</v>
      </c>
      <c r="G21" s="37">
        <f>Tarifs[[#This Row],[ZONE 1]]+(Tarifs[[#This Row],[ZONE 1]]*40%)</f>
        <v>95.2</v>
      </c>
    </row>
    <row r="22" spans="1:7" x14ac:dyDescent="0.3">
      <c r="A22" s="38" t="s">
        <v>50</v>
      </c>
      <c r="B22" s="38" t="s">
        <v>61</v>
      </c>
      <c r="C22" s="36" t="s">
        <v>42</v>
      </c>
      <c r="D22" s="38">
        <v>3.5</v>
      </c>
      <c r="E22" s="37">
        <f>Tarifs[[#This Row],[ZONE 1]]+(Tarifs[[#This Row],[ZONE 1]]*10%)</f>
        <v>3.85</v>
      </c>
      <c r="F22" s="37">
        <f>Tarifs[[#This Row],[ZONE 1]]+(Tarifs[[#This Row],[ZONE 1]]*20%)</f>
        <v>4.2</v>
      </c>
      <c r="G22" s="37">
        <f>Tarifs[[#This Row],[ZONE 1]]+(Tarifs[[#This Row],[ZONE 1]]*40%)</f>
        <v>4.9000000000000004</v>
      </c>
    </row>
    <row r="23" spans="1:7" x14ac:dyDescent="0.3">
      <c r="A23" s="38" t="s">
        <v>50</v>
      </c>
      <c r="B23" s="38" t="s">
        <v>62</v>
      </c>
      <c r="C23" s="36" t="s">
        <v>43</v>
      </c>
      <c r="D23" s="38">
        <v>30</v>
      </c>
      <c r="E23" s="37">
        <f>Tarifs[[#This Row],[ZONE 1]]+(Tarifs[[#This Row],[ZONE 1]]*10%)</f>
        <v>33</v>
      </c>
      <c r="F23" s="37">
        <f>Tarifs[[#This Row],[ZONE 1]]+(Tarifs[[#This Row],[ZONE 1]]*20%)</f>
        <v>36</v>
      </c>
      <c r="G23" s="37">
        <f>Tarifs[[#This Row],[ZONE 1]]+(Tarifs[[#This Row],[ZONE 1]]*40%)</f>
        <v>42</v>
      </c>
    </row>
    <row r="24" spans="1:7" x14ac:dyDescent="0.3">
      <c r="A24" s="38" t="s">
        <v>65</v>
      </c>
      <c r="B24" s="38" t="s">
        <v>80</v>
      </c>
      <c r="C24" s="36" t="s">
        <v>10</v>
      </c>
      <c r="D24" s="38">
        <v>1</v>
      </c>
      <c r="E24" s="37">
        <f>Tarifs[[#This Row],[ZONE 1]]+(Tarifs[[#This Row],[ZONE 1]]*10%)</f>
        <v>1.1000000000000001</v>
      </c>
      <c r="F24" s="37">
        <f>Tarifs[[#This Row],[ZONE 1]]+(Tarifs[[#This Row],[ZONE 1]]*20%)</f>
        <v>1.2</v>
      </c>
      <c r="G24" s="37">
        <f>Tarifs[[#This Row],[ZONE 1]]+(Tarifs[[#This Row],[ZONE 1]]*40%)</f>
        <v>1.4</v>
      </c>
    </row>
    <row r="25" spans="1:7" x14ac:dyDescent="0.3">
      <c r="A25" s="38" t="s">
        <v>69</v>
      </c>
      <c r="B25" s="38" t="s">
        <v>31</v>
      </c>
      <c r="C25" s="36" t="s">
        <v>43</v>
      </c>
      <c r="D25" s="38">
        <v>1</v>
      </c>
      <c r="E25" s="37">
        <f>Tarifs[[#This Row],[ZONE 1]]+(Tarifs[[#This Row],[ZONE 1]]*10%)</f>
        <v>1.1000000000000001</v>
      </c>
      <c r="F25" s="37">
        <f>Tarifs[[#This Row],[ZONE 1]]+(Tarifs[[#This Row],[ZONE 1]]*20%)</f>
        <v>1.2</v>
      </c>
      <c r="G25" s="37">
        <f>Tarifs[[#This Row],[ZONE 1]]+(Tarifs[[#This Row],[ZONE 1]]*40%)</f>
        <v>1.4</v>
      </c>
    </row>
    <row r="26" spans="1:7" x14ac:dyDescent="0.3">
      <c r="A26" s="38" t="s">
        <v>69</v>
      </c>
      <c r="B26" s="38" t="s">
        <v>32</v>
      </c>
      <c r="C26" s="36" t="s">
        <v>43</v>
      </c>
      <c r="D26" s="38">
        <v>1</v>
      </c>
      <c r="E26" s="37">
        <f>Tarifs[[#This Row],[ZONE 1]]+(Tarifs[[#This Row],[ZONE 1]]*10%)</f>
        <v>1.1000000000000001</v>
      </c>
      <c r="F26" s="37">
        <f>Tarifs[[#This Row],[ZONE 1]]+(Tarifs[[#This Row],[ZONE 1]]*20%)</f>
        <v>1.2</v>
      </c>
      <c r="G26" s="37">
        <f>Tarifs[[#This Row],[ZONE 1]]+(Tarifs[[#This Row],[ZONE 1]]*40%)</f>
        <v>1.4</v>
      </c>
    </row>
    <row r="27" spans="1:7" x14ac:dyDescent="0.3">
      <c r="A27" s="38" t="s">
        <v>69</v>
      </c>
      <c r="B27" s="38" t="s">
        <v>33</v>
      </c>
      <c r="C27" s="36" t="s">
        <v>43</v>
      </c>
      <c r="D27" s="38">
        <v>1</v>
      </c>
      <c r="E27" s="37">
        <f>Tarifs[[#This Row],[ZONE 1]]+(Tarifs[[#This Row],[ZONE 1]]*10%)</f>
        <v>1.1000000000000001</v>
      </c>
      <c r="F27" s="37">
        <f>Tarifs[[#This Row],[ZONE 1]]+(Tarifs[[#This Row],[ZONE 1]]*20%)</f>
        <v>1.2</v>
      </c>
      <c r="G27" s="37">
        <f>Tarifs[[#This Row],[ZONE 1]]+(Tarifs[[#This Row],[ZONE 1]]*40%)</f>
        <v>1.4</v>
      </c>
    </row>
    <row r="28" spans="1:7" x14ac:dyDescent="0.3">
      <c r="A28" s="38" t="s">
        <v>69</v>
      </c>
      <c r="B28" s="38" t="s">
        <v>70</v>
      </c>
      <c r="C28" s="36" t="s">
        <v>43</v>
      </c>
      <c r="D28" s="38">
        <v>1</v>
      </c>
      <c r="E28" s="37">
        <f>Tarifs[[#This Row],[ZONE 1]]+(Tarifs[[#This Row],[ZONE 1]]*10%)</f>
        <v>1.1000000000000001</v>
      </c>
      <c r="F28" s="37">
        <f>Tarifs[[#This Row],[ZONE 1]]+(Tarifs[[#This Row],[ZONE 1]]*20%)</f>
        <v>1.2</v>
      </c>
      <c r="G28" s="37">
        <f>Tarifs[[#This Row],[ZONE 1]]+(Tarifs[[#This Row],[ZONE 1]]*40%)</f>
        <v>1.4</v>
      </c>
    </row>
    <row r="29" spans="1:7" x14ac:dyDescent="0.3">
      <c r="A29" s="38" t="s">
        <v>69</v>
      </c>
      <c r="B29" s="38" t="s">
        <v>73</v>
      </c>
      <c r="C29" s="36" t="s">
        <v>43</v>
      </c>
      <c r="D29" s="38">
        <v>1</v>
      </c>
      <c r="E29" s="37">
        <f>Tarifs[[#This Row],[ZONE 1]]+(Tarifs[[#This Row],[ZONE 1]]*10%)</f>
        <v>1.1000000000000001</v>
      </c>
      <c r="F29" s="37">
        <f>Tarifs[[#This Row],[ZONE 1]]+(Tarifs[[#This Row],[ZONE 1]]*20%)</f>
        <v>1.2</v>
      </c>
      <c r="G29" s="37">
        <f>Tarifs[[#This Row],[ZONE 1]]+(Tarifs[[#This Row],[ZONE 1]]*40%)</f>
        <v>1.4</v>
      </c>
    </row>
    <row r="30" spans="1:7" x14ac:dyDescent="0.3">
      <c r="A30" s="38" t="s">
        <v>69</v>
      </c>
      <c r="B30" s="38" t="s">
        <v>74</v>
      </c>
      <c r="C30" s="36" t="s">
        <v>43</v>
      </c>
      <c r="D30" s="38">
        <v>1</v>
      </c>
      <c r="E30" s="37">
        <f>Tarifs[[#This Row],[ZONE 1]]+(Tarifs[[#This Row],[ZONE 1]]*10%)</f>
        <v>1.1000000000000001</v>
      </c>
      <c r="F30" s="37">
        <f>Tarifs[[#This Row],[ZONE 1]]+(Tarifs[[#This Row],[ZONE 1]]*20%)</f>
        <v>1.2</v>
      </c>
      <c r="G30" s="37">
        <f>Tarifs[[#This Row],[ZONE 1]]+(Tarifs[[#This Row],[ZONE 1]]*40%)</f>
        <v>1.4</v>
      </c>
    </row>
    <row r="31" spans="1:7" x14ac:dyDescent="0.3">
      <c r="A31" s="38" t="s">
        <v>69</v>
      </c>
      <c r="B31" s="38" t="s">
        <v>75</v>
      </c>
      <c r="C31" s="36" t="s">
        <v>43</v>
      </c>
      <c r="D31" s="38">
        <v>1</v>
      </c>
      <c r="E31" s="37">
        <f>Tarifs[[#This Row],[ZONE 1]]+(Tarifs[[#This Row],[ZONE 1]]*10%)</f>
        <v>1.1000000000000001</v>
      </c>
      <c r="F31" s="37">
        <f>Tarifs[[#This Row],[ZONE 1]]+(Tarifs[[#This Row],[ZONE 1]]*20%)</f>
        <v>1.2</v>
      </c>
      <c r="G31" s="37">
        <f>Tarifs[[#This Row],[ZONE 1]]+(Tarifs[[#This Row],[ZONE 1]]*40%)</f>
        <v>1.4</v>
      </c>
    </row>
    <row r="32" spans="1:7" x14ac:dyDescent="0.3">
      <c r="A32" s="38" t="s">
        <v>46</v>
      </c>
      <c r="B32" s="38" t="s">
        <v>1</v>
      </c>
      <c r="C32" s="36" t="s">
        <v>43</v>
      </c>
      <c r="D32" s="38">
        <v>17</v>
      </c>
      <c r="E32" s="37">
        <f>Tarifs[[#This Row],[ZONE 1]]+(Tarifs[[#This Row],[ZONE 1]]*10%)</f>
        <v>18.7</v>
      </c>
      <c r="F32" s="37">
        <f>Tarifs[[#This Row],[ZONE 1]]+(Tarifs[[#This Row],[ZONE 1]]*20%)</f>
        <v>20.399999999999999</v>
      </c>
      <c r="G32" s="37">
        <f>Tarifs[[#This Row],[ZONE 1]]+(Tarifs[[#This Row],[ZONE 1]]*40%)</f>
        <v>23.8</v>
      </c>
    </row>
    <row r="33" spans="1:7" x14ac:dyDescent="0.3">
      <c r="A33" s="38" t="s">
        <v>46</v>
      </c>
      <c r="B33" s="38" t="s">
        <v>29</v>
      </c>
      <c r="C33" s="36" t="s">
        <v>43</v>
      </c>
      <c r="D33" s="38">
        <v>7</v>
      </c>
      <c r="E33" s="37">
        <f>Tarifs[[#This Row],[ZONE 1]]+(Tarifs[[#This Row],[ZONE 1]]*10%)</f>
        <v>7.7</v>
      </c>
      <c r="F33" s="37">
        <f>Tarifs[[#This Row],[ZONE 1]]+(Tarifs[[#This Row],[ZONE 1]]*20%)</f>
        <v>8.4</v>
      </c>
      <c r="G33" s="37">
        <f>Tarifs[[#This Row],[ZONE 1]]+(Tarifs[[#This Row],[ZONE 1]]*40%)</f>
        <v>9.8000000000000007</v>
      </c>
    </row>
    <row r="34" spans="1:7" x14ac:dyDescent="0.3">
      <c r="A34" s="38" t="s">
        <v>46</v>
      </c>
      <c r="B34" s="38" t="s">
        <v>44</v>
      </c>
      <c r="C34" s="36" t="s">
        <v>43</v>
      </c>
      <c r="D34" s="38">
        <v>60</v>
      </c>
      <c r="E34" s="37">
        <f>Tarifs[[#This Row],[ZONE 1]]+(Tarifs[[#This Row],[ZONE 1]]*10%)</f>
        <v>66</v>
      </c>
      <c r="F34" s="37">
        <f>Tarifs[[#This Row],[ZONE 1]]+(Tarifs[[#This Row],[ZONE 1]]*20%)</f>
        <v>72</v>
      </c>
      <c r="G34" s="37">
        <f>Tarifs[[#This Row],[ZONE 1]]+(Tarifs[[#This Row],[ZONE 1]]*40%)</f>
        <v>84</v>
      </c>
    </row>
    <row r="35" spans="1:7" x14ac:dyDescent="0.3">
      <c r="A35" s="38" t="s">
        <v>46</v>
      </c>
      <c r="B35" s="38" t="s">
        <v>28</v>
      </c>
      <c r="C35" s="36" t="s">
        <v>10</v>
      </c>
      <c r="D35" s="38">
        <v>3064</v>
      </c>
      <c r="E35" s="37">
        <f>Tarifs[[#This Row],[ZONE 1]]+(Tarifs[[#This Row],[ZONE 1]]*10%)</f>
        <v>3370.4</v>
      </c>
      <c r="F35" s="37">
        <f>Tarifs[[#This Row],[ZONE 1]]+(Tarifs[[#This Row],[ZONE 1]]*20%)</f>
        <v>3676.8</v>
      </c>
      <c r="G35" s="37">
        <f>Tarifs[[#This Row],[ZONE 1]]+(Tarifs[[#This Row],[ZONE 1]]*40%)</f>
        <v>4289.6000000000004</v>
      </c>
    </row>
  </sheetData>
  <phoneticPr fontId="6" type="noConversion"/>
  <dataValidations count="1">
    <dataValidation type="list" allowBlank="1" showInputMessage="1" showErrorMessage="1" sqref="C2:C35" xr:uid="{3A7C9E0B-09C0-43E3-9803-D563ED8AC8FB}">
      <formula1>$M$3:$M$7</formula1>
    </dataValidation>
  </dataValidations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DEVIS</vt:lpstr>
      <vt:lpstr>DETAIL PRESTATIONS</vt:lpstr>
      <vt:lpstr>ListeNatures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GEHIN</dc:creator>
  <cp:lastModifiedBy>Myriam GEHIN</cp:lastModifiedBy>
  <cp:lastPrinted>2019-09-20T10:45:15Z</cp:lastPrinted>
  <dcterms:created xsi:type="dcterms:W3CDTF">2019-07-17T13:42:48Z</dcterms:created>
  <dcterms:modified xsi:type="dcterms:W3CDTF">2019-09-20T13:43:27Z</dcterms:modified>
</cp:coreProperties>
</file>