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5480" windowHeight="10035" tabRatio="965"/>
  </bookViews>
  <sheets>
    <sheet name="Garde" sheetId="5" r:id="rId1"/>
    <sheet name="equipier1" sheetId="1" r:id="rId2"/>
    <sheet name="equipier 2" sheetId="6" r:id="rId3"/>
    <sheet name="equipier 3" sheetId="7" r:id="rId4"/>
    <sheet name="equipier 4" sheetId="8" r:id="rId5"/>
    <sheet name="equipier 5" sheetId="9" r:id="rId6"/>
    <sheet name="equipier 6" sheetId="13" r:id="rId7"/>
    <sheet name="equipier7" sheetId="14" r:id="rId8"/>
    <sheet name="equipier 8" sheetId="11" r:id="rId9"/>
    <sheet name="equipier 9" sheetId="12" r:id="rId10"/>
    <sheet name="equipier 10" sheetId="17" r:id="rId11"/>
    <sheet name="Sous off 1" sheetId="15" r:id="rId12"/>
    <sheet name="Sous off 2" sheetId="16" r:id="rId13"/>
    <sheet name="Sous off 3" sheetId="19" r:id="rId14"/>
    <sheet name="Sous off 4" sheetId="20" r:id="rId15"/>
    <sheet name="Sous off 5" sheetId="21" r:id="rId16"/>
    <sheet name="Sous off 6" sheetId="23" r:id="rId17"/>
  </sheets>
  <definedNames>
    <definedName name="_xlnm.Print_Area" localSheetId="10">'equipier 10'!$A$1:$Q$13</definedName>
    <definedName name="_xlnm.Print_Area" localSheetId="2">'equipier 2'!$A$1:$Q$13</definedName>
    <definedName name="_xlnm.Print_Area" localSheetId="3">'equipier 3'!$A$1:$Q$13</definedName>
    <definedName name="_xlnm.Print_Area" localSheetId="4">'equipier 4'!$A$1:$Q$13</definedName>
    <definedName name="_xlnm.Print_Area" localSheetId="5">'equipier 5'!$A$1:$Q$13</definedName>
    <definedName name="_xlnm.Print_Area" localSheetId="6">'equipier 6'!$A$1:$Q$13</definedName>
    <definedName name="_xlnm.Print_Area" localSheetId="8">'equipier 8'!$A$1:$Q$13</definedName>
    <definedName name="_xlnm.Print_Area" localSheetId="9">'equipier 9'!$A$1:$Q$13</definedName>
    <definedName name="_xlnm.Print_Area" localSheetId="1">equipier1!$A$1:$Q$14</definedName>
    <definedName name="_xlnm.Print_Area" localSheetId="7">equipier7!$A$1:$Q$13</definedName>
    <definedName name="_xlnm.Print_Area" localSheetId="0">Garde!$J$1:$Z$49</definedName>
    <definedName name="_xlnm.Print_Area" localSheetId="11">'Sous off 1'!$A$1:$P$11</definedName>
    <definedName name="_xlnm.Print_Area" localSheetId="12">'Sous off 2'!$A$1:$P$11</definedName>
    <definedName name="_xlnm.Print_Area" localSheetId="13">'Sous off 3'!$A$1:$P$11</definedName>
    <definedName name="_xlnm.Print_Area" localSheetId="14">'Sous off 4'!$A$1:$P$11</definedName>
    <definedName name="_xlnm.Print_Area" localSheetId="15">'Sous off 5'!$A$1:$P$11</definedName>
    <definedName name="_xlnm.Print_Area" localSheetId="16">'Sous off 6'!$A$1:$P$11</definedName>
  </definedNames>
  <calcPr calcId="125725"/>
</workbook>
</file>

<file path=xl/calcChain.xml><?xml version="1.0" encoding="utf-8"?>
<calcChain xmlns="http://schemas.openxmlformats.org/spreadsheetml/2006/main">
  <c r="J52" i="5" a="1"/>
  <c r="J52" s="1"/>
  <c r="J53" a="1"/>
  <c r="J53" s="1"/>
  <c r="L12" s="1"/>
  <c r="J54" a="1"/>
  <c r="J54" s="1"/>
  <c r="N12" s="1"/>
  <c r="J55" a="1"/>
  <c r="J55" s="1"/>
  <c r="P12" s="1"/>
  <c r="J56" a="1"/>
  <c r="J56" s="1"/>
  <c r="R12" s="1"/>
  <c r="J57" a="1"/>
  <c r="J57" s="1"/>
  <c r="T12" s="1"/>
  <c r="J58" a="1"/>
  <c r="J58" s="1"/>
  <c r="V12" s="1"/>
  <c r="J59" a="1"/>
  <c r="J59" s="1"/>
  <c r="X12" s="1"/>
  <c r="J60" a="1"/>
  <c r="J60" s="1"/>
  <c r="Z12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89" a="1"/>
  <c r="J89" s="1"/>
  <c r="J90" a="1"/>
  <c r="J90" s="1"/>
  <c r="N90" a="1"/>
  <c r="N90" s="1"/>
  <c r="N89" a="1"/>
  <c r="N89" s="1"/>
  <c r="N88" a="1"/>
  <c r="N88" s="1"/>
  <c r="N87" a="1"/>
  <c r="N87" s="1"/>
  <c r="N86" a="1"/>
  <c r="N86" s="1"/>
  <c r="N85" a="1"/>
  <c r="N85" s="1"/>
  <c r="N84" a="1"/>
  <c r="N84" s="1"/>
  <c r="N83" a="1"/>
  <c r="N83" s="1"/>
  <c r="N82" a="1"/>
  <c r="N82" s="1"/>
  <c r="N81" a="1"/>
  <c r="N81" s="1"/>
  <c r="N80" a="1"/>
  <c r="N80" s="1"/>
  <c r="N79" a="1"/>
  <c r="N79" s="1"/>
  <c r="N78" a="1"/>
  <c r="N78" s="1"/>
  <c r="N77" a="1"/>
  <c r="N77" s="1"/>
  <c r="N76" a="1"/>
  <c r="N76" s="1"/>
  <c r="N75" a="1"/>
  <c r="N75" s="1"/>
  <c r="N74" a="1"/>
  <c r="N74" s="1"/>
  <c r="N73" a="1"/>
  <c r="N73" s="1"/>
  <c r="N72" a="1"/>
  <c r="N72" s="1"/>
  <c r="N71" a="1"/>
  <c r="N71" s="1"/>
  <c r="N70" a="1"/>
  <c r="N70" s="1"/>
  <c r="N69" a="1"/>
  <c r="N69" s="1"/>
  <c r="N68" a="1"/>
  <c r="N68" s="1"/>
  <c r="N67" a="1"/>
  <c r="N67" s="1"/>
  <c r="N66" a="1"/>
  <c r="N66" s="1"/>
  <c r="N65" a="1"/>
  <c r="N65" s="1"/>
  <c r="N64" a="1"/>
  <c r="N64" s="1"/>
  <c r="N63" a="1"/>
  <c r="N63" s="1"/>
  <c r="N62" a="1"/>
  <c r="N62" s="1"/>
  <c r="N61" a="1"/>
  <c r="N61" s="1"/>
  <c r="N60" a="1"/>
  <c r="N60" s="1"/>
  <c r="N59" a="1"/>
  <c r="N59" s="1"/>
  <c r="N58" a="1"/>
  <c r="N58" s="1"/>
  <c r="N57" a="1"/>
  <c r="N57" s="1"/>
  <c r="N56" a="1"/>
  <c r="N56" s="1"/>
  <c r="N55" a="1"/>
  <c r="N55" s="1"/>
  <c r="N54" a="1"/>
  <c r="N54" s="1"/>
  <c r="N53" a="1"/>
  <c r="N53" s="1"/>
  <c r="N52" a="1"/>
  <c r="N52" s="1"/>
  <c r="Z90" a="1"/>
  <c r="Z90" s="1"/>
  <c r="Z89" a="1"/>
  <c r="Z89" s="1"/>
  <c r="Z88" a="1"/>
  <c r="Z88" s="1"/>
  <c r="Z87" a="1"/>
  <c r="Z87" s="1"/>
  <c r="Z86" a="1"/>
  <c r="Z86" s="1"/>
  <c r="Z85" a="1"/>
  <c r="Z85" s="1"/>
  <c r="Z84" a="1"/>
  <c r="Z84" s="1"/>
  <c r="Z83" a="1"/>
  <c r="Z83" s="1"/>
  <c r="Z82" a="1"/>
  <c r="Z82" s="1"/>
  <c r="Z81" a="1"/>
  <c r="Z81" s="1"/>
  <c r="Z80" a="1"/>
  <c r="Z80" s="1"/>
  <c r="Z79" a="1"/>
  <c r="Z79" s="1"/>
  <c r="Z78" a="1"/>
  <c r="Z78" s="1"/>
  <c r="Z77" a="1"/>
  <c r="Z77" s="1"/>
  <c r="Z76" a="1"/>
  <c r="Z76" s="1"/>
  <c r="Z75" a="1"/>
  <c r="Z75" s="1"/>
  <c r="Z74" a="1"/>
  <c r="Z74" s="1"/>
  <c r="Z73" a="1"/>
  <c r="Z73" s="1"/>
  <c r="Z72" a="1"/>
  <c r="Z72" s="1"/>
  <c r="Z71" a="1"/>
  <c r="Z71" s="1"/>
  <c r="Z70" a="1"/>
  <c r="Z70" s="1"/>
  <c r="Z69" a="1"/>
  <c r="Z69" s="1"/>
  <c r="Z68" a="1"/>
  <c r="Z68" s="1"/>
  <c r="Z67" a="1"/>
  <c r="Z67" s="1"/>
  <c r="Z66" a="1"/>
  <c r="Z66" s="1"/>
  <c r="Z65" a="1"/>
  <c r="Z65" s="1"/>
  <c r="Z64" a="1"/>
  <c r="Z64" s="1"/>
  <c r="Z63" a="1"/>
  <c r="Z63" s="1"/>
  <c r="Z62" a="1"/>
  <c r="Z62" s="1"/>
  <c r="Z61" a="1"/>
  <c r="Z61" s="1"/>
  <c r="Z60" a="1"/>
  <c r="Z60" s="1"/>
  <c r="Z59" a="1"/>
  <c r="Z59" s="1"/>
  <c r="Z58" a="1"/>
  <c r="Z58" s="1"/>
  <c r="Z57" a="1"/>
  <c r="Z57" s="1"/>
  <c r="Z56" a="1"/>
  <c r="Z56" s="1"/>
  <c r="Z55" a="1"/>
  <c r="Z55" s="1"/>
  <c r="Z54" a="1"/>
  <c r="Z54" s="1"/>
  <c r="Z53" a="1"/>
  <c r="Z53" s="1"/>
  <c r="Z52" a="1"/>
  <c r="Z52" s="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P90" a="1"/>
  <c r="P90" s="1"/>
  <c r="P89" a="1"/>
  <c r="P89" s="1"/>
  <c r="P88" a="1"/>
  <c r="P88" s="1"/>
  <c r="P87" a="1"/>
  <c r="P87" s="1"/>
  <c r="P86" a="1"/>
  <c r="P86" s="1"/>
  <c r="P85" a="1"/>
  <c r="P85" s="1"/>
  <c r="P84" a="1"/>
  <c r="P84" s="1"/>
  <c r="P83" a="1"/>
  <c r="P83" s="1"/>
  <c r="P82" a="1"/>
  <c r="P82" s="1"/>
  <c r="P81" a="1"/>
  <c r="P81" s="1"/>
  <c r="P80" a="1"/>
  <c r="P80" s="1"/>
  <c r="P79" a="1"/>
  <c r="P79" s="1"/>
  <c r="P78" a="1"/>
  <c r="P78" s="1"/>
  <c r="P77" a="1"/>
  <c r="P77" s="1"/>
  <c r="P76" a="1"/>
  <c r="P76" s="1"/>
  <c r="P75" a="1"/>
  <c r="P75" s="1"/>
  <c r="P74" a="1"/>
  <c r="P74" s="1"/>
  <c r="P73" a="1"/>
  <c r="P73" s="1"/>
  <c r="P72" a="1"/>
  <c r="P72" s="1"/>
  <c r="P71" a="1"/>
  <c r="P71" s="1"/>
  <c r="P70" a="1"/>
  <c r="P70" s="1"/>
  <c r="P69" a="1"/>
  <c r="P69" s="1"/>
  <c r="P68" a="1"/>
  <c r="P68" s="1"/>
  <c r="P67" a="1"/>
  <c r="P67" s="1"/>
  <c r="P66" a="1"/>
  <c r="P66" s="1"/>
  <c r="P65" a="1"/>
  <c r="P65" s="1"/>
  <c r="P64" a="1"/>
  <c r="P64" s="1"/>
  <c r="P63" a="1"/>
  <c r="P63" s="1"/>
  <c r="P62" a="1"/>
  <c r="P62" s="1"/>
  <c r="P61" a="1"/>
  <c r="P61" s="1"/>
  <c r="P60" a="1"/>
  <c r="P60" s="1"/>
  <c r="P59" a="1"/>
  <c r="P59" s="1"/>
  <c r="P58" a="1"/>
  <c r="P58" s="1"/>
  <c r="P57" a="1"/>
  <c r="P57" s="1"/>
  <c r="P56" a="1"/>
  <c r="P56" s="1"/>
  <c r="P55" a="1"/>
  <c r="P55" s="1"/>
  <c r="P54" a="1"/>
  <c r="P54" s="1"/>
  <c r="P53" a="1"/>
  <c r="P53" s="1"/>
  <c r="P52" a="1"/>
  <c r="P52" s="1"/>
  <c r="R90" a="1"/>
  <c r="R90" s="1"/>
  <c r="R89" a="1"/>
  <c r="R89" s="1"/>
  <c r="R88" a="1"/>
  <c r="R88" s="1"/>
  <c r="R87" a="1"/>
  <c r="R87" s="1"/>
  <c r="R86" a="1"/>
  <c r="R86" s="1"/>
  <c r="R85" a="1"/>
  <c r="R85" s="1"/>
  <c r="R84" a="1"/>
  <c r="R84" s="1"/>
  <c r="R83" a="1"/>
  <c r="R83" s="1"/>
  <c r="R82" a="1"/>
  <c r="R82" s="1"/>
  <c r="R81" a="1"/>
  <c r="R81" s="1"/>
  <c r="R80" a="1"/>
  <c r="R80" s="1"/>
  <c r="R79" a="1"/>
  <c r="R79" s="1"/>
  <c r="R78" a="1"/>
  <c r="R78" s="1"/>
  <c r="R77" a="1"/>
  <c r="R77" s="1"/>
  <c r="R76" a="1"/>
  <c r="R76" s="1"/>
  <c r="R75" a="1"/>
  <c r="R75" s="1"/>
  <c r="R74" a="1"/>
  <c r="R74" s="1"/>
  <c r="R73" a="1"/>
  <c r="R73" s="1"/>
  <c r="R72" a="1"/>
  <c r="R72" s="1"/>
  <c r="R71" a="1"/>
  <c r="R71" s="1"/>
  <c r="R70" a="1"/>
  <c r="R70" s="1"/>
  <c r="R69" a="1"/>
  <c r="R69" s="1"/>
  <c r="R68" a="1"/>
  <c r="R68" s="1"/>
  <c r="R67" a="1"/>
  <c r="R67" s="1"/>
  <c r="R66" a="1"/>
  <c r="R66" s="1"/>
  <c r="R65" a="1"/>
  <c r="R65" s="1"/>
  <c r="R64" a="1"/>
  <c r="R64" s="1"/>
  <c r="R63" a="1"/>
  <c r="R63" s="1"/>
  <c r="R62" a="1"/>
  <c r="R62" s="1"/>
  <c r="R61" a="1"/>
  <c r="R61" s="1"/>
  <c r="R60" a="1"/>
  <c r="R60" s="1"/>
  <c r="R59" a="1"/>
  <c r="R59" s="1"/>
  <c r="R58" a="1"/>
  <c r="R58" s="1"/>
  <c r="R57" a="1"/>
  <c r="R57" s="1"/>
  <c r="R56" a="1"/>
  <c r="R56" s="1"/>
  <c r="R55" a="1"/>
  <c r="R55" s="1"/>
  <c r="R54" a="1"/>
  <c r="R54" s="1"/>
  <c r="R53" a="1"/>
  <c r="R53" s="1"/>
  <c r="R52" a="1"/>
  <c r="R52" s="1"/>
  <c r="V52" l="1" a="1"/>
  <c r="V52" s="1"/>
  <c r="T52" a="1"/>
  <c r="T52" s="1"/>
  <c r="Z14"/>
  <c r="X14"/>
  <c r="Z13"/>
  <c r="X13"/>
  <c r="T13"/>
  <c r="R13"/>
  <c r="P13"/>
  <c r="N13"/>
  <c r="L13"/>
  <c r="X90" a="1"/>
  <c r="X90" s="1"/>
  <c r="X89" a="1"/>
  <c r="X89" s="1"/>
  <c r="X88" a="1"/>
  <c r="X88" s="1"/>
  <c r="X87" a="1"/>
  <c r="X87" s="1"/>
  <c r="X86" a="1"/>
  <c r="X86" s="1"/>
  <c r="X85" a="1"/>
  <c r="X85" s="1"/>
  <c r="X84" a="1"/>
  <c r="X84" s="1"/>
  <c r="X83" a="1"/>
  <c r="X83" s="1"/>
  <c r="X82" a="1"/>
  <c r="X82" s="1"/>
  <c r="X81" a="1"/>
  <c r="X81" s="1"/>
  <c r="X80" a="1"/>
  <c r="X80" s="1"/>
  <c r="X79" a="1"/>
  <c r="X79" s="1"/>
  <c r="X78" a="1"/>
  <c r="X78" s="1"/>
  <c r="X77" a="1"/>
  <c r="X77" s="1"/>
  <c r="X76" a="1"/>
  <c r="X76" s="1"/>
  <c r="X75" a="1"/>
  <c r="X75" s="1"/>
  <c r="X74" a="1"/>
  <c r="X74" s="1"/>
  <c r="X73" a="1"/>
  <c r="X73" s="1"/>
  <c r="X72" a="1"/>
  <c r="X72" s="1"/>
  <c r="X71" a="1"/>
  <c r="X71" s="1"/>
  <c r="X70" a="1"/>
  <c r="X70" s="1"/>
  <c r="X69" a="1"/>
  <c r="X69" s="1"/>
  <c r="X68" a="1"/>
  <c r="X68" s="1"/>
  <c r="X67" a="1"/>
  <c r="X67" s="1"/>
  <c r="X66" a="1"/>
  <c r="X66" s="1"/>
  <c r="X65" a="1"/>
  <c r="X65" s="1"/>
  <c r="X64" a="1"/>
  <c r="X64" s="1"/>
  <c r="X63" a="1"/>
  <c r="X63" s="1"/>
  <c r="X62" a="1"/>
  <c r="X62" s="1"/>
  <c r="X61" a="1"/>
  <c r="X61" s="1"/>
  <c r="X60" a="1"/>
  <c r="X60" s="1"/>
  <c r="X59" a="1"/>
  <c r="X59" s="1"/>
  <c r="X58" a="1"/>
  <c r="X58" s="1"/>
  <c r="X57" a="1"/>
  <c r="X57" s="1"/>
  <c r="X56" a="1"/>
  <c r="X56" s="1"/>
  <c r="X55" a="1"/>
  <c r="X55" s="1"/>
  <c r="X54" a="1"/>
  <c r="X54" s="1"/>
  <c r="X53" a="1"/>
  <c r="X53" s="1"/>
  <c r="X52" a="1"/>
  <c r="X52" s="1"/>
  <c r="V90" a="1"/>
  <c r="V90" s="1"/>
  <c r="V89" a="1"/>
  <c r="V89" s="1"/>
  <c r="V88" a="1"/>
  <c r="V88" s="1"/>
  <c r="V87" a="1"/>
  <c r="V87" s="1"/>
  <c r="V86" a="1"/>
  <c r="V86" s="1"/>
  <c r="V85" a="1"/>
  <c r="V85" s="1"/>
  <c r="V84" a="1"/>
  <c r="V84" s="1"/>
  <c r="V83" a="1"/>
  <c r="V83" s="1"/>
  <c r="V82" a="1"/>
  <c r="V82" s="1"/>
  <c r="V81" a="1"/>
  <c r="V81" s="1"/>
  <c r="V80" a="1"/>
  <c r="V80" s="1"/>
  <c r="V79" a="1"/>
  <c r="V79" s="1"/>
  <c r="V78" a="1"/>
  <c r="V78" s="1"/>
  <c r="V77" a="1"/>
  <c r="V77" s="1"/>
  <c r="V76" a="1"/>
  <c r="V76" s="1"/>
  <c r="V75" a="1"/>
  <c r="V75" s="1"/>
  <c r="V74" a="1"/>
  <c r="V74" s="1"/>
  <c r="V73" a="1"/>
  <c r="V73" s="1"/>
  <c r="V72" a="1"/>
  <c r="V72" s="1"/>
  <c r="V71" a="1"/>
  <c r="V71" s="1"/>
  <c r="V70" a="1"/>
  <c r="V70" s="1"/>
  <c r="V69" a="1"/>
  <c r="V69" s="1"/>
  <c r="V68" a="1"/>
  <c r="V68" s="1"/>
  <c r="V67" a="1"/>
  <c r="V67" s="1"/>
  <c r="V66" a="1"/>
  <c r="V66" s="1"/>
  <c r="V65" a="1"/>
  <c r="V65" s="1"/>
  <c r="V64" a="1"/>
  <c r="V64" s="1"/>
  <c r="V63" a="1"/>
  <c r="V63" s="1"/>
  <c r="V62" a="1"/>
  <c r="V62" s="1"/>
  <c r="V61" a="1"/>
  <c r="V61" s="1"/>
  <c r="V60" a="1"/>
  <c r="V60" s="1"/>
  <c r="V59" a="1"/>
  <c r="V59" s="1"/>
  <c r="V58" a="1"/>
  <c r="V58" s="1"/>
  <c r="V57" a="1"/>
  <c r="V57" s="1"/>
  <c r="V56" a="1"/>
  <c r="V56" s="1"/>
  <c r="V55" a="1"/>
  <c r="V55" s="1"/>
  <c r="V54" a="1"/>
  <c r="V54" s="1"/>
  <c r="V53" a="1"/>
  <c r="V53" s="1"/>
  <c r="T90" a="1"/>
  <c r="T90" s="1"/>
  <c r="T89" a="1"/>
  <c r="T89" s="1"/>
  <c r="T88" a="1"/>
  <c r="T88" s="1"/>
  <c r="T87" a="1"/>
  <c r="T87" s="1"/>
  <c r="T86" a="1"/>
  <c r="T86" s="1"/>
  <c r="T85" a="1"/>
  <c r="T85" s="1"/>
  <c r="T84" a="1"/>
  <c r="T84" s="1"/>
  <c r="T83" a="1"/>
  <c r="T83" s="1"/>
  <c r="T82" a="1"/>
  <c r="T82" s="1"/>
  <c r="T81" a="1"/>
  <c r="T81" s="1"/>
  <c r="T80" a="1"/>
  <c r="T80" s="1"/>
  <c r="T79" a="1"/>
  <c r="T79" s="1"/>
  <c r="T78" a="1"/>
  <c r="T78" s="1"/>
  <c r="T77" a="1"/>
  <c r="T77" s="1"/>
  <c r="T76" a="1"/>
  <c r="T76" s="1"/>
  <c r="T75" a="1"/>
  <c r="T75" s="1"/>
  <c r="T74" a="1"/>
  <c r="T74" s="1"/>
  <c r="T73" a="1"/>
  <c r="T73" s="1"/>
  <c r="T72" a="1"/>
  <c r="T72" s="1"/>
  <c r="T71" a="1"/>
  <c r="T71" s="1"/>
  <c r="T70" a="1"/>
  <c r="T70" s="1"/>
  <c r="T69" a="1"/>
  <c r="T69" s="1"/>
  <c r="T68" a="1"/>
  <c r="T68" s="1"/>
  <c r="T67" a="1"/>
  <c r="T67" s="1"/>
  <c r="T66" a="1"/>
  <c r="T66" s="1"/>
  <c r="T65" a="1"/>
  <c r="T65" s="1"/>
  <c r="T64" a="1"/>
  <c r="T64" s="1"/>
  <c r="T63" a="1"/>
  <c r="T63" s="1"/>
  <c r="T62" a="1"/>
  <c r="T62" s="1"/>
  <c r="T61" a="1"/>
  <c r="T61" s="1"/>
  <c r="T60" a="1"/>
  <c r="T60" s="1"/>
  <c r="T59" a="1"/>
  <c r="T59" s="1"/>
  <c r="T58" a="1"/>
  <c r="T58" s="1"/>
  <c r="T57" a="1"/>
  <c r="T57" s="1"/>
  <c r="T56" a="1"/>
  <c r="T56" s="1"/>
  <c r="T55" a="1"/>
  <c r="T55" s="1"/>
  <c r="T54" a="1"/>
  <c r="T54" s="1"/>
  <c r="T53" a="1"/>
  <c r="T53" s="1"/>
  <c r="J12"/>
  <c r="A7" i="23"/>
  <c r="F1"/>
  <c r="A7" i="21"/>
  <c r="A7" i="20"/>
  <c r="A7" i="19"/>
  <c r="A7" i="16"/>
  <c r="A7" i="15"/>
  <c r="Z23" i="5"/>
  <c r="Z17"/>
  <c r="Z11"/>
  <c r="X11"/>
  <c r="V11"/>
  <c r="T11"/>
  <c r="R11"/>
  <c r="P11"/>
  <c r="N11"/>
  <c r="L11"/>
  <c r="L52"/>
  <c r="J11" s="1"/>
  <c r="AE18"/>
  <c r="J217"/>
  <c r="J216"/>
  <c r="V13" l="1"/>
  <c r="J13"/>
  <c r="J23"/>
  <c r="V14"/>
  <c r="T14"/>
  <c r="R14"/>
  <c r="P14"/>
  <c r="N14"/>
  <c r="L14"/>
  <c r="L32" s="1" a="1"/>
  <c r="L32" s="1"/>
  <c r="J14"/>
  <c r="J32" s="1" a="1"/>
  <c r="J32" s="1"/>
  <c r="X23"/>
  <c r="V23"/>
  <c r="T23"/>
  <c r="R23"/>
  <c r="P23"/>
  <c r="N23"/>
  <c r="L23"/>
  <c r="X17"/>
  <c r="V17"/>
  <c r="T17"/>
  <c r="R17"/>
  <c r="P17"/>
  <c r="N17"/>
  <c r="L17"/>
  <c r="J17"/>
  <c r="D6" i="15"/>
  <c r="J8" i="5" l="1" a="1"/>
  <c r="J8" s="1"/>
  <c r="J28" s="1" a="1"/>
  <c r="J28" s="1"/>
  <c r="N32" a="1"/>
  <c r="N32" s="1"/>
  <c r="L33" a="1"/>
  <c r="L33" s="1"/>
  <c r="J33" a="1"/>
  <c r="J33" s="1"/>
  <c r="J20" l="1" a="1"/>
  <c r="J20" s="1"/>
  <c r="D6" i="21" s="1"/>
  <c r="D11" s="1"/>
  <c r="J29" i="5" a="1"/>
  <c r="J29" s="1"/>
  <c r="L8" a="1"/>
  <c r="L8" s="1"/>
  <c r="P32" a="1"/>
  <c r="P32" s="1"/>
  <c r="N33" a="1"/>
  <c r="N33" s="1"/>
  <c r="D13" i="1"/>
  <c r="D11" i="15"/>
  <c r="D6" i="23" l="1"/>
  <c r="D11" s="1"/>
  <c r="D6" i="20"/>
  <c r="D11" s="1"/>
  <c r="D6" i="16"/>
  <c r="D11" s="1"/>
  <c r="D6" i="19"/>
  <c r="D11" s="1"/>
  <c r="N8" i="5" a="1"/>
  <c r="N8" s="1"/>
  <c r="P8" s="1" a="1"/>
  <c r="P8" s="1"/>
  <c r="L20" a="1"/>
  <c r="L20" s="1"/>
  <c r="F6" i="16" s="1"/>
  <c r="F11" s="1"/>
  <c r="L28" i="5" a="1"/>
  <c r="L28" s="1"/>
  <c r="R32" a="1"/>
  <c r="R32" s="1"/>
  <c r="R33" s="1" a="1"/>
  <c r="R33" s="1"/>
  <c r="P33" a="1"/>
  <c r="P33" s="1"/>
  <c r="F1" i="21"/>
  <c r="F1" i="20"/>
  <c r="F1" i="19"/>
  <c r="A7" i="17"/>
  <c r="F1"/>
  <c r="J218" i="5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/>
  <c r="N20" i="5" l="1" a="1"/>
  <c r="N20" s="1"/>
  <c r="R8" a="1"/>
  <c r="R8" s="1"/>
  <c r="T8" s="1" a="1"/>
  <c r="T8" s="1"/>
  <c r="V8" s="1" a="1"/>
  <c r="V8" s="1"/>
  <c r="X8" s="1" a="1"/>
  <c r="X8" s="1"/>
  <c r="L29" a="1"/>
  <c r="L29" s="1"/>
  <c r="N28" s="1" a="1"/>
  <c r="N28" s="1"/>
  <c r="F6" i="21"/>
  <c r="F11" s="1"/>
  <c r="F6" i="20"/>
  <c r="F11" s="1"/>
  <c r="F6" i="19"/>
  <c r="F11" s="1"/>
  <c r="F6" i="23"/>
  <c r="F11" s="1"/>
  <c r="F6" i="15"/>
  <c r="F11" s="1"/>
  <c r="T32" i="5" a="1"/>
  <c r="T32" s="1"/>
  <c r="V32" s="1" a="1"/>
  <c r="V32" s="1"/>
  <c r="D7" i="1"/>
  <c r="D12" s="1"/>
  <c r="F7"/>
  <c r="F12" s="1"/>
  <c r="F6" i="7"/>
  <c r="F11" s="1"/>
  <c r="D12"/>
  <c r="D6"/>
  <c r="D11" s="1"/>
  <c r="D12" i="9"/>
  <c r="F6"/>
  <c r="F11" s="1"/>
  <c r="D6"/>
  <c r="D11" s="1"/>
  <c r="H6"/>
  <c r="H11" s="1"/>
  <c r="F12"/>
  <c r="J6"/>
  <c r="J11" s="1"/>
  <c r="D12" i="14"/>
  <c r="F6"/>
  <c r="F11" s="1"/>
  <c r="D6"/>
  <c r="D11" s="1"/>
  <c r="D12" i="12"/>
  <c r="F6"/>
  <c r="F11" s="1"/>
  <c r="D6"/>
  <c r="D11" s="1"/>
  <c r="F6" i="6"/>
  <c r="F11" s="1"/>
  <c r="D12"/>
  <c r="D6"/>
  <c r="D11" s="1"/>
  <c r="D12" i="8"/>
  <c r="F6"/>
  <c r="F11" s="1"/>
  <c r="J6"/>
  <c r="J11" s="1"/>
  <c r="D6"/>
  <c r="D11" s="1"/>
  <c r="H6"/>
  <c r="H11" s="1"/>
  <c r="F12"/>
  <c r="D12" i="13"/>
  <c r="F6"/>
  <c r="F11" s="1"/>
  <c r="D6"/>
  <c r="D11" s="1"/>
  <c r="D12" i="11"/>
  <c r="F6"/>
  <c r="F11" s="1"/>
  <c r="D6"/>
  <c r="D11" s="1"/>
  <c r="D12" i="17"/>
  <c r="F6"/>
  <c r="F11" s="1"/>
  <c r="D6"/>
  <c r="D11" s="1"/>
  <c r="H6" i="23" l="1"/>
  <c r="H11" s="1"/>
  <c r="H6" i="19"/>
  <c r="H11" s="1"/>
  <c r="H6" i="11"/>
  <c r="H11" s="1"/>
  <c r="H6" i="13"/>
  <c r="H11" s="1"/>
  <c r="H6" i="14"/>
  <c r="H11" s="1"/>
  <c r="P20" i="5" a="1"/>
  <c r="P20" s="1"/>
  <c r="H6" i="17"/>
  <c r="H11" s="1"/>
  <c r="H7" i="1"/>
  <c r="H12" s="1"/>
  <c r="H6" i="12"/>
  <c r="H11" s="1"/>
  <c r="H6" i="7"/>
  <c r="H11" s="1"/>
  <c r="H6" i="16"/>
  <c r="H11" s="1"/>
  <c r="H6" i="21"/>
  <c r="H11" s="1"/>
  <c r="H6" i="6"/>
  <c r="H11" s="1"/>
  <c r="H6" i="20"/>
  <c r="H11" s="1"/>
  <c r="H6" i="15"/>
  <c r="H11" s="1"/>
  <c r="L6" i="9"/>
  <c r="L11" s="1"/>
  <c r="F12" i="11"/>
  <c r="F12" i="13"/>
  <c r="F12" i="14"/>
  <c r="P6" i="9"/>
  <c r="P11" s="1"/>
  <c r="N6"/>
  <c r="N11" s="1"/>
  <c r="F12" i="17"/>
  <c r="F12" i="6"/>
  <c r="F12" i="12"/>
  <c r="F12" i="7"/>
  <c r="F13" i="1"/>
  <c r="N29" i="5" a="1"/>
  <c r="N29" s="1"/>
  <c r="P28" s="1" a="1"/>
  <c r="P28" s="1"/>
  <c r="H12" i="9"/>
  <c r="H12" i="8"/>
  <c r="L6"/>
  <c r="L11" s="1"/>
  <c r="T33" i="5" a="1"/>
  <c r="T33" s="1"/>
  <c r="X32" a="1"/>
  <c r="X32" s="1"/>
  <c r="Z32" s="1" a="1"/>
  <c r="Z32" s="1"/>
  <c r="V33" a="1"/>
  <c r="V33" s="1"/>
  <c r="R20" l="1" a="1"/>
  <c r="R20" s="1"/>
  <c r="L6" i="21" s="1"/>
  <c r="L11" s="1"/>
  <c r="J6" i="15"/>
  <c r="J11" s="1"/>
  <c r="J7" i="1"/>
  <c r="J12" s="1"/>
  <c r="J6" i="12"/>
  <c r="J11" s="1"/>
  <c r="J6" i="14"/>
  <c r="J11" s="1"/>
  <c r="J6" i="20"/>
  <c r="J11" s="1"/>
  <c r="J6" i="6"/>
  <c r="J11" s="1"/>
  <c r="L6" i="17"/>
  <c r="L11" s="1"/>
  <c r="J6" i="21"/>
  <c r="J11" s="1"/>
  <c r="J6" i="17"/>
  <c r="J11" s="1"/>
  <c r="J6" i="13"/>
  <c r="J11" s="1"/>
  <c r="J6" i="7"/>
  <c r="J11" s="1"/>
  <c r="J6" i="19"/>
  <c r="J11" s="1"/>
  <c r="J6" i="23"/>
  <c r="J11" s="1"/>
  <c r="J6" i="11"/>
  <c r="J11" s="1"/>
  <c r="J6" i="16"/>
  <c r="J11" s="1"/>
  <c r="H12" i="6"/>
  <c r="H12" i="11"/>
  <c r="H12" i="17"/>
  <c r="H12" i="7"/>
  <c r="J12" i="9"/>
  <c r="J12" i="8"/>
  <c r="P29" i="5" a="1"/>
  <c r="P29" s="1"/>
  <c r="J12" i="17" s="1"/>
  <c r="H12" i="14"/>
  <c r="H12" i="12"/>
  <c r="H12" i="13"/>
  <c r="H13" i="1"/>
  <c r="X33" i="5" a="1"/>
  <c r="X33" s="1"/>
  <c r="Z33" a="1"/>
  <c r="Z33" s="1"/>
  <c r="N6" i="8"/>
  <c r="N11" s="1"/>
  <c r="L6" i="7" l="1"/>
  <c r="L11" s="1"/>
  <c r="L6" i="6"/>
  <c r="L11" s="1"/>
  <c r="T20" i="5" a="1"/>
  <c r="T20" s="1"/>
  <c r="N6" i="16" s="1"/>
  <c r="N11" s="1"/>
  <c r="L6" i="11"/>
  <c r="L11" s="1"/>
  <c r="L6" i="19"/>
  <c r="L11" s="1"/>
  <c r="L6" i="14"/>
  <c r="L11" s="1"/>
  <c r="L6" i="20"/>
  <c r="L11" s="1"/>
  <c r="L7" i="1"/>
  <c r="L12" s="1"/>
  <c r="L6" i="12"/>
  <c r="L11" s="1"/>
  <c r="L6" i="23"/>
  <c r="L11" s="1"/>
  <c r="L6" i="15"/>
  <c r="L11" s="1"/>
  <c r="L6" i="16"/>
  <c r="L11" s="1"/>
  <c r="L6" i="13"/>
  <c r="L11" s="1"/>
  <c r="J12" i="7"/>
  <c r="N6" i="6"/>
  <c r="N11" s="1"/>
  <c r="N6" i="17"/>
  <c r="N11" s="1"/>
  <c r="J12" i="13"/>
  <c r="J12" i="12"/>
  <c r="J12" i="6"/>
  <c r="R28" i="5" a="1"/>
  <c r="R28" s="1"/>
  <c r="J13" i="1"/>
  <c r="J12" i="11"/>
  <c r="J12" i="14"/>
  <c r="P6" i="8"/>
  <c r="P11" s="1"/>
  <c r="P6" i="17"/>
  <c r="P11" s="1"/>
  <c r="N6" i="11" l="1"/>
  <c r="N11" s="1"/>
  <c r="N6" i="12"/>
  <c r="N11" s="1"/>
  <c r="N6" i="23"/>
  <c r="N11" s="1"/>
  <c r="N6" i="21"/>
  <c r="N11" s="1"/>
  <c r="N6" i="15"/>
  <c r="N11" s="1"/>
  <c r="N6" i="20"/>
  <c r="N11" s="1"/>
  <c r="V20" i="5" a="1"/>
  <c r="V20" s="1"/>
  <c r="N6" i="7"/>
  <c r="N11" s="1"/>
  <c r="N7" i="1"/>
  <c r="N12" s="1"/>
  <c r="N6" i="13"/>
  <c r="N11" s="1"/>
  <c r="N6" i="14"/>
  <c r="N11" s="1"/>
  <c r="N6" i="19"/>
  <c r="N11" s="1"/>
  <c r="P6"/>
  <c r="P11" s="1"/>
  <c r="L12" i="9"/>
  <c r="L12" i="8"/>
  <c r="R29" i="5" a="1"/>
  <c r="R29" s="1"/>
  <c r="T28" s="1" a="1"/>
  <c r="T28" s="1"/>
  <c r="P6" i="13" l="1"/>
  <c r="P11" s="1"/>
  <c r="P7" i="1"/>
  <c r="P12" s="1"/>
  <c r="P6" i="6"/>
  <c r="P11" s="1"/>
  <c r="P6" i="11"/>
  <c r="P11" s="1"/>
  <c r="P6" i="14"/>
  <c r="P11" s="1"/>
  <c r="P6" i="7"/>
  <c r="P11" s="1"/>
  <c r="P6" i="12"/>
  <c r="P11" s="1"/>
  <c r="P6" i="16"/>
  <c r="P11" s="1"/>
  <c r="P6" i="20"/>
  <c r="P11" s="1"/>
  <c r="P6" i="21"/>
  <c r="P11" s="1"/>
  <c r="P6" i="15"/>
  <c r="P11" s="1"/>
  <c r="P6" i="23"/>
  <c r="P11" s="1"/>
  <c r="L12" i="12"/>
  <c r="L12" i="14"/>
  <c r="L12" i="6"/>
  <c r="L12" i="7"/>
  <c r="L12" i="17"/>
  <c r="L12" i="11"/>
  <c r="L12" i="13"/>
  <c r="L13" i="1"/>
  <c r="T29" i="5" a="1"/>
  <c r="T29" s="1"/>
  <c r="N12" i="6" s="1"/>
  <c r="N12" i="9"/>
  <c r="N12" i="8"/>
  <c r="X20" i="5" a="1"/>
  <c r="X20" s="1"/>
  <c r="Z8" a="1"/>
  <c r="Z8" s="1"/>
  <c r="V28" l="1" a="1"/>
  <c r="V28" s="1"/>
  <c r="N12" i="7"/>
  <c r="N13" i="1"/>
  <c r="N12" i="11"/>
  <c r="N12" i="13"/>
  <c r="N12" i="12"/>
  <c r="N12" i="17"/>
  <c r="N12" i="14"/>
  <c r="Z20" i="5" a="1"/>
  <c r="Z20" s="1"/>
  <c r="P12" i="9" l="1"/>
  <c r="V29" i="5" a="1"/>
  <c r="V29" s="1"/>
  <c r="X28" s="1" a="1"/>
  <c r="X28" s="1"/>
  <c r="X29" s="1" a="1"/>
  <c r="X29" s="1"/>
  <c r="Z28" s="1" a="1"/>
  <c r="Z28" s="1"/>
  <c r="Z29" s="1" a="1"/>
  <c r="Z29" s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<sst xmlns="http://schemas.openxmlformats.org/spreadsheetml/2006/main" count="315" uniqueCount="77">
  <si>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</si>
  <si>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</si>
  <si>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</si>
  <si>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</si>
  <si>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</si>
  <si>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</si>
  <si>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</si>
  <si>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</si>
  <si>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</si>
  <si>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</si>
  <si>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</si>
  <si>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</si>
  <si>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</si>
  <si>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</si>
  <si>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</si>
  <si>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</si>
  <si>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Roulement PL</t>
  </si>
  <si>
    <t>Garde   ….          Du ….       Au   ……</t>
  </si>
  <si>
    <t>Samedi</t>
  </si>
  <si>
    <t>06h-18h</t>
  </si>
  <si>
    <t>18-h06h</t>
  </si>
  <si>
    <t>Dimanche</t>
  </si>
  <si>
    <t xml:space="preserve">Lundi </t>
  </si>
  <si>
    <t>Mardi</t>
  </si>
  <si>
    <t xml:space="preserve">Mercredi </t>
  </si>
  <si>
    <t>Jeudi</t>
  </si>
  <si>
    <t xml:space="preserve">Vendredi </t>
  </si>
  <si>
    <t>PL de Garde</t>
  </si>
  <si>
    <t>VTU</t>
  </si>
  <si>
    <t>Roulement HDR</t>
  </si>
  <si>
    <t>PL</t>
  </si>
  <si>
    <t>Roulement HDR PL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</si>
  <si>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</si>
  <si>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</si>
  <si>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</si>
  <si>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</si>
  <si>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</si>
  <si>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</si>
  <si>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</si>
  <si>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</si>
  <si>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</si>
  <si>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</si>
  <si>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</si>
  <si>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</si>
  <si>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HDR8</t>
  </si>
  <si>
    <t>HDR9</t>
  </si>
  <si>
    <t>HDR10</t>
  </si>
  <si>
    <t>HDR11</t>
  </si>
  <si>
    <t>S/OFF 1</t>
  </si>
  <si>
    <t>S/OFF 2</t>
  </si>
  <si>
    <t>S/OFF 3</t>
  </si>
  <si>
    <t>S/OFF 4</t>
  </si>
  <si>
    <t>S/OFF 5</t>
  </si>
  <si>
    <t>S/OFF 6</t>
  </si>
  <si>
    <t>Eq VSAV</t>
  </si>
  <si>
    <t>Roulement Eq VSAV</t>
  </si>
  <si>
    <t>HDR12</t>
  </si>
  <si>
    <t>PL1</t>
  </si>
  <si>
    <t>PL2</t>
  </si>
  <si>
    <t>PL3</t>
  </si>
  <si>
    <t>PL4</t>
  </si>
  <si>
    <t>PL5</t>
  </si>
  <si>
    <t>PL6</t>
  </si>
  <si>
    <t>PL7</t>
  </si>
  <si>
    <t>HDR13</t>
  </si>
  <si>
    <t>S/OFF 7</t>
  </si>
  <si>
    <t>Jérome</t>
  </si>
  <si>
    <t>Gaylord</t>
  </si>
  <si>
    <t>Dominique</t>
  </si>
  <si>
    <t>Nicolas</t>
  </si>
  <si>
    <t>Manon</t>
  </si>
  <si>
    <t>Gilles</t>
  </si>
  <si>
    <t>Julien</t>
  </si>
  <si>
    <t>Valentin</t>
  </si>
  <si>
    <t>Thierry</t>
  </si>
  <si>
    <t>Laurent</t>
  </si>
  <si>
    <t>Sébastien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</si>
</sst>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9"/>
      <name val="Courier New"/>
      <family val="3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3" fillId="0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Alignment="1" applyProtection="1">
      <alignment horizontal="center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15" fillId="0" borderId="0" xfId="0" applyFont="1" applyProtection="1"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" fillId="8" borderId="4" xfId="0" applyFont="1" applyFill="1" applyBorder="1" applyAlignment="1" applyProtection="1">
      <alignment horizontal="center"/>
      <protection hidden="1"/>
    </xf>
    <xf numFmtId="0" fontId="16" fillId="3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Protection="1">
      <protection hidden="1"/>
    </xf>
    <xf numFmtId="0" fontId="18" fillId="0" borderId="0" xfId="0" applyFont="1" applyFill="1" applyBorder="1" applyAlignment="1" applyProtection="1">
      <alignment horizontal="center"/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hidden="1"/>
    </xf>
    <xf numFmtId="0" fontId="0" fillId="4" borderId="13" xfId="0" applyFill="1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3" borderId="13" xfId="0" applyFill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1" fillId="0" borderId="6" xfId="0" applyFont="1" applyFill="1" applyBorder="1" applyAlignment="1" applyProtection="1">
      <alignment horizontal="center"/>
      <protection hidden="1"/>
    </xf>
    <xf numFmtId="0" fontId="0" fillId="0" borderId="6" xfId="0" applyFill="1" applyBorder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7" fillId="10" borderId="0" xfId="0" applyFont="1" applyFill="1" applyAlignment="1" applyProtection="1">
      <alignment horizontal="center"/>
      <protection hidden="1"/>
    </xf>
    <xf numFmtId="0" fontId="0" fillId="11" borderId="1" xfId="0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6" fillId="3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protection hidden="1"/>
    </xf>
    <xf numFmtId="0" fontId="7" fillId="10" borderId="0" xfId="0" applyFont="1" applyFill="1" applyBorder="1" applyAlignment="1" applyProtection="1">
      <alignment horizontal="center"/>
      <protection hidden="1"/>
    </xf>
    <xf numFmtId="0" fontId="7" fillId="10" borderId="0" xfId="0" applyFont="1" applyFill="1" applyBorder="1" applyAlignment="1" applyProtection="1">
      <protection hidden="1"/>
    </xf>
    <xf numFmtId="0" fontId="4" fillId="0" borderId="0" xfId="0" applyFont="1" applyFill="1" applyProtection="1">
      <protection hidden="1"/>
    </xf>
    <xf numFmtId="0" fontId="0" fillId="12" borderId="0" xfId="0" applyFill="1" applyBorder="1" applyAlignment="1" applyProtection="1">
      <alignment horizontal="center"/>
      <protection hidden="1"/>
    </xf>
    <xf numFmtId="0" fontId="0" fillId="12" borderId="0" xfId="0" applyFill="1" applyAlignment="1" applyProtection="1">
      <alignment horizontal="center"/>
      <protection hidden="1"/>
    </xf>
    <xf numFmtId="0" fontId="4" fillId="12" borderId="0" xfId="0" applyFont="1" applyFill="1" applyProtection="1">
      <protection hidden="1"/>
    </xf>
    <xf numFmtId="0" fontId="7" fillId="14" borderId="0" xfId="0" applyFont="1" applyFill="1" applyBorder="1" applyAlignment="1" applyProtection="1">
      <protection hidden="1"/>
    </xf>
    <xf numFmtId="0" fontId="7" fillId="14" borderId="0" xfId="0" applyFont="1" applyFill="1" applyAlignment="1" applyProtection="1">
      <alignment horizontal="center"/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1" fillId="0" borderId="0" xfId="0" applyFont="1" applyFill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1" fillId="0" borderId="2" xfId="0" applyFont="1" applyBorder="1" applyAlignment="1" applyProtection="1">
      <alignment horizontal="center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1" fillId="15" borderId="2" xfId="0" applyFont="1" applyFill="1" applyBorder="1" applyAlignment="1" applyProtection="1">
      <alignment horizontal="center"/>
      <protection hidden="1"/>
    </xf>
    <xf numFmtId="0" fontId="1" fillId="5" borderId="2" xfId="0" applyFont="1" applyFill="1" applyBorder="1" applyAlignment="1" applyProtection="1">
      <alignment horizontal="center"/>
      <protection hidden="1"/>
    </xf>
    <xf numFmtId="0" fontId="1" fillId="7" borderId="2" xfId="0" applyFont="1" applyFill="1" applyBorder="1" applyAlignment="1" applyProtection="1">
      <alignment horizontal="center"/>
      <protection hidden="1"/>
    </xf>
    <xf numFmtId="0" fontId="1" fillId="9" borderId="2" xfId="0" applyFont="1" applyFill="1" applyBorder="1" applyAlignment="1" applyProtection="1">
      <alignment horizontal="center"/>
      <protection hidden="1"/>
    </xf>
    <xf numFmtId="0" fontId="1" fillId="13" borderId="2" xfId="0" applyFont="1" applyFill="1" applyBorder="1" applyAlignment="1" applyProtection="1">
      <alignment horizontal="center"/>
      <protection hidden="1"/>
    </xf>
    <xf numFmtId="0" fontId="1" fillId="16" borderId="18" xfId="0" applyFont="1" applyFill="1" applyBorder="1" applyAlignment="1" applyProtection="1">
      <alignment horizontal="center"/>
      <protection locked="0" hidden="1"/>
    </xf>
    <xf numFmtId="0" fontId="1" fillId="17" borderId="18" xfId="0" applyFont="1" applyFill="1" applyBorder="1" applyAlignment="1" applyProtection="1">
      <alignment horizontal="center"/>
      <protection locked="0" hidden="1"/>
    </xf>
    <xf numFmtId="0" fontId="6" fillId="17" borderId="2" xfId="0" applyFont="1" applyFill="1" applyBorder="1" applyAlignment="1" applyProtection="1">
      <alignment horizontal="center"/>
      <protection hidden="1"/>
    </xf>
    <xf numFmtId="0" fontId="6" fillId="17" borderId="3" xfId="0" applyFont="1" applyFill="1" applyBorder="1" applyAlignment="1" applyProtection="1">
      <alignment horizontal="center"/>
      <protection hidden="1"/>
    </xf>
    <xf numFmtId="0" fontId="6" fillId="16" borderId="2" xfId="0" applyFont="1" applyFill="1" applyBorder="1" applyAlignment="1" applyProtection="1">
      <alignment horizontal="center"/>
      <protection hidden="1"/>
    </xf>
    <xf numFmtId="0" fontId="6" fillId="16" borderId="3" xfId="0" applyFont="1" applyFill="1" applyBorder="1" applyAlignment="1" applyProtection="1">
      <alignment horizontal="center"/>
      <protection hidden="1"/>
    </xf>
    <xf numFmtId="0" fontId="1" fillId="12" borderId="18" xfId="0" applyFont="1" applyFill="1" applyBorder="1" applyAlignment="1" applyProtection="1">
      <alignment horizontal="center"/>
      <protection hidden="1"/>
    </xf>
    <xf numFmtId="0" fontId="7" fillId="12" borderId="18" xfId="0" applyFont="1" applyFill="1" applyBorder="1" applyAlignment="1" applyProtection="1">
      <alignment horizontal="center"/>
      <protection hidden="1"/>
    </xf>
    <xf numFmtId="0" fontId="1" fillId="12" borderId="18" xfId="0" applyFont="1" applyFill="1" applyBorder="1" applyProtection="1">
      <protection hidden="1"/>
    </xf>
    <xf numFmtId="0" fontId="1" fillId="0" borderId="8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Fill="1" applyBorder="1" applyAlignment="1" applyProtection="1">
      <alignment horizontal="center"/>
      <protection locked="0"/>
    </xf>
    <xf numFmtId="0" fontId="0" fillId="0" borderId="17" xfId="0" applyFill="1" applyBorder="1" applyAlignment="1" applyProtection="1">
      <protection locked="0"/>
    </xf>
    <xf numFmtId="0" fontId="0" fillId="0" borderId="17" xfId="0" applyFill="1" applyBorder="1" applyAlignment="1" applyProtection="1">
      <alignment horizontal="center"/>
      <protection locked="0"/>
    </xf>
    <xf numFmtId="0" fontId="6" fillId="0" borderId="17" xfId="0" applyFont="1" applyFill="1" applyBorder="1" applyAlignment="1" applyProtection="1">
      <alignment horizontal="left" vertical="top" wrapText="1"/>
      <protection locked="0"/>
    </xf>
    <xf numFmtId="0" fontId="1" fillId="0" borderId="17" xfId="0" applyFont="1" applyFill="1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6" fillId="0" borderId="0" xfId="0" applyFont="1" applyFill="1" applyBorder="1" applyAlignment="1" applyProtection="1">
      <alignment horizontal="left" vertical="top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Fill="1" applyBorder="1" applyAlignment="1" applyProtection="1">
      <alignment horizontal="center"/>
      <protection locked="0"/>
    </xf>
    <xf numFmtId="0" fontId="0" fillId="0" borderId="16" xfId="0" applyFill="1" applyBorder="1" applyAlignment="1" applyProtection="1">
      <protection locked="0"/>
    </xf>
    <xf numFmtId="0" fontId="0" fillId="0" borderId="16" xfId="0" applyFill="1" applyBorder="1" applyAlignment="1" applyProtection="1">
      <alignment horizontal="center"/>
      <protection locked="0"/>
    </xf>
    <xf numFmtId="0" fontId="6" fillId="0" borderId="16" xfId="0" applyFont="1" applyFill="1" applyBorder="1" applyAlignment="1" applyProtection="1">
      <alignment horizontal="left" vertical="top" wrapText="1"/>
      <protection locked="0"/>
    </xf>
    <xf numFmtId="0" fontId="1" fillId="0" borderId="16" xfId="0" applyFont="1" applyFill="1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1" fillId="17" borderId="18" xfId="0" applyFont="1" applyFill="1" applyBorder="1" applyProtection="1">
      <protection locked="0" hidden="1"/>
    </xf>
    <xf numFmtId="0" fontId="1" fillId="3" borderId="18" xfId="0" applyFont="1" applyFill="1" applyBorder="1" applyAlignment="1" applyProtection="1">
      <alignment horizontal="center"/>
      <protection locked="0" hidden="1"/>
    </xf>
    <xf numFmtId="0" fontId="1" fillId="16" borderId="19" xfId="0" applyFont="1" applyFill="1" applyBorder="1" applyAlignment="1" applyProtection="1">
      <alignment horizontal="left"/>
      <protection locked="0" hidden="1"/>
    </xf>
    <xf numFmtId="0" fontId="1" fillId="17" borderId="19" xfId="0" applyFont="1" applyFill="1" applyBorder="1" applyAlignment="1" applyProtection="1">
      <alignment horizontal="left"/>
      <protection locked="0" hidden="1"/>
    </xf>
    <xf numFmtId="0" fontId="1" fillId="3" borderId="19" xfId="0" applyFont="1" applyFill="1" applyBorder="1" applyAlignment="1" applyProtection="1">
      <alignment horizontal="left"/>
      <protection locked="0" hidden="1"/>
    </xf>
    <xf numFmtId="0" fontId="7" fillId="3" borderId="19" xfId="0" applyFont="1" applyFill="1" applyBorder="1" applyAlignment="1" applyProtection="1">
      <alignment horizontal="left"/>
      <protection locked="0" hidden="1"/>
    </xf>
    <xf numFmtId="0" fontId="2" fillId="5" borderId="11" xfId="0" applyFont="1" applyFill="1" applyBorder="1" applyAlignment="1" applyProtection="1">
      <alignment horizontal="center"/>
      <protection locked="0" hidden="1"/>
    </xf>
    <xf numFmtId="0" fontId="2" fillId="5" borderId="12" xfId="0" applyFont="1" applyFill="1" applyBorder="1" applyAlignment="1" applyProtection="1">
      <alignment horizontal="center"/>
      <protection locked="0" hidden="1"/>
    </xf>
    <xf numFmtId="0" fontId="2" fillId="5" borderId="13" xfId="0" applyFont="1" applyFill="1" applyBorder="1" applyAlignment="1" applyProtection="1">
      <alignment horizontal="center"/>
      <protection locked="0" hidden="1"/>
    </xf>
    <xf numFmtId="0" fontId="0" fillId="0" borderId="8" xfId="0" applyBorder="1" applyAlignment="1" applyProtection="1">
      <alignment horizontal="center"/>
      <protection locked="0" hidden="1"/>
    </xf>
    <xf numFmtId="0" fontId="0" fillId="0" borderId="17" xfId="0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K232"/>
  <sheetViews>
    <sheetView showGridLines="0" tabSelected="1" zoomScale="83" zoomScaleNormal="83" workbookViewId="0">
      <selection activeCell="J35" sqref="J35"/>
    </sheetView>
  </sheetViews>
  <sheetFormatPr baseColWidth="10" defaultRowHeight="15"/>
  <cols>
    <col min="1" max="1" width="8.140625" style="1" customWidth="1"/>
    <col min="2" max="2" width="16.28515625" style="6" customWidth="1"/>
    <col min="3" max="3" width="7.85546875" style="104" customWidth="1"/>
    <col min="4" max="4" width="7.28515625" style="1" customWidth="1"/>
    <col min="5" max="5" width="7.140625" customWidth="1"/>
    <col min="6" max="6" width="6" customWidth="1"/>
    <col min="7" max="7" width="7.42578125" customWidth="1"/>
    <col min="8" max="8" width="6.5703125" customWidth="1"/>
    <col min="9" max="9" width="2.5703125" customWidth="1"/>
    <col min="10" max="10" width="17.42578125" style="1" customWidth="1"/>
    <col min="11" max="11" width="2.7109375" style="1" customWidth="1"/>
    <col min="12" max="12" width="17.42578125" style="1" customWidth="1"/>
    <col min="13" max="13" width="2.85546875" style="1" customWidth="1"/>
    <col min="14" max="14" width="17.42578125" style="1" customWidth="1"/>
    <col min="15" max="15" width="2.7109375" style="1" customWidth="1"/>
    <col min="16" max="16" width="17.42578125" style="1" customWidth="1"/>
    <col min="17" max="17" width="2.7109375" style="1" customWidth="1"/>
    <col min="18" max="18" width="18" style="1" customWidth="1"/>
    <col min="19" max="19" width="2.5703125" style="1" customWidth="1"/>
    <col min="20" max="20" width="17.42578125" style="1" customWidth="1"/>
    <col min="21" max="21" width="2.5703125" style="1" customWidth="1"/>
    <col min="22" max="22" width="17.42578125" style="1" customWidth="1"/>
    <col min="23" max="23" width="2.5703125" style="1" customWidth="1"/>
    <col min="24" max="24" width="17.42578125" style="1" customWidth="1"/>
    <col min="25" max="25" width="2.5703125" style="1" customWidth="1"/>
    <col min="26" max="26" width="17.42578125" style="1" customWidth="1"/>
    <col min="27" max="27" width="3.42578125" customWidth="1"/>
    <col min="28" max="28" width="16.7109375" customWidth="1"/>
  </cols>
  <sheetData>
    <row r="1" spans="1:37" ht="27" thickBot="1">
      <c r="A1" s="33"/>
      <c r="B1" s="10"/>
      <c r="C1" s="103"/>
      <c r="D1" s="8"/>
      <c r="E1" s="9"/>
      <c r="F1" s="58"/>
      <c r="G1" s="58"/>
      <c r="H1" s="58"/>
      <c r="I1" s="58"/>
      <c r="J1" s="8"/>
      <c r="K1" s="8"/>
      <c r="L1" s="156" t="s">
        <v>17</v>
      </c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8"/>
      <c r="Y1" s="8"/>
      <c r="Z1" s="8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</row>
    <row r="2" spans="1:37" ht="14.25" customHeight="1" thickBot="1">
      <c r="A2" s="8"/>
      <c r="B2" s="10"/>
      <c r="C2" s="103"/>
      <c r="D2" s="8"/>
      <c r="E2" s="9"/>
      <c r="F2" s="58"/>
      <c r="G2" s="58"/>
      <c r="H2" s="58"/>
      <c r="I2" s="5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</row>
    <row r="3" spans="1:37" ht="15.75" thickBot="1">
      <c r="A3" s="159" t="s">
        <v>7</v>
      </c>
      <c r="B3" s="160"/>
      <c r="C3" s="113" t="s">
        <v>54</v>
      </c>
      <c r="D3" s="114" t="s">
        <v>11</v>
      </c>
      <c r="E3" s="115" t="s">
        <v>15</v>
      </c>
      <c r="F3" s="116" t="s">
        <v>30</v>
      </c>
      <c r="G3" s="117" t="s">
        <v>39</v>
      </c>
      <c r="H3" s="117" t="s">
        <v>40</v>
      </c>
      <c r="I3" s="59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</row>
    <row r="4" spans="1:37" ht="15.75" thickBot="1">
      <c r="A4" s="122" t="s">
        <v>57</v>
      </c>
      <c r="B4" s="152" t="s">
        <v>66</v>
      </c>
      <c r="C4" s="124"/>
      <c r="D4" s="118" t="s">
        <v>33</v>
      </c>
      <c r="E4" s="118" t="s">
        <v>33</v>
      </c>
      <c r="F4" s="118" t="s">
        <v>33</v>
      </c>
      <c r="G4" s="118"/>
      <c r="H4" s="118" t="s">
        <v>33</v>
      </c>
      <c r="I4" s="59"/>
      <c r="J4" s="15" t="s">
        <v>26</v>
      </c>
      <c r="K4" s="8"/>
      <c r="L4" s="109" t="s">
        <v>18</v>
      </c>
      <c r="M4" s="75"/>
      <c r="N4" s="109" t="s">
        <v>18</v>
      </c>
      <c r="O4" s="8"/>
      <c r="P4" s="109" t="s">
        <v>21</v>
      </c>
      <c r="Q4" s="75"/>
      <c r="R4" s="109" t="s">
        <v>21</v>
      </c>
      <c r="S4" s="8"/>
      <c r="T4" s="15" t="s">
        <v>22</v>
      </c>
      <c r="U4" s="8"/>
      <c r="V4" s="15" t="s">
        <v>23</v>
      </c>
      <c r="W4" s="8"/>
      <c r="X4" s="15" t="s">
        <v>24</v>
      </c>
      <c r="Y4" s="8"/>
      <c r="Z4" s="15" t="s">
        <v>25</v>
      </c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</row>
    <row r="5" spans="1:37" ht="15.75" thickBot="1">
      <c r="A5" s="123" t="s">
        <v>58</v>
      </c>
      <c r="B5" s="152" t="s">
        <v>67</v>
      </c>
      <c r="C5" s="124"/>
      <c r="D5" s="118" t="s">
        <v>33</v>
      </c>
      <c r="E5" s="118" t="s">
        <v>33</v>
      </c>
      <c r="F5" s="118" t="s">
        <v>33</v>
      </c>
      <c r="G5" s="118"/>
      <c r="H5" s="118" t="s">
        <v>33</v>
      </c>
      <c r="I5" s="59"/>
      <c r="J5" s="27"/>
      <c r="K5" s="8"/>
      <c r="L5" s="67" t="s">
        <v>19</v>
      </c>
      <c r="M5" s="31"/>
      <c r="N5" s="67" t="s">
        <v>20</v>
      </c>
      <c r="O5" s="8"/>
      <c r="P5" s="67" t="s">
        <v>19</v>
      </c>
      <c r="Q5" s="31"/>
      <c r="R5" s="67" t="s">
        <v>20</v>
      </c>
      <c r="S5" s="8"/>
      <c r="T5" s="27"/>
      <c r="U5" s="8"/>
      <c r="V5" s="27"/>
      <c r="W5" s="8"/>
      <c r="X5" s="27"/>
      <c r="Y5" s="8"/>
      <c r="Z5" s="27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</row>
    <row r="6" spans="1:37" ht="15.75" thickBot="1">
      <c r="A6" s="123" t="s">
        <v>59</v>
      </c>
      <c r="B6" s="152" t="s">
        <v>68</v>
      </c>
      <c r="C6" s="125"/>
      <c r="D6" s="118" t="s">
        <v>33</v>
      </c>
      <c r="E6" s="118" t="s">
        <v>33</v>
      </c>
      <c r="F6" s="118" t="s">
        <v>33</v>
      </c>
      <c r="G6" s="118"/>
      <c r="H6" s="118" t="s">
        <v>33</v>
      </c>
      <c r="I6" s="59"/>
      <c r="J6" s="27"/>
      <c r="K6" s="31"/>
      <c r="L6" s="31"/>
      <c r="M6" s="31"/>
      <c r="N6" s="31"/>
      <c r="O6" s="31"/>
      <c r="P6" s="59"/>
      <c r="Q6" s="31"/>
      <c r="R6" s="59"/>
      <c r="S6" s="31"/>
      <c r="T6" s="27"/>
      <c r="U6" s="106"/>
      <c r="V6" s="27"/>
      <c r="W6" s="8"/>
      <c r="X6" s="27"/>
      <c r="Y6" s="8"/>
      <c r="Z6" s="27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15.75" thickBot="1">
      <c r="A7" s="123" t="s">
        <v>60</v>
      </c>
      <c r="B7" s="152"/>
      <c r="C7" s="124"/>
      <c r="D7" s="118"/>
      <c r="E7" s="118"/>
      <c r="F7" s="118"/>
      <c r="G7" s="118"/>
      <c r="H7" s="118"/>
      <c r="I7" s="84"/>
      <c r="J7" s="79" t="s">
        <v>2</v>
      </c>
      <c r="K7" s="8"/>
      <c r="L7" s="48" t="s">
        <v>2</v>
      </c>
      <c r="M7" s="31"/>
      <c r="N7" s="48" t="s">
        <v>2</v>
      </c>
      <c r="O7" s="8"/>
      <c r="P7" s="48" t="s">
        <v>2</v>
      </c>
      <c r="Q7" s="31"/>
      <c r="R7" s="48" t="s">
        <v>2</v>
      </c>
      <c r="S7" s="8"/>
      <c r="T7" s="48" t="s">
        <v>2</v>
      </c>
      <c r="U7" s="8"/>
      <c r="V7" s="48" t="s">
        <v>2</v>
      </c>
      <c r="W7" s="8"/>
      <c r="X7" s="48" t="s">
        <v>2</v>
      </c>
      <c r="Y7" s="8"/>
      <c r="Z7" s="48" t="s">
        <v>2</v>
      </c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</row>
    <row r="8" spans="1:37" ht="15.75" thickBot="1">
      <c r="A8" s="123" t="s">
        <v>61</v>
      </c>
      <c r="B8" s="152"/>
      <c r="C8" s="124"/>
      <c r="D8" s="118"/>
      <c r="E8" s="118"/>
      <c r="F8" s="118"/>
      <c r="G8" s="118"/>
      <c r="H8" s="118"/>
      <c r="I8" s="84"/>
      <c r="J8" s="110" t="str">
        <f t="array" aca="1" ref="J8" ca="1">INDEX($Z$52:$Z$91,MATCH(0,($Z$52:$Z$91=J$11)*1+($Z$52:$Z$91=J$12)*1+($Z$52:$Z$91=J$13)*1+($Z$52:$Z$91=J$14)*1+($Z$52:$Z$91=J$17)*1+($Z$52:$Z$91=J$23)*1,0))</f>
        <v>Gaylord</v>
      </c>
      <c r="K8" s="8"/>
      <c r="L8" s="110" t="str">
        <f t="array" aca="1" ref="L8" ca="1">INDEX($Z$53:$Z$91,MATCH(0,($Z$53:$Z$91=L$11)*1+($Z$53:$Z$91=L$12)*1+($Z$53:$Z$91=L$13)*1+($Z$53:$Z$91=L$14)*1+($Z$53:$Z$91=L$17)*1+($Z$53:$Z$91=L$23)*1+($Z$53:$Z$91=J$8)*1,0))</f>
        <v>Dominique</v>
      </c>
      <c r="M8" s="31"/>
      <c r="N8" s="110" t="str">
        <f t="array" aca="1" ref="N8" ca="1">INDEX($Z$54:$Z$91,MATCH(0,($Z$54:$Z$91=N$11)*1+($Z$54:$Z$91=N$12)*1+($Z$54:$Z$91=N$13)*1+($Z$54:$Z$91=N$14)*1+($Z$54:$Z$91=N$17)*1+($Z$54:$Z$91=N$23)*1+($Z$54:$Z$91=L$8)*1+($Z$54:$Z$91=J$8)*1,0))</f>
        <v>Nicolas</v>
      </c>
      <c r="O8" s="8"/>
      <c r="P8" s="110" t="str">
        <f t="array" aca="1" ref="P8" ca="1">INDEX($Z$55:$Z$91,MATCH(0,($Z$55:$Z$91=P$11)*1+($Z$55:$Z$91=P$12)*1+($Z$55:$Z$91=P$13)*1+($Z$55:$Z$91=P$14)*1+($Z$55:$Z$91=P$17)*1+($Z$55:$Z$91=P$23)*1+($Z$55:$Z$91=N$8)*1+($Z$55:$Z$91=L$8)*1,0))</f>
        <v>Manon</v>
      </c>
      <c r="Q8" s="31"/>
      <c r="R8" s="110" t="str">
        <f t="array" aca="1" ref="R8" ca="1">INDEX($Z$56:$Z$91,MATCH(0,($Z$56:$Z$91=R$11)*1+($Z$56:$Z$91=R$12)*1+($Z$56:$Z$91=R$13)*1+($Z$56:$Z$91=R$14)*1+($Z$56:$Z$91=R$17)*1+($Z$56:$Z$91=R$23)*1+($Z$56:$Z$91=P$8)*1+($Z$56:$Z$91=N$8)*1,0))</f>
        <v>Gilles</v>
      </c>
      <c r="S8" s="8"/>
      <c r="T8" s="110" t="str">
        <f t="array" aca="1" ref="T8" ca="1">INDEX($Z$57:$Z$91,MATCH(0,($Z$57:$Z$91=T$11)*1+($Z$57:$Z$91=T$12)*1+($Z$57:$Z$91=T$13)*1+($Z$57:$Z$91=T$14)*1+($Z$57:$Z$91=T$17)*1+($Z$57:$Z$91=T$23)*1+($Z$57:$Z$91=R$8)*1+($Z$57:$Z$91=P$8)*1,0))</f>
        <v>Julien</v>
      </c>
      <c r="U8" s="8"/>
      <c r="V8" s="110" t="str">
        <f t="array" aca="1" ref="V8" ca="1">INDEX($Z$58:$Z$91,MATCH(0,($Z$58:$Z$91=V$11)*1+($Z$58:$Z$91=V$12)*1+($Z$58:$Z$91=V$13)*1+($Z$58:$Z$91=V$14)*1+($Z$58:$Z$91=V$17)*1+($Z$58:$Z$91=V$23)*1+($Z$58:$Z$91=T$8)*1+($Z$58:$Z$91=R$8)*1,0))</f>
        <v>Valentin</v>
      </c>
      <c r="W8" s="8"/>
      <c r="X8" s="110" t="str">
        <f t="array" aca="1" ref="X8" ca="1">INDEX($Z$59:$Z$91,MATCH(0,($Z$59:$Z$91=X$11)*1+($Z$59:$Z$91=X$12)*1+($Z$59:$Z$91=X$13)*1+($Z$59:$Z$91=X$14)*1+($Z$59:$Z$91=X$17)*1+($Z$59:$Z$91=X$23)*1+($Z$59:$Z$91=V$8)*1+($Z$59:$Z$91=T$8)*1,0))</f>
        <v>Jérome</v>
      </c>
      <c r="Y8" s="8"/>
      <c r="Z8" s="110" t="str">
        <f t="array" aca="1" ref="Z8" ca="1">INDEX($Z$60:$Z$91,MATCH(0,($Z$60:$Z$91=Z$11)*1+($Z$60:$Z$91=Z$12)*1+($Z$60:$Z$91=Z$13)*1+($Z$60:$Z$91=Z$14)*1+($Z$60:$Z$91=Z$17)*1+($Z$60:$Z$91=Z$23)*1+($Z$60:$Z$91=X$8)*1+($Z$60:$Z$91=V$8)*1+($Z$60:$Z$91=T$8)*1,0))</f>
        <v>Gaylord</v>
      </c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</row>
    <row r="9" spans="1:37" ht="15.75" thickBot="1">
      <c r="A9" s="123" t="s">
        <v>62</v>
      </c>
      <c r="B9" s="152"/>
      <c r="C9" s="124"/>
      <c r="D9" s="118"/>
      <c r="E9" s="118"/>
      <c r="F9" s="118"/>
      <c r="G9" s="118"/>
      <c r="H9" s="118"/>
      <c r="I9" s="59"/>
      <c r="J9" s="106"/>
      <c r="K9" s="31"/>
      <c r="L9" s="31"/>
      <c r="M9" s="31"/>
      <c r="N9" s="31"/>
      <c r="O9" s="31"/>
      <c r="P9" s="31"/>
      <c r="Q9" s="31"/>
      <c r="R9" s="31"/>
      <c r="S9" s="31"/>
      <c r="T9" s="46"/>
      <c r="U9" s="8"/>
      <c r="V9" s="8"/>
      <c r="W9" s="8"/>
      <c r="X9" s="8"/>
      <c r="Y9" s="8"/>
      <c r="Z9" s="8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</row>
    <row r="10" spans="1:37" ht="15.75" thickBot="1">
      <c r="A10" s="123" t="s">
        <v>63</v>
      </c>
      <c r="B10" s="152"/>
      <c r="C10" s="125"/>
      <c r="D10" s="118"/>
      <c r="E10" s="118"/>
      <c r="F10" s="118"/>
      <c r="G10" s="118"/>
      <c r="H10" s="118"/>
      <c r="I10" s="84"/>
      <c r="J10" s="81" t="s">
        <v>1</v>
      </c>
      <c r="K10" s="8"/>
      <c r="L10" s="16" t="s">
        <v>1</v>
      </c>
      <c r="M10" s="31"/>
      <c r="N10" s="16" t="s">
        <v>1</v>
      </c>
      <c r="O10" s="8"/>
      <c r="P10" s="16" t="s">
        <v>1</v>
      </c>
      <c r="Q10" s="31"/>
      <c r="R10" s="16" t="s">
        <v>1</v>
      </c>
      <c r="S10" s="8"/>
      <c r="T10" s="16" t="s">
        <v>1</v>
      </c>
      <c r="U10" s="8"/>
      <c r="V10" s="16" t="s">
        <v>1</v>
      </c>
      <c r="W10" s="8"/>
      <c r="X10" s="16" t="s">
        <v>1</v>
      </c>
      <c r="Y10" s="8"/>
      <c r="Z10" s="16" t="s">
        <v>1</v>
      </c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</row>
    <row r="11" spans="1:37">
      <c r="A11" s="120" t="s">
        <v>43</v>
      </c>
      <c r="B11" s="153" t="s">
        <v>69</v>
      </c>
      <c r="C11" s="119" t="s">
        <v>33</v>
      </c>
      <c r="D11" s="119"/>
      <c r="E11" s="119" t="s">
        <v>33</v>
      </c>
      <c r="F11" s="124"/>
      <c r="G11" s="119"/>
      <c r="H11" s="119" t="s">
        <v>33</v>
      </c>
      <c r="I11" s="84"/>
      <c r="J11" s="82" t="str">
        <f ca="1">L52</f>
        <v>Thierry</v>
      </c>
      <c r="K11" s="8"/>
      <c r="L11" s="17" t="str">
        <f ca="1">L53</f>
        <v>Nicolas</v>
      </c>
      <c r="M11" s="31"/>
      <c r="N11" s="17" t="str">
        <f ca="1">L54</f>
        <v>Laurent</v>
      </c>
      <c r="O11" s="8"/>
      <c r="P11" s="17" t="str">
        <f ca="1">L55</f>
        <v>Sébastien</v>
      </c>
      <c r="Q11" s="31"/>
      <c r="R11" s="17" t="str">
        <f ca="1">L56</f>
        <v>Thierry</v>
      </c>
      <c r="S11" s="8"/>
      <c r="T11" s="17" t="str">
        <f ca="1">L57</f>
        <v>Nicolas</v>
      </c>
      <c r="U11" s="8"/>
      <c r="V11" s="17" t="str">
        <f ca="1">L58</f>
        <v>Laurent</v>
      </c>
      <c r="W11" s="8"/>
      <c r="X11" s="17" t="str">
        <f ca="1">L59</f>
        <v>Sébastien</v>
      </c>
      <c r="Y11" s="8"/>
      <c r="Z11" s="17" t="str">
        <f ca="1">L60</f>
        <v>Thierry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</row>
    <row r="12" spans="1:37">
      <c r="A12" s="121" t="s">
        <v>44</v>
      </c>
      <c r="B12" s="153" t="s">
        <v>70</v>
      </c>
      <c r="C12" s="119" t="s">
        <v>33</v>
      </c>
      <c r="D12" s="119"/>
      <c r="E12" s="150"/>
      <c r="F12" s="126"/>
      <c r="G12" s="119" t="s">
        <v>33</v>
      </c>
      <c r="H12" s="119" t="s">
        <v>33</v>
      </c>
      <c r="I12" s="84"/>
      <c r="J12" s="83" t="str">
        <f>J52</f>
        <v>Jérome</v>
      </c>
      <c r="K12" s="8"/>
      <c r="L12" s="17" t="str">
        <f>J53</f>
        <v>Gaylord</v>
      </c>
      <c r="M12" s="31"/>
      <c r="N12" s="17" t="str">
        <f>J54</f>
        <v>Dominique</v>
      </c>
      <c r="O12" s="8"/>
      <c r="P12" s="17" t="str">
        <f>J55</f>
        <v>Jérome</v>
      </c>
      <c r="Q12" s="31"/>
      <c r="R12" s="17" t="str">
        <f>J56</f>
        <v>Gaylord</v>
      </c>
      <c r="S12" s="8"/>
      <c r="T12" s="17" t="str">
        <f>J57</f>
        <v>Dominique</v>
      </c>
      <c r="U12" s="8"/>
      <c r="V12" s="17" t="str">
        <f>J58</f>
        <v>Jérome</v>
      </c>
      <c r="W12" s="8"/>
      <c r="X12" s="17" t="str">
        <f>J59</f>
        <v>Gaylord</v>
      </c>
      <c r="Y12" s="8"/>
      <c r="Z12" s="17" t="str">
        <f>J60</f>
        <v>Dominique</v>
      </c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</row>
    <row r="13" spans="1:37">
      <c r="A13" s="121" t="s">
        <v>45</v>
      </c>
      <c r="B13" s="153" t="s">
        <v>71</v>
      </c>
      <c r="C13" s="119" t="s">
        <v>33</v>
      </c>
      <c r="D13" s="119"/>
      <c r="E13" s="119"/>
      <c r="F13" s="124"/>
      <c r="G13" s="119" t="s">
        <v>33</v>
      </c>
      <c r="H13" s="119" t="s">
        <v>33</v>
      </c>
      <c r="I13" s="84"/>
      <c r="J13" s="83" t="str">
        <f>N52</f>
        <v>Nicolas</v>
      </c>
      <c r="K13" s="8"/>
      <c r="L13" s="17" t="str">
        <f>N53</f>
        <v>Manon</v>
      </c>
      <c r="M13" s="31"/>
      <c r="N13" s="17" t="str">
        <f>N54</f>
        <v>Gilles</v>
      </c>
      <c r="O13" s="8"/>
      <c r="P13" s="17" t="str">
        <f>N55</f>
        <v>Julien</v>
      </c>
      <c r="Q13" s="31"/>
      <c r="R13" s="17" t="str">
        <f>N56</f>
        <v>Valentin</v>
      </c>
      <c r="S13" s="8"/>
      <c r="T13" s="17" t="str">
        <f>N57</f>
        <v>Nicolas</v>
      </c>
      <c r="U13" s="8"/>
      <c r="V13" s="17" t="str">
        <f>N58</f>
        <v>Manon</v>
      </c>
      <c r="W13" s="8"/>
      <c r="X13" s="17" t="str">
        <f>N59</f>
        <v>Gilles</v>
      </c>
      <c r="Y13" s="8"/>
      <c r="Z13" s="17" t="str">
        <f>N60</f>
        <v>Julien</v>
      </c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</row>
    <row r="14" spans="1:37" ht="14.25" customHeight="1" thickBot="1">
      <c r="A14" s="121" t="s">
        <v>46</v>
      </c>
      <c r="B14" s="153" t="s">
        <v>72</v>
      </c>
      <c r="C14" s="119" t="s">
        <v>33</v>
      </c>
      <c r="D14" s="119" t="s">
        <v>33</v>
      </c>
      <c r="E14" s="119" t="s">
        <v>33</v>
      </c>
      <c r="F14" s="124"/>
      <c r="G14" s="119"/>
      <c r="H14" s="119" t="s">
        <v>33</v>
      </c>
      <c r="I14" s="85"/>
      <c r="J14" s="80" t="str">
        <f>N54</f>
        <v>Gilles</v>
      </c>
      <c r="K14" s="8"/>
      <c r="L14" s="18" t="str">
        <f>N55</f>
        <v>Julien</v>
      </c>
      <c r="M14" s="31"/>
      <c r="N14" s="18" t="str">
        <f>N56</f>
        <v>Valentin</v>
      </c>
      <c r="O14" s="8"/>
      <c r="P14" s="18" t="str">
        <f>N57</f>
        <v>Nicolas</v>
      </c>
      <c r="Q14" s="31"/>
      <c r="R14" s="18" t="str">
        <f>N58</f>
        <v>Manon</v>
      </c>
      <c r="S14" s="8"/>
      <c r="T14" s="18" t="str">
        <f>N59</f>
        <v>Gilles</v>
      </c>
      <c r="U14" s="8"/>
      <c r="V14" s="18" t="str">
        <f>N60</f>
        <v>Julien</v>
      </c>
      <c r="W14" s="8"/>
      <c r="X14" s="18" t="str">
        <f>N61</f>
        <v>Valentin</v>
      </c>
      <c r="Y14" s="8"/>
      <c r="Z14" s="18" t="str">
        <f>N62</f>
        <v>Nicolas</v>
      </c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</row>
    <row r="15" spans="1:37" ht="14.25" customHeight="1" thickBot="1">
      <c r="A15" s="121" t="s">
        <v>47</v>
      </c>
      <c r="B15" s="153" t="s">
        <v>73</v>
      </c>
      <c r="C15" s="119" t="s">
        <v>33</v>
      </c>
      <c r="D15" s="119"/>
      <c r="E15" s="119"/>
      <c r="F15" s="124"/>
      <c r="G15" s="119" t="s">
        <v>33</v>
      </c>
      <c r="H15" s="119" t="s">
        <v>33</v>
      </c>
      <c r="I15" s="32"/>
      <c r="J15" s="46"/>
      <c r="K15" s="31"/>
      <c r="L15" s="31"/>
      <c r="M15" s="31"/>
      <c r="N15" s="31"/>
      <c r="O15" s="31"/>
      <c r="P15" s="31"/>
      <c r="Q15" s="31"/>
      <c r="R15" s="31"/>
      <c r="S15" s="31"/>
      <c r="T15" s="46"/>
      <c r="U15" s="8"/>
      <c r="V15" s="8"/>
      <c r="W15" s="8"/>
      <c r="X15" s="8"/>
      <c r="Y15" s="8"/>
      <c r="Z15" s="8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</row>
    <row r="16" spans="1:37" ht="15.75" thickBot="1">
      <c r="A16" s="121" t="s">
        <v>56</v>
      </c>
      <c r="B16" s="153"/>
      <c r="C16" s="119"/>
      <c r="D16" s="119"/>
      <c r="E16" s="119"/>
      <c r="F16" s="124"/>
      <c r="G16" s="119"/>
      <c r="H16" s="119"/>
      <c r="I16" s="59"/>
      <c r="J16" s="35" t="s">
        <v>13</v>
      </c>
      <c r="K16" s="8"/>
      <c r="L16" s="35" t="s">
        <v>13</v>
      </c>
      <c r="M16" s="31"/>
      <c r="N16" s="35" t="s">
        <v>13</v>
      </c>
      <c r="O16" s="8"/>
      <c r="P16" s="35" t="s">
        <v>13</v>
      </c>
      <c r="Q16" s="31"/>
      <c r="R16" s="35" t="s">
        <v>13</v>
      </c>
      <c r="S16" s="8"/>
      <c r="T16" s="35" t="s">
        <v>13</v>
      </c>
      <c r="U16" s="8"/>
      <c r="V16" s="35" t="s">
        <v>13</v>
      </c>
      <c r="W16" s="8"/>
      <c r="X16" s="35" t="s">
        <v>13</v>
      </c>
      <c r="Y16" s="8"/>
      <c r="Z16" s="35" t="s">
        <v>13</v>
      </c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</row>
    <row r="17" spans="1:37" ht="15.75" thickBot="1">
      <c r="A17" s="121" t="s">
        <v>64</v>
      </c>
      <c r="B17" s="153"/>
      <c r="C17" s="119"/>
      <c r="D17" s="119"/>
      <c r="E17" s="150"/>
      <c r="F17" s="126"/>
      <c r="G17" s="150"/>
      <c r="H17" s="150"/>
      <c r="I17" s="84"/>
      <c r="J17" s="18" t="str">
        <f ca="1">L53</f>
        <v>Nicolas</v>
      </c>
      <c r="K17" s="8"/>
      <c r="L17" s="18" t="str">
        <f ca="1">L54</f>
        <v>Laurent</v>
      </c>
      <c r="M17" s="31"/>
      <c r="N17" s="18" t="str">
        <f ca="1">L55</f>
        <v>Sébastien</v>
      </c>
      <c r="O17" s="8"/>
      <c r="P17" s="18" t="str">
        <f ca="1">L56</f>
        <v>Thierry</v>
      </c>
      <c r="Q17" s="31"/>
      <c r="R17" s="18" t="str">
        <f ca="1">L57</f>
        <v>Nicolas</v>
      </c>
      <c r="S17" s="8"/>
      <c r="T17" s="18" t="str">
        <f ca="1">L58</f>
        <v>Laurent</v>
      </c>
      <c r="U17" s="8"/>
      <c r="V17" s="18" t="str">
        <f ca="1">L59</f>
        <v>Sébastien</v>
      </c>
      <c r="W17" s="8"/>
      <c r="X17" s="18" t="str">
        <f ca="1">L60</f>
        <v>Thierry</v>
      </c>
      <c r="Y17" s="8"/>
      <c r="Z17" s="18" t="str">
        <f ca="1">L61</f>
        <v>Nicolas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</row>
    <row r="18" spans="1:37" ht="15.75" thickBot="1">
      <c r="A18" s="100" t="s">
        <v>48</v>
      </c>
      <c r="B18" s="154" t="s">
        <v>74</v>
      </c>
      <c r="C18" s="124"/>
      <c r="D18" s="151"/>
      <c r="E18" s="151"/>
      <c r="F18" s="151"/>
      <c r="G18" s="151"/>
      <c r="H18" s="151"/>
      <c r="I18" s="59"/>
      <c r="J18" s="8"/>
      <c r="K18" s="31"/>
      <c r="L18" s="31"/>
      <c r="M18" s="31"/>
      <c r="N18" s="31"/>
      <c r="O18" s="31"/>
      <c r="P18" s="31"/>
      <c r="Q18" s="31"/>
      <c r="R18" s="31"/>
      <c r="S18" s="31"/>
      <c r="T18" s="46"/>
      <c r="U18" s="8"/>
      <c r="V18" s="8"/>
      <c r="W18" s="8"/>
      <c r="X18" s="8"/>
      <c r="Y18" s="8"/>
      <c r="Z18" s="8"/>
      <c r="AA18" s="9"/>
      <c r="AB18" s="9"/>
      <c r="AC18" s="9"/>
      <c r="AD18" s="9"/>
      <c r="AE18" s="9" t="str">
        <f>IF(S55=S69,S53,IF(S59=S69,S53,IF(S51=S69,S54,IF(S53=S69,S57,"  "))))</f>
        <v xml:space="preserve">  </v>
      </c>
      <c r="AF18" s="9"/>
      <c r="AG18" s="9"/>
      <c r="AH18" s="9"/>
      <c r="AI18" s="9"/>
      <c r="AJ18" s="9"/>
      <c r="AK18" s="9"/>
    </row>
    <row r="19" spans="1:37" ht="15.75" thickBot="1">
      <c r="A19" s="101" t="s">
        <v>49</v>
      </c>
      <c r="B19" s="154" t="s">
        <v>69</v>
      </c>
      <c r="C19" s="124"/>
      <c r="D19" s="151" t="s">
        <v>33</v>
      </c>
      <c r="E19" s="151" t="s">
        <v>33</v>
      </c>
      <c r="F19" s="151"/>
      <c r="G19" s="151"/>
      <c r="H19" s="151" t="s">
        <v>33</v>
      </c>
      <c r="I19" s="84"/>
      <c r="J19" s="19" t="s">
        <v>37</v>
      </c>
      <c r="K19" s="8"/>
      <c r="L19" s="19" t="s">
        <v>37</v>
      </c>
      <c r="M19" s="31"/>
      <c r="N19" s="19" t="s">
        <v>37</v>
      </c>
      <c r="O19" s="8"/>
      <c r="P19" s="19" t="s">
        <v>37</v>
      </c>
      <c r="Q19" s="31"/>
      <c r="R19" s="19" t="s">
        <v>37</v>
      </c>
      <c r="S19" s="8"/>
      <c r="T19" s="19" t="s">
        <v>37</v>
      </c>
      <c r="U19" s="8"/>
      <c r="V19" s="19" t="s">
        <v>37</v>
      </c>
      <c r="W19" s="8"/>
      <c r="X19" s="19" t="s">
        <v>37</v>
      </c>
      <c r="Y19" s="8"/>
      <c r="Z19" s="19" t="s">
        <v>37</v>
      </c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</row>
    <row r="20" spans="1:37" ht="15.75" thickBot="1">
      <c r="A20" s="101" t="s">
        <v>50</v>
      </c>
      <c r="B20" s="154" t="s">
        <v>75</v>
      </c>
      <c r="C20" s="124"/>
      <c r="D20" s="151" t="s">
        <v>33</v>
      </c>
      <c r="E20" s="151"/>
      <c r="F20" s="151"/>
      <c r="G20" s="151"/>
      <c r="H20" s="151"/>
      <c r="I20" s="84"/>
      <c r="J20" s="110" t="str">
        <f t="array" aca="1" ref="J20" ca="1">INDEX($R$52:$R$91,MATCH(0,($R$52:$R$91=J$11)*1+($R$52:$R$91=J$12)*1+($R$52:$R$91=J$13)*1+($R$52:$R$91=J$14)*1+($R$52:$R$91=J$17)*1+($R$52:$R$91=J$8)*1,0))</f>
        <v>Dominique</v>
      </c>
      <c r="K20" s="8"/>
      <c r="L20" s="110" t="str">
        <f t="array" aca="1" ref="L20" ca="1">INDEX($R$53:$R$91,MATCH(0,($R$53:$R$91=L$11)*1+($R$53:$R$91=L$12)*1+($R$53:$R$91=L$13)*1+($R$53:$R$91=L$14)*1+($R$53:$R$91=L$17)*1+($R$53:$R$91=L$8)*1,0))</f>
        <v>Sébastien</v>
      </c>
      <c r="M20" s="31"/>
      <c r="N20" s="110" t="str">
        <f t="array" aca="1" ref="N20" ca="1">INDEX($R$54:$R$91,MATCH(0,($R$54:$R$91=N$11)*1+($R$54:$R$91=N$12)*1+($R$54:$R$91=N$13)*1+($R$54:$R$91=N$14)*1+($R$54:$R$91=N$17)*1+($R$54:$R$91=N$8)*1+($R$54:$R$91=J$20)*1+($R$54:$R$91=L$20)*1,0))</f>
        <v>Julien</v>
      </c>
      <c r="O20" s="8"/>
      <c r="P20" s="110" t="str">
        <f t="array" aca="1" ref="P20" ca="1">INDEX($R$55:$R$91,MATCH(0,($R$55:$R$91=P$11)*1+($R$55:$R$91=P$12)*1+($R$55:$R$91=P$13)*1+($R$55:$R$91=P$14)*1+($R$55:$R$91=P$17)*1+($R$55:$R$91=P$8)*1+($R$55:$R$91=L$20)*1+($R$55:$R$91=N$20)*1,0))</f>
        <v>Laurent</v>
      </c>
      <c r="Q20" s="31"/>
      <c r="R20" s="110" t="str">
        <f t="array" aca="1" ref="R20" ca="1">INDEX($R$56:$R$91,MATCH(0,($R$56:$R$91=R$11)*1+($R$56:$R$91=R$12)*1+($R$56:$R$91=R$13)*1+($R$56:$R$91=R$14)*1+($R$56:$R$91=R$17)*1+($R$56:$R$91=R$8)*1+($R$56:$R$91=N$20)*1+($R$56:$R$91=P$20)*1,0))</f>
        <v>Sébastien</v>
      </c>
      <c r="S20" s="8"/>
      <c r="T20" s="110" t="str">
        <f t="array" aca="1" ref="T20" ca="1">INDEX($R$57:$R$91,MATCH(0,($R$57:$R$91=T$11)*1+($R$57:$R$91=T$12)*1+($R$57:$R$91=T$13)*1+($R$57:$R$91=T$14)*1+($R$57:$R$91=T$17)*1+($R$57:$R$91=T$8)*1+($R$57:$R$91=P$20)*1+($R$57:$R$91=R$20)*1,0))</f>
        <v>Jérome</v>
      </c>
      <c r="U20" s="8"/>
      <c r="V20" s="110" t="str">
        <f t="array" aca="1" ref="V20" ca="1">INDEX($R$58:$R$91,MATCH(0,($R$58:$R$91=V$11)*1+($R$58:$R$91=V$12)*1+($R$58:$R$91=V$13)*1+($R$58:$R$91=V$14)*1+($R$58:$R$91=V$17)*1+($R$58:$R$91=V$8)*1+($R$58:$R$91=R$20)*1+($R$58:$R$91=T$20)*1,0))</f>
        <v>Gaylord</v>
      </c>
      <c r="W20" s="8"/>
      <c r="X20" s="110" t="str">
        <f t="array" aca="1" ref="X20" ca="1">INDEX($R$59:$R$91,MATCH(0,($R$59:$R$91=X$11)*1+($R$59:$R$91=X$12)*1+($R$59:$R$91=X$13)*1+($R$59:$R$91=X$14)*1+($R$59:$R$91=X$17)*1+($R$59:$R$91=X$8)*1+($R$59:$R$91=T$20)*1+($R$59:$R$91=V$20)*1,0))</f>
        <v>Dominique</v>
      </c>
      <c r="Y20" s="8"/>
      <c r="Z20" s="110" t="str">
        <f t="array" aca="1" ref="Z20" ca="1">INDEX($R$60:$R$91,MATCH(0,($R$60:$R$91=Z$11)*1+($R$60:$R$91=Z$12)*1+($R$60:$R$91=Z$13)*1+($R$60:$R$91=Z$14)*1+($R$60:$R$91=Z$17)*1+($R$60:$R$91=Z$8)*1+($R$60:$R$91=V$20)*1+($R$60:$R$91=X$20)*1,0))</f>
        <v>Laurent</v>
      </c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</row>
    <row r="21" spans="1:37" ht="13.5" customHeight="1" thickBot="1">
      <c r="A21" s="101" t="s">
        <v>51</v>
      </c>
      <c r="B21" s="154" t="s">
        <v>76</v>
      </c>
      <c r="C21" s="124"/>
      <c r="D21" s="151" t="s">
        <v>33</v>
      </c>
      <c r="E21" s="151"/>
      <c r="F21" s="151" t="s">
        <v>33</v>
      </c>
      <c r="G21" s="151"/>
      <c r="H21" s="151"/>
      <c r="I21" s="59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8"/>
      <c r="V21" s="106"/>
      <c r="W21" s="8"/>
      <c r="X21" s="106"/>
      <c r="Y21" s="8"/>
      <c r="Z21" s="106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</row>
    <row r="22" spans="1:37" ht="15.75" thickBot="1">
      <c r="A22" s="101" t="s">
        <v>52</v>
      </c>
      <c r="B22" s="154"/>
      <c r="C22" s="124"/>
      <c r="D22" s="151"/>
      <c r="E22" s="151"/>
      <c r="F22" s="151"/>
      <c r="G22" s="151"/>
      <c r="H22" s="151"/>
      <c r="I22" s="84"/>
      <c r="J22" s="47" t="s">
        <v>14</v>
      </c>
      <c r="K22" s="8"/>
      <c r="L22" s="47" t="s">
        <v>14</v>
      </c>
      <c r="M22" s="31"/>
      <c r="N22" s="47" t="s">
        <v>14</v>
      </c>
      <c r="O22" s="8"/>
      <c r="P22" s="47" t="s">
        <v>14</v>
      </c>
      <c r="Q22" s="31"/>
      <c r="R22" s="47" t="s">
        <v>14</v>
      </c>
      <c r="S22" s="8"/>
      <c r="T22" s="47" t="s">
        <v>14</v>
      </c>
      <c r="U22" s="8"/>
      <c r="V22" s="47" t="s">
        <v>14</v>
      </c>
      <c r="W22" s="106"/>
      <c r="X22" s="47" t="s">
        <v>14</v>
      </c>
      <c r="Y22" s="8"/>
      <c r="Z22" s="47" t="s">
        <v>14</v>
      </c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</row>
    <row r="23" spans="1:37" ht="15.75" thickBot="1">
      <c r="A23" s="101" t="s">
        <v>53</v>
      </c>
      <c r="B23" s="154"/>
      <c r="C23" s="124"/>
      <c r="D23" s="151"/>
      <c r="E23" s="151"/>
      <c r="F23" s="151"/>
      <c r="G23" s="151"/>
      <c r="H23" s="151"/>
      <c r="I23" s="84"/>
      <c r="J23" s="20" t="str">
        <f ca="1">L54</f>
        <v>Laurent</v>
      </c>
      <c r="K23" s="8"/>
      <c r="L23" s="20" t="str">
        <f ca="1">L55</f>
        <v>Sébastien</v>
      </c>
      <c r="M23" s="31"/>
      <c r="N23" s="20" t="str">
        <f ca="1">L56</f>
        <v>Thierry</v>
      </c>
      <c r="O23" s="8"/>
      <c r="P23" s="20" t="str">
        <f ca="1">L57</f>
        <v>Nicolas</v>
      </c>
      <c r="Q23" s="31"/>
      <c r="R23" s="20" t="str">
        <f ca="1">L58</f>
        <v>Laurent</v>
      </c>
      <c r="S23" s="8"/>
      <c r="T23" s="18" t="str">
        <f ca="1">L59</f>
        <v>Sébastien</v>
      </c>
      <c r="U23" s="8"/>
      <c r="V23" s="18" t="str">
        <f ca="1">L60</f>
        <v>Thierry</v>
      </c>
      <c r="W23" s="106"/>
      <c r="X23" s="18" t="str">
        <f ca="1">L61</f>
        <v>Nicolas</v>
      </c>
      <c r="Y23" s="8"/>
      <c r="Z23" s="18" t="str">
        <f ca="1">L62</f>
        <v>Laurent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</row>
    <row r="24" spans="1:37" ht="16.5" customHeight="1" thickBot="1">
      <c r="A24" s="102" t="s">
        <v>65</v>
      </c>
      <c r="B24" s="155"/>
      <c r="C24" s="125"/>
      <c r="D24" s="151"/>
      <c r="E24" s="151"/>
      <c r="F24" s="151"/>
      <c r="G24" s="151"/>
      <c r="H24" s="151"/>
      <c r="I24" s="59"/>
      <c r="J24" s="106"/>
      <c r="K24" s="8"/>
      <c r="L24" s="106"/>
      <c r="M24" s="31"/>
      <c r="N24" s="106"/>
      <c r="O24" s="8"/>
      <c r="P24" s="106"/>
      <c r="Q24" s="31"/>
      <c r="R24" s="106"/>
      <c r="S24" s="8"/>
      <c r="T24" s="106"/>
      <c r="U24" s="8"/>
      <c r="V24" s="106"/>
      <c r="W24" s="106"/>
      <c r="X24" s="106"/>
      <c r="Y24" s="8"/>
      <c r="Z24" s="106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</row>
    <row r="25" spans="1:37" ht="9.75" customHeight="1">
      <c r="A25" s="13"/>
      <c r="B25" s="12"/>
      <c r="C25" s="23"/>
      <c r="D25" s="23"/>
      <c r="E25" s="22"/>
      <c r="F25" s="22"/>
      <c r="G25" s="22"/>
      <c r="H25" s="22"/>
      <c r="I25" s="59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6"/>
      <c r="V25" s="95"/>
      <c r="W25" s="95"/>
      <c r="X25" s="95"/>
      <c r="Y25" s="96"/>
      <c r="Z25" s="97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</row>
    <row r="26" spans="1:37" ht="6.75" customHeight="1" thickBot="1">
      <c r="A26" s="13"/>
      <c r="B26" s="107"/>
      <c r="C26" s="57"/>
      <c r="D26" s="23"/>
      <c r="E26" s="22"/>
      <c r="F26" s="22"/>
      <c r="G26" s="22"/>
      <c r="H26" s="22"/>
      <c r="I26" s="22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46"/>
      <c r="V26" s="31"/>
      <c r="W26" s="31"/>
      <c r="X26" s="31"/>
      <c r="Y26" s="46"/>
      <c r="Z26" s="94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</row>
    <row r="27" spans="1:37" ht="16.5" customHeight="1" thickBot="1">
      <c r="A27" s="13"/>
      <c r="B27" s="107"/>
      <c r="C27" s="57"/>
      <c r="D27" s="23"/>
      <c r="E27" s="22"/>
      <c r="F27" s="22"/>
      <c r="G27" s="22"/>
      <c r="H27" s="22"/>
      <c r="I27" s="22"/>
      <c r="J27" s="78" t="s">
        <v>27</v>
      </c>
      <c r="K27" s="31"/>
      <c r="L27" s="78" t="s">
        <v>27</v>
      </c>
      <c r="M27" s="75"/>
      <c r="N27" s="78" t="s">
        <v>27</v>
      </c>
      <c r="O27" s="31"/>
      <c r="P27" s="78" t="s">
        <v>27</v>
      </c>
      <c r="Q27" s="75"/>
      <c r="R27" s="78" t="s">
        <v>27</v>
      </c>
      <c r="S27" s="31"/>
      <c r="T27" s="78" t="s">
        <v>27</v>
      </c>
      <c r="U27" s="31"/>
      <c r="V27" s="78" t="s">
        <v>27</v>
      </c>
      <c r="W27" s="31"/>
      <c r="X27" s="78" t="s">
        <v>27</v>
      </c>
      <c r="Y27" s="31"/>
      <c r="Z27" s="78" t="s">
        <v>27</v>
      </c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</row>
    <row r="28" spans="1:37" ht="15" customHeight="1">
      <c r="A28" s="13"/>
      <c r="B28" s="107"/>
      <c r="C28" s="57"/>
      <c r="D28" s="23"/>
      <c r="E28" s="22"/>
      <c r="F28" s="22"/>
      <c r="G28" s="22"/>
      <c r="H28" s="22"/>
      <c r="I28" s="22"/>
      <c r="J28" s="111" t="str">
        <f t="array" aca="1" ref="J28" ca="1">INDEX($V$54:$V$91,MATCH(0,($V$54:$V$91=J$8)*1+($V$54:$V$91=J$11)*1+($V$54:$V$91=J$12)*1,0))</f>
        <v>Dominique</v>
      </c>
      <c r="K28" s="65"/>
      <c r="L28" s="111" t="str">
        <f t="array" aca="1" ref="L28" ca="1">INDEX($V$56:$V$91,MATCH(0,($V$56:$V$91=L$8)*1+($V$56:$V$91=L$11)*1+($V$56:$V$91=L$12)*1+($V$56:$V$91=J$29)*1,0))</f>
        <v>Jérome</v>
      </c>
      <c r="M28" s="91"/>
      <c r="N28" s="111" t="str">
        <f t="array" aca="1" ref="N28" ca="1">INDEX($V$57:$V$91,MATCH(0,($V$57:$V$91=N$8)*1+($V$57:$V$91=N$11)*1+($V$57:$V$91=N$12)*1+($V$57:$V$91=L$29)*1,0))</f>
        <v>Gaylord</v>
      </c>
      <c r="O28" s="65"/>
      <c r="P28" s="111" t="str">
        <f t="array" aca="1" ref="P28" ca="1">INDEX($V$58:$V$91,MATCH(0,($V$58:$V$91=P$8)*1+($V$58:$V$91=P$11)*1+($V$58:$V$91=P$12)*1+($V$58:$V$91=N$29)*1,0))</f>
        <v>Dominique</v>
      </c>
      <c r="Q28" s="91"/>
      <c r="R28" s="111" t="str">
        <f t="array" aca="1" ref="R28" ca="1">INDEX($V$59:$V$91,MATCH(0,($V$59:$V$91=R$8)*1+($V$59:$V$91=R$11)*1+($V$59:$V$91=R$12)*1+($V$59:$V$91=P$29)*1,0))</f>
        <v>Sébastien</v>
      </c>
      <c r="S28" s="65"/>
      <c r="T28" s="111" t="str">
        <f t="array" aca="1" ref="T28" ca="1">INDEX($V$60:$V$91,MATCH(0,($V$60:$V$91=T$8)*1+($V$60:$V$91=T$11)*1+($V$60:$V$91=T$12)*1+($V$60:$V$91=R$29)*1,0))</f>
        <v>Gaylord</v>
      </c>
      <c r="U28" s="65"/>
      <c r="V28" s="111" t="str">
        <f t="array" aca="1" ref="V28" ca="1">INDEX($V$61:$V$91,MATCH(0,($V$61:$V$91=V$8)*1+($V$61:$V$91=V$11)*1+($V$61:$V$91=V$12)*1+($V$61:$V$91=T$29)*1,0))</f>
        <v>Gaylord</v>
      </c>
      <c r="W28" s="65"/>
      <c r="X28" s="111" t="str">
        <f t="array" aca="1" ref="X28" ca="1">INDEX($V$62:$V$91,MATCH(0,($V$62:$V$91=X$8)*1+($V$62:$V$91=X$11)*1+($V$62:$V$91=X$12)*1+($V$62:$V$91=V$29)*1,0))</f>
        <v>Dominique</v>
      </c>
      <c r="Y28" s="65"/>
      <c r="Z28" s="111" t="str">
        <f t="array" aca="1" ref="Z28" ca="1">INDEX($V$63:$V$91,MATCH(0,($V$63:$V$91=Z$8)*1+($V$63:$V$91=Z$11)*1+($V$63:$V$91=Z$12)*1+($V$63:$V$91=X$29)*1,0))</f>
        <v>Sébastien</v>
      </c>
      <c r="AA28" s="32"/>
      <c r="AB28" s="9"/>
      <c r="AC28" s="9"/>
      <c r="AD28" s="9"/>
      <c r="AE28" s="9"/>
      <c r="AF28" s="9"/>
      <c r="AG28" s="9"/>
      <c r="AH28" s="9"/>
      <c r="AI28" s="9"/>
      <c r="AJ28" s="9"/>
      <c r="AK28" s="9"/>
    </row>
    <row r="29" spans="1:37" ht="13.5" customHeight="1" thickBot="1">
      <c r="A29" s="13"/>
      <c r="B29" s="107"/>
      <c r="C29" s="57"/>
      <c r="D29" s="23"/>
      <c r="E29" s="22"/>
      <c r="F29" s="22"/>
      <c r="G29" s="22"/>
      <c r="H29" s="22"/>
      <c r="I29" s="22"/>
      <c r="J29" s="112" t="str">
        <f t="array" aca="1" ref="J29" ca="1">INDEX($V$55:$V$91,MATCH(0,($V$55:$V$91=J$8)*1+($V$55:$V$91=J$11)*1+($V$55:$V$91=J$12)*1+($V$55:$V$91=J$28)*1,0))</f>
        <v>Sébastien</v>
      </c>
      <c r="K29" s="65"/>
      <c r="L29" s="112" t="str">
        <f t="array" aca="1" ref="L29" ca="1">INDEX($V$57:$V$91,MATCH(0,($V$57:$V$91=L$8)*1+($V$57:$V$91=L$11)*1+($V$57:$V$91=L$12)*1+($V$57:$V$91=L$28)*1,0))</f>
        <v>Sébastien</v>
      </c>
      <c r="M29" s="91"/>
      <c r="N29" s="112" t="str">
        <f t="array" aca="1" ref="N29" ca="1">INDEX($V$59:$V$91,MATCH(0,($V$59:$V$91=N$8)*1+($V$59:$V$91=N$11)*1+($V$59:$V$91=N$12)*1+($V$59:$V$91=N$28)*1,0))</f>
        <v>Sébastien</v>
      </c>
      <c r="O29" s="65"/>
      <c r="P29" s="112" t="str">
        <f t="array" aca="1" ref="P29" ca="1">INDEX($V$61:$V$91,MATCH(0,($V$61:$V$91=P$8)*1+($V$61:$V$91=P$11)*1+($V$61:$V$91=P$12)*1+($V$61:$V$91=P$28)*1,0))</f>
        <v>Gaylord</v>
      </c>
      <c r="Q29" s="91"/>
      <c r="R29" s="112" t="str">
        <f t="array" aca="1" ref="R29" ca="1">INDEX($V$63:$V$91,MATCH(0,($V$63:$V$91=R$8)*1+($V$63:$V$91=R$11)*1+($V$63:$V$91=R$12)*1+($V$63:$V$91=R$28)*1,0))</f>
        <v>Jérome</v>
      </c>
      <c r="S29" s="65"/>
      <c r="T29" s="112" t="str">
        <f t="array" aca="1" ref="T29" ca="1">INDEX($V$65:$V$91,MATCH(0,($V$65:$V$91=T$8)*1+($V$65:$V$91=T$11)*1+($V$65:$V$91=T$12)*1+($V$65:$V$91=T$28)*1,0))</f>
        <v>Sébastien</v>
      </c>
      <c r="U29" s="65"/>
      <c r="V29" s="112" t="str">
        <f t="array" aca="1" ref="V29" ca="1">INDEX($V$67:$V$91,MATCH(0,($V$67:$V$91=V$8)*1+($V$67:$V$91=V$11)*1+($V$67:$V$91=V$12)*1+($V$67:$V$91=V$28)*1,0))</f>
        <v>Sébastien</v>
      </c>
      <c r="W29" s="65"/>
      <c r="X29" s="112" t="str">
        <f t="array" aca="1" ref="X29" ca="1">INDEX($V$69:$V$91,MATCH(0,($V$69:$V$91=X$8)*1+($V$69:$V$91=X$11)*1+($V$69:$V$91=X$12)*1+($V$69:$V$91=X$28)*1,0))</f>
        <v xml:space="preserve">  </v>
      </c>
      <c r="Y29" s="65"/>
      <c r="Z29" s="112" t="str">
        <f t="array" aca="1" ref="Z29" ca="1">INDEX($V$71:$V$91,MATCH(0,($V$71:$V$91=Z$8)*1+($V$71:$V$91=Z$11)*1+($V$71:$V$91=Z$12)*1+($V$71:$V$91=Z$28)*1,0))</f>
        <v>Jérome</v>
      </c>
      <c r="AA29" s="32"/>
      <c r="AB29" s="9"/>
      <c r="AC29" s="9"/>
      <c r="AD29" s="9"/>
      <c r="AE29" s="9"/>
      <c r="AF29" s="9"/>
      <c r="AG29" s="9"/>
      <c r="AH29" s="9"/>
      <c r="AI29" s="9"/>
      <c r="AJ29" s="9"/>
      <c r="AK29" s="9"/>
    </row>
    <row r="30" spans="1:37" ht="6" customHeight="1" thickBot="1">
      <c r="A30" s="13"/>
      <c r="B30" s="107"/>
      <c r="C30" s="57"/>
      <c r="D30" s="23"/>
      <c r="E30" s="22"/>
      <c r="F30" s="22"/>
      <c r="G30" s="22"/>
      <c r="H30" s="22"/>
      <c r="I30" s="22"/>
      <c r="J30" s="31"/>
      <c r="K30" s="31"/>
      <c r="L30" s="76"/>
      <c r="M30" s="76"/>
      <c r="N30" s="76"/>
      <c r="O30" s="31"/>
      <c r="P30" s="76"/>
      <c r="Q30" s="76"/>
      <c r="R30" s="76"/>
      <c r="S30" s="31"/>
      <c r="T30" s="31"/>
      <c r="U30" s="31"/>
      <c r="V30" s="8"/>
      <c r="W30" s="8"/>
      <c r="X30" s="8"/>
      <c r="Y30" s="8"/>
      <c r="Z30" s="8"/>
      <c r="AA30" s="32"/>
      <c r="AB30" s="9"/>
      <c r="AC30" s="9"/>
      <c r="AD30" s="9"/>
      <c r="AE30" s="9"/>
      <c r="AF30" s="9"/>
      <c r="AG30" s="9"/>
      <c r="AH30" s="9"/>
      <c r="AI30" s="9"/>
      <c r="AJ30" s="9"/>
      <c r="AK30" s="9"/>
    </row>
    <row r="31" spans="1:37" ht="13.5" customHeight="1" thickBot="1">
      <c r="A31" s="13"/>
      <c r="B31" s="107"/>
      <c r="C31" s="57"/>
      <c r="D31" s="23"/>
      <c r="E31" s="22"/>
      <c r="F31" s="22"/>
      <c r="G31" s="22"/>
      <c r="H31" s="22"/>
      <c r="I31" s="22"/>
      <c r="J31" s="88" t="s">
        <v>28</v>
      </c>
      <c r="K31" s="31"/>
      <c r="L31" s="88" t="s">
        <v>28</v>
      </c>
      <c r="M31" s="31"/>
      <c r="N31" s="88" t="s">
        <v>28</v>
      </c>
      <c r="O31" s="31"/>
      <c r="P31" s="88" t="s">
        <v>28</v>
      </c>
      <c r="Q31" s="31"/>
      <c r="R31" s="88" t="s">
        <v>28</v>
      </c>
      <c r="S31" s="31"/>
      <c r="T31" s="88" t="s">
        <v>28</v>
      </c>
      <c r="U31" s="31"/>
      <c r="V31" s="88" t="s">
        <v>28</v>
      </c>
      <c r="W31" s="8"/>
      <c r="X31" s="88" t="s">
        <v>28</v>
      </c>
      <c r="Y31" s="8"/>
      <c r="Z31" s="88" t="s">
        <v>28</v>
      </c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</row>
    <row r="32" spans="1:37" ht="15" customHeight="1">
      <c r="A32" s="13"/>
      <c r="B32" s="107"/>
      <c r="C32" s="57"/>
      <c r="D32" s="23"/>
      <c r="E32" s="22"/>
      <c r="F32" s="22"/>
      <c r="G32" s="22"/>
      <c r="H32" s="22"/>
      <c r="I32" s="22"/>
      <c r="J32" s="111" t="str">
        <f t="array" aca="1" ref="J32" ca="1">INDEX($T$52:$T$91,MATCH(0,($T$52:$T$91=J$11)*1+($T$52:$T$91=J$12)*1+($T$52:$T$91=J$13)*1+($T$52:$T$91=J$14)*1,0))</f>
        <v>Gaylord</v>
      </c>
      <c r="K32" s="31"/>
      <c r="L32" s="111" t="str">
        <f t="array" aca="1" ref="L32" ca="1">INDEX($T$53:$T$91,MATCH(0,($T$53:$T$91=L$11)*1+($T$53:$T$91=L$12)*1+($T$53:$T$91=L$13)*1+($T$53:$T$91=L$14)*1,0))</f>
        <v>Dominique</v>
      </c>
      <c r="M32" s="75"/>
      <c r="N32" s="111" t="str">
        <f t="array" aca="1" ref="N32" ca="1">INDEX($T$54:$T$91,MATCH(0,($T$54:$T$91=N$11)*1+($T$54:$T$91=N$12)*1+($T$54:$T$91=N$13)*1+($T$54:$T$91=N$14)*1+($T$54:$T$91=J$32)*1+($T$54:$T$91=L$32)*1,0))</f>
        <v>Nicolas</v>
      </c>
      <c r="O32" s="31"/>
      <c r="P32" s="111" t="str">
        <f t="array" aca="1" ref="P32" ca="1">INDEX($T$55:$T$91,MATCH(0,($T$55:$T$91=P$11)*1+($T$55:$T$91=P$12)*1+($T$55:$T$91=P$13)*1+($T$55:$T$91=P$14)*1+($T$55:$T$91=L$32)*1+($T$55:$T$91=N$32)*1,0))</f>
        <v>Gaylord</v>
      </c>
      <c r="Q32" s="75"/>
      <c r="R32" s="111" t="str">
        <f t="array" aca="1" ref="R32" ca="1">INDEX($T$56:$T$91,MATCH(0,($T$56:$T$91=R$11)*1+($T$56:$T$91=R$12)*1+($T$56:$T$91=R$13)*1+($T$56:$T$91=R$14)*1+($T$56:$T$91=N$32)*1+($T$56:$T$91=P$32)*1,0))</f>
        <v>Julien</v>
      </c>
      <c r="S32" s="31"/>
      <c r="T32" s="111" t="str">
        <f t="array" aca="1" ref="T32" ca="1">INDEX($T$57:$T$91,MATCH(0,($T$57:$T$91=T$11)*1+($T$57:$T$91=T$12)*1+($T$57:$T$91=T$13)*1+($T$57:$T$91=T$14)*1+($T$57:$T$91=P$32)*1+($T$57:$T$91=R$32)*1,0))</f>
        <v>Jérome</v>
      </c>
      <c r="U32" s="31"/>
      <c r="V32" s="111" t="str">
        <f t="array" aca="1" ref="V32" ca="1">INDEX($T$58:$T$91,MATCH(0,($T$58:$T$91=V$11)*1+($T$58:$T$91=V$12)*1+($T$58:$T$91=V$13)*1+($T$58:$T$91=V$14)*1+($T$58:$T$91=R$32)*1+($T$58:$T$91=T$32)*1,0))</f>
        <v>Gaylord</v>
      </c>
      <c r="W32" s="8"/>
      <c r="X32" s="111" t="str">
        <f t="array" aca="1" ref="X32" ca="1">INDEX($T$59:$T$91,MATCH(0,($T$59:$T$91=X$11)*1+($T$59:$T$91=X$12)*1+($T$59:$T$91=X$13)*1+($T$59:$T$91=X$14)*1+($T$59:$T$91=T$32)*1+($T$59:$T$91=V$32)*1,0))</f>
        <v>Dominique</v>
      </c>
      <c r="Y32" s="8"/>
      <c r="Z32" s="111" t="str">
        <f t="array" aca="1" ref="Z32" ca="1">INDEX($T$60:$T$91,MATCH(0,($T$60:$T$91=Z$11)*1+($T$60:$T$91=Z$12)*1+($T$60:$T$91=Z$13)*1+($T$60:$T$91=Z$14)*1+($T$60:$T$91=V$32)*1+($T$60:$T$91=X$32)*1+($T$60:$T$91=T$32)*1,0))</f>
        <v xml:space="preserve">  </v>
      </c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</row>
    <row r="33" spans="1:37" ht="15.75" thickBot="1">
      <c r="A33" s="13"/>
      <c r="B33" s="107"/>
      <c r="C33" s="57"/>
      <c r="D33" s="23"/>
      <c r="E33" s="22"/>
      <c r="F33" s="22"/>
      <c r="G33" s="22"/>
      <c r="H33" s="22"/>
      <c r="I33" s="22"/>
      <c r="J33" s="112" t="str">
        <f t="array" aca="1" ref="J33" ca="1">INDEX($P$52:$P$91,MATCH(0,($P$52:$P$91=J$11)*1+($P$52:$P$91=J$12)*1+($P$52:$P$91=J$13)*1+($P$52:$P$91=J$14)*1+($P$52:$P$91=J$32)*1,0))</f>
        <v>Manon</v>
      </c>
      <c r="K33" s="65"/>
      <c r="L33" s="112" t="str">
        <f t="array" aca="1" ref="L33" ca="1">INDEX($P$53:$P$91,MATCH(0,($P$53:$P$91=L$11)*1+($P$53:$P$91=L$12)*1+($P$53:$P$91=L$13)*1+($P$53:$P$91=L$14)*1+($P$53:$P$91=L$32)*1,0))</f>
        <v>Gilles</v>
      </c>
      <c r="M33" s="76"/>
      <c r="N33" s="112" t="str">
        <f t="array" aca="1" ref="N33" ca="1">INDEX($P$54:$P$91,MATCH(0,($P$54:$P$91=N$11)*1+($P$54:$P$91=N$12)*1+($P$54:$P$91=N$13)*1+($P$54:$P$91=N$14)*1+($P$54:$P$91=N$32)*1,0))</f>
        <v>Manon</v>
      </c>
      <c r="O33" s="31"/>
      <c r="P33" s="112" t="str">
        <f t="array" aca="1" ref="P33" ca="1">INDEX($P$55:$P$91,MATCH(0,($P$55:$P$91=P$11)*1+($P$55:$P$91=P$12)*1+($P$55:$P$91=P$13)*1+($P$55:$P$91=P$14)*1+($P$55:$P$91=P$32)*1,0))</f>
        <v>Manon</v>
      </c>
      <c r="Q33" s="76"/>
      <c r="R33" s="112" t="str">
        <f t="array" aca="1" ref="R33" ca="1">INDEX($P$56:$P$91,MATCH(0,($P$56:$P$91=R$11)*1+($P$56:$P$91=R$12)*1+($P$56:$P$91=R$13)*1+($P$56:$P$91=R$14)*1+($P$56:$P$91=R$32)*1,0))</f>
        <v>Gilles</v>
      </c>
      <c r="S33" s="74"/>
      <c r="T33" s="112" t="str">
        <f t="array" aca="1" ref="T33" ca="1">INDEX($P$57:$P$91,MATCH(0,($P$57:$P$91=T$11)*1+($P$57:$P$91=T$12)*1+($P$57:$P$91=T$13)*1+($P$57:$P$91=T$14)*1+($P$57:$P$91=T$32)*1,0))</f>
        <v>Valentin</v>
      </c>
      <c r="U33" s="74"/>
      <c r="V33" s="112" t="str">
        <f t="array" aca="1" ref="V33" ca="1">INDEX($P$58:$P$91,MATCH(0,($P$58:$P$91=V$11)*1+($P$58:$P$91=V$12)*1+($P$58:$P$91=V$13)*1+($P$58:$P$91=V$14)*1+($P$58:$P$91=V$32)*1,0))</f>
        <v>Gilles</v>
      </c>
      <c r="W33" s="8"/>
      <c r="X33" s="112" t="str">
        <f t="array" aca="1" ref="X33" ca="1">INDEX($P$59:$P$91,MATCH(0,($P$59:$P$91=X$11)*1+($P$59:$P$91=X$12)*1+($P$59:$P$91=X$13)*1+($P$59:$P$91=X$14)*1+($P$59:$P$91=X$32)*1,0))</f>
        <v>Manon</v>
      </c>
      <c r="Y33" s="8"/>
      <c r="Z33" s="112" t="str">
        <f t="array" aca="1" ref="Z33" ca="1">INDEX($P$60:$P$91,MATCH(0,($P$60:$P$91=Z$11)*1+($P$60:$P$91=Z$12)*1+($P$60:$P$91=Z$13)*1+($P$60:$P$91=Z$14)*1+($P$60:$P$91=Z$32)*1,0))</f>
        <v>Valentin</v>
      </c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</row>
    <row r="34" spans="1:37" ht="15.75" thickBot="1">
      <c r="A34" s="13"/>
      <c r="B34" s="107"/>
      <c r="C34" s="57"/>
      <c r="D34" s="23"/>
      <c r="E34" s="22"/>
      <c r="F34" s="60"/>
      <c r="G34" s="60"/>
      <c r="H34" s="60"/>
      <c r="I34" s="60"/>
      <c r="J34" s="73"/>
      <c r="K34" s="65"/>
      <c r="L34" s="76"/>
      <c r="M34" s="76"/>
      <c r="N34" s="76"/>
      <c r="O34" s="31"/>
      <c r="P34" s="76"/>
      <c r="Q34" s="76"/>
      <c r="R34" s="76"/>
      <c r="S34" s="74"/>
      <c r="T34" s="73"/>
      <c r="U34" s="74"/>
      <c r="V34" s="8"/>
      <c r="W34" s="8"/>
      <c r="X34" s="8"/>
      <c r="Y34" s="8"/>
      <c r="Z34" s="8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</row>
    <row r="35" spans="1:37">
      <c r="A35" s="13"/>
      <c r="B35" s="107"/>
      <c r="C35" s="57"/>
      <c r="D35" s="23"/>
      <c r="E35" s="22"/>
      <c r="F35" s="60"/>
      <c r="G35" s="60"/>
      <c r="H35" s="60"/>
      <c r="I35" s="60"/>
      <c r="J35" s="127"/>
      <c r="K35" s="128"/>
      <c r="L35" s="129"/>
      <c r="M35" s="129"/>
      <c r="N35" s="129"/>
      <c r="O35" s="130"/>
      <c r="P35" s="129"/>
      <c r="Q35" s="129"/>
      <c r="R35" s="129"/>
      <c r="S35" s="131"/>
      <c r="T35" s="132"/>
      <c r="U35" s="131"/>
      <c r="V35" s="133"/>
      <c r="W35" s="133"/>
      <c r="X35" s="133"/>
      <c r="Y35" s="133"/>
      <c r="Z35" s="134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</row>
    <row r="36" spans="1:37">
      <c r="A36" s="13"/>
      <c r="B36" s="107"/>
      <c r="C36" s="57"/>
      <c r="D36" s="23"/>
      <c r="E36" s="22"/>
      <c r="F36" s="60"/>
      <c r="G36" s="60"/>
      <c r="H36" s="60"/>
      <c r="I36" s="60"/>
      <c r="J36" s="135"/>
      <c r="K36" s="136"/>
      <c r="L36" s="137"/>
      <c r="M36" s="137"/>
      <c r="N36" s="137"/>
      <c r="O36" s="77"/>
      <c r="P36" s="137"/>
      <c r="Q36" s="137"/>
      <c r="R36" s="137"/>
      <c r="S36" s="138"/>
      <c r="T36" s="139"/>
      <c r="U36" s="138"/>
      <c r="V36" s="140"/>
      <c r="W36" s="140"/>
      <c r="X36" s="140"/>
      <c r="Y36" s="140"/>
      <c r="Z36" s="141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</row>
    <row r="37" spans="1:37">
      <c r="A37" s="13"/>
      <c r="B37" s="107"/>
      <c r="C37" s="57"/>
      <c r="D37" s="23"/>
      <c r="E37" s="22"/>
      <c r="F37" s="60"/>
      <c r="G37" s="60"/>
      <c r="H37" s="60"/>
      <c r="I37" s="60"/>
      <c r="J37" s="135"/>
      <c r="K37" s="136"/>
      <c r="L37" s="137"/>
      <c r="M37" s="137"/>
      <c r="N37" s="137"/>
      <c r="O37" s="77"/>
      <c r="P37" s="137"/>
      <c r="Q37" s="137"/>
      <c r="R37" s="137"/>
      <c r="S37" s="138"/>
      <c r="T37" s="139"/>
      <c r="U37" s="138"/>
      <c r="V37" s="140"/>
      <c r="W37" s="140"/>
      <c r="X37" s="140"/>
      <c r="Y37" s="140"/>
      <c r="Z37" s="141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</row>
    <row r="38" spans="1:37">
      <c r="A38" s="13"/>
      <c r="B38" s="107"/>
      <c r="C38" s="57"/>
      <c r="D38" s="23"/>
      <c r="E38" s="22"/>
      <c r="F38" s="60"/>
      <c r="G38" s="60"/>
      <c r="H38" s="60"/>
      <c r="I38" s="60"/>
      <c r="J38" s="135"/>
      <c r="K38" s="136"/>
      <c r="L38" s="137"/>
      <c r="M38" s="137"/>
      <c r="N38" s="137"/>
      <c r="O38" s="77"/>
      <c r="P38" s="137"/>
      <c r="Q38" s="137"/>
      <c r="R38" s="137"/>
      <c r="S38" s="138"/>
      <c r="T38" s="139"/>
      <c r="U38" s="138"/>
      <c r="V38" s="140"/>
      <c r="W38" s="140"/>
      <c r="X38" s="140"/>
      <c r="Y38" s="140"/>
      <c r="Z38" s="141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</row>
    <row r="39" spans="1:37">
      <c r="A39" s="13"/>
      <c r="B39" s="107"/>
      <c r="C39" s="57"/>
      <c r="D39" s="23"/>
      <c r="E39" s="22"/>
      <c r="F39" s="60"/>
      <c r="G39" s="60"/>
      <c r="H39" s="60"/>
      <c r="I39" s="60"/>
      <c r="J39" s="135"/>
      <c r="K39" s="136"/>
      <c r="L39" s="137"/>
      <c r="M39" s="137"/>
      <c r="N39" s="137"/>
      <c r="O39" s="77"/>
      <c r="P39" s="137"/>
      <c r="Q39" s="137"/>
      <c r="R39" s="137"/>
      <c r="S39" s="138"/>
      <c r="T39" s="139"/>
      <c r="U39" s="138"/>
      <c r="V39" s="140"/>
      <c r="W39" s="140"/>
      <c r="X39" s="140"/>
      <c r="Y39" s="140"/>
      <c r="Z39" s="141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</row>
    <row r="40" spans="1:37">
      <c r="A40" s="13"/>
      <c r="B40" s="107"/>
      <c r="C40" s="57"/>
      <c r="D40" s="23"/>
      <c r="E40" s="22"/>
      <c r="F40" s="60"/>
      <c r="G40" s="60"/>
      <c r="H40" s="60"/>
      <c r="I40" s="60"/>
      <c r="J40" s="135"/>
      <c r="K40" s="136"/>
      <c r="L40" s="137"/>
      <c r="M40" s="137"/>
      <c r="N40" s="137"/>
      <c r="O40" s="77"/>
      <c r="P40" s="137"/>
      <c r="Q40" s="137"/>
      <c r="R40" s="137"/>
      <c r="S40" s="138"/>
      <c r="T40" s="139"/>
      <c r="U40" s="138"/>
      <c r="V40" s="140"/>
      <c r="W40" s="140"/>
      <c r="X40" s="140"/>
      <c r="Y40" s="140"/>
      <c r="Z40" s="141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</row>
    <row r="41" spans="1:37">
      <c r="A41" s="13"/>
      <c r="B41" s="107"/>
      <c r="C41" s="57"/>
      <c r="D41" s="23"/>
      <c r="E41" s="22"/>
      <c r="F41" s="60"/>
      <c r="G41" s="60"/>
      <c r="H41" s="60"/>
      <c r="I41" s="60"/>
      <c r="J41" s="135"/>
      <c r="K41" s="136"/>
      <c r="L41" s="137"/>
      <c r="M41" s="137"/>
      <c r="N41" s="137"/>
      <c r="O41" s="77"/>
      <c r="P41" s="137"/>
      <c r="Q41" s="137"/>
      <c r="R41" s="137"/>
      <c r="S41" s="138"/>
      <c r="T41" s="139"/>
      <c r="U41" s="138"/>
      <c r="V41" s="140"/>
      <c r="W41" s="140"/>
      <c r="X41" s="140"/>
      <c r="Y41" s="140"/>
      <c r="Z41" s="141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</row>
    <row r="42" spans="1:37">
      <c r="A42" s="13"/>
      <c r="B42" s="107"/>
      <c r="C42" s="57"/>
      <c r="D42" s="23"/>
      <c r="E42" s="22"/>
      <c r="F42" s="60"/>
      <c r="G42" s="60"/>
      <c r="H42" s="60"/>
      <c r="I42" s="60"/>
      <c r="J42" s="135"/>
      <c r="K42" s="136"/>
      <c r="L42" s="137"/>
      <c r="M42" s="137"/>
      <c r="N42" s="137"/>
      <c r="O42" s="77"/>
      <c r="P42" s="137"/>
      <c r="Q42" s="137"/>
      <c r="R42" s="137"/>
      <c r="S42" s="138"/>
      <c r="T42" s="139"/>
      <c r="U42" s="138"/>
      <c r="V42" s="140"/>
      <c r="W42" s="140"/>
      <c r="X42" s="140"/>
      <c r="Y42" s="140"/>
      <c r="Z42" s="141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</row>
    <row r="43" spans="1:37">
      <c r="A43" s="13"/>
      <c r="B43" s="107"/>
      <c r="C43" s="57"/>
      <c r="D43" s="23"/>
      <c r="E43" s="22"/>
      <c r="F43" s="60"/>
      <c r="G43" s="60"/>
      <c r="H43" s="60"/>
      <c r="I43" s="60"/>
      <c r="J43" s="135"/>
      <c r="K43" s="136"/>
      <c r="L43" s="137"/>
      <c r="M43" s="137"/>
      <c r="N43" s="137"/>
      <c r="O43" s="77"/>
      <c r="P43" s="137"/>
      <c r="Q43" s="137"/>
      <c r="R43" s="137"/>
      <c r="S43" s="138"/>
      <c r="T43" s="139"/>
      <c r="U43" s="138"/>
      <c r="V43" s="140"/>
      <c r="W43" s="140"/>
      <c r="X43" s="140"/>
      <c r="Y43" s="140"/>
      <c r="Z43" s="141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</row>
    <row r="44" spans="1:37">
      <c r="A44" s="13"/>
      <c r="B44" s="107"/>
      <c r="C44" s="57"/>
      <c r="D44" s="23"/>
      <c r="E44" s="22"/>
      <c r="F44" s="60"/>
      <c r="G44" s="60"/>
      <c r="H44" s="60"/>
      <c r="I44" s="60"/>
      <c r="J44" s="135"/>
      <c r="K44" s="136"/>
      <c r="L44" s="137"/>
      <c r="M44" s="137"/>
      <c r="N44" s="137"/>
      <c r="O44" s="77"/>
      <c r="P44" s="137"/>
      <c r="Q44" s="137"/>
      <c r="R44" s="137"/>
      <c r="S44" s="138"/>
      <c r="T44" s="139"/>
      <c r="U44" s="138"/>
      <c r="V44" s="140"/>
      <c r="W44" s="140"/>
      <c r="X44" s="140"/>
      <c r="Y44" s="140"/>
      <c r="Z44" s="141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</row>
    <row r="45" spans="1:37">
      <c r="A45" s="13"/>
      <c r="B45" s="107"/>
      <c r="C45" s="57"/>
      <c r="D45" s="23"/>
      <c r="E45" s="22"/>
      <c r="F45" s="60"/>
      <c r="G45" s="60"/>
      <c r="H45" s="60"/>
      <c r="I45" s="60"/>
      <c r="J45" s="135"/>
      <c r="K45" s="136"/>
      <c r="L45" s="137"/>
      <c r="M45" s="137"/>
      <c r="N45" s="137"/>
      <c r="O45" s="77"/>
      <c r="P45" s="137"/>
      <c r="Q45" s="137"/>
      <c r="R45" s="137"/>
      <c r="S45" s="138"/>
      <c r="T45" s="139"/>
      <c r="U45" s="138"/>
      <c r="V45" s="140"/>
      <c r="W45" s="140"/>
      <c r="X45" s="140"/>
      <c r="Y45" s="140"/>
      <c r="Z45" s="141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</row>
    <row r="46" spans="1:37">
      <c r="A46" s="13"/>
      <c r="B46" s="107"/>
      <c r="C46" s="57"/>
      <c r="D46" s="23"/>
      <c r="E46" s="22"/>
      <c r="F46" s="60"/>
      <c r="G46" s="60"/>
      <c r="H46" s="60"/>
      <c r="I46" s="60"/>
      <c r="J46" s="135"/>
      <c r="K46" s="136"/>
      <c r="L46" s="137"/>
      <c r="M46" s="137"/>
      <c r="N46" s="137"/>
      <c r="O46" s="77"/>
      <c r="P46" s="137"/>
      <c r="Q46" s="137"/>
      <c r="R46" s="137"/>
      <c r="S46" s="138"/>
      <c r="T46" s="139"/>
      <c r="U46" s="138"/>
      <c r="V46" s="140"/>
      <c r="W46" s="140"/>
      <c r="X46" s="140"/>
      <c r="Y46" s="140"/>
      <c r="Z46" s="141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</row>
    <row r="47" spans="1:37">
      <c r="A47" s="13"/>
      <c r="B47" s="107"/>
      <c r="C47" s="57"/>
      <c r="D47" s="23"/>
      <c r="E47" s="22"/>
      <c r="F47" s="60"/>
      <c r="G47" s="60"/>
      <c r="H47" s="60"/>
      <c r="I47" s="60"/>
      <c r="J47" s="135"/>
      <c r="K47" s="136"/>
      <c r="L47" s="137"/>
      <c r="M47" s="137"/>
      <c r="N47" s="137"/>
      <c r="O47" s="77"/>
      <c r="P47" s="137"/>
      <c r="Q47" s="137"/>
      <c r="R47" s="137"/>
      <c r="S47" s="138"/>
      <c r="T47" s="139"/>
      <c r="U47" s="138"/>
      <c r="V47" s="140"/>
      <c r="W47" s="140"/>
      <c r="X47" s="140"/>
      <c r="Y47" s="140"/>
      <c r="Z47" s="141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</row>
    <row r="48" spans="1:37" ht="15.75" thickBot="1">
      <c r="A48" s="13"/>
      <c r="B48" s="107"/>
      <c r="C48" s="57"/>
      <c r="D48" s="23"/>
      <c r="E48" s="22"/>
      <c r="F48" s="60"/>
      <c r="G48" s="60"/>
      <c r="H48" s="60"/>
      <c r="I48" s="60"/>
      <c r="J48" s="142"/>
      <c r="K48" s="143"/>
      <c r="L48" s="144"/>
      <c r="M48" s="144"/>
      <c r="N48" s="144"/>
      <c r="O48" s="145"/>
      <c r="P48" s="144"/>
      <c r="Q48" s="144"/>
      <c r="R48" s="144"/>
      <c r="S48" s="146"/>
      <c r="T48" s="147"/>
      <c r="U48" s="146"/>
      <c r="V48" s="148"/>
      <c r="W48" s="148"/>
      <c r="X48" s="148"/>
      <c r="Y48" s="148"/>
      <c r="Z48" s="14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</row>
    <row r="49" spans="1:37">
      <c r="A49" s="13"/>
      <c r="B49" s="107"/>
      <c r="C49" s="57"/>
      <c r="D49" s="23"/>
      <c r="E49" s="22"/>
      <c r="F49" s="60"/>
      <c r="G49" s="60"/>
      <c r="H49" s="60"/>
      <c r="I49" s="60"/>
      <c r="J49" s="73"/>
      <c r="K49" s="65"/>
      <c r="L49" s="76"/>
      <c r="M49" s="76"/>
      <c r="N49" s="76"/>
      <c r="O49" s="31"/>
      <c r="P49" s="76"/>
      <c r="Q49" s="76"/>
      <c r="R49" s="76"/>
      <c r="S49" s="74"/>
      <c r="T49" s="73"/>
      <c r="U49" s="74"/>
      <c r="V49" s="8"/>
      <c r="W49" s="8"/>
      <c r="X49" s="8"/>
      <c r="Y49" s="8"/>
      <c r="Z49" s="8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</row>
    <row r="50" spans="1:37">
      <c r="A50" s="13"/>
      <c r="B50" s="107"/>
      <c r="C50" s="57"/>
      <c r="D50" s="23"/>
      <c r="E50" s="22"/>
      <c r="F50" s="60"/>
      <c r="G50" s="60"/>
      <c r="H50" s="60"/>
      <c r="I50" s="60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13"/>
      <c r="X50" s="13"/>
      <c r="Y50" s="13"/>
      <c r="Z50" s="64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</row>
    <row r="51" spans="1:37" s="9" customFormat="1">
      <c r="A51" s="13"/>
      <c r="B51" s="107"/>
      <c r="C51" s="57"/>
      <c r="D51" s="23"/>
      <c r="E51" s="22"/>
      <c r="F51" s="60"/>
      <c r="G51" s="60"/>
      <c r="H51" s="60"/>
      <c r="I51" s="60"/>
      <c r="J51" s="92" t="s">
        <v>31</v>
      </c>
      <c r="K51" s="71"/>
      <c r="L51" s="92" t="s">
        <v>32</v>
      </c>
      <c r="M51" s="71"/>
      <c r="N51" s="93" t="s">
        <v>55</v>
      </c>
      <c r="O51" s="89"/>
      <c r="P51" s="98" t="s">
        <v>36</v>
      </c>
      <c r="Q51" s="57"/>
      <c r="R51" s="92" t="s">
        <v>34</v>
      </c>
      <c r="S51" s="57"/>
      <c r="T51" s="92" t="s">
        <v>35</v>
      </c>
      <c r="U51" s="57"/>
      <c r="V51" s="92" t="s">
        <v>16</v>
      </c>
      <c r="W51" s="86"/>
      <c r="X51" s="87" t="s">
        <v>29</v>
      </c>
      <c r="Y51" s="13"/>
      <c r="Z51" s="99" t="s">
        <v>42</v>
      </c>
      <c r="AB51" s="58"/>
    </row>
    <row r="52" spans="1:37" s="9" customFormat="1">
      <c r="A52" s="13"/>
      <c r="B52" s="108"/>
      <c r="C52" s="59"/>
      <c r="D52" s="23"/>
      <c r="E52" s="22"/>
      <c r="F52" s="60"/>
      <c r="G52" s="60"/>
      <c r="H52" s="60"/>
      <c r="I52" s="65"/>
      <c r="J52" s="13" t="str">
        <f t="array" ref="J52">INDEX($B$4:$B$10,MATCH(LARGE(($F$4:$F$10="oui")*1/ROW($F$4:$F$10),MOD(ROW(1:1)-1+COUNTIF($F$4:$F$10,"oui"),COUNTIF($F$4:$F$10,"oui"))+1),($F$4:$F$10="oui")*1/ROW($F$4:$F$10),0))</f>
        <v>Jérome</v>
      </c>
      <c r="K52" s="68">
        <v>1</v>
      </c>
      <c r="L52" s="65" t="str">
        <f ca="1">INDEX(OFFSET($B$18:$B$24,0,0,COUNTA($B$18:$B$24),1),MOD(ROWS($1:1)-1,COUNTA($B$18:$B$24))+1)</f>
        <v>Thierry</v>
      </c>
      <c r="M52" s="68">
        <v>1</v>
      </c>
      <c r="N52" s="13" t="str">
        <f t="array" ref="N52">INDEX($B$4:$B$15,MATCH(LARGE(($C$4:$C$15="oui")*1/ROW($C$4:$C$15),MOD(ROW(1:1)-1+COUNTIF($C$4:$C$15,"oui"),COUNTIF($C$4:$C$15,"oui"))+1),($C$4:$C$15="oui")*1/ROW($C$4:$C$15),0))</f>
        <v>Nicolas</v>
      </c>
      <c r="O52" s="68">
        <v>1</v>
      </c>
      <c r="P52" s="13" t="str">
        <f t="array" ref="P52">INDEX($B$4:$B$15,MATCH(LARGE(($G$4:$G$15="oui")*1/ROW($G$4:$G$15),MOD(ROW(1:1)-1+COUNTIF($G$4:$G$15,"oui"),COUNTIF($G$4:$G$15,"oui"))+1),($G$4:$G$15="oui")*1/ROW($G$4:$G$15),0))</f>
        <v>Manon</v>
      </c>
      <c r="Q52" s="68">
        <v>1</v>
      </c>
      <c r="R52" s="13" t="str">
        <f t="array" ref="R52">INDEX($B$4:$B$24,MATCH(LARGE(($D$4:$D$24="oui")*1/ROW($D$4:$D$24),MOD(ROW(1:1)-1+COUNTIF($D$4:$D$24,"oui"),COUNTIF($D$4:$D$24,"oui"))+1),($D$4:$D$24="oui")*1/ROW($D$4:$D$24),0))</f>
        <v>Jérome</v>
      </c>
      <c r="S52" s="68">
        <v>1</v>
      </c>
      <c r="T52" s="13" t="str">
        <f t="array" ref="T52">INDEX($B$4:$B$24,MATCH(LARGE(($E$4:$E$24="oui")*1/ROW($E$4:$E$24),MOD(ROW(1:1)-1+COUNTIF($E$4:$E$24,"oui"),COUNTIF($E$4:$E$24,"oui"))+1),($E$4:$E$24="oui")*1/ROW($E$4:$E$24),0))</f>
        <v>Jérome</v>
      </c>
      <c r="U52" s="90">
        <v>1</v>
      </c>
      <c r="V52" s="13" t="str">
        <f t="array" ref="V52">INDEX($B$4:$B$24,MATCH(LARGE(($F$4:$F$24="oui")*1/ROW($F$4:$F$24),MOD(ROW(1:1)-1+COUNTIF($F$4:$F$24,"oui"),COUNTIF($F$4:$F$24,"oui"))+1),($F$4:$F$24="oui")*1/ROW($F$4:$F$24),0))</f>
        <v>Jérome</v>
      </c>
      <c r="W52" s="90">
        <v>1</v>
      </c>
      <c r="X52" s="13" t="str">
        <f t="array" ref="X52">INDEX($B$4:$B$15,MATCH(LARGE(($B$4:$B$15&lt;&gt;"")*1/ROW($B$4:$B$15),MOD(ROW(1:1)-1+COUNTIF($B$4:$B$15,"&lt;&gt;"&amp;""),COUNTIF($B$4:$B$15,"&lt;&gt;"&amp;""))+1),($B$4:$B$15&lt;&gt;"")*1/ROW($B$4:$B$15),0))</f>
        <v>Jérome</v>
      </c>
      <c r="Y52" s="68">
        <v>1</v>
      </c>
      <c r="Z52" s="13" t="str">
        <f t="array" ref="Z52">INDEX($B$4:$B$24,MATCH(LARGE(($H$4:$H$24="oui")*1/ROW($H$4:$H$24),MOD(ROW(1:1)-1+COUNTIF($H$4:$H$24,"oui"),COUNTIF($H$4:$H$24,"oui"))+1),($H$4:$H$24="oui")*1/ROW($H$4:$H$24),0))</f>
        <v>Jérome</v>
      </c>
      <c r="AB52" s="105"/>
    </row>
    <row r="53" spans="1:37" s="9" customFormat="1">
      <c r="A53" s="11"/>
      <c r="B53" s="12"/>
      <c r="C53" s="23"/>
      <c r="D53" s="11"/>
      <c r="E53" s="69"/>
      <c r="F53" s="65"/>
      <c r="G53" s="65"/>
      <c r="H53" s="65"/>
      <c r="I53" s="68">
        <v>1</v>
      </c>
      <c r="J53" s="13" t="str">
        <f t="array" ref="J53">INDEX($B$4:$B$10,MATCH(LARGE(($F$4:$F$10="oui")*1/ROW($F$4:$F$10),MOD(ROW(2:2)-1+COUNTIF($F$4:$F$10,"oui"),COUNTIF($F$4:$F$10,"oui"))+1),($F$4:$F$10="oui")*1/ROW($F$4:$F$10),0))</f>
        <v>Gaylord</v>
      </c>
      <c r="K53" s="68">
        <v>2</v>
      </c>
      <c r="L53" s="65" t="str">
        <f ca="1">INDEX(OFFSET($B$18:$B$24,0,0,COUNTA($B$18:$B$24),1),MOD(ROWS($1:2)-1,COUNTA($B$18:$B$24))+1)</f>
        <v>Nicolas</v>
      </c>
      <c r="M53" s="68">
        <v>2</v>
      </c>
      <c r="N53" s="13" t="str">
        <f t="array" ref="N53">INDEX($B$4:$B$15,MATCH(LARGE(($C$4:$C$15="oui")*1/ROW($C$4:$C$15),MOD(ROW(2:2)-1+COUNTIF($C$4:$C$15,"oui"),COUNTIF($C$4:$C$15,"oui"))+1),($C$4:$C$15="oui")*1/ROW($C$4:$C$15),0))</f>
        <v>Manon</v>
      </c>
      <c r="O53" s="68">
        <v>2</v>
      </c>
      <c r="P53" s="13" t="str">
        <f t="array" ref="P53">INDEX($B$4:$B$15,MATCH(LARGE(($G$4:$G$15="oui")*1/ROW($G$4:$G$15),MOD(ROW(2:2)-1+COUNTIF($G$4:$G$15,"oui"),COUNTIF($G$4:$G$15,"oui"))+1),($G$4:$G$15="oui")*1/ROW($G$4:$G$15),0))</f>
        <v>Gilles</v>
      </c>
      <c r="Q53" s="68">
        <v>2</v>
      </c>
      <c r="R53" s="13" t="str">
        <f t="array" ref="R53">INDEX($B$4:$B$24,MATCH(LARGE(($D$4:$D$24="oui")*1/ROW($D$4:$D$24),MOD(ROW(2:2)-1+COUNTIF($D$4:$D$24,"oui"),COUNTIF($D$4:$D$24,"oui"))+1),($D$4:$D$24="oui")*1/ROW($D$4:$D$24),0))</f>
        <v>Gaylord</v>
      </c>
      <c r="S53" s="68">
        <v>2</v>
      </c>
      <c r="T53" s="13" t="str">
        <f t="array" ref="T53">INDEX($B$4:$B$25,MATCH(LARGE(($E$4:$E$25="oui")*1/ROW($E$4:$E$25),MOD(ROW(2:2)-1+COUNTIF($E$4:$E$25,"oui"),COUNTIF($E$4:$E$25,"oui"))+1),($E$4:$E$25="oui")*1/ROW($E$4:$E$25),0))</f>
        <v>Gaylord</v>
      </c>
      <c r="U53" s="90">
        <v>2</v>
      </c>
      <c r="V53" s="13" t="str">
        <f t="array" ref="V53">INDEX($B$4:$B$25,MATCH(LARGE(($F$4:$F$25="oui")*1/ROW($F$4:$F$25),MOD(ROW(2:2)-1+COUNTIF($F$4:$F$25,"oui"),COUNTIF($F$4:$F$25,"oui"))+1),($F$4:$F$25="oui")*1/ROW($F$4:$F$25),0))</f>
        <v>Gaylord</v>
      </c>
      <c r="W53" s="90">
        <v>2</v>
      </c>
      <c r="X53" s="13" t="str">
        <f t="array" ref="X53">INDEX($B$4:$B$15,MATCH(LARGE(($B$4:$B$15&lt;&gt;"")*1/ROW($B$4:$B$15),MOD(ROW(2:2)-1+COUNTIF($B$4:$B$15,"&lt;&gt;"&amp;""),COUNTIF($B$4:$B$15,"&lt;&gt;"&amp;""))+1),($B$4:$B$15&lt;&gt;"")*1/ROW($B$4:$B$15),0))</f>
        <v>Gaylord</v>
      </c>
      <c r="Y53" s="68">
        <v>2</v>
      </c>
      <c r="Z53" s="13" t="str">
        <f t="array" ref="Z53">INDEX($B$4:$B$24,MATCH(LARGE(($H$4:$H$24="oui")*1/ROW($H$4:$H$24),MOD(ROW(2:2)-1+COUNTIF($H$4:$H$24,"oui"),COUNTIF($H$4:$H$24,"oui"))+1),($H$4:$H$24="oui")*1/ROW($H$4:$H$24),0))</f>
        <v>Gaylord</v>
      </c>
      <c r="AA53" s="68">
        <v>1</v>
      </c>
      <c r="AB53" s="66"/>
    </row>
    <row r="54" spans="1:37" s="9" customFormat="1">
      <c r="A54" s="11"/>
      <c r="B54" s="12"/>
      <c r="C54" s="23"/>
      <c r="D54" s="11"/>
      <c r="E54" s="69"/>
      <c r="F54" s="65"/>
      <c r="G54" s="65"/>
      <c r="H54" s="65"/>
      <c r="I54" s="68">
        <v>2</v>
      </c>
      <c r="J54" s="13" t="str">
        <f t="array" ref="J54">INDEX($B$4:$B$10,MATCH(LARGE(($F$4:$F$10="oui")*1/ROW($F$4:$F$10),MOD(ROW(3:3)-1+COUNTIF($F$4:$F$10,"oui"),COUNTIF($F$4:$F$10,"oui"))+1),($F$4:$F$10="oui")*1/ROW($F$4:$F$10),0))</f>
        <v>Dominique</v>
      </c>
      <c r="K54" s="68">
        <v>3</v>
      </c>
      <c r="L54" s="65" t="str">
        <f ca="1">INDEX(OFFSET($B$18:$B$24,0,0,COUNTA($B$18:$B$24),1),MOD(ROWS($1:3)-1,COUNTA($B$18:$B$24))+1)</f>
        <v>Laurent</v>
      </c>
      <c r="M54" s="68">
        <v>3</v>
      </c>
      <c r="N54" s="13" t="str">
        <f t="array" ref="N54">INDEX($B$4:$B$15,MATCH(LARGE(($C$4:$C$15="oui")*1/ROW($C$4:$C$15),MOD(ROW(3:3)-1+COUNTIF($C$4:$C$15,"oui"),COUNTIF($C$4:$C$15,"oui"))+1),($C$4:$C$15="oui")*1/ROW($C$4:$C$15),0))</f>
        <v>Gilles</v>
      </c>
      <c r="O54" s="68">
        <v>3</v>
      </c>
      <c r="P54" s="13" t="str">
        <f t="array" ref="P54">INDEX($B$4:$B$15,MATCH(LARGE(($G$4:$G$15="oui")*1/ROW($G$4:$G$15),MOD(ROW(3:3)-1+COUNTIF($G$4:$G$15,"oui"),COUNTIF($G$4:$G$15,"oui"))+1),($G$4:$G$15="oui")*1/ROW($G$4:$G$15),0))</f>
        <v>Valentin</v>
      </c>
      <c r="Q54" s="68">
        <v>3</v>
      </c>
      <c r="R54" s="13" t="str">
        <f t="array" ref="R54">INDEX($B$4:$B$24,MATCH(LARGE(($D$4:$D$24="oui")*1/ROW($D$4:$D$24),MOD(ROW(3:3)-1+COUNTIF($D$4:$D$24,"oui"),COUNTIF($D$4:$D$24,"oui"))+1),($D$4:$D$24="oui")*1/ROW($D$4:$D$24),0))</f>
        <v>Dominique</v>
      </c>
      <c r="S54" s="68">
        <v>3</v>
      </c>
      <c r="T54" s="13" t="str">
        <f t="array" ref="T54">INDEX($B$4:$B$25,MATCH(LARGE(($E$4:$E$25="oui")*1/ROW($E$4:$E$25),MOD(ROW(3:3)-1+COUNTIF($E$4:$E$25,"oui"),COUNTIF($E$4:$E$25,"oui"))+1),($E$4:$E$25="oui")*1/ROW($E$4:$E$25),0))</f>
        <v>Dominique</v>
      </c>
      <c r="U54" s="90">
        <v>3</v>
      </c>
      <c r="V54" s="13" t="str">
        <f t="array" ref="V54">INDEX($B$4:$B$25,MATCH(LARGE(($F$4:$F$25="oui")*1/ROW($F$4:$F$25),MOD(ROW(3:3)-1+COUNTIF($F$4:$F$25,"oui"),COUNTIF($F$4:$F$25,"oui"))+1),($F$4:$F$25="oui")*1/ROW($F$4:$F$25),0))</f>
        <v>Dominique</v>
      </c>
      <c r="W54" s="90">
        <v>3</v>
      </c>
      <c r="X54" s="13" t="str">
        <f t="array" ref="X54">INDEX($B$4:$B$15,MATCH(LARGE(($B$4:$B$15&lt;&gt;"")*1/ROW($B$4:$B$15),MOD(ROW(3:3)-1+COUNTIF($B$4:$B$15,"&lt;&gt;"&amp;""),COUNTIF($B$4:$B$15,"&lt;&gt;"&amp;""))+1),($B$4:$B$15&lt;&gt;"")*1/ROW($B$4:$B$15),0))</f>
        <v>Dominique</v>
      </c>
      <c r="Y54" s="68">
        <v>3</v>
      </c>
      <c r="Z54" s="13" t="str">
        <f t="array" ref="Z54">INDEX($B$4:$B$24,MATCH(LARGE(($H$4:$H$24="oui")*1/ROW($H$4:$H$24),MOD(ROW(3:3)-1+COUNTIF($H$4:$H$24,"oui"),COUNTIF($H$4:$H$24,"oui"))+1),($H$4:$H$24="oui")*1/ROW($H$4:$H$24),0))</f>
        <v>Dominique</v>
      </c>
      <c r="AA54" s="68">
        <v>2</v>
      </c>
      <c r="AB54" s="66"/>
    </row>
    <row r="55" spans="1:37" s="9" customFormat="1">
      <c r="A55" s="11"/>
      <c r="B55" s="12"/>
      <c r="C55" s="23"/>
      <c r="D55" s="11"/>
      <c r="E55" s="69"/>
      <c r="F55" s="65"/>
      <c r="G55" s="65"/>
      <c r="H55" s="65"/>
      <c r="I55" s="68">
        <v>3</v>
      </c>
      <c r="J55" s="13" t="str">
        <f t="array" ref="J55">INDEX($B$4:$B$10,MATCH(LARGE(($F$4:$F$10="oui")*1/ROW($F$4:$F$10),MOD(ROW(4:4)-1+COUNTIF($F$4:$F$10,"oui"),COUNTIF($F$4:$F$10,"oui"))+1),($F$4:$F$10="oui")*1/ROW($F$4:$F$10),0))</f>
        <v>Jérome</v>
      </c>
      <c r="K55" s="68">
        <v>4</v>
      </c>
      <c r="L55" s="65" t="str">
        <f ca="1">INDEX(OFFSET($B$18:$B$24,0,0,COUNTA($B$18:$B$24),1),MOD(ROWS($1:4)-1,COUNTA($B$18:$B$24))+1)</f>
        <v>Sébastien</v>
      </c>
      <c r="M55" s="68">
        <v>4</v>
      </c>
      <c r="N55" s="13" t="str">
        <f t="array" ref="N55">INDEX($B$4:$B$15,MATCH(LARGE(($C$4:$C$15="oui")*1/ROW($C$4:$C$15),MOD(ROW(4:4)-1+COUNTIF($C$4:$C$15,"oui"),COUNTIF($C$4:$C$15,"oui"))+1),($C$4:$C$15="oui")*1/ROW($C$4:$C$15),0))</f>
        <v>Julien</v>
      </c>
      <c r="O55" s="68">
        <v>4</v>
      </c>
      <c r="P55" s="13" t="str">
        <f t="array" ref="P55">INDEX($B$4:$B$15,MATCH(LARGE(($G$4:$G$15="oui")*1/ROW($G$4:$G$15),MOD(ROW(4:4)-1+COUNTIF($G$4:$G$15,"oui"),COUNTIF($G$4:$G$15,"oui"))+1),($G$4:$G$15="oui")*1/ROW($G$4:$G$15),0))</f>
        <v>Manon</v>
      </c>
      <c r="Q55" s="68">
        <v>4</v>
      </c>
      <c r="R55" s="13" t="str">
        <f t="array" ref="R55">INDEX($B$4:$B$24,MATCH(LARGE(($D$4:$D$24="oui")*1/ROW($D$4:$D$24),MOD(ROW(4:4)-1+COUNTIF($D$4:$D$24,"oui"),COUNTIF($D$4:$D$24,"oui"))+1),($D$4:$D$24="oui")*1/ROW($D$4:$D$24),0))</f>
        <v>Julien</v>
      </c>
      <c r="S55" s="68">
        <v>4</v>
      </c>
      <c r="T55" s="13" t="str">
        <f t="array" ref="T55">INDEX($B$4:$B$25,MATCH(LARGE(($E$4:$E$25="oui")*1/ROW($E$4:$E$25),MOD(ROW(4:4)-1+COUNTIF($E$4:$E$25,"oui"),COUNTIF($E$4:$E$25,"oui"))+1),($E$4:$E$25="oui")*1/ROW($E$4:$E$25),0))</f>
        <v>Nicolas</v>
      </c>
      <c r="U55" s="90">
        <v>4</v>
      </c>
      <c r="V55" s="13" t="str">
        <f t="array" ref="V55">INDEX($B$4:$B$25,MATCH(LARGE(($F$4:$F$25="oui")*1/ROW($F$4:$F$25),MOD(ROW(4:4)-1+COUNTIF($F$4:$F$25,"oui"),COUNTIF($F$4:$F$25,"oui"))+1),($F$4:$F$25="oui")*1/ROW($F$4:$F$25),0))</f>
        <v>Sébastien</v>
      </c>
      <c r="W55" s="90">
        <v>4</v>
      </c>
      <c r="X55" s="13" t="str">
        <f t="array" ref="X55">INDEX($B$4:$B$15,MATCH(LARGE(($B$4:$B$15&lt;&gt;"")*1/ROW($B$4:$B$15),MOD(ROW(4:4)-1+COUNTIF($B$4:$B$15,"&lt;&gt;"&amp;""),COUNTIF($B$4:$B$15,"&lt;&gt;"&amp;""))+1),($B$4:$B$15&lt;&gt;"")*1/ROW($B$4:$B$15),0))</f>
        <v>Nicolas</v>
      </c>
      <c r="Y55" s="68">
        <v>4</v>
      </c>
      <c r="Z55" s="13" t="str">
        <f t="array" ref="Z55">INDEX($B$4:$B$24,MATCH(LARGE(($H$4:$H$24="oui")*1/ROW($H$4:$H$24),MOD(ROW(4:4)-1+COUNTIF($H$4:$H$24,"oui"),COUNTIF($H$4:$H$24,"oui"))+1),($H$4:$H$24="oui")*1/ROW($H$4:$H$24),0))</f>
        <v>Nicolas</v>
      </c>
      <c r="AA55" s="68">
        <v>3</v>
      </c>
      <c r="AB55" s="66"/>
    </row>
    <row r="56" spans="1:37" s="9" customFormat="1">
      <c r="A56" s="11"/>
      <c r="B56" s="12"/>
      <c r="C56" s="23"/>
      <c r="D56" s="11"/>
      <c r="E56" s="69"/>
      <c r="F56" s="65"/>
      <c r="G56" s="65"/>
      <c r="H56" s="65"/>
      <c r="I56" s="68">
        <v>4</v>
      </c>
      <c r="J56" s="13" t="str">
        <f t="array" ref="J56">INDEX($B$4:$B$10,MATCH(LARGE(($F$4:$F$10="oui")*1/ROW($F$4:$F$10),MOD(ROW(5:5)-1+COUNTIF($F$4:$F$10,"oui"),COUNTIF($F$4:$F$10,"oui"))+1),($F$4:$F$10="oui")*1/ROW($F$4:$F$10),0))</f>
        <v>Gaylord</v>
      </c>
      <c r="K56" s="68">
        <v>5</v>
      </c>
      <c r="L56" s="65" t="str">
        <f ca="1">INDEX(OFFSET($B$18:$B$24,0,0,COUNTA($B$18:$B$24),1),MOD(ROWS($1:5)-1,COUNTA($B$18:$B$24))+1)</f>
        <v>Thierry</v>
      </c>
      <c r="M56" s="68">
        <v>5</v>
      </c>
      <c r="N56" s="13" t="str">
        <f t="array" ref="N56">INDEX($B$4:$B$15,MATCH(LARGE(($C$4:$C$15="oui")*1/ROW($C$4:$C$15),MOD(ROW(5:5)-1+COUNTIF($C$4:$C$15,"oui"),COUNTIF($C$4:$C$15,"oui"))+1),($C$4:$C$15="oui")*1/ROW($C$4:$C$15),0))</f>
        <v>Valentin</v>
      </c>
      <c r="O56" s="68">
        <v>5</v>
      </c>
      <c r="P56" s="13" t="str">
        <f t="array" ref="P56">INDEX($B$4:$B$15,MATCH(LARGE(($G$4:$G$15="oui")*1/ROW($G$4:$G$15),MOD(ROW(5:5)-1+COUNTIF($G$4:$G$15,"oui"),COUNTIF($G$4:$G$15,"oui"))+1),($G$4:$G$15="oui")*1/ROW($G$4:$G$15),0))</f>
        <v>Gilles</v>
      </c>
      <c r="Q56" s="68">
        <v>5</v>
      </c>
      <c r="R56" s="13" t="str">
        <f t="array" ref="R56">INDEX($B$4:$B$24,MATCH(LARGE(($D$4:$D$24="oui")*1/ROW($D$4:$D$24),MOD(ROW(5:5)-1+COUNTIF($D$4:$D$24,"oui"),COUNTIF($D$4:$D$24,"oui"))+1),($D$4:$D$24="oui")*1/ROW($D$4:$D$24),0))</f>
        <v>Nicolas</v>
      </c>
      <c r="S56" s="68">
        <v>5</v>
      </c>
      <c r="T56" s="13" t="str">
        <f t="array" ref="T56">INDEX($B$4:$B$25,MATCH(LARGE(($E$4:$E$25="oui")*1/ROW($E$4:$E$25),MOD(ROW(5:5)-1+COUNTIF($E$4:$E$25,"oui"),COUNTIF($E$4:$E$25,"oui"))+1),($E$4:$E$25="oui")*1/ROW($E$4:$E$25),0))</f>
        <v>Julien</v>
      </c>
      <c r="U56" s="90">
        <v>5</v>
      </c>
      <c r="V56" s="13" t="str">
        <f t="array" ref="V56">INDEX($B$4:$B$25,MATCH(LARGE(($F$4:$F$25="oui")*1/ROW($F$4:$F$25),MOD(ROW(5:5)-1+COUNTIF($F$4:$F$25,"oui"),COUNTIF($F$4:$F$25,"oui"))+1),($F$4:$F$25="oui")*1/ROW($F$4:$F$25),0))</f>
        <v>Jérome</v>
      </c>
      <c r="W56" s="90">
        <v>5</v>
      </c>
      <c r="X56" s="13" t="str">
        <f t="array" ref="X56">INDEX($B$4:$B$15,MATCH(LARGE(($B$4:$B$15&lt;&gt;"")*1/ROW($B$4:$B$15),MOD(ROW(5:5)-1+COUNTIF($B$4:$B$15,"&lt;&gt;"&amp;""),COUNTIF($B$4:$B$15,"&lt;&gt;"&amp;""))+1),($B$4:$B$15&lt;&gt;"")*1/ROW($B$4:$B$15),0))</f>
        <v>Manon</v>
      </c>
      <c r="Y56" s="68">
        <v>5</v>
      </c>
      <c r="Z56" s="13" t="str">
        <f t="array" ref="Z56">INDEX($B$4:$B$24,MATCH(LARGE(($H$4:$H$24="oui")*1/ROW($H$4:$H$24),MOD(ROW(5:5)-1+COUNTIF($H$4:$H$24,"oui"),COUNTIF($H$4:$H$24,"oui"))+1),($H$4:$H$24="oui")*1/ROW($H$4:$H$24),0))</f>
        <v>Manon</v>
      </c>
      <c r="AA56" s="68">
        <v>4</v>
      </c>
      <c r="AB56" s="66"/>
    </row>
    <row r="57" spans="1:37" s="9" customFormat="1">
      <c r="A57" s="11"/>
      <c r="B57" s="12"/>
      <c r="C57" s="23"/>
      <c r="D57" s="11"/>
      <c r="E57" s="69"/>
      <c r="F57" s="65"/>
      <c r="G57" s="65"/>
      <c r="H57" s="65"/>
      <c r="I57" s="68">
        <v>5</v>
      </c>
      <c r="J57" s="13" t="str">
        <f t="array" ref="J57">INDEX($B$4:$B$10,MATCH(LARGE(($F$4:$F$10="oui")*1/ROW($F$4:$F$10),MOD(ROW(6:6)-1+COUNTIF($F$4:$F$10,"oui"),COUNTIF($F$4:$F$10,"oui"))+1),($F$4:$F$10="oui")*1/ROW($F$4:$F$10),0))</f>
        <v>Dominique</v>
      </c>
      <c r="K57" s="68">
        <v>6</v>
      </c>
      <c r="L57" s="65" t="str">
        <f ca="1">INDEX(OFFSET($B$18:$B$24,0,0,COUNTA($B$18:$B$24),1),MOD(ROWS($1:6)-1,COUNTA($B$18:$B$24))+1)</f>
        <v>Nicolas</v>
      </c>
      <c r="M57" s="68">
        <v>6</v>
      </c>
      <c r="N57" s="13" t="str">
        <f t="array" ref="N57">INDEX($B$4:$B$15,MATCH(LARGE(($C$4:$C$15="oui")*1/ROW($C$4:$C$15),MOD(ROW(6:6)-1+COUNTIF($C$4:$C$15,"oui"),COUNTIF($C$4:$C$15,"oui"))+1),($C$4:$C$15="oui")*1/ROW($C$4:$C$15),0))</f>
        <v>Nicolas</v>
      </c>
      <c r="O57" s="68">
        <v>6</v>
      </c>
      <c r="P57" s="13" t="str">
        <f t="array" ref="P57">INDEX($B$4:$B$15,MATCH(LARGE(($G$4:$G$15="oui")*1/ROW($G$4:$G$15),MOD(ROW(6:6)-1+COUNTIF($G$4:$G$15,"oui"),COUNTIF($G$4:$G$15,"oui"))+1),($G$4:$G$15="oui")*1/ROW($G$4:$G$15),0))</f>
        <v>Valentin</v>
      </c>
      <c r="Q57" s="68">
        <v>6</v>
      </c>
      <c r="R57" s="13" t="str">
        <f t="array" ref="R57">INDEX($B$4:$B$24,MATCH(LARGE(($D$4:$D$24="oui")*1/ROW($D$4:$D$24),MOD(ROW(6:6)-1+COUNTIF($D$4:$D$24,"oui"),COUNTIF($D$4:$D$24,"oui"))+1),($D$4:$D$24="oui")*1/ROW($D$4:$D$24),0))</f>
        <v>Laurent</v>
      </c>
      <c r="S57" s="68">
        <v>6</v>
      </c>
      <c r="T57" s="13" t="str">
        <f t="array" ref="T57">INDEX($B$4:$B$25,MATCH(LARGE(($E$4:$E$25="oui")*1/ROW($E$4:$E$25),MOD(ROW(6:6)-1+COUNTIF($E$4:$E$25,"oui"),COUNTIF($E$4:$E$25,"oui"))+1),($E$4:$E$25="oui")*1/ROW($E$4:$E$25),0))</f>
        <v>Nicolas</v>
      </c>
      <c r="U57" s="90">
        <v>6</v>
      </c>
      <c r="V57" s="13" t="str">
        <f t="array" ref="V57">INDEX($B$4:$B$25,MATCH(LARGE(($F$4:$F$25="oui")*1/ROW($F$4:$F$25),MOD(ROW(6:6)-1+COUNTIF($F$4:$F$25,"oui"),COUNTIF($F$4:$F$25,"oui"))+1),($F$4:$F$25="oui")*1/ROW($F$4:$F$25),0))</f>
        <v>Gaylord</v>
      </c>
      <c r="W57" s="90">
        <v>6</v>
      </c>
      <c r="X57" s="13" t="str">
        <f t="array" ref="X57">INDEX($B$4:$B$15,MATCH(LARGE(($B$4:$B$15&lt;&gt;"")*1/ROW($B$4:$B$15),MOD(ROW(6:6)-1+COUNTIF($B$4:$B$15,"&lt;&gt;"&amp;""),COUNTIF($B$4:$B$15,"&lt;&gt;"&amp;""))+1),($B$4:$B$15&lt;&gt;"")*1/ROW($B$4:$B$15),0))</f>
        <v>Gilles</v>
      </c>
      <c r="Y57" s="68">
        <v>6</v>
      </c>
      <c r="Z57" s="13" t="str">
        <f t="array" ref="Z57">INDEX($B$4:$B$24,MATCH(LARGE(($H$4:$H$24="oui")*1/ROW($H$4:$H$24),MOD(ROW(6:6)-1+COUNTIF($H$4:$H$24,"oui"),COUNTIF($H$4:$H$24,"oui"))+1),($H$4:$H$24="oui")*1/ROW($H$4:$H$24),0))</f>
        <v>Gilles</v>
      </c>
      <c r="AA57" s="68">
        <v>5</v>
      </c>
      <c r="AB57" s="66"/>
    </row>
    <row r="58" spans="1:37" s="9" customFormat="1">
      <c r="A58" s="11"/>
      <c r="B58" s="12"/>
      <c r="C58" s="23"/>
      <c r="D58" s="11"/>
      <c r="E58" s="69"/>
      <c r="F58" s="65"/>
      <c r="G58" s="65"/>
      <c r="H58" s="65"/>
      <c r="I58" s="68">
        <v>6</v>
      </c>
      <c r="J58" s="13" t="str">
        <f t="array" ref="J58">INDEX($B$4:$B$10,MATCH(LARGE(($F$4:$F$10="oui")*1/ROW($F$4:$F$10),MOD(ROW(7:7)-1+COUNTIF($F$4:$F$10,"oui"),COUNTIF($F$4:$F$10,"oui"))+1),($F$4:$F$10="oui")*1/ROW($F$4:$F$10),0))</f>
        <v>Jérome</v>
      </c>
      <c r="K58" s="68">
        <v>7</v>
      </c>
      <c r="L58" s="65" t="str">
        <f ca="1">INDEX(OFFSET($B$18:$B$24,0,0,COUNTA($B$18:$B$24),1),MOD(ROWS($1:7)-1,COUNTA($B$18:$B$24))+1)</f>
        <v>Laurent</v>
      </c>
      <c r="M58" s="68">
        <v>7</v>
      </c>
      <c r="N58" s="13" t="str">
        <f t="array" ref="N58">INDEX($B$4:$B$15,MATCH(LARGE(($C$4:$C$15="oui")*1/ROW($C$4:$C$15),MOD(ROW(7:7)-1+COUNTIF($C$4:$C$15,"oui"),COUNTIF($C$4:$C$15,"oui"))+1),($C$4:$C$15="oui")*1/ROW($C$4:$C$15),0))</f>
        <v>Manon</v>
      </c>
      <c r="O58" s="68">
        <v>7</v>
      </c>
      <c r="P58" s="13" t="str">
        <f t="array" ref="P58">INDEX($B$4:$B$15,MATCH(LARGE(($G$4:$G$15="oui")*1/ROW($G$4:$G$15),MOD(ROW(7:7)-1+COUNTIF($G$4:$G$15,"oui"),COUNTIF($G$4:$G$15,"oui"))+1),($G$4:$G$15="oui")*1/ROW($G$4:$G$15),0))</f>
        <v>Manon</v>
      </c>
      <c r="Q58" s="68">
        <v>7</v>
      </c>
      <c r="R58" s="13" t="str">
        <f t="array" ref="R58">INDEX($B$4:$B$24,MATCH(LARGE(($D$4:$D$24="oui")*1/ROW($D$4:$D$24),MOD(ROW(7:7)-1+COUNTIF($D$4:$D$24,"oui"),COUNTIF($D$4:$D$24,"oui"))+1),($D$4:$D$24="oui")*1/ROW($D$4:$D$24),0))</f>
        <v>Sébastien</v>
      </c>
      <c r="S58" s="68">
        <v>7</v>
      </c>
      <c r="T58" s="13" t="str">
        <f t="array" ref="T58">INDEX($B$4:$B$25,MATCH(LARGE(($E$4:$E$25="oui")*1/ROW($E$4:$E$25),MOD(ROW(7:7)-1+COUNTIF($E$4:$E$25,"oui"),COUNTIF($E$4:$E$25,"oui"))+1),($E$4:$E$25="oui")*1/ROW($E$4:$E$25),0))</f>
        <v>Jérome</v>
      </c>
      <c r="U58" s="90">
        <v>7</v>
      </c>
      <c r="V58" s="13" t="str">
        <f t="array" ref="V58">INDEX($B$4:$B$25,MATCH(LARGE(($F$4:$F$25="oui")*1/ROW($F$4:$F$25),MOD(ROW(7:7)-1+COUNTIF($F$4:$F$25,"oui"),COUNTIF($F$4:$F$25,"oui"))+1),($F$4:$F$25="oui")*1/ROW($F$4:$F$25),0))</f>
        <v>Dominique</v>
      </c>
      <c r="W58" s="90">
        <v>7</v>
      </c>
      <c r="X58" s="13" t="str">
        <f t="array" ref="X58">INDEX($B$4:$B$15,MATCH(LARGE(($B$4:$B$15&lt;&gt;"")*1/ROW($B$4:$B$15),MOD(ROW(7:7)-1+COUNTIF($B$4:$B$15,"&lt;&gt;"&amp;""),COUNTIF($B$4:$B$15,"&lt;&gt;"&amp;""))+1),($B$4:$B$15&lt;&gt;"")*1/ROW($B$4:$B$15),0))</f>
        <v>Julien</v>
      </c>
      <c r="Y58" s="68">
        <v>7</v>
      </c>
      <c r="Z58" s="13" t="str">
        <f t="array" ref="Z58">INDEX($B$4:$B$24,MATCH(LARGE(($H$4:$H$24="oui")*1/ROW($H$4:$H$24),MOD(ROW(7:7)-1+COUNTIF($H$4:$H$24,"oui"),COUNTIF($H$4:$H$24,"oui"))+1),($H$4:$H$24="oui")*1/ROW($H$4:$H$24),0))</f>
        <v>Julien</v>
      </c>
      <c r="AA58" s="68">
        <v>6</v>
      </c>
      <c r="AB58" s="66"/>
    </row>
    <row r="59" spans="1:37" s="9" customFormat="1">
      <c r="A59" s="11"/>
      <c r="B59" s="12"/>
      <c r="C59" s="23"/>
      <c r="D59" s="11"/>
      <c r="E59" s="69"/>
      <c r="F59" s="65"/>
      <c r="G59" s="65"/>
      <c r="H59" s="65"/>
      <c r="I59" s="68">
        <v>7</v>
      </c>
      <c r="J59" s="13" t="str">
        <f t="array" ref="J59">INDEX($B$4:$B$10,MATCH(LARGE(($F$4:$F$10="oui")*1/ROW($F$4:$F$10),MOD(ROW(8:8)-1+COUNTIF($F$4:$F$10,"oui"),COUNTIF($F$4:$F$10,"oui"))+1),($F$4:$F$10="oui")*1/ROW($F$4:$F$10),0))</f>
        <v>Gaylord</v>
      </c>
      <c r="K59" s="68">
        <v>8</v>
      </c>
      <c r="L59" s="65" t="str">
        <f ca="1">INDEX(OFFSET($B$18:$B$24,0,0,COUNTA($B$18:$B$24),1),MOD(ROWS($1:8)-1,COUNTA($B$18:$B$24))+1)</f>
        <v>Sébastien</v>
      </c>
      <c r="M59" s="68">
        <v>8</v>
      </c>
      <c r="N59" s="13" t="str">
        <f t="array" ref="N59">INDEX($B$4:$B$15,MATCH(LARGE(($C$4:$C$15="oui")*1/ROW($C$4:$C$15),MOD(ROW(8:8)-1+COUNTIF($C$4:$C$15,"oui"),COUNTIF($C$4:$C$15,"oui"))+1),($C$4:$C$15="oui")*1/ROW($C$4:$C$15),0))</f>
        <v>Gilles</v>
      </c>
      <c r="O59" s="68">
        <v>8</v>
      </c>
      <c r="P59" s="13" t="str">
        <f t="array" ref="P59">INDEX($B$4:$B$15,MATCH(LARGE(($G$4:$G$15="oui")*1/ROW($G$4:$G$15),MOD(ROW(8:8)-1+COUNTIF($G$4:$G$15,"oui"),COUNTIF($G$4:$G$15,"oui"))+1),($G$4:$G$15="oui")*1/ROW($G$4:$G$15),0))</f>
        <v>Gilles</v>
      </c>
      <c r="Q59" s="68">
        <v>8</v>
      </c>
      <c r="R59" s="13" t="str">
        <f t="array" ref="R59">INDEX($B$4:$B$24,MATCH(LARGE(($D$4:$D$24="oui")*1/ROW($D$4:$D$24),MOD(ROW(8:8)-1+COUNTIF($D$4:$D$24,"oui"),COUNTIF($D$4:$D$24,"oui"))+1),($D$4:$D$24="oui")*1/ROW($D$4:$D$24),0))</f>
        <v>Jérome</v>
      </c>
      <c r="S59" s="68">
        <v>8</v>
      </c>
      <c r="T59" s="13" t="str">
        <f t="array" ref="T59">INDEX($B$4:$B$25,MATCH(LARGE(($E$4:$E$25="oui")*1/ROW($E$4:$E$25),MOD(ROW(8:8)-1+COUNTIF($E$4:$E$25,"oui"),COUNTIF($E$4:$E$25,"oui"))+1),($E$4:$E$25="oui")*1/ROW($E$4:$E$25),0))</f>
        <v>Gaylord</v>
      </c>
      <c r="U59" s="90">
        <v>8</v>
      </c>
      <c r="V59" s="13" t="str">
        <f t="array" ref="V59">INDEX($B$4:$B$25,MATCH(LARGE(($F$4:$F$25="oui")*1/ROW($F$4:$F$25),MOD(ROW(8:8)-1+COUNTIF($F$4:$F$25,"oui"),COUNTIF($F$4:$F$25,"oui"))+1),($F$4:$F$25="oui")*1/ROW($F$4:$F$25),0))</f>
        <v>Sébastien</v>
      </c>
      <c r="W59" s="90">
        <v>8</v>
      </c>
      <c r="X59" s="13" t="str">
        <f t="array" ref="X59">INDEX($B$4:$B$15,MATCH(LARGE(($B$4:$B$15&lt;&gt;"")*1/ROW($B$4:$B$15),MOD(ROW(8:8)-1+COUNTIF($B$4:$B$15,"&lt;&gt;"&amp;""),COUNTIF($B$4:$B$15,"&lt;&gt;"&amp;""))+1),($B$4:$B$15&lt;&gt;"")*1/ROW($B$4:$B$15),0))</f>
        <v>Valentin</v>
      </c>
      <c r="Y59" s="68">
        <v>8</v>
      </c>
      <c r="Z59" s="13" t="str">
        <f t="array" ref="Z59">INDEX($B$4:$B$24,MATCH(LARGE(($H$4:$H$24="oui")*1/ROW($H$4:$H$24),MOD(ROW(8:8)-1+COUNTIF($H$4:$H$24,"oui"),COUNTIF($H$4:$H$24,"oui"))+1),($H$4:$H$24="oui")*1/ROW($H$4:$H$24),0))</f>
        <v>Valentin</v>
      </c>
      <c r="AA59" s="68">
        <v>7</v>
      </c>
      <c r="AB59" s="66"/>
    </row>
    <row r="60" spans="1:37" s="9" customFormat="1">
      <c r="A60" s="11"/>
      <c r="B60" s="12"/>
      <c r="C60" s="23"/>
      <c r="D60" s="11"/>
      <c r="E60" s="69"/>
      <c r="F60" s="65"/>
      <c r="G60" s="65"/>
      <c r="H60" s="65"/>
      <c r="I60" s="68">
        <v>8</v>
      </c>
      <c r="J60" s="13" t="str">
        <f t="array" ref="J60">INDEX($B$4:$B$10,MATCH(LARGE(($F$4:$F$10="oui")*1/ROW($F$4:$F$10),MOD(ROW(9:9)-1+COUNTIF($F$4:$F$10,"oui"),COUNTIF($F$4:$F$10,"oui"))+1),($F$4:$F$10="oui")*1/ROW($F$4:$F$10),0))</f>
        <v>Dominique</v>
      </c>
      <c r="K60" s="68">
        <v>9</v>
      </c>
      <c r="L60" s="65" t="str">
        <f ca="1">INDEX(OFFSET($B$18:$B$24,0,0,COUNTA($B$18:$B$24),1),MOD(ROWS($1:9)-1,COUNTA($B$18:$B$24))+1)</f>
        <v>Thierry</v>
      </c>
      <c r="M60" s="68">
        <v>9</v>
      </c>
      <c r="N60" s="13" t="str">
        <f t="array" ref="N60">INDEX($B$4:$B$15,MATCH(LARGE(($C$4:$C$15="oui")*1/ROW($C$4:$C$15),MOD(ROW(9:9)-1+COUNTIF($C$4:$C$15,"oui"),COUNTIF($C$4:$C$15,"oui"))+1),($C$4:$C$15="oui")*1/ROW($C$4:$C$15),0))</f>
        <v>Julien</v>
      </c>
      <c r="O60" s="68">
        <v>9</v>
      </c>
      <c r="P60" s="13" t="str">
        <f t="array" ref="P60">INDEX($B$4:$B$15,MATCH(LARGE(($G$4:$G$15="oui")*1/ROW($G$4:$G$15),MOD(ROW(9:9)-1+COUNTIF($G$4:$G$15,"oui"),COUNTIF($G$4:$G$15,"oui"))+1),($G$4:$G$15="oui")*1/ROW($G$4:$G$15),0))</f>
        <v>Valentin</v>
      </c>
      <c r="Q60" s="68">
        <v>9</v>
      </c>
      <c r="R60" s="13" t="str">
        <f t="array" ref="R60">INDEX($B$4:$B$24,MATCH(LARGE(($D$4:$D$24="oui")*1/ROW($D$4:$D$24),MOD(ROW(9:9)-1+COUNTIF($D$4:$D$24,"oui"),COUNTIF($D$4:$D$24,"oui"))+1),($D$4:$D$24="oui")*1/ROW($D$4:$D$24),0))</f>
        <v>Gaylord</v>
      </c>
      <c r="S60" s="68">
        <v>9</v>
      </c>
      <c r="T60" s="13" t="str">
        <f t="array" ref="T60">INDEX($B$4:$B$25,MATCH(LARGE(($E$4:$E$25="oui")*1/ROW($E$4:$E$25),MOD(ROW(9:9)-1+COUNTIF($E$4:$E$25,"oui"),COUNTIF($E$4:$E$25,"oui"))+1),($E$4:$E$25="oui")*1/ROW($E$4:$E$25),0))</f>
        <v>Dominique</v>
      </c>
      <c r="U60" s="90">
        <v>9</v>
      </c>
      <c r="V60" s="13" t="str">
        <f t="array" ref="V60">INDEX($B$4:$B$25,MATCH(LARGE(($F$4:$F$25="oui")*1/ROW($F$4:$F$25),MOD(ROW(9:9)-1+COUNTIF($F$4:$F$25,"oui"),COUNTIF($F$4:$F$25,"oui"))+1),($F$4:$F$25="oui")*1/ROW($F$4:$F$25),0))</f>
        <v>Jérome</v>
      </c>
      <c r="W60" s="90">
        <v>9</v>
      </c>
      <c r="X60" s="13" t="str">
        <f t="array" ref="X60">INDEX($B$4:$B$15,MATCH(LARGE(($B$4:$B$15&lt;&gt;"")*1/ROW($B$4:$B$15),MOD(ROW(9:9)-1+COUNTIF($B$4:$B$15,"&lt;&gt;"&amp;""),COUNTIF($B$4:$B$15,"&lt;&gt;"&amp;""))+1),($B$4:$B$15&lt;&gt;"")*1/ROW($B$4:$B$15),0))</f>
        <v>Jérome</v>
      </c>
      <c r="Y60" s="68">
        <v>9</v>
      </c>
      <c r="Z60" s="13" t="str">
        <f t="array" ref="Z60">INDEX($B$4:$B$24,MATCH(LARGE(($H$4:$H$24="oui")*1/ROW($H$4:$H$24),MOD(ROW(9:9)-1+COUNTIF($H$4:$H$24,"oui"),COUNTIF($H$4:$H$24,"oui"))+1),($H$4:$H$24="oui")*1/ROW($H$4:$H$24),0))</f>
        <v>Nicolas</v>
      </c>
      <c r="AA60" s="68">
        <v>8</v>
      </c>
      <c r="AB60" s="66"/>
    </row>
    <row r="61" spans="1:37" s="9" customFormat="1">
      <c r="A61" s="11"/>
      <c r="B61" s="12"/>
      <c r="C61" s="23"/>
      <c r="D61" s="11"/>
      <c r="E61" s="69"/>
      <c r="F61" s="65"/>
      <c r="G61" s="65"/>
      <c r="H61" s="65"/>
      <c r="I61" s="68">
        <v>9</v>
      </c>
      <c r="J61" s="13" t="str">
        <f t="array" ref="J61">INDEX($B$4:$B$10,MATCH(LARGE(($F$4:$F$10="oui")*1/ROW($F$4:$F$10),MOD(ROW(10:10)-1+COUNTIF($F$4:$F$10,"oui"),COUNTIF($F$4:$F$10,"oui"))+1),($F$4:$F$10="oui")*1/ROW($F$4:$F$10),0))</f>
        <v>Jérome</v>
      </c>
      <c r="K61" s="68">
        <v>10</v>
      </c>
      <c r="L61" s="65" t="str">
        <f ca="1">INDEX(OFFSET($B$18:$B$24,0,0,COUNTA($B$18:$B$24),1),MOD(ROWS($1:10)-1,COUNTA($B$18:$B$24))+1)</f>
        <v>Nicolas</v>
      </c>
      <c r="M61" s="68">
        <v>10</v>
      </c>
      <c r="N61" s="13" t="str">
        <f t="array" ref="N61">INDEX($B$4:$B$15,MATCH(LARGE(($C$4:$C$15="oui")*1/ROW($C$4:$C$15),MOD(ROW(10:10)-1+COUNTIF($C$4:$C$15,"oui"),COUNTIF($C$4:$C$15,"oui"))+1),($C$4:$C$15="oui")*1/ROW($C$4:$C$15),0))</f>
        <v>Valentin</v>
      </c>
      <c r="O61" s="68">
        <v>10</v>
      </c>
      <c r="P61" s="13" t="str">
        <f t="array" ref="P61">INDEX($B$4:$B$15,MATCH(LARGE(($G$4:$G$15="oui")*1/ROW($G$4:$G$15),MOD(ROW(10:10)-1+COUNTIF($G$4:$G$15,"oui"),COUNTIF($G$4:$G$15,"oui"))+1),($G$4:$G$15="oui")*1/ROW($G$4:$G$15),0))</f>
        <v>Manon</v>
      </c>
      <c r="Q61" s="68">
        <v>10</v>
      </c>
      <c r="R61" s="13" t="str">
        <f t="array" ref="R61">INDEX($B$4:$B$24,MATCH(LARGE(($D$4:$D$24="oui")*1/ROW($D$4:$D$24),MOD(ROW(10:10)-1+COUNTIF($D$4:$D$24,"oui"),COUNTIF($D$4:$D$24,"oui"))+1),($D$4:$D$24="oui")*1/ROW($D$4:$D$24),0))</f>
        <v>Dominique</v>
      </c>
      <c r="S61" s="68">
        <v>10</v>
      </c>
      <c r="T61" s="13" t="str">
        <f t="array" ref="T61">INDEX($B$4:$B$25,MATCH(LARGE(($E$4:$E$25="oui")*1/ROW($E$4:$E$25),MOD(ROW(10:10)-1+COUNTIF($E$4:$E$25,"oui"),COUNTIF($E$4:$E$25,"oui"))+1),($E$4:$E$25="oui")*1/ROW($E$4:$E$25),0))</f>
        <v>Nicolas</v>
      </c>
      <c r="U61" s="90">
        <v>10</v>
      </c>
      <c r="V61" s="13" t="str">
        <f t="array" ref="V61">INDEX($B$4:$B$25,MATCH(LARGE(($F$4:$F$25="oui")*1/ROW($F$4:$F$25),MOD(ROW(10:10)-1+COUNTIF($F$4:$F$25,"oui"),COUNTIF($F$4:$F$25,"oui"))+1),($F$4:$F$25="oui")*1/ROW($F$4:$F$25),0))</f>
        <v>Gaylord</v>
      </c>
      <c r="W61" s="90">
        <v>10</v>
      </c>
      <c r="X61" s="13" t="str">
        <f t="array" ref="X61">INDEX($B$4:$B$15,MATCH(LARGE(($B$4:$B$15&lt;&gt;"")*1/ROW($B$4:$B$15),MOD(ROW(10:10)-1+COUNTIF($B$4:$B$15,"&lt;&gt;"&amp;""),COUNTIF($B$4:$B$15,"&lt;&gt;"&amp;""))+1),($B$4:$B$15&lt;&gt;"")*1/ROW($B$4:$B$15),0))</f>
        <v>Gaylord</v>
      </c>
      <c r="Y61" s="68">
        <v>10</v>
      </c>
      <c r="Z61" s="13" t="str">
        <f t="array" ref="Z61">INDEX($B$4:$B$24,MATCH(LARGE(($H$4:$H$24="oui")*1/ROW($H$4:$H$24),MOD(ROW(10:10)-1+COUNTIF($H$4:$H$24,"oui"),COUNTIF($H$4:$H$24,"oui"))+1),($H$4:$H$24="oui")*1/ROW($H$4:$H$24),0))</f>
        <v>Jérome</v>
      </c>
      <c r="AA61" s="68">
        <v>9</v>
      </c>
      <c r="AB61" s="66"/>
    </row>
    <row r="62" spans="1:37" s="9" customFormat="1">
      <c r="A62" s="11"/>
      <c r="B62" s="12"/>
      <c r="C62" s="23"/>
      <c r="D62" s="11"/>
      <c r="E62" s="69"/>
      <c r="F62" s="65"/>
      <c r="G62" s="65"/>
      <c r="H62" s="65"/>
      <c r="I62" s="68">
        <v>10</v>
      </c>
      <c r="J62" s="13" t="str">
        <f t="array" ref="J62">INDEX($B$4:$B$10,MATCH(LARGE(($F$4:$F$10="oui")*1/ROW($F$4:$F$10),MOD(ROW(11:11)-1+COUNTIF($F$4:$F$10,"oui"),COUNTIF($F$4:$F$10,"oui"))+1),($F$4:$F$10="oui")*1/ROW($F$4:$F$10),0))</f>
        <v>Gaylord</v>
      </c>
      <c r="K62" s="68">
        <v>11</v>
      </c>
      <c r="L62" s="65" t="str">
        <f ca="1">INDEX(OFFSET($B$18:$B$24,0,0,COUNTA($B$18:$B$24),1),MOD(ROWS($1:11)-1,COUNTA($B$18:$B$24))+1)</f>
        <v>Laurent</v>
      </c>
      <c r="M62" s="68">
        <v>11</v>
      </c>
      <c r="N62" s="13" t="str">
        <f t="array" ref="N62">INDEX($B$4:$B$15,MATCH(LARGE(($C$4:$C$15="oui")*1/ROW($C$4:$C$15),MOD(ROW(11:11)-1+COUNTIF($C$4:$C$15,"oui"),COUNTIF($C$4:$C$15,"oui"))+1),($C$4:$C$15="oui")*1/ROW($C$4:$C$15),0))</f>
        <v>Nicolas</v>
      </c>
      <c r="O62" s="68">
        <v>11</v>
      </c>
      <c r="P62" s="13" t="str">
        <f t="array" ref="P62">INDEX($B$4:$B$15,MATCH(LARGE(($G$4:$G$15="oui")*1/ROW($G$4:$G$15),MOD(ROW(11:11)-1+COUNTIF($G$4:$G$15,"oui"),COUNTIF($G$4:$G$15,"oui"))+1),($G$4:$G$15="oui")*1/ROW($G$4:$G$15),0))</f>
        <v>Gilles</v>
      </c>
      <c r="Q62" s="68">
        <v>11</v>
      </c>
      <c r="R62" s="13" t="str">
        <f t="array" ref="R62">INDEX($B$4:$B$24,MATCH(LARGE(($D$4:$D$24="oui")*1/ROW($D$4:$D$24),MOD(ROW(11:11)-1+COUNTIF($D$4:$D$24,"oui"),COUNTIF($D$4:$D$24,"oui"))+1),($D$4:$D$24="oui")*1/ROW($D$4:$D$24),0))</f>
        <v>Julien</v>
      </c>
      <c r="S62" s="68">
        <v>11</v>
      </c>
      <c r="T62" s="13" t="str">
        <f t="array" ref="T62">INDEX($B$4:$B$25,MATCH(LARGE(($E$4:$E$25="oui")*1/ROW($E$4:$E$25),MOD(ROW(11:11)-1+COUNTIF($E$4:$E$25,"oui"),COUNTIF($E$4:$E$25,"oui"))+1),($E$4:$E$25="oui")*1/ROW($E$4:$E$25),0))</f>
        <v>Julien</v>
      </c>
      <c r="U62" s="90">
        <v>11</v>
      </c>
      <c r="V62" s="13" t="str">
        <f t="array" ref="V62">INDEX($B$4:$B$25,MATCH(LARGE(($F$4:$F$25="oui")*1/ROW($F$4:$F$25),MOD(ROW(11:11)-1+COUNTIF($F$4:$F$25,"oui"),COUNTIF($F$4:$F$25,"oui"))+1),($F$4:$F$25="oui")*1/ROW($F$4:$F$25),0))</f>
        <v>Dominique</v>
      </c>
      <c r="W62" s="90">
        <v>11</v>
      </c>
      <c r="X62" s="13" t="str">
        <f t="array" ref="X62">INDEX($B$4:$B$15,MATCH(LARGE(($B$4:$B$15&lt;&gt;"")*1/ROW($B$4:$B$15),MOD(ROW(11:11)-1+COUNTIF($B$4:$B$15,"&lt;&gt;"&amp;""),COUNTIF($B$4:$B$15,"&lt;&gt;"&amp;""))+1),($B$4:$B$15&lt;&gt;"")*1/ROW($B$4:$B$15),0))</f>
        <v>Dominique</v>
      </c>
      <c r="Y62" s="68">
        <v>11</v>
      </c>
      <c r="Z62" s="13" t="str">
        <f t="array" ref="Z62">INDEX($B$4:$B$24,MATCH(LARGE(($H$4:$H$24="oui")*1/ROW($H$4:$H$24),MOD(ROW(11:11)-1+COUNTIF($H$4:$H$24,"oui"),COUNTIF($H$4:$H$24,"oui"))+1),($H$4:$H$24="oui")*1/ROW($H$4:$H$24),0))</f>
        <v>Gaylord</v>
      </c>
      <c r="AA62" s="68">
        <v>10</v>
      </c>
      <c r="AB62" s="66"/>
    </row>
    <row r="63" spans="1:37" s="9" customFormat="1">
      <c r="A63" s="11"/>
      <c r="B63" s="14"/>
      <c r="C63" s="86"/>
      <c r="D63" s="13"/>
      <c r="E63" s="69"/>
      <c r="F63" s="65"/>
      <c r="G63" s="65"/>
      <c r="H63" s="65"/>
      <c r="I63" s="68">
        <v>11</v>
      </c>
      <c r="J63" s="13" t="str">
        <f t="array" ref="J63">INDEX($B$4:$B$10,MATCH(LARGE(($F$4:$F$10="oui")*1/ROW($F$4:$F$10),MOD(ROW(12:12)-1+COUNTIF($F$4:$F$10,"oui"),COUNTIF($F$4:$F$10,"oui"))+1),($F$4:$F$10="oui")*1/ROW($F$4:$F$10),0))</f>
        <v>Dominique</v>
      </c>
      <c r="K63" s="68">
        <v>12</v>
      </c>
      <c r="L63" s="65" t="str">
        <f ca="1">INDEX(OFFSET($B$18:$B$24,0,0,COUNTA($B$18:$B$24),1),MOD(ROWS($1:12)-1,COUNTA($B$18:$B$24))+1)</f>
        <v>Sébastien</v>
      </c>
      <c r="M63" s="68">
        <v>12</v>
      </c>
      <c r="N63" s="13" t="str">
        <f t="array" ref="N63">INDEX($B$4:$B$15,MATCH(LARGE(($C$4:$C$15="oui")*1/ROW($C$4:$C$15),MOD(ROW(12:12)-1+COUNTIF($C$4:$C$15,"oui"),COUNTIF($C$4:$C$15,"oui"))+1),($C$4:$C$15="oui")*1/ROW($C$4:$C$15),0))</f>
        <v>Manon</v>
      </c>
      <c r="O63" s="68">
        <v>12</v>
      </c>
      <c r="P63" s="13" t="str">
        <f t="array" ref="P63">INDEX($B$4:$B$15,MATCH(LARGE(($G$4:$G$15="oui")*1/ROW($G$4:$G$15),MOD(ROW(12:12)-1+COUNTIF($G$4:$G$15,"oui"),COUNTIF($G$4:$G$15,"oui"))+1),($G$4:$G$15="oui")*1/ROW($G$4:$G$15),0))</f>
        <v>Valentin</v>
      </c>
      <c r="Q63" s="68">
        <v>12</v>
      </c>
      <c r="R63" s="13" t="str">
        <f t="array" ref="R63">INDEX($B$4:$B$24,MATCH(LARGE(($D$4:$D$24="oui")*1/ROW($D$4:$D$24),MOD(ROW(12:12)-1+COUNTIF($D$4:$D$24,"oui"),COUNTIF($D$4:$D$24,"oui"))+1),($D$4:$D$24="oui")*1/ROW($D$4:$D$24),0))</f>
        <v>Nicolas</v>
      </c>
      <c r="S63" s="68">
        <v>12</v>
      </c>
      <c r="T63" s="13" t="str">
        <f t="array" ref="T63">INDEX($B$4:$B$25,MATCH(LARGE(($E$4:$E$25="oui")*1/ROW($E$4:$E$25),MOD(ROW(12:12)-1+COUNTIF($E$4:$E$25,"oui"),COUNTIF($E$4:$E$25,"oui"))+1),($E$4:$E$25="oui")*1/ROW($E$4:$E$25),0))</f>
        <v>Nicolas</v>
      </c>
      <c r="U63" s="90">
        <v>12</v>
      </c>
      <c r="V63" s="13" t="str">
        <f t="array" ref="V63">INDEX($B$4:$B$25,MATCH(LARGE(($F$4:$F$25="oui")*1/ROW($F$4:$F$25),MOD(ROW(12:12)-1+COUNTIF($F$4:$F$25,"oui"),COUNTIF($F$4:$F$25,"oui"))+1),($F$4:$F$25="oui")*1/ROW($F$4:$F$25),0))</f>
        <v>Sébastien</v>
      </c>
      <c r="W63" s="90">
        <v>12</v>
      </c>
      <c r="X63" s="13" t="str">
        <f t="array" ref="X63">INDEX($B$4:$B$15,MATCH(LARGE(($B$4:$B$15&lt;&gt;"")*1/ROW($B$4:$B$15),MOD(ROW(12:12)-1+COUNTIF($B$4:$B$15,"&lt;&gt;"&amp;""),COUNTIF($B$4:$B$15,"&lt;&gt;"&amp;""))+1),($B$4:$B$15&lt;&gt;"")*1/ROW($B$4:$B$15),0))</f>
        <v>Nicolas</v>
      </c>
      <c r="Y63" s="68">
        <v>12</v>
      </c>
      <c r="Z63" s="13" t="str">
        <f t="array" ref="Z63">INDEX($B$4:$B$24,MATCH(LARGE(($H$4:$H$24="oui")*1/ROW($H$4:$H$24),MOD(ROW(12:12)-1+COUNTIF($H$4:$H$24,"oui"),COUNTIF($H$4:$H$24,"oui"))+1),($H$4:$H$24="oui")*1/ROW($H$4:$H$24),0))</f>
        <v>Dominique</v>
      </c>
      <c r="AA63" s="68">
        <v>11</v>
      </c>
      <c r="AB63" s="66"/>
    </row>
    <row r="64" spans="1:37" s="9" customFormat="1">
      <c r="A64" s="11"/>
      <c r="B64" s="14"/>
      <c r="C64" s="86"/>
      <c r="D64" s="13"/>
      <c r="E64" s="69"/>
      <c r="F64" s="65"/>
      <c r="G64" s="65"/>
      <c r="H64" s="65"/>
      <c r="I64" s="68">
        <v>12</v>
      </c>
      <c r="J64" s="13" t="str">
        <f t="array" ref="J64">INDEX($B$4:$B$10,MATCH(LARGE(($F$4:$F$10="oui")*1/ROW($F$4:$F$10),MOD(ROW(13:13)-1+COUNTIF($F$4:$F$10,"oui"),COUNTIF($F$4:$F$10,"oui"))+1),($F$4:$F$10="oui")*1/ROW($F$4:$F$10),0))</f>
        <v>Jérome</v>
      </c>
      <c r="K64" s="68">
        <v>13</v>
      </c>
      <c r="L64" s="65" t="str">
        <f ca="1">INDEX(OFFSET($B$18:$B$24,0,0,COUNTA($B$18:$B$24),1),MOD(ROWS($1:13)-1,COUNTA($B$18:$B$24))+1)</f>
        <v>Thierry</v>
      </c>
      <c r="M64" s="68">
        <v>13</v>
      </c>
      <c r="N64" s="13" t="str">
        <f t="array" ref="N64">INDEX($B$4:$B$15,MATCH(LARGE(($C$4:$C$15="oui")*1/ROW($C$4:$C$15),MOD(ROW(13:13)-1+COUNTIF($C$4:$C$15,"oui"),COUNTIF($C$4:$C$15,"oui"))+1),($C$4:$C$15="oui")*1/ROW($C$4:$C$15),0))</f>
        <v>Gilles</v>
      </c>
      <c r="O64" s="68">
        <v>13</v>
      </c>
      <c r="P64" s="13" t="str">
        <f t="array" ref="P64">INDEX($B$4:$B$15,MATCH(LARGE(($G$4:$G$15="oui")*1/ROW($G$4:$G$15),MOD(ROW(13:13)-1+COUNTIF($G$4:$G$15,"oui"),COUNTIF($G$4:$G$15,"oui"))+1),($G$4:$G$15="oui")*1/ROW($G$4:$G$15),0))</f>
        <v>Manon</v>
      </c>
      <c r="Q64" s="68">
        <v>13</v>
      </c>
      <c r="R64" s="13" t="str">
        <f t="array" ref="R64">INDEX($B$4:$B$24,MATCH(LARGE(($D$4:$D$24="oui")*1/ROW($D$4:$D$24),MOD(ROW(13:13)-1+COUNTIF($D$4:$D$24,"oui"),COUNTIF($D$4:$D$24,"oui"))+1),($D$4:$D$24="oui")*1/ROW($D$4:$D$24),0))</f>
        <v>Laurent</v>
      </c>
      <c r="S64" s="68">
        <v>13</v>
      </c>
      <c r="T64" s="13" t="str">
        <f t="array" ref="T64">INDEX($B$4:$B$25,MATCH(LARGE(($E$4:$E$25="oui")*1/ROW($E$4:$E$25),MOD(ROW(13:13)-1+COUNTIF($E$4:$E$25,"oui"),COUNTIF($E$4:$E$25,"oui"))+1),($E$4:$E$25="oui")*1/ROW($E$4:$E$25),0))</f>
        <v>Jérome</v>
      </c>
      <c r="U64" s="90">
        <v>13</v>
      </c>
      <c r="V64" s="13" t="str">
        <f t="array" ref="V64">INDEX($B$4:$B$25,MATCH(LARGE(($F$4:$F$25="oui")*1/ROW($F$4:$F$25),MOD(ROW(13:13)-1+COUNTIF($F$4:$F$25,"oui"),COUNTIF($F$4:$F$25,"oui"))+1),($F$4:$F$25="oui")*1/ROW($F$4:$F$25),0))</f>
        <v>Jérome</v>
      </c>
      <c r="W64" s="90">
        <v>13</v>
      </c>
      <c r="X64" s="13" t="str">
        <f t="array" ref="X64">INDEX($B$4:$B$15,MATCH(LARGE(($B$4:$B$15&lt;&gt;"")*1/ROW($B$4:$B$15),MOD(ROW(13:13)-1+COUNTIF($B$4:$B$15,"&lt;&gt;"&amp;""),COUNTIF($B$4:$B$15,"&lt;&gt;"&amp;""))+1),($B$4:$B$15&lt;&gt;"")*1/ROW($B$4:$B$15),0))</f>
        <v>Manon</v>
      </c>
      <c r="Y64" s="68">
        <v>13</v>
      </c>
      <c r="Z64" s="13" t="str">
        <f t="array" ref="Z64">INDEX($B$4:$B$24,MATCH(LARGE(($H$4:$H$24="oui")*1/ROW($H$4:$H$24),MOD(ROW(13:13)-1+COUNTIF($H$4:$H$24,"oui"),COUNTIF($H$4:$H$24,"oui"))+1),($H$4:$H$24="oui")*1/ROW($H$4:$H$24),0))</f>
        <v>Nicolas</v>
      </c>
      <c r="AA64" s="68">
        <v>12</v>
      </c>
      <c r="AB64" s="66"/>
    </row>
    <row r="65" spans="1:28" s="9" customFormat="1">
      <c r="A65" s="13"/>
      <c r="B65" s="14"/>
      <c r="C65" s="86"/>
      <c r="D65" s="13"/>
      <c r="E65" s="69"/>
      <c r="F65" s="65"/>
      <c r="G65" s="65"/>
      <c r="H65" s="65"/>
      <c r="I65" s="68">
        <v>13</v>
      </c>
      <c r="J65" s="13" t="str">
        <f t="array" ref="J65">INDEX($B$4:$B$10,MATCH(LARGE(($F$4:$F$10="oui")*1/ROW($F$4:$F$10),MOD(ROW(14:14)-1+COUNTIF($F$4:$F$10,"oui"),COUNTIF($F$4:$F$10,"oui"))+1),($F$4:$F$10="oui")*1/ROW($F$4:$F$10),0))</f>
        <v>Gaylord</v>
      </c>
      <c r="K65" s="68">
        <v>14</v>
      </c>
      <c r="L65" s="65" t="str">
        <f ca="1">INDEX(OFFSET($B$18:$B$24,0,0,COUNTA($B$18:$B$24),1),MOD(ROWS($1:14)-1,COUNTA($B$18:$B$24))+1)</f>
        <v>Nicolas</v>
      </c>
      <c r="M65" s="68">
        <v>14</v>
      </c>
      <c r="N65" s="13" t="str">
        <f t="array" ref="N65">INDEX($B$4:$B$15,MATCH(LARGE(($C$4:$C$15="oui")*1/ROW($C$4:$C$15),MOD(ROW(14:14)-1+COUNTIF($C$4:$C$15,"oui"),COUNTIF($C$4:$C$15,"oui"))+1),($C$4:$C$15="oui")*1/ROW($C$4:$C$15),0))</f>
        <v>Julien</v>
      </c>
      <c r="O65" s="68">
        <v>14</v>
      </c>
      <c r="P65" s="13" t="str">
        <f t="array" ref="P65">INDEX($B$4:$B$15,MATCH(LARGE(($G$4:$G$15="oui")*1/ROW($G$4:$G$15),MOD(ROW(14:14)-1+COUNTIF($G$4:$G$15,"oui"),COUNTIF($G$4:$G$15,"oui"))+1),($G$4:$G$15="oui")*1/ROW($G$4:$G$15),0))</f>
        <v>Gilles</v>
      </c>
      <c r="Q65" s="68">
        <v>14</v>
      </c>
      <c r="R65" s="13" t="str">
        <f t="array" ref="R65">INDEX($B$4:$B$24,MATCH(LARGE(($D$4:$D$24="oui")*1/ROW($D$4:$D$24),MOD(ROW(14:14)-1+COUNTIF($D$4:$D$24,"oui"),COUNTIF($D$4:$D$24,"oui"))+1),($D$4:$D$24="oui")*1/ROW($D$4:$D$24),0))</f>
        <v>Sébastien</v>
      </c>
      <c r="S65" s="68">
        <v>14</v>
      </c>
      <c r="T65" s="13" t="str">
        <f t="array" ref="T65">INDEX($B$4:$B$25,MATCH(LARGE(($E$4:$E$25="oui")*1/ROW($E$4:$E$25),MOD(ROW(14:14)-1+COUNTIF($E$4:$E$25,"oui"),COUNTIF($E$4:$E$25,"oui"))+1),($E$4:$E$25="oui")*1/ROW($E$4:$E$25),0))</f>
        <v>Gaylord</v>
      </c>
      <c r="U65" s="90">
        <v>14</v>
      </c>
      <c r="V65" s="13" t="str">
        <f t="array" ref="V65">INDEX($B$4:$B$25,MATCH(LARGE(($F$4:$F$25="oui")*1/ROW($F$4:$F$25),MOD(ROW(14:14)-1+COUNTIF($F$4:$F$25,"oui"),COUNTIF($F$4:$F$25,"oui"))+1),($F$4:$F$25="oui")*1/ROW($F$4:$F$25),0))</f>
        <v>Gaylord</v>
      </c>
      <c r="W65" s="90">
        <v>14</v>
      </c>
      <c r="X65" s="13" t="str">
        <f t="array" ref="X65">INDEX($B$4:$B$15,MATCH(LARGE(($B$4:$B$15&lt;&gt;"")*1/ROW($B$4:$B$15),MOD(ROW(14:14)-1+COUNTIF($B$4:$B$15,"&lt;&gt;"&amp;""),COUNTIF($B$4:$B$15,"&lt;&gt;"&amp;""))+1),($B$4:$B$15&lt;&gt;"")*1/ROW($B$4:$B$15),0))</f>
        <v>Gilles</v>
      </c>
      <c r="Y65" s="68">
        <v>14</v>
      </c>
      <c r="Z65" s="13" t="str">
        <f t="array" ref="Z65">INDEX($B$4:$B$24,MATCH(LARGE(($H$4:$H$24="oui")*1/ROW($H$4:$H$24),MOD(ROW(14:14)-1+COUNTIF($H$4:$H$24,"oui"),COUNTIF($H$4:$H$24,"oui"))+1),($H$4:$H$24="oui")*1/ROW($H$4:$H$24),0))</f>
        <v>Manon</v>
      </c>
      <c r="AA65" s="68">
        <v>13</v>
      </c>
      <c r="AB65" s="66"/>
    </row>
    <row r="66" spans="1:28" s="9" customFormat="1">
      <c r="A66" s="13"/>
      <c r="B66" s="14"/>
      <c r="C66" s="86"/>
      <c r="D66" s="13"/>
      <c r="E66" s="69"/>
      <c r="F66" s="65"/>
      <c r="G66" s="65"/>
      <c r="H66" s="65"/>
      <c r="I66" s="68">
        <v>14</v>
      </c>
      <c r="J66" s="13" t="str">
        <f t="array" ref="J66">INDEX($B$4:$B$10,MATCH(LARGE(($F$4:$F$10="oui")*1/ROW($F$4:$F$10),MOD(ROW(15:15)-1+COUNTIF($F$4:$F$10,"oui"),COUNTIF($F$4:$F$10,"oui"))+1),($F$4:$F$10="oui")*1/ROW($F$4:$F$10),0))</f>
        <v>Dominique</v>
      </c>
      <c r="K66" s="68">
        <v>15</v>
      </c>
      <c r="L66" s="65" t="str">
        <f ca="1">INDEX(OFFSET($B$18:$B$24,0,0,COUNTA($B$18:$B$24),1),MOD(ROWS($1:15)-1,COUNTA($B$18:$B$24))+1)</f>
        <v>Laurent</v>
      </c>
      <c r="M66" s="68">
        <v>15</v>
      </c>
      <c r="N66" s="13" t="str">
        <f t="array" ref="N66">INDEX($B$4:$B$15,MATCH(LARGE(($C$4:$C$15="oui")*1/ROW($C$4:$C$15),MOD(ROW(15:15)-1+COUNTIF($C$4:$C$15,"oui"),COUNTIF($C$4:$C$15,"oui"))+1),($C$4:$C$15="oui")*1/ROW($C$4:$C$15),0))</f>
        <v>Valentin</v>
      </c>
      <c r="O66" s="68">
        <v>15</v>
      </c>
      <c r="P66" s="13" t="str">
        <f t="array" ref="P66">INDEX($B$4:$B$15,MATCH(LARGE(($G$4:$G$15="oui")*1/ROW($G$4:$G$15),MOD(ROW(15:15)-1+COUNTIF($G$4:$G$15,"oui"),COUNTIF($G$4:$G$15,"oui"))+1),($G$4:$G$15="oui")*1/ROW($G$4:$G$15),0))</f>
        <v>Valentin</v>
      </c>
      <c r="Q66" s="68">
        <v>15</v>
      </c>
      <c r="R66" s="13" t="str">
        <f t="array" ref="R66">INDEX($B$4:$B$24,MATCH(LARGE(($D$4:$D$24="oui")*1/ROW($D$4:$D$24),MOD(ROW(15:15)-1+COUNTIF($D$4:$D$24,"oui"),COUNTIF($D$4:$D$24,"oui"))+1),($D$4:$D$24="oui")*1/ROW($D$4:$D$24),0))</f>
        <v>Jérome</v>
      </c>
      <c r="S66" s="68">
        <v>15</v>
      </c>
      <c r="T66" s="13" t="str">
        <f t="array" ref="T66">INDEX($B$4:$B$25,MATCH(LARGE(($E$4:$E$25="oui")*1/ROW($E$4:$E$25),MOD(ROW(15:15)-1+COUNTIF($E$4:$E$25,"oui"),COUNTIF($E$4:$E$25,"oui"))+1),($E$4:$E$25="oui")*1/ROW($E$4:$E$25),0))</f>
        <v>Dominique</v>
      </c>
      <c r="U66" s="90">
        <v>15</v>
      </c>
      <c r="V66" s="13" t="str">
        <f t="array" ref="V66">INDEX($B$4:$B$25,MATCH(LARGE(($F$4:$F$25="oui")*1/ROW($F$4:$F$25),MOD(ROW(15:15)-1+COUNTIF($F$4:$F$25,"oui"),COUNTIF($F$4:$F$25,"oui"))+1),($F$4:$F$25="oui")*1/ROW($F$4:$F$25),0))</f>
        <v>Dominique</v>
      </c>
      <c r="W66" s="90">
        <v>15</v>
      </c>
      <c r="X66" s="13" t="str">
        <f t="array" ref="X66">INDEX($B$4:$B$15,MATCH(LARGE(($B$4:$B$15&lt;&gt;"")*1/ROW($B$4:$B$15),MOD(ROW(15:15)-1+COUNTIF($B$4:$B$15,"&lt;&gt;"&amp;""),COUNTIF($B$4:$B$15,"&lt;&gt;"&amp;""))+1),($B$4:$B$15&lt;&gt;"")*1/ROW($B$4:$B$15),0))</f>
        <v>Julien</v>
      </c>
      <c r="Y66" s="68">
        <v>15</v>
      </c>
      <c r="Z66" s="13" t="str">
        <f t="array" ref="Z66">INDEX($B$4:$B$24,MATCH(LARGE(($H$4:$H$24="oui")*1/ROW($H$4:$H$24),MOD(ROW(15:15)-1+COUNTIF($H$4:$H$24,"oui"),COUNTIF($H$4:$H$24,"oui"))+1),($H$4:$H$24="oui")*1/ROW($H$4:$H$24),0))</f>
        <v>Gilles</v>
      </c>
      <c r="AA66" s="68">
        <v>14</v>
      </c>
      <c r="AB66" s="66"/>
    </row>
    <row r="67" spans="1:28" s="9" customFormat="1">
      <c r="A67" s="13"/>
      <c r="B67" s="14"/>
      <c r="C67" s="86"/>
      <c r="D67" s="13"/>
      <c r="E67" s="69"/>
      <c r="F67" s="65"/>
      <c r="G67" s="65"/>
      <c r="H67" s="65"/>
      <c r="I67" s="68">
        <v>15</v>
      </c>
      <c r="J67" s="13" t="str">
        <f t="array" ref="J67">INDEX($B$4:$B$10,MATCH(LARGE(($F$4:$F$10="oui")*1/ROW($F$4:$F$10),MOD(ROW(16:16)-1+COUNTIF($F$4:$F$10,"oui"),COUNTIF($F$4:$F$10,"oui"))+1),($F$4:$F$10="oui")*1/ROW($F$4:$F$10),0))</f>
        <v>Jérome</v>
      </c>
      <c r="K67" s="68">
        <v>16</v>
      </c>
      <c r="L67" s="65" t="str">
        <f ca="1">INDEX(OFFSET($B$18:$B$24,0,0,COUNTA($B$18:$B$24),1),MOD(ROWS($1:16)-1,COUNTA($B$18:$B$24))+1)</f>
        <v>Sébastien</v>
      </c>
      <c r="M67" s="68">
        <v>16</v>
      </c>
      <c r="N67" s="13" t="str">
        <f t="array" ref="N67">INDEX($B$4:$B$15,MATCH(LARGE(($C$4:$C$15="oui")*1/ROW($C$4:$C$15),MOD(ROW(16:16)-1+COUNTIF($C$4:$C$15,"oui"),COUNTIF($C$4:$C$15,"oui"))+1),($C$4:$C$15="oui")*1/ROW($C$4:$C$15),0))</f>
        <v>Nicolas</v>
      </c>
      <c r="O67" s="68">
        <v>16</v>
      </c>
      <c r="P67" s="13" t="str">
        <f t="array" ref="P67">INDEX($B$4:$B$15,MATCH(LARGE(($G$4:$G$15="oui")*1/ROW($G$4:$G$15),MOD(ROW(16:16)-1+COUNTIF($G$4:$G$15,"oui"),COUNTIF($G$4:$G$15,"oui"))+1),($G$4:$G$15="oui")*1/ROW($G$4:$G$15),0))</f>
        <v>Manon</v>
      </c>
      <c r="Q67" s="68">
        <v>16</v>
      </c>
      <c r="R67" s="13" t="str">
        <f t="array" ref="R67">INDEX($B$4:$B$24,MATCH(LARGE(($D$4:$D$24="oui")*1/ROW($D$4:$D$24),MOD(ROW(16:16)-1+COUNTIF($D$4:$D$24,"oui"),COUNTIF($D$4:$D$24,"oui"))+1),($D$4:$D$24="oui")*1/ROW($D$4:$D$24),0))</f>
        <v>Gaylord</v>
      </c>
      <c r="S67" s="68">
        <v>16</v>
      </c>
      <c r="T67" s="13" t="str">
        <f t="array" ref="T67">INDEX($B$4:$B$25,MATCH(LARGE(($E$4:$E$25="oui")*1/ROW($E$4:$E$25),MOD(ROW(16:16)-1+COUNTIF($E$4:$E$25,"oui"),COUNTIF($E$4:$E$25,"oui"))+1),($E$4:$E$25="oui")*1/ROW($E$4:$E$25),0))</f>
        <v>Nicolas</v>
      </c>
      <c r="U67" s="90">
        <v>16</v>
      </c>
      <c r="V67" s="13" t="str">
        <f t="array" ref="V67">INDEX($B$4:$B$25,MATCH(LARGE(($F$4:$F$25="oui")*1/ROW($F$4:$F$25),MOD(ROW(16:16)-1+COUNTIF($F$4:$F$25,"oui"),COUNTIF($F$4:$F$25,"oui"))+1),($F$4:$F$25="oui")*1/ROW($F$4:$F$25),0))</f>
        <v>Sébastien</v>
      </c>
      <c r="W67" s="90">
        <v>16</v>
      </c>
      <c r="X67" s="13" t="str">
        <f t="array" ref="X67">INDEX($B$4:$B$15,MATCH(LARGE(($B$4:$B$15&lt;&gt;"")*1/ROW($B$4:$B$15),MOD(ROW(16:16)-1+COUNTIF($B$4:$B$15,"&lt;&gt;"&amp;""),COUNTIF($B$4:$B$15,"&lt;&gt;"&amp;""))+1),($B$4:$B$15&lt;&gt;"")*1/ROW($B$4:$B$15),0))</f>
        <v>Valentin</v>
      </c>
      <c r="Y67" s="68">
        <v>16</v>
      </c>
      <c r="Z67" s="13" t="str">
        <f t="array" ref="Z67">INDEX($B$4:$B$24,MATCH(LARGE(($H$4:$H$24="oui")*1/ROW($H$4:$H$24),MOD(ROW(16:16)-1+COUNTIF($H$4:$H$24,"oui"),COUNTIF($H$4:$H$24,"oui"))+1),($H$4:$H$24="oui")*1/ROW($H$4:$H$24),0))</f>
        <v>Julien</v>
      </c>
      <c r="AA67" s="68">
        <v>15</v>
      </c>
      <c r="AB67" s="66"/>
    </row>
    <row r="68" spans="1:28" s="9" customFormat="1">
      <c r="A68" s="13"/>
      <c r="B68" s="14"/>
      <c r="C68" s="86"/>
      <c r="D68" s="13"/>
      <c r="E68" s="69"/>
      <c r="F68" s="65"/>
      <c r="G68" s="65"/>
      <c r="H68" s="65"/>
      <c r="I68" s="68">
        <v>16</v>
      </c>
      <c r="J68" s="13" t="str">
        <f t="array" ref="J68">INDEX($B$4:$B$10,MATCH(LARGE(($F$4:$F$10="oui")*1/ROW($F$4:$F$10),MOD(ROW(17:17)-1+COUNTIF($F$4:$F$10,"oui"),COUNTIF($F$4:$F$10,"oui"))+1),($F$4:$F$10="oui")*1/ROW($F$4:$F$10),0))</f>
        <v>Gaylord</v>
      </c>
      <c r="K68" s="68">
        <v>17</v>
      </c>
      <c r="L68" s="65" t="str">
        <f ca="1">INDEX(OFFSET($B$18:$B$24,0,0,COUNTA($B$18:$B$24),1),MOD(ROWS($1:17)-1,COUNTA($B$18:$B$24))+1)</f>
        <v>Thierry</v>
      </c>
      <c r="M68" s="68">
        <v>17</v>
      </c>
      <c r="N68" s="13" t="str">
        <f t="array" ref="N68">INDEX($B$4:$B$15,MATCH(LARGE(($C$4:$C$15="oui")*1/ROW($C$4:$C$15),MOD(ROW(17:17)-1+COUNTIF($C$4:$C$15,"oui"),COUNTIF($C$4:$C$15,"oui"))+1),($C$4:$C$15="oui")*1/ROW($C$4:$C$15),0))</f>
        <v>Manon</v>
      </c>
      <c r="O68" s="68">
        <v>17</v>
      </c>
      <c r="P68" s="13" t="str">
        <f t="array" ref="P68">INDEX($B$4:$B$15,MATCH(LARGE(($G$4:$G$15="oui")*1/ROW($G$4:$G$15),MOD(ROW(17:17)-1+COUNTIF($G$4:$G$15,"oui"),COUNTIF($G$4:$G$15,"oui"))+1),($G$4:$G$15="oui")*1/ROW($G$4:$G$15),0))</f>
        <v>Gilles</v>
      </c>
      <c r="Q68" s="68">
        <v>17</v>
      </c>
      <c r="R68" s="13" t="str">
        <f t="array" ref="R68">INDEX($B$4:$B$24,MATCH(LARGE(($D$4:$D$24="oui")*1/ROW($D$4:$D$24),MOD(ROW(17:17)-1+COUNTIF($D$4:$D$24,"oui"),COUNTIF($D$4:$D$24,"oui"))+1),($D$4:$D$24="oui")*1/ROW($D$4:$D$24),0))</f>
        <v>Dominique</v>
      </c>
      <c r="S68" s="68">
        <v>17</v>
      </c>
      <c r="T68" s="13" t="str">
        <f t="array" ref="T68">INDEX($B$4:$B$25,MATCH(LARGE(($E$4:$E$25="oui")*1/ROW($E$4:$E$25),MOD(ROW(17:17)-1+COUNTIF($E$4:$E$25,"oui"),COUNTIF($E$4:$E$25,"oui"))+1),($E$4:$E$25="oui")*1/ROW($E$4:$E$25),0))</f>
        <v>Julien</v>
      </c>
      <c r="U68" s="90">
        <v>17</v>
      </c>
      <c r="V68" s="13" t="str">
        <f t="array" ref="V68">INDEX($B$4:$B$25,MATCH(LARGE(($F$4:$F$25="oui")*1/ROW($F$4:$F$25),MOD(ROW(17:17)-1+COUNTIF($F$4:$F$25,"oui"),COUNTIF($F$4:$F$25,"oui"))+1),($F$4:$F$25="oui")*1/ROW($F$4:$F$25),0))</f>
        <v>Jérome</v>
      </c>
      <c r="W68" s="90">
        <v>17</v>
      </c>
      <c r="X68" s="13" t="str">
        <f t="array" ref="X68">INDEX($B$4:$B$15,MATCH(LARGE(($B$4:$B$15&lt;&gt;"")*1/ROW($B$4:$B$15),MOD(ROW(17:17)-1+COUNTIF($B$4:$B$15,"&lt;&gt;"&amp;""),COUNTIF($B$4:$B$15,"&lt;&gt;"&amp;""))+1),($B$4:$B$15&lt;&gt;"")*1/ROW($B$4:$B$15),0))</f>
        <v>Jérome</v>
      </c>
      <c r="Y68" s="68">
        <v>17</v>
      </c>
      <c r="Z68" s="13" t="str">
        <f t="array" ref="Z68">INDEX($B$4:$B$24,MATCH(LARGE(($H$4:$H$24="oui")*1/ROW($H$4:$H$24),MOD(ROW(17:17)-1+COUNTIF($H$4:$H$24,"oui"),COUNTIF($H$4:$H$24,"oui"))+1),($H$4:$H$24="oui")*1/ROW($H$4:$H$24),0))</f>
        <v>Valentin</v>
      </c>
      <c r="AA68" s="68">
        <v>16</v>
      </c>
      <c r="AB68" s="66"/>
    </row>
    <row r="69" spans="1:28" s="9" customFormat="1">
      <c r="A69" s="13"/>
      <c r="B69" s="14"/>
      <c r="C69" s="86"/>
      <c r="D69" s="13"/>
      <c r="E69" s="69"/>
      <c r="F69" s="65"/>
      <c r="G69" s="65"/>
      <c r="H69" s="65"/>
      <c r="I69" s="68">
        <v>17</v>
      </c>
      <c r="J69" s="13" t="str">
        <f t="array" ref="J69">INDEX($B$4:$B$10,MATCH(LARGE(($F$4:$F$10="oui")*1/ROW($F$4:$F$10),MOD(ROW(18:18)-1+COUNTIF($F$4:$F$10,"oui"),COUNTIF($F$4:$F$10,"oui"))+1),($F$4:$F$10="oui")*1/ROW($F$4:$F$10),0))</f>
        <v>Dominique</v>
      </c>
      <c r="K69" s="68">
        <v>18</v>
      </c>
      <c r="L69" s="65" t="str">
        <f ca="1">INDEX(OFFSET($B$18:$B$24,0,0,COUNTA($B$18:$B$24),1),MOD(ROWS($1:18)-1,COUNTA($B$18:$B$24))+1)</f>
        <v>Nicolas</v>
      </c>
      <c r="M69" s="68">
        <v>18</v>
      </c>
      <c r="N69" s="13" t="str">
        <f t="array" ref="N69">INDEX($B$4:$B$15,MATCH(LARGE(($C$4:$C$15="oui")*1/ROW($C$4:$C$15),MOD(ROW(18:18)-1+COUNTIF($C$4:$C$15,"oui"),COUNTIF($C$4:$C$15,"oui"))+1),($C$4:$C$15="oui")*1/ROW($C$4:$C$15),0))</f>
        <v>Gilles</v>
      </c>
      <c r="O69" s="68">
        <v>18</v>
      </c>
      <c r="P69" s="13" t="str">
        <f t="array" ref="P69">INDEX($B$4:$B$15,MATCH(LARGE(($G$4:$G$15="oui")*1/ROW($G$4:$G$15),MOD(ROW(18:18)-1+COUNTIF($G$4:$G$15,"oui"),COUNTIF($G$4:$G$15,"oui"))+1),($G$4:$G$15="oui")*1/ROW($G$4:$G$15),0))</f>
        <v>Valentin</v>
      </c>
      <c r="Q69" s="68">
        <v>18</v>
      </c>
      <c r="R69" s="13" t="str">
        <f t="array" ref="R69">INDEX($B$4:$B$24,MATCH(LARGE(($D$4:$D$24="oui")*1/ROW($D$4:$D$24),MOD(ROW(18:18)-1+COUNTIF($D$4:$D$24,"oui"),COUNTIF($D$4:$D$24,"oui"))+1),($D$4:$D$24="oui")*1/ROW($D$4:$D$24),0))</f>
        <v>Julien</v>
      </c>
      <c r="S69" s="68">
        <v>18</v>
      </c>
      <c r="T69" s="13" t="str">
        <f t="array" ref="T69">INDEX($B$4:$B$25,MATCH(LARGE(($E$4:$E$25="oui")*1/ROW($E$4:$E$25),MOD(ROW(18:18)-1+COUNTIF($E$4:$E$25,"oui"),COUNTIF($E$4:$E$25,"oui"))+1),($E$4:$E$25="oui")*1/ROW($E$4:$E$25),0))</f>
        <v>Nicolas</v>
      </c>
      <c r="U69" s="90">
        <v>18</v>
      </c>
      <c r="V69" s="13" t="str">
        <f t="array" ref="V69">INDEX($B$4:$B$25,MATCH(LARGE(($F$4:$F$25="oui")*1/ROW($F$4:$F$25),MOD(ROW(18:18)-1+COUNTIF($F$4:$F$25,"oui"),COUNTIF($F$4:$F$25,"oui"))+1),($F$4:$F$25="oui")*1/ROW($F$4:$F$25),0))</f>
        <v>Gaylord</v>
      </c>
      <c r="W69" s="90">
        <v>18</v>
      </c>
      <c r="X69" s="13" t="str">
        <f t="array" ref="X69">INDEX($B$4:$B$15,MATCH(LARGE(($B$4:$B$15&lt;&gt;"")*1/ROW($B$4:$B$15),MOD(ROW(18:18)-1+COUNTIF($B$4:$B$15,"&lt;&gt;"&amp;""),COUNTIF($B$4:$B$15,"&lt;&gt;"&amp;""))+1),($B$4:$B$15&lt;&gt;"")*1/ROW($B$4:$B$15),0))</f>
        <v>Gaylord</v>
      </c>
      <c r="Y69" s="68">
        <v>18</v>
      </c>
      <c r="Z69" s="13" t="str">
        <f t="array" ref="Z69">INDEX($B$4:$B$24,MATCH(LARGE(($H$4:$H$24="oui")*1/ROW($H$4:$H$24),MOD(ROW(18:18)-1+COUNTIF($H$4:$H$24,"oui"),COUNTIF($H$4:$H$24,"oui"))+1),($H$4:$H$24="oui")*1/ROW($H$4:$H$24),0))</f>
        <v>Nicolas</v>
      </c>
      <c r="AA69" s="68">
        <v>17</v>
      </c>
      <c r="AB69" s="66"/>
    </row>
    <row r="70" spans="1:28" s="9" customFormat="1">
      <c r="A70" s="13"/>
      <c r="B70" s="14"/>
      <c r="C70" s="86"/>
      <c r="D70" s="13"/>
      <c r="E70" s="69"/>
      <c r="F70" s="65"/>
      <c r="G70" s="65"/>
      <c r="H70" s="65"/>
      <c r="I70" s="68">
        <v>18</v>
      </c>
      <c r="J70" s="13" t="str">
        <f t="array" ref="J70">INDEX($B$4:$B$10,MATCH(LARGE(($F$4:$F$10="oui")*1/ROW($F$4:$F$10),MOD(ROW(19:19)-1+COUNTIF($F$4:$F$10,"oui"),COUNTIF($F$4:$F$10,"oui"))+1),($F$4:$F$10="oui")*1/ROW($F$4:$F$10),0))</f>
        <v>Jérome</v>
      </c>
      <c r="K70" s="68">
        <v>19</v>
      </c>
      <c r="L70" s="65" t="str">
        <f ca="1">INDEX(OFFSET($B$18:$B$24,0,0,COUNTA($B$18:$B$24),1),MOD(ROWS($1:19)-1,COUNTA($B$18:$B$24))+1)</f>
        <v>Laurent</v>
      </c>
      <c r="M70" s="68">
        <v>19</v>
      </c>
      <c r="N70" s="13" t="str">
        <f t="array" ref="N70">INDEX($B$4:$B$15,MATCH(LARGE(($C$4:$C$15="oui")*1/ROW($C$4:$C$15),MOD(ROW(19:19)-1+COUNTIF($C$4:$C$15,"oui"),COUNTIF($C$4:$C$15,"oui"))+1),($C$4:$C$15="oui")*1/ROW($C$4:$C$15),0))</f>
        <v>Julien</v>
      </c>
      <c r="O70" s="68">
        <v>19</v>
      </c>
      <c r="P70" s="13" t="str">
        <f t="array" ref="P70">INDEX($B$4:$B$15,MATCH(LARGE(($G$4:$G$15="oui")*1/ROW($G$4:$G$15),MOD(ROW(19:19)-1+COUNTIF($G$4:$G$15,"oui"),COUNTIF($G$4:$G$15,"oui"))+1),($G$4:$G$15="oui")*1/ROW($G$4:$G$15),0))</f>
        <v>Manon</v>
      </c>
      <c r="Q70" s="68">
        <v>19</v>
      </c>
      <c r="R70" s="13" t="str">
        <f t="array" ref="R70">INDEX($B$4:$B$24,MATCH(LARGE(($D$4:$D$24="oui")*1/ROW($D$4:$D$24),MOD(ROW(19:19)-1+COUNTIF($D$4:$D$24,"oui"),COUNTIF($D$4:$D$24,"oui"))+1),($D$4:$D$24="oui")*1/ROW($D$4:$D$24),0))</f>
        <v>Nicolas</v>
      </c>
      <c r="S70" s="68">
        <v>19</v>
      </c>
      <c r="T70" s="13" t="str">
        <f t="array" ref="T70">INDEX($B$4:$B$25,MATCH(LARGE(($E$4:$E$25="oui")*1/ROW($E$4:$E$25),MOD(ROW(19:19)-1+COUNTIF($E$4:$E$25,"oui"),COUNTIF($E$4:$E$25,"oui"))+1),($E$4:$E$25="oui")*1/ROW($E$4:$E$25),0))</f>
        <v>Jérome</v>
      </c>
      <c r="U70" s="90">
        <v>19</v>
      </c>
      <c r="V70" s="13" t="str">
        <f t="array" ref="V70">INDEX($B$4:$B$25,MATCH(LARGE(($F$4:$F$25="oui")*1/ROW($F$4:$F$25),MOD(ROW(19:19)-1+COUNTIF($F$4:$F$25,"oui"),COUNTIF($F$4:$F$25,"oui"))+1),($F$4:$F$25="oui")*1/ROW($F$4:$F$25),0))</f>
        <v>Dominique</v>
      </c>
      <c r="W70" s="90">
        <v>19</v>
      </c>
      <c r="X70" s="13" t="str">
        <f t="array" ref="X70">INDEX($B$4:$B$15,MATCH(LARGE(($B$4:$B$15&lt;&gt;"")*1/ROW($B$4:$B$15),MOD(ROW(19:19)-1+COUNTIF($B$4:$B$15,"&lt;&gt;"&amp;""),COUNTIF($B$4:$B$15,"&lt;&gt;"&amp;""))+1),($B$4:$B$15&lt;&gt;"")*1/ROW($B$4:$B$15),0))</f>
        <v>Dominique</v>
      </c>
      <c r="Y70" s="68">
        <v>19</v>
      </c>
      <c r="Z70" s="13" t="str">
        <f t="array" ref="Z70">INDEX($B$4:$B$24,MATCH(LARGE(($H$4:$H$24="oui")*1/ROW($H$4:$H$24),MOD(ROW(19:19)-1+COUNTIF($H$4:$H$24,"oui"),COUNTIF($H$4:$H$24,"oui"))+1),($H$4:$H$24="oui")*1/ROW($H$4:$H$24),0))</f>
        <v>Jérome</v>
      </c>
      <c r="AA70" s="68">
        <v>18</v>
      </c>
      <c r="AB70" s="66"/>
    </row>
    <row r="71" spans="1:28" s="9" customFormat="1">
      <c r="A71" s="13"/>
      <c r="B71" s="14"/>
      <c r="C71" s="86"/>
      <c r="D71" s="13"/>
      <c r="E71" s="69"/>
      <c r="F71" s="65"/>
      <c r="G71" s="65"/>
      <c r="H71" s="65"/>
      <c r="I71" s="68">
        <v>19</v>
      </c>
      <c r="J71" s="13" t="str">
        <f t="array" ref="J71">INDEX($B$4:$B$10,MATCH(LARGE(($F$4:$F$10="oui")*1/ROW($F$4:$F$10),MOD(ROW(20:20)-1+COUNTIF($F$4:$F$10,"oui"),COUNTIF($F$4:$F$10,"oui"))+1),($F$4:$F$10="oui")*1/ROW($F$4:$F$10),0))</f>
        <v>Gaylord</v>
      </c>
      <c r="K71" s="68">
        <v>20</v>
      </c>
      <c r="L71" s="65" t="str">
        <f ca="1">INDEX(OFFSET($B$18:$B$24,0,0,COUNTA($B$18:$B$24),1),MOD(ROWS($1:20)-1,COUNTA($B$18:$B$24))+1)</f>
        <v>Sébastien</v>
      </c>
      <c r="M71" s="68">
        <v>20</v>
      </c>
      <c r="N71" s="13" t="str">
        <f t="array" ref="N71">INDEX($B$4:$B$15,MATCH(LARGE(($C$4:$C$15="oui")*1/ROW($C$4:$C$15),MOD(ROW(20:20)-1+COUNTIF($C$4:$C$15,"oui"),COUNTIF($C$4:$C$15,"oui"))+1),($C$4:$C$15="oui")*1/ROW($C$4:$C$15),0))</f>
        <v>Valentin</v>
      </c>
      <c r="O71" s="68">
        <v>20</v>
      </c>
      <c r="P71" s="13" t="str">
        <f t="array" ref="P71">INDEX($B$4:$B$15,MATCH(LARGE(($G$4:$G$15="oui")*1/ROW($G$4:$G$15),MOD(ROW(20:20)-1+COUNTIF($G$4:$G$15,"oui"),COUNTIF($G$4:$G$15,"oui"))+1),($G$4:$G$15="oui")*1/ROW($G$4:$G$15),0))</f>
        <v>Gilles</v>
      </c>
      <c r="Q71" s="68">
        <v>20</v>
      </c>
      <c r="R71" s="13" t="str">
        <f t="array" ref="R71">INDEX($B$4:$B$24,MATCH(LARGE(($D$4:$D$24="oui")*1/ROW($D$4:$D$24),MOD(ROW(20:20)-1+COUNTIF($D$4:$D$24,"oui"),COUNTIF($D$4:$D$24,"oui"))+1),($D$4:$D$24="oui")*1/ROW($D$4:$D$24),0))</f>
        <v>Laurent</v>
      </c>
      <c r="S71" s="68">
        <v>20</v>
      </c>
      <c r="T71" s="13" t="str">
        <f t="array" ref="T71">INDEX($B$4:$B$25,MATCH(LARGE(($E$4:$E$25="oui")*1/ROW($E$4:$E$25),MOD(ROW(20:20)-1+COUNTIF($E$4:$E$25,"oui"),COUNTIF($E$4:$E$25,"oui"))+1),($E$4:$E$25="oui")*1/ROW($E$4:$E$25),0))</f>
        <v>Gaylord</v>
      </c>
      <c r="U71" s="90">
        <v>20</v>
      </c>
      <c r="V71" s="13" t="str">
        <f t="array" ref="V71">INDEX($B$4:$B$25,MATCH(LARGE(($F$4:$F$25="oui")*1/ROW($F$4:$F$25),MOD(ROW(20:20)-1+COUNTIF($F$4:$F$25,"oui"),COUNTIF($F$4:$F$25,"oui"))+1),($F$4:$F$25="oui")*1/ROW($F$4:$F$25),0))</f>
        <v>Sébastien</v>
      </c>
      <c r="W71" s="90">
        <v>20</v>
      </c>
      <c r="X71" s="13" t="str">
        <f t="array" ref="X71">INDEX($B$4:$B$15,MATCH(LARGE(($B$4:$B$15&lt;&gt;"")*1/ROW($B$4:$B$15),MOD(ROW(20:20)-1+COUNTIF($B$4:$B$15,"&lt;&gt;"&amp;""),COUNTIF($B$4:$B$15,"&lt;&gt;"&amp;""))+1),($B$4:$B$15&lt;&gt;"")*1/ROW($B$4:$B$15),0))</f>
        <v>Nicolas</v>
      </c>
      <c r="Y71" s="68">
        <v>20</v>
      </c>
      <c r="Z71" s="13" t="str">
        <f t="array" ref="Z71">INDEX($B$4:$B$24,MATCH(LARGE(($H$4:$H$24="oui")*1/ROW($H$4:$H$24),MOD(ROW(20:20)-1+COUNTIF($H$4:$H$24,"oui"),COUNTIF($H$4:$H$24,"oui"))+1),($H$4:$H$24="oui")*1/ROW($H$4:$H$24),0))</f>
        <v>Gaylord</v>
      </c>
      <c r="AA71" s="68">
        <v>19</v>
      </c>
      <c r="AB71" s="66"/>
    </row>
    <row r="72" spans="1:28" s="9" customFormat="1">
      <c r="A72" s="13"/>
      <c r="B72" s="14"/>
      <c r="C72" s="86"/>
      <c r="D72" s="13"/>
      <c r="E72" s="69"/>
      <c r="F72" s="65"/>
      <c r="G72" s="65"/>
      <c r="H72" s="65"/>
      <c r="I72" s="68">
        <v>20</v>
      </c>
      <c r="J72" s="13" t="str">
        <f t="array" ref="J72">INDEX($B$4:$B$10,MATCH(LARGE(($F$4:$F$10="oui")*1/ROW($F$4:$F$10),MOD(ROW(21:21)-1+COUNTIF($F$4:$F$10,"oui"),COUNTIF($F$4:$F$10,"oui"))+1),($F$4:$F$10="oui")*1/ROW($F$4:$F$10),0))</f>
        <v>Dominique</v>
      </c>
      <c r="K72" s="68">
        <v>21</v>
      </c>
      <c r="L72" s="65" t="str">
        <f ca="1">INDEX(OFFSET($B$18:$B$24,0,0,COUNTA($B$18:$B$24),1),MOD(ROWS($1:21)-1,COUNTA($B$18:$B$24))+1)</f>
        <v>Thierry</v>
      </c>
      <c r="M72" s="68">
        <v>21</v>
      </c>
      <c r="N72" s="13" t="str">
        <f t="array" ref="N72">INDEX($B$4:$B$15,MATCH(LARGE(($C$4:$C$15="oui")*1/ROW($C$4:$C$15),MOD(ROW(21:21)-1+COUNTIF($C$4:$C$15,"oui"),COUNTIF($C$4:$C$15,"oui"))+1),($C$4:$C$15="oui")*1/ROW($C$4:$C$15),0))</f>
        <v>Nicolas</v>
      </c>
      <c r="O72" s="68">
        <v>21</v>
      </c>
      <c r="P72" s="13" t="str">
        <f t="array" ref="P72">INDEX($B$4:$B$15,MATCH(LARGE(($G$4:$G$15="oui")*1/ROW($G$4:$G$15),MOD(ROW(21:21)-1+COUNTIF($G$4:$G$15,"oui"),COUNTIF($G$4:$G$15,"oui"))+1),($G$4:$G$15="oui")*1/ROW($G$4:$G$15),0))</f>
        <v>Valentin</v>
      </c>
      <c r="Q72" s="68">
        <v>21</v>
      </c>
      <c r="R72" s="13" t="str">
        <f t="array" ref="R72">INDEX($B$4:$B$24,MATCH(LARGE(($D$4:$D$24="oui")*1/ROW($D$4:$D$24),MOD(ROW(21:21)-1+COUNTIF($D$4:$D$24,"oui"),COUNTIF($D$4:$D$24,"oui"))+1),($D$4:$D$24="oui")*1/ROW($D$4:$D$24),0))</f>
        <v>Sébastien</v>
      </c>
      <c r="S72" s="68">
        <v>21</v>
      </c>
      <c r="T72" s="13" t="str">
        <f t="array" ref="T72">INDEX($B$4:$B$25,MATCH(LARGE(($E$4:$E$25="oui")*1/ROW($E$4:$E$25),MOD(ROW(21:21)-1+COUNTIF($E$4:$E$25,"oui"),COUNTIF($E$4:$E$25,"oui"))+1),($E$4:$E$25="oui")*1/ROW($E$4:$E$25),0))</f>
        <v>Dominique</v>
      </c>
      <c r="U72" s="90">
        <v>21</v>
      </c>
      <c r="V72" s="13" t="str">
        <f t="array" ref="V72">INDEX($B$4:$B$25,MATCH(LARGE(($F$4:$F$25="oui")*1/ROW($F$4:$F$25),MOD(ROW(21:21)-1+COUNTIF($F$4:$F$25,"oui"),COUNTIF($F$4:$F$25,"oui"))+1),($F$4:$F$25="oui")*1/ROW($F$4:$F$25),0))</f>
        <v>Jérome</v>
      </c>
      <c r="W72" s="90">
        <v>21</v>
      </c>
      <c r="X72" s="13" t="str">
        <f t="array" ref="X72">INDEX($B$4:$B$15,MATCH(LARGE(($B$4:$B$15&lt;&gt;"")*1/ROW($B$4:$B$15),MOD(ROW(21:21)-1+COUNTIF($B$4:$B$15,"&lt;&gt;"&amp;""),COUNTIF($B$4:$B$15,"&lt;&gt;"&amp;""))+1),($B$4:$B$15&lt;&gt;"")*1/ROW($B$4:$B$15),0))</f>
        <v>Manon</v>
      </c>
      <c r="Y72" s="68">
        <v>21</v>
      </c>
      <c r="Z72" s="13" t="str">
        <f t="array" ref="Z72">INDEX($B$4:$B$24,MATCH(LARGE(($H$4:$H$24="oui")*1/ROW($H$4:$H$24),MOD(ROW(21:21)-1+COUNTIF($H$4:$H$24,"oui"),COUNTIF($H$4:$H$24,"oui"))+1),($H$4:$H$24="oui")*1/ROW($H$4:$H$24),0))</f>
        <v>Dominique</v>
      </c>
      <c r="AA72" s="68">
        <v>20</v>
      </c>
      <c r="AB72" s="66"/>
    </row>
    <row r="73" spans="1:28" s="9" customFormat="1">
      <c r="A73" s="13"/>
      <c r="B73" s="14"/>
      <c r="C73" s="86"/>
      <c r="D73" s="13"/>
      <c r="E73" s="69"/>
      <c r="F73" s="65"/>
      <c r="G73" s="65"/>
      <c r="H73" s="65"/>
      <c r="I73" s="68">
        <v>21</v>
      </c>
      <c r="J73" s="13" t="str">
        <f t="array" ref="J73">INDEX($B$4:$B$10,MATCH(LARGE(($F$4:$F$10="oui")*1/ROW($F$4:$F$10),MOD(ROW(22:22)-1+COUNTIF($F$4:$F$10,"oui"),COUNTIF($F$4:$F$10,"oui"))+1),($F$4:$F$10="oui")*1/ROW($F$4:$F$10),0))</f>
        <v>Jérome</v>
      </c>
      <c r="K73" s="68">
        <v>22</v>
      </c>
      <c r="L73" s="65" t="str">
        <f ca="1">INDEX(OFFSET($B$18:$B$24,0,0,COUNTA($B$18:$B$24),1),MOD(ROWS($1:22)-1,COUNTA($B$18:$B$24))+1)</f>
        <v>Nicolas</v>
      </c>
      <c r="M73" s="68">
        <v>22</v>
      </c>
      <c r="N73" s="13" t="str">
        <f t="array" ref="N73">INDEX($B$4:$B$15,MATCH(LARGE(($C$4:$C$15="oui")*1/ROW($C$4:$C$15),MOD(ROW(22:22)-1+COUNTIF($C$4:$C$15,"oui"),COUNTIF($C$4:$C$15,"oui"))+1),($C$4:$C$15="oui")*1/ROW($C$4:$C$15),0))</f>
        <v>Manon</v>
      </c>
      <c r="O73" s="68">
        <v>22</v>
      </c>
      <c r="P73" s="13" t="str">
        <f t="array" ref="P73">INDEX($B$4:$B$15,MATCH(LARGE(($G$4:$G$15="oui")*1/ROW($G$4:$G$15),MOD(ROW(22:22)-1+COUNTIF($G$4:$G$15,"oui"),COUNTIF($G$4:$G$15,"oui"))+1),($G$4:$G$15="oui")*1/ROW($G$4:$G$15),0))</f>
        <v>Manon</v>
      </c>
      <c r="Q73" s="68">
        <v>22</v>
      </c>
      <c r="R73" s="13" t="str">
        <f t="array" ref="R73">INDEX($B$4:$B$24,MATCH(LARGE(($D$4:$D$24="oui")*1/ROW($D$4:$D$24),MOD(ROW(22:22)-1+COUNTIF($D$4:$D$24,"oui"),COUNTIF($D$4:$D$24,"oui"))+1),($D$4:$D$24="oui")*1/ROW($D$4:$D$24),0))</f>
        <v>Jérome</v>
      </c>
      <c r="S73" s="68">
        <v>22</v>
      </c>
      <c r="T73" s="13" t="str">
        <f t="array" ref="T73">INDEX($B$4:$B$25,MATCH(LARGE(($E$4:$E$25="oui")*1/ROW($E$4:$E$25),MOD(ROW(22:22)-1+COUNTIF($E$4:$E$25,"oui"),COUNTIF($E$4:$E$25,"oui"))+1),($E$4:$E$25="oui")*1/ROW($E$4:$E$25),0))</f>
        <v>Nicolas</v>
      </c>
      <c r="U73" s="90">
        <v>22</v>
      </c>
      <c r="V73" s="13" t="str">
        <f t="array" ref="V73">INDEX($B$4:$B$25,MATCH(LARGE(($F$4:$F$25="oui")*1/ROW($F$4:$F$25),MOD(ROW(22:22)-1+COUNTIF($F$4:$F$25,"oui"),COUNTIF($F$4:$F$25,"oui"))+1),($F$4:$F$25="oui")*1/ROW($F$4:$F$25),0))</f>
        <v>Gaylord</v>
      </c>
      <c r="W73" s="90">
        <v>22</v>
      </c>
      <c r="X73" s="13" t="str">
        <f t="array" ref="X73">INDEX($B$4:$B$15,MATCH(LARGE(($B$4:$B$15&lt;&gt;"")*1/ROW($B$4:$B$15),MOD(ROW(22:22)-1+COUNTIF($B$4:$B$15,"&lt;&gt;"&amp;""),COUNTIF($B$4:$B$15,"&lt;&gt;"&amp;""))+1),($B$4:$B$15&lt;&gt;"")*1/ROW($B$4:$B$15),0))</f>
        <v>Gilles</v>
      </c>
      <c r="Y73" s="68">
        <v>22</v>
      </c>
      <c r="Z73" s="13" t="str">
        <f t="array" ref="Z73">INDEX($B$4:$B$24,MATCH(LARGE(($H$4:$H$24="oui")*1/ROW($H$4:$H$24),MOD(ROW(22:22)-1+COUNTIF($H$4:$H$24,"oui"),COUNTIF($H$4:$H$24,"oui"))+1),($H$4:$H$24="oui")*1/ROW($H$4:$H$24),0))</f>
        <v>Nicolas</v>
      </c>
      <c r="AA73" s="68">
        <v>21</v>
      </c>
      <c r="AB73" s="66"/>
    </row>
    <row r="74" spans="1:28" s="9" customFormat="1">
      <c r="A74" s="13"/>
      <c r="B74" s="14"/>
      <c r="C74" s="86"/>
      <c r="D74" s="13"/>
      <c r="E74" s="69"/>
      <c r="F74" s="65"/>
      <c r="G74" s="65"/>
      <c r="H74" s="65"/>
      <c r="I74" s="68">
        <v>22</v>
      </c>
      <c r="J74" s="13" t="str">
        <f t="array" ref="J74">INDEX($B$4:$B$10,MATCH(LARGE(($F$4:$F$10="oui")*1/ROW($F$4:$F$10),MOD(ROW(24:24)-1+COUNTIF($F$4:$F$10,"oui"),COUNTIF($F$4:$F$10,"oui"))+1),($F$4:$F$10="oui")*1/ROW($F$4:$F$10),0))</f>
        <v>Dominique</v>
      </c>
      <c r="K74" s="68">
        <v>23</v>
      </c>
      <c r="L74" s="65" t="str">
        <f ca="1">INDEX(OFFSET($B$18:$B$24,0,0,COUNTA($B$18:$B$24),1),MOD(ROWS($1:24)-1,COUNTA($B$18:$B$24))+1)</f>
        <v>Sébastien</v>
      </c>
      <c r="M74" s="68">
        <v>23</v>
      </c>
      <c r="N74" s="13" t="str">
        <f t="array" ref="N74">INDEX($B$4:$B$15,MATCH(LARGE(($C$4:$C$15="oui")*1/ROW($C$4:$C$15),MOD(ROW(24:24)-1+COUNTIF($C$4:$C$15,"oui"),COUNTIF($C$4:$C$15,"oui"))+1),($C$4:$C$15="oui")*1/ROW($C$4:$C$15),0))</f>
        <v>Julien</v>
      </c>
      <c r="O74" s="68">
        <v>23</v>
      </c>
      <c r="P74" s="13" t="str">
        <f t="array" ref="P74">INDEX($B$4:$B$15,MATCH(LARGE(($G$4:$G$15="oui")*1/ROW($G$4:$G$15),MOD(ROW(24:24)-1+COUNTIF($G$4:$G$15,"oui"),COUNTIF($G$4:$G$15,"oui"))+1),($G$4:$G$15="oui")*1/ROW($G$4:$G$15),0))</f>
        <v>Valentin</v>
      </c>
      <c r="Q74" s="68">
        <v>23</v>
      </c>
      <c r="R74" s="13" t="str">
        <f t="array" ref="R74">INDEX($B$4:$B$24,MATCH(LARGE(($D$4:$D$24="oui")*1/ROW($D$4:$D$24),MOD(ROW(24:24)-1+COUNTIF($D$4:$D$24,"oui"),COUNTIF($D$4:$D$24,"oui"))+1),($D$4:$D$24="oui")*1/ROW($D$4:$D$24),0))</f>
        <v>Dominique</v>
      </c>
      <c r="S74" s="68">
        <v>23</v>
      </c>
      <c r="T74" s="13" t="str">
        <f t="array" ref="T74">INDEX($B$4:$B$25,MATCH(LARGE(($E$4:$E$25="oui")*1/ROW($E$4:$E$25),MOD(ROW(24:24)-1+COUNTIF($E$4:$E$25,"oui"),COUNTIF($E$4:$E$25,"oui"))+1),($E$4:$E$25="oui")*1/ROW($E$4:$E$25),0))</f>
        <v>Nicolas</v>
      </c>
      <c r="U74" s="90">
        <v>23</v>
      </c>
      <c r="V74" s="13" t="str">
        <f t="array" ref="V74">INDEX($B$4:$B$25,MATCH(LARGE(($F$4:$F$25="oui")*1/ROW($F$4:$F$25),MOD(ROW(24:24)-1+COUNTIF($F$4:$F$25,"oui"),COUNTIF($F$4:$F$25,"oui"))+1),($F$4:$F$25="oui")*1/ROW($F$4:$F$25),0))</f>
        <v>Sébastien</v>
      </c>
      <c r="W74" s="90">
        <v>23</v>
      </c>
      <c r="X74" s="13" t="str">
        <f t="array" ref="X74">INDEX($B$4:$B$15,MATCH(LARGE(($B$4:$B$15&lt;&gt;"")*1/ROW($B$4:$B$15),MOD(ROW(24:24)-1+COUNTIF($B$4:$B$15,"&lt;&gt;"&amp;""),COUNTIF($B$4:$B$15,"&lt;&gt;"&amp;""))+1),($B$4:$B$15&lt;&gt;"")*1/ROW($B$4:$B$15),0))</f>
        <v>Valentin</v>
      </c>
      <c r="Y74" s="68">
        <v>23</v>
      </c>
      <c r="Z74" s="13" t="str">
        <f t="array" ref="Z74">INDEX($B$4:$B$24,MATCH(LARGE(($H$4:$H$24="oui")*1/ROW($H$4:$H$24),MOD(ROW(24:24)-1+COUNTIF($H$4:$H$24,"oui"),COUNTIF($H$4:$H$24,"oui"))+1),($H$4:$H$24="oui")*1/ROW($H$4:$H$24),0))</f>
        <v>Gilles</v>
      </c>
      <c r="AA74" s="68">
        <v>22</v>
      </c>
      <c r="AB74" s="66"/>
    </row>
    <row r="75" spans="1:28" s="9" customFormat="1">
      <c r="A75" s="13"/>
      <c r="B75" s="14"/>
      <c r="C75" s="86"/>
      <c r="D75" s="13"/>
      <c r="E75" s="69"/>
      <c r="F75" s="65"/>
      <c r="G75" s="65"/>
      <c r="H75" s="65"/>
      <c r="I75" s="68">
        <v>23</v>
      </c>
      <c r="J75" s="13" t="str">
        <f t="array" ref="J75">INDEX($B$4:$B$10,MATCH(LARGE(($F$4:$F$10="oui")*1/ROW($F$4:$F$10),MOD(ROW(25:25)-1+COUNTIF($F$4:$F$10,"oui"),COUNTIF($F$4:$F$10,"oui"))+1),($F$4:$F$10="oui")*1/ROW($F$4:$F$10),0))</f>
        <v>Jérome</v>
      </c>
      <c r="K75" s="68">
        <v>24</v>
      </c>
      <c r="L75" s="65" t="str">
        <f ca="1">INDEX(OFFSET($B$18:$B$24,0,0,COUNTA($B$18:$B$24),1),MOD(ROWS($1:25)-1,COUNTA($B$18:$B$24))+1)</f>
        <v>Thierry</v>
      </c>
      <c r="M75" s="68">
        <v>24</v>
      </c>
      <c r="N75" s="13" t="str">
        <f t="array" ref="N75">INDEX($B$4:$B$15,MATCH(LARGE(($C$4:$C$15="oui")*1/ROW($C$4:$C$15),MOD(ROW(25:25)-1+COUNTIF($C$4:$C$15,"oui"),COUNTIF($C$4:$C$15,"oui"))+1),($C$4:$C$15="oui")*1/ROW($C$4:$C$15),0))</f>
        <v>Valentin</v>
      </c>
      <c r="O75" s="68">
        <v>24</v>
      </c>
      <c r="P75" s="13" t="str">
        <f t="array" ref="P75">INDEX($B$4:$B$15,MATCH(LARGE(($G$4:$G$15="oui")*1/ROW($G$4:$G$15),MOD(ROW(25:25)-1+COUNTIF($G$4:$G$15,"oui"),COUNTIF($G$4:$G$15,"oui"))+1),($G$4:$G$15="oui")*1/ROW($G$4:$G$15),0))</f>
        <v>Manon</v>
      </c>
      <c r="Q75" s="68">
        <v>24</v>
      </c>
      <c r="R75" s="13" t="str">
        <f t="array" ref="R75">INDEX($B$4:$B$24,MATCH(LARGE(($D$4:$D$24="oui")*1/ROW($D$4:$D$24),MOD(ROW(26:26)-1+COUNTIF($D$4:$D$24,"oui"),COUNTIF($D$4:$D$24,"oui"))+1),($D$4:$D$24="oui")*1/ROW($D$4:$D$24),0))</f>
        <v>Nicolas</v>
      </c>
      <c r="S75" s="68">
        <v>24</v>
      </c>
      <c r="T75" s="13" t="str">
        <f t="array" ref="T75">INDEX($B$4:$B$25,MATCH(LARGE(($E$4:$E$25="oui")*1/ROW($E$4:$E$25),MOD(ROW(26:26)-1+COUNTIF($E$4:$E$25,"oui"),COUNTIF($E$4:$E$25,"oui"))+1),($E$4:$E$25="oui")*1/ROW($E$4:$E$25),0))</f>
        <v>Gaylord</v>
      </c>
      <c r="U75" s="90">
        <v>24</v>
      </c>
      <c r="V75" s="13" t="str">
        <f t="array" ref="V75">INDEX($B$4:$B$25,MATCH(LARGE(($F$4:$F$25="oui")*1/ROW($F$4:$F$25),MOD(ROW(26:26)-1+COUNTIF($F$4:$F$25,"oui"),COUNTIF($F$4:$F$25,"oui"))+1),($F$4:$F$25="oui")*1/ROW($F$4:$F$25),0))</f>
        <v>Gaylord</v>
      </c>
      <c r="W75" s="90">
        <v>24</v>
      </c>
      <c r="X75" s="13" t="str">
        <f t="array" ref="X75">INDEX($B$4:$B$15,MATCH(LARGE(($B$4:$B$15&lt;&gt;"")*1/ROW($B$4:$B$15),MOD(ROW(26:26)-1+COUNTIF($B$4:$B$15,"&lt;&gt;"&amp;""),COUNTIF($B$4:$B$15,"&lt;&gt;"&amp;""))+1),($B$4:$B$15&lt;&gt;"")*1/ROW($B$4:$B$15),0))</f>
        <v>Gaylord</v>
      </c>
      <c r="Y75" s="68">
        <v>24</v>
      </c>
      <c r="Z75" s="13" t="str">
        <f t="array" ref="Z75">INDEX($B$4:$B$24,MATCH(LARGE(($H$4:$H$24="oui")*1/ROW($H$4:$H$24),MOD(ROW(25:25)-1+COUNTIF($H$4:$H$24,"oui"),COUNTIF($H$4:$H$24,"oui"))+1),($H$4:$H$24="oui")*1/ROW($H$4:$H$24),0))</f>
        <v>Julien</v>
      </c>
      <c r="AA75" s="68">
        <v>23</v>
      </c>
      <c r="AB75" s="66"/>
    </row>
    <row r="76" spans="1:28" s="9" customFormat="1">
      <c r="A76" s="13"/>
      <c r="B76" s="14"/>
      <c r="C76" s="86"/>
      <c r="D76" s="13"/>
      <c r="E76" s="69"/>
      <c r="F76" s="65"/>
      <c r="G76" s="65"/>
      <c r="H76" s="65"/>
      <c r="I76" s="68">
        <v>24</v>
      </c>
      <c r="J76" s="13" t="str">
        <f t="array" ref="J76">INDEX($B$4:$B$10,MATCH(LARGE(($F$4:$F$10="oui")*1/ROW($F$4:$F$10),MOD(ROW(26:26)-1+COUNTIF($F$4:$F$10,"oui"),COUNTIF($F$4:$F$10,"oui"))+1),($F$4:$F$10="oui")*1/ROW($F$4:$F$10),0))</f>
        <v>Gaylord</v>
      </c>
      <c r="K76" s="68">
        <v>25</v>
      </c>
      <c r="L76" s="65" t="str">
        <f ca="1">INDEX(OFFSET($B$18:$B$24,0,0,COUNTA($B$18:$B$24),1),MOD(ROWS($1:26)-1,COUNTA($B$18:$B$24))+1)</f>
        <v>Nicolas</v>
      </c>
      <c r="M76" s="68">
        <v>25</v>
      </c>
      <c r="N76" s="13" t="str">
        <f t="array" ref="N76">INDEX($B$4:$B$15,MATCH(LARGE(($C$4:$C$15="oui")*1/ROW($C$4:$C$15),MOD(ROW(26:26)-1+COUNTIF($C$4:$C$15,"oui"),COUNTIF($C$4:$C$15,"oui"))+1),($C$4:$C$15="oui")*1/ROW($C$4:$C$15),0))</f>
        <v>Nicolas</v>
      </c>
      <c r="O76" s="68">
        <v>25</v>
      </c>
      <c r="P76" s="13" t="str">
        <f t="array" ref="P76">INDEX($B$4:$B$15,MATCH(LARGE(($G$4:$G$15="oui")*1/ROW($G$4:$G$15),MOD(ROW(26:26)-1+COUNTIF($G$4:$G$15,"oui"),COUNTIF($G$4:$G$15,"oui"))+1),($G$4:$G$15="oui")*1/ROW($G$4:$G$15),0))</f>
        <v>Gilles</v>
      </c>
      <c r="Q76" s="68">
        <v>25</v>
      </c>
      <c r="R76" s="13" t="str">
        <f t="array" ref="R76">INDEX($B$4:$B$24,MATCH(LARGE(($D$4:$D$24="oui")*1/ROW($D$4:$D$24),MOD(ROW(28:28)-1+COUNTIF($D$4:$D$24,"oui"),COUNTIF($D$4:$D$24,"oui"))+1),($D$4:$D$24="oui")*1/ROW($D$4:$D$24),0))</f>
        <v>Sébastien</v>
      </c>
      <c r="S76" s="68">
        <v>25</v>
      </c>
      <c r="T76" s="13" t="str">
        <f t="array" ref="T76">INDEX($B$4:$B$25,MATCH(LARGE(($E$4:$E$25="oui")*1/ROW($E$4:$E$25),MOD(ROW(28:28)-1+COUNTIF($E$4:$E$25,"oui"),COUNTIF($E$4:$E$25,"oui"))+1),($E$4:$E$25="oui")*1/ROW($E$4:$E$25),0))</f>
        <v>Nicolas</v>
      </c>
      <c r="U76" s="90">
        <v>25</v>
      </c>
      <c r="V76" s="13" t="str">
        <f t="array" ref="V76">INDEX($B$4:$B$25,MATCH(LARGE(($F$4:$F$25="oui")*1/ROW($F$4:$F$25),MOD(ROW(28:28)-1+COUNTIF($F$4:$F$25,"oui"),COUNTIF($F$4:$F$25,"oui"))+1),($F$4:$F$25="oui")*1/ROW($F$4:$F$25),0))</f>
        <v>Sébastien</v>
      </c>
      <c r="W76" s="90">
        <v>25</v>
      </c>
      <c r="X76" s="13" t="str">
        <f t="array" ref="X76">INDEX($B$4:$B$15,MATCH(LARGE(($B$4:$B$15&lt;&gt;"")*1/ROW($B$4:$B$15),MOD(ROW(28:28)-1+COUNTIF($B$4:$B$15,"&lt;&gt;"&amp;""),COUNTIF($B$4:$B$15,"&lt;&gt;"&amp;""))+1),($B$4:$B$15&lt;&gt;"")*1/ROW($B$4:$B$15),0))</f>
        <v>Nicolas</v>
      </c>
      <c r="Y76" s="68">
        <v>25</v>
      </c>
      <c r="Z76" s="13" t="str">
        <f t="array" ref="Z76">INDEX($B$4:$B$24,MATCH(LARGE(($H$4:$H$24="oui")*1/ROW($H$4:$H$24),MOD(ROW(26:26)-1+COUNTIF($H$4:$H$24,"oui"),COUNTIF($H$4:$H$24,"oui"))+1),($H$4:$H$24="oui")*1/ROW($H$4:$H$24),0))</f>
        <v>Valentin</v>
      </c>
      <c r="AA76" s="68">
        <v>24</v>
      </c>
      <c r="AB76" s="66"/>
    </row>
    <row r="77" spans="1:28" s="9" customFormat="1">
      <c r="A77" s="13"/>
      <c r="B77" s="14"/>
      <c r="C77" s="86"/>
      <c r="D77" s="13"/>
      <c r="E77" s="69"/>
      <c r="F77" s="65"/>
      <c r="G77" s="65"/>
      <c r="H77" s="65"/>
      <c r="I77" s="68">
        <v>25</v>
      </c>
      <c r="J77" s="13" t="str">
        <f t="array" ref="J77">INDEX($B$4:$B$10,MATCH(LARGE(($F$4:$F$10="oui")*1/ROW($F$4:$F$10),MOD(ROW(27:27)-1+COUNTIF($F$4:$F$10,"oui"),COUNTIF($F$4:$F$10,"oui"))+1),($F$4:$F$10="oui")*1/ROW($F$4:$F$10),0))</f>
        <v>Dominique</v>
      </c>
      <c r="K77" s="68">
        <v>26</v>
      </c>
      <c r="L77" s="65" t="str">
        <f ca="1">INDEX(OFFSET($B$18:$B$24,0,0,COUNTA($B$18:$B$24),1),MOD(ROWS($1:27)-1,COUNTA($B$18:$B$24))+1)</f>
        <v>Laurent</v>
      </c>
      <c r="M77" s="68">
        <v>26</v>
      </c>
      <c r="N77" s="13" t="str">
        <f t="array" ref="N77">INDEX($B$4:$B$15,MATCH(LARGE(($C$4:$C$15="oui")*1/ROW($C$4:$C$15),MOD(ROW(27:27)-1+COUNTIF($C$4:$C$15,"oui"),COUNTIF($C$4:$C$15,"oui"))+1),($C$4:$C$15="oui")*1/ROW($C$4:$C$15),0))</f>
        <v>Manon</v>
      </c>
      <c r="O77" s="68">
        <v>26</v>
      </c>
      <c r="P77" s="13" t="str">
        <f t="array" ref="P77">INDEX($B$4:$B$15,MATCH(LARGE(($G$4:$G$15="oui")*1/ROW($G$4:$G$15),MOD(ROW(27:27)-1+COUNTIF($G$4:$G$15,"oui"),COUNTIF($G$4:$G$15,"oui"))+1),($G$4:$G$15="oui")*1/ROW($G$4:$G$15),0))</f>
        <v>Valentin</v>
      </c>
      <c r="Q77" s="68">
        <v>26</v>
      </c>
      <c r="R77" s="13" t="str">
        <f t="array" ref="R77">INDEX($B$4:$B$24,MATCH(LARGE(($D$4:$D$24="oui")*1/ROW($D$4:$D$24),MOD(ROW(29:29)-1+COUNTIF($D$4:$D$24,"oui"),COUNTIF($D$4:$D$24,"oui"))+1),($D$4:$D$24="oui")*1/ROW($D$4:$D$24),0))</f>
        <v>Jérome</v>
      </c>
      <c r="S77" s="68">
        <v>26</v>
      </c>
      <c r="T77" s="13" t="str">
        <f t="array" ref="T77">INDEX($B$4:$B$25,MATCH(LARGE(($E$4:$E$25="oui")*1/ROW($E$4:$E$25),MOD(ROW(29:29)-1+COUNTIF($E$4:$E$25,"oui"),COUNTIF($E$4:$E$25,"oui"))+1),($E$4:$E$25="oui")*1/ROW($E$4:$E$25),0))</f>
        <v>Julien</v>
      </c>
      <c r="U77" s="90">
        <v>26</v>
      </c>
      <c r="V77" s="13" t="str">
        <f t="array" ref="V77">INDEX($B$4:$B$25,MATCH(LARGE(($F$4:$F$25="oui")*1/ROW($F$4:$F$25),MOD(ROW(29:29)-1+COUNTIF($F$4:$F$25,"oui"),COUNTIF($F$4:$F$25,"oui"))+1),($F$4:$F$25="oui")*1/ROW($F$4:$F$25),0))</f>
        <v>Jérome</v>
      </c>
      <c r="W77" s="90">
        <v>26</v>
      </c>
      <c r="X77" s="13" t="str">
        <f t="array" ref="X77">INDEX($B$4:$B$15,MATCH(LARGE(($B$4:$B$15&lt;&gt;"")*1/ROW($B$4:$B$15),MOD(ROW(29:29)-1+COUNTIF($B$4:$B$15,"&lt;&gt;"&amp;""),COUNTIF($B$4:$B$15,"&lt;&gt;"&amp;""))+1),($B$4:$B$15&lt;&gt;"")*1/ROW($B$4:$B$15),0))</f>
        <v>Manon</v>
      </c>
      <c r="Y77" s="68">
        <v>26</v>
      </c>
      <c r="Z77" s="13" t="str">
        <f t="array" ref="Z77">INDEX($B$4:$B$24,MATCH(LARGE(($H$4:$H$24="oui")*1/ROW($H$4:$H$24),MOD(ROW(27:27)-1+COUNTIF($H$4:$H$24,"oui"),COUNTIF($H$4:$H$24,"oui"))+1),($H$4:$H$24="oui")*1/ROW($H$4:$H$24),0))</f>
        <v>Nicolas</v>
      </c>
      <c r="AA77" s="68">
        <v>25</v>
      </c>
      <c r="AB77" s="66"/>
    </row>
    <row r="78" spans="1:28" s="9" customFormat="1">
      <c r="A78" s="13"/>
      <c r="B78" s="14"/>
      <c r="C78" s="86"/>
      <c r="D78" s="13"/>
      <c r="E78" s="69"/>
      <c r="F78" s="65"/>
      <c r="G78" s="65"/>
      <c r="H78" s="65"/>
      <c r="I78" s="68">
        <v>26</v>
      </c>
      <c r="J78" s="13" t="str">
        <f t="array" ref="J78">INDEX($B$4:$B$10,MATCH(LARGE(($F$4:$F$10="oui")*1/ROW($F$4:$F$10),MOD(ROW(28:28)-1+COUNTIF($F$4:$F$10,"oui"),COUNTIF($F$4:$F$10,"oui"))+1),($F$4:$F$10="oui")*1/ROW($F$4:$F$10),0))</f>
        <v>Jérome</v>
      </c>
      <c r="K78" s="68">
        <v>27</v>
      </c>
      <c r="L78" s="65" t="str">
        <f ca="1">INDEX(OFFSET($B$18:$B$24,0,0,COUNTA($B$18:$B$24),1),MOD(ROWS($1:28)-1,COUNTA($B$18:$B$24))+1)</f>
        <v>Sébastien</v>
      </c>
      <c r="M78" s="68">
        <v>27</v>
      </c>
      <c r="N78" s="13" t="str">
        <f t="array" ref="N78">INDEX($B$4:$B$15,MATCH(LARGE(($C$4:$C$15="oui")*1/ROW($C$4:$C$15),MOD(ROW(28:28)-1+COUNTIF($C$4:$C$15,"oui"),COUNTIF($C$4:$C$15,"oui"))+1),($C$4:$C$15="oui")*1/ROW($C$4:$C$15),0))</f>
        <v>Gilles</v>
      </c>
      <c r="O78" s="68">
        <v>27</v>
      </c>
      <c r="P78" s="13" t="str">
        <f t="array" ref="P78">INDEX($B$4:$B$15,MATCH(LARGE(($G$4:$G$15="oui")*1/ROW($G$4:$G$15),MOD(ROW(28:28)-1+COUNTIF($G$4:$G$15,"oui"),COUNTIF($G$4:$G$15,"oui"))+1),($G$4:$G$15="oui")*1/ROW($G$4:$G$15),0))</f>
        <v>Manon</v>
      </c>
      <c r="Q78" s="68">
        <v>27</v>
      </c>
      <c r="R78" s="13" t="str">
        <f t="array" ref="R78">INDEX($B$4:$B$24,MATCH(LARGE(($D$4:$D$24="oui")*1/ROW($D$4:$D$24),MOD(ROW(30:30)-1+COUNTIF($D$4:$D$24,"oui"),COUNTIF($D$4:$D$24,"oui"))+1),($D$4:$D$24="oui")*1/ROW($D$4:$D$24),0))</f>
        <v>Gaylord</v>
      </c>
      <c r="S78" s="68">
        <v>27</v>
      </c>
      <c r="T78" s="13" t="str">
        <f t="array" ref="T78">INDEX($B$4:$B$25,MATCH(LARGE(($E$4:$E$25="oui")*1/ROW($E$4:$E$25),MOD(ROW(30:30)-1+COUNTIF($E$4:$E$25,"oui"),COUNTIF($E$4:$E$25,"oui"))+1),($E$4:$E$25="oui")*1/ROW($E$4:$E$25),0))</f>
        <v>Nicolas</v>
      </c>
      <c r="U78" s="90">
        <v>27</v>
      </c>
      <c r="V78" s="13" t="str">
        <f t="array" ref="V78">INDEX($B$4:$B$25,MATCH(LARGE(($F$4:$F$25="oui")*1/ROW($F$4:$F$25),MOD(ROW(30:30)-1+COUNTIF($F$4:$F$25,"oui"),COUNTIF($F$4:$F$25,"oui"))+1),($F$4:$F$25="oui")*1/ROW($F$4:$F$25),0))</f>
        <v>Gaylord</v>
      </c>
      <c r="W78" s="90">
        <v>27</v>
      </c>
      <c r="X78" s="13" t="str">
        <f t="array" ref="X78">INDEX($B$4:$B$15,MATCH(LARGE(($B$4:$B$15&lt;&gt;"")*1/ROW($B$4:$B$15),MOD(ROW(30:30)-1+COUNTIF($B$4:$B$15,"&lt;&gt;"&amp;""),COUNTIF($B$4:$B$15,"&lt;&gt;"&amp;""))+1),($B$4:$B$15&lt;&gt;"")*1/ROW($B$4:$B$15),0))</f>
        <v>Gilles</v>
      </c>
      <c r="Y78" s="68">
        <v>27</v>
      </c>
      <c r="Z78" s="13" t="str">
        <f t="array" ref="Z78">INDEX($B$4:$B$24,MATCH(LARGE(($H$4:$H$24="oui")*1/ROW($H$4:$H$24),MOD(ROW(28:28)-1+COUNTIF($H$4:$H$24,"oui"),COUNTIF($H$4:$H$24,"oui"))+1),($H$4:$H$24="oui")*1/ROW($H$4:$H$24),0))</f>
        <v>Jérome</v>
      </c>
      <c r="AA78" s="68">
        <v>26</v>
      </c>
      <c r="AB78" s="66"/>
    </row>
    <row r="79" spans="1:28" s="9" customFormat="1">
      <c r="A79" s="13"/>
      <c r="B79" s="14"/>
      <c r="C79" s="86"/>
      <c r="D79" s="13"/>
      <c r="E79" s="69"/>
      <c r="F79" s="65"/>
      <c r="G79" s="65"/>
      <c r="H79" s="65"/>
      <c r="I79" s="68">
        <v>27</v>
      </c>
      <c r="J79" s="13" t="str">
        <f t="array" ref="J79">INDEX($B$4:$B$10,MATCH(LARGE(($F$4:$F$10="oui")*1/ROW($F$4:$F$10),MOD(ROW(29:29)-1+COUNTIF($F$4:$F$10,"oui"),COUNTIF($F$4:$F$10,"oui"))+1),($F$4:$F$10="oui")*1/ROW($F$4:$F$10),0))</f>
        <v>Gaylord</v>
      </c>
      <c r="K79" s="68">
        <v>28</v>
      </c>
      <c r="L79" s="65" t="str">
        <f ca="1">INDEX(OFFSET($B$18:$B$24,0,0,COUNTA($B$18:$B$24),1),MOD(ROWS($1:29)-1,COUNTA($B$18:$B$24))+1)</f>
        <v>Thierry</v>
      </c>
      <c r="M79" s="68">
        <v>28</v>
      </c>
      <c r="N79" s="13" t="str">
        <f t="array" ref="N79">INDEX($B$4:$B$15,MATCH(LARGE(($C$4:$C$15="oui")*1/ROW($C$4:$C$15),MOD(ROW(29:29)-1+COUNTIF($C$4:$C$15,"oui"),COUNTIF($C$4:$C$15,"oui"))+1),($C$4:$C$15="oui")*1/ROW($C$4:$C$15),0))</f>
        <v>Julien</v>
      </c>
      <c r="O79" s="68">
        <v>28</v>
      </c>
      <c r="P79" s="13" t="str">
        <f t="array" ref="P79">INDEX($B$4:$B$15,MATCH(LARGE(($G$4:$G$15="oui")*1/ROW($G$4:$G$15),MOD(ROW(29:29)-1+COUNTIF($G$4:$G$15,"oui"),COUNTIF($G$4:$G$15,"oui"))+1),($G$4:$G$15="oui")*1/ROW($G$4:$G$15),0))</f>
        <v>Gilles</v>
      </c>
      <c r="Q79" s="68">
        <v>28</v>
      </c>
      <c r="R79" s="13" t="str">
        <f t="array" ref="R79">INDEX($B$4:$B$24,MATCH(LARGE(($D$4:$D$24="oui")*1/ROW($D$4:$D$24),MOD(ROW(31:31)-1+COUNTIF($D$4:$D$24,"oui"),COUNTIF($D$4:$D$24,"oui"))+1),($D$4:$D$24="oui")*1/ROW($D$4:$D$24),0))</f>
        <v>Dominique</v>
      </c>
      <c r="S79" s="68">
        <v>28</v>
      </c>
      <c r="T79" s="13" t="str">
        <f t="array" ref="T79">INDEX($B$4:$B$25,MATCH(LARGE(($E$4:$E$25="oui")*1/ROW($E$4:$E$25),MOD(ROW(31:31)-1+COUNTIF($E$4:$E$25,"oui"),COUNTIF($E$4:$E$25,"oui"))+1),($E$4:$E$25="oui")*1/ROW($E$4:$E$25),0))</f>
        <v>Jérome</v>
      </c>
      <c r="U79" s="90">
        <v>28</v>
      </c>
      <c r="V79" s="13" t="str">
        <f t="array" ref="V79">INDEX($B$4:$B$25,MATCH(LARGE(($F$4:$F$25="oui")*1/ROW($F$4:$F$25),MOD(ROW(31:31)-1+COUNTIF($F$4:$F$25,"oui"),COUNTIF($F$4:$F$25,"oui"))+1),($F$4:$F$25="oui")*1/ROW($F$4:$F$25),0))</f>
        <v>Dominique</v>
      </c>
      <c r="W79" s="90">
        <v>28</v>
      </c>
      <c r="X79" s="13" t="str">
        <f t="array" ref="X79">INDEX($B$4:$B$15,MATCH(LARGE(($B$4:$B$15&lt;&gt;"")*1/ROW($B$4:$B$15),MOD(ROW(31:31)-1+COUNTIF($B$4:$B$15,"&lt;&gt;"&amp;""),COUNTIF($B$4:$B$15,"&lt;&gt;"&amp;""))+1),($B$4:$B$15&lt;&gt;"")*1/ROW($B$4:$B$15),0))</f>
        <v>Julien</v>
      </c>
      <c r="Y79" s="68">
        <v>28</v>
      </c>
      <c r="Z79" s="13" t="str">
        <f t="array" ref="Z79">INDEX($B$4:$B$24,MATCH(LARGE(($H$4:$H$24="oui")*1/ROW($H$4:$H$24),MOD(ROW(29:29)-1+COUNTIF($H$4:$H$24,"oui"),COUNTIF($H$4:$H$24,"oui"))+1),($H$4:$H$24="oui")*1/ROW($H$4:$H$24),0))</f>
        <v>Gaylord</v>
      </c>
      <c r="AA79" s="68">
        <v>27</v>
      </c>
      <c r="AB79" s="66"/>
    </row>
    <row r="80" spans="1:28" s="9" customFormat="1">
      <c r="A80" s="13"/>
      <c r="B80" s="14"/>
      <c r="C80" s="86"/>
      <c r="D80" s="13"/>
      <c r="E80" s="69"/>
      <c r="F80" s="65"/>
      <c r="G80" s="65"/>
      <c r="H80" s="65"/>
      <c r="I80" s="68">
        <v>28</v>
      </c>
      <c r="J80" s="13" t="str">
        <f t="array" ref="J80">INDEX($B$4:$B$10,MATCH(LARGE(($F$4:$F$10="oui")*1/ROW($F$4:$F$10),MOD(ROW(30:30)-1+COUNTIF($F$4:$F$10,"oui"),COUNTIF($F$4:$F$10,"oui"))+1),($F$4:$F$10="oui")*1/ROW($F$4:$F$10),0))</f>
        <v>Dominique</v>
      </c>
      <c r="K80" s="68">
        <v>29</v>
      </c>
      <c r="L80" s="65" t="str">
        <f ca="1">INDEX(OFFSET($B$18:$B$24,0,0,COUNTA($B$18:$B$24),1),MOD(ROWS($1:30)-1,COUNTA($B$18:$B$24))+1)</f>
        <v>Nicolas</v>
      </c>
      <c r="M80" s="68">
        <v>29</v>
      </c>
      <c r="N80" s="13" t="str">
        <f t="array" ref="N80">INDEX($B$4:$B$15,MATCH(LARGE(($C$4:$C$15="oui")*1/ROW($C$4:$C$15),MOD(ROW(30:30)-1+COUNTIF($C$4:$C$15,"oui"),COUNTIF($C$4:$C$15,"oui"))+1),($C$4:$C$15="oui")*1/ROW($C$4:$C$15),0))</f>
        <v>Valentin</v>
      </c>
      <c r="O80" s="68">
        <v>29</v>
      </c>
      <c r="P80" s="13" t="str">
        <f t="array" ref="P80">INDEX($B$4:$B$15,MATCH(LARGE(($G$4:$G$15="oui")*1/ROW($G$4:$G$15),MOD(ROW(30:30)-1+COUNTIF($G$4:$G$15,"oui"),COUNTIF($G$4:$G$15,"oui"))+1),($G$4:$G$15="oui")*1/ROW($G$4:$G$15),0))</f>
        <v>Valentin</v>
      </c>
      <c r="Q80" s="68">
        <v>29</v>
      </c>
      <c r="R80" s="13" t="str">
        <f t="array" ref="R80">INDEX($B$4:$B$24,MATCH(LARGE(($D$4:$D$24="oui")*1/ROW($D$4:$D$24),MOD(ROW(32:32)-1+COUNTIF($D$4:$D$24,"oui"),COUNTIF($D$4:$D$24,"oui"))+1),($D$4:$D$24="oui")*1/ROW($D$4:$D$24),0))</f>
        <v>Julien</v>
      </c>
      <c r="S80" s="68">
        <v>29</v>
      </c>
      <c r="T80" s="13" t="str">
        <f t="array" ref="T80">INDEX($B$4:$B$25,MATCH(LARGE(($E$4:$E$25="oui")*1/ROW($E$4:$E$25),MOD(ROW(32:32)-1+COUNTIF($E$4:$E$25,"oui"),COUNTIF($E$4:$E$25,"oui"))+1),($E$4:$E$25="oui")*1/ROW($E$4:$E$25),0))</f>
        <v>Gaylord</v>
      </c>
      <c r="U80" s="90">
        <v>29</v>
      </c>
      <c r="V80" s="13" t="str">
        <f t="array" ref="V80">INDEX($B$4:$B$25,MATCH(LARGE(($F$4:$F$25="oui")*1/ROW($F$4:$F$25),MOD(ROW(32:32)-1+COUNTIF($F$4:$F$25,"oui"),COUNTIF($F$4:$F$25,"oui"))+1),($F$4:$F$25="oui")*1/ROW($F$4:$F$25),0))</f>
        <v>Sébastien</v>
      </c>
      <c r="W80" s="90">
        <v>29</v>
      </c>
      <c r="X80" s="13" t="str">
        <f t="array" ref="X80">INDEX($B$4:$B$15,MATCH(LARGE(($B$4:$B$15&lt;&gt;"")*1/ROW($B$4:$B$15),MOD(ROW(32:32)-1+COUNTIF($B$4:$B$15,"&lt;&gt;"&amp;""),COUNTIF($B$4:$B$15,"&lt;&gt;"&amp;""))+1),($B$4:$B$15&lt;&gt;"")*1/ROW($B$4:$B$15),0))</f>
        <v>Valentin</v>
      </c>
      <c r="Y80" s="68">
        <v>29</v>
      </c>
      <c r="Z80" s="13" t="str">
        <f t="array" ref="Z80">INDEX($B$4:$B$24,MATCH(LARGE(($H$4:$H$24="oui")*1/ROW($H$4:$H$24),MOD(ROW(30:30)-1+COUNTIF($H$4:$H$24,"oui"),COUNTIF($H$4:$H$24,"oui"))+1),($H$4:$H$24="oui")*1/ROW($H$4:$H$24),0))</f>
        <v>Dominique</v>
      </c>
      <c r="AA80" s="68">
        <v>28</v>
      </c>
      <c r="AB80" s="66"/>
    </row>
    <row r="81" spans="1:28" s="9" customFormat="1">
      <c r="A81" s="13"/>
      <c r="B81" s="14"/>
      <c r="C81" s="86"/>
      <c r="D81" s="13"/>
      <c r="E81" s="69"/>
      <c r="F81" s="65"/>
      <c r="G81" s="65"/>
      <c r="H81" s="65"/>
      <c r="I81" s="68">
        <v>29</v>
      </c>
      <c r="J81" s="13" t="str">
        <f t="array" ref="J81">INDEX($B$4:$B$10,MATCH(LARGE(($F$4:$F$10="oui")*1/ROW($F$4:$F$10),MOD(ROW(31:31)-1+COUNTIF($F$4:$F$10,"oui"),COUNTIF($F$4:$F$10,"oui"))+1),($F$4:$F$10="oui")*1/ROW($F$4:$F$10),0))</f>
        <v>Jérome</v>
      </c>
      <c r="K81" s="68">
        <v>30</v>
      </c>
      <c r="L81" s="65" t="str">
        <f ca="1">INDEX(OFFSET($B$18:$B$24,0,0,COUNTA($B$18:$B$24),1),MOD(ROWS($1:31)-1,COUNTA($B$18:$B$24))+1)</f>
        <v>Laurent</v>
      </c>
      <c r="M81" s="68">
        <v>30</v>
      </c>
      <c r="N81" s="13" t="str">
        <f t="array" ref="N81">INDEX($B$4:$B$15,MATCH(LARGE(($C$4:$C$15="oui")*1/ROW($C$4:$C$15),MOD(ROW(31:31)-1+COUNTIF($C$4:$C$15,"oui"),COUNTIF($C$4:$C$15,"oui"))+1),($C$4:$C$15="oui")*1/ROW($C$4:$C$15),0))</f>
        <v>Nicolas</v>
      </c>
      <c r="O81" s="68">
        <v>30</v>
      </c>
      <c r="P81" s="13" t="str">
        <f t="array" ref="P81">INDEX($B$4:$B$15,MATCH(LARGE(($G$4:$G$15="oui")*1/ROW($G$4:$G$15),MOD(ROW(31:31)-1+COUNTIF($G$4:$G$15,"oui"),COUNTIF($G$4:$G$15,"oui"))+1),($G$4:$G$15="oui")*1/ROW($G$4:$G$15),0))</f>
        <v>Manon</v>
      </c>
      <c r="Q81" s="68">
        <v>30</v>
      </c>
      <c r="R81" s="13" t="str">
        <f t="array" ref="R81">INDEX($B$4:$B$24,MATCH(LARGE(($D$4:$D$24="oui")*1/ROW($D$4:$D$24),MOD(ROW(33:33)-1+COUNTIF($D$4:$D$24,"oui"),COUNTIF($D$4:$D$24,"oui"))+1),($D$4:$D$24="oui")*1/ROW($D$4:$D$24),0))</f>
        <v>Nicolas</v>
      </c>
      <c r="S81" s="68">
        <v>30</v>
      </c>
      <c r="T81" s="13" t="str">
        <f t="array" ref="T81">INDEX($B$4:$B$25,MATCH(LARGE(($E$4:$E$25="oui")*1/ROW($E$4:$E$25),MOD(ROW(33:33)-1+COUNTIF($E$4:$E$25,"oui"),COUNTIF($E$4:$E$25,"oui"))+1),($E$4:$E$25="oui")*1/ROW($E$4:$E$25),0))</f>
        <v>Dominique</v>
      </c>
      <c r="U81" s="90">
        <v>30</v>
      </c>
      <c r="V81" s="13" t="str">
        <f t="array" ref="V81">INDEX($B$4:$B$25,MATCH(LARGE(($F$4:$F$25="oui")*1/ROW($F$4:$F$25),MOD(ROW(33:33)-1+COUNTIF($F$4:$F$25,"oui"),COUNTIF($F$4:$F$25,"oui"))+1),($F$4:$F$25="oui")*1/ROW($F$4:$F$25),0))</f>
        <v>Jérome</v>
      </c>
      <c r="W81" s="90">
        <v>30</v>
      </c>
      <c r="X81" s="13" t="str">
        <f t="array" ref="X81">INDEX($B$4:$B$15,MATCH(LARGE(($B$4:$B$15&lt;&gt;"")*1/ROW($B$4:$B$15),MOD(ROW(33:33)-1+COUNTIF($B$4:$B$15,"&lt;&gt;"&amp;""),COUNTIF($B$4:$B$15,"&lt;&gt;"&amp;""))+1),($B$4:$B$15&lt;&gt;"")*1/ROW($B$4:$B$15),0))</f>
        <v>Jérome</v>
      </c>
      <c r="Y81" s="68">
        <v>30</v>
      </c>
      <c r="Z81" s="13" t="str">
        <f t="array" ref="Z81">INDEX($B$4:$B$24,MATCH(LARGE(($H$4:$H$24="oui")*1/ROW($H$4:$H$24),MOD(ROW(31:31)-1+COUNTIF($H$4:$H$24,"oui"),COUNTIF($H$4:$H$24,"oui"))+1),($H$4:$H$24="oui")*1/ROW($H$4:$H$24),0))</f>
        <v>Nicolas</v>
      </c>
      <c r="AA81" s="68">
        <v>29</v>
      </c>
      <c r="AB81" s="66"/>
    </row>
    <row r="82" spans="1:28" s="9" customFormat="1">
      <c r="A82" s="13"/>
      <c r="B82" s="14"/>
      <c r="C82" s="86"/>
      <c r="D82" s="13"/>
      <c r="E82" s="69"/>
      <c r="F82" s="65"/>
      <c r="G82" s="65"/>
      <c r="H82" s="65"/>
      <c r="I82" s="68">
        <v>30</v>
      </c>
      <c r="J82" s="13" t="str">
        <f t="array" ref="J82">INDEX($B$4:$B$10,MATCH(LARGE(($F$4:$F$10="oui")*1/ROW($F$4:$F$10),MOD(ROW(32:32)-1+COUNTIF($F$4:$F$10,"oui"),COUNTIF($F$4:$F$10,"oui"))+1),($F$4:$F$10="oui")*1/ROW($F$4:$F$10),0))</f>
        <v>Gaylord</v>
      </c>
      <c r="K82" s="68">
        <v>31</v>
      </c>
      <c r="L82" s="65" t="str">
        <f ca="1">INDEX(OFFSET($B$18:$B$24,0,0,COUNTA($B$18:$B$24),1),MOD(ROWS($1:32)-1,COUNTA($B$18:$B$24))+1)</f>
        <v>Sébastien</v>
      </c>
      <c r="M82" s="68">
        <v>31</v>
      </c>
      <c r="N82" s="13" t="str">
        <f t="array" ref="N82">INDEX($B$4:$B$15,MATCH(LARGE(($C$4:$C$15="oui")*1/ROW($C$4:$C$15),MOD(ROW(32:32)-1+COUNTIF($C$4:$C$15,"oui"),COUNTIF($C$4:$C$15,"oui"))+1),($C$4:$C$15="oui")*1/ROW($C$4:$C$15),0))</f>
        <v>Manon</v>
      </c>
      <c r="O82" s="68">
        <v>31</v>
      </c>
      <c r="P82" s="13" t="str">
        <f t="array" ref="P82">INDEX($B$4:$B$15,MATCH(LARGE(($G$4:$G$15="oui")*1/ROW($G$4:$G$15),MOD(ROW(32:32)-1+COUNTIF($G$4:$G$15,"oui"),COUNTIF($G$4:$G$15,"oui"))+1),($G$4:$G$15="oui")*1/ROW($G$4:$G$15),0))</f>
        <v>Gilles</v>
      </c>
      <c r="Q82" s="68">
        <v>31</v>
      </c>
      <c r="R82" s="13" t="str">
        <f t="array" ref="R82">INDEX($B$4:$B$24,MATCH(LARGE(($D$4:$D$24="oui")*1/ROW($D$4:$D$24),MOD(ROW(34:34)-1+COUNTIF($D$4:$D$24,"oui"),COUNTIF($D$4:$D$24,"oui"))+1),($D$4:$D$24="oui")*1/ROW($D$4:$D$24),0))</f>
        <v>Laurent</v>
      </c>
      <c r="S82" s="68">
        <v>31</v>
      </c>
      <c r="T82" s="13" t="str">
        <f t="array" ref="T82">INDEX($B$4:$B$25,MATCH(LARGE(($E$4:$E$25="oui")*1/ROW($E$4:$E$25),MOD(ROW(34:34)-1+COUNTIF($E$4:$E$25,"oui"),COUNTIF($E$4:$E$25,"oui"))+1),($E$4:$E$25="oui")*1/ROW($E$4:$E$25),0))</f>
        <v>Nicolas</v>
      </c>
      <c r="U82" s="90">
        <v>31</v>
      </c>
      <c r="V82" s="13" t="str">
        <f t="array" ref="V82">INDEX($B$4:$B$25,MATCH(LARGE(($F$4:$F$25="oui")*1/ROW($F$4:$F$25),MOD(ROW(34:34)-1+COUNTIF($F$4:$F$25,"oui"),COUNTIF($F$4:$F$25,"oui"))+1),($F$4:$F$25="oui")*1/ROW($F$4:$F$25),0))</f>
        <v>Gaylord</v>
      </c>
      <c r="W82" s="90">
        <v>31</v>
      </c>
      <c r="X82" s="13" t="str">
        <f t="array" ref="X82">INDEX($B$4:$B$15,MATCH(LARGE(($B$4:$B$15&lt;&gt;"")*1/ROW($B$4:$B$15),MOD(ROW(34:34)-1+COUNTIF($B$4:$B$15,"&lt;&gt;"&amp;""),COUNTIF($B$4:$B$15,"&lt;&gt;"&amp;""))+1),($B$4:$B$15&lt;&gt;"")*1/ROW($B$4:$B$15),0))</f>
        <v>Gaylord</v>
      </c>
      <c r="Y82" s="68">
        <v>31</v>
      </c>
      <c r="Z82" s="13" t="str">
        <f t="array" ref="Z82">INDEX($B$4:$B$24,MATCH(LARGE(($H$4:$H$24="oui")*1/ROW($H$4:$H$24),MOD(ROW(32:32)-1+COUNTIF($H$4:$H$24,"oui"),COUNTIF($H$4:$H$24,"oui"))+1),($H$4:$H$24="oui")*1/ROW($H$4:$H$24),0))</f>
        <v>Manon</v>
      </c>
      <c r="AA82" s="68">
        <v>30</v>
      </c>
      <c r="AB82" s="66"/>
    </row>
    <row r="83" spans="1:28" s="9" customFormat="1">
      <c r="A83" s="13"/>
      <c r="B83" s="14"/>
      <c r="C83" s="86"/>
      <c r="D83" s="13"/>
      <c r="E83" s="69"/>
      <c r="F83" s="65"/>
      <c r="G83" s="65"/>
      <c r="H83" s="65"/>
      <c r="I83" s="68">
        <v>31</v>
      </c>
      <c r="J83" s="13" t="str">
        <f t="array" ref="J83">INDEX($B$4:$B$10,MATCH(LARGE(($F$4:$F$10="oui")*1/ROW($F$4:$F$10),MOD(ROW(33:33)-1+COUNTIF($F$4:$F$10,"oui"),COUNTIF($F$4:$F$10,"oui"))+1),($F$4:$F$10="oui")*1/ROW($F$4:$F$10),0))</f>
        <v>Dominique</v>
      </c>
      <c r="K83" s="68">
        <v>32</v>
      </c>
      <c r="L83" s="65" t="str">
        <f ca="1">INDEX(OFFSET($B$18:$B$24,0,0,COUNTA($B$18:$B$24),1),MOD(ROWS($1:33)-1,COUNTA($B$18:$B$24))+1)</f>
        <v>Thierry</v>
      </c>
      <c r="M83" s="68">
        <v>32</v>
      </c>
      <c r="N83" s="13" t="str">
        <f t="array" ref="N83">INDEX($B$4:$B$15,MATCH(LARGE(($C$4:$C$15="oui")*1/ROW($C$4:$C$15),MOD(ROW(33:33)-1+COUNTIF($C$4:$C$15,"oui"),COUNTIF($C$4:$C$15,"oui"))+1),($C$4:$C$15="oui")*1/ROW($C$4:$C$15),0))</f>
        <v>Gilles</v>
      </c>
      <c r="O83" s="68">
        <v>32</v>
      </c>
      <c r="P83" s="13" t="str">
        <f t="array" ref="P83">INDEX($B$4:$B$15,MATCH(LARGE(($G$4:$G$15="oui")*1/ROW($G$4:$G$15),MOD(ROW(33:33)-1+COUNTIF($G$4:$G$15,"oui"),COUNTIF($G$4:$G$15,"oui"))+1),($G$4:$G$15="oui")*1/ROW($G$4:$G$15),0))</f>
        <v>Valentin</v>
      </c>
      <c r="Q83" s="68">
        <v>32</v>
      </c>
      <c r="R83" s="13" t="str">
        <f t="array" ref="R83">INDEX($B$4:$B$24,MATCH(LARGE(($D$4:$D$24="oui")*1/ROW($D$4:$D$24),MOD(ROW(50:50)-1+COUNTIF($D$4:$D$24,"oui"),COUNTIF($D$4:$D$24,"oui"))+1),($D$4:$D$24="oui")*1/ROW($D$4:$D$24),0))</f>
        <v>Jérome</v>
      </c>
      <c r="S83" s="68">
        <v>32</v>
      </c>
      <c r="T83" s="13" t="str">
        <f t="array" ref="T83">INDEX($B$4:$B$25,MATCH(LARGE(($E$4:$E$25="oui")*1/ROW($E$4:$E$25),MOD(ROW(50:50)-1+COUNTIF($E$4:$E$25,"oui"),COUNTIF($E$4:$E$25,"oui"))+1),($E$4:$E$25="oui")*1/ROW($E$4:$E$25),0))</f>
        <v>Gaylord</v>
      </c>
      <c r="U83" s="90">
        <v>32</v>
      </c>
      <c r="V83" s="13" t="str">
        <f t="array" ref="V83">INDEX($B$4:$B$25,MATCH(LARGE(($F$4:$F$25="oui")*1/ROW($F$4:$F$25),MOD(ROW(50:50)-1+COUNTIF($F$4:$F$25,"oui"),COUNTIF($F$4:$F$25,"oui"))+1),($F$4:$F$25="oui")*1/ROW($F$4:$F$25),0))</f>
        <v>Gaylord</v>
      </c>
      <c r="W83" s="90">
        <v>32</v>
      </c>
      <c r="X83" s="13" t="str">
        <f t="array" ref="X83">INDEX($B$4:$B$15,MATCH(LARGE(($B$4:$B$15&lt;&gt;"")*1/ROW($B$4:$B$15),MOD(ROW(50:50)-1+COUNTIF($B$4:$B$15,"&lt;&gt;"&amp;""),COUNTIF($B$4:$B$15,"&lt;&gt;"&amp;""))+1),($B$4:$B$15&lt;&gt;"")*1/ROW($B$4:$B$15),0))</f>
        <v>Gaylord</v>
      </c>
      <c r="Y83" s="68">
        <v>32</v>
      </c>
      <c r="Z83" s="13" t="str">
        <f t="array" ref="Z83">INDEX($B$4:$B$24,MATCH(LARGE(($H$4:$H$24="oui")*1/ROW($H$4:$H$24),MOD(ROW(33:33)-1+COUNTIF($H$4:$H$24,"oui"),COUNTIF($H$4:$H$24,"oui"))+1),($H$4:$H$24="oui")*1/ROW($H$4:$H$24),0))</f>
        <v>Gilles</v>
      </c>
      <c r="AA83" s="68">
        <v>31</v>
      </c>
      <c r="AB83" s="66"/>
    </row>
    <row r="84" spans="1:28" s="9" customFormat="1">
      <c r="A84" s="13"/>
      <c r="B84" s="14"/>
      <c r="C84" s="86"/>
      <c r="D84" s="13"/>
      <c r="E84" s="69"/>
      <c r="F84" s="65"/>
      <c r="G84" s="65"/>
      <c r="H84" s="65"/>
      <c r="I84" s="68">
        <v>32</v>
      </c>
      <c r="J84" s="13" t="str">
        <f t="array" ref="J84">INDEX($B$4:$B$10,MATCH(LARGE(($F$4:$F$10="oui")*1/ROW($F$4:$F$10),MOD(ROW(34:34)-1+COUNTIF($F$4:$F$10,"oui"),COUNTIF($F$4:$F$10,"oui"))+1),($F$4:$F$10="oui")*1/ROW($F$4:$F$10),0))</f>
        <v>Jérome</v>
      </c>
      <c r="K84" s="68">
        <v>33</v>
      </c>
      <c r="L84" s="65" t="str">
        <f ca="1">INDEX(OFFSET($B$18:$B$24,0,0,COUNTA($B$18:$B$24),1),MOD(ROWS($1:34)-1,COUNTA($B$18:$B$24))+1)</f>
        <v>Nicolas</v>
      </c>
      <c r="M84" s="68">
        <v>33</v>
      </c>
      <c r="N84" s="13" t="str">
        <f t="array" ref="N84">INDEX($B$4:$B$15,MATCH(LARGE(($C$4:$C$15="oui")*1/ROW($C$4:$C$15),MOD(ROW(34:34)-1+COUNTIF($C$4:$C$15,"oui"),COUNTIF($C$4:$C$15,"oui"))+1),($C$4:$C$15="oui")*1/ROW($C$4:$C$15),0))</f>
        <v>Julien</v>
      </c>
      <c r="O84" s="68">
        <v>33</v>
      </c>
      <c r="P84" s="13" t="str">
        <f t="array" ref="P84">INDEX($B$4:$B$15,MATCH(LARGE(($G$4:$G$15="oui")*1/ROW($G$4:$G$15),MOD(ROW(34:34)-1+COUNTIF($G$4:$G$15,"oui"),COUNTIF($G$4:$G$15,"oui"))+1),($G$4:$G$15="oui")*1/ROW($G$4:$G$15),0))</f>
        <v>Manon</v>
      </c>
      <c r="Q84" s="68">
        <v>33</v>
      </c>
      <c r="R84" s="13" t="e">
        <f t="array" ref="R84">INDEX($B$4:$B$24,MATCH(LARGE(($D$4:$D$24="oui")*1/ROW($D$4:$D$24),MOD(ROW(#REF!)-1+COUNTIF($D$4:$D$24,"oui"),COUNTIF($D$4:$D$24,"oui"))+1),($D$4:$D$24="oui")*1/ROW($D$4:$D$24),0))</f>
        <v>#REF!</v>
      </c>
      <c r="S84" s="68">
        <v>33</v>
      </c>
      <c r="T84" s="13" t="e">
        <f t="array" ref="T84">INDEX($B$4:$B$25,MATCH(LARGE(($E$4:$E$25="oui")*1/ROW($E$4:$E$25),MOD(ROW(#REF!)-1+COUNTIF($E$4:$E$25,"oui"),COUNTIF($E$4:$E$25,"oui"))+1),($E$4:$E$25="oui")*1/ROW($E$4:$E$25),0))</f>
        <v>#REF!</v>
      </c>
      <c r="U84" s="90">
        <v>33</v>
      </c>
      <c r="V84" s="13" t="e">
        <f t="array" ref="V84">INDEX($B$4:$B$25,MATCH(LARGE(($F$4:$F$25="oui")*1/ROW($F$4:$F$25),MOD(ROW(#REF!)-1+COUNTIF($F$4:$F$25,"oui"),COUNTIF($F$4:$F$25,"oui"))+1),($F$4:$F$25="oui")*1/ROW($F$4:$F$25),0))</f>
        <v>#REF!</v>
      </c>
      <c r="W84" s="90">
        <v>33</v>
      </c>
      <c r="X84" s="13" t="e">
        <f t="array" ref="X84">INDEX($B$4:$B$15,MATCH(LARGE(($B$4:$B$15&lt;&gt;"")*1/ROW($B$4:$B$15),MOD(ROW(#REF!)-1+COUNTIF($B$4:$B$15,"&lt;&gt;"&amp;""),COUNTIF($B$4:$B$15,"&lt;&gt;"&amp;""))+1),($B$4:$B$15&lt;&gt;"")*1/ROW($B$4:$B$15),0))</f>
        <v>#REF!</v>
      </c>
      <c r="Y84" s="68">
        <v>33</v>
      </c>
      <c r="Z84" s="13" t="str">
        <f t="array" ref="Z84">INDEX($B$4:$B$24,MATCH(LARGE(($H$4:$H$24="oui")*1/ROW($H$4:$H$24),MOD(ROW(34:34)-1+COUNTIF($H$4:$H$24,"oui"),COUNTIF($H$4:$H$24,"oui"))+1),($H$4:$H$24="oui")*1/ROW($H$4:$H$24),0))</f>
        <v>Julien</v>
      </c>
      <c r="AA84" s="68">
        <v>32</v>
      </c>
      <c r="AB84" s="66"/>
    </row>
    <row r="85" spans="1:28" s="9" customFormat="1">
      <c r="A85" s="13"/>
      <c r="B85" s="14"/>
      <c r="C85" s="86"/>
      <c r="D85" s="13"/>
      <c r="E85" s="69"/>
      <c r="F85" s="65"/>
      <c r="G85" s="65"/>
      <c r="H85" s="65"/>
      <c r="I85" s="68">
        <v>33</v>
      </c>
      <c r="J85" s="13" t="str">
        <f t="array" ref="J85">INDEX($B$4:$B$10,MATCH(LARGE(($F$4:$F$10="oui")*1/ROW($F$4:$F$10),MOD(ROW(50:50)-1+COUNTIF($F$4:$F$10,"oui"),COUNTIF($F$4:$F$10,"oui"))+1),($F$4:$F$10="oui")*1/ROW($F$4:$F$10),0))</f>
        <v>Gaylord</v>
      </c>
      <c r="K85" s="68">
        <v>34</v>
      </c>
      <c r="L85" s="65" t="str">
        <f ca="1">INDEX(OFFSET($B$18:$B$24,0,0,COUNTA($B$18:$B$24),1),MOD(ROWS($1:50)-1,COUNTA($B$18:$B$24))+1)</f>
        <v>Nicolas</v>
      </c>
      <c r="M85" s="68">
        <v>34</v>
      </c>
      <c r="N85" s="13" t="str">
        <f t="array" ref="N85">INDEX($B$4:$B$15,MATCH(LARGE(($C$4:$C$15="oui")*1/ROW($C$4:$C$15),MOD(ROW(50:50)-1+COUNTIF($C$4:$C$15,"oui"),COUNTIF($C$4:$C$15,"oui"))+1),($C$4:$C$15="oui")*1/ROW($C$4:$C$15),0))</f>
        <v>Valentin</v>
      </c>
      <c r="O85" s="68">
        <v>34</v>
      </c>
      <c r="P85" s="13" t="str">
        <f t="array" ref="P85">INDEX($B$4:$B$15,MATCH(LARGE(($G$4:$G$15="oui")*1/ROW($G$4:$G$15),MOD(ROW(50:50)-1+COUNTIF($G$4:$G$15,"oui"),COUNTIF($G$4:$G$15,"oui"))+1),($G$4:$G$15="oui")*1/ROW($G$4:$G$15),0))</f>
        <v>Gilles</v>
      </c>
      <c r="Q85" s="68">
        <v>34</v>
      </c>
      <c r="R85" s="13" t="e">
        <f t="array" ref="R85">INDEX($B$4:$B$24,MATCH(LARGE(($D$4:$D$24="oui")*1/ROW($D$4:$D$24),MOD(ROW(#REF!)-1+COUNTIF($D$4:$D$24,"oui"),COUNTIF($D$4:$D$24,"oui"))+1),($D$4:$D$24="oui")*1/ROW($D$4:$D$24),0))</f>
        <v>#REF!</v>
      </c>
      <c r="S85" s="68">
        <v>34</v>
      </c>
      <c r="T85" s="13" t="e">
        <f t="array" ref="T85">INDEX($B$4:$B$25,MATCH(LARGE(($E$4:$E$25="oui")*1/ROW($E$4:$E$25),MOD(ROW(#REF!)-1+COUNTIF($E$4:$E$25,"oui"),COUNTIF($E$4:$E$25,"oui"))+1),($E$4:$E$25="oui")*1/ROW($E$4:$E$25),0))</f>
        <v>#REF!</v>
      </c>
      <c r="U85" s="90">
        <v>34</v>
      </c>
      <c r="V85" s="13" t="e">
        <f t="array" ref="V85">INDEX($B$4:$B$25,MATCH(LARGE(($F$4:$F$25="oui")*1/ROW($F$4:$F$25),MOD(ROW(#REF!)-1+COUNTIF($F$4:$F$25,"oui"),COUNTIF($F$4:$F$25,"oui"))+1),($F$4:$F$25="oui")*1/ROW($F$4:$F$25),0))</f>
        <v>#REF!</v>
      </c>
      <c r="W85" s="90">
        <v>34</v>
      </c>
      <c r="X85" s="13" t="e">
        <f t="array" ref="X85">INDEX($B$4:$B$15,MATCH(LARGE(($B$4:$B$15&lt;&gt;"")*1/ROW($B$4:$B$15),MOD(ROW(#REF!)-1+COUNTIF($B$4:$B$15,"&lt;&gt;"&amp;""),COUNTIF($B$4:$B$15,"&lt;&gt;"&amp;""))+1),($B$4:$B$15&lt;&gt;"")*1/ROW($B$4:$B$15),0))</f>
        <v>#REF!</v>
      </c>
      <c r="Y85" s="68">
        <v>34</v>
      </c>
      <c r="Z85" s="13" t="str">
        <f t="array" ref="Z85">INDEX($B$4:$B$24,MATCH(LARGE(($H$4:$H$24="oui")*1/ROW($H$4:$H$24),MOD(ROW(50:50)-1+COUNTIF($H$4:$H$24,"oui"),COUNTIF($H$4:$H$24,"oui"))+1),($H$4:$H$24="oui")*1/ROW($H$4:$H$24),0))</f>
        <v>Manon</v>
      </c>
      <c r="AA85" s="68">
        <v>33</v>
      </c>
      <c r="AB85" s="66"/>
    </row>
    <row r="86" spans="1:28" s="9" customFormat="1">
      <c r="A86" s="13"/>
      <c r="B86" s="14"/>
      <c r="C86" s="86"/>
      <c r="D86" s="13"/>
      <c r="E86" s="69"/>
      <c r="F86" s="65"/>
      <c r="G86" s="65"/>
      <c r="H86" s="65"/>
      <c r="I86" s="68">
        <v>34</v>
      </c>
      <c r="J86" s="13" t="str">
        <f t="array" ref="J86">INDEX($B$4:$B$10,MATCH(LARGE(($F$4:$F$10="oui")*1/ROW($F$4:$F$10),MOD(ROW(51:51)-1+COUNTIF($F$4:$F$10,"oui"),COUNTIF($F$4:$F$10,"oui"))+1),($F$4:$F$10="oui")*1/ROW($F$4:$F$10),0))</f>
        <v>Dominique</v>
      </c>
      <c r="K86" s="68">
        <v>35</v>
      </c>
      <c r="L86" s="65" t="str">
        <f ca="1">INDEX(OFFSET($B$18:$B$24,0,0,COUNTA($B$18:$B$24),1),MOD(ROWS($1:50)-1,COUNTA($B$18:$B$24))+1)</f>
        <v>Nicolas</v>
      </c>
      <c r="M86" s="68">
        <v>35</v>
      </c>
      <c r="N86" s="13" t="e">
        <f t="array" ref="N86">INDEX($B$4:$B$15,MATCH(LARGE(($C$4:$C$15="oui")*1/ROW($C$4:$C$15),MOD(ROW(#REF!)-1+COUNTIF($C$4:$C$15,"oui"),COUNTIF($C$4:$C$15,"oui"))+1),($C$4:$C$15="oui")*1/ROW($C$4:$C$15),0))</f>
        <v>#REF!</v>
      </c>
      <c r="O86" s="68">
        <v>35</v>
      </c>
      <c r="P86" s="13" t="e">
        <f t="array" ref="P86">INDEX($B$4:$B$15,MATCH(LARGE(($G$4:$G$15="oui")*1/ROW($G$4:$G$15),MOD(ROW(#REF!)-1+COUNTIF($G$4:$G$15,"oui"),COUNTIF($G$4:$G$15,"oui"))+1),($G$4:$G$15="oui")*1/ROW($G$4:$G$15),0))</f>
        <v>#REF!</v>
      </c>
      <c r="Q86" s="68">
        <v>35</v>
      </c>
      <c r="R86" s="13" t="e">
        <f t="array" ref="R86">INDEX($B$4:$B$24,MATCH(LARGE(($D$4:$D$24="oui")*1/ROW($D$4:$D$24),MOD(ROW(#REF!)-1+COUNTIF($D$4:$D$24,"oui"),COUNTIF($D$4:$D$24,"oui"))+1),($D$4:$D$24="oui")*1/ROW($D$4:$D$24),0))</f>
        <v>#REF!</v>
      </c>
      <c r="S86" s="68">
        <v>35</v>
      </c>
      <c r="T86" s="13" t="e">
        <f t="array" ref="T86">INDEX($B$4:$B$25,MATCH(LARGE(($E$4:$E$25="oui")*1/ROW($E$4:$E$25),MOD(ROW(#REF!)-1+COUNTIF($E$4:$E$25,"oui"),COUNTIF($E$4:$E$25,"oui"))+1),($E$4:$E$25="oui")*1/ROW($E$4:$E$25),0))</f>
        <v>#REF!</v>
      </c>
      <c r="U86" s="90">
        <v>35</v>
      </c>
      <c r="V86" s="13" t="e">
        <f t="array" ref="V86">INDEX($B$4:$B$25,MATCH(LARGE(($F$4:$F$25="oui")*1/ROW($F$4:$F$25),MOD(ROW(#REF!)-1+COUNTIF($F$4:$F$25,"oui"),COUNTIF($F$4:$F$25,"oui"))+1),($F$4:$F$25="oui")*1/ROW($F$4:$F$25),0))</f>
        <v>#REF!</v>
      </c>
      <c r="W86" s="90">
        <v>35</v>
      </c>
      <c r="X86" s="13" t="e">
        <f t="array" ref="X86">INDEX($B$4:$B$15,MATCH(LARGE(($B$4:$B$15&lt;&gt;"")*1/ROW($B$4:$B$15),MOD(ROW(#REF!)-1+COUNTIF($B$4:$B$15,"&lt;&gt;"&amp;""),COUNTIF($B$4:$B$15,"&lt;&gt;"&amp;""))+1),($B$4:$B$15&lt;&gt;"")*1/ROW($B$4:$B$15),0))</f>
        <v>#REF!</v>
      </c>
      <c r="Y86" s="68">
        <v>35</v>
      </c>
      <c r="Z86" s="13" t="e">
        <f t="array" ref="Z86">INDEX($B$4:$B$24,MATCH(LARGE(($H$4:$H$24="oui")*1/ROW($H$4:$H$24),MOD(ROW(#REF!)-1+COUNTIF($H$4:$H$24,"oui"),COUNTIF($H$4:$H$24,"oui"))+1),($H$4:$H$24="oui")*1/ROW($H$4:$H$24),0))</f>
        <v>#REF!</v>
      </c>
      <c r="AA86" s="68">
        <v>34</v>
      </c>
      <c r="AB86" s="66"/>
    </row>
    <row r="87" spans="1:28" s="9" customFormat="1">
      <c r="A87" s="13"/>
      <c r="B87" s="14"/>
      <c r="C87" s="86"/>
      <c r="D87" s="13"/>
      <c r="E87" s="69"/>
      <c r="F87" s="65"/>
      <c r="G87" s="65"/>
      <c r="H87" s="65"/>
      <c r="I87" s="68">
        <v>35</v>
      </c>
      <c r="J87" s="13" t="str">
        <f t="array" ref="J87">INDEX($B$4:$B$10,MATCH(LARGE(($F$4:$F$10="oui")*1/ROW($F$4:$F$10),MOD(ROW(52:52)-1+COUNTIF($F$4:$F$10,"oui"),COUNTIF($F$4:$F$10,"oui"))+1),($F$4:$F$10="oui")*1/ROW($F$4:$F$10),0))</f>
        <v>Jérome</v>
      </c>
      <c r="K87" s="68">
        <v>36</v>
      </c>
      <c r="L87" s="65" t="str">
        <f ca="1">INDEX(OFFSET($B$18:$B$24,0,0,COUNTA($B$18:$B$24),1),MOD(ROWS($1:50)-1,COUNTA($B$18:$B$24))+1)</f>
        <v>Nicolas</v>
      </c>
      <c r="M87" s="68">
        <v>36</v>
      </c>
      <c r="N87" s="13" t="e">
        <f t="array" ref="N87">INDEX($B$4:$B$15,MATCH(LARGE(($C$4:$C$15="oui")*1/ROW($C$4:$C$15),MOD(ROW(#REF!)-1+COUNTIF($C$4:$C$15,"oui"),COUNTIF($C$4:$C$15,"oui"))+1),($C$4:$C$15="oui")*1/ROW($C$4:$C$15),0))</f>
        <v>#REF!</v>
      </c>
      <c r="O87" s="68">
        <v>36</v>
      </c>
      <c r="P87" s="13" t="e">
        <f t="array" ref="P87">INDEX($B$4:$B$15,MATCH(LARGE(($G$4:$G$15="oui")*1/ROW($G$4:$G$15),MOD(ROW(#REF!)-1+COUNTIF($G$4:$G$15,"oui"),COUNTIF($G$4:$G$15,"oui"))+1),($G$4:$G$15="oui")*1/ROW($G$4:$G$15),0))</f>
        <v>#REF!</v>
      </c>
      <c r="Q87" s="68">
        <v>36</v>
      </c>
      <c r="R87" s="13" t="str">
        <f t="array" ref="R87">INDEX($B$4:$B$24,MATCH(LARGE(($D$4:$D$24="oui")*1/ROW($D$4:$D$24),MOD(ROW(51:51)-1+COUNTIF($D$4:$D$24,"oui"),COUNTIF($D$4:$D$24,"oui"))+1),($D$4:$D$24="oui")*1/ROW($D$4:$D$24),0))</f>
        <v>Gaylord</v>
      </c>
      <c r="S87" s="68">
        <v>36</v>
      </c>
      <c r="T87" s="13" t="str">
        <f t="array" ref="T87">INDEX($B$4:$B$25,MATCH(LARGE(($E$4:$E$25="oui")*1/ROW($E$4:$E$25),MOD(ROW(51:51)-1+COUNTIF($E$4:$E$25,"oui"),COUNTIF($E$4:$E$25,"oui"))+1),($E$4:$E$25="oui")*1/ROW($E$4:$E$25),0))</f>
        <v>Dominique</v>
      </c>
      <c r="U87" s="90">
        <v>36</v>
      </c>
      <c r="V87" s="13" t="str">
        <f t="array" ref="V87">INDEX($B$4:$B$25,MATCH(LARGE(($F$4:$F$25="oui")*1/ROW($F$4:$F$25),MOD(ROW(51:51)-1+COUNTIF($F$4:$F$25,"oui"),COUNTIF($F$4:$F$25,"oui"))+1),($F$4:$F$25="oui")*1/ROW($F$4:$F$25),0))</f>
        <v>Dominique</v>
      </c>
      <c r="W87" s="90">
        <v>36</v>
      </c>
      <c r="X87" s="13" t="str">
        <f t="array" ref="X87">INDEX($B$4:$B$15,MATCH(LARGE(($B$4:$B$15&lt;&gt;"")*1/ROW($B$4:$B$15),MOD(ROW(51:51)-1+COUNTIF($B$4:$B$15,"&lt;&gt;"&amp;""),COUNTIF($B$4:$B$15,"&lt;&gt;"&amp;""))+1),($B$4:$B$15&lt;&gt;"")*1/ROW($B$4:$B$15),0))</f>
        <v>Dominique</v>
      </c>
      <c r="Y87" s="68">
        <v>36</v>
      </c>
      <c r="Z87" s="13" t="e">
        <f t="array" ref="Z87">INDEX($B$4:$B$24,MATCH(LARGE(($H$4:$H$24="oui")*1/ROW($H$4:$H$24),MOD(ROW(#REF!)-1+COUNTIF($H$4:$H$24,"oui"),COUNTIF($H$4:$H$24,"oui"))+1),($H$4:$H$24="oui")*1/ROW($H$4:$H$24),0))</f>
        <v>#REF!</v>
      </c>
      <c r="AA87" s="68">
        <v>35</v>
      </c>
      <c r="AB87" s="66"/>
    </row>
    <row r="88" spans="1:28" s="9" customFormat="1">
      <c r="A88" s="13"/>
      <c r="B88" s="14"/>
      <c r="C88" s="86"/>
      <c r="D88" s="13"/>
      <c r="E88" s="69"/>
      <c r="F88" s="65"/>
      <c r="G88" s="65"/>
      <c r="H88" s="65"/>
      <c r="I88" s="68">
        <v>36</v>
      </c>
      <c r="J88" s="13" t="str">
        <f t="array" ref="J88">INDEX($B$4:$B$10,MATCH(LARGE(($F$4:$F$10="oui")*1/ROW($F$4:$F$10),MOD(ROW(53:53)-1+COUNTIF($F$4:$F$10,"oui"),COUNTIF($F$4:$F$10,"oui"))+1),($F$4:$F$10="oui")*1/ROW($F$4:$F$10),0))</f>
        <v>Gaylord</v>
      </c>
      <c r="K88" s="68">
        <v>37</v>
      </c>
      <c r="L88" s="65" t="str">
        <f ca="1">INDEX(OFFSET($B$18:$B$24,0,0,COUNTA($B$18:$B$24),1),MOD(ROWS($1:50)-1,COUNTA($B$18:$B$24))+1)</f>
        <v>Nicolas</v>
      </c>
      <c r="M88" s="68">
        <v>37</v>
      </c>
      <c r="N88" s="13" t="e">
        <f t="array" ref="N88">INDEX($B$4:$B$15,MATCH(LARGE(($C$4:$C$15="oui")*1/ROW($C$4:$C$15),MOD(ROW(#REF!)-1+COUNTIF($C$4:$C$15,"oui"),COUNTIF($C$4:$C$15,"oui"))+1),($C$4:$C$15="oui")*1/ROW($C$4:$C$15),0))</f>
        <v>#REF!</v>
      </c>
      <c r="O88" s="68">
        <v>37</v>
      </c>
      <c r="P88" s="13" t="e">
        <f t="array" ref="P88">INDEX($B$4:$B$15,MATCH(LARGE(($G$4:$G$15="oui")*1/ROW($G$4:$G$15),MOD(ROW(#REF!)-1+COUNTIF($G$4:$G$15,"oui"),COUNTIF($G$4:$G$15,"oui"))+1),($G$4:$G$15="oui")*1/ROW($G$4:$G$15),0))</f>
        <v>#REF!</v>
      </c>
      <c r="Q88" s="68">
        <v>37</v>
      </c>
      <c r="R88" s="13" t="str">
        <f t="array" ref="R88">INDEX($B$4:$B$24,MATCH(LARGE(($D$4:$D$24="oui")*1/ROW($D$4:$D$24),MOD(ROW(52:52)-1+COUNTIF($D$4:$D$24,"oui"),COUNTIF($D$4:$D$24,"oui"))+1),($D$4:$D$24="oui")*1/ROW($D$4:$D$24),0))</f>
        <v>Dominique</v>
      </c>
      <c r="S88" s="68">
        <v>37</v>
      </c>
      <c r="T88" s="13" t="str">
        <f t="array" ref="T88">INDEX($B$4:$B$25,MATCH(LARGE(($E$4:$E$25="oui")*1/ROW($E$4:$E$25),MOD(ROW(52:52)-1+COUNTIF($E$4:$E$25,"oui"),COUNTIF($E$4:$E$25,"oui"))+1),($E$4:$E$25="oui")*1/ROW($E$4:$E$25),0))</f>
        <v>Nicolas</v>
      </c>
      <c r="U88" s="90">
        <v>37</v>
      </c>
      <c r="V88" s="13" t="str">
        <f t="array" ref="V88">INDEX($B$4:$B$25,MATCH(LARGE(($F$4:$F$25="oui")*1/ROW($F$4:$F$25),MOD(ROW(52:52)-1+COUNTIF($F$4:$F$25,"oui"),COUNTIF($F$4:$F$25,"oui"))+1),($F$4:$F$25="oui")*1/ROW($F$4:$F$25),0))</f>
        <v>Sébastien</v>
      </c>
      <c r="W88" s="90">
        <v>37</v>
      </c>
      <c r="X88" s="13" t="str">
        <f t="array" ref="X88">INDEX($B$4:$B$15,MATCH(LARGE(($B$4:$B$15&lt;&gt;"")*1/ROW($B$4:$B$15),MOD(ROW(52:52)-1+COUNTIF($B$4:$B$15,"&lt;&gt;"&amp;""),COUNTIF($B$4:$B$15,"&lt;&gt;"&amp;""))+1),($B$4:$B$15&lt;&gt;"")*1/ROW($B$4:$B$15),0))</f>
        <v>Nicolas</v>
      </c>
      <c r="Y88" s="68">
        <v>37</v>
      </c>
      <c r="Z88" s="13" t="e">
        <f t="array" ref="Z88">INDEX($B$4:$B$24,MATCH(LARGE(($H$4:$H$24="oui")*1/ROW($H$4:$H$24),MOD(ROW(#REF!)-1+COUNTIF($H$4:$H$24,"oui"),COUNTIF($H$4:$H$24,"oui"))+1),($H$4:$H$24="oui")*1/ROW($H$4:$H$24),0))</f>
        <v>#REF!</v>
      </c>
      <c r="AA88" s="68">
        <v>36</v>
      </c>
      <c r="AB88" s="66"/>
    </row>
    <row r="89" spans="1:28" s="9" customFormat="1">
      <c r="A89" s="13"/>
      <c r="B89" s="14"/>
      <c r="C89" s="86"/>
      <c r="D89" s="13"/>
      <c r="E89" s="69"/>
      <c r="F89" s="65"/>
      <c r="G89" s="65"/>
      <c r="H89" s="65"/>
      <c r="I89" s="68">
        <v>37</v>
      </c>
      <c r="J89" s="13" t="str">
        <f t="array" ref="J89">INDEX($B$4:$B$10,MATCH(LARGE(($F$4:$F$10="oui")*1/ROW($F$4:$F$10),MOD(ROW(54:54)-1+COUNTIF($F$4:$F$10,"oui"),COUNTIF($F$4:$F$10,"oui"))+1),($F$4:$F$10="oui")*1/ROW($F$4:$F$10),0))</f>
        <v>Dominique</v>
      </c>
      <c r="K89" s="68">
        <v>38</v>
      </c>
      <c r="L89" s="65" t="str">
        <f ca="1">INDEX(OFFSET($B$18:$B$24,0,0,COUNTA($B$18:$B$24),1),MOD(ROWS($1:51)-1,COUNTA($B$18:$B$24))+1)</f>
        <v>Laurent</v>
      </c>
      <c r="M89" s="68">
        <v>38</v>
      </c>
      <c r="N89" s="13" t="str">
        <f t="array" ref="N89">INDEX($B$4:$B$15,MATCH(LARGE(($C$4:$C$15="oui")*1/ROW($C$4:$C$15),MOD(ROW(51:51)-1+COUNTIF($C$4:$C$15,"oui"),COUNTIF($C$4:$C$15,"oui"))+1),($C$4:$C$15="oui")*1/ROW($C$4:$C$15),0))</f>
        <v>Nicolas</v>
      </c>
      <c r="O89" s="68">
        <v>38</v>
      </c>
      <c r="P89" s="13" t="str">
        <f t="array" ref="P89">INDEX($B$4:$B$15,MATCH(LARGE(($G$4:$G$15="oui")*1/ROW($G$4:$G$15),MOD(ROW(51:51)-1+COUNTIF($G$4:$G$15,"oui"),COUNTIF($G$4:$G$15,"oui"))+1),($G$4:$G$15="oui")*1/ROW($G$4:$G$15),0))</f>
        <v>Valentin</v>
      </c>
      <c r="Q89" s="68">
        <v>38</v>
      </c>
      <c r="R89" s="13" t="str">
        <f t="array" ref="R89">INDEX($B$4:$B$24,MATCH(LARGE(($D$4:$D$24="oui")*1/ROW($D$4:$D$24),MOD(ROW(53:53)-1+COUNTIF($D$4:$D$24,"oui"),COUNTIF($D$4:$D$24,"oui"))+1),($D$4:$D$24="oui")*1/ROW($D$4:$D$24),0))</f>
        <v>Julien</v>
      </c>
      <c r="S89" s="68">
        <v>38</v>
      </c>
      <c r="T89" s="13" t="str">
        <f t="array" ref="T89">INDEX($B$4:$B$25,MATCH(LARGE(($E$4:$E$25="oui")*1/ROW($E$4:$E$25),MOD(ROW(53:53)-1+COUNTIF($E$4:$E$25,"oui"),COUNTIF($E$4:$E$25,"oui"))+1),($E$4:$E$25="oui")*1/ROW($E$4:$E$25),0))</f>
        <v>Julien</v>
      </c>
      <c r="U89" s="90">
        <v>38</v>
      </c>
      <c r="V89" s="13" t="str">
        <f t="array" ref="V89">INDEX($B$4:$B$25,MATCH(LARGE(($F$4:$F$25="oui")*1/ROW($F$4:$F$25),MOD(ROW(53:53)-1+COUNTIF($F$4:$F$25,"oui"),COUNTIF($F$4:$F$25,"oui"))+1),($F$4:$F$25="oui")*1/ROW($F$4:$F$25),0))</f>
        <v>Jérome</v>
      </c>
      <c r="W89" s="90">
        <v>38</v>
      </c>
      <c r="X89" s="13" t="str">
        <f t="array" ref="X89">INDEX($B$4:$B$15,MATCH(LARGE(($B$4:$B$15&lt;&gt;"")*1/ROW($B$4:$B$15),MOD(ROW(53:53)-1+COUNTIF($B$4:$B$15,"&lt;&gt;"&amp;""),COUNTIF($B$4:$B$15,"&lt;&gt;"&amp;""))+1),($B$4:$B$15&lt;&gt;"")*1/ROW($B$4:$B$15),0))</f>
        <v>Manon</v>
      </c>
      <c r="Y89" s="68">
        <v>38</v>
      </c>
      <c r="Z89" s="13" t="str">
        <f t="array" ref="Z89">INDEX($B$4:$B$24,MATCH(LARGE(($H$4:$H$24="oui")*1/ROW($H$4:$H$24),MOD(ROW(51:51)-1+COUNTIF($H$4:$H$24,"oui"),COUNTIF($H$4:$H$24,"oui"))+1),($H$4:$H$24="oui")*1/ROW($H$4:$H$24),0))</f>
        <v>Gilles</v>
      </c>
      <c r="AA89" s="68">
        <v>37</v>
      </c>
      <c r="AB89" s="66"/>
    </row>
    <row r="90" spans="1:28" s="9" customFormat="1">
      <c r="A90" s="13"/>
      <c r="B90" s="14"/>
      <c r="C90" s="86"/>
      <c r="D90" s="13"/>
      <c r="E90" s="69"/>
      <c r="F90" s="65"/>
      <c r="G90" s="65"/>
      <c r="H90" s="65"/>
      <c r="I90" s="68">
        <v>38</v>
      </c>
      <c r="J90" s="13" t="str">
        <f t="array" ref="J90">INDEX($B$4:$B$10,MATCH(LARGE(($F$4:$F$10="oui")*1/ROW($F$4:$F$10),MOD(ROW(55:55)-1+COUNTIF($F$4:$F$10,"oui"),COUNTIF($F$4:$F$10,"oui"))+1),($F$4:$F$10="oui")*1/ROW($F$4:$F$10),0))</f>
        <v>Jérome</v>
      </c>
      <c r="K90" s="68">
        <v>39</v>
      </c>
      <c r="L90" s="65" t="str">
        <f ca="1">INDEX(OFFSET($B$18:$B$24,0,0,COUNTA($B$18:$B$24),1),MOD(ROWS($1:52)-1,COUNTA($B$18:$B$24))+1)</f>
        <v>Sébastien</v>
      </c>
      <c r="M90" s="68">
        <v>39</v>
      </c>
      <c r="N90" s="13" t="str">
        <f t="array" ref="N90">INDEX($B$4:$B$15,MATCH(LARGE(($C$4:$C$15="oui")*1/ROW($C$4:$C$15),MOD(ROW(52:52)-1+COUNTIF($C$4:$C$15,"oui"),COUNTIF($C$4:$C$15,"oui"))+1),($C$4:$C$15="oui")*1/ROW($C$4:$C$15),0))</f>
        <v>Manon</v>
      </c>
      <c r="O90" s="68">
        <v>39</v>
      </c>
      <c r="P90" s="13" t="str">
        <f t="array" ref="P90">INDEX($B$4:$B$15,MATCH(LARGE(($G$4:$G$15="oui")*1/ROW($G$4:$G$15),MOD(ROW(52:52)-1+COUNTIF($G$4:$G$15,"oui"),COUNTIF($G$4:$G$15,"oui"))+1),($G$4:$G$15="oui")*1/ROW($G$4:$G$15),0))</f>
        <v>Manon</v>
      </c>
      <c r="Q90" s="68">
        <v>39</v>
      </c>
      <c r="R90" s="13" t="str">
        <f t="array" ref="R90">INDEX($B$4:$B$24,MATCH(LARGE(($D$4:$D$24="oui")*1/ROW($D$4:$D$24),MOD(ROW(54:54)-1+COUNTIF($D$4:$D$24,"oui"),COUNTIF($D$4:$D$24,"oui"))+1),($D$4:$D$24="oui")*1/ROW($D$4:$D$24),0))</f>
        <v>Nicolas</v>
      </c>
      <c r="S90" s="68">
        <v>39</v>
      </c>
      <c r="T90" s="13" t="str">
        <f t="array" ref="T90">INDEX($B$4:$B$25,MATCH(LARGE(($E$4:$E$25="oui")*1/ROW($E$4:$E$25),MOD(ROW(54:54)-1+COUNTIF($E$4:$E$25,"oui"),COUNTIF($E$4:$E$25,"oui"))+1),($E$4:$E$25="oui")*1/ROW($E$4:$E$25),0))</f>
        <v>Nicolas</v>
      </c>
      <c r="U90" s="90">
        <v>39</v>
      </c>
      <c r="V90" s="13" t="str">
        <f t="array" ref="V90">INDEX($B$4:$B$25,MATCH(LARGE(($F$4:$F$25="oui")*1/ROW($F$4:$F$25),MOD(ROW(54:54)-1+COUNTIF($F$4:$F$25,"oui"),COUNTIF($F$4:$F$25,"oui"))+1),($F$4:$F$25="oui")*1/ROW($F$4:$F$25),0))</f>
        <v>Gaylord</v>
      </c>
      <c r="W90" s="90">
        <v>39</v>
      </c>
      <c r="X90" s="13" t="str">
        <f t="array" ref="X90">INDEX($B$4:$B$15,MATCH(LARGE(($B$4:$B$15&lt;&gt;"")*1/ROW($B$4:$B$15),MOD(ROW(54:54)-1+COUNTIF($B$4:$B$15,"&lt;&gt;"&amp;""),COUNTIF($B$4:$B$15,"&lt;&gt;"&amp;""))+1),($B$4:$B$15&lt;&gt;"")*1/ROW($B$4:$B$15),0))</f>
        <v>Gilles</v>
      </c>
      <c r="Y90" s="68">
        <v>39</v>
      </c>
      <c r="Z90" s="13" t="str">
        <f t="array" ref="Z90">INDEX($B$4:$B$24,MATCH(LARGE(($H$4:$H$24="oui")*1/ROW($H$4:$H$24),MOD(ROW(52:52)-1+COUNTIF($H$4:$H$24,"oui"),COUNTIF($H$4:$H$24,"oui"))+1),($H$4:$H$24="oui")*1/ROW($H$4:$H$24),0))</f>
        <v>Julien</v>
      </c>
      <c r="AA90" s="68">
        <v>38</v>
      </c>
      <c r="AB90" s="66"/>
    </row>
    <row r="91" spans="1:28" s="9" customFormat="1">
      <c r="A91" s="13"/>
      <c r="B91" s="14"/>
      <c r="C91" s="86"/>
      <c r="D91" s="13"/>
      <c r="E91" s="69"/>
      <c r="F91" s="65"/>
      <c r="G91" s="65"/>
      <c r="H91" s="65"/>
      <c r="I91" s="68">
        <v>39</v>
      </c>
      <c r="J91" s="65" t="s">
        <v>38</v>
      </c>
      <c r="K91" s="68"/>
      <c r="L91" s="65" t="s">
        <v>38</v>
      </c>
      <c r="M91" s="68"/>
      <c r="N91" s="65" t="s">
        <v>38</v>
      </c>
      <c r="O91" s="68"/>
      <c r="P91" s="66" t="s">
        <v>41</v>
      </c>
      <c r="Q91" s="68"/>
      <c r="R91" s="13" t="s">
        <v>38</v>
      </c>
      <c r="S91" s="68"/>
      <c r="T91" s="13" t="s">
        <v>38</v>
      </c>
      <c r="U91" s="90"/>
      <c r="V91" s="13" t="s">
        <v>38</v>
      </c>
      <c r="W91" s="90"/>
      <c r="X91" s="13" t="s">
        <v>38</v>
      </c>
      <c r="Y91" s="68"/>
      <c r="Z91" s="13" t="s">
        <v>41</v>
      </c>
      <c r="AA91" s="68">
        <v>39</v>
      </c>
      <c r="AB91" s="66"/>
    </row>
    <row r="92" spans="1:28" s="9" customFormat="1">
      <c r="A92" s="13"/>
      <c r="B92" s="14"/>
      <c r="C92" s="86"/>
      <c r="D92" s="13"/>
      <c r="E92" s="69"/>
      <c r="F92" s="65"/>
      <c r="G92" s="65"/>
      <c r="H92" s="65"/>
      <c r="I92" s="68"/>
      <c r="J92" s="65" t="s">
        <v>38</v>
      </c>
      <c r="K92" s="69"/>
      <c r="L92" s="65" t="s">
        <v>38</v>
      </c>
      <c r="M92" s="69"/>
      <c r="N92" s="65" t="s">
        <v>38</v>
      </c>
      <c r="O92" s="66"/>
      <c r="P92" s="66" t="s">
        <v>38</v>
      </c>
      <c r="Q92" s="66"/>
      <c r="R92" s="66" t="s">
        <v>38</v>
      </c>
      <c r="S92" s="66"/>
      <c r="T92" s="66" t="s">
        <v>38</v>
      </c>
      <c r="U92" s="66"/>
      <c r="V92" s="66" t="s">
        <v>38</v>
      </c>
      <c r="W92" s="66"/>
      <c r="X92" s="66" t="s">
        <v>38</v>
      </c>
      <c r="Y92" s="66"/>
      <c r="Z92" s="66" t="s">
        <v>38</v>
      </c>
      <c r="AA92" s="68"/>
      <c r="AB92" s="58"/>
    </row>
    <row r="93" spans="1:28" s="9" customFormat="1">
      <c r="A93" s="13"/>
      <c r="B93" s="14"/>
      <c r="C93" s="86"/>
      <c r="D93" s="66"/>
      <c r="E93" s="69"/>
      <c r="F93" s="65"/>
      <c r="G93" s="65"/>
      <c r="H93" s="65"/>
      <c r="I93" s="65"/>
      <c r="J93" s="65" t="s">
        <v>38</v>
      </c>
      <c r="K93" s="69"/>
      <c r="L93" s="65" t="s">
        <v>38</v>
      </c>
      <c r="M93" s="69"/>
      <c r="N93" s="65" t="s">
        <v>38</v>
      </c>
      <c r="O93" s="66"/>
      <c r="P93" s="66" t="s">
        <v>38</v>
      </c>
      <c r="Q93" s="66"/>
      <c r="R93" s="66" t="s">
        <v>38</v>
      </c>
      <c r="S93" s="66"/>
      <c r="T93" s="66" t="s">
        <v>38</v>
      </c>
      <c r="U93" s="66"/>
      <c r="V93" s="66" t="s">
        <v>38</v>
      </c>
      <c r="W93" s="66"/>
      <c r="X93" s="66" t="s">
        <v>38</v>
      </c>
      <c r="Y93" s="66"/>
      <c r="Z93" s="66" t="s">
        <v>38</v>
      </c>
      <c r="AA93" s="58"/>
      <c r="AB93" s="58"/>
    </row>
    <row r="94" spans="1:28" s="9" customFormat="1">
      <c r="A94" s="13"/>
      <c r="B94" s="14"/>
      <c r="C94" s="86"/>
      <c r="D94" s="66"/>
      <c r="E94" s="69"/>
      <c r="F94" s="65"/>
      <c r="G94" s="65"/>
      <c r="H94" s="65"/>
      <c r="I94" s="65"/>
      <c r="J94" s="65"/>
      <c r="K94" s="69"/>
      <c r="L94" s="65"/>
      <c r="M94" s="69"/>
      <c r="N94" s="65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58"/>
      <c r="AB94" s="58"/>
    </row>
    <row r="95" spans="1:28" s="9" customFormat="1">
      <c r="A95" s="13"/>
      <c r="B95" s="14"/>
      <c r="C95" s="86"/>
      <c r="D95" s="66"/>
      <c r="E95" s="69"/>
      <c r="F95" s="65"/>
      <c r="G95" s="65"/>
      <c r="H95" s="65"/>
      <c r="I95" s="65"/>
      <c r="J95" s="65"/>
      <c r="K95" s="69"/>
      <c r="L95" s="65"/>
      <c r="M95" s="69"/>
      <c r="N95" s="65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58"/>
    </row>
    <row r="96" spans="1:28" s="9" customFormat="1">
      <c r="A96" s="13"/>
      <c r="B96" s="14"/>
      <c r="C96" s="86"/>
      <c r="D96" s="66"/>
      <c r="E96" s="69"/>
      <c r="F96" s="65"/>
      <c r="G96" s="65"/>
      <c r="H96" s="65"/>
      <c r="I96" s="65"/>
      <c r="J96" s="65"/>
      <c r="K96" s="69"/>
      <c r="L96" s="65"/>
      <c r="M96" s="69"/>
      <c r="N96" s="65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58"/>
    </row>
    <row r="97" spans="1:27" s="9" customFormat="1">
      <c r="A97" s="13"/>
      <c r="B97" s="14"/>
      <c r="C97" s="86"/>
      <c r="D97" s="66"/>
      <c r="E97" s="69"/>
      <c r="F97" s="65"/>
      <c r="G97" s="65"/>
      <c r="H97" s="65"/>
      <c r="I97" s="65"/>
      <c r="J97" s="65"/>
      <c r="K97" s="69"/>
      <c r="L97" s="65"/>
      <c r="M97" s="69"/>
      <c r="N97" s="65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58"/>
    </row>
    <row r="98" spans="1:27" s="9" customFormat="1">
      <c r="A98" s="13"/>
      <c r="B98" s="14"/>
      <c r="C98" s="86"/>
      <c r="D98" s="66"/>
      <c r="E98" s="69"/>
      <c r="F98" s="65"/>
      <c r="G98" s="65"/>
      <c r="H98" s="65"/>
      <c r="I98" s="65"/>
      <c r="J98" s="65"/>
      <c r="K98" s="69"/>
      <c r="L98" s="65"/>
      <c r="M98" s="69"/>
      <c r="N98" s="65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58"/>
    </row>
    <row r="99" spans="1:27" s="9" customFormat="1">
      <c r="A99" s="13"/>
      <c r="B99" s="14"/>
      <c r="C99" s="86"/>
      <c r="D99" s="66"/>
      <c r="E99" s="69"/>
      <c r="F99" s="65"/>
      <c r="G99" s="65"/>
      <c r="H99" s="65"/>
      <c r="I99" s="65"/>
      <c r="J99" s="65"/>
      <c r="K99" s="69"/>
      <c r="L99" s="65"/>
      <c r="M99" s="69"/>
      <c r="N99" s="65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58"/>
    </row>
    <row r="100" spans="1:27" s="9" customFormat="1">
      <c r="A100" s="13"/>
      <c r="B100" s="14"/>
      <c r="C100" s="86"/>
      <c r="D100" s="66"/>
      <c r="E100" s="69"/>
      <c r="F100" s="65"/>
      <c r="G100" s="65"/>
      <c r="H100" s="65"/>
      <c r="I100" s="65"/>
      <c r="J100" s="65"/>
      <c r="K100" s="69"/>
      <c r="L100" s="65"/>
      <c r="M100" s="69"/>
      <c r="N100" s="65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58"/>
    </row>
    <row r="101" spans="1:27" s="9" customFormat="1">
      <c r="A101" s="13"/>
      <c r="B101" s="14"/>
      <c r="C101" s="86"/>
      <c r="D101" s="66"/>
      <c r="E101" s="69"/>
      <c r="F101" s="65"/>
      <c r="G101" s="65"/>
      <c r="H101" s="65"/>
      <c r="I101" s="65"/>
      <c r="J101" s="65"/>
      <c r="K101" s="69"/>
      <c r="L101" s="65"/>
      <c r="M101" s="69"/>
      <c r="N101" s="65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58"/>
    </row>
    <row r="102" spans="1:27" s="9" customFormat="1">
      <c r="A102" s="13"/>
      <c r="B102" s="14"/>
      <c r="C102" s="86"/>
      <c r="D102" s="66"/>
      <c r="E102" s="69"/>
      <c r="F102" s="65"/>
      <c r="G102" s="65"/>
      <c r="H102" s="65"/>
      <c r="I102" s="65"/>
      <c r="J102" s="65"/>
      <c r="K102" s="69"/>
      <c r="L102" s="65"/>
      <c r="M102" s="69"/>
      <c r="N102" s="65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58"/>
    </row>
    <row r="103" spans="1:27" s="9" customFormat="1">
      <c r="A103" s="13"/>
      <c r="B103" s="14"/>
      <c r="C103" s="86"/>
      <c r="D103" s="66"/>
      <c r="E103" s="69"/>
      <c r="F103" s="65"/>
      <c r="G103" s="65"/>
      <c r="H103" s="65"/>
      <c r="I103" s="65"/>
      <c r="J103" s="65"/>
      <c r="K103" s="69"/>
      <c r="L103" s="65"/>
      <c r="M103" s="69"/>
      <c r="N103" s="65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58"/>
    </row>
    <row r="104" spans="1:27" s="9" customFormat="1">
      <c r="A104" s="13"/>
      <c r="B104" s="14"/>
      <c r="C104" s="86"/>
      <c r="D104" s="66"/>
      <c r="E104" s="69"/>
      <c r="F104" s="65"/>
      <c r="G104" s="65"/>
      <c r="H104" s="65"/>
      <c r="I104" s="65"/>
      <c r="J104" s="65"/>
      <c r="K104" s="69"/>
      <c r="L104" s="65"/>
      <c r="M104" s="69"/>
      <c r="N104" s="65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58"/>
    </row>
    <row r="105" spans="1:27" s="9" customFormat="1">
      <c r="A105" s="13"/>
      <c r="B105" s="14"/>
      <c r="C105" s="86"/>
      <c r="D105" s="66"/>
      <c r="E105" s="69"/>
      <c r="F105" s="65"/>
      <c r="G105" s="65"/>
      <c r="H105" s="65"/>
      <c r="I105" s="65"/>
      <c r="J105" s="65"/>
      <c r="K105" s="69"/>
      <c r="L105" s="65"/>
      <c r="M105" s="69"/>
      <c r="N105" s="65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58"/>
    </row>
    <row r="106" spans="1:27" s="9" customFormat="1">
      <c r="A106" s="13"/>
      <c r="B106" s="14"/>
      <c r="C106" s="86"/>
      <c r="D106" s="66"/>
      <c r="E106" s="69"/>
      <c r="F106" s="65"/>
      <c r="G106" s="65"/>
      <c r="H106" s="65"/>
      <c r="I106" s="65"/>
      <c r="J106" s="65"/>
      <c r="K106" s="69"/>
      <c r="L106" s="65"/>
      <c r="M106" s="69"/>
      <c r="N106" s="65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58"/>
    </row>
    <row r="107" spans="1:27" s="9" customFormat="1">
      <c r="A107" s="13"/>
      <c r="B107" s="14"/>
      <c r="C107" s="86"/>
      <c r="D107" s="66"/>
      <c r="E107" s="69"/>
      <c r="F107" s="65"/>
      <c r="G107" s="65"/>
      <c r="H107" s="65"/>
      <c r="I107" s="65"/>
      <c r="J107" s="65"/>
      <c r="K107" s="69"/>
      <c r="L107" s="65"/>
      <c r="M107" s="69"/>
      <c r="N107" s="65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58"/>
    </row>
    <row r="108" spans="1:27" s="9" customFormat="1">
      <c r="A108" s="13"/>
      <c r="B108" s="14"/>
      <c r="C108" s="86"/>
      <c r="D108" s="66"/>
      <c r="E108" s="69"/>
      <c r="F108" s="65"/>
      <c r="G108" s="65"/>
      <c r="H108" s="65"/>
      <c r="I108" s="65"/>
      <c r="J108" s="65"/>
      <c r="K108" s="69"/>
      <c r="L108" s="65"/>
      <c r="M108" s="69"/>
      <c r="N108" s="65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58"/>
    </row>
    <row r="109" spans="1:27" s="9" customFormat="1">
      <c r="A109" s="13"/>
      <c r="B109" s="14"/>
      <c r="C109" s="86"/>
      <c r="D109" s="66"/>
      <c r="E109" s="69"/>
      <c r="F109" s="65"/>
      <c r="G109" s="65"/>
      <c r="H109" s="65"/>
      <c r="I109" s="65"/>
      <c r="J109" s="65"/>
      <c r="K109" s="69"/>
      <c r="L109" s="65"/>
      <c r="M109" s="69"/>
      <c r="N109" s="65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58"/>
    </row>
    <row r="110" spans="1:27" s="9" customFormat="1">
      <c r="A110" s="13"/>
      <c r="B110" s="14"/>
      <c r="C110" s="86"/>
      <c r="D110" s="66"/>
      <c r="E110" s="69"/>
      <c r="F110" s="65"/>
      <c r="G110" s="65"/>
      <c r="H110" s="65"/>
      <c r="I110" s="65"/>
      <c r="J110" s="65"/>
      <c r="K110" s="69"/>
      <c r="L110" s="65"/>
      <c r="M110" s="69"/>
      <c r="N110" s="65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58"/>
    </row>
    <row r="111" spans="1:27" s="9" customFormat="1">
      <c r="A111" s="13"/>
      <c r="B111" s="14"/>
      <c r="C111" s="86"/>
      <c r="D111" s="66"/>
      <c r="E111" s="69"/>
      <c r="F111" s="65"/>
      <c r="G111" s="65"/>
      <c r="H111" s="65"/>
      <c r="I111" s="65"/>
      <c r="J111" s="65"/>
      <c r="K111" s="69"/>
      <c r="L111" s="65"/>
      <c r="M111" s="69"/>
      <c r="N111" s="65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58"/>
    </row>
    <row r="112" spans="1:27" s="9" customFormat="1">
      <c r="A112" s="13"/>
      <c r="B112" s="14"/>
      <c r="C112" s="86"/>
      <c r="D112" s="66"/>
      <c r="E112" s="69"/>
      <c r="F112" s="65"/>
      <c r="G112" s="65"/>
      <c r="H112" s="65"/>
      <c r="I112" s="65"/>
      <c r="J112" s="65"/>
      <c r="K112" s="69"/>
      <c r="L112" s="65"/>
      <c r="M112" s="69"/>
      <c r="N112" s="65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58"/>
    </row>
    <row r="113" spans="1:27" s="9" customFormat="1">
      <c r="A113" s="13"/>
      <c r="B113" s="14"/>
      <c r="C113" s="86"/>
      <c r="D113" s="66"/>
      <c r="E113" s="69"/>
      <c r="F113" s="65"/>
      <c r="G113" s="65"/>
      <c r="H113" s="65"/>
      <c r="I113" s="65"/>
      <c r="J113" s="65"/>
      <c r="K113" s="69"/>
      <c r="L113" s="65"/>
      <c r="M113" s="69"/>
      <c r="N113" s="65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58"/>
    </row>
    <row r="114" spans="1:27" s="9" customFormat="1">
      <c r="A114" s="13"/>
      <c r="B114" s="14"/>
      <c r="C114" s="86"/>
      <c r="D114" s="66"/>
      <c r="E114" s="69"/>
      <c r="F114" s="65"/>
      <c r="G114" s="65"/>
      <c r="H114" s="65"/>
      <c r="I114" s="65"/>
      <c r="J114" s="65"/>
      <c r="K114" s="69"/>
      <c r="L114" s="65"/>
      <c r="M114" s="69"/>
      <c r="N114" s="65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58"/>
    </row>
    <row r="115" spans="1:27" s="9" customFormat="1">
      <c r="A115" s="13"/>
      <c r="B115" s="14"/>
      <c r="C115" s="86"/>
      <c r="D115" s="66"/>
      <c r="E115" s="69"/>
      <c r="F115" s="65"/>
      <c r="G115" s="65"/>
      <c r="H115" s="65"/>
      <c r="I115" s="65"/>
      <c r="J115" s="65"/>
      <c r="K115" s="69"/>
      <c r="L115" s="65"/>
      <c r="M115" s="69"/>
      <c r="N115" s="65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58"/>
    </row>
    <row r="116" spans="1:27" s="9" customFormat="1">
      <c r="A116" s="13"/>
      <c r="B116" s="14"/>
      <c r="C116" s="86"/>
      <c r="D116" s="66"/>
      <c r="E116" s="69"/>
      <c r="F116" s="65"/>
      <c r="G116" s="65"/>
      <c r="H116" s="65"/>
      <c r="I116" s="65"/>
      <c r="J116" s="65"/>
      <c r="K116" s="69"/>
      <c r="L116" s="65"/>
      <c r="M116" s="69"/>
      <c r="N116" s="65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58"/>
    </row>
    <row r="117" spans="1:27" s="9" customFormat="1">
      <c r="A117" s="13"/>
      <c r="B117" s="14"/>
      <c r="C117" s="86"/>
      <c r="D117" s="66"/>
      <c r="E117" s="69"/>
      <c r="F117" s="65"/>
      <c r="G117" s="65"/>
      <c r="H117" s="65"/>
      <c r="I117" s="65"/>
      <c r="J117" s="65"/>
      <c r="K117" s="69"/>
      <c r="L117" s="65"/>
      <c r="M117" s="69"/>
      <c r="N117" s="65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58"/>
    </row>
    <row r="118" spans="1:27" s="9" customFormat="1">
      <c r="A118" s="13"/>
      <c r="B118" s="14"/>
      <c r="C118" s="86"/>
      <c r="D118" s="66"/>
      <c r="E118" s="69"/>
      <c r="F118" s="65"/>
      <c r="G118" s="65"/>
      <c r="H118" s="65"/>
      <c r="I118" s="65"/>
      <c r="J118" s="65"/>
      <c r="K118" s="69"/>
      <c r="L118" s="65"/>
      <c r="M118" s="69"/>
      <c r="N118" s="65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58"/>
    </row>
    <row r="119" spans="1:27" s="9" customFormat="1">
      <c r="A119" s="13"/>
      <c r="B119" s="14"/>
      <c r="C119" s="86"/>
      <c r="D119" s="66"/>
      <c r="E119" s="69"/>
      <c r="F119" s="65"/>
      <c r="G119" s="65"/>
      <c r="H119" s="65"/>
      <c r="I119" s="65"/>
      <c r="J119" s="65"/>
      <c r="K119" s="69"/>
      <c r="L119" s="65"/>
      <c r="M119" s="69"/>
      <c r="N119" s="65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58"/>
    </row>
    <row r="120" spans="1:27" s="9" customFormat="1">
      <c r="A120" s="13"/>
      <c r="B120" s="14"/>
      <c r="C120" s="86"/>
      <c r="D120" s="66"/>
      <c r="E120" s="69"/>
      <c r="F120" s="65"/>
      <c r="G120" s="65"/>
      <c r="H120" s="65"/>
      <c r="I120" s="65"/>
      <c r="J120" s="65"/>
      <c r="K120" s="69"/>
      <c r="L120" s="65"/>
      <c r="M120" s="69"/>
      <c r="N120" s="65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58"/>
    </row>
    <row r="121" spans="1:27" s="9" customFormat="1">
      <c r="A121" s="13"/>
      <c r="B121" s="14"/>
      <c r="C121" s="86"/>
      <c r="D121" s="66"/>
      <c r="E121" s="69"/>
      <c r="F121" s="65"/>
      <c r="G121" s="65"/>
      <c r="H121" s="65"/>
      <c r="I121" s="65"/>
      <c r="J121" s="65"/>
      <c r="K121" s="69"/>
      <c r="L121" s="65"/>
      <c r="M121" s="69"/>
      <c r="N121" s="65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58"/>
    </row>
    <row r="122" spans="1:27" s="9" customFormat="1">
      <c r="A122" s="13"/>
      <c r="B122" s="14"/>
      <c r="C122" s="86"/>
      <c r="D122" s="66"/>
      <c r="E122" s="69"/>
      <c r="F122" s="65"/>
      <c r="G122" s="65"/>
      <c r="H122" s="65"/>
      <c r="I122" s="65"/>
      <c r="J122" s="65"/>
      <c r="K122" s="69"/>
      <c r="L122" s="65"/>
      <c r="M122" s="69"/>
      <c r="N122" s="65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58"/>
    </row>
    <row r="123" spans="1:27" s="9" customFormat="1">
      <c r="A123" s="13"/>
      <c r="B123" s="14"/>
      <c r="C123" s="86"/>
      <c r="D123" s="66"/>
      <c r="E123" s="69"/>
      <c r="F123" s="65"/>
      <c r="G123" s="65"/>
      <c r="H123" s="65"/>
      <c r="I123" s="65"/>
      <c r="J123" s="65"/>
      <c r="K123" s="69"/>
      <c r="L123" s="65"/>
      <c r="M123" s="69"/>
      <c r="N123" s="65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58"/>
    </row>
    <row r="124" spans="1:27" s="9" customFormat="1">
      <c r="A124" s="13"/>
      <c r="B124" s="14"/>
      <c r="C124" s="86"/>
      <c r="D124" s="66"/>
      <c r="E124" s="69"/>
      <c r="F124" s="65"/>
      <c r="G124" s="65"/>
      <c r="H124" s="65"/>
      <c r="I124" s="65"/>
      <c r="J124" s="65"/>
      <c r="K124" s="69"/>
      <c r="L124" s="65"/>
      <c r="M124" s="69"/>
      <c r="N124" s="65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58"/>
    </row>
    <row r="125" spans="1:27" s="9" customFormat="1">
      <c r="A125" s="13"/>
      <c r="B125" s="14"/>
      <c r="C125" s="86"/>
      <c r="D125" s="66"/>
      <c r="E125" s="69"/>
      <c r="F125" s="65"/>
      <c r="G125" s="65"/>
      <c r="H125" s="65"/>
      <c r="I125" s="65"/>
      <c r="J125" s="65"/>
      <c r="K125" s="69"/>
      <c r="L125" s="65"/>
      <c r="M125" s="69"/>
      <c r="N125" s="65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58"/>
    </row>
    <row r="126" spans="1:27" s="9" customFormat="1">
      <c r="A126" s="13"/>
      <c r="B126" s="14"/>
      <c r="C126" s="86"/>
      <c r="D126" s="66"/>
      <c r="E126" s="69"/>
      <c r="F126" s="65"/>
      <c r="G126" s="65"/>
      <c r="H126" s="65"/>
      <c r="I126" s="65"/>
      <c r="J126" s="65"/>
      <c r="K126" s="69"/>
      <c r="L126" s="65"/>
      <c r="M126" s="69"/>
      <c r="N126" s="65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58"/>
    </row>
    <row r="127" spans="1:27" s="9" customFormat="1">
      <c r="A127" s="13"/>
      <c r="B127" s="14"/>
      <c r="C127" s="86"/>
      <c r="D127" s="66"/>
      <c r="E127" s="69"/>
      <c r="F127" s="65"/>
      <c r="G127" s="65"/>
      <c r="H127" s="65"/>
      <c r="I127" s="65"/>
      <c r="J127" s="65"/>
      <c r="K127" s="69"/>
      <c r="L127" s="65"/>
      <c r="M127" s="69"/>
      <c r="N127" s="65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58"/>
    </row>
    <row r="128" spans="1:27" s="9" customFormat="1">
      <c r="A128" s="13"/>
      <c r="B128" s="14"/>
      <c r="C128" s="86"/>
      <c r="D128" s="66"/>
      <c r="E128" s="69"/>
      <c r="F128" s="65"/>
      <c r="G128" s="65"/>
      <c r="H128" s="65"/>
      <c r="I128" s="65"/>
      <c r="J128" s="65"/>
      <c r="K128" s="69"/>
      <c r="L128" s="65"/>
      <c r="M128" s="69"/>
      <c r="N128" s="65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58"/>
    </row>
    <row r="129" spans="1:27" s="9" customFormat="1">
      <c r="A129" s="13"/>
      <c r="B129" s="14"/>
      <c r="C129" s="86"/>
      <c r="D129" s="66"/>
      <c r="E129" s="69"/>
      <c r="F129" s="65"/>
      <c r="G129" s="65"/>
      <c r="H129" s="65"/>
      <c r="I129" s="65"/>
      <c r="J129" s="65"/>
      <c r="K129" s="69"/>
      <c r="L129" s="65"/>
      <c r="M129" s="69"/>
      <c r="N129" s="65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58"/>
    </row>
    <row r="130" spans="1:27" s="9" customFormat="1">
      <c r="A130" s="13"/>
      <c r="B130" s="14"/>
      <c r="C130" s="86"/>
      <c r="D130" s="66"/>
      <c r="E130" s="69"/>
      <c r="F130" s="65"/>
      <c r="G130" s="65"/>
      <c r="H130" s="65"/>
      <c r="I130" s="65"/>
      <c r="J130" s="65"/>
      <c r="K130" s="69"/>
      <c r="L130" s="65"/>
      <c r="M130" s="69"/>
      <c r="N130" s="65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58"/>
    </row>
    <row r="131" spans="1:27" s="9" customFormat="1">
      <c r="A131" s="13"/>
      <c r="B131" s="14"/>
      <c r="C131" s="86"/>
      <c r="D131" s="66"/>
      <c r="E131" s="69"/>
      <c r="F131" s="65"/>
      <c r="G131" s="65"/>
      <c r="H131" s="65"/>
      <c r="I131" s="65"/>
      <c r="J131" s="65"/>
      <c r="K131" s="69"/>
      <c r="L131" s="65"/>
      <c r="M131" s="69"/>
      <c r="N131" s="65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58"/>
    </row>
    <row r="132" spans="1:27" s="9" customFormat="1">
      <c r="A132" s="13"/>
      <c r="B132" s="14"/>
      <c r="C132" s="86"/>
      <c r="D132" s="66"/>
      <c r="E132" s="69"/>
      <c r="F132" s="65"/>
      <c r="G132" s="65"/>
      <c r="H132" s="65"/>
      <c r="I132" s="65"/>
      <c r="J132" s="65"/>
      <c r="K132" s="69"/>
      <c r="L132" s="65"/>
      <c r="M132" s="69"/>
      <c r="N132" s="65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58"/>
    </row>
    <row r="133" spans="1:27" s="9" customFormat="1">
      <c r="A133" s="13"/>
      <c r="B133" s="14"/>
      <c r="C133" s="86"/>
      <c r="D133" s="66"/>
      <c r="E133" s="69"/>
      <c r="F133" s="65"/>
      <c r="G133" s="65"/>
      <c r="H133" s="65"/>
      <c r="I133" s="65"/>
      <c r="J133" s="65"/>
      <c r="K133" s="69"/>
      <c r="L133" s="65"/>
      <c r="M133" s="69"/>
      <c r="N133" s="65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58"/>
    </row>
    <row r="134" spans="1:27" s="9" customFormat="1">
      <c r="A134" s="13"/>
      <c r="B134" s="14"/>
      <c r="C134" s="86"/>
      <c r="D134" s="66"/>
      <c r="E134" s="69"/>
      <c r="F134" s="65"/>
      <c r="G134" s="65"/>
      <c r="H134" s="65"/>
      <c r="I134" s="65"/>
      <c r="J134" s="65"/>
      <c r="K134" s="69"/>
      <c r="L134" s="65"/>
      <c r="M134" s="69"/>
      <c r="N134" s="65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58"/>
    </row>
    <row r="135" spans="1:27" s="9" customFormat="1">
      <c r="A135" s="13"/>
      <c r="B135" s="14"/>
      <c r="C135" s="86"/>
      <c r="D135" s="66"/>
      <c r="E135" s="69"/>
      <c r="F135" s="65"/>
      <c r="G135" s="65"/>
      <c r="H135" s="65"/>
      <c r="I135" s="65"/>
      <c r="J135" s="65"/>
      <c r="K135" s="69"/>
      <c r="L135" s="65"/>
      <c r="M135" s="69"/>
      <c r="N135" s="65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58"/>
    </row>
    <row r="136" spans="1:27" s="9" customFormat="1">
      <c r="A136" s="13"/>
      <c r="B136" s="14"/>
      <c r="C136" s="86"/>
      <c r="D136" s="66"/>
      <c r="E136" s="69"/>
      <c r="F136" s="65"/>
      <c r="G136" s="65"/>
      <c r="H136" s="65"/>
      <c r="I136" s="65"/>
      <c r="J136" s="65"/>
      <c r="K136" s="69"/>
      <c r="L136" s="65"/>
      <c r="M136" s="69"/>
      <c r="N136" s="65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58"/>
    </row>
    <row r="137" spans="1:27" s="9" customFormat="1">
      <c r="A137" s="13"/>
      <c r="B137" s="14"/>
      <c r="C137" s="86"/>
      <c r="D137" s="66"/>
      <c r="E137" s="69"/>
      <c r="F137" s="65"/>
      <c r="G137" s="65"/>
      <c r="H137" s="65"/>
      <c r="I137" s="65"/>
      <c r="J137" s="65"/>
      <c r="K137" s="69"/>
      <c r="L137" s="65"/>
      <c r="M137" s="69"/>
      <c r="N137" s="65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  <c r="AA137" s="58"/>
    </row>
    <row r="138" spans="1:27" s="9" customFormat="1">
      <c r="A138" s="13"/>
      <c r="B138" s="14"/>
      <c r="C138" s="86"/>
      <c r="D138" s="66"/>
      <c r="E138" s="69"/>
      <c r="F138" s="65"/>
      <c r="G138" s="65"/>
      <c r="H138" s="65"/>
      <c r="I138" s="65"/>
      <c r="J138" s="65"/>
      <c r="K138" s="69"/>
      <c r="L138" s="65"/>
      <c r="M138" s="69"/>
      <c r="N138" s="65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  <c r="AA138" s="58"/>
    </row>
    <row r="139" spans="1:27" s="9" customFormat="1">
      <c r="A139" s="13"/>
      <c r="B139" s="14"/>
      <c r="C139" s="86"/>
      <c r="D139" s="66"/>
      <c r="E139" s="69"/>
      <c r="F139" s="65"/>
      <c r="G139" s="65"/>
      <c r="H139" s="65"/>
      <c r="I139" s="65"/>
      <c r="J139" s="65"/>
      <c r="K139" s="69"/>
      <c r="L139" s="65"/>
      <c r="M139" s="69"/>
      <c r="N139" s="65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58"/>
    </row>
    <row r="140" spans="1:27" s="9" customFormat="1">
      <c r="A140" s="13"/>
      <c r="B140" s="14"/>
      <c r="C140" s="86"/>
      <c r="D140" s="66"/>
      <c r="E140" s="69"/>
      <c r="F140" s="65"/>
      <c r="G140" s="65"/>
      <c r="H140" s="65"/>
      <c r="I140" s="65"/>
      <c r="J140" s="65"/>
      <c r="K140" s="69"/>
      <c r="L140" s="65"/>
      <c r="M140" s="69"/>
      <c r="N140" s="65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  <c r="AA140" s="58"/>
    </row>
    <row r="141" spans="1:27" s="9" customFormat="1">
      <c r="A141" s="13"/>
      <c r="B141" s="14"/>
      <c r="C141" s="86"/>
      <c r="D141" s="66"/>
      <c r="E141" s="69"/>
      <c r="F141" s="65"/>
      <c r="G141" s="65"/>
      <c r="H141" s="65"/>
      <c r="I141" s="65"/>
      <c r="J141" s="65"/>
      <c r="K141" s="69"/>
      <c r="L141" s="65"/>
      <c r="M141" s="69"/>
      <c r="N141" s="65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58"/>
    </row>
    <row r="142" spans="1:27" s="9" customFormat="1">
      <c r="A142" s="13"/>
      <c r="B142" s="14"/>
      <c r="C142" s="86"/>
      <c r="D142" s="66"/>
      <c r="E142" s="69"/>
      <c r="F142" s="65"/>
      <c r="G142" s="65"/>
      <c r="H142" s="65"/>
      <c r="I142" s="65"/>
      <c r="J142" s="65"/>
      <c r="K142" s="69"/>
      <c r="L142" s="65"/>
      <c r="M142" s="69"/>
      <c r="N142" s="65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  <c r="AA142" s="58"/>
    </row>
    <row r="143" spans="1:27" s="9" customFormat="1">
      <c r="A143" s="13"/>
      <c r="B143" s="14"/>
      <c r="C143" s="86"/>
      <c r="D143" s="66"/>
      <c r="E143" s="69"/>
      <c r="F143" s="65"/>
      <c r="G143" s="65"/>
      <c r="H143" s="65"/>
      <c r="I143" s="65"/>
      <c r="J143" s="65"/>
      <c r="K143" s="69"/>
      <c r="L143" s="65"/>
      <c r="M143" s="69"/>
      <c r="N143" s="65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  <c r="AA143" s="58"/>
    </row>
    <row r="144" spans="1:27" s="9" customFormat="1">
      <c r="A144" s="13"/>
      <c r="B144" s="14"/>
      <c r="C144" s="86"/>
      <c r="D144" s="66"/>
      <c r="E144" s="69"/>
      <c r="F144" s="65"/>
      <c r="G144" s="65"/>
      <c r="H144" s="65"/>
      <c r="I144" s="65"/>
      <c r="J144" s="65"/>
      <c r="K144" s="69"/>
      <c r="L144" s="65"/>
      <c r="M144" s="69"/>
      <c r="N144" s="65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58"/>
    </row>
    <row r="145" spans="1:27" s="9" customFormat="1">
      <c r="A145" s="13"/>
      <c r="B145" s="14"/>
      <c r="C145" s="86"/>
      <c r="D145" s="66"/>
      <c r="E145" s="69"/>
      <c r="F145" s="65"/>
      <c r="G145" s="65"/>
      <c r="H145" s="65"/>
      <c r="I145" s="65"/>
      <c r="J145" s="65"/>
      <c r="K145" s="69"/>
      <c r="L145" s="65"/>
      <c r="M145" s="69"/>
      <c r="N145" s="65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  <c r="AA145" s="58"/>
    </row>
    <row r="146" spans="1:27" s="9" customFormat="1">
      <c r="A146" s="13"/>
      <c r="B146" s="14"/>
      <c r="C146" s="86"/>
      <c r="D146" s="66"/>
      <c r="E146" s="69"/>
      <c r="F146" s="65"/>
      <c r="G146" s="65"/>
      <c r="H146" s="65"/>
      <c r="I146" s="65"/>
      <c r="J146" s="65"/>
      <c r="K146" s="69"/>
      <c r="L146" s="65"/>
      <c r="M146" s="69"/>
      <c r="N146" s="65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  <c r="AA146" s="58"/>
    </row>
    <row r="147" spans="1:27" s="9" customFormat="1">
      <c r="A147" s="13"/>
      <c r="B147" s="14"/>
      <c r="C147" s="86"/>
      <c r="D147" s="66"/>
      <c r="E147" s="69"/>
      <c r="F147" s="65"/>
      <c r="G147" s="65"/>
      <c r="H147" s="65"/>
      <c r="I147" s="65"/>
      <c r="J147" s="65"/>
      <c r="K147" s="69"/>
      <c r="L147" s="65"/>
      <c r="M147" s="69"/>
      <c r="N147" s="65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58"/>
    </row>
    <row r="148" spans="1:27" s="9" customFormat="1">
      <c r="A148" s="13"/>
      <c r="B148" s="14"/>
      <c r="C148" s="86"/>
      <c r="D148" s="66"/>
      <c r="E148" s="69"/>
      <c r="F148" s="65"/>
      <c r="G148" s="65"/>
      <c r="H148" s="65"/>
      <c r="I148" s="65"/>
      <c r="J148" s="65"/>
      <c r="K148" s="69"/>
      <c r="L148" s="65"/>
      <c r="M148" s="69"/>
      <c r="N148" s="65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  <c r="AA148" s="58"/>
    </row>
    <row r="149" spans="1:27" s="9" customFormat="1">
      <c r="A149" s="13"/>
      <c r="B149" s="14"/>
      <c r="C149" s="86"/>
      <c r="D149" s="66"/>
      <c r="E149" s="69"/>
      <c r="F149" s="65"/>
      <c r="G149" s="65"/>
      <c r="H149" s="65"/>
      <c r="I149" s="65"/>
      <c r="J149" s="65"/>
      <c r="K149" s="69"/>
      <c r="L149" s="65"/>
      <c r="M149" s="69"/>
      <c r="N149" s="65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  <c r="AA149" s="58"/>
    </row>
    <row r="150" spans="1:27" s="9" customFormat="1">
      <c r="A150" s="13"/>
      <c r="B150" s="14"/>
      <c r="C150" s="86"/>
      <c r="D150" s="66"/>
      <c r="E150" s="69"/>
      <c r="F150" s="65"/>
      <c r="G150" s="65"/>
      <c r="H150" s="65"/>
      <c r="I150" s="65"/>
      <c r="J150" s="65"/>
      <c r="K150" s="69"/>
      <c r="L150" s="65"/>
      <c r="M150" s="69"/>
      <c r="N150" s="65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58"/>
    </row>
    <row r="151" spans="1:27" s="9" customFormat="1">
      <c r="A151" s="13"/>
      <c r="B151" s="14"/>
      <c r="C151" s="86"/>
      <c r="D151" s="66"/>
      <c r="E151" s="69"/>
      <c r="F151" s="65"/>
      <c r="G151" s="65"/>
      <c r="H151" s="65"/>
      <c r="I151" s="65"/>
      <c r="J151" s="65"/>
      <c r="K151" s="69"/>
      <c r="L151" s="65"/>
      <c r="M151" s="69"/>
      <c r="N151" s="65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  <c r="AA151" s="58"/>
    </row>
    <row r="152" spans="1:27" s="9" customFormat="1">
      <c r="A152" s="13"/>
      <c r="B152" s="14"/>
      <c r="C152" s="86"/>
      <c r="D152" s="66"/>
      <c r="E152" s="69"/>
      <c r="F152" s="60"/>
      <c r="G152" s="60"/>
      <c r="H152" s="60"/>
      <c r="I152" s="60"/>
      <c r="J152" s="65"/>
      <c r="K152" s="69"/>
      <c r="L152" s="65"/>
      <c r="M152" s="69"/>
      <c r="N152" s="65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  <c r="AA152" s="58"/>
    </row>
    <row r="153" spans="1:27" s="9" customFormat="1">
      <c r="A153" s="13"/>
      <c r="B153" s="14"/>
      <c r="C153" s="86"/>
      <c r="D153" s="66"/>
      <c r="E153" s="70"/>
      <c r="F153" s="60"/>
      <c r="G153" s="60"/>
      <c r="H153" s="60"/>
      <c r="I153" s="60"/>
      <c r="J153" s="65"/>
      <c r="K153" s="69"/>
      <c r="L153" s="65"/>
      <c r="M153" s="69"/>
      <c r="N153" s="65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  <c r="AA153" s="58"/>
    </row>
    <row r="154" spans="1:27" s="9" customFormat="1">
      <c r="A154" s="13"/>
      <c r="B154" s="14"/>
      <c r="C154" s="86"/>
      <c r="D154" s="66"/>
      <c r="E154" s="60"/>
      <c r="F154" s="60"/>
      <c r="G154" s="60"/>
      <c r="H154" s="60"/>
      <c r="I154" s="60"/>
      <c r="J154" s="65"/>
      <c r="K154" s="69"/>
      <c r="L154" s="65"/>
      <c r="M154" s="69"/>
      <c r="N154" s="65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  <c r="AA154" s="58"/>
    </row>
    <row r="155" spans="1:27" s="9" customFormat="1">
      <c r="A155" s="13"/>
      <c r="B155" s="14"/>
      <c r="C155" s="86"/>
      <c r="D155" s="66"/>
      <c r="E155" s="60"/>
      <c r="F155" s="60"/>
      <c r="G155" s="60"/>
      <c r="H155" s="60"/>
      <c r="I155" s="60"/>
      <c r="J155" s="65"/>
      <c r="K155" s="69"/>
      <c r="L155" s="65"/>
      <c r="M155" s="69"/>
      <c r="N155" s="65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  <c r="AA155" s="58"/>
    </row>
    <row r="156" spans="1:27" s="9" customFormat="1">
      <c r="A156" s="13"/>
      <c r="B156" s="14"/>
      <c r="C156" s="86"/>
      <c r="D156" s="66"/>
      <c r="E156" s="60"/>
      <c r="F156" s="60"/>
      <c r="G156" s="60"/>
      <c r="H156" s="60"/>
      <c r="I156" s="60"/>
      <c r="J156" s="65"/>
      <c r="K156" s="69"/>
      <c r="L156" s="65"/>
      <c r="M156" s="69"/>
      <c r="N156" s="65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58"/>
    </row>
    <row r="157" spans="1:27" s="9" customFormat="1">
      <c r="A157" s="13"/>
      <c r="B157" s="14"/>
      <c r="C157" s="86"/>
      <c r="D157" s="66"/>
      <c r="E157" s="60"/>
      <c r="F157" s="60"/>
      <c r="G157" s="60"/>
      <c r="H157" s="60"/>
      <c r="I157" s="60"/>
      <c r="J157" s="65"/>
      <c r="K157" s="69"/>
      <c r="L157" s="65"/>
      <c r="M157" s="69"/>
      <c r="N157" s="65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  <c r="AA157" s="58"/>
    </row>
    <row r="158" spans="1:27" s="9" customFormat="1">
      <c r="A158" s="13"/>
      <c r="B158" s="14"/>
      <c r="C158" s="86"/>
      <c r="D158" s="66"/>
      <c r="E158" s="60"/>
      <c r="F158" s="60"/>
      <c r="G158" s="60"/>
      <c r="H158" s="60"/>
      <c r="I158" s="60"/>
      <c r="J158" s="65"/>
      <c r="K158" s="69"/>
      <c r="L158" s="65"/>
      <c r="M158" s="69"/>
      <c r="N158" s="65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58"/>
    </row>
    <row r="159" spans="1:27" s="9" customFormat="1">
      <c r="A159" s="13"/>
      <c r="B159" s="14"/>
      <c r="C159" s="86"/>
      <c r="D159" s="66"/>
      <c r="E159" s="60"/>
      <c r="F159" s="60"/>
      <c r="G159" s="60"/>
      <c r="H159" s="60"/>
      <c r="I159" s="60"/>
      <c r="J159" s="65"/>
      <c r="K159" s="69"/>
      <c r="L159" s="65"/>
      <c r="M159" s="69"/>
      <c r="N159" s="65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58"/>
    </row>
    <row r="160" spans="1:27" s="9" customFormat="1">
      <c r="A160" s="13"/>
      <c r="B160" s="14"/>
      <c r="C160" s="86"/>
      <c r="D160" s="66"/>
      <c r="E160" s="60"/>
      <c r="F160" s="60"/>
      <c r="G160" s="60"/>
      <c r="H160" s="60"/>
      <c r="I160" s="60"/>
      <c r="J160" s="65"/>
      <c r="K160" s="69"/>
      <c r="L160" s="65"/>
      <c r="M160" s="69"/>
      <c r="N160" s="65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58"/>
    </row>
    <row r="161" spans="1:27" s="9" customFormat="1">
      <c r="A161" s="13"/>
      <c r="B161" s="14"/>
      <c r="C161" s="86"/>
      <c r="D161" s="66"/>
      <c r="E161" s="60"/>
      <c r="F161" s="60"/>
      <c r="G161" s="60"/>
      <c r="H161" s="60"/>
      <c r="I161" s="60"/>
      <c r="J161" s="65"/>
      <c r="K161" s="69"/>
      <c r="L161" s="65"/>
      <c r="M161" s="69"/>
      <c r="N161" s="65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  <c r="AA161" s="58"/>
    </row>
    <row r="162" spans="1:27" s="9" customFormat="1">
      <c r="A162" s="13"/>
      <c r="B162" s="14"/>
      <c r="C162" s="86"/>
      <c r="D162" s="66"/>
      <c r="E162" s="60"/>
      <c r="F162" s="60"/>
      <c r="G162" s="60"/>
      <c r="H162" s="60"/>
      <c r="I162" s="60"/>
      <c r="J162" s="65"/>
      <c r="K162" s="69"/>
      <c r="L162" s="65"/>
      <c r="M162" s="69"/>
      <c r="N162" s="65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58"/>
    </row>
    <row r="163" spans="1:27" s="9" customFormat="1">
      <c r="A163" s="13"/>
      <c r="B163" s="14"/>
      <c r="C163" s="86"/>
      <c r="D163" s="66"/>
      <c r="E163" s="60"/>
      <c r="F163" s="60"/>
      <c r="G163" s="60"/>
      <c r="H163" s="60"/>
      <c r="I163" s="60"/>
      <c r="J163" s="65"/>
      <c r="K163" s="69"/>
      <c r="L163" s="65"/>
      <c r="M163" s="69"/>
      <c r="N163" s="65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  <c r="AA163" s="58"/>
    </row>
    <row r="164" spans="1:27" s="9" customFormat="1">
      <c r="A164" s="13"/>
      <c r="B164" s="14"/>
      <c r="C164" s="86"/>
      <c r="D164" s="66"/>
      <c r="E164" s="60"/>
      <c r="F164" s="60"/>
      <c r="G164" s="60"/>
      <c r="H164" s="60"/>
      <c r="I164" s="60"/>
      <c r="J164" s="65"/>
      <c r="K164" s="69"/>
      <c r="L164" s="65"/>
      <c r="M164" s="69"/>
      <c r="N164" s="65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  <c r="AA164" s="58"/>
    </row>
    <row r="165" spans="1:27" s="9" customFormat="1">
      <c r="A165" s="13"/>
      <c r="B165" s="14"/>
      <c r="C165" s="86"/>
      <c r="D165" s="66"/>
      <c r="E165" s="60"/>
      <c r="F165" s="60"/>
      <c r="G165" s="60"/>
      <c r="H165" s="60"/>
      <c r="I165" s="60"/>
      <c r="J165" s="65"/>
      <c r="K165" s="69"/>
      <c r="L165" s="65"/>
      <c r="M165" s="69"/>
      <c r="N165" s="65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58"/>
    </row>
    <row r="166" spans="1:27" s="9" customFormat="1">
      <c r="A166" s="13"/>
      <c r="B166" s="14"/>
      <c r="C166" s="86"/>
      <c r="D166" s="66"/>
      <c r="E166" s="60"/>
      <c r="F166" s="60"/>
      <c r="G166" s="60"/>
      <c r="H166" s="60"/>
      <c r="I166" s="60"/>
      <c r="J166" s="65"/>
      <c r="K166" s="69"/>
      <c r="L166" s="65"/>
      <c r="M166" s="69"/>
      <c r="N166" s="65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58"/>
    </row>
    <row r="167" spans="1:27" s="9" customFormat="1">
      <c r="A167" s="13"/>
      <c r="B167" s="14"/>
      <c r="C167" s="86"/>
      <c r="D167" s="66"/>
      <c r="E167" s="60"/>
      <c r="F167" s="60"/>
      <c r="G167" s="60"/>
      <c r="H167" s="60"/>
      <c r="I167" s="60"/>
      <c r="J167" s="65"/>
      <c r="K167" s="69"/>
      <c r="L167" s="65"/>
      <c r="M167" s="69"/>
      <c r="N167" s="65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  <c r="AA167" s="58"/>
    </row>
    <row r="168" spans="1:27" s="9" customFormat="1">
      <c r="A168" s="13"/>
      <c r="B168" s="14"/>
      <c r="C168" s="86"/>
      <c r="D168" s="66"/>
      <c r="E168" s="60"/>
      <c r="F168" s="60"/>
      <c r="G168" s="60"/>
      <c r="H168" s="60"/>
      <c r="I168" s="60"/>
      <c r="J168" s="65"/>
      <c r="K168" s="69"/>
      <c r="L168" s="65"/>
      <c r="M168" s="69"/>
      <c r="N168" s="65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  <c r="AA168" s="58"/>
    </row>
    <row r="169" spans="1:27" s="9" customFormat="1">
      <c r="A169" s="13"/>
      <c r="B169" s="14"/>
      <c r="C169" s="86"/>
      <c r="D169" s="66"/>
      <c r="E169" s="60"/>
      <c r="F169" s="60"/>
      <c r="G169" s="60"/>
      <c r="H169" s="60"/>
      <c r="I169" s="60"/>
      <c r="J169" s="65"/>
      <c r="K169" s="69"/>
      <c r="L169" s="65"/>
      <c r="M169" s="69"/>
      <c r="N169" s="65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58"/>
    </row>
    <row r="170" spans="1:27" s="9" customFormat="1">
      <c r="A170" s="13"/>
      <c r="B170" s="14"/>
      <c r="C170" s="86"/>
      <c r="D170" s="66"/>
      <c r="E170" s="60"/>
      <c r="F170" s="60"/>
      <c r="G170" s="60"/>
      <c r="H170" s="60"/>
      <c r="I170" s="60"/>
      <c r="J170" s="65"/>
      <c r="K170" s="69"/>
      <c r="L170" s="65"/>
      <c r="M170" s="69"/>
      <c r="N170" s="65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  <c r="AA170" s="58"/>
    </row>
    <row r="171" spans="1:27" s="9" customFormat="1">
      <c r="A171" s="13"/>
      <c r="B171" s="14"/>
      <c r="C171" s="86"/>
      <c r="D171" s="66"/>
      <c r="E171" s="60"/>
      <c r="F171" s="60"/>
      <c r="G171" s="60"/>
      <c r="H171" s="60"/>
      <c r="I171" s="60"/>
      <c r="J171" s="65"/>
      <c r="K171" s="69"/>
      <c r="L171" s="65"/>
      <c r="M171" s="69"/>
      <c r="N171" s="65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  <c r="AA171" s="58"/>
    </row>
    <row r="172" spans="1:27" s="9" customFormat="1">
      <c r="A172" s="13"/>
      <c r="B172" s="14"/>
      <c r="C172" s="86"/>
      <c r="D172" s="66"/>
      <c r="E172" s="60"/>
      <c r="F172" s="60"/>
      <c r="G172" s="60"/>
      <c r="H172" s="60"/>
      <c r="I172" s="60"/>
      <c r="J172" s="65"/>
      <c r="K172" s="69"/>
      <c r="L172" s="65"/>
      <c r="M172" s="69"/>
      <c r="N172" s="65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58"/>
    </row>
    <row r="173" spans="1:27" s="9" customFormat="1">
      <c r="A173" s="13"/>
      <c r="B173" s="14"/>
      <c r="C173" s="86"/>
      <c r="D173" s="66"/>
      <c r="E173" s="60"/>
      <c r="F173" s="34"/>
      <c r="G173" s="34"/>
      <c r="H173" s="34"/>
      <c r="I173" s="34"/>
      <c r="J173" s="61"/>
      <c r="K173" s="72"/>
      <c r="L173" s="61"/>
      <c r="M173" s="72"/>
      <c r="N173" s="61"/>
      <c r="O173" s="45"/>
      <c r="P173" s="45"/>
      <c r="Q173" s="45"/>
      <c r="R173" s="45"/>
      <c r="S173" s="45"/>
      <c r="T173" s="45"/>
      <c r="U173" s="45"/>
      <c r="V173" s="45"/>
      <c r="W173" s="45"/>
      <c r="X173" s="45"/>
      <c r="Y173" s="63"/>
      <c r="Z173" s="63"/>
      <c r="AA173" s="58"/>
    </row>
    <row r="174" spans="1:27" s="9" customFormat="1">
      <c r="A174" s="13"/>
      <c r="B174" s="14"/>
      <c r="C174" s="86"/>
      <c r="D174" s="66"/>
      <c r="E174" s="34"/>
      <c r="F174" s="34"/>
      <c r="G174" s="34"/>
      <c r="H174" s="34"/>
      <c r="I174" s="34"/>
      <c r="J174" s="61"/>
      <c r="K174" s="72"/>
      <c r="L174" s="61"/>
      <c r="M174" s="72"/>
      <c r="N174" s="61"/>
      <c r="O174" s="45"/>
      <c r="P174" s="45"/>
      <c r="Q174" s="45"/>
      <c r="R174" s="45"/>
      <c r="S174" s="45"/>
      <c r="T174" s="45"/>
      <c r="U174" s="45"/>
      <c r="V174" s="45"/>
      <c r="W174" s="45"/>
      <c r="X174" s="45"/>
      <c r="Y174" s="63"/>
      <c r="Z174" s="63"/>
      <c r="AA174" s="58"/>
    </row>
    <row r="175" spans="1:27" s="9" customFormat="1">
      <c r="A175" s="13"/>
      <c r="B175" s="14"/>
      <c r="C175" s="86"/>
      <c r="D175" s="66"/>
      <c r="E175" s="34"/>
      <c r="F175" s="34"/>
      <c r="G175" s="34"/>
      <c r="H175" s="34"/>
      <c r="I175" s="34"/>
      <c r="J175" s="61"/>
      <c r="K175" s="72"/>
      <c r="L175" s="61"/>
      <c r="M175" s="72"/>
      <c r="N175" s="61"/>
      <c r="O175" s="45"/>
      <c r="P175" s="45"/>
      <c r="Q175" s="45"/>
      <c r="R175" s="45"/>
      <c r="S175" s="45"/>
      <c r="T175" s="45"/>
      <c r="U175" s="45"/>
      <c r="V175" s="45"/>
      <c r="W175" s="45"/>
      <c r="X175" s="45"/>
      <c r="Y175" s="63"/>
      <c r="Z175" s="63"/>
      <c r="AA175" s="58"/>
    </row>
    <row r="176" spans="1:27" s="9" customFormat="1">
      <c r="A176" s="13"/>
      <c r="B176" s="14"/>
      <c r="C176" s="86"/>
      <c r="D176" s="66"/>
      <c r="E176" s="34"/>
      <c r="F176" s="34"/>
      <c r="G176" s="34"/>
      <c r="H176" s="34"/>
      <c r="I176" s="34"/>
      <c r="J176" s="61"/>
      <c r="K176" s="72"/>
      <c r="L176" s="61"/>
      <c r="M176" s="72"/>
      <c r="N176" s="61"/>
      <c r="O176" s="45"/>
      <c r="P176" s="45"/>
      <c r="Q176" s="45"/>
      <c r="R176" s="45"/>
      <c r="S176" s="45"/>
      <c r="T176" s="45"/>
      <c r="U176" s="45"/>
      <c r="V176" s="45"/>
      <c r="W176" s="45"/>
      <c r="X176" s="45"/>
      <c r="Y176" s="63"/>
      <c r="Z176" s="63"/>
      <c r="AA176" s="58"/>
    </row>
    <row r="177" spans="1:27" s="9" customFormat="1">
      <c r="A177" s="13"/>
      <c r="B177" s="14"/>
      <c r="C177" s="86"/>
      <c r="D177" s="66"/>
      <c r="E177" s="34"/>
      <c r="F177" s="34"/>
      <c r="G177" s="34"/>
      <c r="H177" s="34"/>
      <c r="I177" s="34"/>
      <c r="J177" s="61"/>
      <c r="K177" s="72"/>
      <c r="L177" s="61"/>
      <c r="M177" s="72"/>
      <c r="N177" s="61"/>
      <c r="O177" s="45"/>
      <c r="P177" s="45"/>
      <c r="Q177" s="45"/>
      <c r="R177" s="45"/>
      <c r="S177" s="45"/>
      <c r="T177" s="45"/>
      <c r="U177" s="45"/>
      <c r="V177" s="45"/>
      <c r="W177" s="45"/>
      <c r="X177" s="45"/>
      <c r="Y177" s="63"/>
      <c r="Z177" s="63"/>
      <c r="AA177" s="58"/>
    </row>
    <row r="178" spans="1:27" s="9" customFormat="1">
      <c r="A178" s="13"/>
      <c r="B178" s="14"/>
      <c r="C178" s="86"/>
      <c r="D178" s="66"/>
      <c r="E178" s="34"/>
      <c r="F178" s="34"/>
      <c r="G178" s="34"/>
      <c r="H178" s="34"/>
      <c r="I178" s="34"/>
      <c r="J178" s="61"/>
      <c r="K178" s="72"/>
      <c r="L178" s="61"/>
      <c r="M178" s="72"/>
      <c r="N178" s="61"/>
      <c r="O178" s="45"/>
      <c r="P178" s="45"/>
      <c r="Q178" s="45"/>
      <c r="R178" s="45"/>
      <c r="S178" s="45"/>
      <c r="T178" s="45"/>
      <c r="U178" s="45"/>
      <c r="V178" s="45"/>
      <c r="W178" s="45"/>
      <c r="X178" s="45"/>
      <c r="Y178" s="63"/>
      <c r="Z178" s="63"/>
      <c r="AA178" s="58"/>
    </row>
    <row r="179" spans="1:27" s="9" customFormat="1">
      <c r="A179" s="13"/>
      <c r="B179" s="14"/>
      <c r="C179" s="86"/>
      <c r="D179" s="66"/>
      <c r="E179" s="34"/>
      <c r="F179" s="34"/>
      <c r="G179" s="34"/>
      <c r="H179" s="34"/>
      <c r="I179" s="34"/>
      <c r="J179" s="61"/>
      <c r="K179" s="72"/>
      <c r="L179" s="61"/>
      <c r="M179" s="72"/>
      <c r="N179" s="61"/>
      <c r="O179" s="45"/>
      <c r="P179" s="45"/>
      <c r="Q179" s="45"/>
      <c r="R179" s="45"/>
      <c r="S179" s="45"/>
      <c r="T179" s="45"/>
      <c r="U179" s="45"/>
      <c r="V179" s="45"/>
      <c r="W179" s="45"/>
      <c r="X179" s="45"/>
      <c r="Y179" s="63"/>
      <c r="Z179" s="63"/>
      <c r="AA179" s="58"/>
    </row>
    <row r="180" spans="1:27" s="9" customFormat="1">
      <c r="A180" s="13"/>
      <c r="B180" s="14"/>
      <c r="C180" s="86"/>
      <c r="D180" s="66"/>
      <c r="E180" s="34"/>
      <c r="F180" s="34"/>
      <c r="G180" s="34"/>
      <c r="H180" s="34"/>
      <c r="I180" s="34"/>
      <c r="J180" s="61"/>
      <c r="K180" s="72"/>
      <c r="L180" s="61"/>
      <c r="M180" s="72"/>
      <c r="N180" s="61"/>
      <c r="O180" s="45"/>
      <c r="P180" s="45"/>
      <c r="Q180" s="45"/>
      <c r="R180" s="45"/>
      <c r="S180" s="45"/>
      <c r="T180" s="45"/>
      <c r="U180" s="45"/>
      <c r="V180" s="45"/>
      <c r="W180" s="45"/>
      <c r="X180" s="45"/>
      <c r="Y180" s="63"/>
      <c r="Z180" s="63"/>
      <c r="AA180" s="58"/>
    </row>
    <row r="181" spans="1:27" s="9" customFormat="1">
      <c r="A181" s="13"/>
      <c r="B181" s="14"/>
      <c r="C181" s="86"/>
      <c r="D181" s="66"/>
      <c r="E181" s="34"/>
      <c r="F181" s="34"/>
      <c r="G181" s="34"/>
      <c r="H181" s="34"/>
      <c r="I181" s="34"/>
      <c r="J181" s="61"/>
      <c r="K181" s="72"/>
      <c r="L181" s="61"/>
      <c r="M181" s="61"/>
      <c r="N181" s="61"/>
      <c r="O181" s="45"/>
      <c r="P181" s="45"/>
      <c r="Q181" s="45"/>
      <c r="R181" s="45"/>
      <c r="S181" s="45"/>
      <c r="T181" s="45"/>
      <c r="U181" s="45"/>
      <c r="V181" s="45"/>
      <c r="W181" s="45"/>
      <c r="X181" s="45"/>
      <c r="Y181" s="63"/>
      <c r="Z181" s="63"/>
      <c r="AA181" s="58"/>
    </row>
    <row r="182" spans="1:27" s="9" customFormat="1">
      <c r="A182" s="13"/>
      <c r="B182" s="14"/>
      <c r="C182" s="86"/>
      <c r="D182" s="66"/>
      <c r="E182" s="34"/>
      <c r="F182" s="34"/>
      <c r="G182" s="34"/>
      <c r="H182" s="34"/>
      <c r="I182" s="34"/>
      <c r="J182" s="61"/>
      <c r="K182" s="72"/>
      <c r="L182" s="61"/>
      <c r="M182" s="61"/>
      <c r="N182" s="61"/>
      <c r="O182" s="45"/>
      <c r="P182" s="45"/>
      <c r="Q182" s="45"/>
      <c r="R182" s="45"/>
      <c r="S182" s="45"/>
      <c r="T182" s="45"/>
      <c r="U182" s="45"/>
      <c r="V182" s="45"/>
      <c r="W182" s="45"/>
      <c r="X182" s="45"/>
      <c r="Y182" s="63"/>
      <c r="Z182" s="63"/>
      <c r="AA182" s="58"/>
    </row>
    <row r="183" spans="1:27" s="9" customFormat="1">
      <c r="A183" s="13"/>
      <c r="B183" s="14"/>
      <c r="C183" s="86"/>
      <c r="D183" s="66"/>
      <c r="E183" s="34"/>
      <c r="F183" s="34"/>
      <c r="G183" s="34"/>
      <c r="H183" s="34"/>
      <c r="I183" s="34"/>
      <c r="J183" s="61"/>
      <c r="K183" s="72"/>
      <c r="L183" s="61"/>
      <c r="M183" s="61"/>
      <c r="N183" s="61"/>
      <c r="O183" s="45"/>
      <c r="P183" s="45"/>
      <c r="Q183" s="45"/>
      <c r="R183" s="45"/>
      <c r="S183" s="45"/>
      <c r="T183" s="45"/>
      <c r="U183" s="45"/>
      <c r="V183" s="45"/>
      <c r="W183" s="45"/>
      <c r="X183" s="45"/>
      <c r="Y183" s="63"/>
      <c r="Z183" s="63"/>
      <c r="AA183" s="58"/>
    </row>
    <row r="184" spans="1:27" s="9" customFormat="1">
      <c r="A184" s="13"/>
      <c r="B184" s="14"/>
      <c r="C184" s="86"/>
      <c r="D184" s="66"/>
      <c r="E184" s="34"/>
      <c r="F184" s="34"/>
      <c r="G184" s="34"/>
      <c r="H184" s="34"/>
      <c r="I184" s="34"/>
      <c r="J184" s="61"/>
      <c r="K184" s="72"/>
      <c r="L184" s="61"/>
      <c r="M184" s="61"/>
      <c r="N184" s="61"/>
      <c r="O184" s="45"/>
      <c r="P184" s="45"/>
      <c r="Q184" s="45"/>
      <c r="R184" s="45"/>
      <c r="S184" s="45"/>
      <c r="T184" s="45"/>
      <c r="U184" s="45"/>
      <c r="V184" s="45"/>
      <c r="W184" s="45"/>
      <c r="X184" s="45"/>
      <c r="Y184" s="63"/>
      <c r="Z184" s="63"/>
      <c r="AA184" s="58"/>
    </row>
    <row r="185" spans="1:27" s="9" customFormat="1">
      <c r="A185" s="13"/>
      <c r="B185" s="14"/>
      <c r="C185" s="86"/>
      <c r="D185" s="63"/>
      <c r="E185" s="34"/>
      <c r="F185" s="34"/>
      <c r="G185" s="34"/>
      <c r="H185" s="34"/>
      <c r="I185" s="34"/>
      <c r="J185" s="61"/>
      <c r="K185" s="72"/>
      <c r="L185" s="61"/>
      <c r="M185" s="61"/>
      <c r="N185" s="61"/>
      <c r="O185" s="45"/>
      <c r="P185" s="45"/>
      <c r="Q185" s="45"/>
      <c r="R185" s="45"/>
      <c r="S185" s="45"/>
      <c r="T185" s="45"/>
      <c r="U185" s="45"/>
      <c r="V185" s="45"/>
      <c r="W185" s="45"/>
      <c r="X185" s="45"/>
      <c r="Y185" s="63"/>
      <c r="Z185" s="63"/>
      <c r="AA185" s="58"/>
    </row>
    <row r="186" spans="1:27" s="9" customFormat="1">
      <c r="A186" s="13"/>
      <c r="B186" s="14"/>
      <c r="C186" s="86"/>
      <c r="D186" s="63"/>
      <c r="E186" s="34"/>
      <c r="F186" s="34"/>
      <c r="G186" s="34"/>
      <c r="H186" s="34"/>
      <c r="I186" s="34"/>
      <c r="J186" s="61"/>
      <c r="K186" s="72"/>
      <c r="L186" s="61"/>
      <c r="M186" s="61"/>
      <c r="N186" s="61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63"/>
      <c r="Z186" s="63"/>
      <c r="AA186" s="58"/>
    </row>
    <row r="187" spans="1:27" s="9" customFormat="1">
      <c r="A187" s="13"/>
      <c r="B187" s="14"/>
      <c r="C187" s="86"/>
      <c r="D187" s="63"/>
      <c r="E187" s="34"/>
      <c r="F187" s="34"/>
      <c r="G187" s="34"/>
      <c r="H187" s="34"/>
      <c r="I187" s="34"/>
      <c r="J187" s="61"/>
      <c r="K187" s="72"/>
      <c r="L187" s="61"/>
      <c r="M187" s="61"/>
      <c r="N187" s="61"/>
      <c r="O187" s="45"/>
      <c r="P187" s="45"/>
      <c r="Q187" s="45"/>
      <c r="R187" s="45"/>
      <c r="S187" s="45"/>
      <c r="T187" s="45"/>
      <c r="U187" s="45"/>
      <c r="V187" s="45"/>
      <c r="W187" s="45"/>
      <c r="X187" s="45"/>
      <c r="Y187" s="63"/>
      <c r="Z187" s="63"/>
      <c r="AA187" s="58"/>
    </row>
    <row r="188" spans="1:27" s="9" customFormat="1">
      <c r="A188" s="13"/>
      <c r="B188" s="14"/>
      <c r="C188" s="86"/>
      <c r="D188" s="63"/>
      <c r="E188" s="34"/>
      <c r="F188" s="34"/>
      <c r="G188" s="34"/>
      <c r="H188" s="34"/>
      <c r="I188" s="34"/>
      <c r="J188" s="61"/>
      <c r="K188" s="72"/>
      <c r="L188" s="61"/>
      <c r="M188" s="61"/>
      <c r="N188" s="61"/>
      <c r="O188" s="45"/>
      <c r="P188" s="45"/>
      <c r="Q188" s="45"/>
      <c r="R188" s="45"/>
      <c r="S188" s="45"/>
      <c r="T188" s="45"/>
      <c r="U188" s="45"/>
      <c r="V188" s="45"/>
      <c r="W188" s="45"/>
      <c r="X188" s="45"/>
      <c r="Y188" s="63"/>
      <c r="Z188" s="63"/>
      <c r="AA188" s="58"/>
    </row>
    <row r="189" spans="1:27" s="9" customFormat="1">
      <c r="A189" s="13"/>
      <c r="B189" s="14"/>
      <c r="C189" s="86"/>
      <c r="D189" s="63"/>
      <c r="E189" s="34"/>
      <c r="F189" s="34"/>
      <c r="G189" s="34"/>
      <c r="H189" s="34"/>
      <c r="I189" s="34"/>
      <c r="J189" s="61"/>
      <c r="K189" s="72"/>
      <c r="L189" s="61"/>
      <c r="M189" s="61"/>
      <c r="N189" s="61"/>
      <c r="O189" s="45"/>
      <c r="P189" s="45"/>
      <c r="Q189" s="45"/>
      <c r="R189" s="45"/>
      <c r="S189" s="45"/>
      <c r="T189" s="45"/>
      <c r="U189" s="45"/>
      <c r="V189" s="45"/>
      <c r="W189" s="45"/>
      <c r="X189" s="45"/>
      <c r="Y189" s="63"/>
      <c r="Z189" s="63"/>
      <c r="AA189" s="58"/>
    </row>
    <row r="190" spans="1:27" s="9" customFormat="1">
      <c r="A190" s="13"/>
      <c r="B190" s="14"/>
      <c r="C190" s="86"/>
      <c r="D190" s="63"/>
      <c r="E190" s="34"/>
      <c r="F190" s="34"/>
      <c r="G190" s="34"/>
      <c r="H190" s="34"/>
      <c r="I190" s="34"/>
      <c r="J190" s="61"/>
      <c r="K190" s="72"/>
      <c r="L190" s="61"/>
      <c r="M190" s="61"/>
      <c r="N190" s="61"/>
      <c r="O190" s="45"/>
      <c r="P190" s="45"/>
      <c r="Q190" s="45"/>
      <c r="R190" s="45"/>
      <c r="S190" s="45"/>
      <c r="T190" s="45"/>
      <c r="U190" s="45"/>
      <c r="V190" s="45"/>
      <c r="W190" s="45"/>
      <c r="X190" s="45"/>
      <c r="Y190" s="63"/>
      <c r="Z190" s="63"/>
      <c r="AA190" s="58"/>
    </row>
    <row r="191" spans="1:27" s="9" customFormat="1">
      <c r="A191" s="13"/>
      <c r="B191" s="14"/>
      <c r="C191" s="86"/>
      <c r="D191" s="63"/>
      <c r="E191" s="34"/>
      <c r="F191" s="34"/>
      <c r="G191" s="34"/>
      <c r="H191" s="34"/>
      <c r="I191" s="34"/>
      <c r="J191" s="61"/>
      <c r="K191" s="72"/>
      <c r="L191" s="61"/>
      <c r="M191" s="61"/>
      <c r="N191" s="61"/>
      <c r="O191" s="45"/>
      <c r="P191" s="45"/>
      <c r="Q191" s="45"/>
      <c r="R191" s="45"/>
      <c r="S191" s="45"/>
      <c r="T191" s="45"/>
      <c r="U191" s="45"/>
      <c r="V191" s="45"/>
      <c r="W191" s="45"/>
      <c r="X191" s="45"/>
      <c r="Y191" s="63"/>
      <c r="Z191" s="63"/>
      <c r="AA191" s="58"/>
    </row>
    <row r="192" spans="1:27" s="9" customFormat="1">
      <c r="A192" s="13"/>
      <c r="B192" s="14"/>
      <c r="C192" s="86"/>
      <c r="D192" s="63"/>
      <c r="E192" s="34"/>
      <c r="F192" s="34"/>
      <c r="G192" s="34"/>
      <c r="H192" s="34"/>
      <c r="I192" s="34"/>
      <c r="J192" s="61"/>
      <c r="K192" s="72"/>
      <c r="L192" s="61"/>
      <c r="M192" s="61"/>
      <c r="N192" s="61"/>
      <c r="O192" s="45"/>
      <c r="P192" s="45"/>
      <c r="Q192" s="45"/>
      <c r="R192" s="45"/>
      <c r="S192" s="45"/>
      <c r="T192" s="45"/>
      <c r="U192" s="45"/>
      <c r="V192" s="45"/>
      <c r="W192" s="45"/>
      <c r="X192" s="45"/>
      <c r="Y192" s="63"/>
      <c r="Z192" s="63"/>
      <c r="AA192" s="58"/>
    </row>
    <row r="193" spans="1:27" s="9" customFormat="1">
      <c r="A193" s="13"/>
      <c r="B193" s="14"/>
      <c r="C193" s="86"/>
      <c r="D193" s="63"/>
      <c r="E193" s="34"/>
      <c r="F193" s="34"/>
      <c r="G193" s="34"/>
      <c r="H193" s="34"/>
      <c r="I193" s="34"/>
      <c r="J193" s="61"/>
      <c r="K193" s="72"/>
      <c r="L193" s="61"/>
      <c r="M193" s="61"/>
      <c r="N193" s="61"/>
      <c r="O193" s="45"/>
      <c r="P193" s="45"/>
      <c r="Q193" s="45"/>
      <c r="R193" s="45"/>
      <c r="S193" s="45"/>
      <c r="T193" s="45"/>
      <c r="U193" s="45"/>
      <c r="V193" s="45"/>
      <c r="W193" s="45"/>
      <c r="X193" s="45"/>
      <c r="Y193" s="63"/>
      <c r="Z193" s="63"/>
      <c r="AA193" s="58"/>
    </row>
    <row r="194" spans="1:27" s="9" customFormat="1">
      <c r="A194" s="13"/>
      <c r="B194" s="14"/>
      <c r="C194" s="86"/>
      <c r="D194" s="63"/>
      <c r="E194" s="34"/>
      <c r="F194" s="34"/>
      <c r="G194" s="34"/>
      <c r="H194" s="34"/>
      <c r="I194" s="34"/>
      <c r="J194" s="61"/>
      <c r="K194" s="72"/>
      <c r="L194" s="61"/>
      <c r="M194" s="61"/>
      <c r="N194" s="61"/>
      <c r="O194" s="45"/>
      <c r="P194" s="45"/>
      <c r="Q194" s="45"/>
      <c r="R194" s="45"/>
      <c r="S194" s="45"/>
      <c r="T194" s="45"/>
      <c r="U194" s="45"/>
      <c r="V194" s="45"/>
      <c r="W194" s="45"/>
      <c r="X194" s="45"/>
      <c r="Y194" s="63"/>
      <c r="Z194" s="63"/>
      <c r="AA194" s="58"/>
    </row>
    <row r="195" spans="1:27" s="9" customFormat="1">
      <c r="A195" s="13"/>
      <c r="B195" s="14"/>
      <c r="C195" s="86"/>
      <c r="D195" s="63"/>
      <c r="E195" s="34"/>
      <c r="F195" s="34"/>
      <c r="G195" s="34"/>
      <c r="H195" s="34"/>
      <c r="I195" s="34"/>
      <c r="J195" s="61"/>
      <c r="K195" s="72"/>
      <c r="L195" s="61"/>
      <c r="M195" s="61"/>
      <c r="N195" s="61"/>
      <c r="O195" s="45"/>
      <c r="P195" s="45"/>
      <c r="Q195" s="45"/>
      <c r="R195" s="45"/>
      <c r="S195" s="45"/>
      <c r="T195" s="45"/>
      <c r="U195" s="45"/>
      <c r="V195" s="45"/>
      <c r="W195" s="45"/>
      <c r="X195" s="45"/>
      <c r="Y195" s="63"/>
      <c r="Z195" s="63"/>
      <c r="AA195" s="58"/>
    </row>
    <row r="196" spans="1:27" s="9" customFormat="1">
      <c r="A196" s="13"/>
      <c r="B196" s="14"/>
      <c r="C196" s="86"/>
      <c r="D196" s="63"/>
      <c r="E196" s="34"/>
      <c r="F196" s="34"/>
      <c r="G196" s="34"/>
      <c r="H196" s="34"/>
      <c r="I196" s="34"/>
      <c r="J196" s="61"/>
      <c r="K196" s="72"/>
      <c r="L196" s="61"/>
      <c r="M196" s="61"/>
      <c r="N196" s="61"/>
      <c r="O196" s="45"/>
      <c r="P196" s="45"/>
      <c r="Q196" s="45"/>
      <c r="R196" s="45"/>
      <c r="S196" s="45"/>
      <c r="T196" s="45"/>
      <c r="U196" s="45"/>
      <c r="V196" s="45"/>
      <c r="W196" s="45"/>
      <c r="X196" s="45"/>
      <c r="Y196" s="63"/>
      <c r="Z196" s="63"/>
      <c r="AA196" s="58"/>
    </row>
    <row r="197" spans="1:27" s="9" customFormat="1">
      <c r="A197" s="13"/>
      <c r="B197" s="14"/>
      <c r="C197" s="86"/>
      <c r="D197" s="63"/>
      <c r="E197" s="34"/>
      <c r="F197" s="34"/>
      <c r="G197" s="34"/>
      <c r="H197" s="34"/>
      <c r="I197" s="34"/>
      <c r="J197" s="61"/>
      <c r="K197" s="72"/>
      <c r="L197" s="61"/>
      <c r="M197" s="61"/>
      <c r="N197" s="61"/>
      <c r="O197" s="45"/>
      <c r="P197" s="45"/>
      <c r="Q197" s="45"/>
      <c r="R197" s="45"/>
      <c r="S197" s="45"/>
      <c r="T197" s="45"/>
      <c r="U197" s="45"/>
      <c r="V197" s="45"/>
      <c r="W197" s="45"/>
      <c r="X197" s="45"/>
      <c r="Y197" s="63"/>
      <c r="Z197" s="63"/>
      <c r="AA197" s="58"/>
    </row>
    <row r="198" spans="1:27" s="9" customFormat="1">
      <c r="A198" s="13"/>
      <c r="B198" s="14"/>
      <c r="C198" s="86"/>
      <c r="D198" s="63"/>
      <c r="E198" s="34"/>
      <c r="F198" s="34"/>
      <c r="G198" s="34"/>
      <c r="H198" s="34"/>
      <c r="I198" s="34"/>
      <c r="J198" s="61"/>
      <c r="K198" s="72"/>
      <c r="L198" s="61"/>
      <c r="M198" s="61"/>
      <c r="N198" s="61"/>
      <c r="O198" s="45"/>
      <c r="P198" s="45"/>
      <c r="Q198" s="45"/>
      <c r="R198" s="45"/>
      <c r="S198" s="45"/>
      <c r="T198" s="45"/>
      <c r="U198" s="45"/>
      <c r="V198" s="45"/>
      <c r="W198" s="45"/>
      <c r="X198" s="45"/>
      <c r="Y198" s="63"/>
      <c r="Z198" s="63"/>
      <c r="AA198" s="58"/>
    </row>
    <row r="199" spans="1:27" s="9" customFormat="1">
      <c r="A199" s="13"/>
      <c r="B199" s="14"/>
      <c r="C199" s="86"/>
      <c r="D199" s="63"/>
      <c r="E199" s="34"/>
      <c r="F199" s="34"/>
      <c r="G199" s="34"/>
      <c r="H199" s="34"/>
      <c r="I199" s="34"/>
      <c r="J199" s="61"/>
      <c r="K199" s="61"/>
      <c r="L199" s="61"/>
      <c r="M199" s="61"/>
      <c r="N199" s="61"/>
      <c r="O199" s="45"/>
      <c r="P199" s="45"/>
      <c r="Q199" s="45"/>
      <c r="R199" s="45"/>
      <c r="S199" s="45"/>
      <c r="T199" s="45"/>
      <c r="U199" s="45"/>
      <c r="V199" s="45"/>
      <c r="W199" s="45"/>
      <c r="X199" s="45"/>
      <c r="Y199" s="63"/>
      <c r="Z199" s="63"/>
      <c r="AA199" s="58"/>
    </row>
    <row r="200" spans="1:27" s="9" customFormat="1">
      <c r="A200" s="13"/>
      <c r="B200" s="14"/>
      <c r="C200" s="86"/>
      <c r="D200" s="63"/>
      <c r="E200" s="34"/>
      <c r="F200" s="34"/>
      <c r="G200" s="34"/>
      <c r="H200" s="34"/>
      <c r="I200" s="34"/>
      <c r="J200" s="61"/>
      <c r="K200" s="61"/>
      <c r="L200" s="61"/>
      <c r="M200" s="61"/>
      <c r="N200" s="61"/>
      <c r="O200" s="45"/>
      <c r="P200" s="45"/>
      <c r="Q200" s="45"/>
      <c r="R200" s="45"/>
      <c r="S200" s="45"/>
      <c r="T200" s="45"/>
      <c r="U200" s="45"/>
      <c r="V200" s="45"/>
      <c r="W200" s="45"/>
      <c r="X200" s="45"/>
      <c r="Y200" s="63"/>
      <c r="Z200" s="63"/>
      <c r="AA200" s="58"/>
    </row>
    <row r="201" spans="1:27" s="9" customFormat="1">
      <c r="A201" s="13"/>
      <c r="B201" s="14"/>
      <c r="C201" s="86"/>
      <c r="D201" s="63"/>
      <c r="E201" s="34"/>
      <c r="F201" s="34"/>
      <c r="G201" s="34"/>
      <c r="H201" s="34"/>
      <c r="I201" s="34"/>
      <c r="J201" s="61"/>
      <c r="K201" s="61"/>
      <c r="L201" s="61"/>
      <c r="M201" s="61"/>
      <c r="N201" s="61"/>
      <c r="O201" s="45"/>
      <c r="P201" s="45"/>
      <c r="Q201" s="45"/>
      <c r="R201" s="45"/>
      <c r="S201" s="45"/>
      <c r="T201" s="45"/>
      <c r="U201" s="45"/>
      <c r="V201" s="45"/>
      <c r="W201" s="45"/>
      <c r="X201" s="45"/>
      <c r="Y201" s="63"/>
      <c r="Z201" s="63"/>
      <c r="AA201" s="58"/>
    </row>
    <row r="202" spans="1:27" s="9" customFormat="1">
      <c r="A202" s="13"/>
      <c r="B202" s="14"/>
      <c r="C202" s="86"/>
      <c r="D202" s="63"/>
      <c r="E202" s="34"/>
      <c r="F202" s="34"/>
      <c r="G202" s="34"/>
      <c r="H202" s="34"/>
      <c r="I202" s="34"/>
      <c r="J202" s="61"/>
      <c r="K202" s="61"/>
      <c r="L202" s="61"/>
      <c r="M202" s="61"/>
      <c r="N202" s="61"/>
      <c r="O202" s="45"/>
      <c r="P202" s="45"/>
      <c r="Q202" s="45"/>
      <c r="R202" s="45"/>
      <c r="S202" s="45"/>
      <c r="T202" s="45"/>
      <c r="U202" s="45"/>
      <c r="V202" s="45"/>
      <c r="W202" s="45"/>
      <c r="X202" s="45"/>
      <c r="Y202" s="63"/>
      <c r="Z202" s="63"/>
      <c r="AA202" s="58"/>
    </row>
    <row r="203" spans="1:27" s="9" customFormat="1">
      <c r="A203" s="13"/>
      <c r="B203" s="14"/>
      <c r="C203" s="86"/>
      <c r="D203" s="63"/>
      <c r="E203" s="34"/>
      <c r="F203" s="34"/>
      <c r="G203" s="34"/>
      <c r="H203" s="34"/>
      <c r="I203" s="34"/>
      <c r="J203" s="61"/>
      <c r="K203" s="61"/>
      <c r="L203" s="61"/>
      <c r="M203" s="61"/>
      <c r="N203" s="61"/>
      <c r="O203" s="45"/>
      <c r="P203" s="45"/>
      <c r="Q203" s="45"/>
      <c r="R203" s="45"/>
      <c r="S203" s="45"/>
      <c r="T203" s="45"/>
      <c r="U203" s="45"/>
      <c r="V203" s="45"/>
      <c r="W203" s="45"/>
      <c r="X203" s="45"/>
      <c r="Y203" s="63"/>
      <c r="Z203" s="63"/>
      <c r="AA203" s="58"/>
    </row>
    <row r="204" spans="1:27" s="9" customFormat="1">
      <c r="A204" s="13"/>
      <c r="B204" s="14"/>
      <c r="C204" s="86"/>
      <c r="D204" s="63"/>
      <c r="E204" s="34"/>
      <c r="F204" s="34"/>
      <c r="G204" s="34"/>
      <c r="H204" s="34"/>
      <c r="I204" s="34"/>
      <c r="J204" s="61"/>
      <c r="K204" s="61"/>
      <c r="L204" s="61"/>
      <c r="M204" s="61"/>
      <c r="N204" s="61"/>
      <c r="O204" s="45"/>
      <c r="P204" s="45"/>
      <c r="Q204" s="45"/>
      <c r="R204" s="45"/>
      <c r="S204" s="45"/>
      <c r="T204" s="45"/>
      <c r="U204" s="45"/>
      <c r="V204" s="45"/>
      <c r="W204" s="45"/>
      <c r="X204" s="45"/>
      <c r="Y204" s="63"/>
      <c r="Z204" s="63"/>
      <c r="AA204" s="58"/>
    </row>
    <row r="205" spans="1:27" s="9" customFormat="1">
      <c r="A205" s="13"/>
      <c r="B205" s="14"/>
      <c r="C205" s="86"/>
      <c r="D205" s="63"/>
      <c r="E205" s="34"/>
      <c r="F205" s="34"/>
      <c r="G205" s="34"/>
      <c r="H205" s="34"/>
      <c r="I205" s="34"/>
      <c r="J205" s="61"/>
      <c r="K205" s="61"/>
      <c r="L205" s="61"/>
      <c r="M205" s="61"/>
      <c r="N205" s="61"/>
      <c r="O205" s="45"/>
      <c r="P205" s="45"/>
      <c r="Q205" s="45"/>
      <c r="R205" s="45"/>
      <c r="S205" s="45"/>
      <c r="T205" s="45"/>
      <c r="U205" s="45"/>
      <c r="V205" s="45"/>
      <c r="W205" s="45"/>
      <c r="X205" s="45"/>
      <c r="Y205" s="63"/>
      <c r="Z205" s="63"/>
      <c r="AA205" s="58"/>
    </row>
    <row r="206" spans="1:27" s="9" customFormat="1">
      <c r="A206" s="13"/>
      <c r="B206" s="14"/>
      <c r="C206" s="86"/>
      <c r="D206" s="63"/>
      <c r="E206" s="34"/>
      <c r="F206" s="34"/>
      <c r="G206" s="34"/>
      <c r="H206" s="34"/>
      <c r="I206" s="34"/>
      <c r="J206" s="61"/>
      <c r="K206" s="61"/>
      <c r="L206" s="61"/>
      <c r="M206" s="61"/>
      <c r="N206" s="61"/>
      <c r="O206" s="45"/>
      <c r="P206" s="45"/>
      <c r="Q206" s="45"/>
      <c r="R206" s="45"/>
      <c r="S206" s="45"/>
      <c r="T206" s="45"/>
      <c r="U206" s="45"/>
      <c r="V206" s="45"/>
      <c r="W206" s="45"/>
      <c r="X206" s="45"/>
      <c r="Y206" s="63"/>
      <c r="Z206" s="63"/>
      <c r="AA206" s="58"/>
    </row>
    <row r="207" spans="1:27" s="9" customFormat="1">
      <c r="A207" s="13"/>
      <c r="B207" s="14"/>
      <c r="C207" s="86"/>
      <c r="D207" s="63"/>
      <c r="E207" s="34"/>
      <c r="F207" s="34"/>
      <c r="G207" s="34"/>
      <c r="H207" s="34"/>
      <c r="I207" s="34"/>
      <c r="J207" s="61"/>
      <c r="K207" s="61"/>
      <c r="L207" s="61"/>
      <c r="M207" s="61"/>
      <c r="N207" s="61"/>
      <c r="O207" s="45"/>
      <c r="P207" s="45"/>
      <c r="Q207" s="45"/>
      <c r="R207" s="45"/>
      <c r="S207" s="45"/>
      <c r="T207" s="45"/>
      <c r="U207" s="45"/>
      <c r="V207" s="45"/>
      <c r="W207" s="45"/>
      <c r="X207" s="45"/>
      <c r="Y207" s="63"/>
      <c r="Z207" s="63"/>
      <c r="AA207" s="58"/>
    </row>
    <row r="208" spans="1:27" s="9" customFormat="1">
      <c r="A208" s="13"/>
      <c r="B208" s="14"/>
      <c r="C208" s="86"/>
      <c r="D208" s="63"/>
      <c r="E208" s="34"/>
      <c r="F208" s="34"/>
      <c r="G208" s="34"/>
      <c r="H208" s="34"/>
      <c r="I208" s="34"/>
      <c r="J208" s="61"/>
      <c r="K208" s="61"/>
      <c r="L208" s="61"/>
      <c r="M208" s="61"/>
      <c r="N208" s="61"/>
      <c r="O208" s="45"/>
      <c r="P208" s="45"/>
      <c r="Q208" s="45"/>
      <c r="R208" s="45"/>
      <c r="S208" s="45"/>
      <c r="T208" s="45"/>
      <c r="U208" s="45"/>
      <c r="V208" s="45"/>
      <c r="W208" s="45"/>
      <c r="X208" s="45"/>
      <c r="Y208" s="63"/>
      <c r="Z208" s="63"/>
      <c r="AA208" s="58"/>
    </row>
    <row r="209" spans="1:37" s="9" customFormat="1">
      <c r="A209" s="8"/>
      <c r="B209" s="14"/>
      <c r="C209" s="86"/>
      <c r="D209" s="63"/>
      <c r="E209" s="34"/>
      <c r="F209" s="34"/>
      <c r="G209" s="34"/>
      <c r="H209" s="34"/>
      <c r="I209" s="34"/>
      <c r="J209" s="61"/>
      <c r="K209" s="61"/>
      <c r="L209" s="61"/>
      <c r="M209" s="61"/>
      <c r="N209" s="61"/>
      <c r="O209" s="45"/>
      <c r="P209" s="45"/>
      <c r="Q209" s="45"/>
      <c r="R209" s="45"/>
      <c r="S209" s="45"/>
      <c r="T209" s="45"/>
      <c r="U209" s="45"/>
      <c r="V209" s="45"/>
      <c r="W209" s="45"/>
      <c r="X209" s="45"/>
      <c r="Y209" s="63"/>
      <c r="Z209" s="63"/>
      <c r="AA209" s="58"/>
    </row>
    <row r="210" spans="1:37" s="9" customFormat="1">
      <c r="A210" s="8"/>
      <c r="B210" s="14"/>
      <c r="C210" s="86"/>
      <c r="D210" s="63"/>
      <c r="E210" s="34"/>
      <c r="F210" s="62"/>
      <c r="G210" s="62"/>
      <c r="H210" s="62"/>
      <c r="I210" s="62"/>
      <c r="J210" s="61"/>
      <c r="K210" s="61"/>
      <c r="L210" s="61"/>
      <c r="M210" s="61"/>
      <c r="N210" s="61"/>
      <c r="O210" s="45"/>
      <c r="P210" s="45"/>
      <c r="Q210" s="45"/>
      <c r="R210" s="45"/>
      <c r="S210" s="45"/>
      <c r="T210" s="45"/>
      <c r="U210" s="45"/>
      <c r="V210" s="45"/>
      <c r="W210" s="45"/>
      <c r="X210" s="45"/>
      <c r="Y210" s="63"/>
      <c r="Z210" s="63"/>
      <c r="AA210" s="58"/>
    </row>
    <row r="211" spans="1:37">
      <c r="A211" s="8"/>
      <c r="B211" s="14"/>
      <c r="C211" s="86"/>
      <c r="D211" s="63"/>
      <c r="E211" s="62"/>
      <c r="F211" s="62"/>
      <c r="G211" s="62"/>
      <c r="H211" s="62"/>
      <c r="I211" s="62"/>
      <c r="J211" s="61"/>
      <c r="K211" s="61"/>
      <c r="L211" s="61"/>
      <c r="M211" s="61"/>
      <c r="N211" s="61"/>
      <c r="O211" s="45"/>
      <c r="P211" s="45"/>
      <c r="Q211" s="45"/>
      <c r="R211" s="45"/>
      <c r="S211" s="45"/>
      <c r="T211" s="45"/>
      <c r="U211" s="45"/>
      <c r="V211" s="45"/>
      <c r="W211" s="45"/>
      <c r="X211" s="45"/>
      <c r="Y211" s="63"/>
      <c r="Z211" s="63"/>
      <c r="AA211" s="58"/>
      <c r="AB211" s="9"/>
      <c r="AC211" s="9"/>
      <c r="AD211" s="9"/>
      <c r="AE211" s="9"/>
      <c r="AF211" s="9"/>
      <c r="AG211" s="9"/>
      <c r="AH211" s="9"/>
      <c r="AI211" s="9"/>
      <c r="AJ211" s="9"/>
      <c r="AK211" s="9"/>
    </row>
    <row r="212" spans="1:37">
      <c r="A212" s="8"/>
      <c r="B212" s="14"/>
      <c r="C212" s="86"/>
      <c r="D212" s="63"/>
      <c r="E212" s="62"/>
      <c r="F212" s="62"/>
      <c r="G212" s="62"/>
      <c r="H212" s="62"/>
      <c r="I212" s="62"/>
      <c r="J212" s="63"/>
      <c r="K212" s="63"/>
      <c r="L212" s="63"/>
      <c r="M212" s="63"/>
      <c r="N212" s="63"/>
      <c r="O212" s="45"/>
      <c r="P212" s="45"/>
      <c r="Q212" s="45"/>
      <c r="R212" s="45"/>
      <c r="S212" s="45"/>
      <c r="T212" s="45"/>
      <c r="U212" s="45"/>
      <c r="V212" s="45"/>
      <c r="W212" s="45"/>
      <c r="X212" s="45"/>
      <c r="Y212" s="63"/>
      <c r="Z212" s="63"/>
      <c r="AA212" s="58"/>
      <c r="AB212" s="9"/>
      <c r="AC212" s="9"/>
      <c r="AD212" s="9"/>
      <c r="AE212" s="9"/>
      <c r="AF212" s="9"/>
      <c r="AG212" s="9"/>
      <c r="AH212" s="9"/>
      <c r="AI212" s="9"/>
      <c r="AJ212" s="9"/>
      <c r="AK212" s="9"/>
    </row>
    <row r="213" spans="1:37">
      <c r="A213" s="8"/>
      <c r="B213" s="14"/>
      <c r="C213" s="86"/>
      <c r="D213" s="63"/>
      <c r="E213" s="62"/>
      <c r="F213" s="62"/>
      <c r="G213" s="62"/>
      <c r="H213" s="62"/>
      <c r="I213" s="62"/>
      <c r="J213" s="63"/>
      <c r="K213" s="63"/>
      <c r="L213" s="63"/>
      <c r="M213" s="63"/>
      <c r="N213" s="63"/>
      <c r="O213" s="45"/>
      <c r="P213" s="45"/>
      <c r="Q213" s="45"/>
      <c r="R213" s="45"/>
      <c r="S213" s="45"/>
      <c r="T213" s="45"/>
      <c r="U213" s="45"/>
      <c r="V213" s="45"/>
      <c r="W213" s="45"/>
      <c r="X213" s="45"/>
      <c r="Y213" s="63"/>
      <c r="Z213" s="63"/>
      <c r="AA213" s="58"/>
      <c r="AB213" s="9"/>
      <c r="AC213" s="9"/>
      <c r="AD213" s="9"/>
      <c r="AE213" s="9"/>
      <c r="AF213" s="9"/>
      <c r="AG213" s="9"/>
      <c r="AH213" s="9"/>
      <c r="AI213" s="9"/>
      <c r="AJ213" s="9"/>
      <c r="AK213" s="9"/>
    </row>
    <row r="214" spans="1:37">
      <c r="A214" s="8"/>
      <c r="B214" s="14"/>
      <c r="C214" s="86"/>
      <c r="D214" s="63"/>
      <c r="E214" s="62"/>
      <c r="F214" s="62"/>
      <c r="G214" s="62"/>
      <c r="H214" s="62"/>
      <c r="I214" s="62"/>
      <c r="J214" s="61"/>
      <c r="K214" s="61"/>
      <c r="L214" s="61"/>
      <c r="M214" s="61"/>
      <c r="N214" s="61"/>
      <c r="O214" s="45"/>
      <c r="P214" s="45"/>
      <c r="Q214" s="45"/>
      <c r="R214" s="45"/>
      <c r="S214" s="45"/>
      <c r="T214" s="45"/>
      <c r="U214" s="45"/>
      <c r="V214" s="45"/>
      <c r="W214" s="45"/>
      <c r="X214" s="45"/>
      <c r="Y214" s="63"/>
      <c r="Z214" s="63"/>
      <c r="AA214" s="58"/>
      <c r="AB214" s="9"/>
      <c r="AC214" s="9"/>
      <c r="AD214" s="9"/>
      <c r="AE214" s="9"/>
      <c r="AF214" s="9"/>
      <c r="AG214" s="9"/>
      <c r="AH214" s="9"/>
      <c r="AI214" s="9"/>
      <c r="AJ214" s="9"/>
      <c r="AK214" s="9"/>
    </row>
    <row r="215" spans="1:37">
      <c r="A215" s="8"/>
      <c r="B215" s="14"/>
      <c r="C215" s="86"/>
      <c r="D215" s="63"/>
      <c r="E215" s="62"/>
      <c r="F215" s="62"/>
      <c r="G215" s="62"/>
      <c r="H215" s="62"/>
      <c r="I215" s="62"/>
      <c r="J215" s="61"/>
      <c r="K215" s="61"/>
      <c r="L215" s="61"/>
      <c r="M215" s="61"/>
      <c r="N215" s="61"/>
      <c r="O215" s="45"/>
      <c r="P215" s="45"/>
      <c r="Q215" s="45"/>
      <c r="R215" s="45"/>
      <c r="S215" s="45"/>
      <c r="T215" s="45"/>
      <c r="U215" s="45"/>
      <c r="V215" s="45"/>
      <c r="W215" s="45"/>
      <c r="X215" s="45"/>
      <c r="Y215" s="63"/>
      <c r="Z215" s="63"/>
      <c r="AA215" s="58"/>
      <c r="AB215" s="9"/>
      <c r="AC215" s="9"/>
      <c r="AD215" s="9"/>
      <c r="AE215" s="9"/>
      <c r="AF215" s="9"/>
      <c r="AG215" s="9"/>
      <c r="AH215" s="9"/>
      <c r="AI215" s="9"/>
      <c r="AJ215" s="9"/>
      <c r="AK215" s="9"/>
    </row>
    <row r="216" spans="1:37">
      <c r="A216" s="8"/>
      <c r="B216" s="10"/>
      <c r="C216" s="103"/>
      <c r="D216" s="63"/>
      <c r="E216" s="62"/>
      <c r="F216" s="62"/>
      <c r="G216" s="62"/>
      <c r="H216" s="62"/>
      <c r="I216" s="62"/>
      <c r="J216" s="61" t="str">
        <f ca="1">INDEX(OFFSET($B$4:$B$15,0,0,COUNTA($B$4:$B$15),1),MOD(ROWS($1:185)-1,COUNTA($B$4:$B$15))+1)</f>
        <v>Jérome</v>
      </c>
      <c r="K216" s="61"/>
      <c r="L216" s="61"/>
      <c r="M216" s="61"/>
      <c r="N216" s="61"/>
      <c r="O216" s="55"/>
      <c r="P216" s="55"/>
      <c r="Q216" s="55"/>
      <c r="R216" s="55"/>
      <c r="S216" s="55"/>
      <c r="T216" s="55"/>
      <c r="U216" s="55"/>
      <c r="V216" s="55"/>
      <c r="W216" s="55"/>
      <c r="X216" s="55"/>
      <c r="Y216" s="24"/>
      <c r="Z216" s="24"/>
      <c r="AA216" s="58"/>
      <c r="AB216" s="9"/>
      <c r="AC216" s="9"/>
      <c r="AD216" s="9"/>
      <c r="AE216" s="9"/>
      <c r="AF216" s="9"/>
      <c r="AG216" s="9"/>
      <c r="AH216" s="9"/>
      <c r="AI216" s="9"/>
      <c r="AJ216" s="9"/>
      <c r="AK216" s="9"/>
    </row>
    <row r="217" spans="1:37">
      <c r="A217" s="8"/>
      <c r="B217" s="10"/>
      <c r="C217" s="103"/>
      <c r="D217" s="24"/>
      <c r="E217" s="62"/>
      <c r="F217" s="62"/>
      <c r="G217" s="62"/>
      <c r="H217" s="62"/>
      <c r="I217" s="62"/>
      <c r="J217" s="61" t="str">
        <f ca="1">INDEX(OFFSET($B$4:$B$15,0,0,COUNTA($B$4:$B$15),1),MOD(ROWS($1:186)-1,COUNTA($B$4:$B$15))+1)</f>
        <v>Gaylord</v>
      </c>
      <c r="K217" s="61"/>
      <c r="L217" s="61"/>
      <c r="M217" s="61"/>
      <c r="N217" s="61"/>
      <c r="O217" s="55"/>
      <c r="P217" s="55"/>
      <c r="Q217" s="55"/>
      <c r="R217" s="55"/>
      <c r="S217" s="55"/>
      <c r="T217" s="55"/>
      <c r="U217" s="55"/>
      <c r="V217" s="55"/>
      <c r="W217" s="55"/>
      <c r="X217" s="55"/>
      <c r="Y217" s="24"/>
      <c r="Z217" s="24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</row>
    <row r="218" spans="1:37">
      <c r="A218" s="8"/>
      <c r="B218" s="10"/>
      <c r="C218" s="103"/>
      <c r="D218" s="24"/>
      <c r="E218" s="62"/>
      <c r="F218" s="56"/>
      <c r="G218" s="56"/>
      <c r="H218" s="56"/>
      <c r="I218" s="56"/>
      <c r="J218" s="44" t="str">
        <f ca="1">INDEX(OFFSET($B$4:$B$15,0,0,COUNTA($B$4:$B$15),1),MOD(ROWS($1:187)-1,COUNTA($B$4:$B$15))+1)</f>
        <v>Dominique</v>
      </c>
      <c r="K218" s="44"/>
      <c r="L218" s="44"/>
      <c r="M218" s="44"/>
      <c r="N218" s="44"/>
      <c r="O218" s="55"/>
      <c r="P218" s="55"/>
      <c r="Q218" s="55"/>
      <c r="R218" s="55"/>
      <c r="S218" s="55"/>
      <c r="T218" s="55"/>
      <c r="U218" s="55"/>
      <c r="V218" s="55"/>
      <c r="W218" s="55"/>
      <c r="X218" s="55"/>
      <c r="Y218" s="24"/>
      <c r="Z218" s="24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</row>
    <row r="219" spans="1:37">
      <c r="A219" s="8"/>
      <c r="B219" s="10"/>
      <c r="C219" s="103"/>
      <c r="D219" s="24"/>
      <c r="E219" s="56"/>
      <c r="F219" s="56"/>
      <c r="G219" s="56"/>
      <c r="H219" s="56"/>
      <c r="I219" s="56"/>
      <c r="J219" s="44"/>
      <c r="K219" s="44"/>
      <c r="L219" s="44"/>
      <c r="M219" s="44"/>
      <c r="N219" s="44"/>
      <c r="O219" s="55"/>
      <c r="P219" s="55"/>
      <c r="Q219" s="55"/>
      <c r="R219" s="55"/>
      <c r="S219" s="55"/>
      <c r="T219" s="55"/>
      <c r="U219" s="55"/>
      <c r="V219" s="55"/>
      <c r="W219" s="55"/>
      <c r="X219" s="55"/>
      <c r="Y219" s="24"/>
      <c r="Z219" s="24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</row>
    <row r="220" spans="1:37">
      <c r="A220" s="8"/>
      <c r="B220" s="10"/>
      <c r="C220" s="103"/>
      <c r="D220" s="24"/>
      <c r="E220" s="56"/>
      <c r="F220" s="56"/>
      <c r="G220" s="56"/>
      <c r="H220" s="56"/>
      <c r="I220" s="56"/>
      <c r="J220" s="44"/>
      <c r="K220" s="44"/>
      <c r="L220" s="44"/>
      <c r="M220" s="44"/>
      <c r="N220" s="44"/>
      <c r="O220" s="55"/>
      <c r="P220" s="55"/>
      <c r="Q220" s="55"/>
      <c r="R220" s="55"/>
      <c r="S220" s="55"/>
      <c r="T220" s="55"/>
      <c r="U220" s="55"/>
      <c r="V220" s="55"/>
      <c r="W220" s="55"/>
      <c r="X220" s="55"/>
      <c r="Y220" s="8"/>
      <c r="Z220" s="8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</row>
    <row r="221" spans="1:37">
      <c r="A221" s="8"/>
      <c r="B221" s="10"/>
      <c r="C221" s="103"/>
      <c r="D221" s="24"/>
      <c r="E221" s="56"/>
      <c r="F221" s="56"/>
      <c r="G221" s="56"/>
      <c r="H221" s="56"/>
      <c r="I221" s="56"/>
      <c r="J221" s="55"/>
      <c r="K221" s="55"/>
      <c r="L221" s="55"/>
      <c r="M221" s="55"/>
      <c r="N221" s="55"/>
      <c r="O221" s="55"/>
      <c r="P221" s="55"/>
      <c r="Q221" s="55"/>
      <c r="R221" s="55"/>
      <c r="S221" s="55"/>
      <c r="T221" s="55"/>
      <c r="U221" s="55"/>
      <c r="V221" s="55"/>
      <c r="W221" s="55"/>
      <c r="X221" s="55"/>
      <c r="Y221" s="8"/>
      <c r="Z221" s="8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</row>
    <row r="222" spans="1:37">
      <c r="A222" s="8"/>
      <c r="B222" s="10"/>
      <c r="C222" s="103"/>
      <c r="D222" s="8"/>
      <c r="E222" s="56"/>
      <c r="F222" s="56"/>
      <c r="G222" s="56"/>
      <c r="H222" s="56"/>
      <c r="I222" s="56"/>
      <c r="J222" s="55"/>
      <c r="K222" s="55"/>
      <c r="L222" s="55"/>
      <c r="M222" s="55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55"/>
      <c r="Y222" s="8"/>
      <c r="Z222" s="8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</row>
    <row r="223" spans="1:37">
      <c r="A223" s="8"/>
      <c r="B223" s="10"/>
      <c r="C223" s="103"/>
      <c r="D223" s="8"/>
      <c r="E223" s="56"/>
      <c r="F223" s="9"/>
      <c r="G223" s="9"/>
      <c r="H223" s="9"/>
      <c r="I223" s="9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8"/>
      <c r="X223" s="8"/>
      <c r="Y223" s="8"/>
      <c r="Z223" s="8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</row>
    <row r="224" spans="1:37">
      <c r="A224" s="8"/>
      <c r="B224" s="10"/>
      <c r="C224" s="103"/>
      <c r="D224" s="8"/>
      <c r="E224" s="9"/>
      <c r="F224" s="9"/>
      <c r="G224" s="9"/>
      <c r="H224" s="9"/>
      <c r="I224" s="9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8"/>
      <c r="X224" s="8"/>
      <c r="Y224" s="8"/>
      <c r="Z224" s="8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</row>
    <row r="225" spans="1:37">
      <c r="A225" s="8"/>
      <c r="B225" s="10"/>
      <c r="C225" s="103"/>
      <c r="D225" s="8"/>
      <c r="E225" s="9"/>
      <c r="F225" s="9"/>
      <c r="G225" s="9"/>
      <c r="H225" s="9"/>
      <c r="I225" s="9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8"/>
      <c r="X225" s="8"/>
      <c r="Y225" s="8"/>
      <c r="Z225" s="8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</row>
    <row r="226" spans="1:37">
      <c r="A226" s="8"/>
      <c r="B226" s="10"/>
      <c r="C226" s="103"/>
      <c r="D226" s="8"/>
      <c r="E226" s="9"/>
      <c r="F226" s="9"/>
      <c r="G226" s="9"/>
      <c r="H226" s="9"/>
      <c r="I226" s="9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8"/>
      <c r="X226" s="8"/>
      <c r="Y226" s="8"/>
      <c r="Z226" s="8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</row>
    <row r="227" spans="1:37">
      <c r="A227" s="8"/>
      <c r="B227" s="10"/>
      <c r="C227" s="103"/>
      <c r="D227" s="8"/>
      <c r="E227" s="9"/>
      <c r="F227" s="9"/>
      <c r="G227" s="9"/>
      <c r="H227" s="9"/>
      <c r="I227" s="9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8"/>
      <c r="X227" s="8"/>
      <c r="Y227" s="8"/>
      <c r="Z227" s="8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</row>
    <row r="228" spans="1:37">
      <c r="D228" s="8"/>
      <c r="E228" s="9"/>
      <c r="F228" s="9"/>
      <c r="G228" s="9"/>
      <c r="H228" s="9"/>
      <c r="I228" s="9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8"/>
      <c r="X228" s="8"/>
    </row>
    <row r="229" spans="1:37">
      <c r="D229" s="8"/>
      <c r="E229" s="9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</row>
    <row r="230" spans="1:37"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</row>
    <row r="231" spans="1:37"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</row>
    <row r="232" spans="1:37"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</row>
  </sheetData>
  <sheetProtection password="CC3D" sheet="1" objects="1" scenarios="1" selectLockedCells="1"/>
  <mergeCells count="2">
    <mergeCell ref="L1:X1"/>
    <mergeCell ref="A3:B3"/>
  </mergeCell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U31"/>
  <sheetViews>
    <sheetView workbookViewId="0">
      <selection activeCell="P13" sqref="P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8"/>
      <c r="S1" s="8"/>
      <c r="T1" s="8"/>
    </row>
    <row r="2" spans="1:21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>
      <c r="A5" s="168" t="s">
        <v>12</v>
      </c>
      <c r="B5" s="169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>
      <c r="A7" s="170" t="str">
        <f>Garde!B4</f>
        <v>Jérome</v>
      </c>
      <c r="B7" s="171"/>
      <c r="C7" s="9"/>
      <c r="D7" s="162" t="e">
        <f>IF(A7=Garde!#REF!,"Stationnaire",IF(A7=Garde!J12,"VSAV1",IF(A7=Garde!J13,"VSAV1",IF(A7=Garde!J14,"VSAV1",IF(A7=Garde!J20,"CA EPA + Table d'appel","Table d'appel")))))</f>
        <v>#REF!</v>
      </c>
      <c r="E7" s="50"/>
      <c r="F7" s="162" t="str">
        <f ca="1">IF(A7=Garde!J8,"Stationnaire",IF(A7=Garde!L12,"VSAV1",IF(A7=Garde!L13,"VSAV1",IF(A7=Garde!L14,"VSAV1",IF(A7=Garde!L20,"CA EPA + Table d'appel","Table d'appel")))))</f>
        <v>Table d'appel</v>
      </c>
      <c r="G7" s="50"/>
      <c r="H7" s="162" t="str">
        <f ca="1">IF(A7=Garde!L8,"Stationnaire",IF(A7=Garde!N12,"VSAV1",IF(A7=Garde!N13,"VSAV1",IF(A7=Garde!N14,"VSAV1",IF(A7=Garde!N20,"CA EPA + Table d'appel","Table d'appel")))))</f>
        <v>Table d'appel</v>
      </c>
      <c r="I7" s="50"/>
      <c r="J7" s="162" t="str">
        <f ca="1">IF(A7=Garde!N8,"Stationnaire",IF(A7=Garde!P12,"VSAV1",IF(A7=Garde!P13,"VSAV1",IF(A7=Garde!P14,"VSAV1",IF(A7=Garde!P20,"CA EPA + Table d'appel","Table d'appel")))))</f>
        <v>VSAV1</v>
      </c>
      <c r="K7" s="50"/>
      <c r="L7" s="162" t="str">
        <f ca="1">IF(A7=Garde!P8,"Stationnaire",IF(A7=Garde!R12,"VSAV1",IF(A7=Garde!R13,"VSAV1",IF(A7=Garde!R14,"VSAV1",IF(A7=Garde!R20,"CA EPA + Table d'appel","Table d'appel")))))</f>
        <v>Table d'appel</v>
      </c>
      <c r="M7" s="50"/>
      <c r="N7" s="162" t="str">
        <f ca="1">IF(A7=Garde!R8,"Stationnaire",IF(A7=Garde!T12,"VSAV1",IF(A7=Garde!T13,"VSAV1",IF(A7=Garde!T14,"VSAV1",IF(A7=Garde!T20,"CA EPA + Table d'appel","Table d'appel")))))</f>
        <v>CA EPA + Table d'appel</v>
      </c>
      <c r="O7" s="50"/>
      <c r="P7" s="162" t="str">
        <f ca="1">IF(A7=Garde!T8,"Stationnaire",IF(A7=Garde!V12,"VSAV1",IF(A7=Garde!V13,"VSAV1",IF(A7=Garde!V14,"VSAV1",IF(A7=Garde!V20,"CA EPA + Table d'appel","Table d'appel")))))</f>
        <v>VSAV1</v>
      </c>
      <c r="Q7" s="31"/>
      <c r="R7" s="30"/>
      <c r="S7" s="31"/>
      <c r="T7" s="30"/>
      <c r="U7" s="5"/>
    </row>
    <row r="8" spans="1:21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0"/>
      <c r="S8" s="31"/>
      <c r="T8" s="30"/>
      <c r="U8" s="5"/>
    </row>
    <row r="9" spans="1:21" ht="15" customHeight="1">
      <c r="A9" s="170"/>
      <c r="B9" s="171"/>
      <c r="C9" s="9"/>
      <c r="D9" s="163"/>
      <c r="E9" s="50"/>
      <c r="F9" s="163"/>
      <c r="G9" s="50"/>
      <c r="H9" s="163"/>
      <c r="I9" s="50"/>
      <c r="J9" s="163"/>
      <c r="K9" s="50"/>
      <c r="L9" s="163"/>
      <c r="M9" s="50"/>
      <c r="N9" s="163"/>
      <c r="O9" s="50"/>
      <c r="P9" s="163"/>
      <c r="Q9" s="31"/>
      <c r="R9" s="31"/>
      <c r="S9" s="31"/>
      <c r="T9" s="31"/>
      <c r="U9" s="5"/>
    </row>
    <row r="10" spans="1:21" ht="15.75" customHeight="1" thickBot="1">
      <c r="A10" s="172"/>
      <c r="B10" s="173"/>
      <c r="C10" s="9"/>
      <c r="D10" s="164"/>
      <c r="E10" s="50"/>
      <c r="F10" s="164"/>
      <c r="G10" s="50"/>
      <c r="H10" s="164"/>
      <c r="I10" s="50"/>
      <c r="J10" s="164"/>
      <c r="K10" s="50"/>
      <c r="L10" s="164"/>
      <c r="M10" s="50"/>
      <c r="N10" s="164"/>
      <c r="O10" s="50"/>
      <c r="P10" s="164"/>
      <c r="Q10" s="31"/>
      <c r="R10" s="31"/>
      <c r="S10" s="31"/>
      <c r="T10" s="31"/>
      <c r="U10" s="5"/>
    </row>
    <row r="11" spans="1:21" ht="6" customHeight="1">
      <c r="A11" s="36"/>
      <c r="B11" s="21"/>
      <c r="C11" s="9"/>
      <c r="D11" s="52"/>
      <c r="E11" s="50"/>
      <c r="F11" s="52"/>
      <c r="G11" s="50"/>
      <c r="H11" s="52"/>
      <c r="I11" s="50"/>
      <c r="J11" s="52"/>
      <c r="K11" s="50"/>
      <c r="L11" s="52"/>
      <c r="M11" s="50"/>
      <c r="N11" s="52"/>
      <c r="O11" s="50"/>
      <c r="P11" s="52"/>
      <c r="Q11" s="31"/>
      <c r="R11" s="31"/>
      <c r="S11" s="31"/>
      <c r="T11" s="31"/>
      <c r="U11" s="5"/>
    </row>
    <row r="12" spans="1:21">
      <c r="A12" s="36"/>
      <c r="B12" s="38"/>
      <c r="C12" s="39"/>
      <c r="D12" s="51" t="e">
        <f>IF(D7="VSAV1","!!! NIVEAU 3 !!!",IF(D7="stationnaire","Garde                        Stationnaire","  "))</f>
        <v>#REF!</v>
      </c>
      <c r="E12" s="41"/>
      <c r="F12" s="51" t="str">
        <f ca="1">IF(F7="VSAV1","!!! NIVEAU 3 !!!",IF(F7="stationnaire","Garde                        Stationnaire","  "))</f>
        <v xml:space="preserve">  </v>
      </c>
      <c r="G12" s="41"/>
      <c r="H12" s="51" t="str">
        <f ca="1">IF(H7="VSAV1","!!! NIVEAU 3 !!!",IF(H7="stationnaire","Garde                        Stationnaire","  "))</f>
        <v xml:space="preserve">  </v>
      </c>
      <c r="I12" s="41"/>
      <c r="J12" s="51" t="str">
        <f ca="1">IF(J7="VSAV1","!!! NIVEAU 3 !!!",IF(J7="stationnaire","Garde                        Stationnaire","  "))</f>
        <v>!!! NIVEAU 3 !!!</v>
      </c>
      <c r="K12" s="41"/>
      <c r="L12" s="51" t="str">
        <f ca="1">IF(L7="VSAV1","!!! NIVEAU 3 !!!",IF(L7="stationnaire","Garde                        Stationnaire","  "))</f>
        <v xml:space="preserve">  </v>
      </c>
      <c r="M12" s="41"/>
      <c r="N12" s="51" t="str">
        <f ca="1">IF(N7="VSAV1","!!! NIVEAU 3 !!!",IF(N7="stationnaire","Garde                        Stationnaire","  "))</f>
        <v xml:space="preserve">  </v>
      </c>
      <c r="O12" s="41"/>
      <c r="P12" s="51" t="str">
        <f ca="1">IF(P7="VSAV1","!!! NIVEAU 3 !!!",IF(P7="stationnaire","Garde                        Stationnaire","  "))</f>
        <v>!!! NIVEAU 3 !!!</v>
      </c>
      <c r="Q12" s="41"/>
      <c r="R12" s="31"/>
      <c r="S12" s="31"/>
      <c r="T12" s="31"/>
      <c r="U12" s="5"/>
    </row>
    <row r="13" spans="1:21">
      <c r="A13" s="36"/>
      <c r="B13" s="21"/>
      <c r="C13" s="9"/>
      <c r="D13" s="53" t="str">
        <f ca="1">IF(Garde!B4=Garde!J28," !!! + Nids VTU",IF(Garde!B4=Garde!J29," !!! + Nids VTU",IF(Garde!B4=Garde!J30," !!! + Nids Complément VTU","")))</f>
        <v/>
      </c>
      <c r="E13" s="54"/>
      <c r="F13" s="53" t="str">
        <f ca="1">IF(Garde!B4=Garde!L28," !!! + Nids VTU",IF(Garde!B4=Garde!L29," !!! + Nids VTU",IF(Garde!B4=Garde!L30," !!! + Nids Complément VTU","")))</f>
        <v xml:space="preserve"> !!! + Nids VTU</v>
      </c>
      <c r="G13" s="54"/>
      <c r="H13" s="53" t="str">
        <f ca="1">IF(Garde!B4=Garde!N28," !!! + Nids VTU",IF(Garde!B4=Garde!N29," !!! + Nids VTU",IF(Garde!B4=Garde!N30," !!! + Nids Complément VTU","")))</f>
        <v/>
      </c>
      <c r="I13" s="54"/>
      <c r="J13" s="53" t="str">
        <f ca="1">IF(Garde!B4=Garde!P28," !!! + Nids VTU",IF(Garde!B4=Garde!P29," !!! + Nids VTU",IF(Garde!B4=Garde!P30," !!! + Nids Complément VTU","")))</f>
        <v/>
      </c>
      <c r="K13" s="54"/>
      <c r="L13" s="53" t="str">
        <f ca="1">IF(Garde!B4=Garde!R28," !!! + Nids VTU",IF(Garde!B4=Garde!R29," !!! + Nids VTU",IF(Garde!B4=Garde!R30," !!! + Nids Complément VTU","")))</f>
        <v xml:space="preserve"> !!! + Nids VTU</v>
      </c>
      <c r="M13" s="54"/>
      <c r="N13" s="53" t="str">
        <f ca="1">IF(Garde!B4=Garde!T28," !!! + Nids VTU",IF(Garde!B4=Garde!T29," !!! + Nids VTU",IF(Garde!B4=Garde!T30," !!! + Nids Complément VTU","")))</f>
        <v/>
      </c>
      <c r="O13" s="54"/>
      <c r="P13" s="53" t="e">
        <f ca="1">IF(Garde!B4=Garde!V28," !!! + Nids VTU",IF(Garde!B4=Garde!V29,"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>
      <c r="A17" s="161"/>
      <c r="B17" s="161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>
      <c r="A30" s="2"/>
      <c r="B30" s="3"/>
      <c r="C30" s="3"/>
    </row>
    <row r="31" spans="1:20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VSAV1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VSAV1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Stationnaire</v>
      </c>
      <c r="M6" s="50"/>
      <c r="N6" s="162" t="str">
        <f ca="1">IF(A7=Garde!T8,"Stationnaire",IF(A7=Garde!T12,"VSAV1",IF(A7=Garde!T13,"VSAV1",IF(A7=Garde!T14,"VSAV1",IF(A7=Garde!T20,"CA EPA + Table d'appel","Table d'appel")))))</f>
        <v>VSAV1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</row>
    <row r="7" spans="1:19" ht="15" customHeight="1">
      <c r="A7" s="170" t="str">
        <f>Garde!B13</f>
        <v>Gilles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0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!!! NIVEAU 3 !!!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Garde                        Stationnaire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3" t="str">
        <f ca="1">IF(A7=Garde!J28," !!! + Nids VTU",IF(A7=Garde!J29," !!! + Nids VTU",IF(A7=Garde!J30," !!! + Nids Complément VTU","")))</f>
        <v/>
      </c>
      <c r="E12" s="54"/>
      <c r="F12" s="53" t="str">
        <f ca="1">IF(A7=Garde!L28," !!! + Nids VTU",IF(A7=Garde!L29," !!! + Nids VTU",IF(A7=Garde!L30," !!! + Nids Complément VTU","")))</f>
        <v/>
      </c>
      <c r="G12" s="54"/>
      <c r="H12" s="53" t="str">
        <f ca="1">IF(A7=Garde!N28," !!! + Nids VTU",IF(A7=Garde!N29," !!! + Nids VTU",IF(A7=Garde!N30," !!! + Nids Complément VTU","")))</f>
        <v/>
      </c>
      <c r="I12" s="54"/>
      <c r="J12" s="53" t="str">
        <f ca="1">IF(A7=Garde!P28," !!! + Nids VTU",IF(A7=Garde!P29," !!! + Nids VTU",IF(A7=Garde!P30," !!! + Nids Complément VTU","")))</f>
        <v/>
      </c>
      <c r="K12" s="54"/>
      <c r="L12" s="53" t="str">
        <f ca="1">IF(A7=Garde!R28," !!! + Nids VTU",IF(A7=Garde!R29," !!! + Nids VTU",IF(A7=Garde!R30," !!! + Nids Complément VTU","")))</f>
        <v/>
      </c>
      <c r="M12" s="54"/>
      <c r="N12" s="53" t="str">
        <f ca="1">IF(A7=Garde!T28," !!! + Nids VTU",IF(A7=Garde!T29," !!! + Nids VTU",IF(A7=Garde!T30," !!! + Nids Complément VTU","")))</f>
        <v/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Stationnaire</v>
      </c>
      <c r="E6" s="50"/>
      <c r="F6" s="162" t="str">
        <f ca="1">IF(A7=Garde!L8,"Stationnaire",IF(A7=Garde!L12,"VSAV1",IF(A7=Garde!L13,"VSAV1",IF(A7=Garde!L14,"VSAV1",IF(A7=Garde!L20,"CA EPA + Table d'appel","Table d'appel")))))</f>
        <v>VSAV1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VSAV1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CA EPA + Table d'appel</v>
      </c>
      <c r="Q6" s="31"/>
      <c r="R6" s="32"/>
      <c r="S6" s="9"/>
      <c r="T6" s="9"/>
    </row>
    <row r="7" spans="1:20" ht="15" customHeight="1">
      <c r="A7" s="170" t="str">
        <f>Garde!B5</f>
        <v>Gaylord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6" customHeight="1">
      <c r="A11" s="36"/>
      <c r="B11" s="21"/>
      <c r="C11" s="9"/>
      <c r="D11" s="51" t="str">
        <f ca="1">IF(D6="VSAV1","!!! NIVEAU 3 !!!",IF(D6="stationnaire","Garde                        Stationnaire","  "))</f>
        <v>Garde                        Stationnaire</v>
      </c>
      <c r="E11" s="41"/>
      <c r="F11" s="51" t="str">
        <f ca="1">IF(F6="VSAV1","!!! NIVEAU 3 !!!",IF(F6="stationnaire","Garde                        Stationnaire","  "))</f>
        <v>!!! NIVEAU 3 !!!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!!! NIVEAU 3 !!!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53" t="str">
        <f ca="1">IF(A7=Garde!J28," !!! + Nids VTU",IF(A7=Garde!J29," !!! + Nids VTU",IF(A7=Garde!J30," !!! + Nids Complément VTU","")))</f>
        <v/>
      </c>
      <c r="E12" s="54"/>
      <c r="F12" s="53" t="str">
        <f ca="1">IF(A7=Garde!L28," !!! + Nids VTU",IF(A7=Garde!L29," !!! + Nids VTU",IF(A7=Garde!L30," !!! + Nids Complément VTU","")))</f>
        <v/>
      </c>
      <c r="G12" s="54"/>
      <c r="H12" s="53" t="str">
        <f ca="1">IF(A7=Garde!N28," !!! + Nids VTU",IF(A7=Garde!N29," !!! + Nids VTU",IF(A7=Garde!N30," !!! + Nids Complément VTU","")))</f>
        <v xml:space="preserve"> !!! + Nids VTU</v>
      </c>
      <c r="I12" s="54"/>
      <c r="J12" s="53" t="str">
        <f ca="1">IF(A7=Garde!P28," !!! + Nids VTU",IF(A7=Garde!P29," !!! + Nids VTU",IF(A7=Garde!P30," !!! + Nids Complément VTU","")))</f>
        <v xml:space="preserve"> !!! + Nids VTU</v>
      </c>
      <c r="K12" s="54"/>
      <c r="L12" s="53" t="str">
        <f ca="1">IF(A7=Garde!R28," !!! + Nids VTU",IF(A7=Garde!R29," !!! + Nids VTU",IF(A7=Garde!R30," !!! + Nids Complément VTU","")))</f>
        <v/>
      </c>
      <c r="M12" s="54"/>
      <c r="N12" s="53" t="str">
        <f ca="1">IF(A7=Garde!T28," !!! + Nids VTU",IF(A7=Garde!T29," !!! + Nids VTU",IF(A7=Garde!T30," !!! + Nids Complément VTU","")))</f>
        <v xml:space="preserve"> !!! + Nids VTU</v>
      </c>
      <c r="O12" s="54"/>
      <c r="P12" s="53" t="str">
        <f ca="1">IF(A7=Garde!V28," !!! + Nids VTU",IF(A7=Garde!V29," !!! + Nids VTU",IF(A7=Garde!#REF!," !!! + Nids Complément VTU","")))</f>
        <v xml:space="preserve"> !!! + Nids VTU</v>
      </c>
      <c r="Q12" s="31"/>
      <c r="R12" s="32"/>
      <c r="S12" s="9"/>
      <c r="T12" s="9"/>
    </row>
    <row r="13" spans="1:20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4"/>
      <c r="B27" s="3"/>
      <c r="C27" s="3"/>
    </row>
    <row r="28" spans="1:20" ht="15.75" thickBot="1">
      <c r="A28" s="4"/>
      <c r="B28" s="3"/>
      <c r="C28" s="3"/>
    </row>
    <row r="29" spans="1:20" ht="15.75" thickBot="1">
      <c r="A29" s="4"/>
      <c r="B29" s="3"/>
      <c r="C29" s="3"/>
      <c r="L29" s="26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1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>
      <c r="A6" s="28"/>
      <c r="B6" s="29"/>
      <c r="C6" s="9"/>
      <c r="D6" s="162" t="e">
        <f ca="1">IF(A7=Garde!J8,"Stationnaire",IF(A7=Garde!J12,"VSAV1",IF(A7=Garde!J13,"VSAV1",IF(A7=Garde!J14,"VSAV1",IF(A7=Garde!J20,"CA EPA + Table d'appel","Table d'appel")))))</f>
        <v>#REF!</v>
      </c>
      <c r="E6" s="50"/>
      <c r="F6" s="162" t="e">
        <f ca="1">IF(A7=Garde!L8,"Stationnaire",IF(A7=Garde!L12,"VSAV1",IF(A7=Garde!L13,"VSAV1",IF(A7=Garde!L14,"VSAV1",IF(A7=Garde!L20,"CA EPA + Table d'appel","Table d'appel")))))</f>
        <v>#REF!</v>
      </c>
      <c r="G6" s="50"/>
      <c r="H6" s="162" t="e">
        <f ca="1">IF(A7=Garde!N8,"Stationnaire",IF(A7=Garde!N12,"VSAV1",IF(A7=Garde!N13,"VSAV1",IF(A7=Garde!N14,"VSAV1",IF(A7=Garde!N20,"CA EPA + Table d'appel","Table d'appel")))))</f>
        <v>#REF!</v>
      </c>
      <c r="I6" s="50"/>
      <c r="J6" s="162" t="e">
        <f ca="1">IF(A7=Garde!P8,"Stationnaire",IF(A7=Garde!P12,"VSAV1",IF(A7=Garde!P13,"VSAV1",IF(A7=Garde!P14,"VSAV1",IF(A7=Garde!P20,"CA EPA + Table d'appel","Table d'appel")))))</f>
        <v>#REF!</v>
      </c>
      <c r="K6" s="50"/>
      <c r="L6" s="162" t="e">
        <f ca="1">IF(A7=Garde!R8,"Stationnaire",IF(A7=Garde!R12,"VSAV1",IF(A7=Garde!R13,"VSAV1",IF(A7=Garde!R14,"VSAV1",IF(A7=Garde!R20,"CA EPA + Table d'appel","Table d'appel")))))</f>
        <v>#REF!</v>
      </c>
      <c r="M6" s="50"/>
      <c r="N6" s="162" t="e">
        <f ca="1">IF(A7=Garde!T8,"Stationnaire",IF(A7=Garde!T12,"VSAV1",IF(A7=Garde!T13,"VSAV1",IF(A7=Garde!T14,"VSAV1",IF(A7=Garde!T20,"CA EPA + Table d'appel","Table d'appel")))))</f>
        <v>#REF!</v>
      </c>
      <c r="O6" s="50"/>
      <c r="P6" s="162" t="e">
        <f ca="1">IF(A7=Garde!V8,"Stationnaire",IF(A7=Garde!V12,"VSAV1",IF(A7=Garde!V13,"VSAV1",IF(A7=Garde!V14,"VSAV1",IF(A7=Garde!V20,"CA EPA + Table d'appel","Table d'appel")))))</f>
        <v>#REF!</v>
      </c>
      <c r="Q6" s="31"/>
      <c r="R6" s="32"/>
      <c r="S6" s="9"/>
      <c r="T6" s="9"/>
      <c r="U6" s="9"/>
    </row>
    <row r="7" spans="1:21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  <c r="U7" s="9"/>
    </row>
    <row r="8" spans="1:21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  <c r="U8" s="9"/>
    </row>
    <row r="9" spans="1:21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  <c r="U9" s="9"/>
    </row>
    <row r="10" spans="1:21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  <c r="U10" s="9"/>
    </row>
    <row r="11" spans="1:21" ht="36.75" customHeight="1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>
      <c r="A12" s="36"/>
      <c r="B12" s="21"/>
      <c r="C12" s="9"/>
      <c r="D12" s="53" t="e">
        <f ca="1">IF(A7=Garde!J28," !!! + Nids VTU",IF(A7=Garde!J29," !!! + Nids VTU",IF(A7=Garde!J30," !!! + Nids Complément VTU","")))</f>
        <v>#REF!</v>
      </c>
      <c r="E12" s="54"/>
      <c r="F12" s="53" t="e">
        <f ca="1">IF(A7=Garde!L28," !!! + Nids VTU",IF(A7=Garde!L29," !!! + Nids VTU",IF(A7=Garde!L30," !!! + Nids Complément VTU","")))</f>
        <v>#REF!</v>
      </c>
      <c r="G12" s="54"/>
      <c r="H12" s="53" t="e">
        <f ca="1">IF(A7=Garde!N28," !!! + Nids VTU",IF(A7=Garde!N29," !!! + Nids VTU",IF(A7=Garde!N30," !!! + Nids Complément VTU","")))</f>
        <v>#REF!</v>
      </c>
      <c r="I12" s="54"/>
      <c r="J12" s="53" t="e">
        <f ca="1">IF(A7=Garde!P28," !!! + Nids VTU",IF(A7=Garde!P29," !!! + Nids VTU",IF(A7=Garde!P30," !!! + Nids Complément VTU","")))</f>
        <v>#REF!</v>
      </c>
      <c r="K12" s="54"/>
      <c r="L12" s="53" t="e">
        <f ca="1">IF(A7=Garde!R28," !!! + Nids VTU",IF(A7=Garde!R29," !!! + Nids VTU",IF(A7=Garde!R30," !!! + Nids Complément VTU","")))</f>
        <v>#REF!</v>
      </c>
      <c r="M12" s="54"/>
      <c r="N12" s="53" t="e">
        <f ca="1">IF(A7=Garde!T28," !!! + Nids VTU",IF(A7=Garde!T29," !!! + Nids VTU",IF(A7=Garde!T30," !!! + Nids Complément VTU","")))</f>
        <v>#REF!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  <c r="T12" s="9"/>
      <c r="U12" s="9"/>
    </row>
    <row r="13" spans="1:21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>
      <c r="A30" s="4"/>
      <c r="B30" s="3"/>
      <c r="C30" s="3"/>
    </row>
    <row r="31" spans="1:21">
      <c r="A31" s="4"/>
      <c r="B31" s="3"/>
      <c r="C31" s="3"/>
    </row>
    <row r="32" spans="1:21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e">
        <f ca="1">IF(A7=Garde!J8,"Stationnaire",IF(A7=Garde!J12,"VSAV1",IF(A7=Garde!J13,"VSAV1",IF(A7=Garde!J14,"VSAV1",IF(A7=Garde!J20,"CA EPA + Table d'appel","Table d'appel")))))</f>
        <v>#REF!</v>
      </c>
      <c r="E6" s="50"/>
      <c r="F6" s="162" t="e">
        <f ca="1">IF(A7=Garde!L8,"Stationnaire",IF(A7=Garde!L12,"VSAV1",IF(A7=Garde!L13,"VSAV1",IF(A7=Garde!L14,"VSAV1",IF(A7=Garde!L20,"CA EPA + Table d'appel","Table d'appel")))))</f>
        <v>#REF!</v>
      </c>
      <c r="G6" s="50"/>
      <c r="H6" s="162" t="e">
        <f ca="1">IF(A7=Garde!N8,"Stationnaire",IF(A7=Garde!N12,"VSAV1",IF(A7=Garde!N13,"VSAV1",IF(A7=Garde!N14,"VSAV1",IF(A7=Garde!N20,"CA EPA + Table d'appel","Table d'appel")))))</f>
        <v>#REF!</v>
      </c>
      <c r="I6" s="50"/>
      <c r="J6" s="162" t="e">
        <f ca="1">IF(A7=Garde!P8,"Stationnaire",IF(A7=Garde!P12,"VSAV1",IF(A7=Garde!P13,"VSAV1",IF(A7=Garde!P14,"VSAV1",IF(A7=Garde!P20,"CA EPA + Table d'appel","Table d'appel")))))</f>
        <v>#REF!</v>
      </c>
      <c r="K6" s="50"/>
      <c r="L6" s="162" t="e">
        <f ca="1">IF(A7=Garde!R8,"Stationnaire",IF(A7=Garde!R12,"VSAV1",IF(A7=Garde!R13,"VSAV1",IF(A7=Garde!R14,"VSAV1",IF(A7=Garde!R20,"CA EPA + Table d'appel","Table d'appel")))))</f>
        <v>#REF!</v>
      </c>
      <c r="M6" s="50"/>
      <c r="N6" s="162" t="e">
        <f ca="1">IF(A7=Garde!T8,"Stationnaire",IF(A7=Garde!T12,"VSAV1",IF(A7=Garde!T13,"VSAV1",IF(A7=Garde!T14,"VSAV1",IF(A7=Garde!T20,"CA EPA + Table d'appel","Table d'appel")))))</f>
        <v>#REF!</v>
      </c>
      <c r="O6" s="50"/>
      <c r="P6" s="162" t="e">
        <f ca="1">IF(A7=Garde!V8,"Stationnaire",IF(A7=Garde!V12,"VSAV1",IF(A7=Garde!V13,"VSAV1",IF(A7=Garde!V14,"VSAV1",IF(A7=Garde!V20,"CA EPA + Table d'appel","Table d'appel")))))</f>
        <v>#REF!</v>
      </c>
      <c r="Q6" s="31"/>
      <c r="R6" s="32"/>
      <c r="S6" s="9"/>
    </row>
    <row r="7" spans="1:19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4.5" customHeight="1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3" t="e">
        <f ca="1">IF(A7=Garde!J28," !!! + Nids VTU",IF(A7=Garde!J29," !!! + Nids VTU",IF(A7=Garde!J30," !!! + Nids Complément VTU","")))</f>
        <v>#REF!</v>
      </c>
      <c r="E12" s="54"/>
      <c r="F12" s="53" t="e">
        <f ca="1">IF(A7=Garde!L28," !!! + Nids VTU",IF(A7=Garde!L29," !!! + Nids VTU",IF(A7=Garde!L30," !!! + Nids Complément VTU","")))</f>
        <v>#REF!</v>
      </c>
      <c r="G12" s="54"/>
      <c r="H12" s="53" t="e">
        <f ca="1">IF(A7=Garde!N28," !!! + Nids VTU",IF(A7=Garde!N29," !!! + Nids VTU",IF(A7=Garde!N30," !!! + Nids Complément VTU","")))</f>
        <v>#REF!</v>
      </c>
      <c r="I12" s="54"/>
      <c r="J12" s="53" t="e">
        <f ca="1">IF(A7=Garde!P28," !!! + Nids VTU",IF(A7=Garde!P29," !!! + Nids VTU",IF(A7=Garde!P30," !!! + Nids Complément VTU","")))</f>
        <v>#REF!</v>
      </c>
      <c r="K12" s="54"/>
      <c r="L12" s="53" t="e">
        <f ca="1">IF(A7=Garde!R28," !!! + Nids VTU",IF(A7=Garde!R29," !!! + Nids VTU",IF(A7=Garde!R30," !!! + Nids Complément VTU","")))</f>
        <v>#REF!</v>
      </c>
      <c r="M12" s="54"/>
      <c r="N12" s="53" t="e">
        <f ca="1">IF(A7=Garde!T28," !!! + Nids VTU",IF(A7=Garde!T29," !!! + Nids VTU",IF(A7=Garde!T30," !!! + Nids Complément VTU","")))</f>
        <v>#REF!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4"/>
      <c r="B27" s="3"/>
      <c r="C27" s="3"/>
    </row>
    <row r="28" spans="1:19" ht="15.75" thickBot="1">
      <c r="A28" s="4"/>
      <c r="B28" s="3"/>
      <c r="C28" s="3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8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Table d'appel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</row>
    <row r="7" spans="1:18" ht="15" customHeight="1">
      <c r="A7" s="170">
        <f>Garde!B7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</row>
    <row r="8" spans="1:18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</row>
    <row r="9" spans="1:18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</row>
    <row r="10" spans="1:18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</row>
    <row r="11" spans="1:18" ht="37.5" customHeight="1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</row>
    <row r="12" spans="1:18" ht="30">
      <c r="A12" s="36"/>
      <c r="B12" s="21"/>
      <c r="C12" s="9"/>
      <c r="D12" s="53" t="str">
        <f ca="1">IF(A7=Garde!J28," !!! + Nids VTU",IF(A7=Garde!J29," !!! + Nids VTU",IF(A7=Garde!J30," !!! + Nids Complément VTU","")))</f>
        <v xml:space="preserve"> !!! + Nids Complément VTU</v>
      </c>
      <c r="E12" s="54"/>
      <c r="F12" s="53" t="str">
        <f ca="1">IF(A7=Garde!L28," !!! + Nids VTU",IF(A7=Garde!L29," !!! + Nids VTU",IF(A7=Garde!L30," !!! + Nids Complément VTU","")))</f>
        <v xml:space="preserve"> !!! + Nids Complément VTU</v>
      </c>
      <c r="G12" s="54"/>
      <c r="H12" s="53" t="str">
        <f ca="1">IF(A7=Garde!N28," !!! + Nids VTU",IF(A7=Garde!N29," !!! + Nids VTU",IF(A7=Garde!N30," !!! + Nids Complément VTU","")))</f>
        <v xml:space="preserve"> !!! + Nids Complément VTU</v>
      </c>
      <c r="I12" s="54"/>
      <c r="J12" s="53" t="str">
        <f ca="1">IF(A7=Garde!P28," !!! + Nids VTU",IF(A7=Garde!P29," !!! + Nids VTU",IF(A7=Garde!P30," !!! + Nids Complément VTU","")))</f>
        <v xml:space="preserve"> !!! + Nids Complément VTU</v>
      </c>
      <c r="K12" s="54"/>
      <c r="L12" s="53" t="str">
        <f ca="1">IF(A7=Garde!R28," !!! + Nids VTU",IF(A7=Garde!R29," !!! + Nids VTU",IF(A7=Garde!R30," !!! + Nids Complément VTU","")))</f>
        <v xml:space="preserve"> !!! + Nids Complément VTU</v>
      </c>
      <c r="M12" s="54"/>
      <c r="N12" s="53" t="str">
        <f ca="1">IF(A7=Garde!T28," !!! + Nids VTU",IF(A7=Garde!T29," !!! + Nids VTU",IF(A7=Garde!T30," !!! + Nids Complément VTU","")))</f>
        <v xml:space="preserve"> !!! + Nids Complément VTU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</row>
    <row r="13" spans="1:18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>
      <c r="A23" s="4"/>
      <c r="B23" s="3"/>
      <c r="C23" s="3"/>
    </row>
    <row r="24" spans="1:18">
      <c r="A24" s="4"/>
      <c r="B24" s="3"/>
      <c r="C24" s="3"/>
    </row>
    <row r="25" spans="1:18">
      <c r="A25" s="4"/>
      <c r="B25" s="3"/>
      <c r="C25" s="3"/>
    </row>
    <row r="26" spans="1:18">
      <c r="A26" s="4"/>
      <c r="B26" s="3"/>
      <c r="C26" s="3"/>
    </row>
    <row r="27" spans="1:18">
      <c r="A27" s="4"/>
      <c r="B27" s="3"/>
      <c r="C27" s="3"/>
    </row>
    <row r="28" spans="1:18" ht="15.75" thickBot="1">
      <c r="A28" s="4"/>
      <c r="B28" s="3"/>
      <c r="C28" s="3"/>
    </row>
    <row r="29" spans="1:18" ht="15.75" thickBot="1">
      <c r="A29" s="4"/>
      <c r="B29" s="3"/>
      <c r="C29" s="3"/>
      <c r="L29" s="26"/>
    </row>
    <row r="30" spans="1:18">
      <c r="A30" s="4"/>
      <c r="B30" s="3"/>
      <c r="C30" s="3"/>
    </row>
    <row r="31" spans="1:18">
      <c r="A31" s="4"/>
      <c r="B31" s="3"/>
      <c r="C31" s="3"/>
    </row>
    <row r="32" spans="1:18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Table d'appel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</row>
    <row r="7" spans="1:19" ht="15" customHeight="1">
      <c r="A7" s="170">
        <f>Garde!B8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.75" customHeight="1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ht="30">
      <c r="A12" s="36"/>
      <c r="B12" s="21"/>
      <c r="C12" s="9"/>
      <c r="D12" s="53" t="str">
        <f ca="1">IF(A7=Garde!J28," !!! + Nids VTU",IF(A7=Garde!J29," !!! + Nids VTU",IF(A7=Garde!J30," !!! + Nids Complément VTU","")))</f>
        <v xml:space="preserve"> !!! + Nids Complément VTU</v>
      </c>
      <c r="E12" s="54"/>
      <c r="F12" s="53" t="str">
        <f ca="1">IF(A7=Garde!L28," !!! + Nids VTU",IF(A7=Garde!L29," !!! + Nids VTU",IF(A7=Garde!L30," !!! + Nids Complément VTU","")))</f>
        <v xml:space="preserve"> !!! + Nids Complément VTU</v>
      </c>
      <c r="G12" s="54"/>
      <c r="H12" s="53" t="str">
        <f ca="1">IF(A7=Garde!N28," !!! + Nids VTU",IF(A7=Garde!N29," !!! + Nids VTU",IF(A7=Garde!N30," !!! + Nids Complément VTU","")))</f>
        <v xml:space="preserve"> !!! + Nids Complément VTU</v>
      </c>
      <c r="I12" s="54"/>
      <c r="J12" s="53" t="str">
        <f ca="1">IF(A7=Garde!P28," !!! + Nids VTU",IF(A7=Garde!P29," !!! + Nids VTU",IF(A7=Garde!P30," !!! + Nids Complément VTU","")))</f>
        <v xml:space="preserve"> !!! + Nids Complément VTU</v>
      </c>
      <c r="K12" s="54"/>
      <c r="L12" s="53" t="str">
        <f ca="1">IF(A7=Garde!R28," !!! + Nids VTU",IF(A7=Garde!R29," !!! + Nids VTU",IF(A7=Garde!R30," !!! + Nids Complément VTU","")))</f>
        <v xml:space="preserve"> !!! + Nids Complément VTU</v>
      </c>
      <c r="M12" s="54"/>
      <c r="N12" s="53" t="str">
        <f ca="1">IF(A7=Garde!T28," !!! + Nids VTU",IF(A7=Garde!T29," !!! + Nids VTU",IF(A7=Garde!T30," !!! + Nids Complément VTU","")))</f>
        <v xml:space="preserve"> !!! + Nids Complément VTU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4"/>
      <c r="B26" s="3"/>
      <c r="C26" s="3"/>
    </row>
    <row r="27" spans="1:19">
      <c r="A27" s="4"/>
      <c r="B27" s="3"/>
      <c r="C27" s="3"/>
    </row>
    <row r="28" spans="1:19" ht="15.75" thickBot="1">
      <c r="A28" s="4"/>
      <c r="B28" s="3"/>
      <c r="C28" s="3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Table d'appel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  <c r="T6" s="9"/>
    </row>
    <row r="7" spans="1:20" ht="15" customHeight="1">
      <c r="A7" s="170">
        <f>Garde!B10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3" customHeight="1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ht="30">
      <c r="A12" s="36"/>
      <c r="B12" s="21"/>
      <c r="C12" s="9"/>
      <c r="D12" s="53" t="str">
        <f ca="1">IF(A7=Garde!J28," !!! + Nids VTU",IF(A7=Garde!J29," !!! + Nids VTU",IF(A7=Garde!J30," !!! + Nids Complément VTU","")))</f>
        <v xml:space="preserve"> !!! + Nids Complément VTU</v>
      </c>
      <c r="E12" s="54"/>
      <c r="F12" s="53" t="str">
        <f ca="1">IF(A7=Garde!L28," !!! + Nids VTU",IF(A7=Garde!L29," !!! + Nids VTU",IF(A7=Garde!L30," !!! + Nids Complément VTU","")))</f>
        <v xml:space="preserve"> !!! + Nids Complément VTU</v>
      </c>
      <c r="G12" s="54"/>
      <c r="H12" s="53" t="str">
        <f ca="1">IF(A7=Garde!N28," !!! + Nids VTU",IF(A7=Garde!N29," !!! + Nids VTU",IF(A7=Garde!N30," !!! + Nids Complément VTU","")))</f>
        <v xml:space="preserve"> !!! + Nids Complément VTU</v>
      </c>
      <c r="I12" s="54"/>
      <c r="J12" s="53" t="str">
        <f ca="1">IF(A7=Garde!P28," !!! + Nids VTU",IF(A7=Garde!P29," !!! + Nids VTU",IF(A7=Garde!P30," !!! + Nids Complément VTU","")))</f>
        <v xml:space="preserve"> !!! + Nids Complément VTU</v>
      </c>
      <c r="K12" s="54"/>
      <c r="L12" s="53" t="str">
        <f ca="1">IF(A7=Garde!R28," !!! + Nids VTU",IF(A7=Garde!R29," !!! + Nids VTU",IF(A7=Garde!R30," !!! + Nids Complément VTU","")))</f>
        <v xml:space="preserve"> !!! + Nids Complément VTU</v>
      </c>
      <c r="M12" s="54"/>
      <c r="N12" s="53" t="str">
        <f ca="1">IF(A7=Garde!T28," !!! + Nids VTU",IF(A7=Garde!T29," !!! + Nids VTU",IF(A7=Garde!T30," !!! + Nids Complément VTU","")))</f>
        <v xml:space="preserve"> !!! + Nids Complément VTU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VSAV1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Stationnaire</v>
      </c>
      <c r="I6" s="50"/>
      <c r="J6" s="162" t="str">
        <f ca="1">IF(A7=Garde!P8,"Stationnaire",IF(A7=Garde!P12,"VSAV1",IF(A7=Garde!P13,"VSAV1",IF(A7=Garde!P14,"VSAV1",IF(A7=Garde!P20,"CA EPA + Table d'appel","Table d'appel")))))</f>
        <v>VSAV1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VSAV1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</row>
    <row r="7" spans="1:19" ht="15" customHeight="1">
      <c r="A7" s="170" t="str">
        <f>Garde!B11</f>
        <v>Nicolas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6.75" customHeight="1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Garde                        Stationnaire</v>
      </c>
      <c r="I11" s="41"/>
      <c r="J11" s="51" t="str">
        <f ca="1">IF(J6="VSAV1","!!! NIVEAU 3 !!!",IF(J6="stationnaire","Garde                        Stationnaire","  "))</f>
        <v>!!! NIVEAU 3 !!!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3" t="str">
        <f ca="1">IF(A7=Garde!J28," !!! + Nids VTU",IF(A7=Garde!J29," !!! + Nids VTU",IF(A7=Garde!J30," !!! + Nids Complément VTU","")))</f>
        <v/>
      </c>
      <c r="E12" s="54"/>
      <c r="F12" s="53" t="str">
        <f ca="1">IF(A7=Garde!L28," !!! + Nids VTU",IF(A7=Garde!L29," !!! + Nids VTU",IF(A7=Garde!L30," !!! + Nids Complément VTU","")))</f>
        <v/>
      </c>
      <c r="G12" s="54"/>
      <c r="H12" s="53" t="str">
        <f ca="1">IF(A7=Garde!N28," !!! + Nids VTU",IF(A7=Garde!N29," !!! + Nids VTU",IF(A7=Garde!N30," !!! + Nids Complément VTU","")))</f>
        <v/>
      </c>
      <c r="I12" s="54"/>
      <c r="J12" s="53" t="str">
        <f ca="1">IF(A7=Garde!P28," !!! + Nids VTU",IF(A7=Garde!P29," !!! + Nids VTU",IF(A7=Garde!P30," !!! + Nids Complément VTU","")))</f>
        <v/>
      </c>
      <c r="K12" s="54"/>
      <c r="L12" s="53" t="str">
        <f ca="1">IF(A7=Garde!R28," !!! + Nids VTU",IF(A7=Garde!R29," !!! + Nids VTU",IF(A7=Garde!R30," !!! + Nids Complément VTU","")))</f>
        <v/>
      </c>
      <c r="M12" s="54"/>
      <c r="N12" s="53" t="str">
        <f ca="1">IF(A7=Garde!T28," !!! + Nids VTU",IF(A7=Garde!T29," !!! + Nids VTU",IF(A7=Garde!T30," !!! + Nids Complément VTU","")))</f>
        <v/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e">
        <f ca="1">IF(A7=Garde!J8,"Stationnaire",IF(A7=Garde!J12,"VSAV1",IF(A7=Garde!J13,"VSAV1",IF(A7=Garde!J14,"VSAV1",IF(A7=Garde!J20,"CA EPA + Table d'appel","Table d'appel")))))</f>
        <v>#REF!</v>
      </c>
      <c r="E6" s="50"/>
      <c r="F6" s="162" t="e">
        <f ca="1">IF(A7=Garde!L8,"Stationnaire",IF(A7=Garde!L12,"VSAV1",IF(A7=Garde!L13,"VSAV1",IF(A7=Garde!L14,"VSAV1",IF(A7=Garde!L20,"CA EPA + Table d'appel","Table d'appel")))))</f>
        <v>#REF!</v>
      </c>
      <c r="G6" s="50"/>
      <c r="H6" s="162" t="e">
        <f ca="1">IF(A7=Garde!N8,"Stationnaire",IF(A7=Garde!N12,"VSAV1",IF(A7=Garde!N13,"VSAV1",IF(A7=Garde!N14,"VSAV1",IF(A7=Garde!N20,"CA EPA + Table d'appel","Table d'appel")))))</f>
        <v>#REF!</v>
      </c>
      <c r="I6" s="50"/>
      <c r="J6" s="162" t="e">
        <f ca="1">IF(A7=Garde!P8,"Stationnaire",IF(A7=Garde!P12,"VSAV1",IF(A7=Garde!P13,"VSAV1",IF(A7=Garde!P14,"VSAV1",IF(A7=Garde!P20,"CA EPA + Table d'appel","Table d'appel")))))</f>
        <v>#REF!</v>
      </c>
      <c r="K6" s="50"/>
      <c r="L6" s="162" t="e">
        <f ca="1">IF(A7=Garde!R8,"Stationnaire",IF(A7=Garde!R12,"VSAV1",IF(A7=Garde!R13,"VSAV1",IF(A7=Garde!R14,"VSAV1",IF(A7=Garde!R20,"CA EPA + Table d'appel","Table d'appel")))))</f>
        <v>#REF!</v>
      </c>
      <c r="M6" s="50"/>
      <c r="N6" s="162" t="e">
        <f ca="1">IF(A7=Garde!T8,"Stationnaire",IF(A7=Garde!T12,"VSAV1",IF(A7=Garde!T13,"VSAV1",IF(A7=Garde!T14,"VSAV1",IF(A7=Garde!T20,"CA EPA + Table d'appel","Table d'appel")))))</f>
        <v>#REF!</v>
      </c>
      <c r="O6" s="50"/>
      <c r="P6" s="162" t="e">
        <f ca="1">IF(A7=Garde!V8,"Stationnaire",IF(A7=Garde!V12,"VSAV1",IF(A7=Garde!V13,"VSAV1",IF(A7=Garde!V14,"VSAV1",IF(A7=Garde!V20,"CA EPA + Table d'appel","Table d'appel")))))</f>
        <v>#REF!</v>
      </c>
      <c r="Q6" s="31"/>
      <c r="R6" s="32"/>
      <c r="S6" s="9"/>
    </row>
    <row r="7" spans="1:19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" customHeight="1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3" t="e">
        <f ca="1">IF(A7=Garde!J28," !!! + Nids VTU",IF(A7=Garde!J29," !!! + Nids VTU",IF(A7=Garde!J30," !!! + Nids Complément VTU","")))</f>
        <v>#REF!</v>
      </c>
      <c r="E12" s="54"/>
      <c r="F12" s="53" t="e">
        <f ca="1">IF(A7=Garde!L28," !!! + Nids VTU",IF(A7=Garde!L29," !!! + Nids VTU",IF(A7=Garde!L30," !!! + Nids Complément VTU","")))</f>
        <v>#REF!</v>
      </c>
      <c r="G12" s="54"/>
      <c r="H12" s="53" t="e">
        <f ca="1">IF(A7=Garde!N28," !!! + Nids VTU",IF(A7=Garde!N29," !!! + Nids VTU",IF(A7=Garde!N30," !!! + Nids Complément VTU","")))</f>
        <v>#REF!</v>
      </c>
      <c r="I12" s="54"/>
      <c r="J12" s="53" t="e">
        <f ca="1">IF(A7=Garde!P28," !!! + Nids VTU",IF(A7=Garde!P29," !!! + Nids VTU",IF(A7=Garde!P30," !!! + Nids Complément VTU","")))</f>
        <v>#REF!</v>
      </c>
      <c r="K12" s="54"/>
      <c r="L12" s="53" t="e">
        <f ca="1">IF(A7=Garde!R28," !!! + Nids VTU",IF(A7=Garde!R29," !!! + Nids VTU",IF(A7=Garde!R30," !!! + Nids Complément VTU","")))</f>
        <v>#REF!</v>
      </c>
      <c r="M12" s="54"/>
      <c r="N12" s="53" t="e">
        <f ca="1">IF(A7=Garde!T28," !!! + Nids VTU",IF(A7=Garde!T29," !!! + Nids VTU",IF(A7=Garde!T30," !!! + Nids Complément VTU","")))</f>
        <v>#REF!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VSAV1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FSRM + 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VSAV2 + 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VSAV1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FSRM + Table d'appel</v>
      </c>
      <c r="Q6" s="31"/>
      <c r="R6" s="32"/>
      <c r="S6" s="9"/>
      <c r="T6" s="9"/>
    </row>
    <row r="7" spans="1:20" ht="15" customHeight="1">
      <c r="A7" s="170" t="str">
        <f>Garde!B18</f>
        <v>Thierry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9" customHeight="1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>
      <c r="A29" s="4"/>
      <c r="B29" s="3"/>
      <c r="C29" s="3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VSAV2 + 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VSAV1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FSRM + 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VSAV2 + 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VSAV1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Q6" s="31"/>
      <c r="R6" s="32"/>
      <c r="S6" s="9"/>
      <c r="T6" s="9"/>
    </row>
    <row r="7" spans="1:20" ht="15" customHeight="1">
      <c r="A7" s="170" t="str">
        <f>Garde!B19</f>
        <v>Nicolas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>
      <c r="A29" s="4"/>
      <c r="B29" s="3"/>
      <c r="C29" s="3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ED71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FSRM + 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VSAV2 + 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VSAV1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CA EPA + 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FSRM + 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VSAV2 + 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VSAV1</v>
      </c>
      <c r="Q6" s="31"/>
      <c r="R6" s="32"/>
      <c r="S6" s="9"/>
    </row>
    <row r="7" spans="1:19" ht="15" customHeight="1">
      <c r="A7" s="170" t="str">
        <f>Garde!B20</f>
        <v>Laurent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2.2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FRSM + EPA + 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VSAV2 + 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VSAV1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 xml:space="preserve"> EPA + 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FSRM + 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VSAV2 + Table d'appel</v>
      </c>
      <c r="Q6" s="31"/>
      <c r="R6" s="32"/>
      <c r="S6" s="9"/>
      <c r="T6" s="9"/>
    </row>
    <row r="7" spans="1:20" ht="15" customHeight="1">
      <c r="A7" s="170" t="str">
        <f>Garde!B21</f>
        <v>Sébastien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.7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>
      <c r="A29" s="25"/>
      <c r="B29" s="3"/>
      <c r="C29" s="3"/>
    </row>
    <row r="30" spans="1:20">
      <c r="A30" s="25"/>
      <c r="B30" s="3"/>
      <c r="C30" s="3"/>
    </row>
    <row r="31" spans="1:20">
      <c r="A31" s="25"/>
      <c r="B31" s="3"/>
      <c r="C31" s="3"/>
    </row>
    <row r="32" spans="1:20">
      <c r="C32" s="3"/>
    </row>
  </sheetData>
  <sheetProtection password="ED71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Q6" s="31"/>
      <c r="R6" s="32"/>
      <c r="S6" s="9"/>
    </row>
    <row r="7" spans="1:19" ht="15" customHeight="1">
      <c r="A7" s="170">
        <f>Garde!B22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49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Q6" s="31"/>
      <c r="R6" s="32"/>
      <c r="S6" s="9"/>
    </row>
    <row r="7" spans="1:19" ht="15" customHeight="1">
      <c r="A7" s="170">
        <f>Garde!B24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>
      <c r="A11" s="49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49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49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49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49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49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49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49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49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49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49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49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49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>
      <c r="A25" s="49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>
      <c r="A26" s="49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>
      <c r="A27" s="49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>
      <c r="A28" s="49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ED71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Garde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BENITIME</cp:lastModifiedBy>
  <cp:lastPrinted>2014-11-01T19:34:28Z</cp:lastPrinted>
  <dcterms:created xsi:type="dcterms:W3CDTF">2013-12-04T20:53:17Z</dcterms:created>
  <dcterms:modified xsi:type="dcterms:W3CDTF">2014-11-02T21:17:47Z</dcterms:modified>
</cp:coreProperties>
</file>