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2" i="1" l="1"/>
  <c r="V2" i="1"/>
  <c r="U2" i="1"/>
  <c r="T2" i="1"/>
  <c r="O2" i="1"/>
  <c r="N2" i="1"/>
  <c r="M2" i="1"/>
  <c r="K2" i="1"/>
  <c r="I2" i="1"/>
  <c r="W2" i="1" l="1"/>
</calcChain>
</file>

<file path=xl/sharedStrings.xml><?xml version="1.0" encoding="utf-8"?>
<sst xmlns="http://schemas.openxmlformats.org/spreadsheetml/2006/main" count="28" uniqueCount="28">
  <si>
    <t>N°CLT</t>
  </si>
  <si>
    <t>NOM CLT</t>
  </si>
  <si>
    <t>CODE ART</t>
  </si>
  <si>
    <t>LIB ART</t>
  </si>
  <si>
    <t>QTE CMD</t>
  </si>
  <si>
    <t>QTE EXP</t>
  </si>
  <si>
    <t>DATE FIN PREP</t>
  </si>
  <si>
    <t>DATE EXP PREV</t>
  </si>
  <si>
    <t>DATE EXP PREV CALC</t>
  </si>
  <si>
    <t>DATE EXP REELLE</t>
  </si>
  <si>
    <t>DATE EXP REELLE CALC</t>
  </si>
  <si>
    <t>DATE LIV SOUHAITEE</t>
  </si>
  <si>
    <t>DATE LIV SOUHAITEE CALC</t>
  </si>
  <si>
    <t>Délais Affinés sans samedi et dimanche</t>
  </si>
  <si>
    <t>CHK EXP PREV vs LIV sans WE</t>
  </si>
  <si>
    <t>Délais affinés sans WE &amp; tolérance 3J</t>
  </si>
  <si>
    <t>N°FCT</t>
  </si>
  <si>
    <t>EXPLOITATION</t>
  </si>
  <si>
    <t>CHK EXP PREV vs LIV 2</t>
  </si>
  <si>
    <t>CHK QTY</t>
  </si>
  <si>
    <t>CHK LIVRAISON</t>
  </si>
  <si>
    <t>CHK OTIF</t>
  </si>
  <si>
    <t>COMPTE</t>
  </si>
  <si>
    <t>00/00/1900</t>
  </si>
  <si>
    <t>11/01/2014</t>
  </si>
  <si>
    <t>09/01/2014</t>
  </si>
  <si>
    <t>13/01/2014</t>
  </si>
  <si>
    <t xml:space="preserve">  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</si>
</sst>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8"/>
      <name val="Tahoma"/>
      <charset val="1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62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1"/>
      </left>
      <right style="thin">
        <color indexed="61"/>
      </right>
      <top style="thin">
        <color indexed="61"/>
      </top>
      <bottom/>
      <diagonal/>
    </border>
    <border>
      <left style="thin">
        <color indexed="61"/>
      </left>
      <right style="thin">
        <color indexed="6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3" fillId="0" borderId="0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right" vertical="top"/>
    </xf>
    <xf numFmtId="0" fontId="2" fillId="3" borderId="3" xfId="0" applyNumberFormat="1" applyFont="1" applyFill="1" applyBorder="1" applyAlignment="1" applyProtection="1">
      <alignment horizontal="left" vertical="top"/>
    </xf>
    <xf numFmtId="14" fontId="3" fillId="0" borderId="3" xfId="0" quotePrefix="1" applyNumberFormat="1" applyFont="1" applyFill="1" applyBorder="1" applyAlignment="1" applyProtection="1">
      <alignment horizontal="left" vertical="top"/>
    </xf>
    <xf numFmtId="14" fontId="2" fillId="4" borderId="3" xfId="0" applyNumberFormat="1" applyFont="1" applyFill="1" applyBorder="1" applyAlignment="1" applyProtection="1">
      <alignment horizontal="left" vertical="top"/>
    </xf>
    <xf numFmtId="0" fontId="2" fillId="4" borderId="3" xfId="0" applyNumberFormat="1" applyFont="1" applyFill="1" applyBorder="1" applyAlignment="1" applyProtection="1">
      <alignment horizontal="left" vertical="top"/>
    </xf>
    <xf numFmtId="0" fontId="3" fillId="0" borderId="4" xfId="0" applyNumberFormat="1" applyFont="1" applyFill="1" applyBorder="1" applyAlignment="1" applyProtection="1">
      <alignment horizontal="left" vertical="top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indexed="64"/>
          <bgColor indexed="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3"/>
        </left>
        <right style="thin">
          <color indexed="6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1"/>
        </left>
        <right style="thin">
          <color indexed="61"/>
        </right>
        <top style="thin">
          <color indexed="61"/>
        </top>
        <bottom/>
        <vertical/>
        <horizontal/>
      </border>
      <protection locked="1" hidden="0"/>
    </dxf>
    <dxf>
      <border outline="0">
        <bottom style="thin">
          <color indexed="63"/>
        </bottom>
      </border>
    </dxf>
    <dxf>
      <border outline="0">
        <bottom style="thin">
          <color indexed="6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W2" totalsRowShown="0" headerRowDxfId="0" dataDxfId="1" headerRowBorderDxfId="25" tableBorderDxfId="26">
  <autoFilter ref="A1:W2"/>
  <tableColumns count="23">
    <tableColumn id="1" name="N°CLT" dataDxfId="24"/>
    <tableColumn id="2" name="NOM CLT" dataDxfId="23"/>
    <tableColumn id="3" name="CODE ART" dataDxfId="22"/>
    <tableColumn id="4" name="LIB ART" dataDxfId="21"/>
    <tableColumn id="5" name="QTE CMD" dataDxfId="20"/>
    <tableColumn id="6" name="QTE EXP" dataDxfId="19"/>
    <tableColumn id="7" name="DATE FIN PREP" dataDxfId="18"/>
    <tableColumn id="8" name="DATE EXP PREV" dataDxfId="17"/>
    <tableColumn id="9" name="DATE EXP PREV CALC" dataDxfId="16">
      <calculatedColumnFormula>DATE(RIGHT(Tableau1[[#This Row],[DATE EXP PREV]],4),RIGHT(LEFT(Tableau1[[#This Row],[DATE EXP PREV]],5),2),LEFT(Tableau1[[#This Row],[DATE EXP PREV]],2))</calculatedColumnFormula>
    </tableColumn>
    <tableColumn id="10" name="DATE EXP REELLE" dataDxfId="15"/>
    <tableColumn id="11" name="DATE EXP REELLE CALC" dataDxfId="14">
      <calculatedColumnFormula>DATE(RIGHT(Tableau1[[#This Row],[DATE EXP REELLE]],4),RIGHT(LEFT(Tableau1[[#This Row],[DATE EXP REELLE]],5),2),LEFT(Tableau1[[#This Row],[DATE EXP REELLE]],2))</calculatedColumnFormula>
    </tableColumn>
    <tableColumn id="12" name="DATE LIV SOUHAITEE" dataDxfId="13"/>
    <tableColumn id="13" name="DATE LIV SOUHAITEE CALC" dataDxfId="12">
      <calculatedColumnFormula>DATE(RIGHT(Tableau1[[#This Row],[DATE LIV SOUHAITEE]],4),RIGHT(LEFT(Tableau1[[#This Row],[DATE LIV SOUHAITEE]],5),2),LEFT(Tableau1[[#This Row],[DATE LIV SOUHAITEE]],2))</calculatedColumnFormula>
    </tableColumn>
    <tableColumn id="14" name="Délais Affinés sans samedi et dimanche" dataDxfId="11">
      <calculatedColumnFormula>NETWORKDAYS(Tableau1[[#This Row],[DATE EXP PREV CALC]],Tableau1[[#This Row],[DATE EXP REELLE CALC]],0)</calculatedColumnFormula>
    </tableColumn>
    <tableColumn id="15" name="CHK EXP PREV vs LIV sans WE" dataDxfId="10">
      <calculatedColumnFormula>AND(N2,Tableau1[[#This Row],[DATE EXP PREV CALC]]&gt;Tableau1[[#This Row],[DATE EXP REELLE CALC]]+4)</calculatedColumnFormula>
    </tableColumn>
    <tableColumn id="16" name="Délais affinés sans WE &amp; tolérance 3J" dataDxfId="9"/>
    <tableColumn id="17" name="N°FCT" dataDxfId="8"/>
    <tableColumn id="18" name="EXPLOITATION" dataDxfId="7"/>
    <tableColumn id="19" name="CHK EXP PREV vs LIV 2" dataDxfId="6">
      <calculatedColumnFormula>IF(Tableau1[[#This Row],[DATE EXP PREV CALC]]&gt;Tableau1[[#This Row],[DATE EXP REELLE CALC]]+2,1,0)</calculatedColumnFormula>
    </tableColumn>
    <tableColumn id="20" name="CHK QTY" dataDxfId="5">
      <calculatedColumnFormula>IF(Tableau1[[#This Row],[QTE CMD]]=Tableau1[[#This Row],[QTE EXP]],1,0)</calculatedColumnFormula>
    </tableColumn>
    <tableColumn id="21" name="CHK LIVRAISON" dataDxfId="4">
      <calculatedColumnFormula>IF(Tableau1[[#This Row],[DATE LIV SOUHAITEE CALC]]&gt;Tableau1[[#This Row],[DATE EXP REELLE CALC]]-2,1,0)</calculatedColumnFormula>
    </tableColumn>
    <tableColumn id="22" name="CHK OTIF" dataDxfId="3">
      <calculatedColumnFormula>IF(Tableau1[[#This Row],[CHK QTY]]+Tableau1[[#This Row],[CHK LIVRAISON]]=2,1,0)</calculatedColumnFormula>
    </tableColumn>
    <tableColumn id="23" name="COMPTE" dataDxfId="2">
      <calculatedColumnFormula>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"/>
  <sheetViews>
    <sheetView tabSelected="1" topLeftCell="D1" workbookViewId="0">
      <selection activeCell="N13" sqref="N13"/>
    </sheetView>
  </sheetViews>
  <sheetFormatPr baseColWidth="10" defaultRowHeight="15" x14ac:dyDescent="0.25"/>
  <cols>
    <col min="7" max="7" width="14.7109375" customWidth="1"/>
    <col min="8" max="8" width="15" customWidth="1"/>
    <col min="9" max="9" width="19.42578125" customWidth="1"/>
    <col min="10" max="10" width="16.42578125" customWidth="1"/>
    <col min="11" max="11" width="20.85546875" customWidth="1"/>
    <col min="12" max="12" width="19.7109375" customWidth="1"/>
    <col min="13" max="13" width="24.140625" customWidth="1"/>
    <col min="14" max="14" width="34.85546875" customWidth="1"/>
    <col min="15" max="15" width="26.28515625" customWidth="1"/>
    <col min="16" max="16" width="34.5703125" customWidth="1"/>
    <col min="18" max="18" width="14.7109375" customWidth="1"/>
    <col min="19" max="19" width="20.7109375" customWidth="1"/>
    <col min="21" max="21" width="15.42578125" customWidth="1"/>
  </cols>
  <sheetData>
    <row r="1" spans="1:26" s="6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3" t="s">
        <v>10</v>
      </c>
      <c r="L1" s="1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5"/>
      <c r="Y1" s="5"/>
      <c r="Z1" s="5"/>
    </row>
    <row r="2" spans="1:26" s="6" customFormat="1" x14ac:dyDescent="0.25">
      <c r="A2" s="8"/>
      <c r="B2" s="8"/>
      <c r="C2" s="8"/>
      <c r="D2" s="8"/>
      <c r="E2" s="9">
        <v>40</v>
      </c>
      <c r="F2" s="9">
        <v>40</v>
      </c>
      <c r="G2" s="10" t="s">
        <v>23</v>
      </c>
      <c r="H2" s="11" t="s">
        <v>24</v>
      </c>
      <c r="I2" s="12">
        <f>DATE(RIGHT(Tableau1[[#This Row],[DATE EXP PREV]],4),RIGHT(LEFT(Tableau1[[#This Row],[DATE EXP PREV]],5),2),LEFT(Tableau1[[#This Row],[DATE EXP PREV]],2))</f>
        <v>41650</v>
      </c>
      <c r="J2" s="8" t="s">
        <v>25</v>
      </c>
      <c r="K2" s="12">
        <f>DATE(RIGHT(Tableau1[[#This Row],[DATE EXP REELLE]],4),RIGHT(LEFT(Tableau1[[#This Row],[DATE EXP REELLE]],5),2),LEFT(Tableau1[[#This Row],[DATE EXP REELLE]],2))</f>
        <v>41648</v>
      </c>
      <c r="L2" s="8" t="s">
        <v>26</v>
      </c>
      <c r="M2" s="12">
        <f>DATE(RIGHT(Tableau1[[#This Row],[DATE LIV SOUHAITEE]],4),RIGHT(LEFT(Tableau1[[#This Row],[DATE LIV SOUHAITEE]],5),2),LEFT(Tableau1[[#This Row],[DATE LIV SOUHAITEE]],2))</f>
        <v>41652</v>
      </c>
      <c r="N2" s="13">
        <f>NETWORKDAYS(Tableau1[[#This Row],[DATE EXP PREV CALC]],Tableau1[[#This Row],[DATE EXP REELLE CALC]],0)</f>
        <v>-2</v>
      </c>
      <c r="O2" s="13" t="b">
        <f>AND(N2,Tableau1[[#This Row],[DATE EXP PREV CALC]]&gt;Tableau1[[#This Row],[DATE EXP REELLE CALC]]+4)</f>
        <v>0</v>
      </c>
      <c r="P2" s="13"/>
      <c r="Q2" s="8"/>
      <c r="R2" s="8" t="s">
        <v>27</v>
      </c>
      <c r="S2" s="14">
        <f>IF(Tableau1[[#This Row],[DATE EXP PREV CALC]]&gt;Tableau1[[#This Row],[DATE EXP REELLE CALC]]+2,1,0)</f>
        <v>0</v>
      </c>
      <c r="T2" s="14">
        <f>IF(Tableau1[[#This Row],[QTE CMD]]=Tableau1[[#This Row],[QTE EXP]],1,0)</f>
        <v>1</v>
      </c>
      <c r="U2" s="14">
        <f>IF(Tableau1[[#This Row],[DATE LIV SOUHAITEE CALC]]&gt;Tableau1[[#This Row],[DATE EXP REELLE CALC]]-2,1,0)</f>
        <v>1</v>
      </c>
      <c r="V2" s="14">
        <f>IF(Tableau1[[#This Row],[CHK QTY]]+Tableau1[[#This Row],[CHK LIVRAISON]]=2,1,0)</f>
        <v>1</v>
      </c>
      <c r="W2" s="14">
        <f>1</f>
        <v>1</v>
      </c>
      <c r="X2" s="7"/>
      <c r="Y2" s="7"/>
      <c r="Z2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Fly</dc:creator>
  <cp:lastModifiedBy>Fly</cp:lastModifiedBy>
  <dcterms:created xsi:type="dcterms:W3CDTF">2014-10-27T07:30:24Z</dcterms:created>
  <dcterms:modified xsi:type="dcterms:W3CDTF">2014-10-27T08:24:24Z</dcterms:modified>
</cp:coreProperties>
</file>