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RAVAIL\PROJET Excel\"/>
    </mc:Choice>
  </mc:AlternateContent>
  <xr:revisionPtr revIDLastSave="0" documentId="10_ncr:8100000_{AA0BD439-20F1-4A83-949E-4716B4A94E28}" xr6:coauthVersionLast="34" xr6:coauthVersionMax="34" xr10:uidLastSave="{00000000-0000-0000-0000-000000000000}"/>
  <bookViews>
    <workbookView xWindow="0" yWindow="0" windowWidth="28800" windowHeight="11925" firstSheet="9" activeTab="14" xr2:uid="{03BF08F1-1968-46D9-9844-62054BBB588A}"/>
  </bookViews>
  <sheets>
    <sheet name="Calendrier" sheetId="1" r:id="rId1"/>
    <sheet name="Jan" sheetId="2" r:id="rId2"/>
    <sheet name="Fev" sheetId="3" r:id="rId3"/>
    <sheet name="Mar" sheetId="5" r:id="rId4"/>
    <sheet name="Avr" sheetId="6" r:id="rId5"/>
    <sheet name="Mai" sheetId="7" r:id="rId6"/>
    <sheet name="Juin" sheetId="8" r:id="rId7"/>
    <sheet name="Juil" sheetId="9" r:id="rId8"/>
    <sheet name="Aout" sheetId="10" r:id="rId9"/>
    <sheet name="Sept" sheetId="11" r:id="rId10"/>
    <sheet name="Oct" sheetId="12" r:id="rId11"/>
    <sheet name="Nov" sheetId="13" r:id="rId12"/>
    <sheet name="Dec" sheetId="14" r:id="rId13"/>
    <sheet name="H.Se" sheetId="16" r:id="rId14"/>
    <sheet name="Récap" sheetId="15" r:id="rId1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5" l="1"/>
  <c r="A5" i="15"/>
  <c r="A6" i="15"/>
  <c r="A7" i="15"/>
  <c r="A8" i="15"/>
  <c r="A9" i="15"/>
  <c r="A10" i="15"/>
  <c r="A11" i="15"/>
  <c r="A12" i="15"/>
  <c r="A13" i="15"/>
  <c r="A14" i="15"/>
  <c r="A3" i="15"/>
  <c r="A26" i="3"/>
  <c r="A12" i="3"/>
  <c r="A40" i="3"/>
  <c r="H4" i="3"/>
  <c r="H6" i="3"/>
  <c r="H8" i="3"/>
  <c r="A5" i="2"/>
  <c r="H4" i="5" l="1"/>
  <c r="H6" i="5"/>
  <c r="H8" i="5"/>
  <c r="H10" i="5"/>
  <c r="H12" i="5"/>
  <c r="H14" i="5"/>
  <c r="H16" i="5"/>
  <c r="H18" i="5"/>
  <c r="H20" i="5"/>
  <c r="H22" i="5"/>
  <c r="H24" i="5"/>
  <c r="H26" i="5"/>
  <c r="H28" i="5"/>
  <c r="H30" i="5"/>
  <c r="H32" i="5"/>
  <c r="H34" i="5"/>
  <c r="H36" i="5"/>
  <c r="H38" i="5"/>
  <c r="H40" i="5"/>
  <c r="H42" i="5"/>
  <c r="H44" i="5"/>
  <c r="H46" i="5"/>
  <c r="H48" i="5"/>
  <c r="H50" i="5"/>
  <c r="H52" i="5"/>
  <c r="H54" i="5"/>
  <c r="H56" i="5"/>
  <c r="H58" i="5"/>
  <c r="H60" i="5"/>
  <c r="H62" i="5"/>
  <c r="H64" i="5"/>
  <c r="H4" i="6"/>
  <c r="H6" i="6"/>
  <c r="H8" i="6"/>
  <c r="H10" i="6"/>
  <c r="H12" i="6"/>
  <c r="H14" i="6"/>
  <c r="H16" i="6"/>
  <c r="H18" i="6"/>
  <c r="H20" i="6"/>
  <c r="H22" i="6"/>
  <c r="H24" i="6"/>
  <c r="H26" i="6"/>
  <c r="H28" i="6"/>
  <c r="H30" i="6"/>
  <c r="H32" i="6"/>
  <c r="H34" i="6"/>
  <c r="H36" i="6"/>
  <c r="H38" i="6"/>
  <c r="H40" i="6"/>
  <c r="H42" i="6"/>
  <c r="H44" i="6"/>
  <c r="H46" i="6"/>
  <c r="H48" i="6"/>
  <c r="H50" i="6"/>
  <c r="H52" i="6"/>
  <c r="H54" i="6"/>
  <c r="H56" i="6"/>
  <c r="H58" i="6"/>
  <c r="H60" i="6"/>
  <c r="H62" i="6"/>
  <c r="H64" i="6"/>
  <c r="H4" i="7"/>
  <c r="H6" i="7"/>
  <c r="H8" i="7"/>
  <c r="H10" i="7"/>
  <c r="H12" i="7"/>
  <c r="H14" i="7"/>
  <c r="H16" i="7"/>
  <c r="H18" i="7"/>
  <c r="H20" i="7"/>
  <c r="H22" i="7"/>
  <c r="H24" i="7"/>
  <c r="H26" i="7"/>
  <c r="H28" i="7"/>
  <c r="H30" i="7"/>
  <c r="H32" i="7"/>
  <c r="H34" i="7"/>
  <c r="H36" i="7"/>
  <c r="H38" i="7"/>
  <c r="H40" i="7"/>
  <c r="H42" i="7"/>
  <c r="H44" i="7"/>
  <c r="H46" i="7"/>
  <c r="H48" i="7"/>
  <c r="H50" i="7"/>
  <c r="H52" i="7"/>
  <c r="H54" i="7"/>
  <c r="H56" i="7"/>
  <c r="H58" i="7"/>
  <c r="H60" i="7"/>
  <c r="H62" i="7"/>
  <c r="H64" i="7"/>
  <c r="B4" i="2"/>
  <c r="K6" i="14"/>
  <c r="K6" i="13"/>
  <c r="K6" i="12"/>
  <c r="K6" i="11"/>
  <c r="K6" i="10"/>
  <c r="K6" i="9"/>
  <c r="K6" i="8"/>
  <c r="K6" i="7"/>
  <c r="K6" i="6"/>
  <c r="K6" i="5"/>
  <c r="V64" i="14"/>
  <c r="V62" i="14"/>
  <c r="V60" i="14"/>
  <c r="V58" i="14"/>
  <c r="V56" i="14"/>
  <c r="V54" i="14"/>
  <c r="V52" i="14"/>
  <c r="V50" i="14"/>
  <c r="V48" i="14"/>
  <c r="V46" i="14"/>
  <c r="V44" i="14"/>
  <c r="V42" i="14"/>
  <c r="V40" i="14"/>
  <c r="V38" i="14"/>
  <c r="V36" i="14"/>
  <c r="V34" i="14"/>
  <c r="V32" i="14"/>
  <c r="V30" i="14"/>
  <c r="V28" i="14"/>
  <c r="V26" i="14"/>
  <c r="V24" i="14"/>
  <c r="V22" i="14"/>
  <c r="V20" i="14"/>
  <c r="V18" i="14"/>
  <c r="V16" i="14"/>
  <c r="V14" i="14"/>
  <c r="V12" i="14"/>
  <c r="V10" i="14"/>
  <c r="V8" i="14"/>
  <c r="V6" i="14"/>
  <c r="V4" i="14"/>
  <c r="V64" i="13"/>
  <c r="V62" i="13"/>
  <c r="V60" i="13"/>
  <c r="V58" i="13"/>
  <c r="V56" i="13"/>
  <c r="V54" i="13"/>
  <c r="V52" i="13"/>
  <c r="V50" i="13"/>
  <c r="V48" i="13"/>
  <c r="V46" i="13"/>
  <c r="V44" i="13"/>
  <c r="V42" i="13"/>
  <c r="V40" i="13"/>
  <c r="V38" i="13"/>
  <c r="V36" i="13"/>
  <c r="V34" i="13"/>
  <c r="V32" i="13"/>
  <c r="V30" i="13"/>
  <c r="V28" i="13"/>
  <c r="V26" i="13"/>
  <c r="V24" i="13"/>
  <c r="V22" i="13"/>
  <c r="V20" i="13"/>
  <c r="V18" i="13"/>
  <c r="V16" i="13"/>
  <c r="V14" i="13"/>
  <c r="V12" i="13"/>
  <c r="V10" i="13"/>
  <c r="V8" i="13"/>
  <c r="V6" i="13"/>
  <c r="V4" i="13"/>
  <c r="V64" i="12"/>
  <c r="V62" i="12"/>
  <c r="V60" i="12"/>
  <c r="V58" i="12"/>
  <c r="V56" i="12"/>
  <c r="V54" i="12"/>
  <c r="V52" i="12"/>
  <c r="V50" i="12"/>
  <c r="V48" i="12"/>
  <c r="V46" i="12"/>
  <c r="V44" i="12"/>
  <c r="V42" i="12"/>
  <c r="V40" i="12"/>
  <c r="V38" i="12"/>
  <c r="V36" i="12"/>
  <c r="V34" i="12"/>
  <c r="V32" i="12"/>
  <c r="V30" i="12"/>
  <c r="V28" i="12"/>
  <c r="V26" i="12"/>
  <c r="V24" i="12"/>
  <c r="V22" i="12"/>
  <c r="V20" i="12"/>
  <c r="V18" i="12"/>
  <c r="V16" i="12"/>
  <c r="V14" i="12"/>
  <c r="V12" i="12"/>
  <c r="V10" i="12"/>
  <c r="V8" i="12"/>
  <c r="V6" i="12"/>
  <c r="V4" i="12"/>
  <c r="V64" i="11"/>
  <c r="V62" i="11"/>
  <c r="V60" i="11"/>
  <c r="V58" i="11"/>
  <c r="V56" i="11"/>
  <c r="V54" i="11"/>
  <c r="V52" i="11"/>
  <c r="V50" i="11"/>
  <c r="V48" i="11"/>
  <c r="V46" i="11"/>
  <c r="V44" i="11"/>
  <c r="V42" i="11"/>
  <c r="V40" i="11"/>
  <c r="V38" i="11"/>
  <c r="V36" i="11"/>
  <c r="V34" i="11"/>
  <c r="V32" i="11"/>
  <c r="V30" i="11"/>
  <c r="V28" i="11"/>
  <c r="V26" i="11"/>
  <c r="V24" i="11"/>
  <c r="V22" i="11"/>
  <c r="V20" i="11"/>
  <c r="V18" i="11"/>
  <c r="V16" i="11"/>
  <c r="V14" i="11"/>
  <c r="V12" i="11"/>
  <c r="V10" i="11"/>
  <c r="V8" i="11"/>
  <c r="V6" i="11"/>
  <c r="V4" i="11"/>
  <c r="V64" i="10"/>
  <c r="V62" i="10"/>
  <c r="V60" i="10"/>
  <c r="V58" i="10"/>
  <c r="V56" i="10"/>
  <c r="V54" i="10"/>
  <c r="V52" i="10"/>
  <c r="V50" i="10"/>
  <c r="V48" i="10"/>
  <c r="V46" i="10"/>
  <c r="V44" i="10"/>
  <c r="V42" i="10"/>
  <c r="V40" i="10"/>
  <c r="V38" i="10"/>
  <c r="V36" i="10"/>
  <c r="V34" i="10"/>
  <c r="V32" i="10"/>
  <c r="V30" i="10"/>
  <c r="V28" i="10"/>
  <c r="V26" i="10"/>
  <c r="V24" i="10"/>
  <c r="V22" i="10"/>
  <c r="V20" i="10"/>
  <c r="V18" i="10"/>
  <c r="V16" i="10"/>
  <c r="V14" i="10"/>
  <c r="V12" i="10"/>
  <c r="V10" i="10"/>
  <c r="V8" i="10"/>
  <c r="V6" i="10"/>
  <c r="V4" i="10"/>
  <c r="V64" i="9"/>
  <c r="V62" i="9"/>
  <c r="V60" i="9"/>
  <c r="V58" i="9"/>
  <c r="V56" i="9"/>
  <c r="V54" i="9"/>
  <c r="V52" i="9"/>
  <c r="V50" i="9"/>
  <c r="V48" i="9"/>
  <c r="V46" i="9"/>
  <c r="V44" i="9"/>
  <c r="V42" i="9"/>
  <c r="V40" i="9"/>
  <c r="V38" i="9"/>
  <c r="V36" i="9"/>
  <c r="V34" i="9"/>
  <c r="V32" i="9"/>
  <c r="V30" i="9"/>
  <c r="V28" i="9"/>
  <c r="V26" i="9"/>
  <c r="V24" i="9"/>
  <c r="V22" i="9"/>
  <c r="V20" i="9"/>
  <c r="V18" i="9"/>
  <c r="V16" i="9"/>
  <c r="V14" i="9"/>
  <c r="V12" i="9"/>
  <c r="V10" i="9"/>
  <c r="V8" i="9"/>
  <c r="V6" i="9"/>
  <c r="V4" i="9"/>
  <c r="V64" i="8"/>
  <c r="V62" i="8"/>
  <c r="V60" i="8"/>
  <c r="V58" i="8"/>
  <c r="V56" i="8"/>
  <c r="V54" i="8"/>
  <c r="V52" i="8"/>
  <c r="V50" i="8"/>
  <c r="V48" i="8"/>
  <c r="V46" i="8"/>
  <c r="V44" i="8"/>
  <c r="V42" i="8"/>
  <c r="V40" i="8"/>
  <c r="V38" i="8"/>
  <c r="V36" i="8"/>
  <c r="V34" i="8"/>
  <c r="V32" i="8"/>
  <c r="V30" i="8"/>
  <c r="V28" i="8"/>
  <c r="V26" i="8"/>
  <c r="V24" i="8"/>
  <c r="V22" i="8"/>
  <c r="V20" i="8"/>
  <c r="V18" i="8"/>
  <c r="V16" i="8"/>
  <c r="V14" i="8"/>
  <c r="V12" i="8"/>
  <c r="V10" i="8"/>
  <c r="V8" i="8"/>
  <c r="V6" i="8"/>
  <c r="V4" i="8"/>
  <c r="V64" i="7"/>
  <c r="V62" i="7"/>
  <c r="V60" i="7"/>
  <c r="V58" i="7"/>
  <c r="V56" i="7"/>
  <c r="V54" i="7"/>
  <c r="V52" i="7"/>
  <c r="V50" i="7"/>
  <c r="V48" i="7"/>
  <c r="V46" i="7"/>
  <c r="V44" i="7"/>
  <c r="V42" i="7"/>
  <c r="V40" i="7"/>
  <c r="V38" i="7"/>
  <c r="V36" i="7"/>
  <c r="V34" i="7"/>
  <c r="V32" i="7"/>
  <c r="V30" i="7"/>
  <c r="V28" i="7"/>
  <c r="V26" i="7"/>
  <c r="V24" i="7"/>
  <c r="V22" i="7"/>
  <c r="V20" i="7"/>
  <c r="V18" i="7"/>
  <c r="V16" i="7"/>
  <c r="V14" i="7"/>
  <c r="V12" i="7"/>
  <c r="V10" i="7"/>
  <c r="V8" i="7"/>
  <c r="V6" i="7"/>
  <c r="V4" i="7"/>
  <c r="V64" i="6"/>
  <c r="V62" i="6"/>
  <c r="V60" i="6"/>
  <c r="V58" i="6"/>
  <c r="V56" i="6"/>
  <c r="V54" i="6"/>
  <c r="V52" i="6"/>
  <c r="V50" i="6"/>
  <c r="V48" i="6"/>
  <c r="V46" i="6"/>
  <c r="V44" i="6"/>
  <c r="V42" i="6"/>
  <c r="V40" i="6"/>
  <c r="V38" i="6"/>
  <c r="V36" i="6"/>
  <c r="V34" i="6"/>
  <c r="V32" i="6"/>
  <c r="V30" i="6"/>
  <c r="V28" i="6"/>
  <c r="V26" i="6"/>
  <c r="V24" i="6"/>
  <c r="V22" i="6"/>
  <c r="V20" i="6"/>
  <c r="V18" i="6"/>
  <c r="V16" i="6"/>
  <c r="V14" i="6"/>
  <c r="V12" i="6"/>
  <c r="V10" i="6"/>
  <c r="V8" i="6"/>
  <c r="V6" i="6"/>
  <c r="V4" i="6"/>
  <c r="V64" i="5"/>
  <c r="V62" i="5"/>
  <c r="V60" i="5"/>
  <c r="V58" i="5"/>
  <c r="V56" i="5"/>
  <c r="V54" i="5"/>
  <c r="V52" i="5"/>
  <c r="V50" i="5"/>
  <c r="V48" i="5"/>
  <c r="V46" i="5"/>
  <c r="V44" i="5"/>
  <c r="V42" i="5"/>
  <c r="V40" i="5"/>
  <c r="V38" i="5"/>
  <c r="V36" i="5"/>
  <c r="V34" i="5"/>
  <c r="V32" i="5"/>
  <c r="V30" i="5"/>
  <c r="V28" i="5"/>
  <c r="V26" i="5"/>
  <c r="V24" i="5"/>
  <c r="V22" i="5"/>
  <c r="V20" i="5"/>
  <c r="V18" i="5"/>
  <c r="V16" i="5"/>
  <c r="V14" i="5"/>
  <c r="V12" i="5"/>
  <c r="V10" i="5"/>
  <c r="V8" i="5"/>
  <c r="V6" i="5"/>
  <c r="V4" i="5"/>
  <c r="K6" i="3"/>
  <c r="V60" i="3"/>
  <c r="V58" i="3"/>
  <c r="V56" i="3"/>
  <c r="V54" i="3"/>
  <c r="V52" i="3"/>
  <c r="V50" i="3"/>
  <c r="V48" i="3"/>
  <c r="V46" i="3"/>
  <c r="V44" i="3"/>
  <c r="V42" i="3"/>
  <c r="V40" i="3"/>
  <c r="V38" i="3"/>
  <c r="V36" i="3"/>
  <c r="V34" i="3"/>
  <c r="V32" i="3"/>
  <c r="V30" i="3"/>
  <c r="V28" i="3"/>
  <c r="V26" i="3"/>
  <c r="V24" i="3"/>
  <c r="V22" i="3"/>
  <c r="V20" i="3"/>
  <c r="V18" i="3"/>
  <c r="V16" i="3"/>
  <c r="V14" i="3"/>
  <c r="V12" i="3"/>
  <c r="V10" i="3"/>
  <c r="V8" i="3"/>
  <c r="V6" i="3"/>
  <c r="V4" i="3"/>
  <c r="V64" i="2"/>
  <c r="V62" i="2"/>
  <c r="V60" i="2"/>
  <c r="V58" i="2"/>
  <c r="V56" i="2"/>
  <c r="V54" i="2"/>
  <c r="V52" i="2"/>
  <c r="V50" i="2"/>
  <c r="V48" i="2"/>
  <c r="V46" i="2"/>
  <c r="V44" i="2"/>
  <c r="V42" i="2"/>
  <c r="V40" i="2"/>
  <c r="V38" i="2"/>
  <c r="V36" i="2"/>
  <c r="V34" i="2"/>
  <c r="V32" i="2"/>
  <c r="V30" i="2"/>
  <c r="V28" i="2"/>
  <c r="V26" i="2"/>
  <c r="V24" i="2"/>
  <c r="V22" i="2"/>
  <c r="V20" i="2"/>
  <c r="V18" i="2"/>
  <c r="V16" i="2"/>
  <c r="V14" i="2"/>
  <c r="V12" i="2"/>
  <c r="V10" i="2"/>
  <c r="V8" i="2"/>
  <c r="V6" i="2"/>
  <c r="V4" i="2"/>
  <c r="K6" i="2"/>
  <c r="K4" i="2"/>
  <c r="B62" i="13" l="1"/>
  <c r="B60" i="13"/>
  <c r="B58" i="13"/>
  <c r="B56" i="13"/>
  <c r="B54" i="13"/>
  <c r="B52" i="13"/>
  <c r="B50" i="13"/>
  <c r="B48" i="13"/>
  <c r="B46" i="13"/>
  <c r="B44" i="13"/>
  <c r="B42" i="13"/>
  <c r="B40" i="13"/>
  <c r="B38" i="13"/>
  <c r="B36" i="13"/>
  <c r="B34" i="13"/>
  <c r="B32" i="13"/>
  <c r="B30" i="13"/>
  <c r="B28" i="13"/>
  <c r="B26" i="13"/>
  <c r="B24" i="13"/>
  <c r="B22" i="13"/>
  <c r="B20" i="13"/>
  <c r="B18" i="13"/>
  <c r="B16" i="13"/>
  <c r="B14" i="13"/>
  <c r="B12" i="13"/>
  <c r="B10" i="13"/>
  <c r="B8" i="13"/>
  <c r="B6" i="13"/>
  <c r="B4" i="13"/>
  <c r="B62" i="11"/>
  <c r="B60" i="11"/>
  <c r="B58" i="11"/>
  <c r="B56" i="11"/>
  <c r="B54" i="11"/>
  <c r="B52" i="11"/>
  <c r="B50" i="11"/>
  <c r="B48" i="11"/>
  <c r="B46" i="11"/>
  <c r="B44" i="11"/>
  <c r="B42" i="11"/>
  <c r="B40" i="11"/>
  <c r="B38" i="11"/>
  <c r="B36" i="11"/>
  <c r="B34" i="11"/>
  <c r="B32" i="11"/>
  <c r="B30" i="11"/>
  <c r="B28" i="11"/>
  <c r="B26" i="11"/>
  <c r="B24" i="11"/>
  <c r="B22" i="11"/>
  <c r="B20" i="11"/>
  <c r="B18" i="11"/>
  <c r="B16" i="11"/>
  <c r="B14" i="11"/>
  <c r="B12" i="11"/>
  <c r="B10" i="11"/>
  <c r="B8" i="11"/>
  <c r="B6" i="11"/>
  <c r="B4" i="11"/>
  <c r="B62" i="8"/>
  <c r="B60" i="8"/>
  <c r="B58" i="8"/>
  <c r="B56" i="8"/>
  <c r="B54" i="8"/>
  <c r="B52" i="8"/>
  <c r="B50" i="8"/>
  <c r="B48" i="8"/>
  <c r="B46" i="8"/>
  <c r="B44" i="8"/>
  <c r="B42" i="8"/>
  <c r="B40" i="8"/>
  <c r="B38" i="8"/>
  <c r="B36" i="8"/>
  <c r="B34" i="8"/>
  <c r="B32" i="8"/>
  <c r="B30" i="8"/>
  <c r="B28" i="8"/>
  <c r="B26" i="8"/>
  <c r="B24" i="8"/>
  <c r="B22" i="8"/>
  <c r="B20" i="8"/>
  <c r="B18" i="8"/>
  <c r="B16" i="8"/>
  <c r="B14" i="8"/>
  <c r="B12" i="8"/>
  <c r="B10" i="8"/>
  <c r="B8" i="8"/>
  <c r="B6" i="8"/>
  <c r="B4" i="8"/>
  <c r="B62" i="6"/>
  <c r="B60" i="6"/>
  <c r="B58" i="6"/>
  <c r="B56" i="6"/>
  <c r="B54" i="6"/>
  <c r="B52" i="6"/>
  <c r="B50" i="6"/>
  <c r="B48" i="6"/>
  <c r="B46" i="6"/>
  <c r="B44" i="6"/>
  <c r="B42" i="6"/>
  <c r="B40" i="6"/>
  <c r="B38" i="6"/>
  <c r="B36" i="6"/>
  <c r="B34" i="6"/>
  <c r="B32" i="6"/>
  <c r="B30" i="6"/>
  <c r="B28" i="6"/>
  <c r="B26" i="6"/>
  <c r="B24" i="6"/>
  <c r="B22" i="6"/>
  <c r="B20" i="6"/>
  <c r="B18" i="6"/>
  <c r="B16" i="6"/>
  <c r="B14" i="6"/>
  <c r="B12" i="6"/>
  <c r="B10" i="6"/>
  <c r="B8" i="6"/>
  <c r="B6" i="6"/>
  <c r="B4" i="6"/>
  <c r="B64" i="14"/>
  <c r="B62" i="14"/>
  <c r="B60" i="14"/>
  <c r="B58" i="14"/>
  <c r="B56" i="14"/>
  <c r="B54" i="14"/>
  <c r="B52" i="14"/>
  <c r="B50" i="14"/>
  <c r="B48" i="14"/>
  <c r="B46" i="14"/>
  <c r="B44" i="14"/>
  <c r="B42" i="14"/>
  <c r="B40" i="14"/>
  <c r="B38" i="14"/>
  <c r="B36" i="14"/>
  <c r="B34" i="14"/>
  <c r="B32" i="14"/>
  <c r="B30" i="14"/>
  <c r="B28" i="14"/>
  <c r="B26" i="14"/>
  <c r="B24" i="14"/>
  <c r="B22" i="14"/>
  <c r="B20" i="14"/>
  <c r="B18" i="14"/>
  <c r="B16" i="14"/>
  <c r="B14" i="14"/>
  <c r="B12" i="14"/>
  <c r="B10" i="14"/>
  <c r="B8" i="14"/>
  <c r="B6" i="14"/>
  <c r="B4" i="14"/>
  <c r="B64" i="12"/>
  <c r="B62" i="12"/>
  <c r="B60" i="12"/>
  <c r="B58" i="12"/>
  <c r="B56" i="12"/>
  <c r="B54" i="12"/>
  <c r="B52" i="12"/>
  <c r="B50" i="12"/>
  <c r="B48" i="12"/>
  <c r="B46" i="12"/>
  <c r="B44" i="12"/>
  <c r="B42" i="12"/>
  <c r="B40" i="12"/>
  <c r="B38" i="12"/>
  <c r="B36" i="12"/>
  <c r="B34" i="12"/>
  <c r="B32" i="12"/>
  <c r="B30" i="12"/>
  <c r="B28" i="12"/>
  <c r="B26" i="12"/>
  <c r="B24" i="12"/>
  <c r="B22" i="12"/>
  <c r="B20" i="12"/>
  <c r="B18" i="12"/>
  <c r="B16" i="12"/>
  <c r="B14" i="12"/>
  <c r="B12" i="12"/>
  <c r="B10" i="12"/>
  <c r="B8" i="12"/>
  <c r="B6" i="12"/>
  <c r="B4" i="12"/>
  <c r="B64" i="10"/>
  <c r="B62" i="10"/>
  <c r="B60" i="10"/>
  <c r="B58" i="10"/>
  <c r="B56" i="10"/>
  <c r="B54" i="10"/>
  <c r="B52" i="10"/>
  <c r="B50" i="10"/>
  <c r="B48" i="10"/>
  <c r="B46" i="10"/>
  <c r="B44" i="10"/>
  <c r="B42" i="10"/>
  <c r="B40" i="10"/>
  <c r="B38" i="10"/>
  <c r="B36" i="10"/>
  <c r="B34" i="10"/>
  <c r="B32" i="10"/>
  <c r="B30" i="10"/>
  <c r="B28" i="10"/>
  <c r="B26" i="10"/>
  <c r="B24" i="10"/>
  <c r="B22" i="10"/>
  <c r="B20" i="10"/>
  <c r="B18" i="10"/>
  <c r="B16" i="10"/>
  <c r="B14" i="10"/>
  <c r="B12" i="10"/>
  <c r="B10" i="10"/>
  <c r="B8" i="10"/>
  <c r="B6" i="10"/>
  <c r="B4" i="10"/>
  <c r="B64" i="9"/>
  <c r="B62" i="9"/>
  <c r="B60" i="9"/>
  <c r="B58" i="9"/>
  <c r="B56" i="9"/>
  <c r="B54" i="9"/>
  <c r="B52" i="9"/>
  <c r="B50" i="9"/>
  <c r="B48" i="9"/>
  <c r="B46" i="9"/>
  <c r="B44" i="9"/>
  <c r="B42" i="9"/>
  <c r="B40" i="9"/>
  <c r="B38" i="9"/>
  <c r="B36" i="9"/>
  <c r="B34" i="9"/>
  <c r="B32" i="9"/>
  <c r="B30" i="9"/>
  <c r="B28" i="9"/>
  <c r="B26" i="9"/>
  <c r="B24" i="9"/>
  <c r="B22" i="9"/>
  <c r="B20" i="9"/>
  <c r="B18" i="9"/>
  <c r="B16" i="9"/>
  <c r="B14" i="9"/>
  <c r="B12" i="9"/>
  <c r="B10" i="9"/>
  <c r="B8" i="9"/>
  <c r="B6" i="9"/>
  <c r="B4" i="9"/>
  <c r="B64" i="7"/>
  <c r="B62" i="7"/>
  <c r="B60" i="7"/>
  <c r="B58" i="7"/>
  <c r="B56" i="7"/>
  <c r="B54" i="7"/>
  <c r="B52" i="7"/>
  <c r="B50" i="7"/>
  <c r="B48" i="7"/>
  <c r="B46" i="7"/>
  <c r="B44" i="7"/>
  <c r="B42" i="7"/>
  <c r="B40" i="7"/>
  <c r="B38" i="7"/>
  <c r="B36" i="7"/>
  <c r="B34" i="7"/>
  <c r="B32" i="7"/>
  <c r="B30" i="7"/>
  <c r="B28" i="7"/>
  <c r="B26" i="7"/>
  <c r="B24" i="7"/>
  <c r="B22" i="7"/>
  <c r="B20" i="7"/>
  <c r="B18" i="7"/>
  <c r="B16" i="7"/>
  <c r="B14" i="7"/>
  <c r="B12" i="7"/>
  <c r="B10" i="7"/>
  <c r="B8" i="7"/>
  <c r="B6" i="7"/>
  <c r="B4" i="7"/>
  <c r="B64" i="5"/>
  <c r="B62" i="5"/>
  <c r="B60" i="5"/>
  <c r="B58" i="5"/>
  <c r="B56" i="5"/>
  <c r="B54" i="5"/>
  <c r="B52" i="5"/>
  <c r="B50" i="5"/>
  <c r="B48" i="5"/>
  <c r="B46" i="5"/>
  <c r="B44" i="5"/>
  <c r="B42" i="5"/>
  <c r="B40" i="5"/>
  <c r="B38" i="5"/>
  <c r="B36" i="5"/>
  <c r="B34" i="5"/>
  <c r="B32" i="5"/>
  <c r="B30" i="5"/>
  <c r="B28" i="5"/>
  <c r="B26" i="5"/>
  <c r="B24" i="5"/>
  <c r="B22" i="5"/>
  <c r="B20" i="5"/>
  <c r="B18" i="5"/>
  <c r="B16" i="5"/>
  <c r="B14" i="5"/>
  <c r="B12" i="5"/>
  <c r="B10" i="5"/>
  <c r="B8" i="5"/>
  <c r="B6" i="5"/>
  <c r="B4" i="5"/>
  <c r="B60" i="3"/>
  <c r="B58" i="3"/>
  <c r="B56" i="3"/>
  <c r="B54" i="3"/>
  <c r="B52" i="3"/>
  <c r="B50" i="3"/>
  <c r="B48" i="3"/>
  <c r="B46" i="3"/>
  <c r="B44" i="3"/>
  <c r="B42" i="3"/>
  <c r="B40" i="3"/>
  <c r="B38" i="3"/>
  <c r="B36" i="3"/>
  <c r="B34" i="3"/>
  <c r="B32" i="3"/>
  <c r="B30" i="3"/>
  <c r="B28" i="3"/>
  <c r="B26" i="3"/>
  <c r="B24" i="3"/>
  <c r="B22" i="3"/>
  <c r="B20" i="3"/>
  <c r="B18" i="3"/>
  <c r="B16" i="3"/>
  <c r="B14" i="3"/>
  <c r="B12" i="3"/>
  <c r="B10" i="3"/>
  <c r="B8" i="3"/>
  <c r="B6" i="3"/>
  <c r="B4" i="3"/>
  <c r="B64" i="2"/>
  <c r="B62" i="2"/>
  <c r="B60" i="2"/>
  <c r="B58" i="2"/>
  <c r="B56" i="2"/>
  <c r="B54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6" i="2"/>
  <c r="B14" i="2"/>
  <c r="B12" i="2"/>
  <c r="B10" i="2"/>
  <c r="B8" i="2"/>
  <c r="B6" i="2"/>
  <c r="Z30" i="15" l="1"/>
  <c r="Z32" i="15" s="1"/>
  <c r="C30" i="15"/>
  <c r="F30" i="15" l="1"/>
  <c r="AB30" i="15"/>
  <c r="I30" i="15"/>
  <c r="AE30" i="15"/>
  <c r="AE33" i="15" s="1"/>
  <c r="AI30" i="15"/>
  <c r="AI33" i="15" s="1"/>
  <c r="L30" i="15"/>
  <c r="O30" i="15"/>
  <c r="O32" i="15" s="1"/>
  <c r="H11" i="16"/>
  <c r="L4" i="16"/>
  <c r="F11" i="16"/>
  <c r="J11" i="16"/>
  <c r="R30" i="15"/>
  <c r="R32" i="15" s="1"/>
  <c r="U30" i="15"/>
  <c r="B11" i="16"/>
  <c r="L7" i="16" s="1"/>
  <c r="L8" i="16" s="1"/>
  <c r="D11" i="16"/>
  <c r="X30" i="15"/>
  <c r="B3" i="1"/>
  <c r="Q6" i="1" l="1"/>
  <c r="Q7" i="1" s="1"/>
  <c r="Q17" i="1"/>
  <c r="Q16" i="1"/>
  <c r="Q15" i="1"/>
  <c r="Q14" i="1"/>
  <c r="Q13" i="1"/>
  <c r="Q9" i="1"/>
  <c r="Q8" i="1"/>
  <c r="Q5" i="1"/>
  <c r="Q11" i="1" l="1"/>
  <c r="Q10" i="1"/>
  <c r="Q12" i="1"/>
  <c r="Q2" i="1"/>
  <c r="W66" i="14" l="1"/>
  <c r="V66" i="14"/>
  <c r="U66" i="14"/>
  <c r="T66" i="14"/>
  <c r="S66" i="14"/>
  <c r="O66" i="14"/>
  <c r="J66" i="14"/>
  <c r="I66" i="14"/>
  <c r="R64" i="14"/>
  <c r="K64" i="14"/>
  <c r="H64" i="14"/>
  <c r="E64" i="14"/>
  <c r="R62" i="14"/>
  <c r="K62" i="14"/>
  <c r="H62" i="14"/>
  <c r="E62" i="14"/>
  <c r="R60" i="14"/>
  <c r="K60" i="14"/>
  <c r="H60" i="14"/>
  <c r="E60" i="14"/>
  <c r="R58" i="14"/>
  <c r="K58" i="14"/>
  <c r="H58" i="14"/>
  <c r="E58" i="14"/>
  <c r="R56" i="14"/>
  <c r="K56" i="14"/>
  <c r="H56" i="14"/>
  <c r="E56" i="14"/>
  <c r="R54" i="14"/>
  <c r="K54" i="14"/>
  <c r="H54" i="14"/>
  <c r="E54" i="14"/>
  <c r="R52" i="14"/>
  <c r="K52" i="14"/>
  <c r="H52" i="14"/>
  <c r="E52" i="14"/>
  <c r="R50" i="14"/>
  <c r="K50" i="14"/>
  <c r="H50" i="14"/>
  <c r="E50" i="14"/>
  <c r="R48" i="14"/>
  <c r="K48" i="14"/>
  <c r="H48" i="14"/>
  <c r="E48" i="14"/>
  <c r="R46" i="14"/>
  <c r="K46" i="14"/>
  <c r="H46" i="14"/>
  <c r="E46" i="14"/>
  <c r="R44" i="14"/>
  <c r="K44" i="14"/>
  <c r="H44" i="14"/>
  <c r="E44" i="14"/>
  <c r="R42" i="14"/>
  <c r="K42" i="14"/>
  <c r="H42" i="14"/>
  <c r="E42" i="14"/>
  <c r="R40" i="14"/>
  <c r="K40" i="14"/>
  <c r="H40" i="14"/>
  <c r="E40" i="14"/>
  <c r="R38" i="14"/>
  <c r="H38" i="14"/>
  <c r="E38" i="14"/>
  <c r="R36" i="14"/>
  <c r="K36" i="14"/>
  <c r="H36" i="14"/>
  <c r="E36" i="14"/>
  <c r="R34" i="14"/>
  <c r="K34" i="14"/>
  <c r="H34" i="14"/>
  <c r="E34" i="14"/>
  <c r="R32" i="14"/>
  <c r="K32" i="14"/>
  <c r="H32" i="14"/>
  <c r="E32" i="14"/>
  <c r="R30" i="14"/>
  <c r="K30" i="14"/>
  <c r="H30" i="14"/>
  <c r="E30" i="14"/>
  <c r="R28" i="14"/>
  <c r="K28" i="14"/>
  <c r="H28" i="14"/>
  <c r="E28" i="14"/>
  <c r="R26" i="14"/>
  <c r="K26" i="14"/>
  <c r="H26" i="14"/>
  <c r="E26" i="14"/>
  <c r="R24" i="14"/>
  <c r="K24" i="14"/>
  <c r="H24" i="14"/>
  <c r="E24" i="14"/>
  <c r="R22" i="14"/>
  <c r="K22" i="14"/>
  <c r="H22" i="14"/>
  <c r="E22" i="14"/>
  <c r="R20" i="14"/>
  <c r="K20" i="14"/>
  <c r="H20" i="14"/>
  <c r="E20" i="14"/>
  <c r="R18" i="14"/>
  <c r="K18" i="14"/>
  <c r="H18" i="14"/>
  <c r="E18" i="14"/>
  <c r="R16" i="14"/>
  <c r="K16" i="14"/>
  <c r="H16" i="14"/>
  <c r="E16" i="14"/>
  <c r="R14" i="14"/>
  <c r="K14" i="14"/>
  <c r="H14" i="14"/>
  <c r="E14" i="14"/>
  <c r="R12" i="14"/>
  <c r="K12" i="14"/>
  <c r="H12" i="14"/>
  <c r="E12" i="14"/>
  <c r="R10" i="14"/>
  <c r="K10" i="14"/>
  <c r="H10" i="14"/>
  <c r="E10" i="14"/>
  <c r="R8" i="14"/>
  <c r="K8" i="14"/>
  <c r="H8" i="14"/>
  <c r="E8" i="14"/>
  <c r="Y6" i="14"/>
  <c r="R6" i="14"/>
  <c r="H6" i="14"/>
  <c r="E6" i="14"/>
  <c r="Y4" i="14"/>
  <c r="R4" i="14"/>
  <c r="R66" i="14" s="1"/>
  <c r="K4" i="14"/>
  <c r="H4" i="14"/>
  <c r="E4" i="14"/>
  <c r="Y3" i="14"/>
  <c r="Y2" i="14"/>
  <c r="W66" i="13"/>
  <c r="V66" i="13"/>
  <c r="U66" i="13"/>
  <c r="T66" i="13"/>
  <c r="S66" i="13"/>
  <c r="O66" i="13"/>
  <c r="J66" i="13"/>
  <c r="I66" i="13"/>
  <c r="R64" i="13"/>
  <c r="K64" i="13"/>
  <c r="H64" i="13"/>
  <c r="E64" i="13"/>
  <c r="R62" i="13"/>
  <c r="K62" i="13"/>
  <c r="H62" i="13"/>
  <c r="E62" i="13"/>
  <c r="R60" i="13"/>
  <c r="K60" i="13"/>
  <c r="H60" i="13"/>
  <c r="E60" i="13"/>
  <c r="R58" i="13"/>
  <c r="K58" i="13"/>
  <c r="H58" i="13"/>
  <c r="E58" i="13"/>
  <c r="R56" i="13"/>
  <c r="K56" i="13"/>
  <c r="H56" i="13"/>
  <c r="E56" i="13"/>
  <c r="R54" i="13"/>
  <c r="K54" i="13"/>
  <c r="H54" i="13"/>
  <c r="E54" i="13"/>
  <c r="R52" i="13"/>
  <c r="K52" i="13"/>
  <c r="H52" i="13"/>
  <c r="E52" i="13"/>
  <c r="R50" i="13"/>
  <c r="K50" i="13"/>
  <c r="H50" i="13"/>
  <c r="E50" i="13"/>
  <c r="R48" i="13"/>
  <c r="K48" i="13"/>
  <c r="H48" i="13"/>
  <c r="E48" i="13"/>
  <c r="R46" i="13"/>
  <c r="K46" i="13"/>
  <c r="H46" i="13"/>
  <c r="E46" i="13"/>
  <c r="R44" i="13"/>
  <c r="K44" i="13"/>
  <c r="H44" i="13"/>
  <c r="E44" i="13"/>
  <c r="R42" i="13"/>
  <c r="K42" i="13"/>
  <c r="H42" i="13"/>
  <c r="E42" i="13"/>
  <c r="R40" i="13"/>
  <c r="K40" i="13"/>
  <c r="H40" i="13"/>
  <c r="E40" i="13"/>
  <c r="R38" i="13"/>
  <c r="H38" i="13"/>
  <c r="E38" i="13"/>
  <c r="R36" i="13"/>
  <c r="K36" i="13"/>
  <c r="H36" i="13"/>
  <c r="E36" i="13"/>
  <c r="R34" i="13"/>
  <c r="K34" i="13"/>
  <c r="H34" i="13"/>
  <c r="E34" i="13"/>
  <c r="R32" i="13"/>
  <c r="K32" i="13"/>
  <c r="H32" i="13"/>
  <c r="E32" i="13"/>
  <c r="R30" i="13"/>
  <c r="K30" i="13"/>
  <c r="H30" i="13"/>
  <c r="E30" i="13"/>
  <c r="R28" i="13"/>
  <c r="K28" i="13"/>
  <c r="H28" i="13"/>
  <c r="E28" i="13"/>
  <c r="R26" i="13"/>
  <c r="K26" i="13"/>
  <c r="H26" i="13"/>
  <c r="E26" i="13"/>
  <c r="R24" i="13"/>
  <c r="K24" i="13"/>
  <c r="H24" i="13"/>
  <c r="E24" i="13"/>
  <c r="R22" i="13"/>
  <c r="K22" i="13"/>
  <c r="H22" i="13"/>
  <c r="E22" i="13"/>
  <c r="R20" i="13"/>
  <c r="K20" i="13"/>
  <c r="H20" i="13"/>
  <c r="E20" i="13"/>
  <c r="R18" i="13"/>
  <c r="K18" i="13"/>
  <c r="H18" i="13"/>
  <c r="E18" i="13"/>
  <c r="R16" i="13"/>
  <c r="K16" i="13"/>
  <c r="H16" i="13"/>
  <c r="E16" i="13"/>
  <c r="R14" i="13"/>
  <c r="K14" i="13"/>
  <c r="H14" i="13"/>
  <c r="E14" i="13"/>
  <c r="R12" i="13"/>
  <c r="K12" i="13"/>
  <c r="H12" i="13"/>
  <c r="E12" i="13"/>
  <c r="R10" i="13"/>
  <c r="K10" i="13"/>
  <c r="H10" i="13"/>
  <c r="E10" i="13"/>
  <c r="R8" i="13"/>
  <c r="K8" i="13"/>
  <c r="H8" i="13"/>
  <c r="E8" i="13"/>
  <c r="Y6" i="13"/>
  <c r="R6" i="13"/>
  <c r="H6" i="13"/>
  <c r="E6" i="13"/>
  <c r="Y4" i="13"/>
  <c r="R4" i="13"/>
  <c r="K4" i="13"/>
  <c r="H4" i="13"/>
  <c r="E4" i="13"/>
  <c r="Y3" i="13"/>
  <c r="Y2" i="13"/>
  <c r="W66" i="12"/>
  <c r="V66" i="12"/>
  <c r="U66" i="12"/>
  <c r="T66" i="12"/>
  <c r="S66" i="12"/>
  <c r="O66" i="12"/>
  <c r="J66" i="12"/>
  <c r="I66" i="12"/>
  <c r="R64" i="12"/>
  <c r="K64" i="12"/>
  <c r="H64" i="12"/>
  <c r="E64" i="12"/>
  <c r="R62" i="12"/>
  <c r="K62" i="12"/>
  <c r="H62" i="12"/>
  <c r="E62" i="12"/>
  <c r="R60" i="12"/>
  <c r="K60" i="12"/>
  <c r="H60" i="12"/>
  <c r="E60" i="12"/>
  <c r="R58" i="12"/>
  <c r="K58" i="12"/>
  <c r="H58" i="12"/>
  <c r="E58" i="12"/>
  <c r="R56" i="12"/>
  <c r="K56" i="12"/>
  <c r="H56" i="12"/>
  <c r="E56" i="12"/>
  <c r="R54" i="12"/>
  <c r="K54" i="12"/>
  <c r="H54" i="12"/>
  <c r="E54" i="12"/>
  <c r="R52" i="12"/>
  <c r="K52" i="12"/>
  <c r="H52" i="12"/>
  <c r="E52" i="12"/>
  <c r="R50" i="12"/>
  <c r="K50" i="12"/>
  <c r="H50" i="12"/>
  <c r="E50" i="12"/>
  <c r="R48" i="12"/>
  <c r="K48" i="12"/>
  <c r="H48" i="12"/>
  <c r="E48" i="12"/>
  <c r="R46" i="12"/>
  <c r="K46" i="12"/>
  <c r="H46" i="12"/>
  <c r="E46" i="12"/>
  <c r="R44" i="12"/>
  <c r="K44" i="12"/>
  <c r="H44" i="12"/>
  <c r="E44" i="12"/>
  <c r="R42" i="12"/>
  <c r="K42" i="12"/>
  <c r="H42" i="12"/>
  <c r="E42" i="12"/>
  <c r="R40" i="12"/>
  <c r="K40" i="12"/>
  <c r="H40" i="12"/>
  <c r="E40" i="12"/>
  <c r="R38" i="12"/>
  <c r="H38" i="12"/>
  <c r="E38" i="12"/>
  <c r="R36" i="12"/>
  <c r="K36" i="12"/>
  <c r="H36" i="12"/>
  <c r="E36" i="12"/>
  <c r="R34" i="12"/>
  <c r="K34" i="12"/>
  <c r="H34" i="12"/>
  <c r="E34" i="12"/>
  <c r="R32" i="12"/>
  <c r="K32" i="12"/>
  <c r="H32" i="12"/>
  <c r="E32" i="12"/>
  <c r="R30" i="12"/>
  <c r="K30" i="12"/>
  <c r="H30" i="12"/>
  <c r="E30" i="12"/>
  <c r="R28" i="12"/>
  <c r="K28" i="12"/>
  <c r="H28" i="12"/>
  <c r="E28" i="12"/>
  <c r="R26" i="12"/>
  <c r="K26" i="12"/>
  <c r="H26" i="12"/>
  <c r="E26" i="12"/>
  <c r="R24" i="12"/>
  <c r="K24" i="12"/>
  <c r="H24" i="12"/>
  <c r="E24" i="12"/>
  <c r="R22" i="12"/>
  <c r="K22" i="12"/>
  <c r="H22" i="12"/>
  <c r="E22" i="12"/>
  <c r="R20" i="12"/>
  <c r="K20" i="12"/>
  <c r="H20" i="12"/>
  <c r="E20" i="12"/>
  <c r="R18" i="12"/>
  <c r="K18" i="12"/>
  <c r="H18" i="12"/>
  <c r="E18" i="12"/>
  <c r="R16" i="12"/>
  <c r="K16" i="12"/>
  <c r="H16" i="12"/>
  <c r="A17" i="12" s="1"/>
  <c r="E16" i="12"/>
  <c r="R14" i="12"/>
  <c r="K14" i="12"/>
  <c r="H14" i="12"/>
  <c r="E14" i="12"/>
  <c r="R12" i="12"/>
  <c r="K12" i="12"/>
  <c r="H12" i="12"/>
  <c r="E12" i="12"/>
  <c r="R10" i="12"/>
  <c r="K10" i="12"/>
  <c r="H10" i="12"/>
  <c r="E10" i="12"/>
  <c r="R8" i="12"/>
  <c r="K8" i="12"/>
  <c r="H8" i="12"/>
  <c r="E8" i="12"/>
  <c r="Y6" i="12"/>
  <c r="R6" i="12"/>
  <c r="H6" i="12"/>
  <c r="E6" i="12"/>
  <c r="Y4" i="12"/>
  <c r="R4" i="12"/>
  <c r="K4" i="12"/>
  <c r="H4" i="12"/>
  <c r="E4" i="12"/>
  <c r="Y3" i="12"/>
  <c r="Y2" i="12"/>
  <c r="W66" i="11"/>
  <c r="V66" i="11"/>
  <c r="U66" i="11"/>
  <c r="T66" i="11"/>
  <c r="S66" i="11"/>
  <c r="O66" i="11"/>
  <c r="J66" i="11"/>
  <c r="I66" i="11"/>
  <c r="R64" i="11"/>
  <c r="K64" i="11"/>
  <c r="H64" i="11"/>
  <c r="E64" i="11"/>
  <c r="R62" i="11"/>
  <c r="K62" i="11"/>
  <c r="H62" i="11"/>
  <c r="E62" i="11"/>
  <c r="R60" i="11"/>
  <c r="K60" i="11"/>
  <c r="H60" i="11"/>
  <c r="E60" i="11"/>
  <c r="R58" i="11"/>
  <c r="K58" i="11"/>
  <c r="H58" i="11"/>
  <c r="E58" i="11"/>
  <c r="R56" i="11"/>
  <c r="K56" i="11"/>
  <c r="H56" i="11"/>
  <c r="E56" i="11"/>
  <c r="R54" i="11"/>
  <c r="K54" i="11"/>
  <c r="H54" i="11"/>
  <c r="E54" i="11"/>
  <c r="R52" i="11"/>
  <c r="K52" i="11"/>
  <c r="H52" i="11"/>
  <c r="E52" i="11"/>
  <c r="R50" i="11"/>
  <c r="K50" i="11"/>
  <c r="H50" i="11"/>
  <c r="E50" i="11"/>
  <c r="R48" i="11"/>
  <c r="K48" i="11"/>
  <c r="H48" i="11"/>
  <c r="E48" i="11"/>
  <c r="R46" i="11"/>
  <c r="K46" i="11"/>
  <c r="H46" i="11"/>
  <c r="E46" i="11"/>
  <c r="R44" i="11"/>
  <c r="K44" i="11"/>
  <c r="H44" i="11"/>
  <c r="E44" i="11"/>
  <c r="R42" i="11"/>
  <c r="K42" i="11"/>
  <c r="H42" i="11"/>
  <c r="E42" i="11"/>
  <c r="R40" i="11"/>
  <c r="K40" i="11"/>
  <c r="H40" i="11"/>
  <c r="E40" i="11"/>
  <c r="R38" i="11"/>
  <c r="H38" i="11"/>
  <c r="E38" i="11"/>
  <c r="R36" i="11"/>
  <c r="K36" i="11"/>
  <c r="H36" i="11"/>
  <c r="E36" i="11"/>
  <c r="R34" i="11"/>
  <c r="K34" i="11"/>
  <c r="H34" i="11"/>
  <c r="E34" i="11"/>
  <c r="R32" i="11"/>
  <c r="K32" i="11"/>
  <c r="H32" i="11"/>
  <c r="E32" i="11"/>
  <c r="R30" i="11"/>
  <c r="K30" i="11"/>
  <c r="H30" i="11"/>
  <c r="E30" i="11"/>
  <c r="R28" i="11"/>
  <c r="K28" i="11"/>
  <c r="H28" i="11"/>
  <c r="E28" i="11"/>
  <c r="R26" i="11"/>
  <c r="K26" i="11"/>
  <c r="H26" i="11"/>
  <c r="E26" i="11"/>
  <c r="R24" i="11"/>
  <c r="K24" i="11"/>
  <c r="H24" i="11"/>
  <c r="E24" i="11"/>
  <c r="R22" i="11"/>
  <c r="K22" i="11"/>
  <c r="H22" i="11"/>
  <c r="E22" i="11"/>
  <c r="R20" i="11"/>
  <c r="K20" i="11"/>
  <c r="H20" i="11"/>
  <c r="E20" i="11"/>
  <c r="R18" i="11"/>
  <c r="K18" i="11"/>
  <c r="H18" i="11"/>
  <c r="E18" i="11"/>
  <c r="R16" i="11"/>
  <c r="K16" i="11"/>
  <c r="H16" i="11"/>
  <c r="E16" i="11"/>
  <c r="R14" i="11"/>
  <c r="K14" i="11"/>
  <c r="H14" i="11"/>
  <c r="E14" i="11"/>
  <c r="R12" i="11"/>
  <c r="K12" i="11"/>
  <c r="H12" i="11"/>
  <c r="E12" i="11"/>
  <c r="R10" i="11"/>
  <c r="K10" i="11"/>
  <c r="H10" i="11"/>
  <c r="E10" i="11"/>
  <c r="R8" i="11"/>
  <c r="K8" i="11"/>
  <c r="H8" i="11"/>
  <c r="E8" i="11"/>
  <c r="Y6" i="11"/>
  <c r="R6" i="11"/>
  <c r="H6" i="11"/>
  <c r="E6" i="11"/>
  <c r="Y4" i="11"/>
  <c r="R4" i="11"/>
  <c r="K4" i="11"/>
  <c r="H4" i="11"/>
  <c r="E4" i="11"/>
  <c r="Y3" i="11"/>
  <c r="Y2" i="11"/>
  <c r="W66" i="10"/>
  <c r="V66" i="10"/>
  <c r="U66" i="10"/>
  <c r="T66" i="10"/>
  <c r="S66" i="10"/>
  <c r="O66" i="10"/>
  <c r="J66" i="10"/>
  <c r="I66" i="10"/>
  <c r="R64" i="10"/>
  <c r="K64" i="10"/>
  <c r="H64" i="10"/>
  <c r="E64" i="10"/>
  <c r="R62" i="10"/>
  <c r="K62" i="10"/>
  <c r="H62" i="10"/>
  <c r="E62" i="10"/>
  <c r="R60" i="10"/>
  <c r="K60" i="10"/>
  <c r="H60" i="10"/>
  <c r="E60" i="10"/>
  <c r="R58" i="10"/>
  <c r="K58" i="10"/>
  <c r="H58" i="10"/>
  <c r="E58" i="10"/>
  <c r="R56" i="10"/>
  <c r="K56" i="10"/>
  <c r="H56" i="10"/>
  <c r="E56" i="10"/>
  <c r="R54" i="10"/>
  <c r="K54" i="10"/>
  <c r="H54" i="10"/>
  <c r="E54" i="10"/>
  <c r="R52" i="10"/>
  <c r="K52" i="10"/>
  <c r="H52" i="10"/>
  <c r="E52" i="10"/>
  <c r="R50" i="10"/>
  <c r="K50" i="10"/>
  <c r="H50" i="10"/>
  <c r="E50" i="10"/>
  <c r="R48" i="10"/>
  <c r="K48" i="10"/>
  <c r="H48" i="10"/>
  <c r="E48" i="10"/>
  <c r="R46" i="10"/>
  <c r="K46" i="10"/>
  <c r="H46" i="10"/>
  <c r="E46" i="10"/>
  <c r="R44" i="10"/>
  <c r="K44" i="10"/>
  <c r="H44" i="10"/>
  <c r="E44" i="10"/>
  <c r="R42" i="10"/>
  <c r="K42" i="10"/>
  <c r="H42" i="10"/>
  <c r="E42" i="10"/>
  <c r="R40" i="10"/>
  <c r="K40" i="10"/>
  <c r="H40" i="10"/>
  <c r="E40" i="10"/>
  <c r="R38" i="10"/>
  <c r="H38" i="10"/>
  <c r="E38" i="10"/>
  <c r="R36" i="10"/>
  <c r="K36" i="10"/>
  <c r="H36" i="10"/>
  <c r="E36" i="10"/>
  <c r="R34" i="10"/>
  <c r="K34" i="10"/>
  <c r="H34" i="10"/>
  <c r="E34" i="10"/>
  <c r="R32" i="10"/>
  <c r="K32" i="10"/>
  <c r="H32" i="10"/>
  <c r="E32" i="10"/>
  <c r="R30" i="10"/>
  <c r="K30" i="10"/>
  <c r="H30" i="10"/>
  <c r="E30" i="10"/>
  <c r="R28" i="10"/>
  <c r="K28" i="10"/>
  <c r="H28" i="10"/>
  <c r="E28" i="10"/>
  <c r="R26" i="10"/>
  <c r="K26" i="10"/>
  <c r="H26" i="10"/>
  <c r="E26" i="10"/>
  <c r="R24" i="10"/>
  <c r="K24" i="10"/>
  <c r="H24" i="10"/>
  <c r="E24" i="10"/>
  <c r="R22" i="10"/>
  <c r="K22" i="10"/>
  <c r="H22" i="10"/>
  <c r="E22" i="10"/>
  <c r="R20" i="10"/>
  <c r="K20" i="10"/>
  <c r="H20" i="10"/>
  <c r="E20" i="10"/>
  <c r="R18" i="10"/>
  <c r="K18" i="10"/>
  <c r="H18" i="10"/>
  <c r="E18" i="10"/>
  <c r="R16" i="10"/>
  <c r="K16" i="10"/>
  <c r="H16" i="10"/>
  <c r="E16" i="10"/>
  <c r="R14" i="10"/>
  <c r="K14" i="10"/>
  <c r="H14" i="10"/>
  <c r="E14" i="10"/>
  <c r="R12" i="10"/>
  <c r="K12" i="10"/>
  <c r="H12" i="10"/>
  <c r="E12" i="10"/>
  <c r="R10" i="10"/>
  <c r="K10" i="10"/>
  <c r="H10" i="10"/>
  <c r="E10" i="10"/>
  <c r="R8" i="10"/>
  <c r="K8" i="10"/>
  <c r="H8" i="10"/>
  <c r="E8" i="10"/>
  <c r="Y6" i="10"/>
  <c r="R6" i="10"/>
  <c r="H6" i="10"/>
  <c r="E6" i="10"/>
  <c r="Y4" i="10"/>
  <c r="R4" i="10"/>
  <c r="K4" i="10"/>
  <c r="H4" i="10"/>
  <c r="E4" i="10"/>
  <c r="Y3" i="10"/>
  <c r="Y2" i="10"/>
  <c r="W66" i="9"/>
  <c r="V66" i="9"/>
  <c r="U66" i="9"/>
  <c r="T66" i="9"/>
  <c r="S66" i="9"/>
  <c r="O66" i="9"/>
  <c r="J66" i="9"/>
  <c r="I66" i="9"/>
  <c r="R64" i="9"/>
  <c r="K64" i="9"/>
  <c r="H64" i="9"/>
  <c r="E64" i="9"/>
  <c r="R62" i="9"/>
  <c r="K62" i="9"/>
  <c r="H62" i="9"/>
  <c r="E62" i="9"/>
  <c r="R60" i="9"/>
  <c r="K60" i="9"/>
  <c r="H60" i="9"/>
  <c r="E60" i="9"/>
  <c r="R58" i="9"/>
  <c r="K58" i="9"/>
  <c r="H58" i="9"/>
  <c r="E58" i="9"/>
  <c r="R56" i="9"/>
  <c r="K56" i="9"/>
  <c r="H56" i="9"/>
  <c r="E56" i="9"/>
  <c r="R54" i="9"/>
  <c r="K54" i="9"/>
  <c r="H54" i="9"/>
  <c r="E54" i="9"/>
  <c r="R52" i="9"/>
  <c r="K52" i="9"/>
  <c r="H52" i="9"/>
  <c r="E52" i="9"/>
  <c r="R50" i="9"/>
  <c r="K50" i="9"/>
  <c r="H50" i="9"/>
  <c r="E50" i="9"/>
  <c r="R48" i="9"/>
  <c r="K48" i="9"/>
  <c r="H48" i="9"/>
  <c r="E48" i="9"/>
  <c r="R46" i="9"/>
  <c r="K46" i="9"/>
  <c r="H46" i="9"/>
  <c r="E46" i="9"/>
  <c r="R44" i="9"/>
  <c r="K44" i="9"/>
  <c r="H44" i="9"/>
  <c r="E44" i="9"/>
  <c r="R42" i="9"/>
  <c r="K42" i="9"/>
  <c r="H42" i="9"/>
  <c r="E42" i="9"/>
  <c r="R40" i="9"/>
  <c r="K40" i="9"/>
  <c r="H40" i="9"/>
  <c r="E40" i="9"/>
  <c r="R38" i="9"/>
  <c r="H38" i="9"/>
  <c r="E38" i="9"/>
  <c r="R36" i="9"/>
  <c r="K36" i="9"/>
  <c r="H36" i="9"/>
  <c r="E36" i="9"/>
  <c r="R34" i="9"/>
  <c r="K34" i="9"/>
  <c r="H34" i="9"/>
  <c r="E34" i="9"/>
  <c r="R32" i="9"/>
  <c r="K32" i="9"/>
  <c r="H32" i="9"/>
  <c r="E32" i="9"/>
  <c r="R30" i="9"/>
  <c r="K30" i="9"/>
  <c r="H30" i="9"/>
  <c r="E30" i="9"/>
  <c r="R28" i="9"/>
  <c r="K28" i="9"/>
  <c r="H28" i="9"/>
  <c r="E28" i="9"/>
  <c r="R26" i="9"/>
  <c r="K26" i="9"/>
  <c r="H26" i="9"/>
  <c r="E26" i="9"/>
  <c r="R24" i="9"/>
  <c r="K24" i="9"/>
  <c r="H24" i="9"/>
  <c r="E24" i="9"/>
  <c r="R22" i="9"/>
  <c r="K22" i="9"/>
  <c r="H22" i="9"/>
  <c r="E22" i="9"/>
  <c r="R20" i="9"/>
  <c r="K20" i="9"/>
  <c r="H20" i="9"/>
  <c r="E20" i="9"/>
  <c r="R18" i="9"/>
  <c r="K18" i="9"/>
  <c r="H18" i="9"/>
  <c r="E18" i="9"/>
  <c r="R16" i="9"/>
  <c r="K16" i="9"/>
  <c r="H16" i="9"/>
  <c r="E16" i="9"/>
  <c r="R14" i="9"/>
  <c r="K14" i="9"/>
  <c r="H14" i="9"/>
  <c r="E14" i="9"/>
  <c r="R12" i="9"/>
  <c r="K12" i="9"/>
  <c r="H12" i="9"/>
  <c r="E12" i="9"/>
  <c r="R10" i="9"/>
  <c r="K10" i="9"/>
  <c r="H10" i="9"/>
  <c r="E10" i="9"/>
  <c r="R8" i="9"/>
  <c r="K8" i="9"/>
  <c r="H8" i="9"/>
  <c r="E8" i="9"/>
  <c r="Y6" i="9"/>
  <c r="R6" i="9"/>
  <c r="H6" i="9"/>
  <c r="E6" i="9"/>
  <c r="Y4" i="9"/>
  <c r="R4" i="9"/>
  <c r="K4" i="9"/>
  <c r="H4" i="9"/>
  <c r="E4" i="9"/>
  <c r="Y3" i="9"/>
  <c r="Y2" i="9"/>
  <c r="W66" i="8"/>
  <c r="V66" i="8"/>
  <c r="U66" i="8"/>
  <c r="T66" i="8"/>
  <c r="S66" i="8"/>
  <c r="O66" i="8"/>
  <c r="J66" i="8"/>
  <c r="I66" i="8"/>
  <c r="R64" i="8"/>
  <c r="K64" i="8"/>
  <c r="H64" i="8"/>
  <c r="E64" i="8"/>
  <c r="R62" i="8"/>
  <c r="K62" i="8"/>
  <c r="H62" i="8"/>
  <c r="E62" i="8"/>
  <c r="R60" i="8"/>
  <c r="K60" i="8"/>
  <c r="H60" i="8"/>
  <c r="E60" i="8"/>
  <c r="R58" i="8"/>
  <c r="K58" i="8"/>
  <c r="H58" i="8"/>
  <c r="E58" i="8"/>
  <c r="R56" i="8"/>
  <c r="K56" i="8"/>
  <c r="H56" i="8"/>
  <c r="E56" i="8"/>
  <c r="R54" i="8"/>
  <c r="K54" i="8"/>
  <c r="H54" i="8"/>
  <c r="E54" i="8"/>
  <c r="R52" i="8"/>
  <c r="K52" i="8"/>
  <c r="H52" i="8"/>
  <c r="E52" i="8"/>
  <c r="R50" i="8"/>
  <c r="K50" i="8"/>
  <c r="H50" i="8"/>
  <c r="E50" i="8"/>
  <c r="R48" i="8"/>
  <c r="K48" i="8"/>
  <c r="H48" i="8"/>
  <c r="E48" i="8"/>
  <c r="R46" i="8"/>
  <c r="K46" i="8"/>
  <c r="H46" i="8"/>
  <c r="E46" i="8"/>
  <c r="R44" i="8"/>
  <c r="K44" i="8"/>
  <c r="H44" i="8"/>
  <c r="E44" i="8"/>
  <c r="R42" i="8"/>
  <c r="K42" i="8"/>
  <c r="H42" i="8"/>
  <c r="E42" i="8"/>
  <c r="R40" i="8"/>
  <c r="K40" i="8"/>
  <c r="H40" i="8"/>
  <c r="E40" i="8"/>
  <c r="R38" i="8"/>
  <c r="H38" i="8"/>
  <c r="E38" i="8"/>
  <c r="R36" i="8"/>
  <c r="K36" i="8"/>
  <c r="H36" i="8"/>
  <c r="E36" i="8"/>
  <c r="R34" i="8"/>
  <c r="K34" i="8"/>
  <c r="H34" i="8"/>
  <c r="E34" i="8"/>
  <c r="R32" i="8"/>
  <c r="K32" i="8"/>
  <c r="H32" i="8"/>
  <c r="E32" i="8"/>
  <c r="R30" i="8"/>
  <c r="K30" i="8"/>
  <c r="H30" i="8"/>
  <c r="E30" i="8"/>
  <c r="R28" i="8"/>
  <c r="K28" i="8"/>
  <c r="H28" i="8"/>
  <c r="E28" i="8"/>
  <c r="R26" i="8"/>
  <c r="K26" i="8"/>
  <c r="H26" i="8"/>
  <c r="E26" i="8"/>
  <c r="R24" i="8"/>
  <c r="K24" i="8"/>
  <c r="H24" i="8"/>
  <c r="E24" i="8"/>
  <c r="R22" i="8"/>
  <c r="K22" i="8"/>
  <c r="H22" i="8"/>
  <c r="E22" i="8"/>
  <c r="R20" i="8"/>
  <c r="K20" i="8"/>
  <c r="H20" i="8"/>
  <c r="E20" i="8"/>
  <c r="R18" i="8"/>
  <c r="K18" i="8"/>
  <c r="H18" i="8"/>
  <c r="E18" i="8"/>
  <c r="R16" i="8"/>
  <c r="K16" i="8"/>
  <c r="H16" i="8"/>
  <c r="E16" i="8"/>
  <c r="R14" i="8"/>
  <c r="K14" i="8"/>
  <c r="H14" i="8"/>
  <c r="E14" i="8"/>
  <c r="R12" i="8"/>
  <c r="K12" i="8"/>
  <c r="H12" i="8"/>
  <c r="E12" i="8"/>
  <c r="R10" i="8"/>
  <c r="K10" i="8"/>
  <c r="H10" i="8"/>
  <c r="E10" i="8"/>
  <c r="R8" i="8"/>
  <c r="K8" i="8"/>
  <c r="H8" i="8"/>
  <c r="E8" i="8"/>
  <c r="Y6" i="8"/>
  <c r="R6" i="8"/>
  <c r="H6" i="8"/>
  <c r="E6" i="8"/>
  <c r="Y4" i="8"/>
  <c r="R4" i="8"/>
  <c r="K4" i="8"/>
  <c r="H4" i="8"/>
  <c r="E4" i="8"/>
  <c r="Y3" i="8"/>
  <c r="Y2" i="8"/>
  <c r="W66" i="7"/>
  <c r="V66" i="7"/>
  <c r="U66" i="7"/>
  <c r="T66" i="7"/>
  <c r="S66" i="7"/>
  <c r="O66" i="7"/>
  <c r="J66" i="7"/>
  <c r="I66" i="7"/>
  <c r="R64" i="7"/>
  <c r="K64" i="7"/>
  <c r="E64" i="7"/>
  <c r="R62" i="7"/>
  <c r="K62" i="7"/>
  <c r="E62" i="7"/>
  <c r="R60" i="7"/>
  <c r="K60" i="7"/>
  <c r="E60" i="7"/>
  <c r="R58" i="7"/>
  <c r="K58" i="7"/>
  <c r="E58" i="7"/>
  <c r="R56" i="7"/>
  <c r="K56" i="7"/>
  <c r="E56" i="7"/>
  <c r="R54" i="7"/>
  <c r="K54" i="7"/>
  <c r="E54" i="7"/>
  <c r="R52" i="7"/>
  <c r="K52" i="7"/>
  <c r="E52" i="7"/>
  <c r="R50" i="7"/>
  <c r="K50" i="7"/>
  <c r="E50" i="7"/>
  <c r="R48" i="7"/>
  <c r="K48" i="7"/>
  <c r="E48" i="7"/>
  <c r="R46" i="7"/>
  <c r="K46" i="7"/>
  <c r="E46" i="7"/>
  <c r="R44" i="7"/>
  <c r="K44" i="7"/>
  <c r="E44" i="7"/>
  <c r="R42" i="7"/>
  <c r="K42" i="7"/>
  <c r="E42" i="7"/>
  <c r="R40" i="7"/>
  <c r="K40" i="7"/>
  <c r="E40" i="7"/>
  <c r="R38" i="7"/>
  <c r="E38" i="7"/>
  <c r="R36" i="7"/>
  <c r="K36" i="7"/>
  <c r="E36" i="7"/>
  <c r="R34" i="7"/>
  <c r="K34" i="7"/>
  <c r="E34" i="7"/>
  <c r="R32" i="7"/>
  <c r="K32" i="7"/>
  <c r="E32" i="7"/>
  <c r="R30" i="7"/>
  <c r="K30" i="7"/>
  <c r="E30" i="7"/>
  <c r="R28" i="7"/>
  <c r="K28" i="7"/>
  <c r="E28" i="7"/>
  <c r="R26" i="7"/>
  <c r="K26" i="7"/>
  <c r="E26" i="7"/>
  <c r="R24" i="7"/>
  <c r="K24" i="7"/>
  <c r="E24" i="7"/>
  <c r="R22" i="7"/>
  <c r="K22" i="7"/>
  <c r="E22" i="7"/>
  <c r="R20" i="7"/>
  <c r="K20" i="7"/>
  <c r="E20" i="7"/>
  <c r="R18" i="7"/>
  <c r="K18" i="7"/>
  <c r="E18" i="7"/>
  <c r="R16" i="7"/>
  <c r="K16" i="7"/>
  <c r="E16" i="7"/>
  <c r="R14" i="7"/>
  <c r="K14" i="7"/>
  <c r="E14" i="7"/>
  <c r="R12" i="7"/>
  <c r="K12" i="7"/>
  <c r="E12" i="7"/>
  <c r="R10" i="7"/>
  <c r="K10" i="7"/>
  <c r="E10" i="7"/>
  <c r="R8" i="7"/>
  <c r="K8" i="7"/>
  <c r="E8" i="7"/>
  <c r="Y6" i="7"/>
  <c r="R6" i="7"/>
  <c r="E6" i="7"/>
  <c r="Y4" i="7"/>
  <c r="R4" i="7"/>
  <c r="K4" i="7"/>
  <c r="E4" i="7"/>
  <c r="Y3" i="7"/>
  <c r="Y2" i="7"/>
  <c r="W66" i="6"/>
  <c r="V66" i="6"/>
  <c r="U66" i="6"/>
  <c r="T66" i="6"/>
  <c r="S66" i="6"/>
  <c r="O66" i="6"/>
  <c r="J66" i="6"/>
  <c r="I66" i="6"/>
  <c r="R64" i="6"/>
  <c r="K64" i="6"/>
  <c r="E64" i="6"/>
  <c r="R62" i="6"/>
  <c r="K62" i="6"/>
  <c r="E62" i="6"/>
  <c r="R60" i="6"/>
  <c r="K60" i="6"/>
  <c r="E60" i="6"/>
  <c r="R58" i="6"/>
  <c r="K58" i="6"/>
  <c r="E58" i="6"/>
  <c r="R56" i="6"/>
  <c r="K56" i="6"/>
  <c r="E56" i="6"/>
  <c r="R54" i="6"/>
  <c r="K54" i="6"/>
  <c r="E54" i="6"/>
  <c r="R52" i="6"/>
  <c r="K52" i="6"/>
  <c r="E52" i="6"/>
  <c r="R50" i="6"/>
  <c r="K50" i="6"/>
  <c r="E50" i="6"/>
  <c r="R48" i="6"/>
  <c r="K48" i="6"/>
  <c r="E48" i="6"/>
  <c r="R46" i="6"/>
  <c r="K46" i="6"/>
  <c r="E46" i="6"/>
  <c r="R44" i="6"/>
  <c r="K44" i="6"/>
  <c r="E44" i="6"/>
  <c r="R42" i="6"/>
  <c r="K42" i="6"/>
  <c r="E42" i="6"/>
  <c r="R40" i="6"/>
  <c r="K40" i="6"/>
  <c r="E40" i="6"/>
  <c r="R38" i="6"/>
  <c r="E38" i="6"/>
  <c r="R36" i="6"/>
  <c r="K36" i="6"/>
  <c r="E36" i="6"/>
  <c r="R34" i="6"/>
  <c r="K34" i="6"/>
  <c r="E34" i="6"/>
  <c r="R32" i="6"/>
  <c r="K32" i="6"/>
  <c r="E32" i="6"/>
  <c r="R30" i="6"/>
  <c r="K30" i="6"/>
  <c r="E30" i="6"/>
  <c r="R28" i="6"/>
  <c r="K28" i="6"/>
  <c r="E28" i="6"/>
  <c r="R26" i="6"/>
  <c r="K26" i="6"/>
  <c r="E26" i="6"/>
  <c r="R24" i="6"/>
  <c r="K24" i="6"/>
  <c r="E24" i="6"/>
  <c r="R22" i="6"/>
  <c r="K22" i="6"/>
  <c r="E22" i="6"/>
  <c r="R20" i="6"/>
  <c r="K20" i="6"/>
  <c r="E20" i="6"/>
  <c r="R18" i="6"/>
  <c r="K18" i="6"/>
  <c r="E18" i="6"/>
  <c r="R16" i="6"/>
  <c r="K16" i="6"/>
  <c r="E16" i="6"/>
  <c r="R14" i="6"/>
  <c r="K14" i="6"/>
  <c r="E14" i="6"/>
  <c r="R12" i="6"/>
  <c r="K12" i="6"/>
  <c r="E12" i="6"/>
  <c r="R10" i="6"/>
  <c r="K10" i="6"/>
  <c r="E10" i="6"/>
  <c r="R8" i="6"/>
  <c r="K8" i="6"/>
  <c r="E8" i="6"/>
  <c r="Y6" i="6"/>
  <c r="R6" i="6"/>
  <c r="E6" i="6"/>
  <c r="Y4" i="6"/>
  <c r="R4" i="6"/>
  <c r="K4" i="6"/>
  <c r="E4" i="6"/>
  <c r="Y3" i="6"/>
  <c r="Y2" i="6"/>
  <c r="W66" i="5"/>
  <c r="V66" i="5"/>
  <c r="U66" i="5"/>
  <c r="T66" i="5"/>
  <c r="S66" i="5"/>
  <c r="O66" i="5"/>
  <c r="J66" i="5"/>
  <c r="I66" i="5"/>
  <c r="R64" i="5"/>
  <c r="K64" i="5"/>
  <c r="E64" i="5"/>
  <c r="R62" i="5"/>
  <c r="K62" i="5"/>
  <c r="E62" i="5"/>
  <c r="R60" i="5"/>
  <c r="K60" i="5"/>
  <c r="E60" i="5"/>
  <c r="R58" i="5"/>
  <c r="K58" i="5"/>
  <c r="E58" i="5"/>
  <c r="R56" i="5"/>
  <c r="K56" i="5"/>
  <c r="E56" i="5"/>
  <c r="R54" i="5"/>
  <c r="K54" i="5"/>
  <c r="E54" i="5"/>
  <c r="R52" i="5"/>
  <c r="K52" i="5"/>
  <c r="E52" i="5"/>
  <c r="R50" i="5"/>
  <c r="K50" i="5"/>
  <c r="E50" i="5"/>
  <c r="R48" i="5"/>
  <c r="K48" i="5"/>
  <c r="E48" i="5"/>
  <c r="R46" i="5"/>
  <c r="K46" i="5"/>
  <c r="E46" i="5"/>
  <c r="R44" i="5"/>
  <c r="K44" i="5"/>
  <c r="E44" i="5"/>
  <c r="R42" i="5"/>
  <c r="K42" i="5"/>
  <c r="E42" i="5"/>
  <c r="R40" i="5"/>
  <c r="K40" i="5"/>
  <c r="E40" i="5"/>
  <c r="R38" i="5"/>
  <c r="E38" i="5"/>
  <c r="R36" i="5"/>
  <c r="K36" i="5"/>
  <c r="E36" i="5"/>
  <c r="R34" i="5"/>
  <c r="K34" i="5"/>
  <c r="E34" i="5"/>
  <c r="R32" i="5"/>
  <c r="K32" i="5"/>
  <c r="E32" i="5"/>
  <c r="R30" i="5"/>
  <c r="K30" i="5"/>
  <c r="E30" i="5"/>
  <c r="R28" i="5"/>
  <c r="K28" i="5"/>
  <c r="E28" i="5"/>
  <c r="R26" i="5"/>
  <c r="K26" i="5"/>
  <c r="E26" i="5"/>
  <c r="R24" i="5"/>
  <c r="K24" i="5"/>
  <c r="E24" i="5"/>
  <c r="R22" i="5"/>
  <c r="K22" i="5"/>
  <c r="E22" i="5"/>
  <c r="R20" i="5"/>
  <c r="K20" i="5"/>
  <c r="E20" i="5"/>
  <c r="R18" i="5"/>
  <c r="K18" i="5"/>
  <c r="E18" i="5"/>
  <c r="R16" i="5"/>
  <c r="K16" i="5"/>
  <c r="E16" i="5"/>
  <c r="R14" i="5"/>
  <c r="K14" i="5"/>
  <c r="E14" i="5"/>
  <c r="R12" i="5"/>
  <c r="K12" i="5"/>
  <c r="E12" i="5"/>
  <c r="R10" i="5"/>
  <c r="K10" i="5"/>
  <c r="E10" i="5"/>
  <c r="R8" i="5"/>
  <c r="K8" i="5"/>
  <c r="E8" i="5"/>
  <c r="Y6" i="5"/>
  <c r="R6" i="5"/>
  <c r="E6" i="5"/>
  <c r="Y4" i="5"/>
  <c r="R4" i="5"/>
  <c r="K4" i="5"/>
  <c r="E4" i="5"/>
  <c r="Y3" i="5"/>
  <c r="Y2" i="5"/>
  <c r="W62" i="3"/>
  <c r="V62" i="3"/>
  <c r="U62" i="3"/>
  <c r="T62" i="3"/>
  <c r="S62" i="3"/>
  <c r="O62" i="3"/>
  <c r="J62" i="3"/>
  <c r="I62" i="3"/>
  <c r="R60" i="3"/>
  <c r="K60" i="3"/>
  <c r="H60" i="3"/>
  <c r="E60" i="3"/>
  <c r="R58" i="3"/>
  <c r="K58" i="3"/>
  <c r="H58" i="3"/>
  <c r="E58" i="3"/>
  <c r="R56" i="3"/>
  <c r="K56" i="3"/>
  <c r="H56" i="3"/>
  <c r="E56" i="3"/>
  <c r="R54" i="3"/>
  <c r="K54" i="3"/>
  <c r="H54" i="3"/>
  <c r="E54" i="3"/>
  <c r="R52" i="3"/>
  <c r="K52" i="3"/>
  <c r="H52" i="3"/>
  <c r="E52" i="3"/>
  <c r="R50" i="3"/>
  <c r="K50" i="3"/>
  <c r="H50" i="3"/>
  <c r="E50" i="3"/>
  <c r="R48" i="3"/>
  <c r="K48" i="3"/>
  <c r="H48" i="3"/>
  <c r="E48" i="3"/>
  <c r="R46" i="3"/>
  <c r="K46" i="3"/>
  <c r="H46" i="3"/>
  <c r="E46" i="3"/>
  <c r="R44" i="3"/>
  <c r="K44" i="3"/>
  <c r="H44" i="3"/>
  <c r="E44" i="3"/>
  <c r="R42" i="3"/>
  <c r="K42" i="3"/>
  <c r="H42" i="3"/>
  <c r="E42" i="3"/>
  <c r="R40" i="3"/>
  <c r="K40" i="3"/>
  <c r="H40" i="3"/>
  <c r="E40" i="3"/>
  <c r="R38" i="3"/>
  <c r="H38" i="3"/>
  <c r="E38" i="3"/>
  <c r="R36" i="3"/>
  <c r="K36" i="3"/>
  <c r="H36" i="3"/>
  <c r="E36" i="3"/>
  <c r="R34" i="3"/>
  <c r="K34" i="3"/>
  <c r="H34" i="3"/>
  <c r="E34" i="3"/>
  <c r="R32" i="3"/>
  <c r="K32" i="3"/>
  <c r="H32" i="3"/>
  <c r="E32" i="3"/>
  <c r="R30" i="3"/>
  <c r="K30" i="3"/>
  <c r="H30" i="3"/>
  <c r="E30" i="3"/>
  <c r="R28" i="3"/>
  <c r="K28" i="3"/>
  <c r="H28" i="3"/>
  <c r="E28" i="3"/>
  <c r="R26" i="3"/>
  <c r="K26" i="3"/>
  <c r="H26" i="3"/>
  <c r="E26" i="3"/>
  <c r="R24" i="3"/>
  <c r="K24" i="3"/>
  <c r="H24" i="3"/>
  <c r="E24" i="3"/>
  <c r="R22" i="3"/>
  <c r="K22" i="3"/>
  <c r="H22" i="3"/>
  <c r="E22" i="3"/>
  <c r="R20" i="3"/>
  <c r="K20" i="3"/>
  <c r="H20" i="3"/>
  <c r="E20" i="3"/>
  <c r="R18" i="3"/>
  <c r="K18" i="3"/>
  <c r="H18" i="3"/>
  <c r="E18" i="3"/>
  <c r="R16" i="3"/>
  <c r="K16" i="3"/>
  <c r="H16" i="3"/>
  <c r="E16" i="3"/>
  <c r="R14" i="3"/>
  <c r="K14" i="3"/>
  <c r="H14" i="3"/>
  <c r="E14" i="3"/>
  <c r="R12" i="3"/>
  <c r="K12" i="3"/>
  <c r="H12" i="3"/>
  <c r="E12" i="3"/>
  <c r="R10" i="3"/>
  <c r="K10" i="3"/>
  <c r="H10" i="3"/>
  <c r="E10" i="3"/>
  <c r="R8" i="3"/>
  <c r="K8" i="3"/>
  <c r="E8" i="3"/>
  <c r="Y6" i="3"/>
  <c r="R6" i="3"/>
  <c r="E6" i="3"/>
  <c r="Y4" i="3"/>
  <c r="R4" i="3"/>
  <c r="K4" i="3"/>
  <c r="E4" i="3"/>
  <c r="Y3" i="3"/>
  <c r="Y2" i="3"/>
  <c r="W66" i="2"/>
  <c r="V66" i="2"/>
  <c r="U66" i="2"/>
  <c r="T66" i="2"/>
  <c r="S66" i="2"/>
  <c r="O66" i="2"/>
  <c r="J66" i="2"/>
  <c r="I66" i="2"/>
  <c r="R64" i="2"/>
  <c r="K64" i="2"/>
  <c r="H64" i="2"/>
  <c r="E64" i="2"/>
  <c r="R62" i="2"/>
  <c r="K62" i="2"/>
  <c r="H62" i="2"/>
  <c r="E62" i="2"/>
  <c r="R60" i="2"/>
  <c r="K60" i="2"/>
  <c r="H60" i="2"/>
  <c r="E60" i="2"/>
  <c r="R58" i="2"/>
  <c r="K58" i="2"/>
  <c r="H58" i="2"/>
  <c r="E58" i="2"/>
  <c r="R56" i="2"/>
  <c r="K56" i="2"/>
  <c r="H56" i="2"/>
  <c r="E56" i="2"/>
  <c r="R54" i="2"/>
  <c r="K54" i="2"/>
  <c r="H54" i="2"/>
  <c r="E54" i="2"/>
  <c r="R52" i="2"/>
  <c r="K52" i="2"/>
  <c r="H52" i="2"/>
  <c r="E52" i="2"/>
  <c r="R50" i="2"/>
  <c r="K50" i="2"/>
  <c r="H50" i="2"/>
  <c r="E50" i="2"/>
  <c r="R48" i="2"/>
  <c r="K48" i="2"/>
  <c r="H48" i="2"/>
  <c r="E48" i="2"/>
  <c r="R46" i="2"/>
  <c r="K46" i="2"/>
  <c r="H46" i="2"/>
  <c r="E46" i="2"/>
  <c r="R44" i="2"/>
  <c r="K44" i="2"/>
  <c r="H44" i="2"/>
  <c r="E44" i="2"/>
  <c r="R42" i="2"/>
  <c r="K42" i="2"/>
  <c r="H42" i="2"/>
  <c r="E42" i="2"/>
  <c r="R40" i="2"/>
  <c r="K40" i="2"/>
  <c r="H40" i="2"/>
  <c r="E40" i="2"/>
  <c r="R38" i="2"/>
  <c r="H38" i="2"/>
  <c r="E38" i="2"/>
  <c r="R36" i="2"/>
  <c r="K36" i="2"/>
  <c r="H36" i="2"/>
  <c r="E36" i="2"/>
  <c r="R34" i="2"/>
  <c r="K34" i="2"/>
  <c r="H34" i="2"/>
  <c r="E34" i="2"/>
  <c r="R32" i="2"/>
  <c r="K32" i="2"/>
  <c r="H32" i="2"/>
  <c r="E32" i="2"/>
  <c r="R30" i="2"/>
  <c r="K30" i="2"/>
  <c r="H30" i="2"/>
  <c r="E30" i="2"/>
  <c r="R28" i="2"/>
  <c r="K28" i="2"/>
  <c r="H28" i="2"/>
  <c r="E28" i="2"/>
  <c r="R26" i="2"/>
  <c r="K26" i="2"/>
  <c r="H26" i="2"/>
  <c r="E26" i="2"/>
  <c r="R24" i="2"/>
  <c r="K24" i="2"/>
  <c r="H24" i="2"/>
  <c r="E24" i="2"/>
  <c r="R22" i="2"/>
  <c r="K22" i="2"/>
  <c r="H22" i="2"/>
  <c r="E22" i="2"/>
  <c r="R20" i="2"/>
  <c r="K20" i="2"/>
  <c r="H20" i="2"/>
  <c r="E20" i="2"/>
  <c r="R18" i="2"/>
  <c r="K18" i="2"/>
  <c r="H18" i="2"/>
  <c r="E18" i="2"/>
  <c r="R16" i="2"/>
  <c r="K16" i="2"/>
  <c r="H16" i="2"/>
  <c r="E16" i="2"/>
  <c r="R14" i="2"/>
  <c r="K14" i="2"/>
  <c r="H14" i="2"/>
  <c r="E14" i="2"/>
  <c r="R12" i="2"/>
  <c r="K12" i="2"/>
  <c r="H12" i="2"/>
  <c r="E12" i="2"/>
  <c r="R10" i="2"/>
  <c r="K10" i="2"/>
  <c r="H10" i="2"/>
  <c r="E10" i="2"/>
  <c r="R8" i="2"/>
  <c r="K8" i="2"/>
  <c r="H8" i="2"/>
  <c r="E8" i="2"/>
  <c r="Y6" i="2"/>
  <c r="R6" i="2"/>
  <c r="H6" i="2"/>
  <c r="E6" i="2"/>
  <c r="Y4" i="2"/>
  <c r="R4" i="2"/>
  <c r="H4" i="2"/>
  <c r="E4" i="2"/>
  <c r="Y3" i="2"/>
  <c r="Y2" i="2"/>
  <c r="E66" i="7" l="1"/>
  <c r="A17" i="5"/>
  <c r="E66" i="8"/>
  <c r="E66" i="12"/>
  <c r="R66" i="13"/>
  <c r="F66" i="11"/>
  <c r="A17" i="2"/>
  <c r="K66" i="7"/>
  <c r="A17" i="7"/>
  <c r="E66" i="10"/>
  <c r="E66" i="9"/>
  <c r="K66" i="10"/>
  <c r="A17" i="10"/>
  <c r="K66" i="14"/>
  <c r="R66" i="11"/>
  <c r="F66" i="14"/>
  <c r="F66" i="13"/>
  <c r="E66" i="2"/>
  <c r="K66" i="2"/>
  <c r="K66" i="11"/>
  <c r="K66" i="8"/>
  <c r="E66" i="6"/>
  <c r="K66" i="6"/>
  <c r="K66" i="12"/>
  <c r="E66" i="5"/>
  <c r="K66" i="5"/>
  <c r="A17" i="6"/>
  <c r="A17" i="8"/>
  <c r="A17" i="9"/>
  <c r="F66" i="2"/>
  <c r="R66" i="2"/>
  <c r="F66" i="5"/>
  <c r="R66" i="5"/>
  <c r="F66" i="6"/>
  <c r="R66" i="6"/>
  <c r="F66" i="7"/>
  <c r="R66" i="7"/>
  <c r="F66" i="8"/>
  <c r="R66" i="8"/>
  <c r="F66" i="9"/>
  <c r="R66" i="9"/>
  <c r="K66" i="9"/>
  <c r="F66" i="10"/>
  <c r="R66" i="10"/>
  <c r="E66" i="11"/>
  <c r="A17" i="11"/>
  <c r="F66" i="12"/>
  <c r="R66" i="12"/>
  <c r="E66" i="13"/>
  <c r="K66" i="13"/>
  <c r="A17" i="13"/>
  <c r="E66" i="14"/>
  <c r="A17" i="14"/>
  <c r="A5" i="7"/>
  <c r="A5" i="6"/>
  <c r="A5" i="5"/>
  <c r="E62" i="3"/>
  <c r="K62" i="3"/>
  <c r="R62" i="3"/>
  <c r="C32" i="1"/>
  <c r="B4" i="1" l="1"/>
  <c r="C4" i="1"/>
  <c r="D4" i="1"/>
  <c r="E4" i="1"/>
  <c r="F4" i="1"/>
  <c r="G4" i="1"/>
  <c r="H4" i="1"/>
  <c r="I4" i="1"/>
  <c r="J4" i="1"/>
  <c r="K4" i="1"/>
  <c r="L4" i="1"/>
  <c r="M4" i="1"/>
  <c r="B5" i="1"/>
  <c r="C5" i="1"/>
  <c r="D5" i="1"/>
  <c r="E5" i="1"/>
  <c r="F5" i="1"/>
  <c r="G5" i="1"/>
  <c r="H5" i="1"/>
  <c r="I5" i="1"/>
  <c r="J5" i="1"/>
  <c r="K5" i="1"/>
  <c r="L5" i="1"/>
  <c r="M5" i="1"/>
  <c r="B6" i="1"/>
  <c r="C6" i="1"/>
  <c r="D6" i="1"/>
  <c r="E6" i="1"/>
  <c r="F6" i="1"/>
  <c r="G6" i="1"/>
  <c r="H6" i="1"/>
  <c r="I6" i="1"/>
  <c r="J6" i="1"/>
  <c r="K6" i="1"/>
  <c r="L6" i="1"/>
  <c r="M6" i="1"/>
  <c r="B7" i="1"/>
  <c r="C7" i="1"/>
  <c r="D7" i="1"/>
  <c r="E7" i="1"/>
  <c r="F7" i="1"/>
  <c r="G7" i="1"/>
  <c r="H7" i="1"/>
  <c r="I7" i="1"/>
  <c r="J7" i="1"/>
  <c r="K7" i="1"/>
  <c r="L7" i="1"/>
  <c r="M7" i="1"/>
  <c r="B8" i="1"/>
  <c r="C8" i="1"/>
  <c r="D8" i="1"/>
  <c r="E8" i="1"/>
  <c r="F8" i="1"/>
  <c r="G8" i="1"/>
  <c r="H8" i="1"/>
  <c r="I8" i="1"/>
  <c r="J8" i="1"/>
  <c r="K8" i="1"/>
  <c r="L8" i="1"/>
  <c r="M8" i="1"/>
  <c r="B9" i="1"/>
  <c r="C9" i="1"/>
  <c r="D9" i="1"/>
  <c r="E9" i="1"/>
  <c r="F9" i="1"/>
  <c r="G9" i="1"/>
  <c r="H9" i="1"/>
  <c r="I9" i="1"/>
  <c r="J9" i="1"/>
  <c r="K9" i="1"/>
  <c r="L9" i="1"/>
  <c r="M9" i="1"/>
  <c r="B10" i="1"/>
  <c r="C10" i="1"/>
  <c r="D10" i="1"/>
  <c r="E10" i="1"/>
  <c r="F10" i="1"/>
  <c r="G10" i="1"/>
  <c r="H10" i="1"/>
  <c r="I10" i="1"/>
  <c r="J10" i="1"/>
  <c r="K10" i="1"/>
  <c r="L10" i="1"/>
  <c r="M10" i="1"/>
  <c r="B11" i="1"/>
  <c r="C11" i="1"/>
  <c r="D11" i="1"/>
  <c r="E11" i="1"/>
  <c r="F11" i="1"/>
  <c r="G11" i="1"/>
  <c r="H11" i="1"/>
  <c r="I11" i="1"/>
  <c r="J11" i="1"/>
  <c r="K11" i="1"/>
  <c r="L11" i="1"/>
  <c r="M11" i="1"/>
  <c r="B12" i="1"/>
  <c r="C12" i="1"/>
  <c r="D12" i="1"/>
  <c r="E12" i="1"/>
  <c r="F12" i="1"/>
  <c r="G12" i="1"/>
  <c r="H12" i="1"/>
  <c r="I12" i="1"/>
  <c r="J12" i="1"/>
  <c r="K12" i="1"/>
  <c r="L12" i="1"/>
  <c r="M12" i="1"/>
  <c r="B13" i="1"/>
  <c r="C13" i="1"/>
  <c r="D13" i="1"/>
  <c r="E13" i="1"/>
  <c r="F13" i="1"/>
  <c r="G13" i="1"/>
  <c r="H13" i="1"/>
  <c r="I13" i="1"/>
  <c r="J13" i="1"/>
  <c r="K13" i="1"/>
  <c r="L13" i="1"/>
  <c r="M13" i="1"/>
  <c r="B14" i="1"/>
  <c r="C14" i="1"/>
  <c r="D14" i="1"/>
  <c r="E14" i="1"/>
  <c r="F14" i="1"/>
  <c r="G14" i="1"/>
  <c r="H14" i="1"/>
  <c r="I14" i="1"/>
  <c r="J14" i="1"/>
  <c r="K14" i="1"/>
  <c r="L14" i="1"/>
  <c r="M14" i="1"/>
  <c r="B15" i="1"/>
  <c r="C15" i="1"/>
  <c r="D15" i="1"/>
  <c r="E15" i="1"/>
  <c r="F15" i="1"/>
  <c r="G15" i="1"/>
  <c r="H15" i="1"/>
  <c r="I15" i="1"/>
  <c r="J15" i="1"/>
  <c r="K15" i="1"/>
  <c r="L15" i="1"/>
  <c r="M15" i="1"/>
  <c r="B16" i="1"/>
  <c r="C16" i="1"/>
  <c r="D16" i="1"/>
  <c r="E16" i="1"/>
  <c r="F16" i="1"/>
  <c r="G16" i="1"/>
  <c r="H16" i="1"/>
  <c r="I16" i="1"/>
  <c r="J16" i="1"/>
  <c r="K16" i="1"/>
  <c r="L16" i="1"/>
  <c r="M16" i="1"/>
  <c r="B17" i="1"/>
  <c r="C17" i="1"/>
  <c r="D17" i="1"/>
  <c r="E17" i="1"/>
  <c r="F17" i="1"/>
  <c r="G17" i="1"/>
  <c r="H17" i="1"/>
  <c r="I17" i="1"/>
  <c r="J17" i="1"/>
  <c r="K17" i="1"/>
  <c r="L17" i="1"/>
  <c r="M17" i="1"/>
  <c r="B18" i="1"/>
  <c r="C18" i="1"/>
  <c r="D18" i="1"/>
  <c r="E18" i="1"/>
  <c r="F18" i="1"/>
  <c r="G18" i="1"/>
  <c r="H18" i="1"/>
  <c r="I18" i="1"/>
  <c r="J18" i="1"/>
  <c r="K18" i="1"/>
  <c r="L18" i="1"/>
  <c r="M18" i="1"/>
  <c r="B19" i="1"/>
  <c r="C19" i="1"/>
  <c r="D19" i="1"/>
  <c r="E19" i="1"/>
  <c r="F19" i="1"/>
  <c r="G19" i="1"/>
  <c r="H19" i="1"/>
  <c r="I19" i="1"/>
  <c r="J19" i="1"/>
  <c r="K19" i="1"/>
  <c r="L19" i="1"/>
  <c r="M19" i="1"/>
  <c r="B20" i="1"/>
  <c r="C20" i="1"/>
  <c r="D20" i="1"/>
  <c r="E20" i="1"/>
  <c r="F20" i="1"/>
  <c r="G20" i="1"/>
  <c r="H20" i="1"/>
  <c r="I20" i="1"/>
  <c r="J20" i="1"/>
  <c r="K20" i="1"/>
  <c r="L20" i="1"/>
  <c r="M20" i="1"/>
  <c r="B21" i="1"/>
  <c r="C21" i="1"/>
  <c r="D21" i="1"/>
  <c r="E21" i="1"/>
  <c r="F21" i="1"/>
  <c r="G21" i="1"/>
  <c r="H21" i="1"/>
  <c r="I21" i="1"/>
  <c r="J21" i="1"/>
  <c r="K21" i="1"/>
  <c r="L21" i="1"/>
  <c r="M21" i="1"/>
  <c r="B22" i="1"/>
  <c r="C22" i="1"/>
  <c r="D22" i="1"/>
  <c r="E22" i="1"/>
  <c r="F22" i="1"/>
  <c r="G22" i="1"/>
  <c r="H22" i="1"/>
  <c r="I22" i="1"/>
  <c r="J22" i="1"/>
  <c r="K22" i="1"/>
  <c r="L22" i="1"/>
  <c r="M22" i="1"/>
  <c r="B23" i="1"/>
  <c r="C23" i="1"/>
  <c r="D23" i="1"/>
  <c r="E23" i="1"/>
  <c r="F23" i="1"/>
  <c r="G23" i="1"/>
  <c r="H23" i="1"/>
  <c r="I23" i="1"/>
  <c r="J23" i="1"/>
  <c r="K23" i="1"/>
  <c r="L23" i="1"/>
  <c r="M23" i="1"/>
  <c r="B24" i="1"/>
  <c r="C24" i="1"/>
  <c r="D24" i="1"/>
  <c r="E24" i="1"/>
  <c r="F24" i="1"/>
  <c r="G24" i="1"/>
  <c r="H24" i="1"/>
  <c r="I24" i="1"/>
  <c r="J24" i="1"/>
  <c r="K24" i="1"/>
  <c r="L24" i="1"/>
  <c r="M24" i="1"/>
  <c r="B25" i="1"/>
  <c r="C25" i="1"/>
  <c r="D25" i="1"/>
  <c r="E25" i="1"/>
  <c r="F25" i="1"/>
  <c r="G25" i="1"/>
  <c r="H25" i="1"/>
  <c r="I25" i="1"/>
  <c r="J25" i="1"/>
  <c r="K25" i="1"/>
  <c r="L25" i="1"/>
  <c r="M25" i="1"/>
  <c r="B26" i="1"/>
  <c r="C26" i="1"/>
  <c r="D26" i="1"/>
  <c r="E26" i="1"/>
  <c r="F26" i="1"/>
  <c r="G26" i="1"/>
  <c r="H26" i="1"/>
  <c r="I26" i="1"/>
  <c r="J26" i="1"/>
  <c r="K26" i="1"/>
  <c r="L26" i="1"/>
  <c r="M26" i="1"/>
  <c r="B27" i="1"/>
  <c r="C27" i="1"/>
  <c r="D27" i="1"/>
  <c r="E27" i="1"/>
  <c r="F27" i="1"/>
  <c r="G27" i="1"/>
  <c r="H27" i="1"/>
  <c r="I27" i="1"/>
  <c r="J27" i="1"/>
  <c r="K27" i="1"/>
  <c r="L27" i="1"/>
  <c r="M27" i="1"/>
  <c r="B28" i="1"/>
  <c r="C28" i="1"/>
  <c r="D28" i="1"/>
  <c r="E28" i="1"/>
  <c r="F28" i="1"/>
  <c r="G28" i="1"/>
  <c r="H28" i="1"/>
  <c r="I28" i="1"/>
  <c r="J28" i="1"/>
  <c r="K28" i="1"/>
  <c r="L28" i="1"/>
  <c r="M28" i="1"/>
  <c r="B29" i="1"/>
  <c r="C29" i="1"/>
  <c r="D29" i="1"/>
  <c r="E29" i="1"/>
  <c r="F29" i="1"/>
  <c r="G29" i="1"/>
  <c r="H29" i="1"/>
  <c r="I29" i="1"/>
  <c r="J29" i="1"/>
  <c r="K29" i="1"/>
  <c r="L29" i="1"/>
  <c r="M29" i="1"/>
  <c r="B30" i="1"/>
  <c r="C30" i="1"/>
  <c r="D30" i="1"/>
  <c r="E30" i="1"/>
  <c r="F30" i="1"/>
  <c r="G30" i="1"/>
  <c r="H30" i="1"/>
  <c r="I30" i="1"/>
  <c r="J30" i="1"/>
  <c r="K30" i="1"/>
  <c r="L30" i="1"/>
  <c r="M30" i="1"/>
  <c r="B31" i="1"/>
  <c r="C31" i="1"/>
  <c r="D31" i="1"/>
  <c r="E31" i="1"/>
  <c r="F31" i="1"/>
  <c r="G31" i="1"/>
  <c r="H31" i="1"/>
  <c r="I31" i="1"/>
  <c r="J31" i="1"/>
  <c r="K31" i="1"/>
  <c r="L31" i="1"/>
  <c r="M31" i="1"/>
  <c r="B32" i="1"/>
  <c r="D32" i="1"/>
  <c r="E32" i="1"/>
  <c r="F32" i="1"/>
  <c r="G32" i="1"/>
  <c r="H32" i="1"/>
  <c r="I32" i="1"/>
  <c r="J32" i="1"/>
  <c r="K32" i="1"/>
  <c r="L32" i="1"/>
  <c r="M32" i="1"/>
  <c r="B33" i="1"/>
  <c r="D33" i="1"/>
  <c r="E33" i="1"/>
  <c r="F33" i="1"/>
  <c r="G33" i="1"/>
  <c r="H33" i="1"/>
  <c r="I33" i="1"/>
  <c r="J33" i="1"/>
  <c r="K33" i="1"/>
  <c r="L33" i="1"/>
  <c r="M33" i="1"/>
  <c r="B34" i="1"/>
  <c r="D34" i="1"/>
  <c r="F34" i="1"/>
  <c r="H34" i="1"/>
  <c r="I34" i="1"/>
  <c r="K34" i="1"/>
  <c r="M34" i="1"/>
  <c r="C3" i="1"/>
  <c r="D3" i="1"/>
  <c r="E3" i="1"/>
  <c r="F3" i="1"/>
  <c r="G3" i="1"/>
  <c r="H3" i="1"/>
  <c r="I3" i="1"/>
  <c r="J3" i="1"/>
  <c r="K3" i="1"/>
  <c r="L3" i="1"/>
  <c r="M3" i="1"/>
  <c r="A5" i="3"/>
  <c r="F62" i="3"/>
  <c r="AF14" i="15"/>
  <c r="AF4" i="15"/>
  <c r="AF9" i="15"/>
  <c r="AE10" i="15"/>
  <c r="AF10" i="15"/>
  <c r="AF13" i="15"/>
  <c r="AC14" i="15"/>
  <c r="AD14" i="15"/>
  <c r="AE14" i="15"/>
  <c r="AC5" i="15"/>
  <c r="AD5" i="15"/>
  <c r="AE5" i="15"/>
  <c r="AF5" i="15"/>
  <c r="X14" i="15"/>
  <c r="Y14" i="15"/>
  <c r="Z14" i="15"/>
  <c r="AA14" i="15"/>
  <c r="AB14" i="15"/>
  <c r="AB6" i="15"/>
  <c r="AC6" i="15"/>
  <c r="AD6" i="15"/>
  <c r="AE6" i="15"/>
  <c r="AF6" i="15"/>
  <c r="Z9" i="15"/>
  <c r="AA9" i="15"/>
  <c r="AB9" i="15"/>
  <c r="AC9" i="15"/>
  <c r="AD9" i="15"/>
  <c r="AE9" i="15"/>
  <c r="AC11" i="15"/>
  <c r="AD11" i="15"/>
  <c r="AE11" i="15"/>
  <c r="AF11" i="15"/>
  <c r="W12" i="15"/>
  <c r="X12" i="15"/>
  <c r="Y12" i="15"/>
  <c r="Z12" i="15"/>
  <c r="AA12" i="15"/>
  <c r="AB12" i="15"/>
  <c r="AC12" i="15"/>
  <c r="AD12" i="15"/>
  <c r="AE12" i="15"/>
  <c r="AF12" i="15"/>
  <c r="V13" i="15"/>
  <c r="W13" i="15"/>
  <c r="X13" i="15"/>
  <c r="Y13" i="15"/>
  <c r="Z13" i="15"/>
  <c r="AA13" i="15"/>
  <c r="AB13" i="15"/>
  <c r="AC13" i="15"/>
  <c r="AD13" i="15"/>
  <c r="AE13" i="15"/>
  <c r="T5" i="15"/>
  <c r="U5" i="15"/>
  <c r="V5" i="15"/>
  <c r="W5" i="15"/>
  <c r="X5" i="15"/>
  <c r="Y5" i="15"/>
  <c r="Z5" i="15"/>
  <c r="AA5" i="15"/>
  <c r="AB5" i="15"/>
  <c r="AB10" i="15"/>
  <c r="AC10" i="15"/>
  <c r="AD10" i="15"/>
  <c r="AD3" i="15"/>
  <c r="AE3" i="15"/>
  <c r="AF3" i="15"/>
  <c r="Z4" i="15"/>
  <c r="AA4" i="15"/>
  <c r="AB4" i="15"/>
  <c r="AC4" i="15"/>
  <c r="AD4" i="15"/>
  <c r="AE4" i="15"/>
  <c r="AA7" i="15"/>
  <c r="AB7" i="15"/>
  <c r="AC7" i="15"/>
  <c r="AD7" i="15"/>
  <c r="AE7" i="15"/>
  <c r="AF7" i="15"/>
  <c r="B7" i="15"/>
  <c r="C7" i="15"/>
  <c r="D7" i="15"/>
  <c r="E7" i="15"/>
  <c r="F7" i="15"/>
  <c r="G7" i="15"/>
  <c r="H7" i="15"/>
  <c r="I7" i="15"/>
  <c r="J7" i="15"/>
  <c r="K7" i="15"/>
  <c r="L7" i="15"/>
  <c r="M7" i="15"/>
  <c r="N7" i="15"/>
  <c r="O7" i="15"/>
  <c r="P7" i="15"/>
  <c r="Q7" i="15"/>
  <c r="R7" i="15"/>
  <c r="S7" i="15"/>
  <c r="T7" i="15"/>
  <c r="U7" i="15"/>
  <c r="V7" i="15"/>
  <c r="W7" i="15"/>
  <c r="X7" i="15"/>
  <c r="Y7" i="15"/>
  <c r="Z7" i="15"/>
  <c r="R9" i="15"/>
  <c r="S9" i="15"/>
  <c r="T9" i="15"/>
  <c r="U9" i="15"/>
  <c r="V9" i="15"/>
  <c r="W9" i="15"/>
  <c r="X9" i="15"/>
  <c r="Y9" i="15"/>
  <c r="B10" i="15"/>
  <c r="C10" i="15"/>
  <c r="D10" i="15"/>
  <c r="E10" i="15"/>
  <c r="F10" i="15"/>
  <c r="G10" i="15"/>
  <c r="H10" i="15"/>
  <c r="I10" i="15"/>
  <c r="J10" i="15"/>
  <c r="K10" i="15"/>
  <c r="L10" i="15"/>
  <c r="M10" i="15"/>
  <c r="N10" i="15"/>
  <c r="O10" i="15"/>
  <c r="P10" i="15"/>
  <c r="Q10" i="15"/>
  <c r="R10" i="15"/>
  <c r="S10" i="15"/>
  <c r="T10" i="15"/>
  <c r="U10" i="15"/>
  <c r="V10" i="15"/>
  <c r="W10" i="15"/>
  <c r="X10" i="15"/>
  <c r="Y10" i="15"/>
  <c r="Z10" i="15"/>
  <c r="AA10" i="15"/>
  <c r="R8" i="15"/>
  <c r="S8" i="15"/>
  <c r="T8" i="15"/>
  <c r="U8" i="15"/>
  <c r="V8" i="15"/>
  <c r="W8" i="15"/>
  <c r="X8" i="15"/>
  <c r="Y8" i="15"/>
  <c r="Z8" i="15"/>
  <c r="AA8" i="15"/>
  <c r="AB8" i="15"/>
  <c r="AC8" i="15"/>
  <c r="AD8" i="15"/>
  <c r="AE8" i="15"/>
  <c r="AF8" i="15"/>
  <c r="I6" i="15"/>
  <c r="J6" i="15"/>
  <c r="K6" i="15"/>
  <c r="L6" i="15"/>
  <c r="M6" i="15"/>
  <c r="N6" i="15"/>
  <c r="O6" i="15"/>
  <c r="P6" i="15"/>
  <c r="Q6" i="15"/>
  <c r="R6" i="15"/>
  <c r="S6" i="15"/>
  <c r="T6" i="15"/>
  <c r="U6" i="15"/>
  <c r="V6" i="15"/>
  <c r="W6" i="15"/>
  <c r="X6" i="15"/>
  <c r="Y6" i="15"/>
  <c r="Z6" i="15"/>
  <c r="AA6" i="15"/>
  <c r="M13" i="15"/>
  <c r="N13" i="15"/>
  <c r="O13" i="15"/>
  <c r="P13" i="15"/>
  <c r="Q13" i="15"/>
  <c r="R13" i="15"/>
  <c r="S13" i="15"/>
  <c r="T13" i="15"/>
  <c r="U13" i="15"/>
  <c r="B12" i="15"/>
  <c r="C12" i="15"/>
  <c r="D12" i="15"/>
  <c r="E12" i="15"/>
  <c r="F12" i="15"/>
  <c r="G12" i="15"/>
  <c r="H12" i="15"/>
  <c r="I12" i="15"/>
  <c r="J12" i="15"/>
  <c r="K12" i="15"/>
  <c r="L12" i="15"/>
  <c r="M12" i="15"/>
  <c r="N12" i="15"/>
  <c r="O12" i="15"/>
  <c r="P12" i="15"/>
  <c r="Q12" i="15"/>
  <c r="R12" i="15"/>
  <c r="S12" i="15"/>
  <c r="T12" i="15"/>
  <c r="U12" i="15"/>
  <c r="V12" i="15"/>
  <c r="O11" i="15"/>
  <c r="P11" i="15"/>
  <c r="Q11" i="15"/>
  <c r="R11" i="15"/>
  <c r="S11" i="15"/>
  <c r="T11" i="15"/>
  <c r="U11" i="15"/>
  <c r="V11" i="15"/>
  <c r="W11" i="15"/>
  <c r="X11" i="15"/>
  <c r="Y11" i="15"/>
  <c r="Z11" i="15"/>
  <c r="AA11" i="15"/>
  <c r="AB11" i="15"/>
  <c r="F4" i="15"/>
  <c r="G4" i="15"/>
  <c r="H4" i="15"/>
  <c r="I4" i="15"/>
  <c r="J4" i="15"/>
  <c r="K4" i="15"/>
  <c r="L4" i="15"/>
  <c r="M4" i="15"/>
  <c r="N4" i="15"/>
  <c r="O4" i="15"/>
  <c r="P4" i="15"/>
  <c r="Q4" i="15"/>
  <c r="R4" i="15"/>
  <c r="S4" i="15"/>
  <c r="T4" i="15"/>
  <c r="U4" i="15"/>
  <c r="V4" i="15"/>
  <c r="W4" i="15"/>
  <c r="X4" i="15"/>
  <c r="Y4" i="15"/>
  <c r="H9" i="15"/>
  <c r="I9" i="15"/>
  <c r="J9" i="15"/>
  <c r="K9" i="15"/>
  <c r="L9" i="15"/>
  <c r="M9" i="15"/>
  <c r="N9" i="15"/>
  <c r="O9" i="15"/>
  <c r="P9" i="15"/>
  <c r="Q9" i="15"/>
  <c r="B11" i="15"/>
  <c r="C11" i="15"/>
  <c r="D11" i="15"/>
  <c r="E11" i="15"/>
  <c r="F11" i="15"/>
  <c r="G11" i="15"/>
  <c r="H11" i="15"/>
  <c r="I11" i="15"/>
  <c r="J11" i="15"/>
  <c r="K11" i="15"/>
  <c r="L11" i="15"/>
  <c r="M11" i="15"/>
  <c r="N11" i="15"/>
  <c r="E13" i="15"/>
  <c r="F13" i="15"/>
  <c r="G13" i="15"/>
  <c r="H13" i="15"/>
  <c r="I13" i="15"/>
  <c r="J13" i="15"/>
  <c r="K13" i="15"/>
  <c r="L13" i="15"/>
  <c r="B9" i="15"/>
  <c r="C9" i="15"/>
  <c r="D9" i="15"/>
  <c r="E9" i="15"/>
  <c r="F9" i="15"/>
  <c r="G9" i="15"/>
  <c r="B4" i="15"/>
  <c r="C4" i="15"/>
  <c r="D4" i="15"/>
  <c r="E4" i="15"/>
  <c r="G6" i="15"/>
  <c r="H6" i="15"/>
  <c r="T3" i="15"/>
  <c r="U3" i="15"/>
  <c r="V3" i="15"/>
  <c r="W3" i="15"/>
  <c r="X3" i="15"/>
  <c r="Y3" i="15"/>
  <c r="Z3" i="15"/>
  <c r="AA3" i="15"/>
  <c r="AB3" i="15"/>
  <c r="AC3" i="15"/>
  <c r="V14" i="15"/>
  <c r="W14" i="15"/>
  <c r="B13" i="15"/>
  <c r="C13" i="15"/>
  <c r="D13" i="15"/>
  <c r="M3" i="15"/>
  <c r="N3" i="15"/>
  <c r="O3" i="15"/>
  <c r="P3" i="15"/>
  <c r="Q3" i="15"/>
  <c r="R3" i="15"/>
  <c r="S3" i="15"/>
  <c r="B8" i="15"/>
  <c r="C8" i="15"/>
  <c r="D8" i="15"/>
  <c r="E8" i="15"/>
  <c r="F8" i="15"/>
  <c r="G8" i="15"/>
  <c r="H8" i="15"/>
  <c r="I8" i="15"/>
  <c r="J8" i="15"/>
  <c r="K8" i="15"/>
  <c r="L8" i="15"/>
  <c r="M8" i="15"/>
  <c r="N8" i="15"/>
  <c r="O8" i="15"/>
  <c r="P8" i="15"/>
  <c r="Q8" i="15"/>
  <c r="B3" i="15"/>
  <c r="C3" i="15"/>
  <c r="D3" i="15"/>
  <c r="E3" i="15"/>
  <c r="F3" i="15"/>
  <c r="G3" i="15"/>
  <c r="H3" i="15"/>
  <c r="I3" i="15"/>
  <c r="J3" i="15"/>
  <c r="K3" i="15"/>
  <c r="L3" i="15"/>
  <c r="B6" i="15"/>
  <c r="C6" i="15"/>
  <c r="D6" i="15"/>
  <c r="E6" i="15"/>
  <c r="F6" i="15"/>
  <c r="B14" i="15"/>
  <c r="C14" i="15"/>
  <c r="D14" i="15"/>
  <c r="E14" i="15"/>
  <c r="F14" i="15"/>
  <c r="G14" i="15"/>
  <c r="H14" i="15"/>
  <c r="I14" i="15"/>
  <c r="J14" i="15"/>
  <c r="K14" i="15"/>
  <c r="L14" i="15"/>
  <c r="M14" i="15"/>
  <c r="N14" i="15"/>
  <c r="O14" i="15"/>
  <c r="P14" i="15"/>
  <c r="Q14" i="15"/>
  <c r="R14" i="15"/>
  <c r="S14" i="15"/>
  <c r="T14" i="15"/>
  <c r="U14" i="15"/>
  <c r="B5" i="15"/>
  <c r="C5" i="15"/>
  <c r="D5" i="15"/>
  <c r="E5" i="15"/>
  <c r="F5" i="15"/>
  <c r="G5" i="15"/>
  <c r="H5" i="15"/>
  <c r="I5" i="15"/>
  <c r="J5" i="15"/>
  <c r="K5" i="15"/>
  <c r="L5" i="15"/>
  <c r="M5" i="15"/>
  <c r="N5" i="15"/>
  <c r="O5" i="15"/>
  <c r="P5" i="15"/>
  <c r="Q5" i="15"/>
  <c r="R5" i="15"/>
  <c r="S5" i="15"/>
</calcChain>
</file>

<file path=xl/sharedStrings.xml><?xml version="1.0" encoding="utf-8"?>
<sst xmlns="http://schemas.openxmlformats.org/spreadsheetml/2006/main" count="1163" uniqueCount="128">
  <si>
    <t>Jour de l'An</t>
  </si>
  <si>
    <t>Paques</t>
  </si>
  <si>
    <t>Lundi pâques</t>
  </si>
  <si>
    <t>fête travail</t>
  </si>
  <si>
    <t>ascension</t>
  </si>
  <si>
    <t>Pentecôte</t>
  </si>
  <si>
    <t>lundi pente</t>
  </si>
  <si>
    <t>Assomption</t>
  </si>
  <si>
    <t>Toussaint</t>
  </si>
  <si>
    <t>Armistice</t>
  </si>
  <si>
    <t>Noël</t>
  </si>
  <si>
    <t>Victoire 39/45</t>
  </si>
  <si>
    <t>S 01</t>
  </si>
  <si>
    <t>DATE</t>
  </si>
  <si>
    <t>SERV</t>
  </si>
  <si>
    <t>J</t>
  </si>
  <si>
    <t>HA</t>
  </si>
  <si>
    <t>HD</t>
  </si>
  <si>
    <t>K</t>
  </si>
  <si>
    <t>Ser</t>
  </si>
  <si>
    <t>CP</t>
  </si>
  <si>
    <t>MOTIF DU DEPLACEMENT</t>
  </si>
  <si>
    <t>Panniers</t>
  </si>
  <si>
    <t>HSD</t>
  </si>
  <si>
    <t>HSF</t>
  </si>
  <si>
    <t>H.Sup</t>
  </si>
  <si>
    <t>Maj Nuit</t>
  </si>
  <si>
    <t>Maj Dim.</t>
  </si>
  <si>
    <t>Maj J.Fé.</t>
  </si>
  <si>
    <t>Astreinte</t>
  </si>
  <si>
    <t>SSLIA</t>
  </si>
  <si>
    <t>M</t>
  </si>
  <si>
    <t>S</t>
  </si>
  <si>
    <t>S 02</t>
  </si>
  <si>
    <t>S 03</t>
  </si>
  <si>
    <t>31</t>
  </si>
  <si>
    <t>TOTAUX</t>
  </si>
  <si>
    <t>Fête Nat</t>
  </si>
  <si>
    <t>An Bisextille</t>
  </si>
  <si>
    <t>jui</t>
  </si>
  <si>
    <t>Colonne1</t>
  </si>
  <si>
    <t>Colonne2</t>
  </si>
  <si>
    <t>Se 01</t>
  </si>
  <si>
    <t>Se 11</t>
  </si>
  <si>
    <t>Se 21</t>
  </si>
  <si>
    <t>Se 31</t>
  </si>
  <si>
    <t>Se 41</t>
  </si>
  <si>
    <t>Se 51</t>
  </si>
  <si>
    <t>Se 02</t>
  </si>
  <si>
    <t>Se 12</t>
  </si>
  <si>
    <t>Se 22</t>
  </si>
  <si>
    <t>Se 32</t>
  </si>
  <si>
    <t>Se 42</t>
  </si>
  <si>
    <t xml:space="preserve">Se 52 </t>
  </si>
  <si>
    <t>Se 03</t>
  </si>
  <si>
    <t>Se 13</t>
  </si>
  <si>
    <t>Se 23</t>
  </si>
  <si>
    <t>Se 33</t>
  </si>
  <si>
    <t>Se 43</t>
  </si>
  <si>
    <t>Se 53</t>
  </si>
  <si>
    <t>Se 04</t>
  </si>
  <si>
    <t xml:space="preserve">Se 14 </t>
  </si>
  <si>
    <t>Se 24</t>
  </si>
  <si>
    <t>Se 34</t>
  </si>
  <si>
    <t>Se 44</t>
  </si>
  <si>
    <t>Se 05</t>
  </si>
  <si>
    <t>Se 15</t>
  </si>
  <si>
    <t>Se 25</t>
  </si>
  <si>
    <t>Se 35</t>
  </si>
  <si>
    <t>Se 45</t>
  </si>
  <si>
    <t>Se 06</t>
  </si>
  <si>
    <t>Se 16</t>
  </si>
  <si>
    <t>Se 26</t>
  </si>
  <si>
    <t>Se 36</t>
  </si>
  <si>
    <t>Se 46</t>
  </si>
  <si>
    <t>Se 07</t>
  </si>
  <si>
    <t>Se 17</t>
  </si>
  <si>
    <t>Se 27</t>
  </si>
  <si>
    <t>Se 37</t>
  </si>
  <si>
    <t>Se 47</t>
  </si>
  <si>
    <t>TOTAL</t>
  </si>
  <si>
    <t>Se 08</t>
  </si>
  <si>
    <t>Se 18</t>
  </si>
  <si>
    <t>Se 28</t>
  </si>
  <si>
    <t>Se 38</t>
  </si>
  <si>
    <t>Se 48</t>
  </si>
  <si>
    <t>RESTE</t>
  </si>
  <si>
    <t>Se 09</t>
  </si>
  <si>
    <t>Se 19</t>
  </si>
  <si>
    <t>Se 29</t>
  </si>
  <si>
    <t>Se 39</t>
  </si>
  <si>
    <t>Se 49</t>
  </si>
  <si>
    <t>Se 10</t>
  </si>
  <si>
    <t>Se 20</t>
  </si>
  <si>
    <t>Se 30</t>
  </si>
  <si>
    <t>Se 40</t>
  </si>
  <si>
    <t>Se 50</t>
  </si>
  <si>
    <t>JAN</t>
  </si>
  <si>
    <t>FEV</t>
  </si>
  <si>
    <t>MAR</t>
  </si>
  <si>
    <t>AVR</t>
  </si>
  <si>
    <t>MAI</t>
  </si>
  <si>
    <t>JUIN</t>
  </si>
  <si>
    <t>JUIL</t>
  </si>
  <si>
    <t>AOÛT</t>
  </si>
  <si>
    <t>SEPT</t>
  </si>
  <si>
    <t>OCT</t>
  </si>
  <si>
    <t>NOV</t>
  </si>
  <si>
    <t>DEC</t>
  </si>
  <si>
    <t>Maj N</t>
  </si>
  <si>
    <t>Maj D</t>
  </si>
  <si>
    <t>Maj J.F</t>
  </si>
  <si>
    <t>Astr.</t>
  </si>
  <si>
    <t>J.T</t>
  </si>
  <si>
    <t>Kms</t>
  </si>
  <si>
    <t>C.P</t>
  </si>
  <si>
    <t>HORAIRES</t>
  </si>
  <si>
    <t>TOT</t>
  </si>
  <si>
    <t>Reste</t>
  </si>
  <si>
    <t>2018/2019</t>
  </si>
  <si>
    <t>SiA</t>
  </si>
  <si>
    <t>Cp</t>
  </si>
  <si>
    <t>SeA</t>
  </si>
  <si>
    <t>S 04</t>
  </si>
  <si>
    <t>S 05</t>
  </si>
  <si>
    <t>S 06</t>
  </si>
  <si>
    <t>S 07</t>
  </si>
  <si>
    <t>S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</si>
</sst>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,##0.00_ ;[Red]\-#,##0.00\ "/>
    <numFmt numFmtId="165" formatCode="#,##0_ ;[Red]\-#,##0\ "/>
    <numFmt numFmtId="166" formatCode="#,##0.00\ _€"/>
    <numFmt numFmtId="167" formatCode="[hh]:mm"/>
    <numFmt numFmtId="168" formatCode="[h]:mm"/>
    <numFmt numFmtId="169" formatCode="0.0"/>
    <numFmt numFmtId="170" formatCode="#,##0.00\ [$€-40C];[Red]\-#,##0.00\ [$€-40C]"/>
    <numFmt numFmtId="171" formatCode="#,##0\ [$€-40C];[Red]\-#,##0\ [$€-40C]"/>
    <numFmt numFmtId="172" formatCode="#,##0.00\ [$€-1]"/>
    <numFmt numFmtId="173" formatCode="dd"/>
    <numFmt numFmtId="175" formatCode="mmm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0"/>
      <color indexed="9"/>
      <name val="Times New Roman"/>
      <family val="1"/>
    </font>
    <font>
      <b/>
      <sz val="10"/>
      <color indexed="10"/>
      <name val="Times New Roman"/>
      <family val="1"/>
    </font>
    <font>
      <b/>
      <sz val="10"/>
      <color rgb="FFFF0000"/>
      <name val="Times New Roman"/>
      <family val="1"/>
    </font>
    <font>
      <b/>
      <sz val="10.5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6"/>
      <name val="Times New Roman"/>
      <family val="1"/>
    </font>
    <font>
      <sz val="16"/>
      <color indexed="40"/>
      <name val="Times New Roman"/>
      <family val="1"/>
    </font>
    <font>
      <b/>
      <sz val="16"/>
      <color indexed="1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b/>
      <sz val="10"/>
      <color indexed="12"/>
      <name val="Times New Roman"/>
      <family val="1"/>
    </font>
    <font>
      <b/>
      <sz val="10"/>
      <name val="Times New Roman"/>
      <family val="1"/>
      <charset val="1"/>
    </font>
    <font>
      <b/>
      <sz val="10"/>
      <color indexed="12"/>
      <name val="Times New Roman"/>
      <family val="1"/>
      <charset val="1"/>
    </font>
    <font>
      <b/>
      <sz val="10"/>
      <color indexed="10"/>
      <name val="Times New Roman"/>
      <family val="1"/>
      <charset val="1"/>
    </font>
    <font>
      <b/>
      <sz val="9"/>
      <color indexed="25"/>
      <name val="Times New Roman"/>
      <family val="1"/>
      <charset val="1"/>
    </font>
    <font>
      <b/>
      <sz val="9"/>
      <color indexed="10"/>
      <name val="Times New Roman"/>
      <family val="1"/>
      <charset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29"/>
        <bgColor indexed="45"/>
      </patternFill>
    </fill>
    <fill>
      <patternFill patternType="solid">
        <fgColor indexed="31"/>
        <bgColor indexed="22"/>
      </patternFill>
    </fill>
    <fill>
      <patternFill patternType="solid">
        <fgColor rgb="FFCCCCFF"/>
        <bgColor indexed="22"/>
      </patternFill>
    </fill>
    <fill>
      <patternFill patternType="solid">
        <fgColor rgb="FFC0C0C0"/>
        <bgColor indexed="31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FF00"/>
        <bgColor indexed="49"/>
      </patternFill>
    </fill>
    <fill>
      <patternFill patternType="solid">
        <fgColor rgb="FFFFFF00"/>
        <bgColor indexed="34"/>
      </patternFill>
    </fill>
    <fill>
      <patternFill patternType="solid">
        <fgColor rgb="FF99CCFF"/>
        <bgColor indexed="22"/>
      </patternFill>
    </fill>
    <fill>
      <patternFill patternType="solid">
        <fgColor rgb="FF00FF00"/>
        <bgColor indexed="64"/>
      </patternFill>
    </fill>
    <fill>
      <patternFill patternType="solid">
        <fgColor rgb="FFFFCC99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rgb="FFC0C0C0"/>
        <bgColor indexed="64"/>
      </patternFill>
    </fill>
    <fill>
      <patternFill patternType="solid">
        <fgColor indexed="47"/>
        <bgColor indexed="31"/>
      </patternFill>
    </fill>
    <fill>
      <patternFill patternType="solid">
        <fgColor indexed="44"/>
        <bgColor indexed="22"/>
      </patternFill>
    </fill>
    <fill>
      <patternFill patternType="solid">
        <fgColor indexed="11"/>
        <bgColor indexed="49"/>
      </patternFill>
    </fill>
    <fill>
      <patternFill patternType="solid">
        <fgColor indexed="13"/>
        <bgColor indexed="34"/>
      </patternFill>
    </fill>
    <fill>
      <patternFill patternType="solid">
        <fgColor indexed="43"/>
        <bgColor indexed="26"/>
      </patternFill>
    </fill>
    <fill>
      <patternFill patternType="lightUp">
        <fgColor rgb="FFFF0000"/>
        <bgColor indexed="43"/>
      </patternFill>
    </fill>
    <fill>
      <patternFill patternType="solid">
        <fgColor indexed="42"/>
        <bgColor indexed="27"/>
      </patternFill>
    </fill>
    <fill>
      <patternFill patternType="solid">
        <fgColor theme="0" tint="-0.1499984740745262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51"/>
        <bgColor indexed="34"/>
      </patternFill>
    </fill>
    <fill>
      <patternFill patternType="solid">
        <fgColor theme="0" tint="-0.249977111117893"/>
        <bgColor indexed="45"/>
      </patternFill>
    </fill>
    <fill>
      <patternFill patternType="solid">
        <fgColor theme="1"/>
        <bgColor indexed="64"/>
      </patternFill>
    </fill>
  </fills>
  <borders count="141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441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 applyProtection="1">
      <alignment vertical="center"/>
      <protection hidden="1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3" borderId="3" xfId="0" applyNumberFormat="1" applyFont="1" applyFill="1" applyBorder="1" applyAlignment="1" applyProtection="1">
      <alignment horizontal="center" vertical="center"/>
      <protection hidden="1"/>
    </xf>
    <xf numFmtId="0" fontId="4" fillId="4" borderId="6" xfId="0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4" fillId="3" borderId="9" xfId="0" applyFont="1" applyFill="1" applyBorder="1" applyAlignment="1" applyProtection="1">
      <alignment horizontal="center" vertical="center"/>
      <protection hidden="1"/>
    </xf>
    <xf numFmtId="0" fontId="3" fillId="3" borderId="7" xfId="0" applyFont="1" applyFill="1" applyBorder="1" applyAlignment="1" applyProtection="1">
      <alignment horizontal="center" vertical="center"/>
      <protection hidden="1"/>
    </xf>
    <xf numFmtId="2" fontId="3" fillId="3" borderId="2" xfId="0" applyNumberFormat="1" applyFont="1" applyFill="1" applyBorder="1" applyAlignment="1" applyProtection="1">
      <alignment horizontal="center" vertical="center"/>
      <protection hidden="1"/>
    </xf>
    <xf numFmtId="0" fontId="3" fillId="4" borderId="2" xfId="0" applyFont="1" applyFill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4" fontId="3" fillId="6" borderId="17" xfId="0" applyNumberFormat="1" applyFont="1" applyFill="1" applyBorder="1" applyAlignment="1" applyProtection="1">
      <alignment horizontal="center" vertical="center"/>
      <protection locked="0"/>
    </xf>
    <xf numFmtId="2" fontId="3" fillId="0" borderId="22" xfId="0" applyNumberFormat="1" applyFont="1" applyFill="1" applyBorder="1" applyAlignment="1" applyProtection="1">
      <alignment horizontal="center" vertical="center"/>
      <protection locked="0"/>
    </xf>
    <xf numFmtId="2" fontId="3" fillId="0" borderId="23" xfId="0" applyNumberFormat="1" applyFont="1" applyFill="1" applyBorder="1" applyAlignment="1" applyProtection="1">
      <alignment horizontal="center" vertical="center"/>
      <protection locked="0"/>
    </xf>
    <xf numFmtId="0" fontId="3" fillId="0" borderId="25" xfId="0" applyFont="1" applyFill="1" applyBorder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4" fontId="3" fillId="6" borderId="30" xfId="0" applyNumberFormat="1" applyFont="1" applyFill="1" applyBorder="1" applyAlignment="1" applyProtection="1">
      <alignment horizontal="center" vertical="center"/>
      <protection locked="0"/>
    </xf>
    <xf numFmtId="2" fontId="3" fillId="0" borderId="35" xfId="0" applyNumberFormat="1" applyFont="1" applyFill="1" applyBorder="1" applyAlignment="1" applyProtection="1">
      <alignment horizontal="center" vertical="center"/>
      <protection locked="0"/>
    </xf>
    <xf numFmtId="2" fontId="3" fillId="0" borderId="36" xfId="0" applyNumberFormat="1" applyFont="1" applyFill="1" applyBorder="1" applyAlignment="1" applyProtection="1">
      <alignment horizontal="center" vertical="center"/>
      <protection locked="0"/>
    </xf>
    <xf numFmtId="0" fontId="3" fillId="0" borderId="16" xfId="0" applyFont="1" applyBorder="1" applyAlignment="1">
      <alignment horizontal="center" vertical="center"/>
    </xf>
    <xf numFmtId="4" fontId="3" fillId="6" borderId="37" xfId="0" applyNumberFormat="1" applyFont="1" applyFill="1" applyBorder="1" applyAlignment="1" applyProtection="1">
      <alignment horizontal="center" vertical="center"/>
      <protection locked="0"/>
    </xf>
    <xf numFmtId="2" fontId="3" fillId="0" borderId="25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4" fontId="3" fillId="6" borderId="50" xfId="0" applyNumberFormat="1" applyFont="1" applyFill="1" applyBorder="1" applyAlignment="1" applyProtection="1">
      <alignment horizontal="center" vertical="center"/>
      <protection locked="0"/>
    </xf>
    <xf numFmtId="2" fontId="3" fillId="0" borderId="47" xfId="0" applyNumberFormat="1" applyFont="1" applyFill="1" applyBorder="1" applyAlignment="1" applyProtection="1">
      <alignment horizontal="center" vertical="center"/>
      <protection locked="0"/>
    </xf>
    <xf numFmtId="2" fontId="3" fillId="0" borderId="48" xfId="0" applyNumberFormat="1" applyFont="1" applyFill="1" applyBorder="1" applyAlignment="1" applyProtection="1">
      <alignment horizontal="center" vertical="center"/>
      <protection locked="0"/>
    </xf>
    <xf numFmtId="4" fontId="3" fillId="6" borderId="53" xfId="0" applyNumberFormat="1" applyFont="1" applyFill="1" applyBorder="1" applyAlignment="1" applyProtection="1">
      <alignment horizontal="center" vertical="center"/>
      <protection locked="0"/>
    </xf>
    <xf numFmtId="2" fontId="3" fillId="0" borderId="45" xfId="0" applyNumberFormat="1" applyFont="1" applyFill="1" applyBorder="1" applyAlignment="1" applyProtection="1">
      <alignment horizontal="center" vertical="center"/>
      <protection locked="0"/>
    </xf>
    <xf numFmtId="2" fontId="3" fillId="0" borderId="28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 vertical="center"/>
    </xf>
    <xf numFmtId="4" fontId="3" fillId="12" borderId="60" xfId="0" applyNumberFormat="1" applyFont="1" applyFill="1" applyBorder="1" applyAlignment="1" applyProtection="1">
      <alignment horizontal="center" vertical="center"/>
      <protection locked="0"/>
    </xf>
    <xf numFmtId="4" fontId="3" fillId="12" borderId="53" xfId="0" applyNumberFormat="1" applyFont="1" applyFill="1" applyBorder="1" applyAlignment="1" applyProtection="1">
      <alignment horizontal="center" vertical="center"/>
      <protection locked="0"/>
    </xf>
    <xf numFmtId="4" fontId="3" fillId="0" borderId="25" xfId="0" applyNumberFormat="1" applyFont="1" applyFill="1" applyBorder="1" applyAlignment="1">
      <alignment vertical="center"/>
    </xf>
    <xf numFmtId="4" fontId="3" fillId="12" borderId="28" xfId="0" applyNumberFormat="1" applyFont="1" applyFill="1" applyBorder="1" applyAlignment="1" applyProtection="1">
      <alignment horizontal="center" vertical="center"/>
      <protection locked="0"/>
    </xf>
    <xf numFmtId="4" fontId="3" fillId="12" borderId="57" xfId="0" applyNumberFormat="1" applyFont="1" applyFill="1" applyBorder="1" applyAlignment="1" applyProtection="1">
      <alignment horizontal="center" vertical="center"/>
      <protection locked="0"/>
    </xf>
    <xf numFmtId="4" fontId="3" fillId="12" borderId="61" xfId="0" applyNumberFormat="1" applyFont="1" applyFill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4" fontId="3" fillId="12" borderId="52" xfId="0" applyNumberFormat="1" applyFont="1" applyFill="1" applyBorder="1" applyAlignment="1" applyProtection="1">
      <alignment horizontal="center" vertical="center"/>
      <protection locked="0"/>
    </xf>
    <xf numFmtId="4" fontId="3" fillId="12" borderId="62" xfId="0" applyNumberFormat="1" applyFont="1" applyFill="1" applyBorder="1" applyAlignment="1" applyProtection="1">
      <alignment horizontal="center" vertical="center"/>
      <protection locked="0"/>
    </xf>
    <xf numFmtId="0" fontId="3" fillId="0" borderId="63" xfId="0" applyFont="1" applyFill="1" applyBorder="1" applyAlignment="1">
      <alignment horizontal="center" vertical="center"/>
    </xf>
    <xf numFmtId="4" fontId="3" fillId="12" borderId="64" xfId="0" applyNumberFormat="1" applyFont="1" applyFill="1" applyBorder="1" applyAlignment="1" applyProtection="1">
      <alignment horizontal="center" vertical="center"/>
      <protection locked="0"/>
    </xf>
    <xf numFmtId="4" fontId="3" fillId="12" borderId="65" xfId="0" applyNumberFormat="1" applyFont="1" applyFill="1" applyBorder="1" applyAlignment="1" applyProtection="1">
      <alignment horizontal="center" vertical="center"/>
      <protection locked="0"/>
    </xf>
    <xf numFmtId="2" fontId="3" fillId="0" borderId="69" xfId="0" applyNumberFormat="1" applyFont="1" applyFill="1" applyBorder="1" applyAlignment="1" applyProtection="1">
      <alignment horizontal="center" vertical="center"/>
      <protection locked="0"/>
    </xf>
    <xf numFmtId="2" fontId="3" fillId="0" borderId="63" xfId="0" applyNumberFormat="1" applyFont="1" applyFill="1" applyBorder="1" applyAlignment="1" applyProtection="1">
      <alignment horizontal="center" vertical="center"/>
      <protection locked="0"/>
    </xf>
    <xf numFmtId="0" fontId="3" fillId="0" borderId="25" xfId="0" applyFont="1" applyBorder="1" applyAlignment="1">
      <alignment horizontal="center" vertical="center"/>
    </xf>
    <xf numFmtId="4" fontId="3" fillId="12" borderId="71" xfId="0" applyNumberFormat="1" applyFont="1" applyFill="1" applyBorder="1" applyAlignment="1" applyProtection="1">
      <alignment horizontal="center" vertical="center"/>
      <protection locked="0"/>
    </xf>
    <xf numFmtId="4" fontId="3" fillId="12" borderId="72" xfId="0" applyNumberFormat="1" applyFont="1" applyFill="1" applyBorder="1" applyAlignment="1" applyProtection="1">
      <alignment horizontal="center" vertical="center"/>
      <protection locked="0"/>
    </xf>
    <xf numFmtId="4" fontId="3" fillId="12" borderId="37" xfId="0" applyNumberFormat="1" applyFont="1" applyFill="1" applyBorder="1" applyAlignment="1" applyProtection="1">
      <alignment horizontal="center" vertical="center"/>
      <protection locked="0"/>
    </xf>
    <xf numFmtId="4" fontId="3" fillId="12" borderId="50" xfId="0" applyNumberFormat="1" applyFont="1" applyFill="1" applyBorder="1" applyAlignment="1" applyProtection="1">
      <alignment horizontal="center" vertical="center"/>
      <protection locked="0"/>
    </xf>
    <xf numFmtId="2" fontId="3" fillId="0" borderId="46" xfId="0" applyNumberFormat="1" applyFont="1" applyFill="1" applyBorder="1" applyAlignment="1" applyProtection="1">
      <alignment horizontal="center" vertical="center"/>
      <protection locked="0"/>
    </xf>
    <xf numFmtId="0" fontId="3" fillId="0" borderId="13" xfId="0" applyFont="1" applyBorder="1" applyAlignment="1">
      <alignment horizontal="center" vertical="center"/>
    </xf>
    <xf numFmtId="0" fontId="3" fillId="0" borderId="78" xfId="0" applyFont="1" applyFill="1" applyBorder="1" applyAlignment="1">
      <alignment horizontal="center" vertical="center"/>
    </xf>
    <xf numFmtId="2" fontId="3" fillId="0" borderId="78" xfId="0" applyNumberFormat="1" applyFont="1" applyFill="1" applyBorder="1" applyAlignment="1" applyProtection="1">
      <alignment horizontal="center" vertical="center"/>
      <protection locked="0"/>
    </xf>
    <xf numFmtId="0" fontId="3" fillId="0" borderId="79" xfId="0" applyFont="1" applyFill="1" applyBorder="1" applyAlignment="1" applyProtection="1">
      <alignment horizontal="center" vertical="center"/>
      <protection hidden="1"/>
    </xf>
    <xf numFmtId="4" fontId="3" fillId="0" borderId="83" xfId="0" applyNumberFormat="1" applyFont="1" applyFill="1" applyBorder="1" applyAlignment="1" applyProtection="1">
      <alignment vertical="center"/>
      <protection locked="0"/>
    </xf>
    <xf numFmtId="0" fontId="3" fillId="18" borderId="84" xfId="0" applyFont="1" applyFill="1" applyBorder="1" applyAlignment="1" applyProtection="1">
      <alignment horizontal="center" vertical="center"/>
      <protection hidden="1"/>
    </xf>
    <xf numFmtId="0" fontId="3" fillId="19" borderId="84" xfId="0" applyFont="1" applyFill="1" applyBorder="1" applyAlignment="1" applyProtection="1">
      <alignment horizontal="center" vertical="center"/>
      <protection hidden="1"/>
    </xf>
    <xf numFmtId="0" fontId="9" fillId="20" borderId="13" xfId="0" applyFont="1" applyFill="1" applyBorder="1" applyAlignment="1" applyProtection="1">
      <alignment horizontal="center" vertical="center"/>
      <protection hidden="1"/>
    </xf>
    <xf numFmtId="0" fontId="3" fillId="0" borderId="85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4" fillId="3" borderId="13" xfId="0" applyFont="1" applyFill="1" applyBorder="1" applyAlignment="1" applyProtection="1">
      <alignment horizontal="center" vertical="center"/>
      <protection hidden="1"/>
    </xf>
    <xf numFmtId="3" fontId="3" fillId="0" borderId="13" xfId="0" applyNumberFormat="1" applyFont="1" applyFill="1" applyBorder="1" applyAlignment="1">
      <alignment horizontal="center" vertical="center"/>
    </xf>
    <xf numFmtId="3" fontId="3" fillId="0" borderId="9" xfId="0" applyNumberFormat="1" applyFont="1" applyFill="1" applyBorder="1" applyAlignment="1">
      <alignment horizontal="center" vertical="center"/>
    </xf>
    <xf numFmtId="3" fontId="3" fillId="0" borderId="87" xfId="0" applyNumberFormat="1" applyFont="1" applyFill="1" applyBorder="1" applyAlignment="1">
      <alignment horizontal="center" vertical="center"/>
    </xf>
    <xf numFmtId="4" fontId="3" fillId="0" borderId="88" xfId="0" applyNumberFormat="1" applyFont="1" applyFill="1" applyBorder="1" applyAlignment="1">
      <alignment horizontal="center" vertical="center"/>
    </xf>
    <xf numFmtId="2" fontId="3" fillId="0" borderId="88" xfId="0" applyNumberFormat="1" applyFont="1" applyFill="1" applyBorder="1" applyAlignment="1">
      <alignment horizontal="center" vertical="center"/>
    </xf>
    <xf numFmtId="3" fontId="3" fillId="0" borderId="88" xfId="0" applyNumberFormat="1" applyFont="1" applyFill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7" fontId="3" fillId="0" borderId="85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/>
    <xf numFmtId="0" fontId="0" fillId="0" borderId="14" xfId="0" applyBorder="1"/>
    <xf numFmtId="3" fontId="3" fillId="0" borderId="89" xfId="0" applyNumberFormat="1" applyFont="1" applyFill="1" applyBorder="1" applyAlignment="1">
      <alignment horizontal="center" vertical="center"/>
    </xf>
    <xf numFmtId="166" fontId="3" fillId="0" borderId="89" xfId="0" applyNumberFormat="1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94" xfId="0" applyFont="1" applyBorder="1" applyAlignment="1">
      <alignment horizontal="center" vertical="center"/>
    </xf>
    <xf numFmtId="0" fontId="4" fillId="3" borderId="89" xfId="0" applyFont="1" applyFill="1" applyBorder="1" applyAlignment="1" applyProtection="1">
      <alignment horizontal="center" vertical="center"/>
      <protection hidden="1"/>
    </xf>
    <xf numFmtId="0" fontId="9" fillId="20" borderId="89" xfId="0" applyFont="1" applyFill="1" applyBorder="1" applyAlignment="1" applyProtection="1">
      <alignment horizontal="center" vertical="center"/>
      <protection hidden="1"/>
    </xf>
    <xf numFmtId="3" fontId="3" fillId="0" borderId="95" xfId="0" applyNumberFormat="1" applyFont="1" applyFill="1" applyBorder="1" applyAlignment="1">
      <alignment horizontal="center" vertical="center"/>
    </xf>
    <xf numFmtId="16" fontId="1" fillId="0" borderId="0" xfId="0" applyNumberFormat="1" applyFont="1"/>
    <xf numFmtId="14" fontId="2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0" fillId="0" borderId="96" xfId="0" applyFont="1" applyBorder="1" applyAlignment="1">
      <alignment horizontal="center"/>
    </xf>
    <xf numFmtId="14" fontId="1" fillId="0" borderId="97" xfId="0" applyNumberFormat="1" applyFont="1" applyBorder="1" applyAlignment="1">
      <alignment horizontal="center"/>
    </xf>
    <xf numFmtId="14" fontId="1" fillId="0" borderId="97" xfId="0" applyNumberFormat="1" applyFont="1" applyFill="1" applyBorder="1" applyAlignment="1">
      <alignment horizontal="center"/>
    </xf>
    <xf numFmtId="14" fontId="1" fillId="0" borderId="98" xfId="0" applyNumberFormat="1" applyFont="1" applyBorder="1" applyAlignment="1">
      <alignment horizontal="center"/>
    </xf>
    <xf numFmtId="14" fontId="1" fillId="0" borderId="98" xfId="0" applyNumberFormat="1" applyFont="1" applyFill="1" applyBorder="1" applyAlignment="1">
      <alignment horizontal="center"/>
    </xf>
    <xf numFmtId="0" fontId="11" fillId="2" borderId="100" xfId="0" applyFont="1" applyFill="1" applyBorder="1" applyAlignment="1">
      <alignment horizontal="center" vertical="center"/>
    </xf>
    <xf numFmtId="4" fontId="12" fillId="21" borderId="100" xfId="0" applyNumberFormat="1" applyFont="1" applyFill="1" applyBorder="1" applyAlignment="1">
      <alignment horizontal="center" vertical="center"/>
    </xf>
    <xf numFmtId="0" fontId="11" fillId="2" borderId="101" xfId="0" applyFont="1" applyFill="1" applyBorder="1" applyAlignment="1">
      <alignment horizontal="center" vertical="center"/>
    </xf>
    <xf numFmtId="0" fontId="11" fillId="2" borderId="102" xfId="0" applyFont="1" applyFill="1" applyBorder="1" applyAlignment="1">
      <alignment horizontal="center" vertical="center"/>
    </xf>
    <xf numFmtId="4" fontId="12" fillId="22" borderId="100" xfId="0" applyNumberFormat="1" applyFont="1" applyFill="1" applyBorder="1" applyAlignment="1">
      <alignment horizontal="center" vertical="center"/>
    </xf>
    <xf numFmtId="168" fontId="11" fillId="0" borderId="0" xfId="0" applyNumberFormat="1" applyFont="1" applyFill="1" applyBorder="1" applyAlignment="1"/>
    <xf numFmtId="4" fontId="13" fillId="20" borderId="10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3" fillId="0" borderId="0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 applyProtection="1">
      <alignment vertical="center"/>
      <protection locked="0" hidden="1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7" fillId="0" borderId="119" xfId="0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 applyProtection="1">
      <alignment vertical="center"/>
      <protection locked="0"/>
    </xf>
    <xf numFmtId="166" fontId="15" fillId="0" borderId="0" xfId="0" applyNumberFormat="1" applyFont="1" applyFill="1" applyBorder="1" applyAlignment="1" applyProtection="1">
      <alignment vertical="center"/>
      <protection locked="0"/>
    </xf>
    <xf numFmtId="0" fontId="17" fillId="0" borderId="0" xfId="0" applyFont="1" applyFill="1" applyBorder="1" applyAlignment="1" applyProtection="1">
      <alignment vertical="center"/>
      <protection hidden="1"/>
    </xf>
    <xf numFmtId="4" fontId="3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18" fillId="0" borderId="0" xfId="0" applyFont="1" applyFill="1" applyBorder="1" applyAlignment="1" applyProtection="1">
      <alignment vertical="center"/>
      <protection hidden="1"/>
    </xf>
    <xf numFmtId="0" fontId="19" fillId="0" borderId="0" xfId="0" applyFont="1" applyFill="1" applyBorder="1" applyAlignment="1" applyProtection="1">
      <alignment vertical="center"/>
      <protection hidden="1"/>
    </xf>
    <xf numFmtId="4" fontId="17" fillId="0" borderId="0" xfId="0" applyNumberFormat="1" applyFont="1" applyFill="1" applyBorder="1" applyAlignment="1" applyProtection="1">
      <alignment vertical="center"/>
      <protection hidden="1"/>
    </xf>
    <xf numFmtId="4" fontId="18" fillId="0" borderId="0" xfId="0" applyNumberFormat="1" applyFont="1" applyFill="1" applyBorder="1" applyAlignment="1" applyProtection="1">
      <alignment vertical="center"/>
      <protection hidden="1"/>
    </xf>
    <xf numFmtId="4" fontId="19" fillId="0" borderId="0" xfId="0" applyNumberFormat="1" applyFont="1" applyFill="1" applyBorder="1" applyAlignment="1" applyProtection="1">
      <alignment vertical="center"/>
      <protection hidden="1"/>
    </xf>
    <xf numFmtId="4" fontId="6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protection hidden="1"/>
    </xf>
    <xf numFmtId="169" fontId="0" fillId="0" borderId="0" xfId="0" applyNumberFormat="1" applyFill="1" applyBorder="1" applyAlignment="1">
      <alignment horizontal="center" vertical="center"/>
    </xf>
    <xf numFmtId="172" fontId="6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vertical="center"/>
      <protection hidden="1"/>
    </xf>
    <xf numFmtId="49" fontId="17" fillId="0" borderId="0" xfId="0" applyNumberFormat="1" applyFont="1" applyFill="1" applyBorder="1" applyAlignment="1" applyProtection="1">
      <alignment horizontal="center" vertical="center"/>
      <protection hidden="1"/>
    </xf>
    <xf numFmtId="49" fontId="3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 applyProtection="1">
      <alignment vertical="center"/>
      <protection hidden="1"/>
    </xf>
    <xf numFmtId="0" fontId="23" fillId="0" borderId="0" xfId="0" applyFont="1" applyFill="1" applyBorder="1" applyAlignment="1" applyProtection="1">
      <alignment vertical="center"/>
      <protection hidden="1"/>
    </xf>
    <xf numFmtId="14" fontId="10" fillId="0" borderId="0" xfId="0" applyNumberFormat="1" applyFont="1" applyAlignment="1">
      <alignment horizontal="center" vertical="center"/>
    </xf>
    <xf numFmtId="0" fontId="3" fillId="0" borderId="37" xfId="0" applyNumberFormat="1" applyFont="1" applyFill="1" applyBorder="1" applyAlignment="1" applyProtection="1">
      <alignment horizontal="center" vertical="center"/>
      <protection locked="0"/>
    </xf>
    <xf numFmtId="0" fontId="3" fillId="0" borderId="127" xfId="0" applyFont="1" applyFill="1" applyBorder="1" applyAlignment="1" applyProtection="1">
      <alignment horizontal="center" vertical="center"/>
      <protection hidden="1"/>
    </xf>
    <xf numFmtId="0" fontId="3" fillId="0" borderId="128" xfId="0" applyFont="1" applyFill="1" applyBorder="1" applyAlignment="1" applyProtection="1">
      <alignment horizontal="center" vertical="center"/>
      <protection hidden="1"/>
    </xf>
    <xf numFmtId="2" fontId="3" fillId="0" borderId="78" xfId="0" applyNumberFormat="1" applyFont="1" applyFill="1" applyBorder="1" applyAlignment="1">
      <alignment horizontal="center" vertical="center"/>
    </xf>
    <xf numFmtId="2" fontId="3" fillId="0" borderId="79" xfId="0" applyNumberFormat="1" applyFont="1" applyFill="1" applyBorder="1" applyAlignment="1">
      <alignment horizontal="center" vertical="center"/>
    </xf>
    <xf numFmtId="0" fontId="3" fillId="0" borderId="78" xfId="0" applyFont="1" applyFill="1" applyBorder="1" applyAlignment="1" applyProtection="1">
      <alignment horizontal="left" vertical="center"/>
      <protection locked="0"/>
    </xf>
    <xf numFmtId="0" fontId="8" fillId="3" borderId="80" xfId="0" applyFont="1" applyFill="1" applyBorder="1" applyAlignment="1" applyProtection="1">
      <alignment horizontal="center" vertical="center"/>
      <protection hidden="1"/>
    </xf>
    <xf numFmtId="0" fontId="8" fillId="3" borderId="5" xfId="0" applyFont="1" applyFill="1" applyBorder="1" applyAlignment="1" applyProtection="1">
      <alignment horizontal="center" vertical="center"/>
      <protection hidden="1"/>
    </xf>
    <xf numFmtId="4" fontId="3" fillId="17" borderId="81" xfId="0" applyNumberFormat="1" applyFont="1" applyFill="1" applyBorder="1" applyAlignment="1" applyProtection="1">
      <alignment horizontal="center" vertical="center"/>
      <protection locked="0"/>
    </xf>
    <xf numFmtId="4" fontId="3" fillId="17" borderId="82" xfId="0" applyNumberFormat="1" applyFont="1" applyFill="1" applyBorder="1" applyAlignment="1" applyProtection="1">
      <alignment horizontal="center" vertical="center"/>
      <protection locked="0"/>
    </xf>
    <xf numFmtId="0" fontId="7" fillId="13" borderId="78" xfId="0" applyFont="1" applyFill="1" applyBorder="1" applyAlignment="1" applyProtection="1">
      <alignment horizontal="center" vertical="center"/>
      <protection hidden="1"/>
    </xf>
    <xf numFmtId="0" fontId="7" fillId="13" borderId="79" xfId="0" applyFont="1" applyFill="1" applyBorder="1" applyAlignment="1" applyProtection="1">
      <alignment horizontal="center" vertical="center"/>
      <protection hidden="1"/>
    </xf>
    <xf numFmtId="0" fontId="3" fillId="0" borderId="28" xfId="0" applyFont="1" applyFill="1" applyBorder="1" applyAlignment="1" applyProtection="1">
      <alignment horizontal="left" vertical="center"/>
      <protection locked="0"/>
    </xf>
    <xf numFmtId="0" fontId="3" fillId="0" borderId="78" xfId="0" applyNumberFormat="1" applyFont="1" applyFill="1" applyBorder="1" applyAlignment="1" applyProtection="1">
      <alignment horizontal="center" vertical="center"/>
      <protection locked="0"/>
    </xf>
    <xf numFmtId="0" fontId="3" fillId="0" borderId="79" xfId="0" applyNumberFormat="1" applyFont="1" applyFill="1" applyBorder="1" applyAlignment="1" applyProtection="1">
      <alignment horizontal="center" vertical="center"/>
      <protection locked="0"/>
    </xf>
    <xf numFmtId="2" fontId="3" fillId="0" borderId="40" xfId="0" applyNumberFormat="1" applyFont="1" applyFill="1" applyBorder="1" applyAlignment="1" applyProtection="1">
      <alignment horizontal="center" vertical="center"/>
    </xf>
    <xf numFmtId="2" fontId="3" fillId="0" borderId="71" xfId="0" applyNumberFormat="1" applyFont="1" applyFill="1" applyBorder="1" applyAlignment="1" applyProtection="1">
      <alignment horizontal="center" vertical="center"/>
    </xf>
    <xf numFmtId="0" fontId="3" fillId="0" borderId="37" xfId="0" applyNumberFormat="1" applyFont="1" applyFill="1" applyBorder="1" applyAlignment="1" applyProtection="1">
      <alignment horizontal="center" vertical="center"/>
      <protection hidden="1"/>
    </xf>
    <xf numFmtId="173" fontId="4" fillId="5" borderId="46" xfId="0" applyNumberFormat="1" applyFont="1" applyFill="1" applyBorder="1" applyAlignment="1" applyProtection="1">
      <alignment horizontal="center" vertical="center"/>
      <protection hidden="1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78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hidden="1"/>
    </xf>
    <xf numFmtId="0" fontId="3" fillId="0" borderId="46" xfId="0" applyFont="1" applyFill="1" applyBorder="1" applyAlignment="1" applyProtection="1">
      <alignment horizontal="center" vertical="center"/>
      <protection hidden="1"/>
    </xf>
    <xf numFmtId="4" fontId="3" fillId="12" borderId="46" xfId="0" applyNumberFormat="1" applyFont="1" applyFill="1" applyBorder="1" applyAlignment="1" applyProtection="1">
      <alignment horizontal="center" vertical="center"/>
      <protection locked="0"/>
    </xf>
    <xf numFmtId="0" fontId="3" fillId="7" borderId="28" xfId="0" applyFont="1" applyFill="1" applyBorder="1" applyAlignment="1" applyProtection="1">
      <alignment horizontal="center" vertical="center"/>
      <protection locked="0"/>
    </xf>
    <xf numFmtId="0" fontId="3" fillId="11" borderId="28" xfId="0" applyFont="1" applyFill="1" applyBorder="1" applyAlignment="1" applyProtection="1">
      <alignment horizontal="center" vertical="center"/>
      <protection locked="0"/>
    </xf>
    <xf numFmtId="2" fontId="3" fillId="0" borderId="43" xfId="0" applyNumberFormat="1" applyFont="1" applyFill="1" applyBorder="1" applyAlignment="1">
      <alignment horizontal="center" vertical="center"/>
    </xf>
    <xf numFmtId="2" fontId="3" fillId="0" borderId="16" xfId="0" applyNumberFormat="1" applyFont="1" applyFill="1" applyBorder="1" applyAlignment="1">
      <alignment horizontal="center" vertical="center"/>
    </xf>
    <xf numFmtId="0" fontId="3" fillId="0" borderId="44" xfId="0" applyFont="1" applyFill="1" applyBorder="1" applyAlignment="1" applyProtection="1">
      <alignment horizontal="left" vertical="center"/>
      <protection locked="0"/>
    </xf>
    <xf numFmtId="0" fontId="3" fillId="0" borderId="45" xfId="0" applyFont="1" applyFill="1" applyBorder="1" applyAlignment="1" applyProtection="1">
      <alignment horizontal="left" vertical="center"/>
      <protection locked="0"/>
    </xf>
    <xf numFmtId="0" fontId="3" fillId="0" borderId="46" xfId="0" applyFont="1" applyFill="1" applyBorder="1" applyAlignment="1" applyProtection="1">
      <alignment horizontal="left" vertical="center"/>
      <protection locked="0"/>
    </xf>
    <xf numFmtId="0" fontId="3" fillId="0" borderId="52" xfId="0" applyFont="1" applyFill="1" applyBorder="1" applyAlignment="1" applyProtection="1">
      <alignment horizontal="center" vertical="center"/>
      <protection hidden="1"/>
    </xf>
    <xf numFmtId="4" fontId="3" fillId="12" borderId="56" xfId="0" applyNumberFormat="1" applyFont="1" applyFill="1" applyBorder="1" applyAlignment="1" applyProtection="1">
      <alignment horizontal="center" vertical="center"/>
      <protection locked="0"/>
    </xf>
    <xf numFmtId="4" fontId="3" fillId="12" borderId="54" xfId="0" applyNumberFormat="1" applyFont="1" applyFill="1" applyBorder="1" applyAlignment="1" applyProtection="1">
      <alignment horizontal="center" vertical="center"/>
      <protection locked="0"/>
    </xf>
    <xf numFmtId="0" fontId="3" fillId="7" borderId="53" xfId="0" applyFont="1" applyFill="1" applyBorder="1" applyAlignment="1" applyProtection="1">
      <alignment horizontal="center" vertical="center"/>
      <protection locked="0"/>
    </xf>
    <xf numFmtId="0" fontId="3" fillId="11" borderId="55" xfId="0" applyFont="1" applyFill="1" applyBorder="1" applyAlignment="1" applyProtection="1">
      <alignment horizontal="center" vertical="center"/>
      <protection locked="0"/>
    </xf>
    <xf numFmtId="0" fontId="7" fillId="13" borderId="28" xfId="0" applyFont="1" applyFill="1" applyBorder="1" applyAlignment="1" applyProtection="1">
      <alignment horizontal="center" vertical="center"/>
      <protection hidden="1"/>
    </xf>
    <xf numFmtId="0" fontId="3" fillId="0" borderId="32" xfId="0" applyFont="1" applyFill="1" applyBorder="1" applyAlignment="1" applyProtection="1">
      <alignment horizontal="left" vertical="center"/>
      <protection locked="0"/>
    </xf>
    <xf numFmtId="0" fontId="3" fillId="0" borderId="33" xfId="0" applyFont="1" applyFill="1" applyBorder="1" applyAlignment="1" applyProtection="1">
      <alignment horizontal="left" vertical="center"/>
      <protection locked="0"/>
    </xf>
    <xf numFmtId="0" fontId="3" fillId="0" borderId="34" xfId="0" applyFont="1" applyFill="1" applyBorder="1" applyAlignment="1" applyProtection="1">
      <alignment horizontal="left" vertical="center"/>
      <protection locked="0"/>
    </xf>
    <xf numFmtId="0" fontId="3" fillId="0" borderId="43" xfId="0" applyNumberFormat="1" applyFont="1" applyFill="1" applyBorder="1" applyAlignment="1" applyProtection="1">
      <alignment horizontal="center" vertical="center"/>
      <protection locked="0"/>
    </xf>
    <xf numFmtId="0" fontId="3" fillId="0" borderId="16" xfId="0" applyNumberFormat="1" applyFont="1" applyFill="1" applyBorder="1" applyAlignment="1" applyProtection="1">
      <alignment horizontal="center" vertical="center"/>
      <protection locked="0"/>
    </xf>
    <xf numFmtId="2" fontId="3" fillId="0" borderId="29" xfId="0" applyNumberFormat="1" applyFont="1" applyFill="1" applyBorder="1" applyAlignment="1" applyProtection="1">
      <alignment horizontal="center" vertical="center"/>
    </xf>
    <xf numFmtId="173" fontId="4" fillId="14" borderId="45" xfId="0" applyNumberFormat="1" applyFont="1" applyFill="1" applyBorder="1" applyAlignment="1" applyProtection="1">
      <alignment horizontal="center" vertical="center"/>
      <protection hidden="1"/>
    </xf>
    <xf numFmtId="173" fontId="4" fillId="5" borderId="45" xfId="0" applyNumberFormat="1" applyFont="1" applyFill="1" applyBorder="1" applyAlignment="1" applyProtection="1">
      <alignment horizontal="center" vertical="center"/>
      <protection hidden="1"/>
    </xf>
    <xf numFmtId="0" fontId="7" fillId="13" borderId="48" xfId="0" applyFont="1" applyFill="1" applyBorder="1" applyAlignment="1" applyProtection="1">
      <alignment horizontal="center" vertical="center"/>
      <protection hidden="1"/>
    </xf>
    <xf numFmtId="0" fontId="3" fillId="0" borderId="39" xfId="0" applyNumberFormat="1" applyFont="1" applyFill="1" applyBorder="1" applyAlignment="1" applyProtection="1">
      <alignment horizontal="center" vertical="center"/>
      <protection locked="0"/>
    </xf>
    <xf numFmtId="173" fontId="4" fillId="16" borderId="47" xfId="0" applyNumberFormat="1" applyFont="1" applyFill="1" applyBorder="1" applyAlignment="1" applyProtection="1">
      <alignment horizontal="center" vertical="center"/>
      <protection hidden="1"/>
    </xf>
    <xf numFmtId="173" fontId="4" fillId="16" borderId="45" xfId="0" applyNumberFormat="1" applyFont="1" applyFill="1" applyBorder="1" applyAlignment="1" applyProtection="1">
      <alignment horizontal="center" vertical="center"/>
      <protection hidden="1"/>
    </xf>
    <xf numFmtId="0" fontId="3" fillId="0" borderId="49" xfId="0" applyFont="1" applyFill="1" applyBorder="1" applyAlignment="1" applyProtection="1">
      <alignment horizontal="center" vertical="center"/>
      <protection hidden="1"/>
    </xf>
    <xf numFmtId="4" fontId="3" fillId="12" borderId="41" xfId="0" applyNumberFormat="1" applyFont="1" applyFill="1" applyBorder="1" applyAlignment="1" applyProtection="1">
      <alignment horizontal="center" vertical="center"/>
      <protection locked="0"/>
    </xf>
    <xf numFmtId="0" fontId="3" fillId="7" borderId="50" xfId="0" applyFont="1" applyFill="1" applyBorder="1" applyAlignment="1" applyProtection="1">
      <alignment horizontal="center" vertical="center"/>
      <protection locked="0"/>
    </xf>
    <xf numFmtId="0" fontId="3" fillId="11" borderId="51" xfId="0" applyFont="1" applyFill="1" applyBorder="1" applyAlignment="1" applyProtection="1">
      <alignment horizontal="center" vertical="center"/>
      <protection locked="0"/>
    </xf>
    <xf numFmtId="0" fontId="7" fillId="13" borderId="39" xfId="0" applyFont="1" applyFill="1" applyBorder="1" applyAlignment="1" applyProtection="1">
      <alignment horizontal="center" vertical="center"/>
      <protection hidden="1"/>
    </xf>
    <xf numFmtId="0" fontId="7" fillId="13" borderId="27" xfId="0" applyFont="1" applyFill="1" applyBorder="1" applyAlignment="1" applyProtection="1">
      <alignment horizontal="center" vertical="center"/>
      <protection hidden="1"/>
    </xf>
    <xf numFmtId="0" fontId="3" fillId="0" borderId="27" xfId="0" applyNumberFormat="1" applyFont="1" applyFill="1" applyBorder="1" applyAlignment="1" applyProtection="1">
      <alignment horizontal="center" vertical="center"/>
      <protection locked="0"/>
    </xf>
    <xf numFmtId="173" fontId="4" fillId="14" borderId="38" xfId="0" applyNumberFormat="1" applyFont="1" applyFill="1" applyBorder="1" applyAlignment="1" applyProtection="1">
      <alignment horizontal="center" vertical="center"/>
      <protection hidden="1"/>
    </xf>
    <xf numFmtId="173" fontId="4" fillId="14" borderId="26" xfId="0" applyNumberFormat="1" applyFont="1" applyFill="1" applyBorder="1" applyAlignment="1" applyProtection="1">
      <alignment horizontal="center" vertical="center"/>
      <protection hidden="1"/>
    </xf>
    <xf numFmtId="0" fontId="3" fillId="0" borderId="40" xfId="0" applyFont="1" applyFill="1" applyBorder="1" applyAlignment="1" applyProtection="1">
      <alignment horizontal="center" vertical="center"/>
      <protection hidden="1"/>
    </xf>
    <xf numFmtId="0" fontId="3" fillId="0" borderId="29" xfId="0" applyFont="1" applyFill="1" applyBorder="1" applyAlignment="1" applyProtection="1">
      <alignment horizontal="center" vertical="center"/>
      <protection hidden="1"/>
    </xf>
    <xf numFmtId="4" fontId="3" fillId="12" borderId="30" xfId="0" applyNumberFormat="1" applyFont="1" applyFill="1" applyBorder="1" applyAlignment="1" applyProtection="1">
      <alignment horizontal="center" vertical="center"/>
      <protection locked="0"/>
    </xf>
    <xf numFmtId="0" fontId="3" fillId="7" borderId="41" xfId="0" applyFont="1" applyFill="1" applyBorder="1" applyAlignment="1" applyProtection="1">
      <alignment horizontal="center" vertical="center"/>
      <protection locked="0"/>
    </xf>
    <xf numFmtId="0" fontId="3" fillId="7" borderId="30" xfId="0" applyFont="1" applyFill="1" applyBorder="1" applyAlignment="1" applyProtection="1">
      <alignment horizontal="center" vertical="center"/>
      <protection locked="0"/>
    </xf>
    <xf numFmtId="0" fontId="3" fillId="11" borderId="42" xfId="0" applyFont="1" applyFill="1" applyBorder="1" applyAlignment="1" applyProtection="1">
      <alignment horizontal="center" vertical="center"/>
      <protection locked="0"/>
    </xf>
    <xf numFmtId="0" fontId="3" fillId="11" borderId="31" xfId="0" applyFont="1" applyFill="1" applyBorder="1" applyAlignment="1" applyProtection="1">
      <alignment horizontal="center" vertical="center"/>
      <protection locked="0"/>
    </xf>
    <xf numFmtId="0" fontId="3" fillId="0" borderId="30" xfId="0" applyNumberFormat="1" applyFont="1" applyFill="1" applyBorder="1" applyAlignment="1" applyProtection="1">
      <alignment horizontal="center" vertical="center"/>
      <protection hidden="1"/>
    </xf>
    <xf numFmtId="173" fontId="4" fillId="15" borderId="38" xfId="0" applyNumberFormat="1" applyFont="1" applyFill="1" applyBorder="1" applyAlignment="1" applyProtection="1">
      <alignment horizontal="center" vertical="center"/>
      <protection hidden="1"/>
    </xf>
    <xf numFmtId="173" fontId="4" fillId="15" borderId="26" xfId="0" applyNumberFormat="1" applyFont="1" applyFill="1" applyBorder="1" applyAlignment="1" applyProtection="1">
      <alignment horizontal="center" vertical="center"/>
      <protection hidden="1"/>
    </xf>
    <xf numFmtId="0" fontId="3" fillId="0" borderId="53" xfId="0" applyNumberFormat="1" applyFont="1" applyFill="1" applyBorder="1" applyAlignment="1" applyProtection="1">
      <alignment horizontal="center" vertical="center"/>
      <protection locked="0"/>
    </xf>
    <xf numFmtId="0" fontId="3" fillId="0" borderId="77" xfId="0" applyNumberFormat="1" applyFont="1" applyFill="1" applyBorder="1" applyAlignment="1" applyProtection="1">
      <alignment horizontal="center" vertical="center"/>
      <protection locked="0"/>
    </xf>
    <xf numFmtId="2" fontId="3" fillId="0" borderId="28" xfId="0" applyNumberFormat="1" applyFont="1" applyFill="1" applyBorder="1" applyAlignment="1">
      <alignment horizontal="center" vertical="center"/>
    </xf>
    <xf numFmtId="2" fontId="3" fillId="0" borderId="63" xfId="0" applyNumberFormat="1" applyFont="1" applyFill="1" applyBorder="1" applyAlignment="1">
      <alignment horizontal="center" vertical="center"/>
    </xf>
    <xf numFmtId="0" fontId="3" fillId="0" borderId="74" xfId="0" applyFont="1" applyFill="1" applyBorder="1" applyAlignment="1" applyProtection="1">
      <alignment horizontal="left" vertical="center"/>
      <protection locked="0"/>
    </xf>
    <xf numFmtId="0" fontId="3" fillId="0" borderId="75" xfId="0" applyFont="1" applyFill="1" applyBorder="1" applyAlignment="1" applyProtection="1">
      <alignment horizontal="left" vertical="center"/>
      <protection locked="0"/>
    </xf>
    <xf numFmtId="0" fontId="3" fillId="0" borderId="76" xfId="0" applyFont="1" applyFill="1" applyBorder="1" applyAlignment="1" applyProtection="1">
      <alignment horizontal="left" vertical="center"/>
      <protection locked="0"/>
    </xf>
    <xf numFmtId="0" fontId="7" fillId="13" borderId="63" xfId="0" applyFont="1" applyFill="1" applyBorder="1" applyAlignment="1" applyProtection="1">
      <alignment horizontal="center" vertical="center"/>
      <protection hidden="1"/>
    </xf>
    <xf numFmtId="0" fontId="3" fillId="0" borderId="66" xfId="0" applyFont="1" applyFill="1" applyBorder="1" applyAlignment="1" applyProtection="1">
      <alignment horizontal="left" vertical="center"/>
      <protection locked="0"/>
    </xf>
    <xf numFmtId="0" fontId="3" fillId="0" borderId="67" xfId="0" applyFont="1" applyFill="1" applyBorder="1" applyAlignment="1" applyProtection="1">
      <alignment horizontal="left" vertical="center"/>
      <protection locked="0"/>
    </xf>
    <xf numFmtId="0" fontId="3" fillId="0" borderId="68" xfId="0" applyFont="1" applyFill="1" applyBorder="1" applyAlignment="1" applyProtection="1">
      <alignment horizontal="left" vertical="center"/>
      <protection locked="0"/>
    </xf>
    <xf numFmtId="0" fontId="3" fillId="0" borderId="28" xfId="0" applyNumberFormat="1" applyFont="1" applyFill="1" applyBorder="1" applyAlignment="1" applyProtection="1">
      <alignment horizontal="center" vertical="center"/>
      <protection locked="0"/>
    </xf>
    <xf numFmtId="0" fontId="3" fillId="0" borderId="63" xfId="0" applyNumberFormat="1" applyFont="1" applyFill="1" applyBorder="1" applyAlignment="1" applyProtection="1">
      <alignment horizontal="center" vertical="center"/>
      <protection locked="0"/>
    </xf>
    <xf numFmtId="2" fontId="3" fillId="0" borderId="28" xfId="0" applyNumberFormat="1" applyFont="1" applyFill="1" applyBorder="1" applyAlignment="1" applyProtection="1">
      <alignment horizontal="center" vertical="center"/>
    </xf>
    <xf numFmtId="2" fontId="3" fillId="0" borderId="63" xfId="0" applyNumberFormat="1" applyFont="1" applyFill="1" applyBorder="1" applyAlignment="1" applyProtection="1">
      <alignment horizontal="center" vertical="center"/>
    </xf>
    <xf numFmtId="0" fontId="3" fillId="0" borderId="52" xfId="0" applyNumberFormat="1" applyFont="1" applyFill="1" applyBorder="1" applyAlignment="1" applyProtection="1">
      <alignment horizontal="center" vertical="center"/>
      <protection locked="0"/>
    </xf>
    <xf numFmtId="0" fontId="3" fillId="0" borderId="64" xfId="0" applyNumberFormat="1" applyFont="1" applyFill="1" applyBorder="1" applyAlignment="1" applyProtection="1">
      <alignment horizontal="center" vertical="center"/>
      <protection locked="0"/>
    </xf>
    <xf numFmtId="0" fontId="3" fillId="0" borderId="53" xfId="0" applyNumberFormat="1" applyFont="1" applyFill="1" applyBorder="1" applyAlignment="1" applyProtection="1">
      <alignment horizontal="center" vertical="center"/>
      <protection hidden="1"/>
    </xf>
    <xf numFmtId="0" fontId="3" fillId="0" borderId="77" xfId="0" applyNumberFormat="1" applyFont="1" applyFill="1" applyBorder="1" applyAlignment="1" applyProtection="1">
      <alignment horizontal="center" vertical="center"/>
      <protection hidden="1"/>
    </xf>
    <xf numFmtId="0" fontId="3" fillId="0" borderId="30" xfId="0" applyNumberFormat="1" applyFont="1" applyFill="1" applyBorder="1" applyAlignment="1" applyProtection="1">
      <alignment horizontal="center" vertical="center"/>
      <protection locked="0"/>
    </xf>
    <xf numFmtId="2" fontId="3" fillId="0" borderId="15" xfId="0" applyNumberFormat="1" applyFont="1" applyFill="1" applyBorder="1" applyAlignment="1">
      <alignment horizontal="center" vertical="center"/>
    </xf>
    <xf numFmtId="173" fontId="4" fillId="14" borderId="70" xfId="0" applyNumberFormat="1" applyFont="1" applyFill="1" applyBorder="1" applyAlignment="1" applyProtection="1">
      <alignment horizontal="center" vertical="center"/>
      <protection hidden="1"/>
    </xf>
    <xf numFmtId="0" fontId="3" fillId="0" borderId="63" xfId="0" applyFont="1" applyFill="1" applyBorder="1" applyAlignment="1" applyProtection="1">
      <alignment horizontal="center" vertical="center"/>
      <protection hidden="1"/>
    </xf>
    <xf numFmtId="4" fontId="3" fillId="12" borderId="28" xfId="0" applyNumberFormat="1" applyFont="1" applyFill="1" applyBorder="1" applyAlignment="1" applyProtection="1">
      <alignment horizontal="center" vertical="center"/>
      <protection locked="0"/>
    </xf>
    <xf numFmtId="4" fontId="3" fillId="12" borderId="63" xfId="0" applyNumberFormat="1" applyFont="1" applyFill="1" applyBorder="1" applyAlignment="1" applyProtection="1">
      <alignment horizontal="center" vertical="center"/>
      <protection locked="0"/>
    </xf>
    <xf numFmtId="0" fontId="3" fillId="7" borderId="52" xfId="0" applyFont="1" applyFill="1" applyBorder="1" applyAlignment="1" applyProtection="1">
      <alignment horizontal="center" vertical="center"/>
      <protection locked="0"/>
    </xf>
    <xf numFmtId="0" fontId="3" fillId="7" borderId="64" xfId="0" applyFont="1" applyFill="1" applyBorder="1" applyAlignment="1" applyProtection="1">
      <alignment horizontal="center" vertical="center"/>
      <protection locked="0"/>
    </xf>
    <xf numFmtId="0" fontId="3" fillId="11" borderId="73" xfId="0" applyFont="1" applyFill="1" applyBorder="1" applyAlignment="1" applyProtection="1">
      <alignment horizontal="center" vertical="center"/>
      <protection locked="0"/>
    </xf>
    <xf numFmtId="2" fontId="3" fillId="0" borderId="48" xfId="0" applyNumberFormat="1" applyFont="1" applyFill="1" applyBorder="1" applyAlignment="1" applyProtection="1">
      <alignment horizontal="center" vertical="center"/>
    </xf>
    <xf numFmtId="4" fontId="3" fillId="12" borderId="48" xfId="0" applyNumberFormat="1" applyFont="1" applyFill="1" applyBorder="1" applyAlignment="1" applyProtection="1">
      <alignment horizontal="center" vertical="center"/>
      <protection locked="0"/>
    </xf>
    <xf numFmtId="4" fontId="3" fillId="0" borderId="11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" fontId="3" fillId="12" borderId="57" xfId="0" applyNumberFormat="1" applyFont="1" applyFill="1" applyBorder="1" applyAlignment="1" applyProtection="1">
      <alignment horizontal="center" vertical="center"/>
      <protection locked="0"/>
    </xf>
    <xf numFmtId="0" fontId="7" fillId="9" borderId="28" xfId="0" applyFont="1" applyFill="1" applyBorder="1" applyAlignment="1" applyProtection="1">
      <alignment horizontal="center" vertical="center"/>
      <protection hidden="1"/>
    </xf>
    <xf numFmtId="0" fontId="3" fillId="0" borderId="41" xfId="0" applyNumberFormat="1" applyFont="1" applyFill="1" applyBorder="1" applyAlignment="1" applyProtection="1">
      <alignment horizontal="center" vertical="center"/>
      <protection locked="0"/>
    </xf>
    <xf numFmtId="0" fontId="3" fillId="0" borderId="41" xfId="0" applyNumberFormat="1" applyFont="1" applyFill="1" applyBorder="1" applyAlignment="1" applyProtection="1">
      <alignment horizontal="center" vertical="center"/>
      <protection hidden="1"/>
    </xf>
    <xf numFmtId="0" fontId="3" fillId="2" borderId="59" xfId="0" applyFont="1" applyFill="1" applyBorder="1" applyAlignment="1">
      <alignment horizontal="center" vertical="center"/>
    </xf>
    <xf numFmtId="4" fontId="3" fillId="6" borderId="56" xfId="0" applyNumberFormat="1" applyFont="1" applyFill="1" applyBorder="1" applyAlignment="1" applyProtection="1">
      <alignment horizontal="center" vertical="center"/>
      <protection locked="0"/>
    </xf>
    <xf numFmtId="4" fontId="3" fillId="6" borderId="54" xfId="0" applyNumberFormat="1" applyFont="1" applyFill="1" applyBorder="1" applyAlignment="1" applyProtection="1">
      <alignment horizontal="center" vertical="center"/>
      <protection locked="0"/>
    </xf>
    <xf numFmtId="0" fontId="3" fillId="8" borderId="55" xfId="0" applyFont="1" applyFill="1" applyBorder="1" applyAlignment="1" applyProtection="1">
      <alignment horizontal="center" vertical="center"/>
      <protection locked="0"/>
    </xf>
    <xf numFmtId="0" fontId="3" fillId="8" borderId="51" xfId="0" applyFont="1" applyFill="1" applyBorder="1" applyAlignment="1" applyProtection="1">
      <alignment horizontal="center" vertical="center"/>
      <protection locked="0"/>
    </xf>
    <xf numFmtId="0" fontId="7" fillId="9" borderId="48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73" fontId="4" fillId="5" borderId="47" xfId="0" applyNumberFormat="1" applyFont="1" applyFill="1" applyBorder="1" applyAlignment="1" applyProtection="1">
      <alignment horizontal="center" vertical="center"/>
      <protection hidden="1"/>
    </xf>
    <xf numFmtId="4" fontId="3" fillId="6" borderId="41" xfId="0" applyNumberFormat="1" applyFont="1" applyFill="1" applyBorder="1" applyAlignment="1" applyProtection="1">
      <alignment horizontal="center" vertical="center"/>
      <protection locked="0"/>
    </xf>
    <xf numFmtId="0" fontId="7" fillId="9" borderId="39" xfId="0" applyFont="1" applyFill="1" applyBorder="1" applyAlignment="1" applyProtection="1">
      <alignment horizontal="center" vertical="center"/>
      <protection hidden="1"/>
    </xf>
    <xf numFmtId="0" fontId="7" fillId="9" borderId="27" xfId="0" applyFont="1" applyFill="1" applyBorder="1" applyAlignment="1" applyProtection="1">
      <alignment horizontal="center" vertical="center"/>
      <protection hidden="1"/>
    </xf>
    <xf numFmtId="2" fontId="3" fillId="0" borderId="11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58" xfId="0" applyNumberFormat="1" applyFont="1" applyBorder="1" applyAlignment="1">
      <alignment horizontal="center" vertical="center"/>
    </xf>
    <xf numFmtId="173" fontId="4" fillId="5" borderId="38" xfId="0" applyNumberFormat="1" applyFont="1" applyFill="1" applyBorder="1" applyAlignment="1" applyProtection="1">
      <alignment horizontal="center" vertical="center"/>
      <protection hidden="1"/>
    </xf>
    <xf numFmtId="173" fontId="4" fillId="5" borderId="26" xfId="0" applyNumberFormat="1" applyFont="1" applyFill="1" applyBorder="1" applyAlignment="1" applyProtection="1">
      <alignment horizontal="center" vertical="center"/>
      <protection hidden="1"/>
    </xf>
    <xf numFmtId="4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8" borderId="42" xfId="0" applyFont="1" applyFill="1" applyBorder="1" applyAlignment="1" applyProtection="1">
      <alignment horizontal="center" vertical="center"/>
      <protection locked="0"/>
    </xf>
    <xf numFmtId="0" fontId="3" fillId="8" borderId="31" xfId="0" applyFont="1" applyFill="1" applyBorder="1" applyAlignment="1" applyProtection="1">
      <alignment horizontal="center" vertical="center"/>
      <protection locked="0"/>
    </xf>
    <xf numFmtId="0" fontId="3" fillId="10" borderId="41" xfId="0" applyFont="1" applyFill="1" applyBorder="1" applyAlignment="1" applyProtection="1">
      <alignment horizontal="center" vertical="center"/>
      <protection locked="0"/>
    </xf>
    <xf numFmtId="0" fontId="3" fillId="10" borderId="30" xfId="0" applyFont="1" applyFill="1" applyBorder="1" applyAlignment="1" applyProtection="1">
      <alignment horizontal="center" vertical="center"/>
      <protection locked="0"/>
    </xf>
    <xf numFmtId="4" fontId="3" fillId="6" borderId="11" xfId="0" applyNumberFormat="1" applyFont="1" applyFill="1" applyBorder="1" applyAlignment="1" applyProtection="1">
      <alignment horizontal="center" vertical="center"/>
      <protection locked="0"/>
    </xf>
    <xf numFmtId="0" fontId="3" fillId="7" borderId="11" xfId="0" applyFont="1" applyFill="1" applyBorder="1" applyAlignment="1" applyProtection="1">
      <alignment horizontal="center" vertical="center"/>
      <protection locked="0"/>
    </xf>
    <xf numFmtId="0" fontId="3" fillId="8" borderId="12" xfId="0" applyFont="1" applyFill="1" applyBorder="1" applyAlignment="1" applyProtection="1">
      <alignment horizontal="center" vertical="center"/>
      <protection locked="0"/>
    </xf>
    <xf numFmtId="0" fontId="7" fillId="9" borderId="18" xfId="0" applyFont="1" applyFill="1" applyBorder="1" applyAlignment="1" applyProtection="1">
      <alignment horizontal="center" vertical="center"/>
      <protection hidden="1"/>
    </xf>
    <xf numFmtId="0" fontId="3" fillId="9" borderId="126" xfId="0" applyFont="1" applyFill="1" applyBorder="1" applyAlignment="1" applyProtection="1">
      <alignment horizontal="center" vertical="center"/>
      <protection hidden="1"/>
    </xf>
    <xf numFmtId="0" fontId="3" fillId="9" borderId="127" xfId="0" applyFont="1" applyFill="1" applyBorder="1" applyAlignment="1" applyProtection="1">
      <alignment horizontal="center" vertical="center"/>
      <protection hidden="1"/>
    </xf>
    <xf numFmtId="2" fontId="3" fillId="0" borderId="18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  <protection locked="0"/>
    </xf>
    <xf numFmtId="0" fontId="3" fillId="0" borderId="20" xfId="0" applyFont="1" applyFill="1" applyBorder="1" applyAlignment="1" applyProtection="1">
      <alignment horizontal="left" vertical="center"/>
      <protection locked="0"/>
    </xf>
    <xf numFmtId="0" fontId="3" fillId="0" borderId="21" xfId="0" applyFont="1" applyFill="1" applyBorder="1" applyAlignment="1" applyProtection="1">
      <alignment horizontal="left" vertical="center"/>
      <protection locked="0"/>
    </xf>
    <xf numFmtId="0" fontId="3" fillId="0" borderId="18" xfId="0" applyNumberFormat="1" applyFont="1" applyFill="1" applyBorder="1" applyAlignment="1" applyProtection="1">
      <alignment horizontal="center" vertical="center"/>
      <protection locked="0"/>
    </xf>
    <xf numFmtId="2" fontId="3" fillId="0" borderId="10" xfId="0" applyNumberFormat="1" applyFont="1" applyFill="1" applyBorder="1" applyAlignment="1" applyProtection="1">
      <alignment horizontal="center" vertical="center"/>
    </xf>
    <xf numFmtId="0" fontId="3" fillId="0" borderId="24" xfId="0" applyNumberFormat="1" applyFont="1" applyFill="1" applyBorder="1" applyAlignment="1" applyProtection="1">
      <alignment horizontal="center" vertical="center"/>
      <protection locked="0"/>
    </xf>
    <xf numFmtId="0" fontId="3" fillId="0" borderId="24" xfId="0" applyNumberFormat="1" applyFont="1" applyFill="1" applyBorder="1" applyAlignment="1" applyProtection="1">
      <alignment horizontal="center" vertical="center"/>
      <protection hidden="1"/>
    </xf>
    <xf numFmtId="0" fontId="3" fillId="2" borderId="13" xfId="0" applyFont="1" applyFill="1" applyBorder="1" applyAlignment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4" fillId="3" borderId="10" xfId="0" applyFont="1" applyFill="1" applyBorder="1" applyAlignment="1" applyProtection="1">
      <alignment horizontal="center" vertical="center"/>
      <protection hidden="1"/>
    </xf>
    <xf numFmtId="0" fontId="4" fillId="3" borderId="11" xfId="0" applyFont="1" applyFill="1" applyBorder="1" applyAlignment="1" applyProtection="1">
      <alignment horizontal="center" vertical="center"/>
      <protection hidden="1"/>
    </xf>
    <xf numFmtId="0" fontId="4" fillId="3" borderId="12" xfId="0" applyFont="1" applyFill="1" applyBorder="1" applyAlignment="1" applyProtection="1">
      <alignment horizontal="center" vertical="center"/>
      <protection hidden="1"/>
    </xf>
    <xf numFmtId="173" fontId="4" fillId="5" borderId="14" xfId="0" applyNumberFormat="1" applyFont="1" applyFill="1" applyBorder="1" applyAlignment="1" applyProtection="1">
      <alignment horizontal="center" vertical="center"/>
      <protection hidden="1"/>
    </xf>
    <xf numFmtId="0" fontId="3" fillId="0" borderId="99" xfId="0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hidden="1"/>
    </xf>
    <xf numFmtId="2" fontId="3" fillId="0" borderId="6" xfId="0" applyNumberFormat="1" applyFont="1" applyFill="1" applyBorder="1" applyAlignment="1">
      <alignment horizontal="center" vertical="center"/>
    </xf>
    <xf numFmtId="0" fontId="3" fillId="0" borderId="90" xfId="0" applyFont="1" applyFill="1" applyBorder="1" applyAlignment="1" applyProtection="1">
      <alignment horizontal="left" vertical="center"/>
      <protection locked="0"/>
    </xf>
    <xf numFmtId="0" fontId="3" fillId="0" borderId="91" xfId="0" applyFont="1" applyFill="1" applyBorder="1" applyAlignment="1" applyProtection="1">
      <alignment horizontal="left" vertical="center"/>
      <protection locked="0"/>
    </xf>
    <xf numFmtId="0" fontId="3" fillId="0" borderId="92" xfId="0" applyFont="1" applyFill="1" applyBorder="1" applyAlignment="1" applyProtection="1">
      <alignment horizontal="left" vertical="center"/>
      <protection locked="0"/>
    </xf>
    <xf numFmtId="0" fontId="7" fillId="13" borderId="6" xfId="0" applyFont="1" applyFill="1" applyBorder="1" applyAlignment="1" applyProtection="1">
      <alignment horizontal="center" vertical="center"/>
      <protection hidden="1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126" xfId="0" applyFont="1" applyFill="1" applyBorder="1" applyAlignment="1" applyProtection="1">
      <alignment horizontal="center" vertical="center"/>
      <protection hidden="1"/>
    </xf>
    <xf numFmtId="0" fontId="3" fillId="0" borderId="129" xfId="0" applyFont="1" applyFill="1" applyBorder="1" applyAlignment="1" applyProtection="1">
      <alignment horizontal="center" vertical="center"/>
      <protection hidden="1"/>
    </xf>
    <xf numFmtId="49" fontId="4" fillId="5" borderId="46" xfId="0" applyNumberFormat="1" applyFont="1" applyFill="1" applyBorder="1" applyAlignment="1" applyProtection="1">
      <alignment horizontal="center" vertical="center"/>
      <protection hidden="1"/>
    </xf>
    <xf numFmtId="0" fontId="3" fillId="0" borderId="44" xfId="0" applyFont="1" applyFill="1" applyBorder="1" applyAlignment="1" applyProtection="1">
      <alignment horizontal="center" vertical="center"/>
      <protection locked="0"/>
    </xf>
    <xf numFmtId="4" fontId="12" fillId="21" borderId="100" xfId="0" applyNumberFormat="1" applyFont="1" applyFill="1" applyBorder="1" applyAlignment="1">
      <alignment horizontal="center"/>
    </xf>
    <xf numFmtId="2" fontId="13" fillId="20" borderId="100" xfId="0" applyNumberFormat="1" applyFont="1" applyFill="1" applyBorder="1" applyAlignment="1">
      <alignment horizontal="center" vertical="center"/>
    </xf>
    <xf numFmtId="4" fontId="21" fillId="2" borderId="88" xfId="0" applyNumberFormat="1" applyFont="1" applyFill="1" applyBorder="1" applyAlignment="1" applyProtection="1">
      <alignment horizontal="center" vertical="center"/>
      <protection locked="0" hidden="1"/>
    </xf>
    <xf numFmtId="0" fontId="4" fillId="14" borderId="120" xfId="0" applyFont="1" applyFill="1" applyBorder="1" applyAlignment="1">
      <alignment horizontal="center" vertical="center"/>
    </xf>
    <xf numFmtId="0" fontId="4" fillId="14" borderId="121" xfId="0" applyFont="1" applyFill="1" applyBorder="1" applyAlignment="1">
      <alignment horizontal="center" vertical="center"/>
    </xf>
    <xf numFmtId="0" fontId="4" fillId="14" borderId="122" xfId="0" applyFont="1" applyFill="1" applyBorder="1" applyAlignment="1">
      <alignment horizontal="center" vertical="center"/>
    </xf>
    <xf numFmtId="0" fontId="22" fillId="13" borderId="96" xfId="0" applyFont="1" applyFill="1" applyBorder="1" applyAlignment="1" applyProtection="1">
      <alignment horizontal="center" vertical="center"/>
      <protection hidden="1"/>
    </xf>
    <xf numFmtId="0" fontId="3" fillId="19" borderId="88" xfId="0" applyFont="1" applyFill="1" applyBorder="1" applyAlignment="1" applyProtection="1">
      <alignment horizontal="center" vertical="center"/>
      <protection locked="0" hidden="1"/>
    </xf>
    <xf numFmtId="3" fontId="3" fillId="18" borderId="88" xfId="0" applyNumberFormat="1" applyFont="1" applyFill="1" applyBorder="1" applyAlignment="1" applyProtection="1">
      <alignment horizontal="center" vertical="center"/>
      <protection locked="0" hidden="1"/>
    </xf>
    <xf numFmtId="169" fontId="7" fillId="13" borderId="114" xfId="0" applyNumberFormat="1" applyFont="1" applyFill="1" applyBorder="1" applyAlignment="1" applyProtection="1">
      <alignment horizontal="center" vertical="center"/>
      <protection locked="0" hidden="1"/>
    </xf>
    <xf numFmtId="0" fontId="7" fillId="13" borderId="118" xfId="0" applyFont="1" applyFill="1" applyBorder="1" applyAlignment="1" applyProtection="1">
      <alignment horizontal="center" vertical="center"/>
      <protection locked="0" hidden="1"/>
    </xf>
    <xf numFmtId="0" fontId="7" fillId="13" borderId="117" xfId="0" applyFont="1" applyFill="1" applyBorder="1" applyAlignment="1" applyProtection="1">
      <alignment horizontal="center" vertical="center"/>
      <protection locked="0" hidden="1"/>
    </xf>
    <xf numFmtId="0" fontId="7" fillId="13" borderId="114" xfId="0" applyFont="1" applyFill="1" applyBorder="1" applyAlignment="1" applyProtection="1">
      <alignment horizontal="center" vertical="center"/>
      <protection locked="0" hidden="1"/>
    </xf>
    <xf numFmtId="4" fontId="3" fillId="2" borderId="88" xfId="0" applyNumberFormat="1" applyFont="1" applyFill="1" applyBorder="1" applyAlignment="1" applyProtection="1">
      <alignment horizontal="center" vertical="center"/>
      <protection locked="0" hidden="1"/>
    </xf>
    <xf numFmtId="170" fontId="20" fillId="0" borderId="88" xfId="0" applyNumberFormat="1" applyFont="1" applyBorder="1" applyAlignment="1" applyProtection="1">
      <alignment horizontal="center" vertical="center"/>
      <protection locked="0" hidden="1"/>
    </xf>
    <xf numFmtId="171" fontId="20" fillId="0" borderId="88" xfId="0" applyNumberFormat="1" applyFont="1" applyBorder="1" applyAlignment="1" applyProtection="1">
      <alignment horizontal="center" vertical="center"/>
      <protection locked="0" hidden="1"/>
    </xf>
    <xf numFmtId="0" fontId="3" fillId="14" borderId="114" xfId="0" applyFont="1" applyFill="1" applyBorder="1" applyAlignment="1" applyProtection="1">
      <alignment horizontal="center" vertical="center"/>
    </xf>
    <xf numFmtId="0" fontId="3" fillId="14" borderId="118" xfId="0" applyFont="1" applyFill="1" applyBorder="1" applyAlignment="1" applyProtection="1">
      <alignment horizontal="center" vertical="center"/>
    </xf>
    <xf numFmtId="0" fontId="3" fillId="14" borderId="117" xfId="0" applyFont="1" applyFill="1" applyBorder="1" applyAlignment="1" applyProtection="1">
      <alignment horizontal="center" vertical="center"/>
    </xf>
    <xf numFmtId="0" fontId="17" fillId="27" borderId="88" xfId="0" applyFont="1" applyFill="1" applyBorder="1" applyAlignment="1" applyProtection="1">
      <alignment horizontal="center" vertical="center"/>
    </xf>
    <xf numFmtId="1" fontId="7" fillId="13" borderId="114" xfId="0" applyNumberFormat="1" applyFont="1" applyFill="1" applyBorder="1" applyAlignment="1" applyProtection="1">
      <alignment horizontal="center" vertical="center"/>
      <protection locked="0" hidden="1"/>
    </xf>
    <xf numFmtId="1" fontId="7" fillId="13" borderId="118" xfId="0" applyNumberFormat="1" applyFont="1" applyFill="1" applyBorder="1" applyAlignment="1" applyProtection="1">
      <alignment horizontal="center" vertical="center"/>
      <protection locked="0" hidden="1"/>
    </xf>
    <xf numFmtId="1" fontId="7" fillId="13" borderId="117" xfId="0" applyNumberFormat="1" applyFont="1" applyFill="1" applyBorder="1" applyAlignment="1" applyProtection="1">
      <alignment horizontal="center" vertical="center"/>
      <protection locked="0" hidden="1"/>
    </xf>
    <xf numFmtId="0" fontId="4" fillId="3" borderId="117" xfId="0" applyFont="1" applyFill="1" applyBorder="1" applyAlignment="1" applyProtection="1">
      <alignment horizontal="center" vertical="center"/>
    </xf>
    <xf numFmtId="4" fontId="3" fillId="17" borderId="114" xfId="0" applyNumberFormat="1" applyFont="1" applyFill="1" applyBorder="1" applyAlignment="1" applyProtection="1">
      <alignment horizontal="center" vertical="center"/>
      <protection locked="0" hidden="1"/>
    </xf>
    <xf numFmtId="2" fontId="3" fillId="18" borderId="114" xfId="0" applyNumberFormat="1" applyFont="1" applyFill="1" applyBorder="1" applyAlignment="1" applyProtection="1">
      <alignment horizontal="center" vertical="center"/>
      <protection locked="0" hidden="1"/>
    </xf>
    <xf numFmtId="2" fontId="3" fillId="23" borderId="114" xfId="0" applyNumberFormat="1" applyFont="1" applyFill="1" applyBorder="1" applyAlignment="1" applyProtection="1">
      <alignment horizontal="center" vertical="center"/>
      <protection locked="0" hidden="1"/>
    </xf>
    <xf numFmtId="2" fontId="3" fillId="3" borderId="114" xfId="0" applyNumberFormat="1" applyFont="1" applyFill="1" applyBorder="1" applyAlignment="1" applyProtection="1">
      <alignment horizontal="center" vertical="center"/>
      <protection locked="0" hidden="1"/>
    </xf>
    <xf numFmtId="3" fontId="3" fillId="25" borderId="88" xfId="0" applyNumberFormat="1" applyFont="1" applyFill="1" applyBorder="1" applyAlignment="1" applyProtection="1">
      <alignment horizontal="center" vertical="center"/>
      <protection locked="0" hidden="1"/>
    </xf>
    <xf numFmtId="3" fontId="3" fillId="21" borderId="88" xfId="0" applyNumberFormat="1" applyFont="1" applyFill="1" applyBorder="1" applyAlignment="1" applyProtection="1">
      <alignment horizontal="center" vertical="center"/>
      <protection locked="0" hidden="1"/>
    </xf>
    <xf numFmtId="4" fontId="3" fillId="0" borderId="88" xfId="0" applyNumberFormat="1" applyFont="1" applyFill="1" applyBorder="1" applyAlignment="1" applyProtection="1">
      <alignment horizontal="center" vertical="center"/>
      <protection locked="0" hidden="1"/>
    </xf>
    <xf numFmtId="0" fontId="3" fillId="26" borderId="88" xfId="0" applyFont="1" applyFill="1" applyBorder="1" applyAlignment="1" applyProtection="1">
      <alignment horizontal="center" vertical="center"/>
      <protection locked="0" hidden="1"/>
    </xf>
    <xf numFmtId="0" fontId="3" fillId="19" borderId="115" xfId="0" applyFont="1" applyFill="1" applyBorder="1" applyAlignment="1" applyProtection="1">
      <alignment horizontal="center" vertical="center"/>
      <protection locked="0" hidden="1"/>
    </xf>
    <xf numFmtId="0" fontId="3" fillId="19" borderId="116" xfId="0" applyFont="1" applyFill="1" applyBorder="1" applyAlignment="1" applyProtection="1">
      <alignment horizontal="center" vertical="center"/>
      <protection locked="0" hidden="1"/>
    </xf>
    <xf numFmtId="3" fontId="3" fillId="18" borderId="115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35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116" xfId="0" applyNumberFormat="1" applyFont="1" applyFill="1" applyBorder="1" applyAlignment="1" applyProtection="1">
      <alignment horizontal="center" vertical="center"/>
      <protection locked="0" hidden="1"/>
    </xf>
    <xf numFmtId="1" fontId="16" fillId="20" borderId="115" xfId="0" applyNumberFormat="1" applyFont="1" applyFill="1" applyBorder="1" applyAlignment="1" applyProtection="1">
      <alignment horizontal="center" vertical="center"/>
      <protection locked="0" hidden="1"/>
    </xf>
    <xf numFmtId="1" fontId="16" fillId="20" borderId="35" xfId="0" applyNumberFormat="1" applyFont="1" applyFill="1" applyBorder="1" applyAlignment="1" applyProtection="1">
      <alignment horizontal="center" vertical="center"/>
      <protection locked="0" hidden="1"/>
    </xf>
    <xf numFmtId="1" fontId="16" fillId="20" borderId="116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" borderId="35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16" xfId="0" applyNumberFormat="1" applyFont="1" applyFill="1" applyBorder="1" applyAlignment="1" applyProtection="1">
      <alignment horizontal="center" vertical="center"/>
      <protection locked="0" hidden="1"/>
    </xf>
    <xf numFmtId="49" fontId="3" fillId="3" borderId="112" xfId="0" applyNumberFormat="1" applyFont="1" applyFill="1" applyBorder="1" applyAlignment="1" applyProtection="1">
      <alignment horizontal="center" vertical="center"/>
    </xf>
    <xf numFmtId="4" fontId="3" fillId="17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35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16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35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16" xfId="0" applyNumberFormat="1" applyFont="1" applyFill="1" applyBorder="1" applyAlignment="1" applyProtection="1">
      <alignment horizontal="center" vertical="center"/>
      <protection locked="0" hidden="1"/>
    </xf>
    <xf numFmtId="4" fontId="3" fillId="23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3" borderId="37" xfId="0" applyNumberFormat="1" applyFont="1" applyFill="1" applyBorder="1" applyAlignment="1" applyProtection="1">
      <alignment horizontal="center" vertical="center"/>
      <protection locked="0" hidden="1"/>
    </xf>
    <xf numFmtId="4" fontId="3" fillId="24" borderId="37" xfId="0" applyNumberFormat="1" applyFont="1" applyFill="1" applyBorder="1" applyAlignment="1" applyProtection="1">
      <alignment horizontal="center" vertical="center"/>
      <protection locked="0" hidden="1"/>
    </xf>
    <xf numFmtId="4" fontId="3" fillId="25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5" borderId="35" xfId="0" applyNumberFormat="1" applyFont="1" applyFill="1" applyBorder="1" applyAlignment="1" applyProtection="1">
      <alignment horizontal="center" vertical="center"/>
      <protection locked="0" hidden="1"/>
    </xf>
    <xf numFmtId="4" fontId="3" fillId="25" borderId="116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35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16" xfId="0" applyNumberFormat="1" applyFont="1" applyFill="1" applyBorder="1" applyAlignment="1" applyProtection="1">
      <alignment horizontal="center" vertical="center"/>
      <protection locked="0" hidden="1"/>
    </xf>
    <xf numFmtId="4" fontId="3" fillId="0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0" borderId="35" xfId="0" applyNumberFormat="1" applyFont="1" applyFill="1" applyBorder="1" applyAlignment="1" applyProtection="1">
      <alignment horizontal="center" vertical="center"/>
      <protection locked="0" hidden="1"/>
    </xf>
    <xf numFmtId="4" fontId="3" fillId="0" borderId="116" xfId="0" applyNumberFormat="1" applyFont="1" applyFill="1" applyBorder="1" applyAlignment="1" applyProtection="1">
      <alignment horizontal="center" vertical="center"/>
      <protection locked="0" hidden="1"/>
    </xf>
    <xf numFmtId="0" fontId="3" fillId="26" borderId="115" xfId="0" applyFont="1" applyFill="1" applyBorder="1" applyAlignment="1" applyProtection="1">
      <alignment horizontal="center" vertical="center"/>
      <protection locked="0" hidden="1"/>
    </xf>
    <xf numFmtId="0" fontId="3" fillId="26" borderId="116" xfId="0" applyFont="1" applyFill="1" applyBorder="1" applyAlignment="1" applyProtection="1">
      <alignment horizontal="center" vertical="center"/>
      <protection locked="0" hidden="1"/>
    </xf>
    <xf numFmtId="49" fontId="3" fillId="3" borderId="37" xfId="0" applyNumberFormat="1" applyFont="1" applyFill="1" applyBorder="1" applyAlignment="1" applyProtection="1">
      <alignment horizontal="center" vertical="center"/>
    </xf>
    <xf numFmtId="4" fontId="3" fillId="2" borderId="136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37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38" xfId="0" applyNumberFormat="1" applyFont="1" applyFill="1" applyBorder="1" applyAlignment="1" applyProtection="1">
      <alignment horizontal="center" vertical="center"/>
      <protection locked="0" hidden="1"/>
    </xf>
    <xf numFmtId="0" fontId="3" fillId="4" borderId="131" xfId="0" applyFont="1" applyFill="1" applyBorder="1" applyAlignment="1" applyProtection="1">
      <alignment horizontal="center" vertical="center"/>
    </xf>
    <xf numFmtId="0" fontId="3" fillId="4" borderId="133" xfId="0" applyFont="1" applyFill="1" applyBorder="1" applyAlignment="1" applyProtection="1">
      <alignment horizontal="center" vertical="center"/>
    </xf>
    <xf numFmtId="0" fontId="3" fillId="4" borderId="134" xfId="0" applyFont="1" applyFill="1" applyBorder="1" applyAlignment="1" applyProtection="1">
      <alignment horizontal="center" vertical="center"/>
    </xf>
    <xf numFmtId="0" fontId="3" fillId="4" borderId="135" xfId="0" applyFont="1" applyFill="1" applyBorder="1" applyAlignment="1" applyProtection="1">
      <alignment horizontal="center" vertical="center"/>
    </xf>
    <xf numFmtId="49" fontId="14" fillId="4" borderId="131" xfId="0" applyNumberFormat="1" applyFont="1" applyFill="1" applyBorder="1" applyAlignment="1" applyProtection="1">
      <alignment horizontal="center" vertical="center"/>
    </xf>
    <xf numFmtId="49" fontId="3" fillId="4" borderId="106" xfId="0" applyNumberFormat="1" applyFont="1" applyFill="1" applyBorder="1" applyAlignment="1" applyProtection="1">
      <alignment horizontal="center" vertical="center"/>
    </xf>
    <xf numFmtId="4" fontId="3" fillId="17" borderId="136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37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38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36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30" xfId="0" applyNumberFormat="1" applyFont="1" applyFill="1" applyBorder="1" applyAlignment="1" applyProtection="1">
      <alignment horizontal="center" vertical="center"/>
      <protection locked="0" hidden="1"/>
    </xf>
    <xf numFmtId="4" fontId="3" fillId="23" borderId="136" xfId="0" applyNumberFormat="1" applyFont="1" applyFill="1" applyBorder="1" applyAlignment="1" applyProtection="1">
      <alignment horizontal="center" vertical="center"/>
      <protection locked="0" hidden="1"/>
    </xf>
    <xf numFmtId="4" fontId="3" fillId="23" borderId="130" xfId="0" applyNumberFormat="1" applyFont="1" applyFill="1" applyBorder="1" applyAlignment="1" applyProtection="1">
      <alignment horizontal="center" vertical="center"/>
      <protection locked="0" hidden="1"/>
    </xf>
    <xf numFmtId="4" fontId="3" fillId="24" borderId="130" xfId="0" applyNumberFormat="1" applyFont="1" applyFill="1" applyBorder="1" applyAlignment="1" applyProtection="1">
      <alignment horizontal="center" vertical="center"/>
      <protection locked="0" hidden="1"/>
    </xf>
    <xf numFmtId="4" fontId="3" fillId="25" borderId="136" xfId="0" applyNumberFormat="1" applyFont="1" applyFill="1" applyBorder="1" applyAlignment="1" applyProtection="1">
      <alignment horizontal="center" vertical="center"/>
      <protection locked="0" hidden="1"/>
    </xf>
    <xf numFmtId="4" fontId="3" fillId="25" borderId="137" xfId="0" applyNumberFormat="1" applyFont="1" applyFill="1" applyBorder="1" applyAlignment="1" applyProtection="1">
      <alignment horizontal="center" vertical="center"/>
      <protection locked="0" hidden="1"/>
    </xf>
    <xf numFmtId="4" fontId="3" fillId="25" borderId="138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36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37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38" xfId="0" applyNumberFormat="1" applyFont="1" applyFill="1" applyBorder="1" applyAlignment="1" applyProtection="1">
      <alignment horizontal="center" vertical="center"/>
      <protection locked="0" hidden="1"/>
    </xf>
    <xf numFmtId="0" fontId="3" fillId="0" borderId="113" xfId="0" applyFont="1" applyFill="1" applyBorder="1" applyAlignment="1">
      <alignment horizontal="center" vertical="center"/>
    </xf>
    <xf numFmtId="2" fontId="3" fillId="4" borderId="132" xfId="0" applyNumberFormat="1" applyFont="1" applyFill="1" applyBorder="1" applyAlignment="1" applyProtection="1">
      <alignment horizontal="center" vertical="center"/>
    </xf>
    <xf numFmtId="0" fontId="3" fillId="4" borderId="132" xfId="0" applyFont="1" applyFill="1" applyBorder="1" applyAlignment="1" applyProtection="1">
      <alignment horizontal="center" vertical="center"/>
    </xf>
    <xf numFmtId="4" fontId="3" fillId="0" borderId="136" xfId="0" applyNumberFormat="1" applyFont="1" applyFill="1" applyBorder="1" applyAlignment="1" applyProtection="1">
      <alignment horizontal="center" vertical="center"/>
      <protection locked="0" hidden="1"/>
    </xf>
    <xf numFmtId="4" fontId="3" fillId="0" borderId="137" xfId="0" applyNumberFormat="1" applyFont="1" applyFill="1" applyBorder="1" applyAlignment="1" applyProtection="1">
      <alignment horizontal="center" vertical="center"/>
      <protection locked="0" hidden="1"/>
    </xf>
    <xf numFmtId="4" fontId="3" fillId="0" borderId="138" xfId="0" applyNumberFormat="1" applyFont="1" applyFill="1" applyBorder="1" applyAlignment="1" applyProtection="1">
      <alignment horizontal="center" vertical="center"/>
      <protection locked="0" hidden="1"/>
    </xf>
    <xf numFmtId="0" fontId="3" fillId="26" borderId="136" xfId="0" applyFont="1" applyFill="1" applyBorder="1" applyAlignment="1" applyProtection="1">
      <alignment horizontal="center" vertical="center"/>
      <protection locked="0" hidden="1"/>
    </xf>
    <xf numFmtId="0" fontId="3" fillId="26" borderId="138" xfId="0" applyFont="1" applyFill="1" applyBorder="1" applyAlignment="1" applyProtection="1">
      <alignment horizontal="center" vertical="center"/>
      <protection locked="0" hidden="1"/>
    </xf>
    <xf numFmtId="0" fontId="3" fillId="19" borderId="136" xfId="0" applyFont="1" applyFill="1" applyBorder="1" applyAlignment="1" applyProtection="1">
      <alignment horizontal="center" vertical="center"/>
      <protection locked="0" hidden="1"/>
    </xf>
    <xf numFmtId="0" fontId="3" fillId="19" borderId="138" xfId="0" applyFont="1" applyFill="1" applyBorder="1" applyAlignment="1" applyProtection="1">
      <alignment horizontal="center" vertical="center"/>
      <protection locked="0" hidden="1"/>
    </xf>
    <xf numFmtId="3" fontId="3" fillId="18" borderId="136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137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138" xfId="0" applyNumberFormat="1" applyFont="1" applyFill="1" applyBorder="1" applyAlignment="1" applyProtection="1">
      <alignment horizontal="center" vertical="center"/>
      <protection locked="0" hidden="1"/>
    </xf>
    <xf numFmtId="1" fontId="16" fillId="20" borderId="136" xfId="0" applyNumberFormat="1" applyFont="1" applyFill="1" applyBorder="1" applyAlignment="1" applyProtection="1">
      <alignment horizontal="center" vertical="center"/>
      <protection locked="0" hidden="1"/>
    </xf>
    <xf numFmtId="1" fontId="16" fillId="20" borderId="137" xfId="0" applyNumberFormat="1" applyFont="1" applyFill="1" applyBorder="1" applyAlignment="1" applyProtection="1">
      <alignment horizontal="center" vertical="center"/>
      <protection locked="0" hidden="1"/>
    </xf>
    <xf numFmtId="1" fontId="16" fillId="20" borderId="138" xfId="0" applyNumberFormat="1" applyFont="1" applyFill="1" applyBorder="1" applyAlignment="1" applyProtection="1">
      <alignment horizontal="center" vertical="center"/>
      <protection locked="0" hidden="1"/>
    </xf>
    <xf numFmtId="4" fontId="3" fillId="0" borderId="139" xfId="0" applyNumberFormat="1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center" vertical="center"/>
    </xf>
    <xf numFmtId="0" fontId="3" fillId="0" borderId="139" xfId="0" applyFont="1" applyBorder="1" applyAlignment="1">
      <alignment horizontal="center" vertical="center"/>
    </xf>
    <xf numFmtId="0" fontId="3" fillId="0" borderId="140" xfId="0" applyFont="1" applyBorder="1" applyAlignment="1">
      <alignment horizontal="center" vertical="center"/>
    </xf>
    <xf numFmtId="0" fontId="3" fillId="2" borderId="83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3" fillId="2" borderId="139" xfId="0" applyFont="1" applyFill="1" applyBorder="1" applyAlignment="1">
      <alignment horizontal="center" vertical="center"/>
    </xf>
    <xf numFmtId="2" fontId="3" fillId="0" borderId="83" xfId="0" applyNumberFormat="1" applyFont="1" applyBorder="1" applyAlignment="1">
      <alignment horizontal="center" vertical="center"/>
    </xf>
    <xf numFmtId="2" fontId="3" fillId="0" borderId="139" xfId="0" applyNumberFormat="1" applyFont="1" applyBorder="1" applyAlignment="1">
      <alignment horizontal="center" vertical="center"/>
    </xf>
    <xf numFmtId="173" fontId="3" fillId="3" borderId="103" xfId="0" applyNumberFormat="1" applyFont="1" applyFill="1" applyBorder="1" applyAlignment="1" applyProtection="1">
      <alignment horizontal="center" vertical="center"/>
      <protection hidden="1"/>
    </xf>
    <xf numFmtId="173" fontId="3" fillId="3" borderId="104" xfId="0" applyNumberFormat="1" applyFont="1" applyFill="1" applyBorder="1" applyAlignment="1" applyProtection="1">
      <alignment horizontal="center" vertical="center"/>
      <protection hidden="1"/>
    </xf>
    <xf numFmtId="173" fontId="3" fillId="3" borderId="105" xfId="0" applyNumberFormat="1" applyFont="1" applyFill="1" applyBorder="1" applyAlignment="1" applyProtection="1">
      <alignment horizontal="center" vertical="center"/>
      <protection hidden="1"/>
    </xf>
    <xf numFmtId="175" fontId="3" fillId="3" borderId="37" xfId="0" applyNumberFormat="1" applyFont="1" applyFill="1" applyBorder="1" applyAlignment="1" applyProtection="1">
      <alignment horizontal="center" vertical="center"/>
      <protection hidden="1"/>
    </xf>
    <xf numFmtId="175" fontId="3" fillId="3" borderId="112" xfId="0" applyNumberFormat="1" applyFont="1" applyFill="1" applyBorder="1" applyAlignment="1" applyProtection="1">
      <alignment horizontal="center" vertical="center"/>
      <protection hidden="1"/>
    </xf>
    <xf numFmtId="175" fontId="3" fillId="3" borderId="130" xfId="0" applyNumberFormat="1" applyFont="1" applyFill="1" applyBorder="1" applyAlignment="1" applyProtection="1">
      <alignment horizontal="center" vertical="center"/>
      <protection hidden="1"/>
    </xf>
    <xf numFmtId="0" fontId="0" fillId="0" borderId="85" xfId="0" applyBorder="1" applyAlignment="1">
      <alignment horizontal="center" vertical="center"/>
    </xf>
    <xf numFmtId="173" fontId="14" fillId="0" borderId="107" xfId="0" quotePrefix="1" applyNumberFormat="1" applyFont="1" applyFill="1" applyBorder="1" applyAlignment="1" applyProtection="1">
      <alignment horizontal="center" vertical="center"/>
      <protection locked="0" hidden="1"/>
    </xf>
    <xf numFmtId="173" fontId="14" fillId="0" borderId="108" xfId="0" applyNumberFormat="1" applyFont="1" applyFill="1" applyBorder="1" applyAlignment="1" applyProtection="1">
      <alignment horizontal="center" vertical="center"/>
      <protection locked="0" hidden="1"/>
    </xf>
    <xf numFmtId="173" fontId="14" fillId="0" borderId="109" xfId="0" applyNumberFormat="1" applyFont="1" applyFill="1" applyBorder="1" applyAlignment="1" applyProtection="1">
      <alignment horizontal="center" vertical="center"/>
      <protection locked="0" hidden="1"/>
    </xf>
    <xf numFmtId="173" fontId="14" fillId="0" borderId="110" xfId="0" applyNumberFormat="1" applyFont="1" applyFill="1" applyBorder="1" applyAlignment="1" applyProtection="1">
      <alignment horizontal="center" vertical="center"/>
      <protection locked="0" hidden="1"/>
    </xf>
    <xf numFmtId="173" fontId="14" fillId="0" borderId="100" xfId="0" applyNumberFormat="1" applyFont="1" applyFill="1" applyBorder="1" applyAlignment="1" applyProtection="1">
      <alignment horizontal="center" vertical="center"/>
      <protection locked="0" hidden="1"/>
    </xf>
    <xf numFmtId="173" fontId="14" fillId="28" borderId="100" xfId="0" applyNumberFormat="1" applyFont="1" applyFill="1" applyBorder="1" applyAlignment="1" applyProtection="1">
      <alignment horizontal="center" vertical="center"/>
      <protection locked="0" hidden="1"/>
    </xf>
    <xf numFmtId="173" fontId="14" fillId="28" borderId="111" xfId="0" applyNumberFormat="1" applyFont="1" applyFill="1" applyBorder="1" applyAlignment="1" applyProtection="1">
      <alignment horizontal="center" vertical="center"/>
      <protection locked="0" hidden="1"/>
    </xf>
    <xf numFmtId="173" fontId="14" fillId="0" borderId="111" xfId="0" applyNumberFormat="1" applyFont="1" applyFill="1" applyBorder="1" applyAlignment="1" applyProtection="1">
      <alignment horizontal="center" vertical="center"/>
      <protection locked="0" hidden="1"/>
    </xf>
    <xf numFmtId="173" fontId="14" fillId="0" borderId="123" xfId="0" applyNumberFormat="1" applyFont="1" applyFill="1" applyBorder="1" applyAlignment="1" applyProtection="1">
      <alignment horizontal="center" vertical="center"/>
      <protection locked="0" hidden="1"/>
    </xf>
    <xf numFmtId="173" fontId="14" fillId="0" borderId="124" xfId="0" applyNumberFormat="1" applyFont="1" applyFill="1" applyBorder="1" applyAlignment="1" applyProtection="1">
      <alignment horizontal="center" vertical="center"/>
      <protection locked="0" hidden="1"/>
    </xf>
    <xf numFmtId="173" fontId="14" fillId="0" borderId="125" xfId="0" applyNumberFormat="1" applyFont="1" applyFill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67"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66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rgb="FFFFFF00"/>
          <bgColor rgb="FFFF99FF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99FF"/>
      <color rgb="FFCCCCFF"/>
      <color rgb="FFFF66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A1D85D-4919-4F5E-AAAC-59B98F04FC78}" name="Fériés" displayName="Fériés" ref="P4:Q17" totalsRowShown="0">
  <autoFilter ref="P4:Q17" xr:uid="{17B22B5F-9189-4C0D-8FCE-B3C8B3143232}"/>
  <tableColumns count="2">
    <tableColumn id="1" xr3:uid="{68BE53A0-DD26-4EA5-8F55-C625DB2CDEB2}" name="Colonne1" dataDxfId="66"/>
    <tableColumn id="2" xr3:uid="{E74E5C19-9FF8-46F6-8A8D-008AA494C7C0}" name="Colonne2" dataDxfId="6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D5E41-36B2-4253-9255-201232917169}">
  <dimension ref="A1:Q34"/>
  <sheetViews>
    <sheetView zoomScale="90" zoomScaleNormal="90" workbookViewId="0">
      <selection activeCell="S10" sqref="S10"/>
    </sheetView>
  </sheetViews>
  <sheetFormatPr baseColWidth="10" defaultRowHeight="15" x14ac:dyDescent="0.25"/>
  <cols>
    <col min="1" max="15" width="11.42578125" style="82"/>
    <col min="16" max="16" width="16.28515625" style="82" customWidth="1"/>
    <col min="17" max="17" width="20.140625" style="82" customWidth="1"/>
    <col min="18" max="16384" width="11.42578125" style="82"/>
  </cols>
  <sheetData>
    <row r="1" spans="1:17" x14ac:dyDescent="0.25">
      <c r="A1" s="95">
        <v>2019</v>
      </c>
      <c r="O1" s="1"/>
      <c r="P1" s="1"/>
      <c r="Q1" s="1"/>
    </row>
    <row r="2" spans="1:17" ht="15.75" thickBot="1" x14ac:dyDescent="0.3">
      <c r="O2" s="1"/>
      <c r="P2" s="1" t="s">
        <v>38</v>
      </c>
      <c r="Q2" s="82" t="b">
        <f>DAY(EOMONTH(DATE(A1,2,1),0))=29</f>
        <v>0</v>
      </c>
    </row>
    <row r="3" spans="1:17" ht="15.75" thickBot="1" x14ac:dyDescent="0.3">
      <c r="B3" s="98" t="str">
        <f>TEXT(DATE(2019,COLUMN(A:L),1),"Mmmm")</f>
        <v>janvier</v>
      </c>
      <c r="C3" s="98" t="str">
        <f t="shared" ref="C3:M3" si="0">TEXT(DATE(2019,COLUMN(B:M),1),"mmmm")</f>
        <v>février</v>
      </c>
      <c r="D3" s="98" t="str">
        <f t="shared" si="0"/>
        <v>mars</v>
      </c>
      <c r="E3" s="98" t="str">
        <f t="shared" si="0"/>
        <v>avril</v>
      </c>
      <c r="F3" s="98" t="str">
        <f>TEXT(DATE(2019,COLUMN(E:P),1),"mmmm")</f>
        <v>mai</v>
      </c>
      <c r="G3" s="98" t="str">
        <f>TEXT(DATE(2019,COLUMN(F:Q),1),"mmmm")</f>
        <v>juin</v>
      </c>
      <c r="H3" s="98" t="str">
        <f t="shared" si="0"/>
        <v>juillet</v>
      </c>
      <c r="I3" s="98" t="str">
        <f t="shared" si="0"/>
        <v>août</v>
      </c>
      <c r="J3" s="98" t="str">
        <f t="shared" si="0"/>
        <v>septembre</v>
      </c>
      <c r="K3" s="98" t="str">
        <f t="shared" si="0"/>
        <v>octobre</v>
      </c>
      <c r="L3" s="98" t="str">
        <f t="shared" si="0"/>
        <v>novembre</v>
      </c>
      <c r="M3" s="98" t="str">
        <f t="shared" si="0"/>
        <v>décembre</v>
      </c>
      <c r="O3" s="1"/>
      <c r="P3" s="1"/>
      <c r="Q3" s="94"/>
    </row>
    <row r="4" spans="1:17" x14ac:dyDescent="0.25">
      <c r="B4" s="99">
        <f t="shared" ref="B4:B32" si="1">DATE($A$1,COLUMN(A:L),ROW(1:31))</f>
        <v>43466</v>
      </c>
      <c r="C4" s="99">
        <f t="shared" ref="C4:C32" si="2">DATE($A$1,COLUMN(B:M),ROW(1:31))</f>
        <v>43497</v>
      </c>
      <c r="D4" s="99">
        <f t="shared" ref="D4:D32" si="3">DATE($A$1,COLUMN(C:N),ROW(1:31))</f>
        <v>43525</v>
      </c>
      <c r="E4" s="99">
        <f t="shared" ref="E4:E32" si="4">DATE($A$1,COLUMN(D:O),ROW(1:31))</f>
        <v>43556</v>
      </c>
      <c r="F4" s="99">
        <f t="shared" ref="F4:F33" si="5">DATE($A$1,COLUMN(E:P),ROW(1:31))</f>
        <v>43586</v>
      </c>
      <c r="G4" s="99">
        <f t="shared" ref="G4:G33" si="6">DATE($A$1,COLUMN(F:Q),ROW(1:31))</f>
        <v>43617</v>
      </c>
      <c r="H4" s="99">
        <f t="shared" ref="H4:H32" si="7">DATE($A$1,COLUMN(G:R),ROW(1:31))</f>
        <v>43647</v>
      </c>
      <c r="I4" s="99">
        <f t="shared" ref="I4:I32" si="8">DATE($A$1,COLUMN(H:S),ROW(1:31))</f>
        <v>43678</v>
      </c>
      <c r="J4" s="99">
        <f t="shared" ref="J4:J32" si="9">DATE($A$1,COLUMN(I:T),ROW(1:31))</f>
        <v>43709</v>
      </c>
      <c r="K4" s="99">
        <f t="shared" ref="K4:K32" si="10">DATE($A$1,COLUMN(J:U),ROW(1:31))</f>
        <v>43739</v>
      </c>
      <c r="L4" s="99">
        <f t="shared" ref="L4:L32" si="11">DATE($A$1,COLUMN(K:V),ROW(1:31))</f>
        <v>43770</v>
      </c>
      <c r="M4" s="99">
        <f t="shared" ref="M4:M32" si="12">DATE($A$1,COLUMN(L:W),ROW(1:31))</f>
        <v>43800</v>
      </c>
      <c r="O4" s="1"/>
      <c r="P4" s="96" t="s">
        <v>40</v>
      </c>
      <c r="Q4" s="97" t="s">
        <v>41</v>
      </c>
    </row>
    <row r="5" spans="1:17" x14ac:dyDescent="0.25">
      <c r="B5" s="99">
        <f t="shared" si="1"/>
        <v>43467</v>
      </c>
      <c r="C5" s="99">
        <f t="shared" si="2"/>
        <v>43498</v>
      </c>
      <c r="D5" s="99">
        <f t="shared" si="3"/>
        <v>43526</v>
      </c>
      <c r="E5" s="99">
        <f t="shared" si="4"/>
        <v>43557</v>
      </c>
      <c r="F5" s="99">
        <f t="shared" si="5"/>
        <v>43587</v>
      </c>
      <c r="G5" s="99">
        <f t="shared" si="6"/>
        <v>43618</v>
      </c>
      <c r="H5" s="99">
        <f t="shared" si="7"/>
        <v>43648</v>
      </c>
      <c r="I5" s="99">
        <f t="shared" si="8"/>
        <v>43679</v>
      </c>
      <c r="J5" s="99">
        <f t="shared" si="9"/>
        <v>43710</v>
      </c>
      <c r="K5" s="99">
        <f t="shared" si="10"/>
        <v>43740</v>
      </c>
      <c r="L5" s="99">
        <f t="shared" si="11"/>
        <v>43771</v>
      </c>
      <c r="M5" s="99">
        <f t="shared" si="12"/>
        <v>43801</v>
      </c>
      <c r="O5" s="1"/>
      <c r="P5" s="96" t="s">
        <v>0</v>
      </c>
      <c r="Q5" s="97">
        <f>DATE($A$1,1,1)</f>
        <v>43466</v>
      </c>
    </row>
    <row r="6" spans="1:17" x14ac:dyDescent="0.25">
      <c r="B6" s="99">
        <f t="shared" si="1"/>
        <v>43468</v>
      </c>
      <c r="C6" s="99">
        <f t="shared" si="2"/>
        <v>43499</v>
      </c>
      <c r="D6" s="99">
        <f t="shared" si="3"/>
        <v>43527</v>
      </c>
      <c r="E6" s="99">
        <f t="shared" si="4"/>
        <v>43558</v>
      </c>
      <c r="F6" s="99">
        <f t="shared" si="5"/>
        <v>43588</v>
      </c>
      <c r="G6" s="99">
        <f t="shared" si="6"/>
        <v>43619</v>
      </c>
      <c r="H6" s="99">
        <f t="shared" si="7"/>
        <v>43649</v>
      </c>
      <c r="I6" s="99">
        <f t="shared" si="8"/>
        <v>43680</v>
      </c>
      <c r="J6" s="99">
        <f t="shared" si="9"/>
        <v>43711</v>
      </c>
      <c r="K6" s="99">
        <f t="shared" si="10"/>
        <v>43741</v>
      </c>
      <c r="L6" s="99">
        <f t="shared" si="11"/>
        <v>43772</v>
      </c>
      <c r="M6" s="99">
        <f t="shared" si="12"/>
        <v>43802</v>
      </c>
      <c r="O6" s="1"/>
      <c r="P6" s="96" t="s">
        <v>1</v>
      </c>
      <c r="Q6" s="97">
        <f>FLOOR(DAY(MINUTE(A1/38)/2+56)&amp;"/5/"&amp;A1,7)-34</f>
        <v>43576</v>
      </c>
    </row>
    <row r="7" spans="1:17" x14ac:dyDescent="0.25">
      <c r="B7" s="99">
        <f t="shared" si="1"/>
        <v>43469</v>
      </c>
      <c r="C7" s="99">
        <f t="shared" si="2"/>
        <v>43500</v>
      </c>
      <c r="D7" s="99">
        <f t="shared" si="3"/>
        <v>43528</v>
      </c>
      <c r="E7" s="99">
        <f t="shared" si="4"/>
        <v>43559</v>
      </c>
      <c r="F7" s="99">
        <f t="shared" si="5"/>
        <v>43589</v>
      </c>
      <c r="G7" s="99">
        <f t="shared" si="6"/>
        <v>43620</v>
      </c>
      <c r="H7" s="99">
        <f t="shared" si="7"/>
        <v>43650</v>
      </c>
      <c r="I7" s="99">
        <f t="shared" si="8"/>
        <v>43681</v>
      </c>
      <c r="J7" s="99">
        <f t="shared" si="9"/>
        <v>43712</v>
      </c>
      <c r="K7" s="99">
        <f t="shared" si="10"/>
        <v>43742</v>
      </c>
      <c r="L7" s="99">
        <f t="shared" si="11"/>
        <v>43773</v>
      </c>
      <c r="M7" s="99">
        <f t="shared" si="12"/>
        <v>43803</v>
      </c>
      <c r="O7" s="1"/>
      <c r="P7" s="96" t="s">
        <v>2</v>
      </c>
      <c r="Q7" s="97">
        <f>Q6+1</f>
        <v>43577</v>
      </c>
    </row>
    <row r="8" spans="1:17" x14ac:dyDescent="0.25">
      <c r="B8" s="99">
        <f t="shared" si="1"/>
        <v>43470</v>
      </c>
      <c r="C8" s="99">
        <f t="shared" si="2"/>
        <v>43501</v>
      </c>
      <c r="D8" s="99">
        <f t="shared" si="3"/>
        <v>43529</v>
      </c>
      <c r="E8" s="99">
        <f t="shared" si="4"/>
        <v>43560</v>
      </c>
      <c r="F8" s="99">
        <f t="shared" si="5"/>
        <v>43590</v>
      </c>
      <c r="G8" s="99">
        <f t="shared" si="6"/>
        <v>43621</v>
      </c>
      <c r="H8" s="99">
        <f t="shared" si="7"/>
        <v>43651</v>
      </c>
      <c r="I8" s="99">
        <f t="shared" si="8"/>
        <v>43682</v>
      </c>
      <c r="J8" s="99">
        <f t="shared" si="9"/>
        <v>43713</v>
      </c>
      <c r="K8" s="99">
        <f t="shared" si="10"/>
        <v>43743</v>
      </c>
      <c r="L8" s="99">
        <f t="shared" si="11"/>
        <v>43774</v>
      </c>
      <c r="M8" s="99">
        <f t="shared" si="12"/>
        <v>43804</v>
      </c>
      <c r="O8" s="1"/>
      <c r="P8" s="96" t="s">
        <v>3</v>
      </c>
      <c r="Q8" s="97">
        <f>DATE($A$1,5,1)</f>
        <v>43586</v>
      </c>
    </row>
    <row r="9" spans="1:17" x14ac:dyDescent="0.25">
      <c r="B9" s="99">
        <f t="shared" si="1"/>
        <v>43471</v>
      </c>
      <c r="C9" s="99">
        <f t="shared" si="2"/>
        <v>43502</v>
      </c>
      <c r="D9" s="99">
        <f t="shared" si="3"/>
        <v>43530</v>
      </c>
      <c r="E9" s="99">
        <f t="shared" si="4"/>
        <v>43561</v>
      </c>
      <c r="F9" s="99">
        <f t="shared" si="5"/>
        <v>43591</v>
      </c>
      <c r="G9" s="99">
        <f t="shared" si="6"/>
        <v>43622</v>
      </c>
      <c r="H9" s="99">
        <f t="shared" si="7"/>
        <v>43652</v>
      </c>
      <c r="I9" s="99">
        <f t="shared" si="8"/>
        <v>43683</v>
      </c>
      <c r="J9" s="99">
        <f t="shared" si="9"/>
        <v>43714</v>
      </c>
      <c r="K9" s="99">
        <f t="shared" si="10"/>
        <v>43744</v>
      </c>
      <c r="L9" s="99">
        <f t="shared" si="11"/>
        <v>43775</v>
      </c>
      <c r="M9" s="99">
        <f t="shared" si="12"/>
        <v>43805</v>
      </c>
      <c r="O9" s="1"/>
      <c r="P9" s="96" t="s">
        <v>11</v>
      </c>
      <c r="Q9" s="97">
        <f>DATE($A$1,5,8)</f>
        <v>43593</v>
      </c>
    </row>
    <row r="10" spans="1:17" x14ac:dyDescent="0.25">
      <c r="B10" s="99">
        <f t="shared" si="1"/>
        <v>43472</v>
      </c>
      <c r="C10" s="99">
        <f t="shared" si="2"/>
        <v>43503</v>
      </c>
      <c r="D10" s="99">
        <f t="shared" si="3"/>
        <v>43531</v>
      </c>
      <c r="E10" s="99">
        <f t="shared" si="4"/>
        <v>43562</v>
      </c>
      <c r="F10" s="99">
        <f t="shared" si="5"/>
        <v>43592</v>
      </c>
      <c r="G10" s="99">
        <f t="shared" si="6"/>
        <v>43623</v>
      </c>
      <c r="H10" s="99">
        <f t="shared" si="7"/>
        <v>43653</v>
      </c>
      <c r="I10" s="99">
        <f t="shared" si="8"/>
        <v>43684</v>
      </c>
      <c r="J10" s="99">
        <f t="shared" si="9"/>
        <v>43715</v>
      </c>
      <c r="K10" s="99">
        <f t="shared" si="10"/>
        <v>43745</v>
      </c>
      <c r="L10" s="99">
        <f t="shared" si="11"/>
        <v>43776</v>
      </c>
      <c r="M10" s="99">
        <f t="shared" si="12"/>
        <v>43806</v>
      </c>
      <c r="O10" s="1"/>
      <c r="P10" s="96" t="s">
        <v>4</v>
      </c>
      <c r="Q10" s="97">
        <f>Q6+39</f>
        <v>43615</v>
      </c>
    </row>
    <row r="11" spans="1:17" x14ac:dyDescent="0.25">
      <c r="B11" s="99">
        <f t="shared" si="1"/>
        <v>43473</v>
      </c>
      <c r="C11" s="99">
        <f t="shared" si="2"/>
        <v>43504</v>
      </c>
      <c r="D11" s="99">
        <f t="shared" si="3"/>
        <v>43532</v>
      </c>
      <c r="E11" s="99">
        <f t="shared" si="4"/>
        <v>43563</v>
      </c>
      <c r="F11" s="99">
        <f t="shared" si="5"/>
        <v>43593</v>
      </c>
      <c r="G11" s="99">
        <f t="shared" si="6"/>
        <v>43624</v>
      </c>
      <c r="H11" s="99">
        <f t="shared" si="7"/>
        <v>43654</v>
      </c>
      <c r="I11" s="99">
        <f t="shared" si="8"/>
        <v>43685</v>
      </c>
      <c r="J11" s="99">
        <f t="shared" si="9"/>
        <v>43716</v>
      </c>
      <c r="K11" s="99">
        <f t="shared" si="10"/>
        <v>43746</v>
      </c>
      <c r="L11" s="99">
        <f t="shared" si="11"/>
        <v>43777</v>
      </c>
      <c r="M11" s="99">
        <f t="shared" si="12"/>
        <v>43807</v>
      </c>
      <c r="O11" s="1"/>
      <c r="P11" s="96" t="s">
        <v>5</v>
      </c>
      <c r="Q11" s="97">
        <f>Q6+49</f>
        <v>43625</v>
      </c>
    </row>
    <row r="12" spans="1:17" x14ac:dyDescent="0.25">
      <c r="B12" s="99">
        <f t="shared" si="1"/>
        <v>43474</v>
      </c>
      <c r="C12" s="99">
        <f t="shared" si="2"/>
        <v>43505</v>
      </c>
      <c r="D12" s="99">
        <f t="shared" si="3"/>
        <v>43533</v>
      </c>
      <c r="E12" s="99">
        <f t="shared" si="4"/>
        <v>43564</v>
      </c>
      <c r="F12" s="99">
        <f t="shared" si="5"/>
        <v>43594</v>
      </c>
      <c r="G12" s="99">
        <f t="shared" si="6"/>
        <v>43625</v>
      </c>
      <c r="H12" s="99">
        <f t="shared" si="7"/>
        <v>43655</v>
      </c>
      <c r="I12" s="99">
        <f t="shared" si="8"/>
        <v>43686</v>
      </c>
      <c r="J12" s="99">
        <f t="shared" si="9"/>
        <v>43717</v>
      </c>
      <c r="K12" s="99">
        <f t="shared" si="10"/>
        <v>43747</v>
      </c>
      <c r="L12" s="99">
        <f t="shared" si="11"/>
        <v>43778</v>
      </c>
      <c r="M12" s="99">
        <f t="shared" si="12"/>
        <v>43808</v>
      </c>
      <c r="O12" s="1"/>
      <c r="P12" s="96" t="s">
        <v>6</v>
      </c>
      <c r="Q12" s="97">
        <f>Q6+50</f>
        <v>43626</v>
      </c>
    </row>
    <row r="13" spans="1:17" x14ac:dyDescent="0.25">
      <c r="B13" s="99">
        <f t="shared" si="1"/>
        <v>43475</v>
      </c>
      <c r="C13" s="99">
        <f t="shared" si="2"/>
        <v>43506</v>
      </c>
      <c r="D13" s="99">
        <f t="shared" si="3"/>
        <v>43534</v>
      </c>
      <c r="E13" s="99">
        <f t="shared" si="4"/>
        <v>43565</v>
      </c>
      <c r="F13" s="99">
        <f t="shared" si="5"/>
        <v>43595</v>
      </c>
      <c r="G13" s="99">
        <f t="shared" si="6"/>
        <v>43626</v>
      </c>
      <c r="H13" s="99">
        <f t="shared" si="7"/>
        <v>43656</v>
      </c>
      <c r="I13" s="99">
        <f t="shared" si="8"/>
        <v>43687</v>
      </c>
      <c r="J13" s="99">
        <f t="shared" si="9"/>
        <v>43718</v>
      </c>
      <c r="K13" s="99">
        <f t="shared" si="10"/>
        <v>43748</v>
      </c>
      <c r="L13" s="99">
        <f t="shared" si="11"/>
        <v>43779</v>
      </c>
      <c r="M13" s="99">
        <f t="shared" si="12"/>
        <v>43809</v>
      </c>
      <c r="O13" s="1"/>
      <c r="P13" s="96" t="s">
        <v>37</v>
      </c>
      <c r="Q13" s="97">
        <f>DATE($A$1,7,14)</f>
        <v>43660</v>
      </c>
    </row>
    <row r="14" spans="1:17" x14ac:dyDescent="0.25">
      <c r="B14" s="99">
        <f t="shared" si="1"/>
        <v>43476</v>
      </c>
      <c r="C14" s="99">
        <f t="shared" si="2"/>
        <v>43507</v>
      </c>
      <c r="D14" s="99">
        <f t="shared" si="3"/>
        <v>43535</v>
      </c>
      <c r="E14" s="99">
        <f t="shared" si="4"/>
        <v>43566</v>
      </c>
      <c r="F14" s="99">
        <f t="shared" si="5"/>
        <v>43596</v>
      </c>
      <c r="G14" s="99">
        <f t="shared" si="6"/>
        <v>43627</v>
      </c>
      <c r="H14" s="99">
        <f t="shared" si="7"/>
        <v>43657</v>
      </c>
      <c r="I14" s="99">
        <f t="shared" si="8"/>
        <v>43688</v>
      </c>
      <c r="J14" s="99">
        <f t="shared" si="9"/>
        <v>43719</v>
      </c>
      <c r="K14" s="99">
        <f t="shared" si="10"/>
        <v>43749</v>
      </c>
      <c r="L14" s="99">
        <f t="shared" si="11"/>
        <v>43780</v>
      </c>
      <c r="M14" s="99">
        <f t="shared" si="12"/>
        <v>43810</v>
      </c>
      <c r="O14" s="1"/>
      <c r="P14" s="96" t="s">
        <v>7</v>
      </c>
      <c r="Q14" s="97">
        <f>DATE($A$1,8,15)</f>
        <v>43692</v>
      </c>
    </row>
    <row r="15" spans="1:17" x14ac:dyDescent="0.25">
      <c r="B15" s="99">
        <f t="shared" si="1"/>
        <v>43477</v>
      </c>
      <c r="C15" s="99">
        <f t="shared" si="2"/>
        <v>43508</v>
      </c>
      <c r="D15" s="99">
        <f t="shared" si="3"/>
        <v>43536</v>
      </c>
      <c r="E15" s="99">
        <f t="shared" si="4"/>
        <v>43567</v>
      </c>
      <c r="F15" s="99">
        <f t="shared" si="5"/>
        <v>43597</v>
      </c>
      <c r="G15" s="99">
        <f t="shared" si="6"/>
        <v>43628</v>
      </c>
      <c r="H15" s="99">
        <f t="shared" si="7"/>
        <v>43658</v>
      </c>
      <c r="I15" s="99">
        <f t="shared" si="8"/>
        <v>43689</v>
      </c>
      <c r="J15" s="99">
        <f t="shared" si="9"/>
        <v>43720</v>
      </c>
      <c r="K15" s="99">
        <f t="shared" si="10"/>
        <v>43750</v>
      </c>
      <c r="L15" s="99">
        <f t="shared" si="11"/>
        <v>43781</v>
      </c>
      <c r="M15" s="99">
        <f t="shared" si="12"/>
        <v>43811</v>
      </c>
      <c r="O15" s="1"/>
      <c r="P15" s="96" t="s">
        <v>8</v>
      </c>
      <c r="Q15" s="97">
        <f>DATE($A$1,11,1)</f>
        <v>43770</v>
      </c>
    </row>
    <row r="16" spans="1:17" x14ac:dyDescent="0.25">
      <c r="B16" s="99">
        <f t="shared" si="1"/>
        <v>43478</v>
      </c>
      <c r="C16" s="99">
        <f t="shared" si="2"/>
        <v>43509</v>
      </c>
      <c r="D16" s="99">
        <f t="shared" si="3"/>
        <v>43537</v>
      </c>
      <c r="E16" s="99">
        <f t="shared" si="4"/>
        <v>43568</v>
      </c>
      <c r="F16" s="99">
        <f t="shared" si="5"/>
        <v>43598</v>
      </c>
      <c r="G16" s="99">
        <f t="shared" si="6"/>
        <v>43629</v>
      </c>
      <c r="H16" s="99">
        <f t="shared" si="7"/>
        <v>43659</v>
      </c>
      <c r="I16" s="99">
        <f t="shared" si="8"/>
        <v>43690</v>
      </c>
      <c r="J16" s="99">
        <f t="shared" si="9"/>
        <v>43721</v>
      </c>
      <c r="K16" s="99">
        <f t="shared" si="10"/>
        <v>43751</v>
      </c>
      <c r="L16" s="99">
        <f t="shared" si="11"/>
        <v>43782</v>
      </c>
      <c r="M16" s="99">
        <f t="shared" si="12"/>
        <v>43812</v>
      </c>
      <c r="P16" s="96" t="s">
        <v>9</v>
      </c>
      <c r="Q16" s="97">
        <f>DATE($A$1,11,11)</f>
        <v>43780</v>
      </c>
    </row>
    <row r="17" spans="2:17" x14ac:dyDescent="0.25">
      <c r="B17" s="99">
        <f t="shared" si="1"/>
        <v>43479</v>
      </c>
      <c r="C17" s="99">
        <f t="shared" si="2"/>
        <v>43510</v>
      </c>
      <c r="D17" s="99">
        <f t="shared" si="3"/>
        <v>43538</v>
      </c>
      <c r="E17" s="99">
        <f t="shared" si="4"/>
        <v>43569</v>
      </c>
      <c r="F17" s="99">
        <f t="shared" si="5"/>
        <v>43599</v>
      </c>
      <c r="G17" s="99">
        <f t="shared" si="6"/>
        <v>43630</v>
      </c>
      <c r="H17" s="99">
        <f t="shared" si="7"/>
        <v>43660</v>
      </c>
      <c r="I17" s="99">
        <f t="shared" si="8"/>
        <v>43691</v>
      </c>
      <c r="J17" s="99">
        <f t="shared" si="9"/>
        <v>43722</v>
      </c>
      <c r="K17" s="99">
        <f t="shared" si="10"/>
        <v>43752</v>
      </c>
      <c r="L17" s="99">
        <f t="shared" si="11"/>
        <v>43783</v>
      </c>
      <c r="M17" s="99">
        <f t="shared" si="12"/>
        <v>43813</v>
      </c>
      <c r="P17" s="96" t="s">
        <v>10</v>
      </c>
      <c r="Q17" s="97">
        <f>DATE($A$1,12,25)</f>
        <v>43824</v>
      </c>
    </row>
    <row r="18" spans="2:17" x14ac:dyDescent="0.25">
      <c r="B18" s="99">
        <f t="shared" si="1"/>
        <v>43480</v>
      </c>
      <c r="C18" s="99">
        <f t="shared" si="2"/>
        <v>43511</v>
      </c>
      <c r="D18" s="99">
        <f t="shared" si="3"/>
        <v>43539</v>
      </c>
      <c r="E18" s="99">
        <f t="shared" si="4"/>
        <v>43570</v>
      </c>
      <c r="F18" s="99">
        <f t="shared" si="5"/>
        <v>43600</v>
      </c>
      <c r="G18" s="99">
        <f t="shared" si="6"/>
        <v>43631</v>
      </c>
      <c r="H18" s="99">
        <f t="shared" si="7"/>
        <v>43661</v>
      </c>
      <c r="I18" s="99">
        <f t="shared" si="8"/>
        <v>43692</v>
      </c>
      <c r="J18" s="99">
        <f t="shared" si="9"/>
        <v>43723</v>
      </c>
      <c r="K18" s="99">
        <f t="shared" si="10"/>
        <v>43753</v>
      </c>
      <c r="L18" s="99">
        <f t="shared" si="11"/>
        <v>43784</v>
      </c>
      <c r="M18" s="99">
        <f t="shared" si="12"/>
        <v>43814</v>
      </c>
      <c r="P18" s="96"/>
      <c r="Q18" s="148"/>
    </row>
    <row r="19" spans="2:17" x14ac:dyDescent="0.25">
      <c r="B19" s="99">
        <f t="shared" si="1"/>
        <v>43481</v>
      </c>
      <c r="C19" s="99">
        <f t="shared" si="2"/>
        <v>43512</v>
      </c>
      <c r="D19" s="99">
        <f t="shared" si="3"/>
        <v>43540</v>
      </c>
      <c r="E19" s="99">
        <f t="shared" si="4"/>
        <v>43571</v>
      </c>
      <c r="F19" s="99">
        <f t="shared" si="5"/>
        <v>43601</v>
      </c>
      <c r="G19" s="99">
        <f t="shared" si="6"/>
        <v>43632</v>
      </c>
      <c r="H19" s="99">
        <f t="shared" si="7"/>
        <v>43662</v>
      </c>
      <c r="I19" s="99">
        <f t="shared" si="8"/>
        <v>43693</v>
      </c>
      <c r="J19" s="99">
        <f t="shared" si="9"/>
        <v>43724</v>
      </c>
      <c r="K19" s="99">
        <f t="shared" si="10"/>
        <v>43754</v>
      </c>
      <c r="L19" s="99">
        <f t="shared" si="11"/>
        <v>43785</v>
      </c>
      <c r="M19" s="99">
        <f t="shared" si="12"/>
        <v>43815</v>
      </c>
    </row>
    <row r="20" spans="2:17" x14ac:dyDescent="0.25">
      <c r="B20" s="99">
        <f t="shared" si="1"/>
        <v>43482</v>
      </c>
      <c r="C20" s="99">
        <f t="shared" si="2"/>
        <v>43513</v>
      </c>
      <c r="D20" s="99">
        <f t="shared" si="3"/>
        <v>43541</v>
      </c>
      <c r="E20" s="99">
        <f t="shared" si="4"/>
        <v>43572</v>
      </c>
      <c r="F20" s="99">
        <f t="shared" si="5"/>
        <v>43602</v>
      </c>
      <c r="G20" s="99">
        <f t="shared" si="6"/>
        <v>43633</v>
      </c>
      <c r="H20" s="99">
        <f t="shared" si="7"/>
        <v>43663</v>
      </c>
      <c r="I20" s="99">
        <f t="shared" si="8"/>
        <v>43694</v>
      </c>
      <c r="J20" s="99">
        <f t="shared" si="9"/>
        <v>43725</v>
      </c>
      <c r="K20" s="99">
        <f t="shared" si="10"/>
        <v>43755</v>
      </c>
      <c r="L20" s="99">
        <f t="shared" si="11"/>
        <v>43786</v>
      </c>
      <c r="M20" s="99">
        <f t="shared" si="12"/>
        <v>43816</v>
      </c>
    </row>
    <row r="21" spans="2:17" x14ac:dyDescent="0.25">
      <c r="B21" s="99">
        <f t="shared" si="1"/>
        <v>43483</v>
      </c>
      <c r="C21" s="99">
        <f t="shared" si="2"/>
        <v>43514</v>
      </c>
      <c r="D21" s="99">
        <f t="shared" si="3"/>
        <v>43542</v>
      </c>
      <c r="E21" s="99">
        <f t="shared" si="4"/>
        <v>43573</v>
      </c>
      <c r="F21" s="99">
        <f t="shared" si="5"/>
        <v>43603</v>
      </c>
      <c r="G21" s="99">
        <f t="shared" si="6"/>
        <v>43634</v>
      </c>
      <c r="H21" s="99">
        <f t="shared" si="7"/>
        <v>43664</v>
      </c>
      <c r="I21" s="99">
        <f t="shared" si="8"/>
        <v>43695</v>
      </c>
      <c r="J21" s="99">
        <f t="shared" si="9"/>
        <v>43726</v>
      </c>
      <c r="K21" s="99">
        <f t="shared" si="10"/>
        <v>43756</v>
      </c>
      <c r="L21" s="99">
        <f t="shared" si="11"/>
        <v>43787</v>
      </c>
      <c r="M21" s="99">
        <f t="shared" si="12"/>
        <v>43817</v>
      </c>
      <c r="Q21" s="83"/>
    </row>
    <row r="22" spans="2:17" x14ac:dyDescent="0.25">
      <c r="B22" s="99">
        <f t="shared" si="1"/>
        <v>43484</v>
      </c>
      <c r="C22" s="99">
        <f t="shared" si="2"/>
        <v>43515</v>
      </c>
      <c r="D22" s="99">
        <f t="shared" si="3"/>
        <v>43543</v>
      </c>
      <c r="E22" s="99">
        <f t="shared" si="4"/>
        <v>43574</v>
      </c>
      <c r="F22" s="99">
        <f t="shared" si="5"/>
        <v>43604</v>
      </c>
      <c r="G22" s="99">
        <f t="shared" si="6"/>
        <v>43635</v>
      </c>
      <c r="H22" s="99">
        <f t="shared" si="7"/>
        <v>43665</v>
      </c>
      <c r="I22" s="99">
        <f t="shared" si="8"/>
        <v>43696</v>
      </c>
      <c r="J22" s="99">
        <f t="shared" si="9"/>
        <v>43727</v>
      </c>
      <c r="K22" s="99">
        <f t="shared" si="10"/>
        <v>43757</v>
      </c>
      <c r="L22" s="99">
        <f t="shared" si="11"/>
        <v>43788</v>
      </c>
      <c r="M22" s="99">
        <f t="shared" si="12"/>
        <v>43818</v>
      </c>
      <c r="Q22" s="93"/>
    </row>
    <row r="23" spans="2:17" x14ac:dyDescent="0.25">
      <c r="B23" s="99">
        <f t="shared" si="1"/>
        <v>43485</v>
      </c>
      <c r="C23" s="99">
        <f t="shared" si="2"/>
        <v>43516</v>
      </c>
      <c r="D23" s="99">
        <f t="shared" si="3"/>
        <v>43544</v>
      </c>
      <c r="E23" s="99">
        <f t="shared" si="4"/>
        <v>43575</v>
      </c>
      <c r="F23" s="99">
        <f t="shared" si="5"/>
        <v>43605</v>
      </c>
      <c r="G23" s="99">
        <f t="shared" si="6"/>
        <v>43636</v>
      </c>
      <c r="H23" s="99">
        <f t="shared" si="7"/>
        <v>43666</v>
      </c>
      <c r="I23" s="99">
        <f t="shared" si="8"/>
        <v>43697</v>
      </c>
      <c r="J23" s="99">
        <f t="shared" si="9"/>
        <v>43728</v>
      </c>
      <c r="K23" s="99">
        <f t="shared" si="10"/>
        <v>43758</v>
      </c>
      <c r="L23" s="99">
        <f t="shared" si="11"/>
        <v>43789</v>
      </c>
      <c r="M23" s="99">
        <f t="shared" si="12"/>
        <v>43819</v>
      </c>
      <c r="Q23" s="83"/>
    </row>
    <row r="24" spans="2:17" x14ac:dyDescent="0.25">
      <c r="B24" s="99">
        <f t="shared" si="1"/>
        <v>43486</v>
      </c>
      <c r="C24" s="99">
        <f t="shared" si="2"/>
        <v>43517</v>
      </c>
      <c r="D24" s="99">
        <f t="shared" si="3"/>
        <v>43545</v>
      </c>
      <c r="E24" s="99">
        <f t="shared" si="4"/>
        <v>43576</v>
      </c>
      <c r="F24" s="99">
        <f t="shared" si="5"/>
        <v>43606</v>
      </c>
      <c r="G24" s="99">
        <f t="shared" si="6"/>
        <v>43637</v>
      </c>
      <c r="H24" s="99">
        <f t="shared" si="7"/>
        <v>43667</v>
      </c>
      <c r="I24" s="99">
        <f t="shared" si="8"/>
        <v>43698</v>
      </c>
      <c r="J24" s="99">
        <f t="shared" si="9"/>
        <v>43729</v>
      </c>
      <c r="K24" s="99">
        <f t="shared" si="10"/>
        <v>43759</v>
      </c>
      <c r="L24" s="99">
        <f t="shared" si="11"/>
        <v>43790</v>
      </c>
      <c r="M24" s="99">
        <f t="shared" si="12"/>
        <v>43820</v>
      </c>
      <c r="Q24" s="83"/>
    </row>
    <row r="25" spans="2:17" x14ac:dyDescent="0.25">
      <c r="B25" s="99">
        <f t="shared" si="1"/>
        <v>43487</v>
      </c>
      <c r="C25" s="99">
        <f t="shared" si="2"/>
        <v>43518</v>
      </c>
      <c r="D25" s="99">
        <f t="shared" si="3"/>
        <v>43546</v>
      </c>
      <c r="E25" s="99">
        <f t="shared" si="4"/>
        <v>43577</v>
      </c>
      <c r="F25" s="99">
        <f t="shared" si="5"/>
        <v>43607</v>
      </c>
      <c r="G25" s="99">
        <f t="shared" si="6"/>
        <v>43638</v>
      </c>
      <c r="H25" s="99">
        <f t="shared" si="7"/>
        <v>43668</v>
      </c>
      <c r="I25" s="99">
        <f t="shared" si="8"/>
        <v>43699</v>
      </c>
      <c r="J25" s="99">
        <f t="shared" si="9"/>
        <v>43730</v>
      </c>
      <c r="K25" s="99">
        <f t="shared" si="10"/>
        <v>43760</v>
      </c>
      <c r="L25" s="99">
        <f t="shared" si="11"/>
        <v>43791</v>
      </c>
      <c r="M25" s="99">
        <f t="shared" si="12"/>
        <v>43821</v>
      </c>
      <c r="P25" s="92"/>
      <c r="Q25" s="83"/>
    </row>
    <row r="26" spans="2:17" x14ac:dyDescent="0.25">
      <c r="B26" s="99">
        <f t="shared" si="1"/>
        <v>43488</v>
      </c>
      <c r="C26" s="99">
        <f t="shared" si="2"/>
        <v>43519</v>
      </c>
      <c r="D26" s="99">
        <f t="shared" si="3"/>
        <v>43547</v>
      </c>
      <c r="E26" s="99">
        <f t="shared" si="4"/>
        <v>43578</v>
      </c>
      <c r="F26" s="99">
        <f t="shared" si="5"/>
        <v>43608</v>
      </c>
      <c r="G26" s="99">
        <f t="shared" si="6"/>
        <v>43639</v>
      </c>
      <c r="H26" s="99">
        <f t="shared" si="7"/>
        <v>43669</v>
      </c>
      <c r="I26" s="99">
        <f t="shared" si="8"/>
        <v>43700</v>
      </c>
      <c r="J26" s="99">
        <f t="shared" si="9"/>
        <v>43731</v>
      </c>
      <c r="K26" s="99">
        <f t="shared" si="10"/>
        <v>43761</v>
      </c>
      <c r="L26" s="99">
        <f t="shared" si="11"/>
        <v>43792</v>
      </c>
      <c r="M26" s="99">
        <f t="shared" si="12"/>
        <v>43822</v>
      </c>
      <c r="Q26" s="83"/>
    </row>
    <row r="27" spans="2:17" x14ac:dyDescent="0.25">
      <c r="B27" s="99">
        <f t="shared" si="1"/>
        <v>43489</v>
      </c>
      <c r="C27" s="99">
        <f t="shared" si="2"/>
        <v>43520</v>
      </c>
      <c r="D27" s="99">
        <f t="shared" si="3"/>
        <v>43548</v>
      </c>
      <c r="E27" s="99">
        <f t="shared" si="4"/>
        <v>43579</v>
      </c>
      <c r="F27" s="99">
        <f t="shared" si="5"/>
        <v>43609</v>
      </c>
      <c r="G27" s="99">
        <f t="shared" si="6"/>
        <v>43640</v>
      </c>
      <c r="H27" s="99">
        <f t="shared" si="7"/>
        <v>43670</v>
      </c>
      <c r="I27" s="99">
        <f t="shared" si="8"/>
        <v>43701</v>
      </c>
      <c r="J27" s="99">
        <f t="shared" si="9"/>
        <v>43732</v>
      </c>
      <c r="K27" s="99">
        <f t="shared" si="10"/>
        <v>43762</v>
      </c>
      <c r="L27" s="99">
        <f t="shared" si="11"/>
        <v>43793</v>
      </c>
      <c r="M27" s="99">
        <f t="shared" si="12"/>
        <v>43823</v>
      </c>
      <c r="Q27" s="83"/>
    </row>
    <row r="28" spans="2:17" x14ac:dyDescent="0.25">
      <c r="B28" s="99">
        <f t="shared" si="1"/>
        <v>43490</v>
      </c>
      <c r="C28" s="99">
        <f t="shared" si="2"/>
        <v>43521</v>
      </c>
      <c r="D28" s="99">
        <f t="shared" si="3"/>
        <v>43549</v>
      </c>
      <c r="E28" s="99">
        <f t="shared" si="4"/>
        <v>43580</v>
      </c>
      <c r="F28" s="99">
        <f t="shared" si="5"/>
        <v>43610</v>
      </c>
      <c r="G28" s="99">
        <f t="shared" si="6"/>
        <v>43641</v>
      </c>
      <c r="H28" s="99">
        <f t="shared" si="7"/>
        <v>43671</v>
      </c>
      <c r="I28" s="99">
        <f t="shared" si="8"/>
        <v>43702</v>
      </c>
      <c r="J28" s="99">
        <f t="shared" si="9"/>
        <v>43733</v>
      </c>
      <c r="K28" s="99">
        <f t="shared" si="10"/>
        <v>43763</v>
      </c>
      <c r="L28" s="99">
        <f t="shared" si="11"/>
        <v>43794</v>
      </c>
      <c r="M28" s="99">
        <f t="shared" si="12"/>
        <v>43824</v>
      </c>
      <c r="Q28" s="83"/>
    </row>
    <row r="29" spans="2:17" x14ac:dyDescent="0.25">
      <c r="B29" s="99">
        <f t="shared" si="1"/>
        <v>43491</v>
      </c>
      <c r="C29" s="99">
        <f t="shared" si="2"/>
        <v>43522</v>
      </c>
      <c r="D29" s="99">
        <f t="shared" si="3"/>
        <v>43550</v>
      </c>
      <c r="E29" s="99">
        <f t="shared" si="4"/>
        <v>43581</v>
      </c>
      <c r="F29" s="99">
        <f t="shared" si="5"/>
        <v>43611</v>
      </c>
      <c r="G29" s="99">
        <f t="shared" si="6"/>
        <v>43642</v>
      </c>
      <c r="H29" s="99">
        <f t="shared" si="7"/>
        <v>43672</v>
      </c>
      <c r="I29" s="99">
        <f t="shared" si="8"/>
        <v>43703</v>
      </c>
      <c r="J29" s="99">
        <f t="shared" si="9"/>
        <v>43734</v>
      </c>
      <c r="K29" s="99">
        <f t="shared" si="10"/>
        <v>43764</v>
      </c>
      <c r="L29" s="99">
        <f t="shared" si="11"/>
        <v>43795</v>
      </c>
      <c r="M29" s="99">
        <f t="shared" si="12"/>
        <v>43825</v>
      </c>
      <c r="P29" s="92"/>
      <c r="Q29" s="83"/>
    </row>
    <row r="30" spans="2:17" x14ac:dyDescent="0.25">
      <c r="B30" s="99">
        <f t="shared" si="1"/>
        <v>43492</v>
      </c>
      <c r="C30" s="99">
        <f t="shared" si="2"/>
        <v>43523</v>
      </c>
      <c r="D30" s="99">
        <f t="shared" si="3"/>
        <v>43551</v>
      </c>
      <c r="E30" s="99">
        <f t="shared" si="4"/>
        <v>43582</v>
      </c>
      <c r="F30" s="99">
        <f t="shared" si="5"/>
        <v>43612</v>
      </c>
      <c r="G30" s="99">
        <f t="shared" si="6"/>
        <v>43643</v>
      </c>
      <c r="H30" s="99">
        <f t="shared" si="7"/>
        <v>43673</v>
      </c>
      <c r="I30" s="99">
        <f t="shared" si="8"/>
        <v>43704</v>
      </c>
      <c r="J30" s="99">
        <f t="shared" si="9"/>
        <v>43735</v>
      </c>
      <c r="K30" s="99">
        <f t="shared" si="10"/>
        <v>43765</v>
      </c>
      <c r="L30" s="99">
        <f t="shared" si="11"/>
        <v>43796</v>
      </c>
      <c r="M30" s="99">
        <f t="shared" si="12"/>
        <v>43826</v>
      </c>
      <c r="P30" s="92"/>
      <c r="Q30" s="83"/>
    </row>
    <row r="31" spans="2:17" x14ac:dyDescent="0.25">
      <c r="B31" s="99">
        <f t="shared" si="1"/>
        <v>43493</v>
      </c>
      <c r="C31" s="99">
        <f t="shared" si="2"/>
        <v>43524</v>
      </c>
      <c r="D31" s="99">
        <f t="shared" si="3"/>
        <v>43552</v>
      </c>
      <c r="E31" s="99">
        <f t="shared" si="4"/>
        <v>43583</v>
      </c>
      <c r="F31" s="99">
        <f t="shared" si="5"/>
        <v>43613</v>
      </c>
      <c r="G31" s="99">
        <f t="shared" si="6"/>
        <v>43644</v>
      </c>
      <c r="H31" s="99">
        <f t="shared" si="7"/>
        <v>43674</v>
      </c>
      <c r="I31" s="99">
        <f t="shared" si="8"/>
        <v>43705</v>
      </c>
      <c r="J31" s="99">
        <f t="shared" si="9"/>
        <v>43736</v>
      </c>
      <c r="K31" s="99">
        <f t="shared" si="10"/>
        <v>43766</v>
      </c>
      <c r="L31" s="99">
        <f t="shared" si="11"/>
        <v>43797</v>
      </c>
      <c r="M31" s="99">
        <f t="shared" si="12"/>
        <v>43827</v>
      </c>
      <c r="Q31" s="83"/>
    </row>
    <row r="32" spans="2:17" x14ac:dyDescent="0.25">
      <c r="B32" s="99">
        <f t="shared" si="1"/>
        <v>43494</v>
      </c>
      <c r="C32" s="99">
        <f t="shared" si="2"/>
        <v>43525</v>
      </c>
      <c r="D32" s="99">
        <f t="shared" si="3"/>
        <v>43553</v>
      </c>
      <c r="E32" s="99">
        <f t="shared" si="4"/>
        <v>43584</v>
      </c>
      <c r="F32" s="99">
        <f t="shared" si="5"/>
        <v>43614</v>
      </c>
      <c r="G32" s="99">
        <f t="shared" si="6"/>
        <v>43645</v>
      </c>
      <c r="H32" s="99">
        <f t="shared" si="7"/>
        <v>43675</v>
      </c>
      <c r="I32" s="99">
        <f t="shared" si="8"/>
        <v>43706</v>
      </c>
      <c r="J32" s="99">
        <f t="shared" si="9"/>
        <v>43737</v>
      </c>
      <c r="K32" s="99">
        <f t="shared" si="10"/>
        <v>43767</v>
      </c>
      <c r="L32" s="99">
        <f t="shared" si="11"/>
        <v>43798</v>
      </c>
      <c r="M32" s="99">
        <f t="shared" si="12"/>
        <v>43828</v>
      </c>
      <c r="P32" s="92"/>
      <c r="Q32" s="83"/>
    </row>
    <row r="33" spans="2:17" x14ac:dyDescent="0.25">
      <c r="B33" s="99">
        <f>DATE($A$1,COLUMN(A:L),ROW(30:60))</f>
        <v>43495</v>
      </c>
      <c r="C33" s="100"/>
      <c r="D33" s="99">
        <f t="shared" ref="D33:M33" si="13">DATE($A$1,COLUMN(C:N),ROW(30:60))</f>
        <v>43554</v>
      </c>
      <c r="E33" s="99">
        <f t="shared" si="13"/>
        <v>43585</v>
      </c>
      <c r="F33" s="99">
        <f t="shared" si="5"/>
        <v>43615</v>
      </c>
      <c r="G33" s="99">
        <f t="shared" si="6"/>
        <v>43646</v>
      </c>
      <c r="H33" s="99">
        <f t="shared" si="13"/>
        <v>43676</v>
      </c>
      <c r="I33" s="99">
        <f t="shared" si="13"/>
        <v>43707</v>
      </c>
      <c r="J33" s="99">
        <f t="shared" si="13"/>
        <v>43738</v>
      </c>
      <c r="K33" s="99">
        <f t="shared" si="13"/>
        <v>43768</v>
      </c>
      <c r="L33" s="99">
        <f t="shared" si="13"/>
        <v>43799</v>
      </c>
      <c r="M33" s="99">
        <f t="shared" si="13"/>
        <v>43829</v>
      </c>
      <c r="P33" s="92"/>
      <c r="Q33" s="83"/>
    </row>
    <row r="34" spans="2:17" ht="15.75" thickBot="1" x14ac:dyDescent="0.3">
      <c r="B34" s="101">
        <f>DATE($A$1,COLUMN(A:L),ROW(31:61))</f>
        <v>43496</v>
      </c>
      <c r="C34" s="102"/>
      <c r="D34" s="101">
        <f>DATE($A$1,COLUMN(C:N),ROW(31:61))</f>
        <v>43555</v>
      </c>
      <c r="E34" s="101"/>
      <c r="F34" s="101">
        <f>DATE($A$1,COLUMN(E:P),ROW(31:61))</f>
        <v>43616</v>
      </c>
      <c r="G34" s="101"/>
      <c r="H34" s="101">
        <f>DATE($A$1,COLUMN(G:R),ROW(31:61))</f>
        <v>43677</v>
      </c>
      <c r="I34" s="101">
        <f>DATE($A$1,COLUMN(H:S),ROW(31:61))</f>
        <v>43708</v>
      </c>
      <c r="J34" s="101"/>
      <c r="K34" s="101">
        <f>DATE($A$1,COLUMN(J:U),ROW(31:61))</f>
        <v>43769</v>
      </c>
      <c r="L34" s="101"/>
      <c r="M34" s="101">
        <f>DATE($A$1,COLUMN(L:W),ROW(31:61))</f>
        <v>43830</v>
      </c>
    </row>
  </sheetData>
  <conditionalFormatting sqref="B4:M34">
    <cfRule type="expression" dxfId="64" priority="1" stopIfTrue="1">
      <formula>MONTH(B4)&lt;&gt;(COLUMN(B4)-1)</formula>
    </cfRule>
    <cfRule type="expression" dxfId="63" priority="16">
      <formula>WEEKDAY(B4,2)&gt;5</formula>
    </cfRule>
    <cfRule type="expression" dxfId="62" priority="18">
      <formula>COUNTIF(($Q$5:$Q$17),B4)=1</formula>
    </cfRule>
  </conditionalFormatting>
  <dataValidations count="1">
    <dataValidation type="list" allowBlank="1" showInputMessage="1" showErrorMessage="1" sqref="A1" xr:uid="{19E7FCF0-0322-48DE-9238-F045299A8C15}">
      <formula1>"2019,2020,2021,2022,2023,2024,2025,2026,2027,2028,2029,2030"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88E4A-E8D8-41B0-A641-E7E7D29DB44A}">
  <dimension ref="A1:AC66"/>
  <sheetViews>
    <sheetView showZeros="0" topLeftCell="A25" zoomScale="80" zoomScaleNormal="80" workbookViewId="0">
      <selection activeCell="AA11" sqref="AA11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9" customFormat="1" x14ac:dyDescent="0.25"/>
    <row r="2" spans="1:29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9" ht="16.5" thickBot="1" x14ac:dyDescent="0.3">
      <c r="A3" s="259" t="s">
        <v>12</v>
      </c>
      <c r="B3" s="9" t="s">
        <v>13</v>
      </c>
      <c r="C3" s="292" t="s">
        <v>14</v>
      </c>
      <c r="D3" s="293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94" t="s">
        <v>21</v>
      </c>
      <c r="M3" s="295"/>
      <c r="N3" s="296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9" ht="12.75" customHeight="1" thickBot="1" x14ac:dyDescent="0.3">
      <c r="A4" s="291"/>
      <c r="B4" s="297">
        <f ca="1">DATE(Calendrier!$A$1,_xlfn.SHEET()-1,(ROW()/2)-1)</f>
        <v>43466</v>
      </c>
      <c r="C4" s="298" t="s">
        <v>120</v>
      </c>
      <c r="D4" s="20" t="s">
        <v>31</v>
      </c>
      <c r="E4" s="299">
        <f t="shared" ref="E4:E32" si="0">IF(C4="","",IF(OR(C4="Cp",C4="AM",C4="Re",C4="Fe"),"",1))</f>
        <v>1</v>
      </c>
      <c r="F4" s="21">
        <v>8</v>
      </c>
      <c r="G4" s="21">
        <v>10</v>
      </c>
      <c r="H4" s="275">
        <f>((G4-F4)+(G5-F5))</f>
        <v>2</v>
      </c>
      <c r="I4" s="276"/>
      <c r="J4" s="277"/>
      <c r="K4" s="278" t="str">
        <f>IF(OR(C4="Cp"),1,"")</f>
        <v/>
      </c>
      <c r="L4" s="284"/>
      <c r="M4" s="285"/>
      <c r="N4" s="286"/>
      <c r="O4" s="287"/>
      <c r="P4" s="22">
        <v>18</v>
      </c>
      <c r="Q4" s="23">
        <v>20</v>
      </c>
      <c r="R4" s="288">
        <f>((Q4-P4)-(Q5-P5))</f>
        <v>2</v>
      </c>
      <c r="S4" s="289"/>
      <c r="T4" s="290"/>
      <c r="U4" s="289"/>
      <c r="V4" s="279">
        <f>IF(OR(C4="SiA",C4="SeA"),1,"")</f>
        <v>1</v>
      </c>
      <c r="W4" s="281"/>
      <c r="X4" s="24"/>
      <c r="Y4" s="25" t="e">
        <f>SUM(#REF!)</f>
        <v>#REF!</v>
      </c>
      <c r="Z4" s="8"/>
      <c r="AC4" s="8"/>
    </row>
    <row r="5" spans="1:29" ht="13.5" customHeight="1" x14ac:dyDescent="0.25">
      <c r="A5" s="282">
        <f>SUM(H4:H15)+SUM(R4:R15)+A1</f>
        <v>4</v>
      </c>
      <c r="B5" s="269"/>
      <c r="C5" s="168"/>
      <c r="D5" s="26" t="s">
        <v>32</v>
      </c>
      <c r="E5" s="208"/>
      <c r="F5" s="27"/>
      <c r="G5" s="27"/>
      <c r="H5" s="270"/>
      <c r="I5" s="211"/>
      <c r="J5" s="272"/>
      <c r="K5" s="264"/>
      <c r="L5" s="186"/>
      <c r="M5" s="187"/>
      <c r="N5" s="188"/>
      <c r="O5" s="204"/>
      <c r="P5" s="28"/>
      <c r="Q5" s="29"/>
      <c r="R5" s="191"/>
      <c r="S5" s="149"/>
      <c r="T5" s="166"/>
      <c r="U5" s="149"/>
      <c r="V5" s="280"/>
      <c r="W5" s="176"/>
      <c r="X5" s="24"/>
      <c r="Y5" s="25"/>
      <c r="Z5" s="8"/>
      <c r="AC5" s="8"/>
    </row>
    <row r="6" spans="1:29" ht="12.75" customHeight="1" x14ac:dyDescent="0.25">
      <c r="A6" s="266"/>
      <c r="B6" s="268">
        <f ca="1">DATE(Calendrier!$A$1,_xlfn.SHEET()-1,(ROW()/2)-1)</f>
        <v>43467</v>
      </c>
      <c r="C6" s="168" t="s">
        <v>121</v>
      </c>
      <c r="D6" s="30" t="s">
        <v>31</v>
      </c>
      <c r="E6" s="207" t="str">
        <f t="shared" si="0"/>
        <v/>
      </c>
      <c r="F6" s="31"/>
      <c r="G6" s="31"/>
      <c r="H6" s="262">
        <f>((G6-F6)+(G7-F7))</f>
        <v>0</v>
      </c>
      <c r="I6" s="273"/>
      <c r="J6" s="271"/>
      <c r="K6" s="263">
        <f>IF(OR(C6="Cp"),1,"")</f>
        <v>1</v>
      </c>
      <c r="L6" s="186"/>
      <c r="M6" s="187"/>
      <c r="N6" s="188"/>
      <c r="O6" s="195"/>
      <c r="P6" s="28"/>
      <c r="Q6" s="29"/>
      <c r="R6" s="164">
        <f>((Q6-P6)-(Q7-P7))</f>
        <v>0</v>
      </c>
      <c r="S6" s="149"/>
      <c r="T6" s="166"/>
      <c r="U6" s="149"/>
      <c r="V6" s="150" t="str">
        <f t="shared" ref="V6" si="1">IF(OR(C6="SiA",C6="SeA"),1,"")</f>
        <v/>
      </c>
      <c r="W6" s="175"/>
      <c r="X6" s="32"/>
      <c r="Y6" s="33" t="e">
        <f>SUM(#REF!)</f>
        <v>#REF!</v>
      </c>
      <c r="Z6" s="8"/>
      <c r="AC6" s="8"/>
    </row>
    <row r="7" spans="1:29" ht="12.75" customHeight="1" x14ac:dyDescent="0.25">
      <c r="A7" s="266"/>
      <c r="B7" s="269"/>
      <c r="C7" s="168"/>
      <c r="D7" s="34" t="s">
        <v>32</v>
      </c>
      <c r="E7" s="208"/>
      <c r="F7" s="31"/>
      <c r="G7" s="31"/>
      <c r="H7" s="270"/>
      <c r="I7" s="274"/>
      <c r="J7" s="272"/>
      <c r="K7" s="264"/>
      <c r="L7" s="186"/>
      <c r="M7" s="187"/>
      <c r="N7" s="188"/>
      <c r="O7" s="204"/>
      <c r="P7" s="28"/>
      <c r="Q7" s="29"/>
      <c r="R7" s="191"/>
      <c r="S7" s="149"/>
      <c r="T7" s="166"/>
      <c r="U7" s="149"/>
      <c r="V7" s="150"/>
      <c r="W7" s="176"/>
      <c r="X7" s="32"/>
      <c r="Y7" s="33"/>
      <c r="Z7" s="8"/>
      <c r="AC7" s="8"/>
    </row>
    <row r="8" spans="1:29" ht="12.75" customHeight="1" x14ac:dyDescent="0.25">
      <c r="A8" s="266"/>
      <c r="B8" s="268">
        <f ca="1">DATE(Calendrier!$A$1,_xlfn.SHEET()-1,(ROW()/2)-1)</f>
        <v>43468</v>
      </c>
      <c r="C8" s="168" t="s">
        <v>122</v>
      </c>
      <c r="D8" s="34" t="s">
        <v>31</v>
      </c>
      <c r="E8" s="207">
        <f t="shared" si="0"/>
        <v>1</v>
      </c>
      <c r="F8" s="31"/>
      <c r="G8" s="31"/>
      <c r="H8" s="262">
        <f>((G8-F8)+(G9-F9))</f>
        <v>0</v>
      </c>
      <c r="I8" s="273"/>
      <c r="J8" s="271"/>
      <c r="K8" s="263" t="str">
        <f>IF(OR(C8="Cp"),1,"")</f>
        <v/>
      </c>
      <c r="L8" s="186"/>
      <c r="M8" s="187"/>
      <c r="N8" s="188"/>
      <c r="O8" s="195"/>
      <c r="P8" s="28"/>
      <c r="Q8" s="29"/>
      <c r="R8" s="164">
        <f>((Q8-P8)-(Q9-P9))</f>
        <v>0</v>
      </c>
      <c r="S8" s="149"/>
      <c r="T8" s="166"/>
      <c r="U8" s="149"/>
      <c r="V8" s="150">
        <f t="shared" ref="V8" si="2">IF(OR(C8="SiA",C8="SeA"),1,"")</f>
        <v>1</v>
      </c>
      <c r="W8" s="175"/>
      <c r="X8" s="32"/>
      <c r="Y8" s="33"/>
      <c r="Z8" s="8"/>
      <c r="AC8" s="8"/>
    </row>
    <row r="9" spans="1:29" ht="12.75" customHeight="1" x14ac:dyDescent="0.25">
      <c r="A9" s="266"/>
      <c r="B9" s="269"/>
      <c r="C9" s="168"/>
      <c r="D9" s="34" t="s">
        <v>32</v>
      </c>
      <c r="E9" s="208"/>
      <c r="F9" s="31"/>
      <c r="G9" s="31"/>
      <c r="H9" s="270"/>
      <c r="I9" s="274"/>
      <c r="J9" s="272"/>
      <c r="K9" s="264"/>
      <c r="L9" s="186"/>
      <c r="M9" s="187"/>
      <c r="N9" s="188"/>
      <c r="O9" s="204"/>
      <c r="P9" s="28"/>
      <c r="Q9" s="29"/>
      <c r="R9" s="191"/>
      <c r="S9" s="149"/>
      <c r="T9" s="166"/>
      <c r="U9" s="149"/>
      <c r="V9" s="150"/>
      <c r="W9" s="176"/>
      <c r="X9" s="32"/>
      <c r="Y9" s="33"/>
      <c r="Z9" s="8"/>
      <c r="AC9" s="8"/>
    </row>
    <row r="10" spans="1:29" ht="12.75" customHeight="1" x14ac:dyDescent="0.25">
      <c r="A10" s="266"/>
      <c r="B10" s="268">
        <f ca="1">DATE(Calendrier!$A$1,_xlfn.SHEET()-1,(ROW()/2)-1)</f>
        <v>43469</v>
      </c>
      <c r="C10" s="168"/>
      <c r="D10" s="34" t="s">
        <v>31</v>
      </c>
      <c r="E10" s="207" t="str">
        <f t="shared" si="0"/>
        <v/>
      </c>
      <c r="F10" s="31"/>
      <c r="G10" s="31"/>
      <c r="H10" s="262">
        <f>((G10-F10)+(G11-F11))</f>
        <v>0</v>
      </c>
      <c r="I10" s="273"/>
      <c r="J10" s="271"/>
      <c r="K10" s="263" t="str">
        <f>IF(OR(C10="Cp"),1,"")</f>
        <v/>
      </c>
      <c r="L10" s="186"/>
      <c r="M10" s="187"/>
      <c r="N10" s="188"/>
      <c r="O10" s="195"/>
      <c r="P10" s="28"/>
      <c r="Q10" s="29"/>
      <c r="R10" s="164">
        <f>((Q10-P10)-(Q11-P11))</f>
        <v>0</v>
      </c>
      <c r="S10" s="149"/>
      <c r="T10" s="166"/>
      <c r="U10" s="149"/>
      <c r="V10" s="150" t="str">
        <f t="shared" ref="V10" si="3">IF(OR(C10="SiA",C10="SeA"),1,"")</f>
        <v/>
      </c>
      <c r="W10" s="175"/>
      <c r="X10" s="32"/>
      <c r="Z10" s="8"/>
    </row>
    <row r="11" spans="1:29" ht="12.75" customHeight="1" x14ac:dyDescent="0.25">
      <c r="A11" s="266"/>
      <c r="B11" s="269"/>
      <c r="C11" s="168"/>
      <c r="D11" s="34" t="s">
        <v>32</v>
      </c>
      <c r="E11" s="208"/>
      <c r="F11" s="31"/>
      <c r="G11" s="31"/>
      <c r="H11" s="270"/>
      <c r="I11" s="274"/>
      <c r="J11" s="272"/>
      <c r="K11" s="264"/>
      <c r="L11" s="186"/>
      <c r="M11" s="187"/>
      <c r="N11" s="188"/>
      <c r="O11" s="204"/>
      <c r="P11" s="28"/>
      <c r="Q11" s="29"/>
      <c r="R11" s="191"/>
      <c r="S11" s="149"/>
      <c r="T11" s="166"/>
      <c r="U11" s="149"/>
      <c r="V11" s="150"/>
      <c r="W11" s="176"/>
      <c r="X11" s="32"/>
      <c r="Z11" s="8"/>
    </row>
    <row r="12" spans="1:29" ht="12.75" customHeight="1" x14ac:dyDescent="0.25">
      <c r="A12" s="266"/>
      <c r="B12" s="268">
        <f ca="1">DATE(Calendrier!$A$1,_xlfn.SHEET()-1,(ROW()/2)-1)</f>
        <v>43470</v>
      </c>
      <c r="C12" s="168"/>
      <c r="D12" s="26" t="s">
        <v>31</v>
      </c>
      <c r="E12" s="207" t="str">
        <f t="shared" si="0"/>
        <v/>
      </c>
      <c r="F12" s="31"/>
      <c r="G12" s="31"/>
      <c r="H12" s="262">
        <f>((G12-F12)+(G13-F13))</f>
        <v>0</v>
      </c>
      <c r="I12" s="210"/>
      <c r="J12" s="271"/>
      <c r="K12" s="263" t="str">
        <f>IF(OR(C12="Cp"),1,"")</f>
        <v/>
      </c>
      <c r="L12" s="186"/>
      <c r="M12" s="187"/>
      <c r="N12" s="188"/>
      <c r="O12" s="195"/>
      <c r="P12" s="28"/>
      <c r="Q12" s="29"/>
      <c r="R12" s="164">
        <f>((Q12-P12)-(Q13-P13))</f>
        <v>0</v>
      </c>
      <c r="S12" s="149"/>
      <c r="T12" s="166"/>
      <c r="U12" s="149"/>
      <c r="V12" s="150" t="str">
        <f t="shared" ref="V12" si="4">IF(OR(C12="SiA",C12="SeA"),1,"")</f>
        <v/>
      </c>
      <c r="W12" s="175"/>
      <c r="X12" s="32"/>
      <c r="Z12" s="8"/>
    </row>
    <row r="13" spans="1:29" ht="12.75" customHeight="1" x14ac:dyDescent="0.25">
      <c r="A13" s="266"/>
      <c r="B13" s="269"/>
      <c r="C13" s="168"/>
      <c r="D13" s="26" t="s">
        <v>32</v>
      </c>
      <c r="E13" s="208"/>
      <c r="F13" s="31"/>
      <c r="G13" s="31"/>
      <c r="H13" s="270"/>
      <c r="I13" s="211"/>
      <c r="J13" s="272"/>
      <c r="K13" s="264"/>
      <c r="L13" s="186"/>
      <c r="M13" s="187"/>
      <c r="N13" s="188"/>
      <c r="O13" s="204"/>
      <c r="P13" s="28"/>
      <c r="Q13" s="29"/>
      <c r="R13" s="191"/>
      <c r="S13" s="149"/>
      <c r="T13" s="166"/>
      <c r="U13" s="149"/>
      <c r="V13" s="150"/>
      <c r="W13" s="176"/>
      <c r="X13" s="32"/>
      <c r="Z13" s="8"/>
    </row>
    <row r="14" spans="1:29" ht="12.75" customHeight="1" thickBot="1" x14ac:dyDescent="0.3">
      <c r="A14" s="283"/>
      <c r="B14" s="268">
        <f ca="1">DATE(Calendrier!$A$1,_xlfn.SHEET()-1,(ROW()/2)-1)</f>
        <v>43471</v>
      </c>
      <c r="C14" s="168"/>
      <c r="D14" s="26" t="s">
        <v>31</v>
      </c>
      <c r="E14" s="207" t="str">
        <f t="shared" si="0"/>
        <v/>
      </c>
      <c r="F14" s="31"/>
      <c r="G14" s="31"/>
      <c r="H14" s="262">
        <f>((G14-F14)+(G15-F15))</f>
        <v>0</v>
      </c>
      <c r="I14" s="210"/>
      <c r="J14" s="271"/>
      <c r="K14" s="263" t="str">
        <f>IF(OR(C14="Cp"),1,"")</f>
        <v/>
      </c>
      <c r="L14" s="177"/>
      <c r="M14" s="178"/>
      <c r="N14" s="179"/>
      <c r="O14" s="195"/>
      <c r="P14" s="28"/>
      <c r="Q14" s="29"/>
      <c r="R14" s="164">
        <f>((Q14-P14)-(Q15-P15))</f>
        <v>0</v>
      </c>
      <c r="S14" s="149"/>
      <c r="T14" s="166"/>
      <c r="U14" s="149"/>
      <c r="V14" s="150" t="str">
        <f t="shared" ref="V14" si="5">IF(OR(C14="SiA",C14="SeA"),1,"")</f>
        <v/>
      </c>
      <c r="W14" s="175"/>
      <c r="X14" s="32"/>
      <c r="Z14" s="8"/>
    </row>
    <row r="15" spans="1:29" ht="13.5" customHeight="1" x14ac:dyDescent="0.25">
      <c r="A15" s="259" t="s">
        <v>33</v>
      </c>
      <c r="B15" s="269"/>
      <c r="C15" s="168"/>
      <c r="D15" s="26" t="s">
        <v>32</v>
      </c>
      <c r="E15" s="208"/>
      <c r="F15" s="31"/>
      <c r="G15" s="31"/>
      <c r="H15" s="270"/>
      <c r="I15" s="211"/>
      <c r="J15" s="272"/>
      <c r="K15" s="264"/>
      <c r="L15" s="177"/>
      <c r="M15" s="178"/>
      <c r="N15" s="179"/>
      <c r="O15" s="204"/>
      <c r="P15" s="28"/>
      <c r="Q15" s="29"/>
      <c r="R15" s="191"/>
      <c r="S15" s="149"/>
      <c r="T15" s="166"/>
      <c r="U15" s="149"/>
      <c r="V15" s="150"/>
      <c r="W15" s="176"/>
      <c r="X15" s="32"/>
      <c r="Z15" s="8"/>
    </row>
    <row r="16" spans="1:29" ht="12.75" customHeight="1" thickBot="1" x14ac:dyDescent="0.3">
      <c r="A16" s="260"/>
      <c r="B16" s="261">
        <f ca="1">DATE(Calendrier!$A$1,_xlfn.SHEET()-1,(ROW()/2)-1)</f>
        <v>43472</v>
      </c>
      <c r="C16" s="168"/>
      <c r="D16" s="26" t="s">
        <v>31</v>
      </c>
      <c r="E16" s="198" t="str">
        <f t="shared" si="0"/>
        <v/>
      </c>
      <c r="F16" s="35">
        <v>8</v>
      </c>
      <c r="G16" s="35">
        <v>10</v>
      </c>
      <c r="H16" s="262">
        <f>((G16-F16)+(G17-F17))</f>
        <v>2</v>
      </c>
      <c r="I16" s="200"/>
      <c r="J16" s="257"/>
      <c r="K16" s="258" t="str">
        <f>IF(OR(C16="Cp"),1,"")</f>
        <v/>
      </c>
      <c r="L16" s="177"/>
      <c r="M16" s="178"/>
      <c r="N16" s="179"/>
      <c r="O16" s="195"/>
      <c r="P16" s="36">
        <v>18</v>
      </c>
      <c r="Q16" s="37">
        <v>20</v>
      </c>
      <c r="R16" s="164">
        <f>((Q16-P16)-(Q17-P17))</f>
        <v>2</v>
      </c>
      <c r="S16" s="149"/>
      <c r="T16" s="166"/>
      <c r="U16" s="149"/>
      <c r="V16" s="150" t="str">
        <f t="shared" ref="V16" si="6">IF(OR(C16="SiA",C16="SeA"),1,"")</f>
        <v/>
      </c>
      <c r="W16" s="175"/>
      <c r="X16" s="24"/>
      <c r="Z16" s="8"/>
    </row>
    <row r="17" spans="1:28" ht="13.5" customHeight="1" x14ac:dyDescent="0.25">
      <c r="A17" s="265">
        <f>SUM(H16:H31)+SUM(R16:R31)</f>
        <v>4</v>
      </c>
      <c r="B17" s="193"/>
      <c r="C17" s="168"/>
      <c r="D17" s="26" t="s">
        <v>32</v>
      </c>
      <c r="E17" s="180"/>
      <c r="F17" s="38"/>
      <c r="G17" s="38"/>
      <c r="H17" s="255"/>
      <c r="I17" s="183"/>
      <c r="J17" s="256"/>
      <c r="K17" s="250"/>
      <c r="L17" s="177"/>
      <c r="M17" s="178"/>
      <c r="N17" s="179"/>
      <c r="O17" s="190"/>
      <c r="P17" s="39"/>
      <c r="Q17" s="40"/>
      <c r="R17" s="191"/>
      <c r="S17" s="149"/>
      <c r="T17" s="166"/>
      <c r="U17" s="149"/>
      <c r="V17" s="150"/>
      <c r="W17" s="176"/>
      <c r="X17" s="24"/>
      <c r="Z17" s="8"/>
    </row>
    <row r="18" spans="1:28" ht="12.75" customHeight="1" x14ac:dyDescent="0.25">
      <c r="A18" s="266"/>
      <c r="B18" s="193">
        <f ca="1">DATE(Calendrier!$A$1,_xlfn.SHEET()-1,(ROW()/2)-1)</f>
        <v>43473</v>
      </c>
      <c r="C18" s="168"/>
      <c r="D18" s="34" t="s">
        <v>31</v>
      </c>
      <c r="E18" s="180" t="str">
        <f t="shared" si="0"/>
        <v/>
      </c>
      <c r="F18" s="38"/>
      <c r="G18" s="38"/>
      <c r="H18" s="254">
        <f>((G18-F18)+(G19-F19))</f>
        <v>0</v>
      </c>
      <c r="I18" s="183"/>
      <c r="J18" s="256"/>
      <c r="K18" s="250" t="str">
        <f>IF(OR(C18="Cp"),1,"")</f>
        <v/>
      </c>
      <c r="L18" s="186"/>
      <c r="M18" s="187"/>
      <c r="N18" s="188"/>
      <c r="O18" s="189"/>
      <c r="P18" s="39"/>
      <c r="Q18" s="40"/>
      <c r="R18" s="164">
        <f>((Q18-P18)-(Q19-P19))</f>
        <v>0</v>
      </c>
      <c r="S18" s="149"/>
      <c r="T18" s="166"/>
      <c r="U18" s="149"/>
      <c r="V18" s="150" t="str">
        <f t="shared" ref="V18" si="7">IF(OR(C18="SiA",C18="SeA"),1,"")</f>
        <v/>
      </c>
      <c r="W18" s="175"/>
      <c r="X18" s="32"/>
      <c r="Z18" s="8"/>
    </row>
    <row r="19" spans="1:28" ht="12.75" customHeight="1" x14ac:dyDescent="0.25">
      <c r="A19" s="266"/>
      <c r="B19" s="193"/>
      <c r="C19" s="168"/>
      <c r="D19" s="34" t="s">
        <v>32</v>
      </c>
      <c r="E19" s="180"/>
      <c r="F19" s="38"/>
      <c r="G19" s="38"/>
      <c r="H19" s="255"/>
      <c r="I19" s="183"/>
      <c r="J19" s="256"/>
      <c r="K19" s="250"/>
      <c r="L19" s="186"/>
      <c r="M19" s="187"/>
      <c r="N19" s="188"/>
      <c r="O19" s="190"/>
      <c r="P19" s="39"/>
      <c r="Q19" s="40"/>
      <c r="R19" s="191"/>
      <c r="S19" s="149"/>
      <c r="T19" s="166"/>
      <c r="U19" s="149"/>
      <c r="V19" s="150"/>
      <c r="W19" s="176"/>
      <c r="X19" s="32"/>
      <c r="Z19" s="8"/>
    </row>
    <row r="20" spans="1:28" ht="12.75" customHeight="1" x14ac:dyDescent="0.25">
      <c r="A20" s="266"/>
      <c r="B20" s="193">
        <f ca="1">DATE(Calendrier!$A$1,_xlfn.SHEET()-1,(ROW()/2)-1)</f>
        <v>43474</v>
      </c>
      <c r="C20" s="168"/>
      <c r="D20" s="34" t="s">
        <v>31</v>
      </c>
      <c r="E20" s="180" t="str">
        <f t="shared" si="0"/>
        <v/>
      </c>
      <c r="F20" s="38"/>
      <c r="G20" s="38"/>
      <c r="H20" s="254">
        <f>((G20-F20)+(G21-F21))</f>
        <v>0</v>
      </c>
      <c r="I20" s="183"/>
      <c r="J20" s="256"/>
      <c r="K20" s="250" t="str">
        <f>IF(OR(C20="Cp"),1,"")</f>
        <v/>
      </c>
      <c r="L20" s="186"/>
      <c r="M20" s="187"/>
      <c r="N20" s="188"/>
      <c r="O20" s="189"/>
      <c r="P20" s="39"/>
      <c r="Q20" s="40"/>
      <c r="R20" s="164">
        <f>((Q20-P20)-(Q21-P21))</f>
        <v>0</v>
      </c>
      <c r="S20" s="149"/>
      <c r="T20" s="166"/>
      <c r="U20" s="149"/>
      <c r="V20" s="150" t="str">
        <f t="shared" ref="V20" si="8">IF(OR(C20="SiA",C20="SeA"),1,"")</f>
        <v/>
      </c>
      <c r="W20" s="175"/>
      <c r="X20" s="32"/>
      <c r="Z20" s="8"/>
    </row>
    <row r="21" spans="1:28" ht="12.75" customHeight="1" x14ac:dyDescent="0.25">
      <c r="A21" s="266"/>
      <c r="B21" s="193"/>
      <c r="C21" s="168"/>
      <c r="D21" s="34" t="s">
        <v>32</v>
      </c>
      <c r="E21" s="180"/>
      <c r="F21" s="38"/>
      <c r="G21" s="38"/>
      <c r="H21" s="255"/>
      <c r="I21" s="183"/>
      <c r="J21" s="256"/>
      <c r="K21" s="250"/>
      <c r="L21" s="186"/>
      <c r="M21" s="187"/>
      <c r="N21" s="188"/>
      <c r="O21" s="190"/>
      <c r="P21" s="39"/>
      <c r="Q21" s="40"/>
      <c r="R21" s="191"/>
      <c r="S21" s="149"/>
      <c r="T21" s="166"/>
      <c r="U21" s="149"/>
      <c r="V21" s="150"/>
      <c r="W21" s="176"/>
      <c r="X21" s="32"/>
      <c r="Z21" s="8"/>
    </row>
    <row r="22" spans="1:28" ht="12.75" customHeight="1" x14ac:dyDescent="0.25">
      <c r="A22" s="266"/>
      <c r="B22" s="193">
        <f ca="1">DATE(Calendrier!$A$1,_xlfn.SHEET()-1,(ROW()/2)-1)</f>
        <v>43475</v>
      </c>
      <c r="C22" s="168"/>
      <c r="D22" s="34" t="s">
        <v>31</v>
      </c>
      <c r="E22" s="180" t="str">
        <f t="shared" si="0"/>
        <v/>
      </c>
      <c r="F22" s="38"/>
      <c r="G22" s="38"/>
      <c r="H22" s="254">
        <f>((G22-F22)+(G23-F23))</f>
        <v>0</v>
      </c>
      <c r="I22" s="183"/>
      <c r="J22" s="256"/>
      <c r="K22" s="250" t="str">
        <f>IF(OR(C22="Cp"),1,"")</f>
        <v/>
      </c>
      <c r="L22" s="186"/>
      <c r="M22" s="187"/>
      <c r="N22" s="188"/>
      <c r="O22" s="189"/>
      <c r="P22" s="39"/>
      <c r="Q22" s="40"/>
      <c r="R22" s="164">
        <f>((Q22-P22)-(Q23-P23))</f>
        <v>0</v>
      </c>
      <c r="S22" s="149"/>
      <c r="T22" s="166"/>
      <c r="U22" s="149"/>
      <c r="V22" s="150" t="str">
        <f t="shared" ref="V22" si="9">IF(OR(C22="SiA",C22="SeA"),1,"")</f>
        <v/>
      </c>
      <c r="W22" s="175"/>
      <c r="X22" s="32"/>
      <c r="Z22" s="8"/>
    </row>
    <row r="23" spans="1:28" ht="12.75" customHeight="1" x14ac:dyDescent="0.25">
      <c r="A23" s="266"/>
      <c r="B23" s="193"/>
      <c r="C23" s="168"/>
      <c r="D23" s="34" t="s">
        <v>32</v>
      </c>
      <c r="E23" s="180"/>
      <c r="F23" s="38"/>
      <c r="G23" s="38"/>
      <c r="H23" s="255"/>
      <c r="I23" s="183"/>
      <c r="J23" s="256"/>
      <c r="K23" s="250"/>
      <c r="L23" s="186"/>
      <c r="M23" s="187"/>
      <c r="N23" s="188"/>
      <c r="O23" s="190"/>
      <c r="P23" s="39"/>
      <c r="Q23" s="40"/>
      <c r="R23" s="191"/>
      <c r="S23" s="149"/>
      <c r="T23" s="166"/>
      <c r="U23" s="149"/>
      <c r="V23" s="150"/>
      <c r="W23" s="176"/>
      <c r="X23" s="32"/>
      <c r="Z23" s="8"/>
    </row>
    <row r="24" spans="1:28" ht="12.75" customHeight="1" x14ac:dyDescent="0.25">
      <c r="A24" s="266"/>
      <c r="B24" s="193">
        <f ca="1">DATE(Calendrier!$A$1,_xlfn.SHEET()-1,(ROW()/2)-1)</f>
        <v>43476</v>
      </c>
      <c r="C24" s="168"/>
      <c r="D24" s="34" t="s">
        <v>31</v>
      </c>
      <c r="E24" s="180" t="str">
        <f t="shared" si="0"/>
        <v/>
      </c>
      <c r="F24" s="38"/>
      <c r="G24" s="38"/>
      <c r="H24" s="254">
        <f>((G24-F24)+(G25-F25))</f>
        <v>0</v>
      </c>
      <c r="I24" s="183"/>
      <c r="J24" s="256"/>
      <c r="K24" s="250" t="str">
        <f>IF(OR(C24="Cp"),1,"")</f>
        <v/>
      </c>
      <c r="L24" s="186"/>
      <c r="M24" s="187"/>
      <c r="N24" s="188"/>
      <c r="O24" s="189"/>
      <c r="P24" s="39"/>
      <c r="Q24" s="40"/>
      <c r="R24" s="164">
        <f>((Q24-P24)-(Q25-P25))</f>
        <v>0</v>
      </c>
      <c r="S24" s="149"/>
      <c r="T24" s="166"/>
      <c r="U24" s="149"/>
      <c r="V24" s="150" t="str">
        <f t="shared" ref="V24" si="10">IF(OR(C24="SiA",C24="SeA"),1,"")</f>
        <v/>
      </c>
      <c r="W24" s="175"/>
      <c r="X24" s="32"/>
    </row>
    <row r="25" spans="1:28" ht="12.75" customHeight="1" x14ac:dyDescent="0.25">
      <c r="A25" s="266"/>
      <c r="B25" s="193"/>
      <c r="C25" s="168"/>
      <c r="D25" s="34" t="s">
        <v>32</v>
      </c>
      <c r="E25" s="180"/>
      <c r="F25" s="38"/>
      <c r="G25" s="38"/>
      <c r="H25" s="255"/>
      <c r="I25" s="183"/>
      <c r="J25" s="256"/>
      <c r="K25" s="250"/>
      <c r="L25" s="186"/>
      <c r="M25" s="187"/>
      <c r="N25" s="188"/>
      <c r="O25" s="190"/>
      <c r="P25" s="39"/>
      <c r="Q25" s="40"/>
      <c r="R25" s="191"/>
      <c r="S25" s="149"/>
      <c r="T25" s="166"/>
      <c r="U25" s="149"/>
      <c r="V25" s="150"/>
      <c r="W25" s="176"/>
      <c r="X25" s="32"/>
    </row>
    <row r="26" spans="1:28" ht="12.75" customHeight="1" x14ac:dyDescent="0.25">
      <c r="A26" s="266"/>
      <c r="B26" s="193">
        <f ca="1">DATE(Calendrier!$A$1,_xlfn.SHEET()-1,(ROW()/2)-1)</f>
        <v>43477</v>
      </c>
      <c r="C26" s="168"/>
      <c r="D26" s="26" t="s">
        <v>31</v>
      </c>
      <c r="E26" s="180" t="str">
        <f t="shared" si="0"/>
        <v/>
      </c>
      <c r="F26" s="38"/>
      <c r="G26" s="38"/>
      <c r="H26" s="254">
        <f>((G26-F26)+(G27-F27))</f>
        <v>0</v>
      </c>
      <c r="I26" s="183"/>
      <c r="J26" s="256"/>
      <c r="K26" s="250" t="str">
        <f>IF(OR(C26="Cp"),1,"")</f>
        <v/>
      </c>
      <c r="L26" s="186"/>
      <c r="M26" s="187"/>
      <c r="N26" s="188"/>
      <c r="O26" s="189"/>
      <c r="P26" s="39"/>
      <c r="Q26" s="40"/>
      <c r="R26" s="164">
        <f>((Q26-P26)-(Q27-P27))</f>
        <v>0</v>
      </c>
      <c r="S26" s="149"/>
      <c r="T26" s="166"/>
      <c r="U26" s="149"/>
      <c r="V26" s="150" t="str">
        <f t="shared" ref="V26" si="11">IF(OR(C26="SiA",C26="SeA"),1,"")</f>
        <v/>
      </c>
      <c r="W26" s="175"/>
      <c r="X26" s="32"/>
      <c r="AB26" s="41"/>
    </row>
    <row r="27" spans="1:28" ht="12.75" customHeight="1" x14ac:dyDescent="0.25">
      <c r="A27" s="266"/>
      <c r="B27" s="193"/>
      <c r="C27" s="168"/>
      <c r="D27" s="26" t="s">
        <v>32</v>
      </c>
      <c r="E27" s="180"/>
      <c r="F27" s="38"/>
      <c r="G27" s="38"/>
      <c r="H27" s="255"/>
      <c r="I27" s="183"/>
      <c r="J27" s="256"/>
      <c r="K27" s="250"/>
      <c r="L27" s="186"/>
      <c r="M27" s="187"/>
      <c r="N27" s="188"/>
      <c r="O27" s="190"/>
      <c r="P27" s="39"/>
      <c r="Q27" s="40"/>
      <c r="R27" s="191"/>
      <c r="S27" s="149"/>
      <c r="T27" s="166"/>
      <c r="U27" s="149"/>
      <c r="V27" s="150"/>
      <c r="W27" s="176"/>
      <c r="X27" s="32"/>
      <c r="AB27" s="41"/>
    </row>
    <row r="28" spans="1:28" ht="12.75" customHeight="1" thickBot="1" x14ac:dyDescent="0.3">
      <c r="A28" s="267"/>
      <c r="B28" s="193">
        <f ca="1">DATE(Calendrier!$A$1,_xlfn.SHEET()-1,(ROW()/2)-1)</f>
        <v>43478</v>
      </c>
      <c r="C28" s="168"/>
      <c r="D28" s="26" t="s">
        <v>31</v>
      </c>
      <c r="E28" s="180" t="str">
        <f t="shared" si="0"/>
        <v/>
      </c>
      <c r="F28" s="38"/>
      <c r="G28" s="38"/>
      <c r="H28" s="254">
        <f>((G28-F28)+(G29-F29))</f>
        <v>0</v>
      </c>
      <c r="I28" s="183"/>
      <c r="J28" s="256"/>
      <c r="K28" s="250" t="str">
        <f>IF(OR(C28="Cp"),1,"")</f>
        <v/>
      </c>
      <c r="L28" s="186"/>
      <c r="M28" s="187"/>
      <c r="N28" s="188"/>
      <c r="O28" s="189"/>
      <c r="P28" s="39"/>
      <c r="Q28" s="40"/>
      <c r="R28" s="164">
        <f>((Q28-P28)-(Q29-P29))</f>
        <v>0</v>
      </c>
      <c r="S28" s="149"/>
      <c r="T28" s="166"/>
      <c r="U28" s="149"/>
      <c r="V28" s="150" t="str">
        <f t="shared" ref="V28" si="12">IF(OR(C28="SiA",C28="SeA"),1,"")</f>
        <v/>
      </c>
      <c r="W28" s="175"/>
      <c r="X28" s="32"/>
    </row>
    <row r="29" spans="1:28" ht="13.5" customHeight="1" thickBot="1" x14ac:dyDescent="0.3">
      <c r="A29" s="253" t="s">
        <v>34</v>
      </c>
      <c r="B29" s="193"/>
      <c r="C29" s="168"/>
      <c r="D29" s="26" t="s">
        <v>32</v>
      </c>
      <c r="E29" s="180"/>
      <c r="F29" s="38"/>
      <c r="G29" s="38"/>
      <c r="H29" s="255"/>
      <c r="I29" s="183"/>
      <c r="J29" s="256"/>
      <c r="K29" s="250"/>
      <c r="L29" s="177"/>
      <c r="M29" s="178"/>
      <c r="N29" s="179"/>
      <c r="O29" s="190"/>
      <c r="P29" s="39"/>
      <c r="Q29" s="40"/>
      <c r="R29" s="191"/>
      <c r="S29" s="149"/>
      <c r="T29" s="166"/>
      <c r="U29" s="149"/>
      <c r="V29" s="150"/>
      <c r="W29" s="176"/>
      <c r="X29" s="32"/>
    </row>
    <row r="30" spans="1:28" ht="13.5" customHeight="1" thickBot="1" x14ac:dyDescent="0.3">
      <c r="A30" s="253"/>
      <c r="B30" s="193">
        <f ca="1">DATE(Calendrier!$A$1,_xlfn.SHEET()-1,(ROW()/2)-1)</f>
        <v>43479</v>
      </c>
      <c r="C30" s="168"/>
      <c r="D30" s="26" t="s">
        <v>31</v>
      </c>
      <c r="E30" s="180" t="str">
        <f t="shared" si="0"/>
        <v/>
      </c>
      <c r="F30" s="38"/>
      <c r="G30" s="38"/>
      <c r="H30" s="254">
        <f>((G30-F30)+(G31-F31))</f>
        <v>0</v>
      </c>
      <c r="I30" s="183"/>
      <c r="J30" s="184"/>
      <c r="K30" s="250" t="str">
        <f>IF(OR(C30="Cp"),1,"")</f>
        <v/>
      </c>
      <c r="L30" s="186"/>
      <c r="M30" s="187"/>
      <c r="N30" s="188"/>
      <c r="O30" s="189"/>
      <c r="P30" s="39"/>
      <c r="Q30" s="40"/>
      <c r="R30" s="164">
        <f>((Q30-P30)-(Q31-P31))</f>
        <v>0</v>
      </c>
      <c r="S30" s="149"/>
      <c r="T30" s="166"/>
      <c r="U30" s="149"/>
      <c r="V30" s="150" t="str">
        <f t="shared" ref="V30" si="13">IF(OR(C30="SiA",C30="SeA"),1,"")</f>
        <v/>
      </c>
      <c r="W30" s="175"/>
      <c r="X30" s="24"/>
    </row>
    <row r="31" spans="1:28" ht="13.5" customHeight="1" x14ac:dyDescent="0.25">
      <c r="A31" s="414"/>
      <c r="B31" s="193"/>
      <c r="C31" s="168"/>
      <c r="D31" s="26" t="s">
        <v>32</v>
      </c>
      <c r="E31" s="180"/>
      <c r="F31" s="38"/>
      <c r="G31" s="38"/>
      <c r="H31" s="255"/>
      <c r="I31" s="183"/>
      <c r="J31" s="184"/>
      <c r="K31" s="250"/>
      <c r="L31" s="177"/>
      <c r="M31" s="178"/>
      <c r="N31" s="179"/>
      <c r="O31" s="190"/>
      <c r="P31" s="40"/>
      <c r="Q31" s="40"/>
      <c r="R31" s="191"/>
      <c r="S31" s="149"/>
      <c r="T31" s="166"/>
      <c r="U31" s="149"/>
      <c r="V31" s="150"/>
      <c r="W31" s="176"/>
      <c r="X31" s="24"/>
    </row>
    <row r="32" spans="1:28" ht="12.75" customHeight="1" x14ac:dyDescent="0.25">
      <c r="A32" s="415"/>
      <c r="B32" s="167">
        <f ca="1">DATE(Calendrier!$A$1,_xlfn.SHEET()-1,(ROW()/2)-1)</f>
        <v>43480</v>
      </c>
      <c r="C32" s="168"/>
      <c r="D32" s="26" t="s">
        <v>31</v>
      </c>
      <c r="E32" s="170" t="str">
        <f t="shared" si="0"/>
        <v/>
      </c>
      <c r="F32" s="42"/>
      <c r="G32" s="43"/>
      <c r="H32" s="172">
        <f>((G32-F32)+(G33-F33))</f>
        <v>0</v>
      </c>
      <c r="I32" s="173"/>
      <c r="J32" s="174"/>
      <c r="K32" s="185" t="str">
        <f>IF(OR(C32="Cp"),1,"")</f>
        <v/>
      </c>
      <c r="L32" s="161"/>
      <c r="M32" s="161"/>
      <c r="N32" s="161"/>
      <c r="O32" s="189"/>
      <c r="P32" s="40"/>
      <c r="Q32" s="40"/>
      <c r="R32" s="164">
        <f>((Q32-P32)-(Q33-P33))</f>
        <v>0</v>
      </c>
      <c r="S32" s="149"/>
      <c r="T32" s="166"/>
      <c r="U32" s="149"/>
      <c r="V32" s="150" t="str">
        <f t="shared" ref="V32" si="14">IF(OR(C32="SiA",C32="SeA"),1,"")</f>
        <v/>
      </c>
      <c r="W32" s="175"/>
      <c r="X32" s="44"/>
    </row>
    <row r="33" spans="1:24" ht="12.75" customHeight="1" x14ac:dyDescent="0.25">
      <c r="A33" s="415"/>
      <c r="B33" s="167"/>
      <c r="C33" s="168"/>
      <c r="D33" s="26" t="s">
        <v>32</v>
      </c>
      <c r="E33" s="170"/>
      <c r="F33" s="45"/>
      <c r="G33" s="45"/>
      <c r="H33" s="249"/>
      <c r="I33" s="173"/>
      <c r="J33" s="174"/>
      <c r="K33" s="185"/>
      <c r="L33" s="161"/>
      <c r="M33" s="161"/>
      <c r="N33" s="161"/>
      <c r="O33" s="190"/>
      <c r="P33" s="40"/>
      <c r="Q33" s="40"/>
      <c r="R33" s="191"/>
      <c r="S33" s="251"/>
      <c r="T33" s="252"/>
      <c r="U33" s="251"/>
      <c r="V33" s="150"/>
      <c r="W33" s="237"/>
      <c r="X33" s="24"/>
    </row>
    <row r="34" spans="1:24" ht="13.5" customHeight="1" x14ac:dyDescent="0.25">
      <c r="A34" s="415"/>
      <c r="B34" s="167">
        <f ca="1">DATE(Calendrier!$A$1,_xlfn.SHEET()-1,(ROW()/2)-1)</f>
        <v>43481</v>
      </c>
      <c r="C34" s="168"/>
      <c r="D34" s="26" t="s">
        <v>31</v>
      </c>
      <c r="E34" s="170" t="str">
        <f>IF(C34="","",IF(OR(C34="Cp",C34="AM",C34="Re",C34="Fe"),"",1))</f>
        <v/>
      </c>
      <c r="F34" s="46"/>
      <c r="G34" s="47"/>
      <c r="H34" s="246">
        <f>((G34-F34)+(G35-F35))</f>
        <v>0</v>
      </c>
      <c r="I34" s="173"/>
      <c r="J34" s="174"/>
      <c r="K34" s="185" t="str">
        <f>IF(OR(C34="Cp"),1,"")</f>
        <v/>
      </c>
      <c r="L34" s="161"/>
      <c r="M34" s="161"/>
      <c r="N34" s="161"/>
      <c r="O34" s="228"/>
      <c r="P34" s="40"/>
      <c r="Q34" s="40"/>
      <c r="R34" s="245">
        <f>((Q34-P34)-(Q35-P35))</f>
        <v>0</v>
      </c>
      <c r="S34" s="232"/>
      <c r="T34" s="234"/>
      <c r="U34" s="217"/>
      <c r="V34" s="150" t="str">
        <f t="shared" ref="V34" si="15">IF(OR(C34="SiA",C34="SeA"),1,"")</f>
        <v/>
      </c>
      <c r="W34" s="219"/>
      <c r="X34" s="24"/>
    </row>
    <row r="35" spans="1:24" ht="13.5" customHeight="1" x14ac:dyDescent="0.25">
      <c r="A35" s="415"/>
      <c r="B35" s="167"/>
      <c r="C35" s="168"/>
      <c r="D35" s="26" t="s">
        <v>32</v>
      </c>
      <c r="E35" s="170"/>
      <c r="F35" s="49"/>
      <c r="G35" s="50"/>
      <c r="H35" s="240"/>
      <c r="I35" s="173"/>
      <c r="J35" s="174"/>
      <c r="K35" s="185"/>
      <c r="L35" s="161"/>
      <c r="M35" s="161"/>
      <c r="N35" s="161"/>
      <c r="O35" s="228"/>
      <c r="P35" s="40"/>
      <c r="Q35" s="40"/>
      <c r="R35" s="230"/>
      <c r="S35" s="232"/>
      <c r="T35" s="234"/>
      <c r="U35" s="217"/>
      <c r="V35" s="150"/>
      <c r="W35" s="219"/>
      <c r="X35" s="24"/>
    </row>
    <row r="36" spans="1:24" ht="12.75" customHeight="1" x14ac:dyDescent="0.25">
      <c r="A36" s="415"/>
      <c r="B36" s="192">
        <f ca="1">DATE(Calendrier!$A$1,_xlfn.SHEET()-1,(ROW()/2)-1)</f>
        <v>43482</v>
      </c>
      <c r="C36" s="168"/>
      <c r="D36" s="51" t="s">
        <v>31</v>
      </c>
      <c r="E36" s="170" t="str">
        <f t="shared" ref="E36:E64" si="16">IF(C36="","",IF(OR(C36="Cp",C36="AM",C36="Re",C36="Fe"),"",1))</f>
        <v/>
      </c>
      <c r="F36" s="52"/>
      <c r="G36" s="53"/>
      <c r="H36" s="240">
        <f>((G36-F36)+(G37-F37))</f>
        <v>0</v>
      </c>
      <c r="I36" s="242"/>
      <c r="J36" s="184"/>
      <c r="K36" s="185" t="str">
        <f>IF(OR(C36="Cp"),1,"")</f>
        <v/>
      </c>
      <c r="L36" s="225"/>
      <c r="M36" s="226"/>
      <c r="N36" s="227"/>
      <c r="O36" s="228"/>
      <c r="P36" s="54"/>
      <c r="Q36" s="55"/>
      <c r="R36" s="230">
        <f>((Q36-P36)-(Q37-P37))</f>
        <v>0</v>
      </c>
      <c r="S36" s="232"/>
      <c r="T36" s="234"/>
      <c r="U36" s="217"/>
      <c r="V36" s="150" t="str">
        <f t="shared" ref="V36" si="17">IF(OR(C36="SiA",C36="SeA"),1,"")</f>
        <v/>
      </c>
      <c r="W36" s="219"/>
      <c r="X36" s="56"/>
    </row>
    <row r="37" spans="1:24" ht="12.75" x14ac:dyDescent="0.25">
      <c r="A37" s="415"/>
      <c r="B37" s="238"/>
      <c r="C37" s="168"/>
      <c r="D37" s="20" t="s">
        <v>32</v>
      </c>
      <c r="E37" s="239"/>
      <c r="F37" s="57"/>
      <c r="G37" s="58"/>
      <c r="H37" s="241"/>
      <c r="I37" s="243"/>
      <c r="J37" s="244"/>
      <c r="K37" s="224"/>
      <c r="L37" s="221"/>
      <c r="M37" s="222"/>
      <c r="N37" s="223"/>
      <c r="O37" s="229"/>
      <c r="P37" s="28"/>
      <c r="Q37" s="29"/>
      <c r="R37" s="231"/>
      <c r="S37" s="233"/>
      <c r="T37" s="235"/>
      <c r="U37" s="218"/>
      <c r="V37" s="150"/>
      <c r="W37" s="220"/>
    </row>
    <row r="38" spans="1:24" ht="12.75" x14ac:dyDescent="0.25">
      <c r="A38" s="415"/>
      <c r="B38" s="215">
        <f ca="1">DATE(Calendrier!$A$1,_xlfn.SHEET()-1,(ROW()/2)-1)</f>
        <v>43483</v>
      </c>
      <c r="C38" s="168"/>
      <c r="D38" s="30" t="s">
        <v>31</v>
      </c>
      <c r="E38" s="207" t="str">
        <f t="shared" si="16"/>
        <v/>
      </c>
      <c r="F38" s="59"/>
      <c r="G38" s="59"/>
      <c r="H38" s="199">
        <f>((G38-F38)+(G39-F39))</f>
        <v>0</v>
      </c>
      <c r="I38" s="210"/>
      <c r="J38" s="212"/>
      <c r="K38" s="202"/>
      <c r="L38" s="186"/>
      <c r="M38" s="187"/>
      <c r="N38" s="188"/>
      <c r="O38" s="195"/>
      <c r="P38" s="28"/>
      <c r="Q38" s="29"/>
      <c r="R38" s="164">
        <f>((Q38-P38)-(Q39-P39))</f>
        <v>0</v>
      </c>
      <c r="S38" s="236"/>
      <c r="T38" s="214"/>
      <c r="U38" s="236"/>
      <c r="V38" s="150" t="str">
        <f t="shared" ref="V38" si="18">IF(OR(C38="SiA",C38="SeA"),1,"")</f>
        <v/>
      </c>
      <c r="W38" s="237"/>
    </row>
    <row r="39" spans="1:24" ht="12.75" x14ac:dyDescent="0.25">
      <c r="A39" s="415"/>
      <c r="B39" s="216"/>
      <c r="C39" s="168"/>
      <c r="D39" s="34" t="s">
        <v>32</v>
      </c>
      <c r="E39" s="208"/>
      <c r="F39" s="59"/>
      <c r="G39" s="59"/>
      <c r="H39" s="209"/>
      <c r="I39" s="211"/>
      <c r="J39" s="213"/>
      <c r="K39" s="203"/>
      <c r="L39" s="186"/>
      <c r="M39" s="187"/>
      <c r="N39" s="188"/>
      <c r="O39" s="204"/>
      <c r="P39" s="28"/>
      <c r="Q39" s="29"/>
      <c r="R39" s="191"/>
      <c r="S39" s="149"/>
      <c r="T39" s="166"/>
      <c r="U39" s="149"/>
      <c r="V39" s="150"/>
      <c r="W39" s="176"/>
    </row>
    <row r="40" spans="1:24" ht="12.75" x14ac:dyDescent="0.25">
      <c r="A40" s="415"/>
      <c r="B40" s="215">
        <f ca="1">DATE(Calendrier!$A$1,_xlfn.SHEET()-1,(ROW()/2)-1)</f>
        <v>43484</v>
      </c>
      <c r="C40" s="168"/>
      <c r="D40" s="34" t="s">
        <v>31</v>
      </c>
      <c r="E40" s="207" t="str">
        <f t="shared" si="16"/>
        <v/>
      </c>
      <c r="F40" s="59"/>
      <c r="G40" s="59"/>
      <c r="H40" s="199">
        <f>((G40-F40)+(G41-F41))</f>
        <v>0</v>
      </c>
      <c r="I40" s="210"/>
      <c r="J40" s="212"/>
      <c r="K40" s="202" t="str">
        <f>IF(OR(C40="Cp"),1,"")</f>
        <v/>
      </c>
      <c r="L40" s="186"/>
      <c r="M40" s="187"/>
      <c r="N40" s="188"/>
      <c r="O40" s="195"/>
      <c r="P40" s="28"/>
      <c r="Q40" s="29"/>
      <c r="R40" s="164">
        <f>((Q40-P40)-(Q41-P41))</f>
        <v>0</v>
      </c>
      <c r="S40" s="149"/>
      <c r="T40" s="166"/>
      <c r="U40" s="149"/>
      <c r="V40" s="150" t="str">
        <f t="shared" ref="V40" si="19">IF(OR(C40="SiA",C40="SeA"),1,"")</f>
        <v/>
      </c>
      <c r="W40" s="175"/>
    </row>
    <row r="41" spans="1:24" ht="12.75" x14ac:dyDescent="0.25">
      <c r="A41" s="415"/>
      <c r="B41" s="216"/>
      <c r="C41" s="168"/>
      <c r="D41" s="34" t="s">
        <v>32</v>
      </c>
      <c r="E41" s="208"/>
      <c r="F41" s="59"/>
      <c r="G41" s="59"/>
      <c r="H41" s="209"/>
      <c r="I41" s="211"/>
      <c r="J41" s="213"/>
      <c r="K41" s="203"/>
      <c r="L41" s="186"/>
      <c r="M41" s="187"/>
      <c r="N41" s="188"/>
      <c r="O41" s="204"/>
      <c r="P41" s="28"/>
      <c r="Q41" s="29"/>
      <c r="R41" s="191"/>
      <c r="S41" s="149"/>
      <c r="T41" s="166"/>
      <c r="U41" s="149"/>
      <c r="V41" s="150"/>
      <c r="W41" s="176"/>
    </row>
    <row r="42" spans="1:24" ht="12.75" x14ac:dyDescent="0.25">
      <c r="A42" s="415"/>
      <c r="B42" s="215">
        <f ca="1">DATE(Calendrier!$A$1,_xlfn.SHEET()-1,(ROW()/2)-1)</f>
        <v>43485</v>
      </c>
      <c r="C42" s="168"/>
      <c r="D42" s="34" t="s">
        <v>31</v>
      </c>
      <c r="E42" s="207" t="str">
        <f t="shared" si="16"/>
        <v/>
      </c>
      <c r="F42" s="59"/>
      <c r="G42" s="59"/>
      <c r="H42" s="199">
        <f>((G42-F42)+(G43-F43))</f>
        <v>0</v>
      </c>
      <c r="I42" s="210"/>
      <c r="J42" s="212"/>
      <c r="K42" s="202" t="str">
        <f>IF(OR(C42="Cp"),1,"")</f>
        <v/>
      </c>
      <c r="L42" s="186"/>
      <c r="M42" s="187"/>
      <c r="N42" s="188"/>
      <c r="O42" s="195"/>
      <c r="P42" s="28"/>
      <c r="Q42" s="29"/>
      <c r="R42" s="164">
        <f>((Q42-P42)-(Q43-P43))</f>
        <v>0</v>
      </c>
      <c r="S42" s="149"/>
      <c r="T42" s="166"/>
      <c r="U42" s="149"/>
      <c r="V42" s="150" t="str">
        <f t="shared" ref="V42" si="20">IF(OR(C42="SiA",C42="SeA"),1,"")</f>
        <v/>
      </c>
      <c r="W42" s="175"/>
    </row>
    <row r="43" spans="1:24" ht="13.5" thickBot="1" x14ac:dyDescent="0.3">
      <c r="A43" s="415"/>
      <c r="B43" s="216"/>
      <c r="C43" s="168"/>
      <c r="D43" s="34" t="s">
        <v>32</v>
      </c>
      <c r="E43" s="208"/>
      <c r="F43" s="59"/>
      <c r="G43" s="59"/>
      <c r="H43" s="209"/>
      <c r="I43" s="211"/>
      <c r="J43" s="213"/>
      <c r="K43" s="203"/>
      <c r="L43" s="186"/>
      <c r="M43" s="187"/>
      <c r="N43" s="188"/>
      <c r="O43" s="204"/>
      <c r="P43" s="28"/>
      <c r="Q43" s="29"/>
      <c r="R43" s="191"/>
      <c r="S43" s="149"/>
      <c r="T43" s="166"/>
      <c r="U43" s="149"/>
      <c r="V43" s="150"/>
      <c r="W43" s="176"/>
    </row>
    <row r="44" spans="1:24" ht="13.5" thickBot="1" x14ac:dyDescent="0.3">
      <c r="A44" s="253" t="s">
        <v>123</v>
      </c>
      <c r="B44" s="205">
        <f ca="1">DATE(Calendrier!$A$1,_xlfn.SHEET()-1,(ROW()/2)-1)</f>
        <v>43486</v>
      </c>
      <c r="C44" s="168"/>
      <c r="D44" s="26" t="s">
        <v>31</v>
      </c>
      <c r="E44" s="207" t="str">
        <f t="shared" si="16"/>
        <v/>
      </c>
      <c r="F44" s="59"/>
      <c r="G44" s="59"/>
      <c r="H44" s="199">
        <f>((G44-F44)+(G45-F45))</f>
        <v>0</v>
      </c>
      <c r="I44" s="210"/>
      <c r="J44" s="212"/>
      <c r="K44" s="202" t="str">
        <f>IF(OR(C44="Cp"),1,"")</f>
        <v/>
      </c>
      <c r="L44" s="186"/>
      <c r="M44" s="187"/>
      <c r="N44" s="188"/>
      <c r="O44" s="195"/>
      <c r="P44" s="28"/>
      <c r="Q44" s="29"/>
      <c r="R44" s="164">
        <f>((Q44-P44)-(Q45-P45))</f>
        <v>0</v>
      </c>
      <c r="S44" s="149"/>
      <c r="T44" s="166"/>
      <c r="U44" s="149"/>
      <c r="V44" s="150" t="str">
        <f t="shared" ref="V44" si="21">IF(OR(C44="SiA",C44="SeA"),1,"")</f>
        <v/>
      </c>
      <c r="W44" s="175"/>
    </row>
    <row r="45" spans="1:24" ht="13.5" thickBot="1" x14ac:dyDescent="0.3">
      <c r="A45" s="253"/>
      <c r="B45" s="206"/>
      <c r="C45" s="168"/>
      <c r="D45" s="26" t="s">
        <v>32</v>
      </c>
      <c r="E45" s="208"/>
      <c r="F45" s="59"/>
      <c r="G45" s="59"/>
      <c r="H45" s="209"/>
      <c r="I45" s="211"/>
      <c r="J45" s="213"/>
      <c r="K45" s="203"/>
      <c r="L45" s="186"/>
      <c r="M45" s="187"/>
      <c r="N45" s="188"/>
      <c r="O45" s="204"/>
      <c r="P45" s="28"/>
      <c r="Q45" s="29"/>
      <c r="R45" s="191"/>
      <c r="S45" s="149"/>
      <c r="T45" s="166"/>
      <c r="U45" s="149"/>
      <c r="V45" s="150"/>
      <c r="W45" s="176"/>
    </row>
    <row r="46" spans="1:24" ht="12.75" x14ac:dyDescent="0.25">
      <c r="A46" s="416"/>
      <c r="B46" s="205">
        <f ca="1">DATE(Calendrier!$A$1,_xlfn.SHEET()-1,(ROW()/2)-1)</f>
        <v>43487</v>
      </c>
      <c r="C46" s="168"/>
      <c r="D46" s="26" t="s">
        <v>31</v>
      </c>
      <c r="E46" s="207" t="str">
        <f t="shared" si="16"/>
        <v/>
      </c>
      <c r="F46" s="59"/>
      <c r="G46" s="59"/>
      <c r="H46" s="199">
        <f>((G46-F46)+(G47-F47))</f>
        <v>0</v>
      </c>
      <c r="I46" s="210"/>
      <c r="J46" s="212"/>
      <c r="K46" s="202" t="str">
        <f>IF(OR(C46="Cp"),1,"")</f>
        <v/>
      </c>
      <c r="L46" s="177"/>
      <c r="M46" s="178"/>
      <c r="N46" s="179"/>
      <c r="O46" s="195"/>
      <c r="P46" s="28"/>
      <c r="Q46" s="29"/>
      <c r="R46" s="164">
        <f>((Q46-P46)-(Q47-P47))</f>
        <v>0</v>
      </c>
      <c r="S46" s="149"/>
      <c r="T46" s="166"/>
      <c r="U46" s="149"/>
      <c r="V46" s="150" t="str">
        <f t="shared" ref="V46" si="22">IF(OR(C46="SiA",C46="SeA"),1,"")</f>
        <v/>
      </c>
      <c r="W46" s="175"/>
    </row>
    <row r="47" spans="1:24" ht="12.75" x14ac:dyDescent="0.25">
      <c r="A47" s="248"/>
      <c r="B47" s="206"/>
      <c r="C47" s="168"/>
      <c r="D47" s="26" t="s">
        <v>32</v>
      </c>
      <c r="E47" s="208"/>
      <c r="F47" s="59"/>
      <c r="G47" s="59"/>
      <c r="H47" s="209"/>
      <c r="I47" s="211"/>
      <c r="J47" s="213"/>
      <c r="K47" s="203"/>
      <c r="L47" s="177"/>
      <c r="M47" s="178"/>
      <c r="N47" s="179"/>
      <c r="O47" s="204"/>
      <c r="P47" s="28"/>
      <c r="Q47" s="29"/>
      <c r="R47" s="191"/>
      <c r="S47" s="149"/>
      <c r="T47" s="166"/>
      <c r="U47" s="149"/>
      <c r="V47" s="150"/>
      <c r="W47" s="176"/>
    </row>
    <row r="48" spans="1:24" ht="12.75" x14ac:dyDescent="0.25">
      <c r="A48" s="248"/>
      <c r="B48" s="196">
        <f ca="1">DATE(Calendrier!$A$1,_xlfn.SHEET()-1,(ROW()/2)-1)</f>
        <v>43488</v>
      </c>
      <c r="C48" s="168"/>
      <c r="D48" s="26" t="s">
        <v>31</v>
      </c>
      <c r="E48" s="198" t="str">
        <f t="shared" si="16"/>
        <v/>
      </c>
      <c r="F48" s="60"/>
      <c r="G48" s="60"/>
      <c r="H48" s="199">
        <f>((G48-F48)+(G49-F49))</f>
        <v>0</v>
      </c>
      <c r="I48" s="200"/>
      <c r="J48" s="201"/>
      <c r="K48" s="194" t="str">
        <f>IF(OR(C48="Cp"),1,"")</f>
        <v/>
      </c>
      <c r="L48" s="177"/>
      <c r="M48" s="178"/>
      <c r="N48" s="179"/>
      <c r="O48" s="195"/>
      <c r="P48" s="36"/>
      <c r="Q48" s="37"/>
      <c r="R48" s="164">
        <f>((Q48-P48)-(Q49-P49))</f>
        <v>0</v>
      </c>
      <c r="S48" s="149"/>
      <c r="T48" s="166"/>
      <c r="U48" s="149"/>
      <c r="V48" s="150" t="str">
        <f t="shared" ref="V48" si="23">IF(OR(C48="SiA",C48="SeA"),1,"")</f>
        <v/>
      </c>
      <c r="W48" s="175"/>
    </row>
    <row r="49" spans="1:23" ht="12.75" x14ac:dyDescent="0.25">
      <c r="A49" s="248"/>
      <c r="B49" s="197"/>
      <c r="C49" s="168"/>
      <c r="D49" s="26" t="s">
        <v>32</v>
      </c>
      <c r="E49" s="180"/>
      <c r="F49" s="43"/>
      <c r="G49" s="43"/>
      <c r="H49" s="182"/>
      <c r="I49" s="183"/>
      <c r="J49" s="184"/>
      <c r="K49" s="185"/>
      <c r="L49" s="177"/>
      <c r="M49" s="178"/>
      <c r="N49" s="179"/>
      <c r="O49" s="190"/>
      <c r="P49" s="39"/>
      <c r="Q49" s="40"/>
      <c r="R49" s="191"/>
      <c r="S49" s="149"/>
      <c r="T49" s="166"/>
      <c r="U49" s="149"/>
      <c r="V49" s="150"/>
      <c r="W49" s="176"/>
    </row>
    <row r="50" spans="1:23" ht="12.75" x14ac:dyDescent="0.25">
      <c r="A50" s="248"/>
      <c r="B50" s="193">
        <f ca="1">DATE(Calendrier!$A$1,_xlfn.SHEET()-1,(ROW()/2)-1)</f>
        <v>43489</v>
      </c>
      <c r="C50" s="168"/>
      <c r="D50" s="34" t="s">
        <v>31</v>
      </c>
      <c r="E50" s="180" t="str">
        <f t="shared" si="16"/>
        <v/>
      </c>
      <c r="F50" s="43"/>
      <c r="G50" s="43"/>
      <c r="H50" s="181">
        <f>((G50-F50)+(G51-F51))</f>
        <v>0</v>
      </c>
      <c r="I50" s="183"/>
      <c r="J50" s="184"/>
      <c r="K50" s="185" t="str">
        <f>IF(OR(C50="Cp"),1,"")</f>
        <v/>
      </c>
      <c r="L50" s="186"/>
      <c r="M50" s="187"/>
      <c r="N50" s="188"/>
      <c r="O50" s="189"/>
      <c r="P50" s="39"/>
      <c r="Q50" s="40"/>
      <c r="R50" s="164">
        <f>((Q50-P50)-(Q51-P51))</f>
        <v>0</v>
      </c>
      <c r="S50" s="149"/>
      <c r="T50" s="166"/>
      <c r="U50" s="149"/>
      <c r="V50" s="150" t="str">
        <f t="shared" ref="V50" si="24">IF(OR(C50="SiA",C50="SeA"),1,"")</f>
        <v/>
      </c>
      <c r="W50" s="175"/>
    </row>
    <row r="51" spans="1:23" ht="12.75" x14ac:dyDescent="0.25">
      <c r="A51" s="248"/>
      <c r="B51" s="193"/>
      <c r="C51" s="168"/>
      <c r="D51" s="34" t="s">
        <v>32</v>
      </c>
      <c r="E51" s="180"/>
      <c r="F51" s="43"/>
      <c r="G51" s="43"/>
      <c r="H51" s="182"/>
      <c r="I51" s="183"/>
      <c r="J51" s="184"/>
      <c r="K51" s="185"/>
      <c r="L51" s="186"/>
      <c r="M51" s="187"/>
      <c r="N51" s="188"/>
      <c r="O51" s="190"/>
      <c r="P51" s="39"/>
      <c r="Q51" s="40"/>
      <c r="R51" s="191"/>
      <c r="S51" s="149"/>
      <c r="T51" s="166"/>
      <c r="U51" s="149"/>
      <c r="V51" s="150"/>
      <c r="W51" s="176"/>
    </row>
    <row r="52" spans="1:23" ht="12.75" x14ac:dyDescent="0.25">
      <c r="A52" s="248"/>
      <c r="B52" s="193">
        <f ca="1">DATE(Calendrier!$A$1,_xlfn.SHEET()-1,(ROW()/2)-1)</f>
        <v>43490</v>
      </c>
      <c r="C52" s="168"/>
      <c r="D52" s="34" t="s">
        <v>31</v>
      </c>
      <c r="E52" s="180" t="str">
        <f t="shared" si="16"/>
        <v/>
      </c>
      <c r="F52" s="43"/>
      <c r="G52" s="43"/>
      <c r="H52" s="181">
        <f>((G52-F52)+(G53-F53))</f>
        <v>0</v>
      </c>
      <c r="I52" s="183"/>
      <c r="J52" s="184"/>
      <c r="K52" s="185" t="str">
        <f>IF(OR(C52="Cp"),1,"")</f>
        <v/>
      </c>
      <c r="L52" s="186"/>
      <c r="M52" s="187"/>
      <c r="N52" s="188"/>
      <c r="O52" s="189"/>
      <c r="P52" s="39"/>
      <c r="Q52" s="40"/>
      <c r="R52" s="164">
        <f>((Q52-P52)-(Q53-P53))</f>
        <v>0</v>
      </c>
      <c r="S52" s="149"/>
      <c r="T52" s="166"/>
      <c r="U52" s="149"/>
      <c r="V52" s="150" t="str">
        <f t="shared" ref="V52" si="25">IF(OR(C52="SiA",C52="SeA"),1,"")</f>
        <v/>
      </c>
      <c r="W52" s="175"/>
    </row>
    <row r="53" spans="1:23" ht="12.75" x14ac:dyDescent="0.25">
      <c r="A53" s="248"/>
      <c r="B53" s="193"/>
      <c r="C53" s="168"/>
      <c r="D53" s="34" t="s">
        <v>32</v>
      </c>
      <c r="E53" s="180"/>
      <c r="F53" s="43"/>
      <c r="G53" s="43"/>
      <c r="H53" s="182"/>
      <c r="I53" s="183"/>
      <c r="J53" s="184"/>
      <c r="K53" s="185"/>
      <c r="L53" s="186"/>
      <c r="M53" s="187"/>
      <c r="N53" s="188"/>
      <c r="O53" s="190"/>
      <c r="P53" s="39"/>
      <c r="Q53" s="40"/>
      <c r="R53" s="191"/>
      <c r="S53" s="149"/>
      <c r="T53" s="166"/>
      <c r="U53" s="149"/>
      <c r="V53" s="150"/>
      <c r="W53" s="176"/>
    </row>
    <row r="54" spans="1:23" ht="12.75" x14ac:dyDescent="0.25">
      <c r="A54" s="248"/>
      <c r="B54" s="193">
        <f ca="1">DATE(Calendrier!$A$1,_xlfn.SHEET()-1,(ROW()/2)-1)</f>
        <v>43491</v>
      </c>
      <c r="C54" s="168"/>
      <c r="D54" s="34" t="s">
        <v>31</v>
      </c>
      <c r="E54" s="180" t="str">
        <f t="shared" si="16"/>
        <v/>
      </c>
      <c r="F54" s="43"/>
      <c r="G54" s="43"/>
      <c r="H54" s="181">
        <f>((G54-F54)+(G55-F55))</f>
        <v>0</v>
      </c>
      <c r="I54" s="183"/>
      <c r="J54" s="184"/>
      <c r="K54" s="185" t="str">
        <f>IF(OR(C54="Cp"),1,"")</f>
        <v/>
      </c>
      <c r="L54" s="186"/>
      <c r="M54" s="187"/>
      <c r="N54" s="188"/>
      <c r="O54" s="189"/>
      <c r="P54" s="39"/>
      <c r="Q54" s="40"/>
      <c r="R54" s="164">
        <f>((Q54-P54)-(Q55-P55))</f>
        <v>0</v>
      </c>
      <c r="S54" s="149"/>
      <c r="T54" s="166"/>
      <c r="U54" s="149"/>
      <c r="V54" s="150" t="str">
        <f t="shared" ref="V54" si="26">IF(OR(C54="SiA",C54="SeA"),1,"")</f>
        <v/>
      </c>
      <c r="W54" s="175"/>
    </row>
    <row r="55" spans="1:23" ht="12.75" x14ac:dyDescent="0.25">
      <c r="A55" s="248"/>
      <c r="B55" s="193"/>
      <c r="C55" s="168"/>
      <c r="D55" s="34" t="s">
        <v>32</v>
      </c>
      <c r="E55" s="180"/>
      <c r="F55" s="43"/>
      <c r="G55" s="43"/>
      <c r="H55" s="182"/>
      <c r="I55" s="183"/>
      <c r="J55" s="184"/>
      <c r="K55" s="185"/>
      <c r="L55" s="186"/>
      <c r="M55" s="187"/>
      <c r="N55" s="188"/>
      <c r="O55" s="190"/>
      <c r="P55" s="39"/>
      <c r="Q55" s="40"/>
      <c r="R55" s="191"/>
      <c r="S55" s="149"/>
      <c r="T55" s="166"/>
      <c r="U55" s="149"/>
      <c r="V55" s="150"/>
      <c r="W55" s="176"/>
    </row>
    <row r="56" spans="1:23" ht="12.75" x14ac:dyDescent="0.25">
      <c r="A56" s="248"/>
      <c r="B56" s="193">
        <f ca="1">DATE(Calendrier!$A$1,_xlfn.SHEET()-1,(ROW()/2)-1)</f>
        <v>43492</v>
      </c>
      <c r="C56" s="168"/>
      <c r="D56" s="34" t="s">
        <v>31</v>
      </c>
      <c r="E56" s="180" t="str">
        <f t="shared" si="16"/>
        <v/>
      </c>
      <c r="F56" s="43"/>
      <c r="G56" s="43"/>
      <c r="H56" s="181">
        <f>((G56-F56)+(G57-F57))</f>
        <v>0</v>
      </c>
      <c r="I56" s="183"/>
      <c r="J56" s="184"/>
      <c r="K56" s="185" t="str">
        <f>IF(OR(C56="Cp"),1,"")</f>
        <v/>
      </c>
      <c r="L56" s="186"/>
      <c r="M56" s="187"/>
      <c r="N56" s="188"/>
      <c r="O56" s="189"/>
      <c r="P56" s="39"/>
      <c r="Q56" s="40"/>
      <c r="R56" s="164">
        <f>((Q56-P56)-(Q57-P57))</f>
        <v>0</v>
      </c>
      <c r="S56" s="149"/>
      <c r="T56" s="166"/>
      <c r="U56" s="149"/>
      <c r="V56" s="150" t="str">
        <f t="shared" ref="V56" si="27">IF(OR(C56="SiA",C56="SeA"),1,"")</f>
        <v/>
      </c>
      <c r="W56" s="175"/>
    </row>
    <row r="57" spans="1:23" ht="13.5" thickBot="1" x14ac:dyDescent="0.3">
      <c r="A57" s="248"/>
      <c r="B57" s="193"/>
      <c r="C57" s="168"/>
      <c r="D57" s="34" t="s">
        <v>32</v>
      </c>
      <c r="E57" s="180"/>
      <c r="F57" s="43"/>
      <c r="G57" s="43"/>
      <c r="H57" s="182"/>
      <c r="I57" s="183"/>
      <c r="J57" s="184"/>
      <c r="K57" s="185"/>
      <c r="L57" s="186"/>
      <c r="M57" s="187"/>
      <c r="N57" s="188"/>
      <c r="O57" s="190"/>
      <c r="P57" s="39"/>
      <c r="Q57" s="40"/>
      <c r="R57" s="191"/>
      <c r="S57" s="149"/>
      <c r="T57" s="166"/>
      <c r="U57" s="149"/>
      <c r="V57" s="150"/>
      <c r="W57" s="176"/>
    </row>
    <row r="58" spans="1:23" ht="13.5" thickBot="1" x14ac:dyDescent="0.3">
      <c r="A58" s="253" t="s">
        <v>124</v>
      </c>
      <c r="B58" s="192">
        <f ca="1">DATE(Calendrier!$A$1,_xlfn.SHEET()-1,(ROW()/2)-1)</f>
        <v>43493</v>
      </c>
      <c r="C58" s="168"/>
      <c r="D58" s="26" t="s">
        <v>31</v>
      </c>
      <c r="E58" s="180" t="str">
        <f t="shared" si="16"/>
        <v/>
      </c>
      <c r="F58" s="43"/>
      <c r="G58" s="43"/>
      <c r="H58" s="181">
        <f>((G58-F58)+(G59-F59))</f>
        <v>0</v>
      </c>
      <c r="I58" s="183"/>
      <c r="J58" s="184"/>
      <c r="K58" s="185" t="str">
        <f>IF(OR(C58="Cp"),1,"")</f>
        <v/>
      </c>
      <c r="L58" s="186"/>
      <c r="M58" s="187"/>
      <c r="N58" s="188"/>
      <c r="O58" s="189"/>
      <c r="P58" s="39"/>
      <c r="Q58" s="40"/>
      <c r="R58" s="164">
        <f>((Q58-P58)-(Q59-P59))</f>
        <v>0</v>
      </c>
      <c r="S58" s="149"/>
      <c r="T58" s="166"/>
      <c r="U58" s="149"/>
      <c r="V58" s="150" t="str">
        <f t="shared" ref="V58" si="28">IF(OR(C58="SiA",C58="SeA"),1,"")</f>
        <v/>
      </c>
      <c r="W58" s="175"/>
    </row>
    <row r="59" spans="1:23" ht="13.5" thickBot="1" x14ac:dyDescent="0.3">
      <c r="A59" s="253"/>
      <c r="B59" s="192"/>
      <c r="C59" s="168"/>
      <c r="D59" s="26" t="s">
        <v>32</v>
      </c>
      <c r="E59" s="180"/>
      <c r="F59" s="43"/>
      <c r="G59" s="43"/>
      <c r="H59" s="182"/>
      <c r="I59" s="183"/>
      <c r="J59" s="184"/>
      <c r="K59" s="185"/>
      <c r="L59" s="186"/>
      <c r="M59" s="187"/>
      <c r="N59" s="188"/>
      <c r="O59" s="190"/>
      <c r="P59" s="39"/>
      <c r="Q59" s="40"/>
      <c r="R59" s="191"/>
      <c r="S59" s="149"/>
      <c r="T59" s="166"/>
      <c r="U59" s="149"/>
      <c r="V59" s="150"/>
      <c r="W59" s="176"/>
    </row>
    <row r="60" spans="1:23" ht="12.75" x14ac:dyDescent="0.25">
      <c r="A60" s="416"/>
      <c r="B60" s="192">
        <f ca="1">DATE(Calendrier!$A$1,_xlfn.SHEET()-1,(ROW()/2)-1)</f>
        <v>43494</v>
      </c>
      <c r="C60" s="168"/>
      <c r="D60" s="26" t="s">
        <v>31</v>
      </c>
      <c r="E60" s="180" t="str">
        <f t="shared" si="16"/>
        <v/>
      </c>
      <c r="F60" s="43"/>
      <c r="G60" s="43"/>
      <c r="H60" s="181">
        <f>((G60-F60)+(G61-F61))</f>
        <v>0</v>
      </c>
      <c r="I60" s="183"/>
      <c r="J60" s="184"/>
      <c r="K60" s="185" t="str">
        <f>IF(OR(C60="Cp"),1,"")</f>
        <v/>
      </c>
      <c r="L60" s="186"/>
      <c r="M60" s="187"/>
      <c r="N60" s="188"/>
      <c r="O60" s="189"/>
      <c r="P60" s="39"/>
      <c r="Q60" s="40"/>
      <c r="R60" s="164">
        <f>((Q60-P60)-(Q61-P61))</f>
        <v>0</v>
      </c>
      <c r="S60" s="149"/>
      <c r="T60" s="166"/>
      <c r="U60" s="149"/>
      <c r="V60" s="150" t="str">
        <f t="shared" ref="V60" si="29">IF(OR(C60="SiA",C60="SeA"),1,"")</f>
        <v/>
      </c>
      <c r="W60" s="175"/>
    </row>
    <row r="61" spans="1:23" ht="15" customHeight="1" x14ac:dyDescent="0.25">
      <c r="A61" s="248"/>
      <c r="B61" s="192"/>
      <c r="C61" s="168"/>
      <c r="D61" s="26" t="s">
        <v>32</v>
      </c>
      <c r="E61" s="180"/>
      <c r="F61" s="43"/>
      <c r="G61" s="43"/>
      <c r="H61" s="182"/>
      <c r="I61" s="183"/>
      <c r="J61" s="184"/>
      <c r="K61" s="185"/>
      <c r="L61" s="177"/>
      <c r="M61" s="178"/>
      <c r="N61" s="179"/>
      <c r="O61" s="190"/>
      <c r="P61" s="39"/>
      <c r="Q61" s="40"/>
      <c r="R61" s="191"/>
      <c r="S61" s="149"/>
      <c r="T61" s="166"/>
      <c r="U61" s="149"/>
      <c r="V61" s="150"/>
      <c r="W61" s="176"/>
    </row>
    <row r="62" spans="1:23" ht="15" customHeight="1" x14ac:dyDescent="0.25">
      <c r="A62" s="248"/>
      <c r="B62" s="167">
        <f ca="1">DATE(Calendrier!$A$1,_xlfn.SHEET()-1,(ROW()/2)-1)</f>
        <v>43495</v>
      </c>
      <c r="C62" s="168"/>
      <c r="D62" s="26" t="s">
        <v>31</v>
      </c>
      <c r="E62" s="180" t="str">
        <f t="shared" si="16"/>
        <v/>
      </c>
      <c r="F62" s="38"/>
      <c r="G62" s="38"/>
      <c r="H62" s="181">
        <f>((G62-F62)+(G63-F63))</f>
        <v>0</v>
      </c>
      <c r="I62" s="183"/>
      <c r="J62" s="184"/>
      <c r="K62" s="185" t="str">
        <f>IF(OR(C62="Cp"),1,"")</f>
        <v/>
      </c>
      <c r="L62" s="186"/>
      <c r="M62" s="187"/>
      <c r="N62" s="188"/>
      <c r="O62" s="189"/>
      <c r="P62" s="39"/>
      <c r="Q62" s="40"/>
      <c r="R62" s="164">
        <f>((Q62-P62)-(Q63-P63))</f>
        <v>0</v>
      </c>
      <c r="S62" s="149"/>
      <c r="T62" s="166"/>
      <c r="U62" s="149"/>
      <c r="V62" s="150" t="str">
        <f t="shared" ref="V62" si="30">IF(OR(C62="SiA",C62="SeA"),1,"")</f>
        <v/>
      </c>
      <c r="W62" s="175"/>
    </row>
    <row r="63" spans="1:23" ht="15" customHeight="1" x14ac:dyDescent="0.25">
      <c r="A63" s="248"/>
      <c r="B63" s="167"/>
      <c r="C63" s="168"/>
      <c r="D63" s="26" t="s">
        <v>32</v>
      </c>
      <c r="E63" s="180"/>
      <c r="F63" s="38"/>
      <c r="G63" s="38"/>
      <c r="H63" s="182"/>
      <c r="I63" s="183"/>
      <c r="J63" s="184"/>
      <c r="K63" s="185"/>
      <c r="L63" s="177"/>
      <c r="M63" s="178"/>
      <c r="N63" s="179"/>
      <c r="O63" s="190"/>
      <c r="P63" s="40"/>
      <c r="Q63" s="40"/>
      <c r="R63" s="191"/>
      <c r="S63" s="149"/>
      <c r="T63" s="166"/>
      <c r="U63" s="149"/>
      <c r="V63" s="150"/>
      <c r="W63" s="176"/>
    </row>
    <row r="64" spans="1:23" ht="15.75" customHeight="1" thickBot="1" x14ac:dyDescent="0.3">
      <c r="A64" s="248"/>
      <c r="B64" s="167">
        <f ca="1">DATE(Calendrier!$A$1,_xlfn.SHEET()-1,(ROW()/2)-1)</f>
        <v>43496</v>
      </c>
      <c r="C64" s="168"/>
      <c r="D64" s="26" t="s">
        <v>31</v>
      </c>
      <c r="E64" s="170" t="str">
        <f t="shared" si="16"/>
        <v/>
      </c>
      <c r="F64" s="42"/>
      <c r="G64" s="43"/>
      <c r="H64" s="172">
        <f>((G64-F64)+(G65-F65))</f>
        <v>0</v>
      </c>
      <c r="I64" s="173"/>
      <c r="J64" s="174"/>
      <c r="K64" s="159" t="str">
        <f>IF(OR(C64="Cp"),1,"")</f>
        <v/>
      </c>
      <c r="L64" s="161"/>
      <c r="M64" s="161"/>
      <c r="N64" s="161"/>
      <c r="O64" s="162"/>
      <c r="P64" s="61"/>
      <c r="Q64" s="40"/>
      <c r="R64" s="164">
        <f>((Q64-P64)-(Q65-P65))</f>
        <v>0</v>
      </c>
      <c r="S64" s="149"/>
      <c r="T64" s="166"/>
      <c r="U64" s="149"/>
      <c r="V64" s="150" t="str">
        <f t="shared" ref="V64" si="31">IF(OR(C64="SiA",C64="SeA"),1,"")</f>
        <v/>
      </c>
      <c r="W64" s="152"/>
    </row>
    <row r="65" spans="1:24" ht="15.75" customHeight="1" thickBot="1" x14ac:dyDescent="0.3">
      <c r="A65" s="417"/>
      <c r="B65" s="167"/>
      <c r="C65" s="169"/>
      <c r="D65" s="63" t="s">
        <v>32</v>
      </c>
      <c r="E65" s="171"/>
      <c r="F65" s="45"/>
      <c r="G65" s="45"/>
      <c r="H65" s="172"/>
      <c r="I65" s="173"/>
      <c r="J65" s="174"/>
      <c r="K65" s="160"/>
      <c r="L65" s="154"/>
      <c r="M65" s="154"/>
      <c r="N65" s="154"/>
      <c r="O65" s="163"/>
      <c r="P65" s="39"/>
      <c r="Q65" s="64"/>
      <c r="R65" s="165"/>
      <c r="S65" s="149"/>
      <c r="T65" s="166"/>
      <c r="U65" s="149"/>
      <c r="V65" s="151"/>
      <c r="W65" s="153"/>
    </row>
    <row r="66" spans="1:24" ht="16.5" thickBot="1" x14ac:dyDescent="0.3">
      <c r="B66" s="155" t="s">
        <v>36</v>
      </c>
      <c r="C66" s="156"/>
      <c r="E66" s="65">
        <f>SUM(E4:E65)</f>
        <v>2</v>
      </c>
      <c r="F66" s="157">
        <f>SUM(H4:H65)</f>
        <v>4</v>
      </c>
      <c r="G66" s="158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10">
    <mergeCell ref="A44:A45"/>
    <mergeCell ref="A46:A57"/>
    <mergeCell ref="A58:A59"/>
    <mergeCell ref="A60:A65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A31:A43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conditionalFormatting sqref="B4:W65">
    <cfRule type="expression" dxfId="61" priority="2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 C62 C64" xr:uid="{92D64EB9-3888-4E78-BCCD-75A0D6C34DCD}">
      <formula1>"Si,SiA,SeA,For,Fe,R3,Réc,Cp,AM"</formula1>
    </dataValidation>
  </dataValidations>
  <pageMargins left="0.7" right="0.7" top="0.75" bottom="0.75" header="0.3" footer="0.3"/>
  <pageSetup paperSize="9" orientation="portrait" r:id="rId1"/>
  <ignoredErrors>
    <ignoredError sqref="F66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DDC0C6C-9551-4FFD-A47D-EEE43E00816F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B4:W65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D657B-875C-45E3-B044-18D181D67871}">
  <dimension ref="A1:AB62"/>
  <sheetViews>
    <sheetView showZeros="0" zoomScale="80" zoomScaleNormal="80" workbookViewId="0">
      <selection activeCell="A26" sqref="A26:A37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59" t="s">
        <v>124</v>
      </c>
      <c r="B3" s="9" t="s">
        <v>13</v>
      </c>
      <c r="C3" s="292" t="s">
        <v>14</v>
      </c>
      <c r="D3" s="293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94" t="s">
        <v>21</v>
      </c>
      <c r="M3" s="295"/>
      <c r="N3" s="296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91"/>
      <c r="B4" s="297">
        <f ca="1">DATE(Calendrier!$A$1,_xlfn.SHEET()-1,(ROW()/2)-1)</f>
        <v>43497</v>
      </c>
      <c r="C4" s="298" t="s">
        <v>120</v>
      </c>
      <c r="D4" s="20" t="s">
        <v>31</v>
      </c>
      <c r="E4" s="299">
        <f t="shared" ref="E4:E32" si="0">IF(C4="","",IF(OR(C4="Cp",C4="AM",C4="Re",C4="Fe"),"",1))</f>
        <v>1</v>
      </c>
      <c r="F4" s="21">
        <v>8</v>
      </c>
      <c r="G4" s="21">
        <v>10</v>
      </c>
      <c r="H4" s="262">
        <f>((G4-F4)+(G5-F5))</f>
        <v>2</v>
      </c>
      <c r="I4" s="276"/>
      <c r="J4" s="277"/>
      <c r="K4" s="278" t="str">
        <f>IF(OR(C4="Cp"),1,"")</f>
        <v/>
      </c>
      <c r="L4" s="284"/>
      <c r="M4" s="285"/>
      <c r="N4" s="286"/>
      <c r="O4" s="287"/>
      <c r="P4" s="22">
        <v>18</v>
      </c>
      <c r="Q4" s="23">
        <v>20</v>
      </c>
      <c r="R4" s="288">
        <f>((Q4-P4)-(Q5-P5))</f>
        <v>2</v>
      </c>
      <c r="S4" s="289"/>
      <c r="T4" s="290"/>
      <c r="U4" s="289"/>
      <c r="V4" s="306">
        <f>IF(OR(C4="SiA",C4="SeA"),1,"")</f>
        <v>1</v>
      </c>
      <c r="W4" s="281"/>
      <c r="X4" s="24"/>
      <c r="Y4" s="25" t="e">
        <f>SUM(#REF!)</f>
        <v>#REF!</v>
      </c>
      <c r="Z4" s="8"/>
    </row>
    <row r="5" spans="1:26" ht="13.5" customHeight="1" x14ac:dyDescent="0.25">
      <c r="A5" s="421">
        <f>SUM(H4:H9,R4:R9)</f>
        <v>4</v>
      </c>
      <c r="B5" s="269"/>
      <c r="C5" s="168"/>
      <c r="D5" s="26" t="s">
        <v>32</v>
      </c>
      <c r="E5" s="208"/>
      <c r="F5" s="27"/>
      <c r="G5" s="27"/>
      <c r="H5" s="270"/>
      <c r="I5" s="211"/>
      <c r="J5" s="272"/>
      <c r="K5" s="264"/>
      <c r="L5" s="186"/>
      <c r="M5" s="187"/>
      <c r="N5" s="188"/>
      <c r="O5" s="204"/>
      <c r="P5" s="28"/>
      <c r="Q5" s="29"/>
      <c r="R5" s="191"/>
      <c r="S5" s="149"/>
      <c r="T5" s="166"/>
      <c r="U5" s="149"/>
      <c r="V5" s="150"/>
      <c r="W5" s="176"/>
      <c r="X5" s="24"/>
      <c r="Y5" s="25"/>
      <c r="Z5" s="8"/>
    </row>
    <row r="6" spans="1:26" ht="12.75" customHeight="1" x14ac:dyDescent="0.25">
      <c r="A6" s="266"/>
      <c r="B6" s="268">
        <f ca="1">DATE(Calendrier!$A$1,_xlfn.SHEET()-1,(ROW()/2)-1)</f>
        <v>43498</v>
      </c>
      <c r="C6" s="168" t="s">
        <v>121</v>
      </c>
      <c r="D6" s="30" t="s">
        <v>31</v>
      </c>
      <c r="E6" s="207" t="str">
        <f t="shared" si="0"/>
        <v/>
      </c>
      <c r="F6" s="31"/>
      <c r="G6" s="31"/>
      <c r="H6" s="262">
        <f>((G6-F6)+(G7-F7))</f>
        <v>0</v>
      </c>
      <c r="I6" s="273"/>
      <c r="J6" s="271"/>
      <c r="K6" s="263">
        <f>IF(OR(C6="Cp"),1,"")</f>
        <v>1</v>
      </c>
      <c r="L6" s="186"/>
      <c r="M6" s="187"/>
      <c r="N6" s="188"/>
      <c r="O6" s="195"/>
      <c r="P6" s="28"/>
      <c r="Q6" s="29"/>
      <c r="R6" s="164">
        <f>((Q6-P6)-(Q7-P7))</f>
        <v>0</v>
      </c>
      <c r="S6" s="149"/>
      <c r="T6" s="166"/>
      <c r="U6" s="149"/>
      <c r="V6" s="150" t="str">
        <f t="shared" ref="V6" si="1">IF(OR(C6="SiA",C6="SeA"),1,"")</f>
        <v/>
      </c>
      <c r="W6" s="175"/>
      <c r="X6" s="32"/>
      <c r="Y6" s="33" t="e">
        <f>SUM(#REF!)</f>
        <v>#REF!</v>
      </c>
      <c r="Z6" s="8"/>
    </row>
    <row r="7" spans="1:26" ht="12.75" customHeight="1" x14ac:dyDescent="0.25">
      <c r="A7" s="266"/>
      <c r="B7" s="269"/>
      <c r="C7" s="168"/>
      <c r="D7" s="34" t="s">
        <v>32</v>
      </c>
      <c r="E7" s="208"/>
      <c r="F7" s="31"/>
      <c r="G7" s="31"/>
      <c r="H7" s="270"/>
      <c r="I7" s="274"/>
      <c r="J7" s="272"/>
      <c r="K7" s="264"/>
      <c r="L7" s="186"/>
      <c r="M7" s="187"/>
      <c r="N7" s="188"/>
      <c r="O7" s="204"/>
      <c r="P7" s="28"/>
      <c r="Q7" s="29"/>
      <c r="R7" s="191"/>
      <c r="S7" s="149"/>
      <c r="T7" s="166"/>
      <c r="U7" s="149"/>
      <c r="V7" s="150"/>
      <c r="W7" s="176"/>
      <c r="X7" s="32"/>
      <c r="Y7" s="33"/>
      <c r="Z7" s="8"/>
    </row>
    <row r="8" spans="1:26" ht="12.75" customHeight="1" x14ac:dyDescent="0.25">
      <c r="A8" s="266"/>
      <c r="B8" s="268">
        <f ca="1">DATE(Calendrier!$A$1,_xlfn.SHEET()-1,(ROW()/2)-1)</f>
        <v>43499</v>
      </c>
      <c r="C8" s="168" t="s">
        <v>122</v>
      </c>
      <c r="D8" s="34" t="s">
        <v>31</v>
      </c>
      <c r="E8" s="207">
        <f t="shared" si="0"/>
        <v>1</v>
      </c>
      <c r="F8" s="31"/>
      <c r="G8" s="31"/>
      <c r="H8" s="262">
        <f>((G8-F8)+(G9-F9))</f>
        <v>0</v>
      </c>
      <c r="I8" s="273"/>
      <c r="J8" s="271"/>
      <c r="K8" s="263" t="str">
        <f>IF(OR(C8="Cp"),1,"")</f>
        <v/>
      </c>
      <c r="L8" s="186"/>
      <c r="M8" s="187"/>
      <c r="N8" s="188"/>
      <c r="O8" s="195"/>
      <c r="P8" s="28"/>
      <c r="Q8" s="29"/>
      <c r="R8" s="164">
        <f>((Q8-P8)-(Q9-P9))</f>
        <v>0</v>
      </c>
      <c r="S8" s="149"/>
      <c r="T8" s="166"/>
      <c r="U8" s="149"/>
      <c r="V8" s="150">
        <f t="shared" ref="V8" si="2">IF(OR(C8="SiA",C8="SeA"),1,"")</f>
        <v>1</v>
      </c>
      <c r="W8" s="175"/>
      <c r="X8" s="32"/>
      <c r="Y8" s="33"/>
      <c r="Z8" s="8"/>
    </row>
    <row r="9" spans="1:26" ht="12.75" customHeight="1" thickBot="1" x14ac:dyDescent="0.3">
      <c r="A9" s="266"/>
      <c r="B9" s="269"/>
      <c r="C9" s="168"/>
      <c r="D9" s="34" t="s">
        <v>32</v>
      </c>
      <c r="E9" s="208"/>
      <c r="F9" s="31"/>
      <c r="G9" s="31"/>
      <c r="H9" s="270"/>
      <c r="I9" s="274"/>
      <c r="J9" s="272"/>
      <c r="K9" s="264"/>
      <c r="L9" s="186"/>
      <c r="M9" s="187"/>
      <c r="N9" s="188"/>
      <c r="O9" s="204"/>
      <c r="P9" s="28"/>
      <c r="Q9" s="29"/>
      <c r="R9" s="191"/>
      <c r="S9" s="149"/>
      <c r="T9" s="166"/>
      <c r="U9" s="149"/>
      <c r="V9" s="150"/>
      <c r="W9" s="176"/>
      <c r="X9" s="32"/>
      <c r="Y9" s="33"/>
      <c r="Z9" s="8"/>
    </row>
    <row r="10" spans="1:26" ht="12.75" customHeight="1" x14ac:dyDescent="0.25">
      <c r="A10" s="418" t="s">
        <v>125</v>
      </c>
      <c r="B10" s="268">
        <f ca="1">DATE(Calendrier!$A$1,_xlfn.SHEET()-1,(ROW()/2)-1)</f>
        <v>43500</v>
      </c>
      <c r="C10" s="168"/>
      <c r="D10" s="34" t="s">
        <v>31</v>
      </c>
      <c r="E10" s="207" t="str">
        <f t="shared" si="0"/>
        <v/>
      </c>
      <c r="F10" s="31"/>
      <c r="G10" s="31"/>
      <c r="H10" s="262">
        <f>((G10-F10)+(G11-F11))</f>
        <v>0</v>
      </c>
      <c r="I10" s="273"/>
      <c r="J10" s="271"/>
      <c r="K10" s="263" t="str">
        <f>IF(OR(C10="Cp"),1,"")</f>
        <v/>
      </c>
      <c r="L10" s="186"/>
      <c r="M10" s="187"/>
      <c r="N10" s="188"/>
      <c r="O10" s="195"/>
      <c r="P10" s="28"/>
      <c r="Q10" s="29"/>
      <c r="R10" s="164">
        <f>((Q10-P10)-(Q11-P11))</f>
        <v>0</v>
      </c>
      <c r="S10" s="149"/>
      <c r="T10" s="166"/>
      <c r="U10" s="149"/>
      <c r="V10" s="150" t="str">
        <f t="shared" ref="V10" si="3">IF(OR(C10="SiA",C10="SeA"),1,"")</f>
        <v/>
      </c>
      <c r="W10" s="175"/>
      <c r="X10" s="32"/>
      <c r="Z10" s="8"/>
    </row>
    <row r="11" spans="1:26" ht="12.75" customHeight="1" thickBot="1" x14ac:dyDescent="0.3">
      <c r="A11" s="419"/>
      <c r="B11" s="269"/>
      <c r="C11" s="168"/>
      <c r="D11" s="34" t="s">
        <v>32</v>
      </c>
      <c r="E11" s="208"/>
      <c r="F11" s="31"/>
      <c r="G11" s="31"/>
      <c r="H11" s="270"/>
      <c r="I11" s="274"/>
      <c r="J11" s="272"/>
      <c r="K11" s="264"/>
      <c r="L11" s="186"/>
      <c r="M11" s="187"/>
      <c r="N11" s="188"/>
      <c r="O11" s="204"/>
      <c r="P11" s="28"/>
      <c r="Q11" s="29"/>
      <c r="R11" s="191"/>
      <c r="S11" s="149"/>
      <c r="T11" s="166"/>
      <c r="U11" s="149"/>
      <c r="V11" s="150"/>
      <c r="W11" s="176"/>
      <c r="X11" s="32"/>
      <c r="Z11" s="8"/>
    </row>
    <row r="12" spans="1:26" ht="12.75" customHeight="1" x14ac:dyDescent="0.25">
      <c r="A12" s="422">
        <f>SUM(H10:H23,R10:R23)</f>
        <v>4</v>
      </c>
      <c r="B12" s="268">
        <f ca="1">DATE(Calendrier!$A$1,_xlfn.SHEET()-1,(ROW()/2)-1)</f>
        <v>43501</v>
      </c>
      <c r="C12" s="168"/>
      <c r="D12" s="26" t="s">
        <v>31</v>
      </c>
      <c r="E12" s="207" t="str">
        <f t="shared" si="0"/>
        <v/>
      </c>
      <c r="F12" s="31"/>
      <c r="G12" s="31"/>
      <c r="H12" s="262">
        <f>((G12-F12)+(G13-F13))</f>
        <v>0</v>
      </c>
      <c r="I12" s="210"/>
      <c r="J12" s="271"/>
      <c r="K12" s="263" t="str">
        <f>IF(OR(C12="Cp"),1,"")</f>
        <v/>
      </c>
      <c r="L12" s="186"/>
      <c r="M12" s="187"/>
      <c r="N12" s="188"/>
      <c r="O12" s="195"/>
      <c r="P12" s="28"/>
      <c r="Q12" s="29"/>
      <c r="R12" s="164">
        <f>((Q12-P12)-(Q13-P13))</f>
        <v>0</v>
      </c>
      <c r="S12" s="149"/>
      <c r="T12" s="166"/>
      <c r="U12" s="149"/>
      <c r="V12" s="150" t="str">
        <f t="shared" ref="V12" si="4">IF(OR(C12="SiA",C12="SeA"),1,"")</f>
        <v/>
      </c>
      <c r="W12" s="175"/>
      <c r="X12" s="32"/>
      <c r="Z12" s="8"/>
    </row>
    <row r="13" spans="1:26" ht="12.75" customHeight="1" x14ac:dyDescent="0.25">
      <c r="A13" s="266"/>
      <c r="B13" s="269"/>
      <c r="C13" s="168"/>
      <c r="D13" s="26" t="s">
        <v>32</v>
      </c>
      <c r="E13" s="208"/>
      <c r="F13" s="31"/>
      <c r="G13" s="31"/>
      <c r="H13" s="270"/>
      <c r="I13" s="211"/>
      <c r="J13" s="272"/>
      <c r="K13" s="264"/>
      <c r="L13" s="186"/>
      <c r="M13" s="187"/>
      <c r="N13" s="188"/>
      <c r="O13" s="204"/>
      <c r="P13" s="28"/>
      <c r="Q13" s="29"/>
      <c r="R13" s="191"/>
      <c r="S13" s="149"/>
      <c r="T13" s="166"/>
      <c r="U13" s="149"/>
      <c r="V13" s="150"/>
      <c r="W13" s="176"/>
      <c r="X13" s="32"/>
      <c r="Z13" s="8"/>
    </row>
    <row r="14" spans="1:26" ht="12.75" customHeight="1" x14ac:dyDescent="0.25">
      <c r="A14" s="266"/>
      <c r="B14" s="268">
        <f ca="1">DATE(Calendrier!$A$1,_xlfn.SHEET()-1,(ROW()/2)-1)</f>
        <v>43502</v>
      </c>
      <c r="C14" s="168"/>
      <c r="D14" s="26" t="s">
        <v>31</v>
      </c>
      <c r="E14" s="207" t="str">
        <f t="shared" si="0"/>
        <v/>
      </c>
      <c r="F14" s="31"/>
      <c r="G14" s="31"/>
      <c r="H14" s="262">
        <f>((G14-F14)+(G15-F15))</f>
        <v>0</v>
      </c>
      <c r="I14" s="210"/>
      <c r="J14" s="271"/>
      <c r="K14" s="263" t="str">
        <f>IF(OR(C14="Cp"),1,"")</f>
        <v/>
      </c>
      <c r="L14" s="177"/>
      <c r="M14" s="178"/>
      <c r="N14" s="179"/>
      <c r="O14" s="195"/>
      <c r="P14" s="28"/>
      <c r="Q14" s="29"/>
      <c r="R14" s="164">
        <f>((Q14-P14)-(Q15-P15))</f>
        <v>0</v>
      </c>
      <c r="S14" s="149"/>
      <c r="T14" s="166"/>
      <c r="U14" s="149"/>
      <c r="V14" s="150" t="str">
        <f t="shared" ref="V14" si="5">IF(OR(C14="SiA",C14="SeA"),1,"")</f>
        <v/>
      </c>
      <c r="W14" s="175"/>
      <c r="X14" s="32"/>
      <c r="Z14" s="8"/>
    </row>
    <row r="15" spans="1:26" ht="13.5" customHeight="1" x14ac:dyDescent="0.25">
      <c r="A15" s="266"/>
      <c r="B15" s="269"/>
      <c r="C15" s="168"/>
      <c r="D15" s="26" t="s">
        <v>32</v>
      </c>
      <c r="E15" s="208"/>
      <c r="F15" s="31"/>
      <c r="G15" s="31"/>
      <c r="H15" s="270"/>
      <c r="I15" s="211"/>
      <c r="J15" s="272"/>
      <c r="K15" s="264"/>
      <c r="L15" s="177"/>
      <c r="M15" s="178"/>
      <c r="N15" s="179"/>
      <c r="O15" s="204"/>
      <c r="P15" s="28"/>
      <c r="Q15" s="29"/>
      <c r="R15" s="191"/>
      <c r="S15" s="149"/>
      <c r="T15" s="166"/>
      <c r="U15" s="149"/>
      <c r="V15" s="150"/>
      <c r="W15" s="176"/>
      <c r="X15" s="32"/>
      <c r="Z15" s="8"/>
    </row>
    <row r="16" spans="1:26" ht="12.75" customHeight="1" x14ac:dyDescent="0.25">
      <c r="A16" s="266"/>
      <c r="B16" s="261">
        <f ca="1">DATE(Calendrier!$A$1,_xlfn.SHEET()-1,(ROW()/2)-1)</f>
        <v>43503</v>
      </c>
      <c r="C16" s="168"/>
      <c r="D16" s="26" t="s">
        <v>31</v>
      </c>
      <c r="E16" s="198" t="str">
        <f t="shared" si="0"/>
        <v/>
      </c>
      <c r="F16" s="35">
        <v>8</v>
      </c>
      <c r="G16" s="35">
        <v>10</v>
      </c>
      <c r="H16" s="262">
        <f>((G16-F16)+(G17-F17))</f>
        <v>2</v>
      </c>
      <c r="I16" s="200"/>
      <c r="J16" s="257"/>
      <c r="K16" s="258" t="str">
        <f>IF(OR(C16="Cp"),1,"")</f>
        <v/>
      </c>
      <c r="L16" s="177"/>
      <c r="M16" s="178"/>
      <c r="N16" s="179"/>
      <c r="O16" s="195"/>
      <c r="P16" s="36">
        <v>18</v>
      </c>
      <c r="Q16" s="37">
        <v>20</v>
      </c>
      <c r="R16" s="164">
        <f>((Q16-P16)-(Q17-P17))</f>
        <v>2</v>
      </c>
      <c r="S16" s="149"/>
      <c r="T16" s="166"/>
      <c r="U16" s="149"/>
      <c r="V16" s="150" t="str">
        <f t="shared" ref="V16" si="6">IF(OR(C16="SiA",C16="SeA"),1,"")</f>
        <v/>
      </c>
      <c r="W16" s="175"/>
      <c r="X16" s="24"/>
      <c r="Z16" s="8"/>
    </row>
    <row r="17" spans="1:28" ht="13.5" customHeight="1" x14ac:dyDescent="0.25">
      <c r="A17" s="266"/>
      <c r="B17" s="193"/>
      <c r="C17" s="168"/>
      <c r="D17" s="26" t="s">
        <v>32</v>
      </c>
      <c r="E17" s="180"/>
      <c r="F17" s="38"/>
      <c r="G17" s="38"/>
      <c r="H17" s="255"/>
      <c r="I17" s="183"/>
      <c r="J17" s="256"/>
      <c r="K17" s="250"/>
      <c r="L17" s="177"/>
      <c r="M17" s="178"/>
      <c r="N17" s="179"/>
      <c r="O17" s="190"/>
      <c r="P17" s="39"/>
      <c r="Q17" s="40"/>
      <c r="R17" s="191"/>
      <c r="S17" s="149"/>
      <c r="T17" s="166"/>
      <c r="U17" s="149"/>
      <c r="V17" s="150"/>
      <c r="W17" s="176"/>
      <c r="X17" s="24"/>
      <c r="Z17" s="8"/>
    </row>
    <row r="18" spans="1:28" ht="12.75" customHeight="1" x14ac:dyDescent="0.25">
      <c r="A18" s="266"/>
      <c r="B18" s="193">
        <f ca="1">DATE(Calendrier!$A$1,_xlfn.SHEET()-1,(ROW()/2)-1)</f>
        <v>43504</v>
      </c>
      <c r="C18" s="168"/>
      <c r="D18" s="34" t="s">
        <v>31</v>
      </c>
      <c r="E18" s="180" t="str">
        <f t="shared" si="0"/>
        <v/>
      </c>
      <c r="F18" s="38"/>
      <c r="G18" s="38"/>
      <c r="H18" s="254">
        <f>((G18-F18)+(G19-F19))</f>
        <v>0</v>
      </c>
      <c r="I18" s="183"/>
      <c r="J18" s="256"/>
      <c r="K18" s="250" t="str">
        <f>IF(OR(C18="Cp"),1,"")</f>
        <v/>
      </c>
      <c r="L18" s="186"/>
      <c r="M18" s="187"/>
      <c r="N18" s="188"/>
      <c r="O18" s="189"/>
      <c r="P18" s="39"/>
      <c r="Q18" s="40"/>
      <c r="R18" s="164">
        <f>((Q18-P18)-(Q19-P19))</f>
        <v>0</v>
      </c>
      <c r="S18" s="149"/>
      <c r="T18" s="166"/>
      <c r="U18" s="149"/>
      <c r="V18" s="150" t="str">
        <f t="shared" ref="V18" si="7">IF(OR(C18="SiA",C18="SeA"),1,"")</f>
        <v/>
      </c>
      <c r="W18" s="175"/>
      <c r="X18" s="32"/>
      <c r="Z18" s="8"/>
    </row>
    <row r="19" spans="1:28" ht="12.75" customHeight="1" x14ac:dyDescent="0.25">
      <c r="A19" s="266"/>
      <c r="B19" s="193"/>
      <c r="C19" s="168"/>
      <c r="D19" s="34" t="s">
        <v>32</v>
      </c>
      <c r="E19" s="180"/>
      <c r="F19" s="38"/>
      <c r="G19" s="38"/>
      <c r="H19" s="255"/>
      <c r="I19" s="183"/>
      <c r="J19" s="256"/>
      <c r="K19" s="250"/>
      <c r="L19" s="186"/>
      <c r="M19" s="187"/>
      <c r="N19" s="188"/>
      <c r="O19" s="190"/>
      <c r="P19" s="39"/>
      <c r="Q19" s="40"/>
      <c r="R19" s="191"/>
      <c r="S19" s="149"/>
      <c r="T19" s="166"/>
      <c r="U19" s="149"/>
      <c r="V19" s="150"/>
      <c r="W19" s="176"/>
      <c r="X19" s="32"/>
      <c r="Z19" s="8"/>
    </row>
    <row r="20" spans="1:28" ht="12.75" customHeight="1" x14ac:dyDescent="0.25">
      <c r="A20" s="266"/>
      <c r="B20" s="193">
        <f ca="1">DATE(Calendrier!$A$1,_xlfn.SHEET()-1,(ROW()/2)-1)</f>
        <v>43505</v>
      </c>
      <c r="C20" s="168"/>
      <c r="D20" s="34" t="s">
        <v>31</v>
      </c>
      <c r="E20" s="180" t="str">
        <f t="shared" si="0"/>
        <v/>
      </c>
      <c r="F20" s="38"/>
      <c r="G20" s="38"/>
      <c r="H20" s="254">
        <f>((G20-F20)+(G21-F21))</f>
        <v>0</v>
      </c>
      <c r="I20" s="183"/>
      <c r="J20" s="256"/>
      <c r="K20" s="250" t="str">
        <f>IF(OR(C20="Cp"),1,"")</f>
        <v/>
      </c>
      <c r="L20" s="186"/>
      <c r="M20" s="187"/>
      <c r="N20" s="188"/>
      <c r="O20" s="189"/>
      <c r="P20" s="39"/>
      <c r="Q20" s="40"/>
      <c r="R20" s="164">
        <f>((Q20-P20)-(Q21-P21))</f>
        <v>0</v>
      </c>
      <c r="S20" s="149"/>
      <c r="T20" s="166"/>
      <c r="U20" s="149"/>
      <c r="V20" s="150" t="str">
        <f t="shared" ref="V20" si="8">IF(OR(C20="SiA",C20="SeA"),1,"")</f>
        <v/>
      </c>
      <c r="W20" s="175"/>
      <c r="X20" s="32"/>
      <c r="Z20" s="8"/>
    </row>
    <row r="21" spans="1:28" ht="12.75" customHeight="1" x14ac:dyDescent="0.25">
      <c r="A21" s="266"/>
      <c r="B21" s="193"/>
      <c r="C21" s="168"/>
      <c r="D21" s="34" t="s">
        <v>32</v>
      </c>
      <c r="E21" s="180"/>
      <c r="F21" s="38"/>
      <c r="G21" s="38"/>
      <c r="H21" s="255"/>
      <c r="I21" s="183"/>
      <c r="J21" s="256"/>
      <c r="K21" s="250"/>
      <c r="L21" s="186"/>
      <c r="M21" s="187"/>
      <c r="N21" s="188"/>
      <c r="O21" s="190"/>
      <c r="P21" s="39"/>
      <c r="Q21" s="40"/>
      <c r="R21" s="191"/>
      <c r="S21" s="149"/>
      <c r="T21" s="166"/>
      <c r="U21" s="149"/>
      <c r="V21" s="150"/>
      <c r="W21" s="176"/>
      <c r="X21" s="32"/>
      <c r="Z21" s="8"/>
    </row>
    <row r="22" spans="1:28" ht="12.75" customHeight="1" x14ac:dyDescent="0.25">
      <c r="A22" s="266"/>
      <c r="B22" s="193">
        <f ca="1">DATE(Calendrier!$A$1,_xlfn.SHEET()-1,(ROW()/2)-1)</f>
        <v>43506</v>
      </c>
      <c r="C22" s="168"/>
      <c r="D22" s="34" t="s">
        <v>31</v>
      </c>
      <c r="E22" s="180" t="str">
        <f t="shared" si="0"/>
        <v/>
      </c>
      <c r="F22" s="38"/>
      <c r="G22" s="38"/>
      <c r="H22" s="254">
        <f>((G22-F22)+(G23-F23))</f>
        <v>0</v>
      </c>
      <c r="I22" s="183"/>
      <c r="J22" s="256"/>
      <c r="K22" s="250" t="str">
        <f>IF(OR(C22="Cp"),1,"")</f>
        <v/>
      </c>
      <c r="L22" s="186"/>
      <c r="M22" s="187"/>
      <c r="N22" s="188"/>
      <c r="O22" s="189"/>
      <c r="P22" s="39"/>
      <c r="Q22" s="40"/>
      <c r="R22" s="164">
        <f>((Q22-P22)-(Q23-P23))</f>
        <v>0</v>
      </c>
      <c r="S22" s="149"/>
      <c r="T22" s="166"/>
      <c r="U22" s="149"/>
      <c r="V22" s="150" t="str">
        <f t="shared" ref="V22" si="9">IF(OR(C22="SiA",C22="SeA"),1,"")</f>
        <v/>
      </c>
      <c r="W22" s="175"/>
      <c r="X22" s="32"/>
      <c r="Z22" s="8"/>
    </row>
    <row r="23" spans="1:28" ht="12.75" customHeight="1" thickBot="1" x14ac:dyDescent="0.3">
      <c r="A23" s="266"/>
      <c r="B23" s="193"/>
      <c r="C23" s="168"/>
      <c r="D23" s="34" t="s">
        <v>32</v>
      </c>
      <c r="E23" s="180"/>
      <c r="F23" s="38"/>
      <c r="G23" s="38"/>
      <c r="H23" s="255"/>
      <c r="I23" s="183"/>
      <c r="J23" s="256"/>
      <c r="K23" s="250"/>
      <c r="L23" s="186"/>
      <c r="M23" s="187"/>
      <c r="N23" s="188"/>
      <c r="O23" s="190"/>
      <c r="P23" s="39"/>
      <c r="Q23" s="40"/>
      <c r="R23" s="191"/>
      <c r="S23" s="149"/>
      <c r="T23" s="166"/>
      <c r="U23" s="149"/>
      <c r="V23" s="150"/>
      <c r="W23" s="176"/>
      <c r="X23" s="32"/>
      <c r="Z23" s="8"/>
    </row>
    <row r="24" spans="1:28" ht="12.75" customHeight="1" x14ac:dyDescent="0.25">
      <c r="A24" s="420" t="s">
        <v>126</v>
      </c>
      <c r="B24" s="193">
        <f ca="1">DATE(Calendrier!$A$1,_xlfn.SHEET()-1,(ROW()/2)-1)</f>
        <v>43507</v>
      </c>
      <c r="C24" s="168"/>
      <c r="D24" s="34" t="s">
        <v>31</v>
      </c>
      <c r="E24" s="180" t="str">
        <f t="shared" si="0"/>
        <v/>
      </c>
      <c r="F24" s="38">
        <v>8</v>
      </c>
      <c r="G24" s="38">
        <v>10</v>
      </c>
      <c r="H24" s="254">
        <f>((G24-F24)+(G25-F25))</f>
        <v>2</v>
      </c>
      <c r="I24" s="183"/>
      <c r="J24" s="256"/>
      <c r="K24" s="250" t="str">
        <f>IF(OR(C24="Cp"),1,"")</f>
        <v/>
      </c>
      <c r="L24" s="186"/>
      <c r="M24" s="187"/>
      <c r="N24" s="188"/>
      <c r="O24" s="189"/>
      <c r="P24" s="39">
        <v>8</v>
      </c>
      <c r="Q24" s="40">
        <v>10</v>
      </c>
      <c r="R24" s="164">
        <f>((Q24-P24)-(Q25-P25))</f>
        <v>2</v>
      </c>
      <c r="S24" s="149"/>
      <c r="T24" s="166"/>
      <c r="U24" s="149"/>
      <c r="V24" s="150" t="str">
        <f t="shared" ref="V24" si="10">IF(OR(C24="SiA",C24="SeA"),1,"")</f>
        <v/>
      </c>
      <c r="W24" s="175"/>
      <c r="X24" s="32"/>
    </row>
    <row r="25" spans="1:28" ht="12.75" customHeight="1" thickBot="1" x14ac:dyDescent="0.3">
      <c r="A25" s="419"/>
      <c r="B25" s="193"/>
      <c r="C25" s="168"/>
      <c r="D25" s="34" t="s">
        <v>32</v>
      </c>
      <c r="E25" s="180"/>
      <c r="F25" s="38"/>
      <c r="G25" s="38"/>
      <c r="H25" s="255"/>
      <c r="I25" s="183"/>
      <c r="J25" s="256"/>
      <c r="K25" s="250"/>
      <c r="L25" s="186"/>
      <c r="M25" s="187"/>
      <c r="N25" s="188"/>
      <c r="O25" s="190"/>
      <c r="P25" s="39"/>
      <c r="Q25" s="40"/>
      <c r="R25" s="191"/>
      <c r="S25" s="149"/>
      <c r="T25" s="166"/>
      <c r="U25" s="149"/>
      <c r="V25" s="150"/>
      <c r="W25" s="176"/>
      <c r="X25" s="32"/>
    </row>
    <row r="26" spans="1:28" ht="12.75" customHeight="1" x14ac:dyDescent="0.25">
      <c r="A26" s="422">
        <f>SUM(H24:H37,R24:R37)</f>
        <v>4</v>
      </c>
      <c r="B26" s="193">
        <f ca="1">DATE(Calendrier!$A$1,_xlfn.SHEET()-1,(ROW()/2)-1)</f>
        <v>43508</v>
      </c>
      <c r="C26" s="168"/>
      <c r="D26" s="26" t="s">
        <v>31</v>
      </c>
      <c r="E26" s="180" t="str">
        <f t="shared" si="0"/>
        <v/>
      </c>
      <c r="F26" s="38"/>
      <c r="G26" s="38"/>
      <c r="H26" s="254">
        <f>((G26-F26)+(G27-F27))</f>
        <v>0</v>
      </c>
      <c r="I26" s="183"/>
      <c r="J26" s="256"/>
      <c r="K26" s="250" t="str">
        <f>IF(OR(C26="Cp"),1,"")</f>
        <v/>
      </c>
      <c r="L26" s="186"/>
      <c r="M26" s="187"/>
      <c r="N26" s="188"/>
      <c r="O26" s="189"/>
      <c r="P26" s="39"/>
      <c r="Q26" s="40"/>
      <c r="R26" s="164">
        <f>((Q26-P26)-(Q27-P27))</f>
        <v>0</v>
      </c>
      <c r="S26" s="149"/>
      <c r="T26" s="166"/>
      <c r="U26" s="149"/>
      <c r="V26" s="150" t="str">
        <f t="shared" ref="V26" si="11">IF(OR(C26="SiA",C26="SeA"),1,"")</f>
        <v/>
      </c>
      <c r="W26" s="175"/>
      <c r="X26" s="32"/>
      <c r="AB26" s="41"/>
    </row>
    <row r="27" spans="1:28" ht="12.75" customHeight="1" x14ac:dyDescent="0.25">
      <c r="A27" s="266"/>
      <c r="B27" s="193"/>
      <c r="C27" s="168"/>
      <c r="D27" s="26" t="s">
        <v>32</v>
      </c>
      <c r="E27" s="180"/>
      <c r="F27" s="38"/>
      <c r="G27" s="38"/>
      <c r="H27" s="255"/>
      <c r="I27" s="183"/>
      <c r="J27" s="256"/>
      <c r="K27" s="250"/>
      <c r="L27" s="186"/>
      <c r="M27" s="187"/>
      <c r="N27" s="188"/>
      <c r="O27" s="190"/>
      <c r="P27" s="39"/>
      <c r="Q27" s="40"/>
      <c r="R27" s="191"/>
      <c r="S27" s="149"/>
      <c r="T27" s="166"/>
      <c r="U27" s="149"/>
      <c r="V27" s="150"/>
      <c r="W27" s="176"/>
      <c r="X27" s="32"/>
      <c r="AB27" s="41"/>
    </row>
    <row r="28" spans="1:28" ht="12.75" customHeight="1" x14ac:dyDescent="0.25">
      <c r="A28" s="266"/>
      <c r="B28" s="193">
        <f ca="1">DATE(Calendrier!$A$1,_xlfn.SHEET()-1,(ROW()/2)-1)</f>
        <v>43509</v>
      </c>
      <c r="C28" s="168"/>
      <c r="D28" s="26" t="s">
        <v>31</v>
      </c>
      <c r="E28" s="180" t="str">
        <f t="shared" si="0"/>
        <v/>
      </c>
      <c r="F28" s="38"/>
      <c r="G28" s="38"/>
      <c r="H28" s="254">
        <f>((G28-F28)+(G29-F29))</f>
        <v>0</v>
      </c>
      <c r="I28" s="183"/>
      <c r="J28" s="256"/>
      <c r="K28" s="250" t="str">
        <f>IF(OR(C28="Cp"),1,"")</f>
        <v/>
      </c>
      <c r="L28" s="186"/>
      <c r="M28" s="187"/>
      <c r="N28" s="188"/>
      <c r="O28" s="189"/>
      <c r="P28" s="39"/>
      <c r="Q28" s="40"/>
      <c r="R28" s="164">
        <f>((Q28-P28)-(Q29-P29))</f>
        <v>0</v>
      </c>
      <c r="S28" s="149"/>
      <c r="T28" s="166"/>
      <c r="U28" s="149"/>
      <c r="V28" s="150" t="str">
        <f t="shared" ref="V28" si="12">IF(OR(C28="SiA",C28="SeA"),1,"")</f>
        <v/>
      </c>
      <c r="W28" s="175"/>
      <c r="X28" s="32"/>
    </row>
    <row r="29" spans="1:28" ht="13.5" customHeight="1" x14ac:dyDescent="0.25">
      <c r="A29" s="266"/>
      <c r="B29" s="193"/>
      <c r="C29" s="168"/>
      <c r="D29" s="26" t="s">
        <v>32</v>
      </c>
      <c r="E29" s="180"/>
      <c r="F29" s="38"/>
      <c r="G29" s="38"/>
      <c r="H29" s="255"/>
      <c r="I29" s="183"/>
      <c r="J29" s="256"/>
      <c r="K29" s="250"/>
      <c r="L29" s="177"/>
      <c r="M29" s="178"/>
      <c r="N29" s="179"/>
      <c r="O29" s="190"/>
      <c r="P29" s="39"/>
      <c r="Q29" s="40"/>
      <c r="R29" s="191"/>
      <c r="S29" s="149"/>
      <c r="T29" s="166"/>
      <c r="U29" s="149"/>
      <c r="V29" s="150"/>
      <c r="W29" s="176"/>
      <c r="X29" s="32"/>
    </row>
    <row r="30" spans="1:28" ht="13.5" customHeight="1" x14ac:dyDescent="0.25">
      <c r="A30" s="266"/>
      <c r="B30" s="193">
        <f ca="1">DATE(Calendrier!$A$1,_xlfn.SHEET()-1,(ROW()/2)-1)</f>
        <v>43510</v>
      </c>
      <c r="C30" s="168"/>
      <c r="D30" s="26" t="s">
        <v>31</v>
      </c>
      <c r="E30" s="180" t="str">
        <f t="shared" si="0"/>
        <v/>
      </c>
      <c r="F30" s="38"/>
      <c r="G30" s="38"/>
      <c r="H30" s="254">
        <f>((G30-F30)+(G31-F31))</f>
        <v>0</v>
      </c>
      <c r="I30" s="183"/>
      <c r="J30" s="184"/>
      <c r="K30" s="250" t="str">
        <f>IF(OR(C30="Cp"),1,"")</f>
        <v/>
      </c>
      <c r="L30" s="186"/>
      <c r="M30" s="187"/>
      <c r="N30" s="188"/>
      <c r="O30" s="189"/>
      <c r="P30" s="39"/>
      <c r="Q30" s="40"/>
      <c r="R30" s="164">
        <f>((Q30-P30)-(Q31-P31))</f>
        <v>0</v>
      </c>
      <c r="S30" s="149"/>
      <c r="T30" s="166"/>
      <c r="U30" s="149"/>
      <c r="V30" s="150" t="str">
        <f t="shared" ref="V30" si="13">IF(OR(C30="SiA",C30="SeA"),1,"")</f>
        <v/>
      </c>
      <c r="W30" s="175"/>
      <c r="X30" s="24"/>
    </row>
    <row r="31" spans="1:28" ht="13.5" customHeight="1" x14ac:dyDescent="0.25">
      <c r="A31" s="266"/>
      <c r="B31" s="193"/>
      <c r="C31" s="168"/>
      <c r="D31" s="26" t="s">
        <v>32</v>
      </c>
      <c r="E31" s="180"/>
      <c r="F31" s="38"/>
      <c r="G31" s="38"/>
      <c r="H31" s="255"/>
      <c r="I31" s="183"/>
      <c r="J31" s="184"/>
      <c r="K31" s="250"/>
      <c r="L31" s="177"/>
      <c r="M31" s="178"/>
      <c r="N31" s="179"/>
      <c r="O31" s="190"/>
      <c r="P31" s="40"/>
      <c r="Q31" s="40"/>
      <c r="R31" s="191"/>
      <c r="S31" s="149"/>
      <c r="T31" s="166"/>
      <c r="U31" s="149"/>
      <c r="V31" s="150"/>
      <c r="W31" s="176"/>
      <c r="X31" s="24"/>
    </row>
    <row r="32" spans="1:28" ht="12.75" customHeight="1" x14ac:dyDescent="0.25">
      <c r="A32" s="266"/>
      <c r="B32" s="167">
        <f ca="1">DATE(Calendrier!$A$1,_xlfn.SHEET()-1,(ROW()/2)-1)</f>
        <v>43511</v>
      </c>
      <c r="C32" s="168"/>
      <c r="D32" s="26" t="s">
        <v>31</v>
      </c>
      <c r="E32" s="170" t="str">
        <f t="shared" si="0"/>
        <v/>
      </c>
      <c r="F32" s="42"/>
      <c r="G32" s="43"/>
      <c r="H32" s="172">
        <f>((G32-F32)+(G33-F33))</f>
        <v>0</v>
      </c>
      <c r="I32" s="173"/>
      <c r="J32" s="174"/>
      <c r="K32" s="185" t="str">
        <f>IF(OR(C32="Cp"),1,"")</f>
        <v/>
      </c>
      <c r="L32" s="161"/>
      <c r="M32" s="161"/>
      <c r="N32" s="161"/>
      <c r="O32" s="189"/>
      <c r="P32" s="40"/>
      <c r="Q32" s="40"/>
      <c r="R32" s="164">
        <f>((Q32-P32)-(Q33-P33))</f>
        <v>0</v>
      </c>
      <c r="S32" s="149"/>
      <c r="T32" s="166"/>
      <c r="U32" s="149"/>
      <c r="V32" s="150" t="str">
        <f t="shared" ref="V32" si="14">IF(OR(C32="SiA",C32="SeA"),1,"")</f>
        <v/>
      </c>
      <c r="W32" s="175"/>
      <c r="X32" s="44"/>
    </row>
    <row r="33" spans="1:24" ht="12.75" customHeight="1" x14ac:dyDescent="0.25">
      <c r="A33" s="266"/>
      <c r="B33" s="167"/>
      <c r="C33" s="168"/>
      <c r="D33" s="26" t="s">
        <v>32</v>
      </c>
      <c r="E33" s="170"/>
      <c r="F33" s="45"/>
      <c r="G33" s="45"/>
      <c r="H33" s="249"/>
      <c r="I33" s="173"/>
      <c r="J33" s="174"/>
      <c r="K33" s="185"/>
      <c r="L33" s="161"/>
      <c r="M33" s="161"/>
      <c r="N33" s="161"/>
      <c r="O33" s="190"/>
      <c r="P33" s="40"/>
      <c r="Q33" s="40"/>
      <c r="R33" s="191"/>
      <c r="S33" s="251"/>
      <c r="T33" s="252"/>
      <c r="U33" s="251"/>
      <c r="V33" s="150"/>
      <c r="W33" s="237"/>
      <c r="X33" s="24"/>
    </row>
    <row r="34" spans="1:24" ht="13.5" customHeight="1" x14ac:dyDescent="0.25">
      <c r="A34" s="266"/>
      <c r="B34" s="167">
        <f ca="1">DATE(Calendrier!$A$1,_xlfn.SHEET()-1,(ROW()/2)-1)</f>
        <v>43512</v>
      </c>
      <c r="C34" s="168"/>
      <c r="D34" s="26" t="s">
        <v>31</v>
      </c>
      <c r="E34" s="170" t="str">
        <f>IF(C34="","",IF(OR(C34="Cp",C34="AM",C34="Re",C34="Fe"),"",1))</f>
        <v/>
      </c>
      <c r="F34" s="46"/>
      <c r="G34" s="47"/>
      <c r="H34" s="246">
        <f>((G34-F34)+(G35-F35))</f>
        <v>0</v>
      </c>
      <c r="I34" s="173"/>
      <c r="J34" s="174"/>
      <c r="K34" s="185" t="str">
        <f>IF(OR(C34="Cp"),1,"")</f>
        <v/>
      </c>
      <c r="L34" s="161"/>
      <c r="M34" s="161"/>
      <c r="N34" s="161"/>
      <c r="O34" s="228"/>
      <c r="P34" s="40"/>
      <c r="Q34" s="40"/>
      <c r="R34" s="245">
        <f>((Q34-P34)-(Q35-P35))</f>
        <v>0</v>
      </c>
      <c r="S34" s="232"/>
      <c r="T34" s="234"/>
      <c r="U34" s="217"/>
      <c r="V34" s="150" t="str">
        <f t="shared" ref="V34" si="15">IF(OR(C34="SiA",C34="SeA"),1,"")</f>
        <v/>
      </c>
      <c r="W34" s="219"/>
      <c r="X34" s="24"/>
    </row>
    <row r="35" spans="1:24" ht="13.5" customHeight="1" x14ac:dyDescent="0.25">
      <c r="A35" s="266"/>
      <c r="B35" s="167"/>
      <c r="C35" s="168"/>
      <c r="D35" s="26" t="s">
        <v>32</v>
      </c>
      <c r="E35" s="170"/>
      <c r="F35" s="49"/>
      <c r="G35" s="50"/>
      <c r="H35" s="240"/>
      <c r="I35" s="173"/>
      <c r="J35" s="174"/>
      <c r="K35" s="185"/>
      <c r="L35" s="161"/>
      <c r="M35" s="161"/>
      <c r="N35" s="161"/>
      <c r="O35" s="228"/>
      <c r="P35" s="40"/>
      <c r="Q35" s="40"/>
      <c r="R35" s="230"/>
      <c r="S35" s="232"/>
      <c r="T35" s="234"/>
      <c r="U35" s="217"/>
      <c r="V35" s="150"/>
      <c r="W35" s="219"/>
      <c r="X35" s="24"/>
    </row>
    <row r="36" spans="1:24" ht="12.75" customHeight="1" x14ac:dyDescent="0.25">
      <c r="A36" s="266"/>
      <c r="B36" s="192">
        <f ca="1">DATE(Calendrier!$A$1,_xlfn.SHEET()-1,(ROW()/2)-1)</f>
        <v>43513</v>
      </c>
      <c r="C36" s="168"/>
      <c r="D36" s="51" t="s">
        <v>31</v>
      </c>
      <c r="E36" s="170" t="str">
        <f t="shared" ref="E36:E60" si="16">IF(C36="","",IF(OR(C36="Cp",C36="AM",C36="Re",C36="Fe"),"",1))</f>
        <v/>
      </c>
      <c r="F36" s="52"/>
      <c r="G36" s="53"/>
      <c r="H36" s="240">
        <f>((G36-F36)+(G37-F37))</f>
        <v>0</v>
      </c>
      <c r="I36" s="242"/>
      <c r="J36" s="184"/>
      <c r="K36" s="185" t="str">
        <f>IF(OR(C36="Cp"),1,"")</f>
        <v/>
      </c>
      <c r="L36" s="225"/>
      <c r="M36" s="226"/>
      <c r="N36" s="227"/>
      <c r="O36" s="228"/>
      <c r="P36" s="54"/>
      <c r="Q36" s="55"/>
      <c r="R36" s="230">
        <f>((Q36-P36)-(Q37-P37))</f>
        <v>0</v>
      </c>
      <c r="S36" s="232"/>
      <c r="T36" s="234"/>
      <c r="U36" s="217"/>
      <c r="V36" s="150" t="str">
        <f t="shared" ref="V36" si="17">IF(OR(C36="SiA",C36="SeA"),1,"")</f>
        <v/>
      </c>
      <c r="W36" s="219"/>
      <c r="X36" s="56"/>
    </row>
    <row r="37" spans="1:24" ht="12.75" customHeight="1" thickBot="1" x14ac:dyDescent="0.3">
      <c r="A37" s="266"/>
      <c r="B37" s="238"/>
      <c r="C37" s="168"/>
      <c r="D37" s="20" t="s">
        <v>32</v>
      </c>
      <c r="E37" s="239"/>
      <c r="F37" s="57"/>
      <c r="G37" s="58"/>
      <c r="H37" s="241"/>
      <c r="I37" s="243"/>
      <c r="J37" s="244"/>
      <c r="K37" s="224"/>
      <c r="L37" s="221"/>
      <c r="M37" s="222"/>
      <c r="N37" s="223"/>
      <c r="O37" s="229"/>
      <c r="P37" s="28"/>
      <c r="Q37" s="29"/>
      <c r="R37" s="231"/>
      <c r="S37" s="233"/>
      <c r="T37" s="235"/>
      <c r="U37" s="218"/>
      <c r="V37" s="150"/>
      <c r="W37" s="220"/>
    </row>
    <row r="38" spans="1:24" ht="12.75" customHeight="1" x14ac:dyDescent="0.25">
      <c r="A38" s="420" t="s">
        <v>127</v>
      </c>
      <c r="B38" s="215">
        <f ca="1">DATE(Calendrier!$A$1,_xlfn.SHEET()-1,(ROW()/2)-1)</f>
        <v>43514</v>
      </c>
      <c r="C38" s="168"/>
      <c r="D38" s="30" t="s">
        <v>31</v>
      </c>
      <c r="E38" s="207" t="str">
        <f t="shared" si="16"/>
        <v/>
      </c>
      <c r="F38" s="59"/>
      <c r="G38" s="59"/>
      <c r="H38" s="199">
        <f>((G38-F38)+(G39-F39))</f>
        <v>0</v>
      </c>
      <c r="I38" s="210"/>
      <c r="J38" s="212"/>
      <c r="K38" s="202"/>
      <c r="L38" s="186"/>
      <c r="M38" s="187"/>
      <c r="N38" s="188"/>
      <c r="O38" s="195"/>
      <c r="P38" s="28"/>
      <c r="Q38" s="29"/>
      <c r="R38" s="164">
        <f>((Q38-P38)-(Q39-P39))</f>
        <v>0</v>
      </c>
      <c r="S38" s="236"/>
      <c r="T38" s="214"/>
      <c r="U38" s="236"/>
      <c r="V38" s="150" t="str">
        <f t="shared" ref="V38" si="18">IF(OR(C38="SiA",C38="SeA"),1,"")</f>
        <v/>
      </c>
      <c r="W38" s="237"/>
    </row>
    <row r="39" spans="1:24" ht="12.75" customHeight="1" thickBot="1" x14ac:dyDescent="0.3">
      <c r="A39" s="419"/>
      <c r="B39" s="216"/>
      <c r="C39" s="168"/>
      <c r="D39" s="34" t="s">
        <v>32</v>
      </c>
      <c r="E39" s="208"/>
      <c r="F39" s="59"/>
      <c r="G39" s="59"/>
      <c r="H39" s="209"/>
      <c r="I39" s="211"/>
      <c r="J39" s="213"/>
      <c r="K39" s="203"/>
      <c r="L39" s="186"/>
      <c r="M39" s="187"/>
      <c r="N39" s="188"/>
      <c r="O39" s="204"/>
      <c r="P39" s="28"/>
      <c r="Q39" s="29"/>
      <c r="R39" s="191"/>
      <c r="S39" s="149"/>
      <c r="T39" s="166"/>
      <c r="U39" s="149"/>
      <c r="V39" s="150"/>
      <c r="W39" s="176"/>
    </row>
    <row r="40" spans="1:24" ht="12.75" customHeight="1" x14ac:dyDescent="0.25">
      <c r="A40" s="414">
        <f>SUM(H38:H51,R38:R51)</f>
        <v>0</v>
      </c>
      <c r="B40" s="215">
        <f ca="1">DATE(Calendrier!$A$1,_xlfn.SHEET()-1,(ROW()/2)-1)</f>
        <v>43515</v>
      </c>
      <c r="C40" s="168"/>
      <c r="D40" s="34" t="s">
        <v>31</v>
      </c>
      <c r="E40" s="207" t="str">
        <f t="shared" si="16"/>
        <v/>
      </c>
      <c r="F40" s="59"/>
      <c r="G40" s="59"/>
      <c r="H40" s="199">
        <f>((G40-F40)+(G41-F41))</f>
        <v>0</v>
      </c>
      <c r="I40" s="210"/>
      <c r="J40" s="212"/>
      <c r="K40" s="202" t="str">
        <f>IF(OR(C40="Cp"),1,"")</f>
        <v/>
      </c>
      <c r="L40" s="186"/>
      <c r="M40" s="187"/>
      <c r="N40" s="188"/>
      <c r="O40" s="195"/>
      <c r="P40" s="28"/>
      <c r="Q40" s="29"/>
      <c r="R40" s="164">
        <f>((Q40-P40)-(Q41-P41))</f>
        <v>0</v>
      </c>
      <c r="S40" s="149"/>
      <c r="T40" s="166"/>
      <c r="U40" s="149"/>
      <c r="V40" s="150" t="str">
        <f t="shared" ref="V40" si="19">IF(OR(C40="SiA",C40="SeA"),1,"")</f>
        <v/>
      </c>
      <c r="W40" s="175"/>
    </row>
    <row r="41" spans="1:24" ht="12.75" customHeight="1" x14ac:dyDescent="0.25">
      <c r="A41" s="248"/>
      <c r="B41" s="216"/>
      <c r="C41" s="168"/>
      <c r="D41" s="34" t="s">
        <v>32</v>
      </c>
      <c r="E41" s="208"/>
      <c r="F41" s="59"/>
      <c r="G41" s="59"/>
      <c r="H41" s="209"/>
      <c r="I41" s="211"/>
      <c r="J41" s="213"/>
      <c r="K41" s="203"/>
      <c r="L41" s="186"/>
      <c r="M41" s="187"/>
      <c r="N41" s="188"/>
      <c r="O41" s="204"/>
      <c r="P41" s="28"/>
      <c r="Q41" s="29"/>
      <c r="R41" s="191"/>
      <c r="S41" s="149"/>
      <c r="T41" s="166"/>
      <c r="U41" s="149"/>
      <c r="V41" s="150"/>
      <c r="W41" s="176"/>
    </row>
    <row r="42" spans="1:24" ht="12.75" customHeight="1" x14ac:dyDescent="0.25">
      <c r="A42" s="248"/>
      <c r="B42" s="215">
        <f ca="1">DATE(Calendrier!$A$1,_xlfn.SHEET()-1,(ROW()/2)-1)</f>
        <v>43516</v>
      </c>
      <c r="C42" s="168"/>
      <c r="D42" s="34" t="s">
        <v>31</v>
      </c>
      <c r="E42" s="207" t="str">
        <f t="shared" si="16"/>
        <v/>
      </c>
      <c r="F42" s="59"/>
      <c r="G42" s="59"/>
      <c r="H42" s="199">
        <f>((G42-F42)+(G43-F43))</f>
        <v>0</v>
      </c>
      <c r="I42" s="210"/>
      <c r="J42" s="212"/>
      <c r="K42" s="202" t="str">
        <f>IF(OR(C42="Cp"),1,"")</f>
        <v/>
      </c>
      <c r="L42" s="186"/>
      <c r="M42" s="187"/>
      <c r="N42" s="188"/>
      <c r="O42" s="195"/>
      <c r="P42" s="28"/>
      <c r="Q42" s="29"/>
      <c r="R42" s="164">
        <f>((Q42-P42)-(Q43-P43))</f>
        <v>0</v>
      </c>
      <c r="S42" s="149"/>
      <c r="T42" s="166"/>
      <c r="U42" s="149"/>
      <c r="V42" s="150" t="str">
        <f t="shared" ref="V42" si="20">IF(OR(C42="SiA",C42="SeA"),1,"")</f>
        <v/>
      </c>
      <c r="W42" s="175"/>
    </row>
    <row r="43" spans="1:24" ht="12.75" customHeight="1" x14ac:dyDescent="0.25">
      <c r="A43" s="248"/>
      <c r="B43" s="216"/>
      <c r="C43" s="168"/>
      <c r="D43" s="34" t="s">
        <v>32</v>
      </c>
      <c r="E43" s="208"/>
      <c r="F43" s="59"/>
      <c r="G43" s="59"/>
      <c r="H43" s="209"/>
      <c r="I43" s="211"/>
      <c r="J43" s="213"/>
      <c r="K43" s="203"/>
      <c r="L43" s="186"/>
      <c r="M43" s="187"/>
      <c r="N43" s="188"/>
      <c r="O43" s="204"/>
      <c r="P43" s="28"/>
      <c r="Q43" s="29"/>
      <c r="R43" s="191"/>
      <c r="S43" s="149"/>
      <c r="T43" s="166"/>
      <c r="U43" s="149"/>
      <c r="V43" s="150"/>
      <c r="W43" s="176"/>
    </row>
    <row r="44" spans="1:24" ht="12.75" customHeight="1" x14ac:dyDescent="0.25">
      <c r="A44" s="248"/>
      <c r="B44" s="205">
        <f ca="1">DATE(Calendrier!$A$1,_xlfn.SHEET()-1,(ROW()/2)-1)</f>
        <v>43517</v>
      </c>
      <c r="C44" s="168"/>
      <c r="D44" s="26" t="s">
        <v>31</v>
      </c>
      <c r="E44" s="207" t="str">
        <f t="shared" si="16"/>
        <v/>
      </c>
      <c r="F44" s="59"/>
      <c r="G44" s="59"/>
      <c r="H44" s="199">
        <f>((G44-F44)+(G45-F45))</f>
        <v>0</v>
      </c>
      <c r="I44" s="210"/>
      <c r="J44" s="212"/>
      <c r="K44" s="202" t="str">
        <f>IF(OR(C44="Cp"),1,"")</f>
        <v/>
      </c>
      <c r="L44" s="186"/>
      <c r="M44" s="187"/>
      <c r="N44" s="188"/>
      <c r="O44" s="195"/>
      <c r="P44" s="28"/>
      <c r="Q44" s="29"/>
      <c r="R44" s="164">
        <f>((Q44-P44)-(Q45-P45))</f>
        <v>0</v>
      </c>
      <c r="S44" s="149"/>
      <c r="T44" s="166"/>
      <c r="U44" s="149"/>
      <c r="V44" s="150" t="str">
        <f t="shared" ref="V44" si="21">IF(OR(C44="SiA",C44="SeA"),1,"")</f>
        <v/>
      </c>
      <c r="W44" s="175"/>
    </row>
    <row r="45" spans="1:24" ht="12.75" customHeight="1" x14ac:dyDescent="0.25">
      <c r="A45" s="248"/>
      <c r="B45" s="206"/>
      <c r="C45" s="168"/>
      <c r="D45" s="26" t="s">
        <v>32</v>
      </c>
      <c r="E45" s="208"/>
      <c r="F45" s="59"/>
      <c r="G45" s="59"/>
      <c r="H45" s="209"/>
      <c r="I45" s="211"/>
      <c r="J45" s="213"/>
      <c r="K45" s="203"/>
      <c r="L45" s="186"/>
      <c r="M45" s="187"/>
      <c r="N45" s="188"/>
      <c r="O45" s="204"/>
      <c r="P45" s="28"/>
      <c r="Q45" s="29"/>
      <c r="R45" s="191"/>
      <c r="S45" s="149"/>
      <c r="T45" s="166"/>
      <c r="U45" s="149"/>
      <c r="V45" s="150"/>
      <c r="W45" s="176"/>
    </row>
    <row r="46" spans="1:24" ht="12.75" customHeight="1" x14ac:dyDescent="0.25">
      <c r="A46" s="248"/>
      <c r="B46" s="205">
        <f ca="1">DATE(Calendrier!$A$1,_xlfn.SHEET()-1,(ROW()/2)-1)</f>
        <v>43518</v>
      </c>
      <c r="C46" s="168"/>
      <c r="D46" s="26" t="s">
        <v>31</v>
      </c>
      <c r="E46" s="207" t="str">
        <f t="shared" si="16"/>
        <v/>
      </c>
      <c r="F46" s="59"/>
      <c r="G46" s="59"/>
      <c r="H46" s="199">
        <f>((G46-F46)+(G47-F47))</f>
        <v>0</v>
      </c>
      <c r="I46" s="210"/>
      <c r="J46" s="212"/>
      <c r="K46" s="202" t="str">
        <f>IF(OR(C46="Cp"),1,"")</f>
        <v/>
      </c>
      <c r="L46" s="177"/>
      <c r="M46" s="178"/>
      <c r="N46" s="179"/>
      <c r="O46" s="195"/>
      <c r="P46" s="28"/>
      <c r="Q46" s="29"/>
      <c r="R46" s="164">
        <f>((Q46-P46)-(Q47-P47))</f>
        <v>0</v>
      </c>
      <c r="S46" s="149"/>
      <c r="T46" s="166"/>
      <c r="U46" s="149"/>
      <c r="V46" s="150" t="str">
        <f t="shared" ref="V46" si="22">IF(OR(C46="SiA",C46="SeA"),1,"")</f>
        <v/>
      </c>
      <c r="W46" s="175"/>
    </row>
    <row r="47" spans="1:24" ht="12.75" customHeight="1" x14ac:dyDescent="0.25">
      <c r="A47" s="248"/>
      <c r="B47" s="206"/>
      <c r="C47" s="168"/>
      <c r="D47" s="26" t="s">
        <v>32</v>
      </c>
      <c r="E47" s="208"/>
      <c r="F47" s="59"/>
      <c r="G47" s="59"/>
      <c r="H47" s="209"/>
      <c r="I47" s="211"/>
      <c r="J47" s="213"/>
      <c r="K47" s="203"/>
      <c r="L47" s="177"/>
      <c r="M47" s="178"/>
      <c r="N47" s="179"/>
      <c r="O47" s="204"/>
      <c r="P47" s="28"/>
      <c r="Q47" s="29"/>
      <c r="R47" s="191"/>
      <c r="S47" s="149"/>
      <c r="T47" s="166"/>
      <c r="U47" s="149"/>
      <c r="V47" s="150"/>
      <c r="W47" s="176"/>
    </row>
    <row r="48" spans="1:24" ht="12.75" customHeight="1" x14ac:dyDescent="0.25">
      <c r="A48" s="248"/>
      <c r="B48" s="196">
        <f ca="1">DATE(Calendrier!$A$1,_xlfn.SHEET()-1,(ROW()/2)-1)</f>
        <v>43519</v>
      </c>
      <c r="C48" s="168"/>
      <c r="D48" s="26" t="s">
        <v>31</v>
      </c>
      <c r="E48" s="198" t="str">
        <f t="shared" si="16"/>
        <v/>
      </c>
      <c r="F48" s="60"/>
      <c r="G48" s="60"/>
      <c r="H48" s="199">
        <f>((G48-F48)+(G49-F49))</f>
        <v>0</v>
      </c>
      <c r="I48" s="200"/>
      <c r="J48" s="201"/>
      <c r="K48" s="194" t="str">
        <f>IF(OR(C48="Cp"),1,"")</f>
        <v/>
      </c>
      <c r="L48" s="177"/>
      <c r="M48" s="178"/>
      <c r="N48" s="179"/>
      <c r="O48" s="195"/>
      <c r="P48" s="36"/>
      <c r="Q48" s="37"/>
      <c r="R48" s="164">
        <f>((Q48-P48)-(Q49-P49))</f>
        <v>0</v>
      </c>
      <c r="S48" s="149"/>
      <c r="T48" s="166"/>
      <c r="U48" s="149"/>
      <c r="V48" s="150" t="str">
        <f t="shared" ref="V48" si="23">IF(OR(C48="SiA",C48="SeA"),1,"")</f>
        <v/>
      </c>
      <c r="W48" s="175"/>
    </row>
    <row r="49" spans="1:24" ht="12.75" customHeight="1" x14ac:dyDescent="0.25">
      <c r="A49" s="248"/>
      <c r="B49" s="197"/>
      <c r="C49" s="168"/>
      <c r="D49" s="26" t="s">
        <v>32</v>
      </c>
      <c r="E49" s="180"/>
      <c r="F49" s="43"/>
      <c r="G49" s="43"/>
      <c r="H49" s="182"/>
      <c r="I49" s="183"/>
      <c r="J49" s="184"/>
      <c r="K49" s="185"/>
      <c r="L49" s="177"/>
      <c r="M49" s="178"/>
      <c r="N49" s="179"/>
      <c r="O49" s="190"/>
      <c r="P49" s="39"/>
      <c r="Q49" s="40"/>
      <c r="R49" s="191"/>
      <c r="S49" s="149"/>
      <c r="T49" s="166"/>
      <c r="U49" s="149"/>
      <c r="V49" s="150"/>
      <c r="W49" s="176"/>
    </row>
    <row r="50" spans="1:24" ht="12.75" customHeight="1" x14ac:dyDescent="0.25">
      <c r="A50" s="248"/>
      <c r="B50" s="193">
        <f ca="1">DATE(Calendrier!$A$1,_xlfn.SHEET()-1,(ROW()/2)-1)</f>
        <v>43520</v>
      </c>
      <c r="C50" s="168"/>
      <c r="D50" s="34" t="s">
        <v>31</v>
      </c>
      <c r="E50" s="180" t="str">
        <f t="shared" si="16"/>
        <v/>
      </c>
      <c r="F50" s="43"/>
      <c r="G50" s="43"/>
      <c r="H50" s="181">
        <f>((G50-F50)+(G51-F51))</f>
        <v>0</v>
      </c>
      <c r="I50" s="183"/>
      <c r="J50" s="184"/>
      <c r="K50" s="185" t="str">
        <f>IF(OR(C50="Cp"),1,"")</f>
        <v/>
      </c>
      <c r="L50" s="186"/>
      <c r="M50" s="187"/>
      <c r="N50" s="188"/>
      <c r="O50" s="189"/>
      <c r="P50" s="39"/>
      <c r="Q50" s="40"/>
      <c r="R50" s="164">
        <f>((Q50-P50)-(Q51-P51))</f>
        <v>0</v>
      </c>
      <c r="S50" s="149"/>
      <c r="T50" s="166"/>
      <c r="U50" s="149"/>
      <c r="V50" s="150" t="str">
        <f t="shared" ref="V50" si="24">IF(OR(C50="SiA",C50="SeA"),1,"")</f>
        <v/>
      </c>
      <c r="W50" s="175"/>
    </row>
    <row r="51" spans="1:24" ht="12.75" customHeight="1" x14ac:dyDescent="0.25">
      <c r="A51" s="248"/>
      <c r="B51" s="193"/>
      <c r="C51" s="168"/>
      <c r="D51" s="34" t="s">
        <v>32</v>
      </c>
      <c r="E51" s="180"/>
      <c r="F51" s="43"/>
      <c r="G51" s="43"/>
      <c r="H51" s="182"/>
      <c r="I51" s="183"/>
      <c r="J51" s="184"/>
      <c r="K51" s="185"/>
      <c r="L51" s="186"/>
      <c r="M51" s="187"/>
      <c r="N51" s="188"/>
      <c r="O51" s="190"/>
      <c r="P51" s="39"/>
      <c r="Q51" s="40"/>
      <c r="R51" s="191"/>
      <c r="S51" s="149"/>
      <c r="T51" s="166"/>
      <c r="U51" s="149"/>
      <c r="V51" s="150"/>
      <c r="W51" s="176"/>
    </row>
    <row r="52" spans="1:24" ht="12.75" customHeight="1" x14ac:dyDescent="0.25">
      <c r="A52" s="48"/>
      <c r="B52" s="193">
        <f ca="1">DATE(Calendrier!$A$1,_xlfn.SHEET()-1,(ROW()/2)-1)</f>
        <v>43521</v>
      </c>
      <c r="C52" s="168"/>
      <c r="D52" s="34" t="s">
        <v>31</v>
      </c>
      <c r="E52" s="180" t="str">
        <f t="shared" si="16"/>
        <v/>
      </c>
      <c r="F52" s="43"/>
      <c r="G52" s="43"/>
      <c r="H52" s="181">
        <f>((G52-F52)+(G53-F53))</f>
        <v>0</v>
      </c>
      <c r="I52" s="183"/>
      <c r="J52" s="184"/>
      <c r="K52" s="185" t="str">
        <f>IF(OR(C52="Cp"),1,"")</f>
        <v/>
      </c>
      <c r="L52" s="186"/>
      <c r="M52" s="187"/>
      <c r="N52" s="188"/>
      <c r="O52" s="189"/>
      <c r="P52" s="39"/>
      <c r="Q52" s="40"/>
      <c r="R52" s="164">
        <f>((Q52-P52)-(Q53-P53))</f>
        <v>0</v>
      </c>
      <c r="S52" s="149"/>
      <c r="T52" s="166"/>
      <c r="U52" s="149"/>
      <c r="V52" s="150" t="str">
        <f t="shared" ref="V52" si="25">IF(OR(C52="SiA",C52="SeA"),1,"")</f>
        <v/>
      </c>
      <c r="W52" s="175"/>
    </row>
    <row r="53" spans="1:24" ht="12.75" customHeight="1" x14ac:dyDescent="0.25">
      <c r="A53" s="48"/>
      <c r="B53" s="193"/>
      <c r="C53" s="168"/>
      <c r="D53" s="34" t="s">
        <v>32</v>
      </c>
      <c r="E53" s="180"/>
      <c r="F53" s="43"/>
      <c r="G53" s="43"/>
      <c r="H53" s="182"/>
      <c r="I53" s="183"/>
      <c r="J53" s="184"/>
      <c r="K53" s="185"/>
      <c r="L53" s="186"/>
      <c r="M53" s="187"/>
      <c r="N53" s="188"/>
      <c r="O53" s="190"/>
      <c r="P53" s="39"/>
      <c r="Q53" s="40"/>
      <c r="R53" s="191"/>
      <c r="S53" s="149"/>
      <c r="T53" s="166"/>
      <c r="U53" s="149"/>
      <c r="V53" s="150"/>
      <c r="W53" s="176"/>
    </row>
    <row r="54" spans="1:24" ht="12.75" customHeight="1" x14ac:dyDescent="0.25">
      <c r="A54" s="48"/>
      <c r="B54" s="193">
        <f ca="1">DATE(Calendrier!$A$1,_xlfn.SHEET()-1,(ROW()/2)-1)</f>
        <v>43522</v>
      </c>
      <c r="C54" s="168"/>
      <c r="D54" s="34" t="s">
        <v>31</v>
      </c>
      <c r="E54" s="180" t="str">
        <f t="shared" si="16"/>
        <v/>
      </c>
      <c r="F54" s="43"/>
      <c r="G54" s="43"/>
      <c r="H54" s="181">
        <f>((G54-F54)+(G55-F55))</f>
        <v>0</v>
      </c>
      <c r="I54" s="183"/>
      <c r="J54" s="184"/>
      <c r="K54" s="185" t="str">
        <f>IF(OR(C54="Cp"),1,"")</f>
        <v/>
      </c>
      <c r="L54" s="186"/>
      <c r="M54" s="187"/>
      <c r="N54" s="188"/>
      <c r="O54" s="189"/>
      <c r="P54" s="39"/>
      <c r="Q54" s="40"/>
      <c r="R54" s="164">
        <f>((Q54-P54)-(Q55-P55))</f>
        <v>0</v>
      </c>
      <c r="S54" s="149"/>
      <c r="T54" s="166"/>
      <c r="U54" s="149"/>
      <c r="V54" s="150" t="str">
        <f t="shared" ref="V54" si="26">IF(OR(C54="SiA",C54="SeA"),1,"")</f>
        <v/>
      </c>
      <c r="W54" s="175"/>
    </row>
    <row r="55" spans="1:24" ht="12.75" customHeight="1" x14ac:dyDescent="0.25">
      <c r="A55" s="48"/>
      <c r="B55" s="193"/>
      <c r="C55" s="168"/>
      <c r="D55" s="34" t="s">
        <v>32</v>
      </c>
      <c r="E55" s="180"/>
      <c r="F55" s="43"/>
      <c r="G55" s="43"/>
      <c r="H55" s="182"/>
      <c r="I55" s="183"/>
      <c r="J55" s="184"/>
      <c r="K55" s="185"/>
      <c r="L55" s="186"/>
      <c r="M55" s="187"/>
      <c r="N55" s="188"/>
      <c r="O55" s="190"/>
      <c r="P55" s="39"/>
      <c r="Q55" s="40"/>
      <c r="R55" s="191"/>
      <c r="S55" s="149"/>
      <c r="T55" s="166"/>
      <c r="U55" s="149"/>
      <c r="V55" s="150"/>
      <c r="W55" s="176"/>
    </row>
    <row r="56" spans="1:24" ht="12.75" customHeight="1" x14ac:dyDescent="0.25">
      <c r="A56" s="48"/>
      <c r="B56" s="193">
        <f ca="1">DATE(Calendrier!$A$1,_xlfn.SHEET()-1,(ROW()/2)-1)</f>
        <v>43523</v>
      </c>
      <c r="C56" s="168"/>
      <c r="D56" s="34" t="s">
        <v>31</v>
      </c>
      <c r="E56" s="180" t="str">
        <f t="shared" si="16"/>
        <v/>
      </c>
      <c r="F56" s="43"/>
      <c r="G56" s="43"/>
      <c r="H56" s="181">
        <f>((G56-F56)+(G57-F57))</f>
        <v>0</v>
      </c>
      <c r="I56" s="183"/>
      <c r="J56" s="184"/>
      <c r="K56" s="185" t="str">
        <f>IF(OR(C56="Cp"),1,"")</f>
        <v/>
      </c>
      <c r="L56" s="186"/>
      <c r="M56" s="187"/>
      <c r="N56" s="188"/>
      <c r="O56" s="189"/>
      <c r="P56" s="39"/>
      <c r="Q56" s="40"/>
      <c r="R56" s="164">
        <f>((Q56-P56)-(Q57-P57))</f>
        <v>0</v>
      </c>
      <c r="S56" s="149"/>
      <c r="T56" s="166"/>
      <c r="U56" s="149"/>
      <c r="V56" s="150" t="str">
        <f t="shared" ref="V56" si="27">IF(OR(C56="SiA",C56="SeA"),1,"")</f>
        <v/>
      </c>
      <c r="W56" s="175"/>
    </row>
    <row r="57" spans="1:24" ht="12.75" customHeight="1" x14ac:dyDescent="0.25">
      <c r="A57" s="48"/>
      <c r="B57" s="193"/>
      <c r="C57" s="168"/>
      <c r="D57" s="34" t="s">
        <v>32</v>
      </c>
      <c r="E57" s="180"/>
      <c r="F57" s="43"/>
      <c r="G57" s="43"/>
      <c r="H57" s="182"/>
      <c r="I57" s="183"/>
      <c r="J57" s="184"/>
      <c r="K57" s="185"/>
      <c r="L57" s="186"/>
      <c r="M57" s="187"/>
      <c r="N57" s="188"/>
      <c r="O57" s="190"/>
      <c r="P57" s="39"/>
      <c r="Q57" s="40"/>
      <c r="R57" s="191"/>
      <c r="S57" s="149"/>
      <c r="T57" s="166"/>
      <c r="U57" s="149"/>
      <c r="V57" s="150"/>
      <c r="W57" s="176"/>
    </row>
    <row r="58" spans="1:24" ht="12.75" customHeight="1" x14ac:dyDescent="0.25">
      <c r="A58" s="48"/>
      <c r="B58" s="192">
        <f ca="1">DATE(Calendrier!$A$1,_xlfn.SHEET()-1,(ROW()/2)-1)</f>
        <v>43524</v>
      </c>
      <c r="C58" s="168"/>
      <c r="D58" s="26" t="s">
        <v>31</v>
      </c>
      <c r="E58" s="180" t="str">
        <f t="shared" si="16"/>
        <v/>
      </c>
      <c r="F58" s="43"/>
      <c r="G58" s="43"/>
      <c r="H58" s="181">
        <f>((G58-F58)+(G59-F59))</f>
        <v>0</v>
      </c>
      <c r="I58" s="183"/>
      <c r="J58" s="184"/>
      <c r="K58" s="185" t="str">
        <f>IF(OR(C58="Cp"),1,"")</f>
        <v/>
      </c>
      <c r="L58" s="186"/>
      <c r="M58" s="187"/>
      <c r="N58" s="188"/>
      <c r="O58" s="189"/>
      <c r="P58" s="39"/>
      <c r="Q58" s="40"/>
      <c r="R58" s="164">
        <f>((Q58-P58)-(Q59-P59))</f>
        <v>0</v>
      </c>
      <c r="S58" s="149"/>
      <c r="T58" s="166"/>
      <c r="U58" s="149"/>
      <c r="V58" s="150" t="str">
        <f t="shared" ref="V58" si="28">IF(OR(C58="SiA",C58="SeA"),1,"")</f>
        <v/>
      </c>
      <c r="W58" s="175"/>
    </row>
    <row r="59" spans="1:24" ht="12.75" customHeight="1" x14ac:dyDescent="0.25">
      <c r="A59" s="48"/>
      <c r="B59" s="192"/>
      <c r="C59" s="168"/>
      <c r="D59" s="26" t="s">
        <v>32</v>
      </c>
      <c r="E59" s="180"/>
      <c r="F59" s="43"/>
      <c r="G59" s="43"/>
      <c r="H59" s="182"/>
      <c r="I59" s="183"/>
      <c r="J59" s="184"/>
      <c r="K59" s="185"/>
      <c r="L59" s="186"/>
      <c r="M59" s="187"/>
      <c r="N59" s="188"/>
      <c r="O59" s="190"/>
      <c r="P59" s="39"/>
      <c r="Q59" s="40"/>
      <c r="R59" s="191"/>
      <c r="S59" s="149"/>
      <c r="T59" s="166"/>
      <c r="U59" s="149"/>
      <c r="V59" s="150"/>
      <c r="W59" s="176"/>
    </row>
    <row r="60" spans="1:24" ht="13.5" customHeight="1" thickBot="1" x14ac:dyDescent="0.3">
      <c r="A60" s="48"/>
      <c r="B60" s="192" t="str">
        <f ca="1">IF(MONTH(DATE(Calendrier!$A$1,_xlfn.SHEET()-1,(ROW()/2)-1))&gt;_xlfn.SHEET()-1,"",DATE(Calendrier!$A$1,_xlfn.SHEET()-1,(ROW()/2)-1))</f>
        <v/>
      </c>
      <c r="C60" s="168"/>
      <c r="D60" s="26" t="s">
        <v>31</v>
      </c>
      <c r="E60" s="180" t="str">
        <f t="shared" si="16"/>
        <v/>
      </c>
      <c r="F60" s="43"/>
      <c r="G60" s="43"/>
      <c r="H60" s="181">
        <f>((G60-F60)+(G61-F61))</f>
        <v>0</v>
      </c>
      <c r="I60" s="183"/>
      <c r="J60" s="184"/>
      <c r="K60" s="159" t="str">
        <f>IF(OR(C60="Cp"),1,"")</f>
        <v/>
      </c>
      <c r="L60" s="186"/>
      <c r="M60" s="187"/>
      <c r="N60" s="188"/>
      <c r="O60" s="162"/>
      <c r="P60" s="39"/>
      <c r="Q60" s="40"/>
      <c r="R60" s="164">
        <f>((Q60-P60)-(Q61-P61))</f>
        <v>0</v>
      </c>
      <c r="S60" s="149"/>
      <c r="T60" s="166"/>
      <c r="U60" s="149"/>
      <c r="V60" s="150" t="str">
        <f t="shared" ref="V60" si="29">IF(OR(C60="SiA",C60="SeA"),1,"")</f>
        <v/>
      </c>
      <c r="W60" s="152"/>
    </row>
    <row r="61" spans="1:24" ht="13.5" customHeight="1" thickBot="1" x14ac:dyDescent="0.3">
      <c r="A61" s="62"/>
      <c r="B61" s="192"/>
      <c r="C61" s="168"/>
      <c r="D61" s="63" t="s">
        <v>32</v>
      </c>
      <c r="E61" s="180"/>
      <c r="F61" s="43"/>
      <c r="G61" s="43"/>
      <c r="H61" s="182"/>
      <c r="I61" s="183"/>
      <c r="J61" s="184"/>
      <c r="K61" s="304"/>
      <c r="L61" s="301"/>
      <c r="M61" s="302"/>
      <c r="N61" s="303"/>
      <c r="O61" s="305"/>
      <c r="P61" s="39"/>
      <c r="Q61" s="64"/>
      <c r="R61" s="191"/>
      <c r="S61" s="149"/>
      <c r="T61" s="166"/>
      <c r="U61" s="149"/>
      <c r="V61" s="150"/>
      <c r="W61" s="300"/>
    </row>
    <row r="62" spans="1:24" ht="16.5" thickBot="1" x14ac:dyDescent="0.3">
      <c r="B62" s="155" t="s">
        <v>36</v>
      </c>
      <c r="C62" s="156"/>
      <c r="D62" s="84"/>
      <c r="E62" s="65">
        <f>SUM(E4:E61)</f>
        <v>2</v>
      </c>
      <c r="F62" s="157">
        <f>SUM(H4:H61)</f>
        <v>6</v>
      </c>
      <c r="G62" s="158"/>
      <c r="H62" s="66"/>
      <c r="I62" s="67">
        <f>SUM(I4:I61)</f>
        <v>0</v>
      </c>
      <c r="J62" s="68">
        <f>SUM(J4:J61)</f>
        <v>0</v>
      </c>
      <c r="K62" s="90">
        <f>SUM(K4:K61)</f>
        <v>1</v>
      </c>
      <c r="L62" s="87"/>
      <c r="M62" s="88"/>
      <c r="N62" s="89" t="s">
        <v>36</v>
      </c>
      <c r="O62" s="85">
        <f>SUM(O4:O61)</f>
        <v>0</v>
      </c>
      <c r="P62" s="74"/>
      <c r="Q62" s="91"/>
      <c r="R62" s="76">
        <f>SUM(R4:R30)</f>
        <v>6</v>
      </c>
      <c r="S62" s="77">
        <f>SUM(S4:S61)</f>
        <v>0</v>
      </c>
      <c r="T62" s="77">
        <f>SUM(T4:T61)</f>
        <v>0</v>
      </c>
      <c r="U62" s="77">
        <f>SUM(U4:U61)</f>
        <v>0</v>
      </c>
      <c r="V62" s="78">
        <f>SUM(V4:V61)</f>
        <v>2</v>
      </c>
      <c r="W62" s="86">
        <f>SUM(W4:W61)</f>
        <v>0</v>
      </c>
      <c r="X62" s="80"/>
    </row>
  </sheetData>
  <mergeCells count="476">
    <mergeCell ref="A5:A9"/>
    <mergeCell ref="A10:A11"/>
    <mergeCell ref="A12:A23"/>
    <mergeCell ref="A24:A25"/>
    <mergeCell ref="A26:A37"/>
    <mergeCell ref="A38:A39"/>
    <mergeCell ref="A40:A51"/>
    <mergeCell ref="J4:J5"/>
    <mergeCell ref="K4:K5"/>
    <mergeCell ref="V4:V5"/>
    <mergeCell ref="W4:W5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B40:B41"/>
    <mergeCell ref="C40:C41"/>
    <mergeCell ref="E40:E41"/>
    <mergeCell ref="H40:H41"/>
    <mergeCell ref="I40:I41"/>
    <mergeCell ref="J40:J41"/>
    <mergeCell ref="K38:K39"/>
    <mergeCell ref="L38:N38"/>
    <mergeCell ref="O38:O39"/>
    <mergeCell ref="T38:T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C44:C45"/>
    <mergeCell ref="E44:E45"/>
    <mergeCell ref="H44:H45"/>
    <mergeCell ref="I44:I45"/>
    <mergeCell ref="J44:J45"/>
    <mergeCell ref="K42:K43"/>
    <mergeCell ref="L42:N42"/>
    <mergeCell ref="O42:O43"/>
    <mergeCell ref="K46:K47"/>
    <mergeCell ref="L46:N46"/>
    <mergeCell ref="O46:O47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52:E53"/>
    <mergeCell ref="H52:H53"/>
    <mergeCell ref="I52:I53"/>
    <mergeCell ref="J52:J53"/>
    <mergeCell ref="K50:K51"/>
    <mergeCell ref="L50:N50"/>
    <mergeCell ref="O50:O51"/>
    <mergeCell ref="U48:U49"/>
    <mergeCell ref="E48:E49"/>
    <mergeCell ref="H48:H49"/>
    <mergeCell ref="I48:I49"/>
    <mergeCell ref="J48:J49"/>
    <mergeCell ref="U52:U53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C56:C57"/>
    <mergeCell ref="E56:E57"/>
    <mergeCell ref="H56:H57"/>
    <mergeCell ref="I56:I57"/>
    <mergeCell ref="J56:J57"/>
    <mergeCell ref="K54:K55"/>
    <mergeCell ref="L54:N54"/>
    <mergeCell ref="O54:O55"/>
    <mergeCell ref="K58:K59"/>
    <mergeCell ref="L58:N58"/>
    <mergeCell ref="O58:O59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B62:C62"/>
    <mergeCell ref="F62:G62"/>
    <mergeCell ref="U60:U61"/>
    <mergeCell ref="V60:V61"/>
    <mergeCell ref="W60:W61"/>
    <mergeCell ref="L61:N61"/>
    <mergeCell ref="K60:K61"/>
    <mergeCell ref="L60:N60"/>
    <mergeCell ref="O60:O61"/>
    <mergeCell ref="R60:R61"/>
    <mergeCell ref="S60:S61"/>
    <mergeCell ref="T60:T61"/>
    <mergeCell ref="B60:B61"/>
    <mergeCell ref="C60:C61"/>
    <mergeCell ref="E60:E61"/>
    <mergeCell ref="H60:H61"/>
    <mergeCell ref="I60:I61"/>
    <mergeCell ref="J60:J61"/>
  </mergeCells>
  <conditionalFormatting sqref="B4:B61 D4:W61">
    <cfRule type="expression" dxfId="59" priority="3">
      <formula>WEEKDAY(INDIRECT("$B"&amp;ROW()-MOD(ROW(),2)),2)&gt;5</formula>
    </cfRule>
  </conditionalFormatting>
  <conditionalFormatting sqref="C4:C61">
    <cfRule type="expression" dxfId="58" priority="2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" xr:uid="{1722AB69-357B-430F-8E1B-36928C4F65B0}">
      <formula1>"Si,SiA,SeA,For,Fe,R3,Réc,Cp,AM"</formula1>
    </dataValidation>
  </dataValidations>
  <pageMargins left="0.7" right="0.7" top="0.75" bottom="0.75" header="0.3" footer="0.3"/>
  <ignoredErrors>
    <ignoredError sqref="H6:H61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F9FE2-EA12-4EEC-9CD4-80B7F1F157CD}">
  <dimension ref="A1:AB66"/>
  <sheetViews>
    <sheetView showZeros="0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59" t="s">
        <v>12</v>
      </c>
      <c r="B3" s="9" t="s">
        <v>13</v>
      </c>
      <c r="C3" s="292" t="s">
        <v>14</v>
      </c>
      <c r="D3" s="293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94" t="s">
        <v>21</v>
      </c>
      <c r="M3" s="295"/>
      <c r="N3" s="296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91"/>
      <c r="B4" s="297">
        <f ca="1">DATE(Calendrier!$A$1,_xlfn.SHEET()-1,(ROW()/2)-1)</f>
        <v>43525</v>
      </c>
      <c r="C4" s="298" t="s">
        <v>120</v>
      </c>
      <c r="D4" s="20" t="s">
        <v>31</v>
      </c>
      <c r="E4" s="299">
        <f t="shared" ref="E4:E32" si="0">IF(C4="","",IF(OR(C4="Cp",C4="AM",C4="Re",C4="Fe"),"",1))</f>
        <v>1</v>
      </c>
      <c r="F4" s="21">
        <v>8</v>
      </c>
      <c r="G4" s="21">
        <v>10</v>
      </c>
      <c r="H4" s="275">
        <f>((G4-F4)+(G5-F5))</f>
        <v>2</v>
      </c>
      <c r="I4" s="276"/>
      <c r="J4" s="277"/>
      <c r="K4" s="278" t="str">
        <f>IF(OR(C4="Cp"),1,"")</f>
        <v/>
      </c>
      <c r="L4" s="284"/>
      <c r="M4" s="285"/>
      <c r="N4" s="286"/>
      <c r="O4" s="287"/>
      <c r="P4" s="22">
        <v>18</v>
      </c>
      <c r="Q4" s="23">
        <v>20</v>
      </c>
      <c r="R4" s="288">
        <f>((Q4-P4)-(Q5-P5))</f>
        <v>2</v>
      </c>
      <c r="S4" s="289"/>
      <c r="T4" s="290"/>
      <c r="U4" s="289"/>
      <c r="V4" s="307">
        <f>IF(OR(C4="SiA",C4="SeA"),1,"")</f>
        <v>1</v>
      </c>
      <c r="W4" s="281"/>
      <c r="X4" s="24"/>
      <c r="Y4" s="25" t="e">
        <f>SUM(#REF!)</f>
        <v>#REF!</v>
      </c>
      <c r="Z4" s="8"/>
    </row>
    <row r="5" spans="1:26" ht="13.5" customHeight="1" x14ac:dyDescent="0.25">
      <c r="A5" s="282">
        <f>SUM(H4:H15)+SUM(R4:R15)</f>
        <v>4</v>
      </c>
      <c r="B5" s="269"/>
      <c r="C5" s="168"/>
      <c r="D5" s="26" t="s">
        <v>32</v>
      </c>
      <c r="E5" s="208"/>
      <c r="F5" s="27"/>
      <c r="G5" s="27"/>
      <c r="H5" s="270"/>
      <c r="I5" s="211"/>
      <c r="J5" s="272"/>
      <c r="K5" s="264"/>
      <c r="L5" s="186"/>
      <c r="M5" s="187"/>
      <c r="N5" s="188"/>
      <c r="O5" s="204"/>
      <c r="P5" s="28"/>
      <c r="Q5" s="29"/>
      <c r="R5" s="191"/>
      <c r="S5" s="149"/>
      <c r="T5" s="166"/>
      <c r="U5" s="149"/>
      <c r="V5" s="150"/>
      <c r="W5" s="176"/>
      <c r="X5" s="24"/>
      <c r="Y5" s="25"/>
      <c r="Z5" s="8"/>
    </row>
    <row r="6" spans="1:26" ht="12.75" customHeight="1" x14ac:dyDescent="0.25">
      <c r="A6" s="266"/>
      <c r="B6" s="268">
        <f ca="1">DATE(Calendrier!$A$1,_xlfn.SHEET()-1,(ROW()/2)-1)</f>
        <v>43526</v>
      </c>
      <c r="C6" s="168" t="s">
        <v>121</v>
      </c>
      <c r="D6" s="30" t="s">
        <v>31</v>
      </c>
      <c r="E6" s="207" t="str">
        <f t="shared" si="0"/>
        <v/>
      </c>
      <c r="F6" s="31"/>
      <c r="G6" s="31"/>
      <c r="H6" s="262">
        <f>((G6-F6)+(G7-F7))</f>
        <v>0</v>
      </c>
      <c r="I6" s="273"/>
      <c r="J6" s="271"/>
      <c r="K6" s="263">
        <f>IF(OR(C6="Cp"),1,"")</f>
        <v>1</v>
      </c>
      <c r="L6" s="186"/>
      <c r="M6" s="187"/>
      <c r="N6" s="188"/>
      <c r="O6" s="195"/>
      <c r="P6" s="28"/>
      <c r="Q6" s="29"/>
      <c r="R6" s="164">
        <f>((Q6-P6)-(Q7-P7))</f>
        <v>0</v>
      </c>
      <c r="S6" s="149"/>
      <c r="T6" s="166"/>
      <c r="U6" s="149"/>
      <c r="V6" s="150" t="str">
        <f>IF(OR(C6="SiA",C6="SeA"),1,"")</f>
        <v/>
      </c>
      <c r="W6" s="175"/>
      <c r="X6" s="32"/>
      <c r="Y6" s="33" t="e">
        <f>SUM(#REF!)</f>
        <v>#REF!</v>
      </c>
      <c r="Z6" s="8"/>
    </row>
    <row r="7" spans="1:26" ht="12.75" customHeight="1" x14ac:dyDescent="0.25">
      <c r="A7" s="266"/>
      <c r="B7" s="269"/>
      <c r="C7" s="168"/>
      <c r="D7" s="34" t="s">
        <v>32</v>
      </c>
      <c r="E7" s="208"/>
      <c r="F7" s="31"/>
      <c r="G7" s="31"/>
      <c r="H7" s="270"/>
      <c r="I7" s="274"/>
      <c r="J7" s="272"/>
      <c r="K7" s="264"/>
      <c r="L7" s="186"/>
      <c r="M7" s="187"/>
      <c r="N7" s="188"/>
      <c r="O7" s="204"/>
      <c r="P7" s="28"/>
      <c r="Q7" s="29"/>
      <c r="R7" s="191"/>
      <c r="S7" s="149"/>
      <c r="T7" s="166"/>
      <c r="U7" s="149"/>
      <c r="V7" s="150"/>
      <c r="W7" s="176"/>
      <c r="X7" s="32"/>
      <c r="Y7" s="33"/>
      <c r="Z7" s="8"/>
    </row>
    <row r="8" spans="1:26" ht="12.75" customHeight="1" x14ac:dyDescent="0.25">
      <c r="A8" s="266"/>
      <c r="B8" s="268">
        <f ca="1">DATE(Calendrier!$A$1,_xlfn.SHEET()-1,(ROW()/2)-1)</f>
        <v>43527</v>
      </c>
      <c r="C8" s="168" t="s">
        <v>122</v>
      </c>
      <c r="D8" s="34" t="s">
        <v>31</v>
      </c>
      <c r="E8" s="207">
        <f t="shared" si="0"/>
        <v>1</v>
      </c>
      <c r="F8" s="31"/>
      <c r="G8" s="31"/>
      <c r="H8" s="262">
        <f>((G8-F8)+(G9-F9))</f>
        <v>0</v>
      </c>
      <c r="I8" s="273"/>
      <c r="J8" s="271"/>
      <c r="K8" s="263" t="str">
        <f>IF(OR(C8="Cp"),1,"")</f>
        <v/>
      </c>
      <c r="L8" s="186"/>
      <c r="M8" s="187"/>
      <c r="N8" s="188"/>
      <c r="O8" s="195"/>
      <c r="P8" s="28"/>
      <c r="Q8" s="29"/>
      <c r="R8" s="164">
        <f>((Q8-P8)-(Q9-P9))</f>
        <v>0</v>
      </c>
      <c r="S8" s="149"/>
      <c r="T8" s="166"/>
      <c r="U8" s="149"/>
      <c r="V8" s="150">
        <f>IF(OR(C8="SiA",C8="SeA"),1,"")</f>
        <v>1</v>
      </c>
      <c r="W8" s="175"/>
      <c r="X8" s="32"/>
      <c r="Y8" s="33"/>
      <c r="Z8" s="8"/>
    </row>
    <row r="9" spans="1:26" ht="12.75" customHeight="1" x14ac:dyDescent="0.25">
      <c r="A9" s="266"/>
      <c r="B9" s="269"/>
      <c r="C9" s="168"/>
      <c r="D9" s="34" t="s">
        <v>32</v>
      </c>
      <c r="E9" s="208"/>
      <c r="F9" s="31"/>
      <c r="G9" s="31"/>
      <c r="H9" s="270"/>
      <c r="I9" s="274"/>
      <c r="J9" s="272"/>
      <c r="K9" s="264"/>
      <c r="L9" s="186"/>
      <c r="M9" s="187"/>
      <c r="N9" s="188"/>
      <c r="O9" s="204"/>
      <c r="P9" s="28"/>
      <c r="Q9" s="29"/>
      <c r="R9" s="191"/>
      <c r="S9" s="149"/>
      <c r="T9" s="166"/>
      <c r="U9" s="149"/>
      <c r="V9" s="150"/>
      <c r="W9" s="176"/>
      <c r="X9" s="32"/>
      <c r="Y9" s="33"/>
      <c r="Z9" s="8"/>
    </row>
    <row r="10" spans="1:26" ht="12.75" customHeight="1" x14ac:dyDescent="0.25">
      <c r="A10" s="266"/>
      <c r="B10" s="268">
        <f ca="1">DATE(Calendrier!$A$1,_xlfn.SHEET()-1,(ROW()/2)-1)</f>
        <v>43528</v>
      </c>
      <c r="C10" s="168"/>
      <c r="D10" s="34" t="s">
        <v>31</v>
      </c>
      <c r="E10" s="207" t="str">
        <f t="shared" si="0"/>
        <v/>
      </c>
      <c r="F10" s="31"/>
      <c r="G10" s="31"/>
      <c r="H10" s="262">
        <f>((G10-F10)+(G11-F11))</f>
        <v>0</v>
      </c>
      <c r="I10" s="273"/>
      <c r="J10" s="271"/>
      <c r="K10" s="263" t="str">
        <f>IF(OR(C10="Cp"),1,"")</f>
        <v/>
      </c>
      <c r="L10" s="186"/>
      <c r="M10" s="187"/>
      <c r="N10" s="188"/>
      <c r="O10" s="195"/>
      <c r="P10" s="28"/>
      <c r="Q10" s="29"/>
      <c r="R10" s="164">
        <f>((Q10-P10)-(Q11-P11))</f>
        <v>0</v>
      </c>
      <c r="S10" s="149"/>
      <c r="T10" s="166"/>
      <c r="U10" s="149"/>
      <c r="V10" s="150" t="str">
        <f>IF(OR(C10="SiA",C10="SeA"),1,"")</f>
        <v/>
      </c>
      <c r="W10" s="175"/>
      <c r="X10" s="32"/>
      <c r="Z10" s="8"/>
    </row>
    <row r="11" spans="1:26" ht="12.75" customHeight="1" x14ac:dyDescent="0.25">
      <c r="A11" s="266"/>
      <c r="B11" s="269"/>
      <c r="C11" s="168"/>
      <c r="D11" s="34" t="s">
        <v>32</v>
      </c>
      <c r="E11" s="208"/>
      <c r="F11" s="31"/>
      <c r="G11" s="31"/>
      <c r="H11" s="270"/>
      <c r="I11" s="274"/>
      <c r="J11" s="272"/>
      <c r="K11" s="264"/>
      <c r="L11" s="186"/>
      <c r="M11" s="187"/>
      <c r="N11" s="188"/>
      <c r="O11" s="204"/>
      <c r="P11" s="28"/>
      <c r="Q11" s="29"/>
      <c r="R11" s="191"/>
      <c r="S11" s="149"/>
      <c r="T11" s="166"/>
      <c r="U11" s="149"/>
      <c r="V11" s="150"/>
      <c r="W11" s="176"/>
      <c r="X11" s="32"/>
      <c r="Z11" s="8"/>
    </row>
    <row r="12" spans="1:26" ht="12.75" customHeight="1" x14ac:dyDescent="0.25">
      <c r="A12" s="266"/>
      <c r="B12" s="268">
        <f ca="1">DATE(Calendrier!$A$1,_xlfn.SHEET()-1,(ROW()/2)-1)</f>
        <v>43529</v>
      </c>
      <c r="C12" s="168"/>
      <c r="D12" s="26" t="s">
        <v>31</v>
      </c>
      <c r="E12" s="207" t="str">
        <f t="shared" si="0"/>
        <v/>
      </c>
      <c r="F12" s="31"/>
      <c r="G12" s="31"/>
      <c r="H12" s="262">
        <f>((G12-F12)+(G13-F13))</f>
        <v>0</v>
      </c>
      <c r="I12" s="210"/>
      <c r="J12" s="271"/>
      <c r="K12" s="263" t="str">
        <f>IF(OR(C12="Cp"),1,"")</f>
        <v/>
      </c>
      <c r="L12" s="186"/>
      <c r="M12" s="187"/>
      <c r="N12" s="188"/>
      <c r="O12" s="195"/>
      <c r="P12" s="28"/>
      <c r="Q12" s="29"/>
      <c r="R12" s="164">
        <f>((Q12-P12)-(Q13-P13))</f>
        <v>0</v>
      </c>
      <c r="S12" s="149"/>
      <c r="T12" s="166"/>
      <c r="U12" s="149"/>
      <c r="V12" s="150" t="str">
        <f>IF(OR(C12="SiA",C12="SeA"),1,"")</f>
        <v/>
      </c>
      <c r="W12" s="175"/>
      <c r="X12" s="32"/>
      <c r="Z12" s="8"/>
    </row>
    <row r="13" spans="1:26" ht="12.75" customHeight="1" x14ac:dyDescent="0.25">
      <c r="A13" s="266"/>
      <c r="B13" s="269"/>
      <c r="C13" s="168"/>
      <c r="D13" s="26" t="s">
        <v>32</v>
      </c>
      <c r="E13" s="208"/>
      <c r="F13" s="31"/>
      <c r="G13" s="31"/>
      <c r="H13" s="270"/>
      <c r="I13" s="211"/>
      <c r="J13" s="272"/>
      <c r="K13" s="264"/>
      <c r="L13" s="186"/>
      <c r="M13" s="187"/>
      <c r="N13" s="188"/>
      <c r="O13" s="204"/>
      <c r="P13" s="28"/>
      <c r="Q13" s="29"/>
      <c r="R13" s="191"/>
      <c r="S13" s="149"/>
      <c r="T13" s="166"/>
      <c r="U13" s="149"/>
      <c r="V13" s="150"/>
      <c r="W13" s="176"/>
      <c r="X13" s="32"/>
      <c r="Z13" s="8"/>
    </row>
    <row r="14" spans="1:26" ht="12.75" customHeight="1" thickBot="1" x14ac:dyDescent="0.3">
      <c r="A14" s="283"/>
      <c r="B14" s="268">
        <f ca="1">DATE(Calendrier!$A$1,_xlfn.SHEET()-1,(ROW()/2)-1)</f>
        <v>43530</v>
      </c>
      <c r="C14" s="168"/>
      <c r="D14" s="26" t="s">
        <v>31</v>
      </c>
      <c r="E14" s="207" t="str">
        <f t="shared" si="0"/>
        <v/>
      </c>
      <c r="F14" s="31"/>
      <c r="G14" s="31"/>
      <c r="H14" s="262">
        <f>((G14-F14)+(G15-F15))</f>
        <v>0</v>
      </c>
      <c r="I14" s="210"/>
      <c r="J14" s="271"/>
      <c r="K14" s="263" t="str">
        <f>IF(OR(C14="Cp"),1,"")</f>
        <v/>
      </c>
      <c r="L14" s="177"/>
      <c r="M14" s="178"/>
      <c r="N14" s="179"/>
      <c r="O14" s="195"/>
      <c r="P14" s="28"/>
      <c r="Q14" s="29"/>
      <c r="R14" s="164">
        <f>((Q14-P14)-(Q15-P15))</f>
        <v>0</v>
      </c>
      <c r="S14" s="149"/>
      <c r="T14" s="166"/>
      <c r="U14" s="149"/>
      <c r="V14" s="150" t="str">
        <f>IF(OR(C14="SiA",C14="SeA"),1,"")</f>
        <v/>
      </c>
      <c r="W14" s="175"/>
      <c r="X14" s="32"/>
      <c r="Z14" s="8"/>
    </row>
    <row r="15" spans="1:26" ht="13.5" customHeight="1" x14ac:dyDescent="0.25">
      <c r="A15" s="259" t="s">
        <v>33</v>
      </c>
      <c r="B15" s="269"/>
      <c r="C15" s="168"/>
      <c r="D15" s="26" t="s">
        <v>32</v>
      </c>
      <c r="E15" s="208"/>
      <c r="F15" s="31"/>
      <c r="G15" s="31"/>
      <c r="H15" s="270"/>
      <c r="I15" s="211"/>
      <c r="J15" s="272"/>
      <c r="K15" s="264"/>
      <c r="L15" s="177"/>
      <c r="M15" s="178"/>
      <c r="N15" s="179"/>
      <c r="O15" s="204"/>
      <c r="P15" s="28"/>
      <c r="Q15" s="29"/>
      <c r="R15" s="191"/>
      <c r="S15" s="149"/>
      <c r="T15" s="166"/>
      <c r="U15" s="149"/>
      <c r="V15" s="150"/>
      <c r="W15" s="176"/>
      <c r="X15" s="32"/>
      <c r="Z15" s="8"/>
    </row>
    <row r="16" spans="1:26" ht="12.75" customHeight="1" thickBot="1" x14ac:dyDescent="0.3">
      <c r="A16" s="260"/>
      <c r="B16" s="261">
        <f ca="1">DATE(Calendrier!$A$1,_xlfn.SHEET()-1,(ROW()/2)-1)</f>
        <v>43531</v>
      </c>
      <c r="C16" s="168"/>
      <c r="D16" s="26" t="s">
        <v>31</v>
      </c>
      <c r="E16" s="198" t="str">
        <f t="shared" si="0"/>
        <v/>
      </c>
      <c r="F16" s="35">
        <v>8</v>
      </c>
      <c r="G16" s="35">
        <v>10</v>
      </c>
      <c r="H16" s="262">
        <f>((G16-F16)+(G17-F17))</f>
        <v>2</v>
      </c>
      <c r="I16" s="200"/>
      <c r="J16" s="257"/>
      <c r="K16" s="258" t="str">
        <f>IF(OR(C16="Cp"),1,"")</f>
        <v/>
      </c>
      <c r="L16" s="177"/>
      <c r="M16" s="178"/>
      <c r="N16" s="179"/>
      <c r="O16" s="195"/>
      <c r="P16" s="36">
        <v>18</v>
      </c>
      <c r="Q16" s="37">
        <v>20</v>
      </c>
      <c r="R16" s="164">
        <f>((Q16-P16)-(Q17-P17))</f>
        <v>2</v>
      </c>
      <c r="S16" s="149"/>
      <c r="T16" s="166"/>
      <c r="U16" s="149"/>
      <c r="V16" s="150" t="str">
        <f>IF(OR(C16="SiA",C16="SeA"),1,"")</f>
        <v/>
      </c>
      <c r="W16" s="175"/>
      <c r="X16" s="24"/>
      <c r="Z16" s="8"/>
    </row>
    <row r="17" spans="1:28" ht="13.5" customHeight="1" x14ac:dyDescent="0.25">
      <c r="A17" s="265">
        <f>SUM(H16:H31)+SUM(R16:R31)</f>
        <v>4</v>
      </c>
      <c r="B17" s="193"/>
      <c r="C17" s="168"/>
      <c r="D17" s="26" t="s">
        <v>32</v>
      </c>
      <c r="E17" s="180"/>
      <c r="F17" s="38"/>
      <c r="G17" s="38"/>
      <c r="H17" s="255"/>
      <c r="I17" s="183"/>
      <c r="J17" s="256"/>
      <c r="K17" s="250"/>
      <c r="L17" s="177"/>
      <c r="M17" s="178"/>
      <c r="N17" s="179"/>
      <c r="O17" s="190"/>
      <c r="P17" s="39"/>
      <c r="Q17" s="40"/>
      <c r="R17" s="191"/>
      <c r="S17" s="149"/>
      <c r="T17" s="166"/>
      <c r="U17" s="149"/>
      <c r="V17" s="150"/>
      <c r="W17" s="176"/>
      <c r="X17" s="24"/>
      <c r="Z17" s="8"/>
    </row>
    <row r="18" spans="1:28" ht="12.75" customHeight="1" x14ac:dyDescent="0.25">
      <c r="A18" s="266"/>
      <c r="B18" s="193">
        <f ca="1">DATE(Calendrier!$A$1,_xlfn.SHEET()-1,(ROW()/2)-1)</f>
        <v>43532</v>
      </c>
      <c r="C18" s="168"/>
      <c r="D18" s="34" t="s">
        <v>31</v>
      </c>
      <c r="E18" s="180" t="str">
        <f t="shared" si="0"/>
        <v/>
      </c>
      <c r="F18" s="38"/>
      <c r="G18" s="38"/>
      <c r="H18" s="254">
        <f>((G18-F18)+(G19-F19))</f>
        <v>0</v>
      </c>
      <c r="I18" s="183"/>
      <c r="J18" s="256"/>
      <c r="K18" s="250" t="str">
        <f>IF(OR(C18="Cp"),1,"")</f>
        <v/>
      </c>
      <c r="L18" s="186"/>
      <c r="M18" s="187"/>
      <c r="N18" s="188"/>
      <c r="O18" s="189"/>
      <c r="P18" s="39"/>
      <c r="Q18" s="40"/>
      <c r="R18" s="164">
        <f>((Q18-P18)-(Q19-P19))</f>
        <v>0</v>
      </c>
      <c r="S18" s="149"/>
      <c r="T18" s="166"/>
      <c r="U18" s="149"/>
      <c r="V18" s="150" t="str">
        <f>IF(OR(C18="SiA",C18="SeA"),1,"")</f>
        <v/>
      </c>
      <c r="W18" s="175"/>
      <c r="X18" s="32"/>
      <c r="Z18" s="8"/>
    </row>
    <row r="19" spans="1:28" ht="12.75" customHeight="1" x14ac:dyDescent="0.25">
      <c r="A19" s="266"/>
      <c r="B19" s="193"/>
      <c r="C19" s="168"/>
      <c r="D19" s="34" t="s">
        <v>32</v>
      </c>
      <c r="E19" s="180"/>
      <c r="F19" s="38"/>
      <c r="G19" s="38"/>
      <c r="H19" s="255"/>
      <c r="I19" s="183"/>
      <c r="J19" s="256"/>
      <c r="K19" s="250"/>
      <c r="L19" s="186"/>
      <c r="M19" s="187"/>
      <c r="N19" s="188"/>
      <c r="O19" s="190"/>
      <c r="P19" s="39"/>
      <c r="Q19" s="40"/>
      <c r="R19" s="191"/>
      <c r="S19" s="149"/>
      <c r="T19" s="166"/>
      <c r="U19" s="149"/>
      <c r="V19" s="150"/>
      <c r="W19" s="176"/>
      <c r="X19" s="32"/>
      <c r="Z19" s="8"/>
    </row>
    <row r="20" spans="1:28" ht="12.75" customHeight="1" x14ac:dyDescent="0.25">
      <c r="A20" s="266"/>
      <c r="B20" s="193">
        <f ca="1">DATE(Calendrier!$A$1,_xlfn.SHEET()-1,(ROW()/2)-1)</f>
        <v>43533</v>
      </c>
      <c r="C20" s="168"/>
      <c r="D20" s="34" t="s">
        <v>31</v>
      </c>
      <c r="E20" s="180" t="str">
        <f t="shared" si="0"/>
        <v/>
      </c>
      <c r="F20" s="38"/>
      <c r="G20" s="38"/>
      <c r="H20" s="254">
        <f>((G20-F20)+(G21-F21))</f>
        <v>0</v>
      </c>
      <c r="I20" s="183"/>
      <c r="J20" s="256"/>
      <c r="K20" s="250" t="str">
        <f>IF(OR(C20="Cp"),1,"")</f>
        <v/>
      </c>
      <c r="L20" s="186"/>
      <c r="M20" s="187"/>
      <c r="N20" s="188"/>
      <c r="O20" s="189"/>
      <c r="P20" s="39"/>
      <c r="Q20" s="40"/>
      <c r="R20" s="164">
        <f>((Q20-P20)-(Q21-P21))</f>
        <v>0</v>
      </c>
      <c r="S20" s="149"/>
      <c r="T20" s="166"/>
      <c r="U20" s="149"/>
      <c r="V20" s="150" t="str">
        <f>IF(OR(C20="SiA",C20="SeA"),1,"")</f>
        <v/>
      </c>
      <c r="W20" s="175"/>
      <c r="X20" s="32"/>
      <c r="Z20" s="8"/>
    </row>
    <row r="21" spans="1:28" ht="12.75" customHeight="1" x14ac:dyDescent="0.25">
      <c r="A21" s="266"/>
      <c r="B21" s="193"/>
      <c r="C21" s="168"/>
      <c r="D21" s="34" t="s">
        <v>32</v>
      </c>
      <c r="E21" s="180"/>
      <c r="F21" s="38"/>
      <c r="G21" s="38"/>
      <c r="H21" s="255"/>
      <c r="I21" s="183"/>
      <c r="J21" s="256"/>
      <c r="K21" s="250"/>
      <c r="L21" s="186"/>
      <c r="M21" s="187"/>
      <c r="N21" s="188"/>
      <c r="O21" s="190"/>
      <c r="P21" s="39"/>
      <c r="Q21" s="40"/>
      <c r="R21" s="191"/>
      <c r="S21" s="149"/>
      <c r="T21" s="166"/>
      <c r="U21" s="149"/>
      <c r="V21" s="150"/>
      <c r="W21" s="176"/>
      <c r="X21" s="32"/>
      <c r="Z21" s="8"/>
    </row>
    <row r="22" spans="1:28" ht="12.75" customHeight="1" x14ac:dyDescent="0.25">
      <c r="A22" s="266"/>
      <c r="B22" s="193">
        <f ca="1">DATE(Calendrier!$A$1,_xlfn.SHEET()-1,(ROW()/2)-1)</f>
        <v>43534</v>
      </c>
      <c r="C22" s="168"/>
      <c r="D22" s="34" t="s">
        <v>31</v>
      </c>
      <c r="E22" s="180" t="str">
        <f t="shared" si="0"/>
        <v/>
      </c>
      <c r="F22" s="38"/>
      <c r="G22" s="38"/>
      <c r="H22" s="254">
        <f>((G22-F22)+(G23-F23))</f>
        <v>0</v>
      </c>
      <c r="I22" s="183"/>
      <c r="J22" s="256"/>
      <c r="K22" s="250" t="str">
        <f>IF(OR(C22="Cp"),1,"")</f>
        <v/>
      </c>
      <c r="L22" s="186"/>
      <c r="M22" s="187"/>
      <c r="N22" s="188"/>
      <c r="O22" s="189"/>
      <c r="P22" s="39"/>
      <c r="Q22" s="40"/>
      <c r="R22" s="164">
        <f>((Q22-P22)-(Q23-P23))</f>
        <v>0</v>
      </c>
      <c r="S22" s="149"/>
      <c r="T22" s="166"/>
      <c r="U22" s="149"/>
      <c r="V22" s="150" t="str">
        <f>IF(OR(C22="SiA",C22="SeA"),1,"")</f>
        <v/>
      </c>
      <c r="W22" s="175"/>
      <c r="X22" s="32"/>
      <c r="Z22" s="8"/>
    </row>
    <row r="23" spans="1:28" ht="12.75" customHeight="1" x14ac:dyDescent="0.25">
      <c r="A23" s="266"/>
      <c r="B23" s="193"/>
      <c r="C23" s="168"/>
      <c r="D23" s="34" t="s">
        <v>32</v>
      </c>
      <c r="E23" s="180"/>
      <c r="F23" s="38"/>
      <c r="G23" s="38"/>
      <c r="H23" s="255"/>
      <c r="I23" s="183"/>
      <c r="J23" s="256"/>
      <c r="K23" s="250"/>
      <c r="L23" s="186"/>
      <c r="M23" s="187"/>
      <c r="N23" s="188"/>
      <c r="O23" s="190"/>
      <c r="P23" s="39"/>
      <c r="Q23" s="40"/>
      <c r="R23" s="191"/>
      <c r="S23" s="149"/>
      <c r="T23" s="166"/>
      <c r="U23" s="149"/>
      <c r="V23" s="150"/>
      <c r="W23" s="176"/>
      <c r="X23" s="32"/>
      <c r="Z23" s="8"/>
    </row>
    <row r="24" spans="1:28" ht="12.75" customHeight="1" x14ac:dyDescent="0.25">
      <c r="A24" s="266"/>
      <c r="B24" s="193">
        <f ca="1">DATE(Calendrier!$A$1,_xlfn.SHEET()-1,(ROW()/2)-1)</f>
        <v>43535</v>
      </c>
      <c r="C24" s="168"/>
      <c r="D24" s="34" t="s">
        <v>31</v>
      </c>
      <c r="E24" s="180" t="str">
        <f t="shared" si="0"/>
        <v/>
      </c>
      <c r="F24" s="38"/>
      <c r="G24" s="38"/>
      <c r="H24" s="254">
        <f>((G24-F24)+(G25-F25))</f>
        <v>0</v>
      </c>
      <c r="I24" s="183"/>
      <c r="J24" s="256"/>
      <c r="K24" s="250" t="str">
        <f>IF(OR(C24="Cp"),1,"")</f>
        <v/>
      </c>
      <c r="L24" s="186"/>
      <c r="M24" s="187"/>
      <c r="N24" s="188"/>
      <c r="O24" s="189"/>
      <c r="P24" s="39"/>
      <c r="Q24" s="40"/>
      <c r="R24" s="164">
        <f>((Q24-P24)-(Q25-P25))</f>
        <v>0</v>
      </c>
      <c r="S24" s="149"/>
      <c r="T24" s="166"/>
      <c r="U24" s="149"/>
      <c r="V24" s="150" t="str">
        <f>IF(OR(C24="SiA",C24="SeA"),1,"")</f>
        <v/>
      </c>
      <c r="W24" s="175"/>
      <c r="X24" s="32"/>
    </row>
    <row r="25" spans="1:28" ht="12.75" customHeight="1" x14ac:dyDescent="0.25">
      <c r="A25" s="266"/>
      <c r="B25" s="193"/>
      <c r="C25" s="168"/>
      <c r="D25" s="34" t="s">
        <v>32</v>
      </c>
      <c r="E25" s="180"/>
      <c r="F25" s="38"/>
      <c r="G25" s="38"/>
      <c r="H25" s="255"/>
      <c r="I25" s="183"/>
      <c r="J25" s="256"/>
      <c r="K25" s="250"/>
      <c r="L25" s="186"/>
      <c r="M25" s="187"/>
      <c r="N25" s="188"/>
      <c r="O25" s="190"/>
      <c r="P25" s="39"/>
      <c r="Q25" s="40"/>
      <c r="R25" s="191"/>
      <c r="S25" s="149"/>
      <c r="T25" s="166"/>
      <c r="U25" s="149"/>
      <c r="V25" s="150"/>
      <c r="W25" s="176"/>
      <c r="X25" s="32"/>
    </row>
    <row r="26" spans="1:28" ht="12.75" customHeight="1" x14ac:dyDescent="0.25">
      <c r="A26" s="266"/>
      <c r="B26" s="193">
        <f ca="1">DATE(Calendrier!$A$1,_xlfn.SHEET()-1,(ROW()/2)-1)</f>
        <v>43536</v>
      </c>
      <c r="C26" s="168"/>
      <c r="D26" s="26" t="s">
        <v>31</v>
      </c>
      <c r="E26" s="180" t="str">
        <f t="shared" si="0"/>
        <v/>
      </c>
      <c r="F26" s="38"/>
      <c r="G26" s="38"/>
      <c r="H26" s="254">
        <f>((G26-F26)+(G27-F27))</f>
        <v>0</v>
      </c>
      <c r="I26" s="183"/>
      <c r="J26" s="256"/>
      <c r="K26" s="250" t="str">
        <f>IF(OR(C26="Cp"),1,"")</f>
        <v/>
      </c>
      <c r="L26" s="186"/>
      <c r="M26" s="187"/>
      <c r="N26" s="188"/>
      <c r="O26" s="189"/>
      <c r="P26" s="39"/>
      <c r="Q26" s="40"/>
      <c r="R26" s="164">
        <f>((Q26-P26)-(Q27-P27))</f>
        <v>0</v>
      </c>
      <c r="S26" s="149"/>
      <c r="T26" s="166"/>
      <c r="U26" s="149"/>
      <c r="V26" s="150" t="str">
        <f>IF(OR(C26="SiA",C26="SeA"),1,"")</f>
        <v/>
      </c>
      <c r="W26" s="175"/>
      <c r="X26" s="32"/>
      <c r="AB26" s="41"/>
    </row>
    <row r="27" spans="1:28" ht="12.75" customHeight="1" x14ac:dyDescent="0.25">
      <c r="A27" s="266"/>
      <c r="B27" s="193"/>
      <c r="C27" s="168"/>
      <c r="D27" s="26" t="s">
        <v>32</v>
      </c>
      <c r="E27" s="180"/>
      <c r="F27" s="38"/>
      <c r="G27" s="38"/>
      <c r="H27" s="255"/>
      <c r="I27" s="183"/>
      <c r="J27" s="256"/>
      <c r="K27" s="250"/>
      <c r="L27" s="186"/>
      <c r="M27" s="187"/>
      <c r="N27" s="188"/>
      <c r="O27" s="190"/>
      <c r="P27" s="39"/>
      <c r="Q27" s="40"/>
      <c r="R27" s="191"/>
      <c r="S27" s="149"/>
      <c r="T27" s="166"/>
      <c r="U27" s="149"/>
      <c r="V27" s="150"/>
      <c r="W27" s="176"/>
      <c r="X27" s="32"/>
      <c r="AB27" s="41"/>
    </row>
    <row r="28" spans="1:28" ht="12.75" customHeight="1" thickBot="1" x14ac:dyDescent="0.3">
      <c r="A28" s="267"/>
      <c r="B28" s="193">
        <f ca="1">DATE(Calendrier!$A$1,_xlfn.SHEET()-1,(ROW()/2)-1)</f>
        <v>43537</v>
      </c>
      <c r="C28" s="168"/>
      <c r="D28" s="26" t="s">
        <v>31</v>
      </c>
      <c r="E28" s="180" t="str">
        <f t="shared" si="0"/>
        <v/>
      </c>
      <c r="F28" s="38"/>
      <c r="G28" s="38"/>
      <c r="H28" s="254">
        <f>((G28-F28)+(G29-F29))</f>
        <v>0</v>
      </c>
      <c r="I28" s="183"/>
      <c r="J28" s="256"/>
      <c r="K28" s="250" t="str">
        <f>IF(OR(C28="Cp"),1,"")</f>
        <v/>
      </c>
      <c r="L28" s="186"/>
      <c r="M28" s="187"/>
      <c r="N28" s="188"/>
      <c r="O28" s="189"/>
      <c r="P28" s="39"/>
      <c r="Q28" s="40"/>
      <c r="R28" s="164">
        <f>((Q28-P28)-(Q29-P29))</f>
        <v>0</v>
      </c>
      <c r="S28" s="149"/>
      <c r="T28" s="166"/>
      <c r="U28" s="149"/>
      <c r="V28" s="150" t="str">
        <f>IF(OR(C28="SiA",C28="SeA"),1,"")</f>
        <v/>
      </c>
      <c r="W28" s="175"/>
      <c r="X28" s="32"/>
    </row>
    <row r="29" spans="1:28" ht="13.5" customHeight="1" thickBot="1" x14ac:dyDescent="0.3">
      <c r="A29" s="253" t="s">
        <v>34</v>
      </c>
      <c r="B29" s="193"/>
      <c r="C29" s="168"/>
      <c r="D29" s="26" t="s">
        <v>32</v>
      </c>
      <c r="E29" s="180"/>
      <c r="F29" s="38"/>
      <c r="G29" s="38"/>
      <c r="H29" s="255"/>
      <c r="I29" s="183"/>
      <c r="J29" s="256"/>
      <c r="K29" s="250"/>
      <c r="L29" s="177"/>
      <c r="M29" s="178"/>
      <c r="N29" s="179"/>
      <c r="O29" s="190"/>
      <c r="P29" s="39"/>
      <c r="Q29" s="40"/>
      <c r="R29" s="191"/>
      <c r="S29" s="149"/>
      <c r="T29" s="166"/>
      <c r="U29" s="149"/>
      <c r="V29" s="150"/>
      <c r="W29" s="176"/>
      <c r="X29" s="32"/>
    </row>
    <row r="30" spans="1:28" ht="13.5" customHeight="1" thickBot="1" x14ac:dyDescent="0.3">
      <c r="A30" s="253"/>
      <c r="B30" s="193">
        <f ca="1">DATE(Calendrier!$A$1,_xlfn.SHEET()-1,(ROW()/2)-1)</f>
        <v>43538</v>
      </c>
      <c r="C30" s="168"/>
      <c r="D30" s="26" t="s">
        <v>31</v>
      </c>
      <c r="E30" s="180" t="str">
        <f t="shared" si="0"/>
        <v/>
      </c>
      <c r="F30" s="38"/>
      <c r="G30" s="38"/>
      <c r="H30" s="254">
        <f>((G30-F30)+(G31-F31))</f>
        <v>0</v>
      </c>
      <c r="I30" s="183"/>
      <c r="J30" s="184"/>
      <c r="K30" s="250" t="str">
        <f>IF(OR(C30="Cp"),1,"")</f>
        <v/>
      </c>
      <c r="L30" s="186"/>
      <c r="M30" s="187"/>
      <c r="N30" s="188"/>
      <c r="O30" s="189"/>
      <c r="P30" s="39"/>
      <c r="Q30" s="40"/>
      <c r="R30" s="164">
        <f>((Q30-P30)-(Q31-P31))</f>
        <v>0</v>
      </c>
      <c r="S30" s="149"/>
      <c r="T30" s="166"/>
      <c r="U30" s="149"/>
      <c r="V30" s="150" t="str">
        <f>IF(OR(C30="SiA",C30="SeA"),1,"")</f>
        <v/>
      </c>
      <c r="W30" s="175"/>
      <c r="X30" s="24"/>
    </row>
    <row r="31" spans="1:28" ht="13.5" customHeight="1" x14ac:dyDescent="0.25">
      <c r="A31" s="247"/>
      <c r="B31" s="193"/>
      <c r="C31" s="168"/>
      <c r="D31" s="26" t="s">
        <v>32</v>
      </c>
      <c r="E31" s="180"/>
      <c r="F31" s="38"/>
      <c r="G31" s="38"/>
      <c r="H31" s="255"/>
      <c r="I31" s="183"/>
      <c r="J31" s="184"/>
      <c r="K31" s="250"/>
      <c r="L31" s="177"/>
      <c r="M31" s="178"/>
      <c r="N31" s="179"/>
      <c r="O31" s="190"/>
      <c r="P31" s="40"/>
      <c r="Q31" s="40"/>
      <c r="R31" s="191"/>
      <c r="S31" s="149"/>
      <c r="T31" s="166"/>
      <c r="U31" s="149"/>
      <c r="V31" s="150"/>
      <c r="W31" s="176"/>
      <c r="X31" s="24"/>
    </row>
    <row r="32" spans="1:28" ht="12.75" customHeight="1" x14ac:dyDescent="0.25">
      <c r="A32" s="248"/>
      <c r="B32" s="167">
        <f ca="1">DATE(Calendrier!$A$1,_xlfn.SHEET()-1,(ROW()/2)-1)</f>
        <v>43539</v>
      </c>
      <c r="C32" s="168"/>
      <c r="D32" s="26" t="s">
        <v>31</v>
      </c>
      <c r="E32" s="170" t="str">
        <f t="shared" si="0"/>
        <v/>
      </c>
      <c r="F32" s="42"/>
      <c r="G32" s="43"/>
      <c r="H32" s="172">
        <f>((G32-F32)+(G33-F33))</f>
        <v>0</v>
      </c>
      <c r="I32" s="173"/>
      <c r="J32" s="174"/>
      <c r="K32" s="185" t="str">
        <f>IF(OR(C32="Cp"),1,"")</f>
        <v/>
      </c>
      <c r="L32" s="161"/>
      <c r="M32" s="161"/>
      <c r="N32" s="161"/>
      <c r="O32" s="189"/>
      <c r="P32" s="40"/>
      <c r="Q32" s="40"/>
      <c r="R32" s="164">
        <f>((Q32-P32)-(Q33-P33))</f>
        <v>0</v>
      </c>
      <c r="S32" s="149"/>
      <c r="T32" s="166"/>
      <c r="U32" s="149"/>
      <c r="V32" s="150" t="str">
        <f>IF(OR(C32="SiA",C32="SeA"),1,"")</f>
        <v/>
      </c>
      <c r="W32" s="175"/>
      <c r="X32" s="44"/>
    </row>
    <row r="33" spans="1:24" ht="12.75" customHeight="1" x14ac:dyDescent="0.25">
      <c r="A33" s="248"/>
      <c r="B33" s="167"/>
      <c r="C33" s="168"/>
      <c r="D33" s="26" t="s">
        <v>32</v>
      </c>
      <c r="E33" s="170"/>
      <c r="F33" s="45"/>
      <c r="G33" s="45"/>
      <c r="H33" s="249"/>
      <c r="I33" s="173"/>
      <c r="J33" s="174"/>
      <c r="K33" s="185"/>
      <c r="L33" s="161"/>
      <c r="M33" s="161"/>
      <c r="N33" s="161"/>
      <c r="O33" s="190"/>
      <c r="P33" s="40"/>
      <c r="Q33" s="40"/>
      <c r="R33" s="191"/>
      <c r="S33" s="251"/>
      <c r="T33" s="252"/>
      <c r="U33" s="251"/>
      <c r="V33" s="150"/>
      <c r="W33" s="237"/>
      <c r="X33" s="24"/>
    </row>
    <row r="34" spans="1:24" ht="13.5" customHeight="1" x14ac:dyDescent="0.25">
      <c r="A34" s="248"/>
      <c r="B34" s="167">
        <f ca="1">DATE(Calendrier!$A$1,_xlfn.SHEET()-1,(ROW()/2)-1)</f>
        <v>43540</v>
      </c>
      <c r="C34" s="168"/>
      <c r="D34" s="26" t="s">
        <v>31</v>
      </c>
      <c r="E34" s="170" t="str">
        <f>IF(C34="","",IF(OR(C34="Cp",C34="AM",C34="Re",C34="Fe"),"",1))</f>
        <v/>
      </c>
      <c r="F34" s="46"/>
      <c r="G34" s="47"/>
      <c r="H34" s="246">
        <f>((G34-F34)+(G35-F35))</f>
        <v>0</v>
      </c>
      <c r="I34" s="173"/>
      <c r="J34" s="174"/>
      <c r="K34" s="185" t="str">
        <f>IF(OR(C34="Cp"),1,"")</f>
        <v/>
      </c>
      <c r="L34" s="161"/>
      <c r="M34" s="161"/>
      <c r="N34" s="161"/>
      <c r="O34" s="228"/>
      <c r="P34" s="40"/>
      <c r="Q34" s="40"/>
      <c r="R34" s="245">
        <f>((Q34-P34)-(Q35-P35))</f>
        <v>0</v>
      </c>
      <c r="S34" s="232"/>
      <c r="T34" s="234"/>
      <c r="U34" s="217"/>
      <c r="V34" s="150" t="str">
        <f>IF(OR(C34="SiA",C34="SeA"),1,"")</f>
        <v/>
      </c>
      <c r="W34" s="219"/>
      <c r="X34" s="24"/>
    </row>
    <row r="35" spans="1:24" ht="13.5" customHeight="1" x14ac:dyDescent="0.25">
      <c r="A35" s="48"/>
      <c r="B35" s="167"/>
      <c r="C35" s="168"/>
      <c r="D35" s="26" t="s">
        <v>32</v>
      </c>
      <c r="E35" s="170"/>
      <c r="F35" s="49"/>
      <c r="G35" s="50"/>
      <c r="H35" s="240"/>
      <c r="I35" s="173"/>
      <c r="J35" s="174"/>
      <c r="K35" s="185"/>
      <c r="L35" s="161"/>
      <c r="M35" s="161"/>
      <c r="N35" s="161"/>
      <c r="O35" s="228"/>
      <c r="P35" s="40"/>
      <c r="Q35" s="40"/>
      <c r="R35" s="230"/>
      <c r="S35" s="232"/>
      <c r="T35" s="234"/>
      <c r="U35" s="217"/>
      <c r="V35" s="150"/>
      <c r="W35" s="219"/>
      <c r="X35" s="24"/>
    </row>
    <row r="36" spans="1:24" ht="12.75" customHeight="1" x14ac:dyDescent="0.25">
      <c r="A36" s="48"/>
      <c r="B36" s="192">
        <f ca="1">DATE(Calendrier!$A$1,_xlfn.SHEET()-1,(ROW()/2)-1)</f>
        <v>43541</v>
      </c>
      <c r="C36" s="168"/>
      <c r="D36" s="51" t="s">
        <v>31</v>
      </c>
      <c r="E36" s="170" t="str">
        <f t="shared" ref="E36:E64" si="1">IF(C36="","",IF(OR(C36="Cp",C36="AM",C36="Re",C36="Fe"),"",1))</f>
        <v/>
      </c>
      <c r="F36" s="52"/>
      <c r="G36" s="53"/>
      <c r="H36" s="240">
        <f>((G36-F36)+(G37-F37))</f>
        <v>0</v>
      </c>
      <c r="I36" s="242"/>
      <c r="J36" s="184"/>
      <c r="K36" s="185" t="str">
        <f>IF(OR(C36="Cp"),1,"")</f>
        <v/>
      </c>
      <c r="L36" s="225"/>
      <c r="M36" s="226"/>
      <c r="N36" s="227"/>
      <c r="O36" s="228"/>
      <c r="P36" s="54"/>
      <c r="Q36" s="55"/>
      <c r="R36" s="230">
        <f>((Q36-P36)-(Q37-P37))</f>
        <v>0</v>
      </c>
      <c r="S36" s="232"/>
      <c r="T36" s="234"/>
      <c r="U36" s="217"/>
      <c r="V36" s="150" t="str">
        <f>IF(OR(C36="SiA",C36="SeA"),1,"")</f>
        <v/>
      </c>
      <c r="W36" s="219"/>
      <c r="X36" s="56"/>
    </row>
    <row r="37" spans="1:24" ht="12.75" customHeight="1" x14ac:dyDescent="0.25">
      <c r="A37" s="48"/>
      <c r="B37" s="238"/>
      <c r="C37" s="168"/>
      <c r="D37" s="20" t="s">
        <v>32</v>
      </c>
      <c r="E37" s="239"/>
      <c r="F37" s="57"/>
      <c r="G37" s="58"/>
      <c r="H37" s="241"/>
      <c r="I37" s="243"/>
      <c r="J37" s="244"/>
      <c r="K37" s="224"/>
      <c r="L37" s="221"/>
      <c r="M37" s="222"/>
      <c r="N37" s="223"/>
      <c r="O37" s="229"/>
      <c r="P37" s="28"/>
      <c r="Q37" s="29"/>
      <c r="R37" s="231"/>
      <c r="S37" s="233"/>
      <c r="T37" s="235"/>
      <c r="U37" s="218"/>
      <c r="V37" s="150"/>
      <c r="W37" s="220"/>
    </row>
    <row r="38" spans="1:24" ht="12.75" customHeight="1" x14ac:dyDescent="0.25">
      <c r="A38" s="48"/>
      <c r="B38" s="215">
        <f ca="1">DATE(Calendrier!$A$1,_xlfn.SHEET()-1,(ROW()/2)-1)</f>
        <v>43542</v>
      </c>
      <c r="C38" s="168"/>
      <c r="D38" s="30" t="s">
        <v>31</v>
      </c>
      <c r="E38" s="207" t="str">
        <f t="shared" si="1"/>
        <v/>
      </c>
      <c r="F38" s="59"/>
      <c r="G38" s="59"/>
      <c r="H38" s="199">
        <f>((G38-F38)+(G39-F39))</f>
        <v>0</v>
      </c>
      <c r="I38" s="210"/>
      <c r="J38" s="212"/>
      <c r="K38" s="202"/>
      <c r="L38" s="186"/>
      <c r="M38" s="187"/>
      <c r="N38" s="188"/>
      <c r="O38" s="195"/>
      <c r="P38" s="28"/>
      <c r="Q38" s="29"/>
      <c r="R38" s="164">
        <f>((Q38-P38)-(Q39-P39))</f>
        <v>0</v>
      </c>
      <c r="S38" s="236"/>
      <c r="T38" s="214"/>
      <c r="U38" s="236"/>
      <c r="V38" s="150" t="str">
        <f>IF(OR(C38="SiA",C38="SeA"),1,"")</f>
        <v/>
      </c>
      <c r="W38" s="237"/>
    </row>
    <row r="39" spans="1:24" ht="12.75" customHeight="1" x14ac:dyDescent="0.25">
      <c r="A39" s="48"/>
      <c r="B39" s="216"/>
      <c r="C39" s="168"/>
      <c r="D39" s="34" t="s">
        <v>32</v>
      </c>
      <c r="E39" s="208"/>
      <c r="F39" s="59"/>
      <c r="G39" s="59"/>
      <c r="H39" s="209"/>
      <c r="I39" s="211"/>
      <c r="J39" s="213"/>
      <c r="K39" s="203"/>
      <c r="L39" s="186"/>
      <c r="M39" s="187"/>
      <c r="N39" s="188"/>
      <c r="O39" s="204"/>
      <c r="P39" s="28"/>
      <c r="Q39" s="29"/>
      <c r="R39" s="191"/>
      <c r="S39" s="149"/>
      <c r="T39" s="166"/>
      <c r="U39" s="149"/>
      <c r="V39" s="150"/>
      <c r="W39" s="176"/>
    </row>
    <row r="40" spans="1:24" ht="12.75" customHeight="1" x14ac:dyDescent="0.25">
      <c r="A40" s="48"/>
      <c r="B40" s="215">
        <f ca="1">DATE(Calendrier!$A$1,_xlfn.SHEET()-1,(ROW()/2)-1)</f>
        <v>43543</v>
      </c>
      <c r="C40" s="168"/>
      <c r="D40" s="34" t="s">
        <v>31</v>
      </c>
      <c r="E40" s="207" t="str">
        <f t="shared" si="1"/>
        <v/>
      </c>
      <c r="F40" s="59"/>
      <c r="G40" s="59"/>
      <c r="H40" s="199">
        <f>((G40-F40)+(G41-F41))</f>
        <v>0</v>
      </c>
      <c r="I40" s="210"/>
      <c r="J40" s="212"/>
      <c r="K40" s="202" t="str">
        <f>IF(OR(C40="Cp"),1,"")</f>
        <v/>
      </c>
      <c r="L40" s="186"/>
      <c r="M40" s="187"/>
      <c r="N40" s="188"/>
      <c r="O40" s="195"/>
      <c r="P40" s="28"/>
      <c r="Q40" s="29"/>
      <c r="R40" s="164">
        <f>((Q40-P40)-(Q41-P41))</f>
        <v>0</v>
      </c>
      <c r="S40" s="149"/>
      <c r="T40" s="166"/>
      <c r="U40" s="149"/>
      <c r="V40" s="150" t="str">
        <f>IF(OR(C40="SiA",C40="SeA"),1,"")</f>
        <v/>
      </c>
      <c r="W40" s="175"/>
    </row>
    <row r="41" spans="1:24" ht="12.75" customHeight="1" x14ac:dyDescent="0.25">
      <c r="A41" s="48"/>
      <c r="B41" s="216"/>
      <c r="C41" s="168"/>
      <c r="D41" s="34" t="s">
        <v>32</v>
      </c>
      <c r="E41" s="208"/>
      <c r="F41" s="59"/>
      <c r="G41" s="59"/>
      <c r="H41" s="209"/>
      <c r="I41" s="211"/>
      <c r="J41" s="213"/>
      <c r="K41" s="203"/>
      <c r="L41" s="186"/>
      <c r="M41" s="187"/>
      <c r="N41" s="188"/>
      <c r="O41" s="204"/>
      <c r="P41" s="28"/>
      <c r="Q41" s="29"/>
      <c r="R41" s="191"/>
      <c r="S41" s="149"/>
      <c r="T41" s="166"/>
      <c r="U41" s="149"/>
      <c r="V41" s="150"/>
      <c r="W41" s="176"/>
    </row>
    <row r="42" spans="1:24" ht="12.75" customHeight="1" x14ac:dyDescent="0.25">
      <c r="A42" s="48"/>
      <c r="B42" s="215">
        <f ca="1">DATE(Calendrier!$A$1,_xlfn.SHEET()-1,(ROW()/2)-1)</f>
        <v>43544</v>
      </c>
      <c r="C42" s="168"/>
      <c r="D42" s="34" t="s">
        <v>31</v>
      </c>
      <c r="E42" s="207" t="str">
        <f t="shared" si="1"/>
        <v/>
      </c>
      <c r="F42" s="59"/>
      <c r="G42" s="59"/>
      <c r="H42" s="199">
        <f>((G42-F42)+(G43-F43))</f>
        <v>0</v>
      </c>
      <c r="I42" s="210"/>
      <c r="J42" s="212"/>
      <c r="K42" s="202" t="str">
        <f>IF(OR(C42="Cp"),1,"")</f>
        <v/>
      </c>
      <c r="L42" s="186"/>
      <c r="M42" s="187"/>
      <c r="N42" s="188"/>
      <c r="O42" s="195"/>
      <c r="P42" s="28"/>
      <c r="Q42" s="29"/>
      <c r="R42" s="164">
        <f>((Q42-P42)-(Q43-P43))</f>
        <v>0</v>
      </c>
      <c r="S42" s="149"/>
      <c r="T42" s="166"/>
      <c r="U42" s="149"/>
      <c r="V42" s="150" t="str">
        <f>IF(OR(C42="SiA",C42="SeA"),1,"")</f>
        <v/>
      </c>
      <c r="W42" s="175"/>
    </row>
    <row r="43" spans="1:24" ht="12.75" customHeight="1" x14ac:dyDescent="0.25">
      <c r="A43" s="48"/>
      <c r="B43" s="216"/>
      <c r="C43" s="168"/>
      <c r="D43" s="34" t="s">
        <v>32</v>
      </c>
      <c r="E43" s="208"/>
      <c r="F43" s="59"/>
      <c r="G43" s="59"/>
      <c r="H43" s="209"/>
      <c r="I43" s="211"/>
      <c r="J43" s="213"/>
      <c r="K43" s="203"/>
      <c r="L43" s="186"/>
      <c r="M43" s="187"/>
      <c r="N43" s="188"/>
      <c r="O43" s="204"/>
      <c r="P43" s="28"/>
      <c r="Q43" s="29"/>
      <c r="R43" s="191"/>
      <c r="S43" s="149"/>
      <c r="T43" s="166"/>
      <c r="U43" s="149"/>
      <c r="V43" s="150"/>
      <c r="W43" s="176"/>
    </row>
    <row r="44" spans="1:24" ht="12.75" customHeight="1" x14ac:dyDescent="0.25">
      <c r="A44" s="48"/>
      <c r="B44" s="205">
        <f ca="1">DATE(Calendrier!$A$1,_xlfn.SHEET()-1,(ROW()/2)-1)</f>
        <v>43545</v>
      </c>
      <c r="C44" s="168"/>
      <c r="D44" s="26" t="s">
        <v>31</v>
      </c>
      <c r="E44" s="207" t="str">
        <f t="shared" si="1"/>
        <v/>
      </c>
      <c r="F44" s="59"/>
      <c r="G44" s="59"/>
      <c r="H44" s="199">
        <f>((G44-F44)+(G45-F45))</f>
        <v>0</v>
      </c>
      <c r="I44" s="210"/>
      <c r="J44" s="212"/>
      <c r="K44" s="202" t="str">
        <f>IF(OR(C44="Cp"),1,"")</f>
        <v/>
      </c>
      <c r="L44" s="186"/>
      <c r="M44" s="187"/>
      <c r="N44" s="188"/>
      <c r="O44" s="195"/>
      <c r="P44" s="28"/>
      <c r="Q44" s="29"/>
      <c r="R44" s="164">
        <f>((Q44-P44)-(Q45-P45))</f>
        <v>0</v>
      </c>
      <c r="S44" s="149"/>
      <c r="T44" s="166"/>
      <c r="U44" s="149"/>
      <c r="V44" s="150" t="str">
        <f>IF(OR(C44="SiA",C44="SeA"),1,"")</f>
        <v/>
      </c>
      <c r="W44" s="175"/>
    </row>
    <row r="45" spans="1:24" ht="12.75" customHeight="1" x14ac:dyDescent="0.25">
      <c r="A45" s="48"/>
      <c r="B45" s="206"/>
      <c r="C45" s="168"/>
      <c r="D45" s="26" t="s">
        <v>32</v>
      </c>
      <c r="E45" s="208"/>
      <c r="F45" s="59"/>
      <c r="G45" s="59"/>
      <c r="H45" s="209"/>
      <c r="I45" s="211"/>
      <c r="J45" s="213"/>
      <c r="K45" s="203"/>
      <c r="L45" s="186"/>
      <c r="M45" s="187"/>
      <c r="N45" s="188"/>
      <c r="O45" s="204"/>
      <c r="P45" s="28"/>
      <c r="Q45" s="29"/>
      <c r="R45" s="191"/>
      <c r="S45" s="149"/>
      <c r="T45" s="166"/>
      <c r="U45" s="149"/>
      <c r="V45" s="150"/>
      <c r="W45" s="176"/>
    </row>
    <row r="46" spans="1:24" ht="12.75" customHeight="1" x14ac:dyDescent="0.25">
      <c r="A46" s="48"/>
      <c r="B46" s="205">
        <f ca="1">DATE(Calendrier!$A$1,_xlfn.SHEET()-1,(ROW()/2)-1)</f>
        <v>43546</v>
      </c>
      <c r="C46" s="168"/>
      <c r="D46" s="26" t="s">
        <v>31</v>
      </c>
      <c r="E46" s="207" t="str">
        <f t="shared" si="1"/>
        <v/>
      </c>
      <c r="F46" s="59"/>
      <c r="G46" s="59"/>
      <c r="H46" s="199">
        <f>((G46-F46)+(G47-F47))</f>
        <v>0</v>
      </c>
      <c r="I46" s="210"/>
      <c r="J46" s="212"/>
      <c r="K46" s="202" t="str">
        <f>IF(OR(C46="Cp"),1,"")</f>
        <v/>
      </c>
      <c r="L46" s="177"/>
      <c r="M46" s="178"/>
      <c r="N46" s="179"/>
      <c r="O46" s="195"/>
      <c r="P46" s="28"/>
      <c r="Q46" s="29"/>
      <c r="R46" s="164">
        <f>((Q46-P46)-(Q47-P47))</f>
        <v>0</v>
      </c>
      <c r="S46" s="149"/>
      <c r="T46" s="166"/>
      <c r="U46" s="149"/>
      <c r="V46" s="150" t="str">
        <f>IF(OR(C46="SiA",C46="SeA"),1,"")</f>
        <v/>
      </c>
      <c r="W46" s="175"/>
    </row>
    <row r="47" spans="1:24" ht="12.75" customHeight="1" x14ac:dyDescent="0.25">
      <c r="A47" s="48"/>
      <c r="B47" s="206"/>
      <c r="C47" s="168"/>
      <c r="D47" s="26" t="s">
        <v>32</v>
      </c>
      <c r="E47" s="208"/>
      <c r="F47" s="59"/>
      <c r="G47" s="59"/>
      <c r="H47" s="209"/>
      <c r="I47" s="211"/>
      <c r="J47" s="213"/>
      <c r="K47" s="203"/>
      <c r="L47" s="177"/>
      <c r="M47" s="178"/>
      <c r="N47" s="179"/>
      <c r="O47" s="204"/>
      <c r="P47" s="28"/>
      <c r="Q47" s="29"/>
      <c r="R47" s="191"/>
      <c r="S47" s="149"/>
      <c r="T47" s="166"/>
      <c r="U47" s="149"/>
      <c r="V47" s="150"/>
      <c r="W47" s="176"/>
    </row>
    <row r="48" spans="1:24" ht="12.75" customHeight="1" x14ac:dyDescent="0.25">
      <c r="A48" s="48"/>
      <c r="B48" s="196">
        <f ca="1">DATE(Calendrier!$A$1,_xlfn.SHEET()-1,(ROW()/2)-1)</f>
        <v>43547</v>
      </c>
      <c r="C48" s="168"/>
      <c r="D48" s="26" t="s">
        <v>31</v>
      </c>
      <c r="E48" s="198" t="str">
        <f t="shared" si="1"/>
        <v/>
      </c>
      <c r="F48" s="60"/>
      <c r="G48" s="60"/>
      <c r="H48" s="199">
        <f>((G48-F48)+(G49-F49))</f>
        <v>0</v>
      </c>
      <c r="I48" s="200"/>
      <c r="J48" s="201"/>
      <c r="K48" s="194" t="str">
        <f>IF(OR(C48="Cp"),1,"")</f>
        <v/>
      </c>
      <c r="L48" s="177"/>
      <c r="M48" s="178"/>
      <c r="N48" s="179"/>
      <c r="O48" s="195"/>
      <c r="P48" s="36"/>
      <c r="Q48" s="37"/>
      <c r="R48" s="164">
        <f>((Q48-P48)-(Q49-P49))</f>
        <v>0</v>
      </c>
      <c r="S48" s="149"/>
      <c r="T48" s="166"/>
      <c r="U48" s="149"/>
      <c r="V48" s="150" t="str">
        <f>IF(OR(C48="SiA",C48="SeA"),1,"")</f>
        <v/>
      </c>
      <c r="W48" s="175"/>
    </row>
    <row r="49" spans="1:23" ht="12.75" customHeight="1" x14ac:dyDescent="0.25">
      <c r="A49" s="48"/>
      <c r="B49" s="197"/>
      <c r="C49" s="168"/>
      <c r="D49" s="26" t="s">
        <v>32</v>
      </c>
      <c r="E49" s="180"/>
      <c r="F49" s="43"/>
      <c r="G49" s="43"/>
      <c r="H49" s="182"/>
      <c r="I49" s="183"/>
      <c r="J49" s="184"/>
      <c r="K49" s="185"/>
      <c r="L49" s="177"/>
      <c r="M49" s="178"/>
      <c r="N49" s="179"/>
      <c r="O49" s="190"/>
      <c r="P49" s="39"/>
      <c r="Q49" s="40"/>
      <c r="R49" s="191"/>
      <c r="S49" s="149"/>
      <c r="T49" s="166"/>
      <c r="U49" s="149"/>
      <c r="V49" s="150"/>
      <c r="W49" s="176"/>
    </row>
    <row r="50" spans="1:23" ht="12.75" customHeight="1" x14ac:dyDescent="0.25">
      <c r="A50" s="48"/>
      <c r="B50" s="193">
        <f ca="1">DATE(Calendrier!$A$1,_xlfn.SHEET()-1,(ROW()/2)-1)</f>
        <v>43548</v>
      </c>
      <c r="C50" s="168"/>
      <c r="D50" s="34" t="s">
        <v>31</v>
      </c>
      <c r="E50" s="180" t="str">
        <f t="shared" si="1"/>
        <v/>
      </c>
      <c r="F50" s="43"/>
      <c r="G50" s="43"/>
      <c r="H50" s="181">
        <f>((G50-F50)+(G51-F51))</f>
        <v>0</v>
      </c>
      <c r="I50" s="183"/>
      <c r="J50" s="184"/>
      <c r="K50" s="185" t="str">
        <f>IF(OR(C50="Cp"),1,"")</f>
        <v/>
      </c>
      <c r="L50" s="186"/>
      <c r="M50" s="187"/>
      <c r="N50" s="188"/>
      <c r="O50" s="189"/>
      <c r="P50" s="39"/>
      <c r="Q50" s="40"/>
      <c r="R50" s="164">
        <f>((Q50-P50)-(Q51-P51))</f>
        <v>0</v>
      </c>
      <c r="S50" s="149"/>
      <c r="T50" s="166"/>
      <c r="U50" s="149"/>
      <c r="V50" s="150" t="str">
        <f>IF(OR(C50="SiA",C50="SeA"),1,"")</f>
        <v/>
      </c>
      <c r="W50" s="175"/>
    </row>
    <row r="51" spans="1:23" ht="12.75" customHeight="1" x14ac:dyDescent="0.25">
      <c r="A51" s="48"/>
      <c r="B51" s="193"/>
      <c r="C51" s="168"/>
      <c r="D51" s="34" t="s">
        <v>32</v>
      </c>
      <c r="E51" s="180"/>
      <c r="F51" s="43"/>
      <c r="G51" s="43"/>
      <c r="H51" s="182"/>
      <c r="I51" s="183"/>
      <c r="J51" s="184"/>
      <c r="K51" s="185"/>
      <c r="L51" s="186"/>
      <c r="M51" s="187"/>
      <c r="N51" s="188"/>
      <c r="O51" s="190"/>
      <c r="P51" s="39"/>
      <c r="Q51" s="40"/>
      <c r="R51" s="191"/>
      <c r="S51" s="149"/>
      <c r="T51" s="166"/>
      <c r="U51" s="149"/>
      <c r="V51" s="150"/>
      <c r="W51" s="176"/>
    </row>
    <row r="52" spans="1:23" ht="12.75" customHeight="1" x14ac:dyDescent="0.25">
      <c r="A52" s="48"/>
      <c r="B52" s="193">
        <f ca="1">DATE(Calendrier!$A$1,_xlfn.SHEET()-1,(ROW()/2)-1)</f>
        <v>43549</v>
      </c>
      <c r="C52" s="168"/>
      <c r="D52" s="34" t="s">
        <v>31</v>
      </c>
      <c r="E52" s="180" t="str">
        <f t="shared" si="1"/>
        <v/>
      </c>
      <c r="F52" s="43"/>
      <c r="G52" s="43"/>
      <c r="H52" s="181">
        <f>((G52-F52)+(G53-F53))</f>
        <v>0</v>
      </c>
      <c r="I52" s="183"/>
      <c r="J52" s="184"/>
      <c r="K52" s="185" t="str">
        <f>IF(OR(C52="Cp"),1,"")</f>
        <v/>
      </c>
      <c r="L52" s="186"/>
      <c r="M52" s="187"/>
      <c r="N52" s="188"/>
      <c r="O52" s="189"/>
      <c r="P52" s="39"/>
      <c r="Q52" s="40"/>
      <c r="R52" s="164">
        <f>((Q52-P52)-(Q53-P53))</f>
        <v>0</v>
      </c>
      <c r="S52" s="149"/>
      <c r="T52" s="166"/>
      <c r="U52" s="149"/>
      <c r="V52" s="150" t="str">
        <f>IF(OR(C52="SiA",C52="SeA"),1,"")</f>
        <v/>
      </c>
      <c r="W52" s="175"/>
    </row>
    <row r="53" spans="1:23" ht="12.75" customHeight="1" x14ac:dyDescent="0.25">
      <c r="A53" s="48"/>
      <c r="B53" s="193"/>
      <c r="C53" s="168"/>
      <c r="D53" s="34" t="s">
        <v>32</v>
      </c>
      <c r="E53" s="180"/>
      <c r="F53" s="43"/>
      <c r="G53" s="43"/>
      <c r="H53" s="182"/>
      <c r="I53" s="183"/>
      <c r="J53" s="184"/>
      <c r="K53" s="185"/>
      <c r="L53" s="186"/>
      <c r="M53" s="187"/>
      <c r="N53" s="188"/>
      <c r="O53" s="190"/>
      <c r="P53" s="39"/>
      <c r="Q53" s="40"/>
      <c r="R53" s="191"/>
      <c r="S53" s="149"/>
      <c r="T53" s="166"/>
      <c r="U53" s="149"/>
      <c r="V53" s="150"/>
      <c r="W53" s="176"/>
    </row>
    <row r="54" spans="1:23" ht="12.75" customHeight="1" x14ac:dyDescent="0.25">
      <c r="A54" s="48"/>
      <c r="B54" s="193">
        <f ca="1">DATE(Calendrier!$A$1,_xlfn.SHEET()-1,(ROW()/2)-1)</f>
        <v>43550</v>
      </c>
      <c r="C54" s="168"/>
      <c r="D54" s="34" t="s">
        <v>31</v>
      </c>
      <c r="E54" s="180" t="str">
        <f t="shared" si="1"/>
        <v/>
      </c>
      <c r="F54" s="43"/>
      <c r="G54" s="43"/>
      <c r="H54" s="181">
        <f>((G54-F54)+(G55-F55))</f>
        <v>0</v>
      </c>
      <c r="I54" s="183"/>
      <c r="J54" s="184"/>
      <c r="K54" s="185" t="str">
        <f>IF(OR(C54="Cp"),1,"")</f>
        <v/>
      </c>
      <c r="L54" s="186"/>
      <c r="M54" s="187"/>
      <c r="N54" s="188"/>
      <c r="O54" s="189"/>
      <c r="P54" s="39"/>
      <c r="Q54" s="40"/>
      <c r="R54" s="164">
        <f>((Q54-P54)-(Q55-P55))</f>
        <v>0</v>
      </c>
      <c r="S54" s="149"/>
      <c r="T54" s="166"/>
      <c r="U54" s="149"/>
      <c r="V54" s="150" t="str">
        <f>IF(OR(C54="SiA",C54="SeA"),1,"")</f>
        <v/>
      </c>
      <c r="W54" s="175"/>
    </row>
    <row r="55" spans="1:23" ht="12.75" customHeight="1" x14ac:dyDescent="0.25">
      <c r="A55" s="48"/>
      <c r="B55" s="193"/>
      <c r="C55" s="168"/>
      <c r="D55" s="34" t="s">
        <v>32</v>
      </c>
      <c r="E55" s="180"/>
      <c r="F55" s="43"/>
      <c r="G55" s="43"/>
      <c r="H55" s="182"/>
      <c r="I55" s="183"/>
      <c r="J55" s="184"/>
      <c r="K55" s="185"/>
      <c r="L55" s="186"/>
      <c r="M55" s="187"/>
      <c r="N55" s="188"/>
      <c r="O55" s="190"/>
      <c r="P55" s="39"/>
      <c r="Q55" s="40"/>
      <c r="R55" s="191"/>
      <c r="S55" s="149"/>
      <c r="T55" s="166"/>
      <c r="U55" s="149"/>
      <c r="V55" s="150"/>
      <c r="W55" s="176"/>
    </row>
    <row r="56" spans="1:23" ht="12.75" customHeight="1" x14ac:dyDescent="0.25">
      <c r="A56" s="48"/>
      <c r="B56" s="193">
        <f ca="1">DATE(Calendrier!$A$1,_xlfn.SHEET()-1,(ROW()/2)-1)</f>
        <v>43551</v>
      </c>
      <c r="C56" s="168"/>
      <c r="D56" s="34" t="s">
        <v>31</v>
      </c>
      <c r="E56" s="180" t="str">
        <f t="shared" si="1"/>
        <v/>
      </c>
      <c r="F56" s="43"/>
      <c r="G56" s="43"/>
      <c r="H56" s="181">
        <f>((G56-F56)+(G57-F57))</f>
        <v>0</v>
      </c>
      <c r="I56" s="183"/>
      <c r="J56" s="184"/>
      <c r="K56" s="185" t="str">
        <f>IF(OR(C56="Cp"),1,"")</f>
        <v/>
      </c>
      <c r="L56" s="186"/>
      <c r="M56" s="187"/>
      <c r="N56" s="188"/>
      <c r="O56" s="189"/>
      <c r="P56" s="39"/>
      <c r="Q56" s="40"/>
      <c r="R56" s="164">
        <f>((Q56-P56)-(Q57-P57))</f>
        <v>0</v>
      </c>
      <c r="S56" s="149"/>
      <c r="T56" s="166"/>
      <c r="U56" s="149"/>
      <c r="V56" s="150" t="str">
        <f>IF(OR(C56="SiA",C56="SeA"),1,"")</f>
        <v/>
      </c>
      <c r="W56" s="175"/>
    </row>
    <row r="57" spans="1:23" ht="12.75" customHeight="1" x14ac:dyDescent="0.25">
      <c r="A57" s="48"/>
      <c r="B57" s="193"/>
      <c r="C57" s="168"/>
      <c r="D57" s="34" t="s">
        <v>32</v>
      </c>
      <c r="E57" s="180"/>
      <c r="F57" s="43"/>
      <c r="G57" s="43"/>
      <c r="H57" s="182"/>
      <c r="I57" s="183"/>
      <c r="J57" s="184"/>
      <c r="K57" s="185"/>
      <c r="L57" s="186"/>
      <c r="M57" s="187"/>
      <c r="N57" s="188"/>
      <c r="O57" s="190"/>
      <c r="P57" s="39"/>
      <c r="Q57" s="40"/>
      <c r="R57" s="191"/>
      <c r="S57" s="149"/>
      <c r="T57" s="166"/>
      <c r="U57" s="149"/>
      <c r="V57" s="150"/>
      <c r="W57" s="176"/>
    </row>
    <row r="58" spans="1:23" ht="12.75" customHeight="1" x14ac:dyDescent="0.25">
      <c r="A58" s="48"/>
      <c r="B58" s="192">
        <f ca="1">DATE(Calendrier!$A$1,_xlfn.SHEET()-1,(ROW()/2)-1)</f>
        <v>43552</v>
      </c>
      <c r="C58" s="168"/>
      <c r="D58" s="26" t="s">
        <v>31</v>
      </c>
      <c r="E58" s="180" t="str">
        <f t="shared" si="1"/>
        <v/>
      </c>
      <c r="F58" s="43"/>
      <c r="G58" s="43"/>
      <c r="H58" s="181">
        <f>((G58-F58)+(G59-F59))</f>
        <v>0</v>
      </c>
      <c r="I58" s="183"/>
      <c r="J58" s="184"/>
      <c r="K58" s="185" t="str">
        <f>IF(OR(C58="Cp"),1,"")</f>
        <v/>
      </c>
      <c r="L58" s="186"/>
      <c r="M58" s="187"/>
      <c r="N58" s="188"/>
      <c r="O58" s="189"/>
      <c r="P58" s="39"/>
      <c r="Q58" s="40"/>
      <c r="R58" s="164">
        <f>((Q58-P58)-(Q59-P59))</f>
        <v>0</v>
      </c>
      <c r="S58" s="149"/>
      <c r="T58" s="166"/>
      <c r="U58" s="149"/>
      <c r="V58" s="150" t="str">
        <f>IF(OR(C58="SiA",C58="SeA"),1,"")</f>
        <v/>
      </c>
      <c r="W58" s="175"/>
    </row>
    <row r="59" spans="1:23" ht="12.75" customHeight="1" x14ac:dyDescent="0.25">
      <c r="A59" s="48"/>
      <c r="B59" s="192"/>
      <c r="C59" s="168"/>
      <c r="D59" s="26" t="s">
        <v>32</v>
      </c>
      <c r="E59" s="180"/>
      <c r="F59" s="43"/>
      <c r="G59" s="43"/>
      <c r="H59" s="182"/>
      <c r="I59" s="183"/>
      <c r="J59" s="184"/>
      <c r="K59" s="185"/>
      <c r="L59" s="186"/>
      <c r="M59" s="187"/>
      <c r="N59" s="188"/>
      <c r="O59" s="190"/>
      <c r="P59" s="39"/>
      <c r="Q59" s="40"/>
      <c r="R59" s="191"/>
      <c r="S59" s="149"/>
      <c r="T59" s="166"/>
      <c r="U59" s="149"/>
      <c r="V59" s="150"/>
      <c r="W59" s="176"/>
    </row>
    <row r="60" spans="1:23" ht="12.75" customHeight="1" x14ac:dyDescent="0.25">
      <c r="A60" s="48"/>
      <c r="B60" s="192">
        <f ca="1">DATE(Calendrier!$A$1,_xlfn.SHEET()-1,(ROW()/2)-1)</f>
        <v>43553</v>
      </c>
      <c r="C60" s="168"/>
      <c r="D60" s="26" t="s">
        <v>31</v>
      </c>
      <c r="E60" s="180" t="str">
        <f t="shared" si="1"/>
        <v/>
      </c>
      <c r="F60" s="43"/>
      <c r="G60" s="43"/>
      <c r="H60" s="181">
        <f>((G60-F60)+(G61-F61))</f>
        <v>0</v>
      </c>
      <c r="I60" s="183"/>
      <c r="J60" s="184"/>
      <c r="K60" s="185" t="str">
        <f>IF(OR(C60="Cp"),1,"")</f>
        <v/>
      </c>
      <c r="L60" s="186"/>
      <c r="M60" s="187"/>
      <c r="N60" s="188"/>
      <c r="O60" s="189"/>
      <c r="P60" s="39"/>
      <c r="Q60" s="40"/>
      <c r="R60" s="164">
        <f>((Q60-P60)-(Q61-P61))</f>
        <v>0</v>
      </c>
      <c r="S60" s="149"/>
      <c r="T60" s="166"/>
      <c r="U60" s="149"/>
      <c r="V60" s="150" t="str">
        <f>IF(OR(C60="SiA",C60="SeA"),1,"")</f>
        <v/>
      </c>
      <c r="W60" s="175"/>
    </row>
    <row r="61" spans="1:23" ht="12.75" customHeight="1" x14ac:dyDescent="0.25">
      <c r="A61" s="48"/>
      <c r="B61" s="192"/>
      <c r="C61" s="168"/>
      <c r="D61" s="26" t="s">
        <v>32</v>
      </c>
      <c r="E61" s="180"/>
      <c r="F61" s="43"/>
      <c r="G61" s="43"/>
      <c r="H61" s="182"/>
      <c r="I61" s="183"/>
      <c r="J61" s="184"/>
      <c r="K61" s="185"/>
      <c r="L61" s="177"/>
      <c r="M61" s="178"/>
      <c r="N61" s="179"/>
      <c r="O61" s="190"/>
      <c r="P61" s="39"/>
      <c r="Q61" s="40"/>
      <c r="R61" s="191"/>
      <c r="S61" s="149"/>
      <c r="T61" s="166"/>
      <c r="U61" s="149"/>
      <c r="V61" s="150"/>
      <c r="W61" s="176"/>
    </row>
    <row r="62" spans="1:23" ht="12.75" customHeight="1" x14ac:dyDescent="0.25">
      <c r="A62" s="48"/>
      <c r="B62" s="167">
        <f ca="1">DATE(Calendrier!$A$1,_xlfn.SHEET()-1,(ROW()/2)-1)</f>
        <v>43554</v>
      </c>
      <c r="C62" s="168"/>
      <c r="D62" s="26" t="s">
        <v>31</v>
      </c>
      <c r="E62" s="180" t="str">
        <f t="shared" si="1"/>
        <v/>
      </c>
      <c r="F62" s="38"/>
      <c r="G62" s="38"/>
      <c r="H62" s="181">
        <f>((G62-F62)+(G63-F63))</f>
        <v>0</v>
      </c>
      <c r="I62" s="183"/>
      <c r="J62" s="184"/>
      <c r="K62" s="185" t="str">
        <f>IF(OR(C62="Cp"),1,"")</f>
        <v/>
      </c>
      <c r="L62" s="186"/>
      <c r="M62" s="187"/>
      <c r="N62" s="188"/>
      <c r="O62" s="189"/>
      <c r="P62" s="39"/>
      <c r="Q62" s="40"/>
      <c r="R62" s="164">
        <f>((Q62-P62)-(Q63-P63))</f>
        <v>0</v>
      </c>
      <c r="S62" s="149"/>
      <c r="T62" s="166"/>
      <c r="U62" s="149"/>
      <c r="V62" s="150" t="str">
        <f>IF(OR(C62="SiA",C62="SeA"),1,"")</f>
        <v/>
      </c>
      <c r="W62" s="175"/>
    </row>
    <row r="63" spans="1:23" ht="12.75" customHeight="1" x14ac:dyDescent="0.25">
      <c r="A63" s="48"/>
      <c r="B63" s="167"/>
      <c r="C63" s="168"/>
      <c r="D63" s="26" t="s">
        <v>32</v>
      </c>
      <c r="E63" s="180"/>
      <c r="F63" s="38"/>
      <c r="G63" s="38"/>
      <c r="H63" s="182"/>
      <c r="I63" s="183"/>
      <c r="J63" s="184"/>
      <c r="K63" s="185"/>
      <c r="L63" s="177"/>
      <c r="M63" s="178"/>
      <c r="N63" s="179"/>
      <c r="O63" s="190"/>
      <c r="P63" s="40"/>
      <c r="Q63" s="40"/>
      <c r="R63" s="191"/>
      <c r="S63" s="149"/>
      <c r="T63" s="166"/>
      <c r="U63" s="149"/>
      <c r="V63" s="150"/>
      <c r="W63" s="176"/>
    </row>
    <row r="64" spans="1:23" ht="13.5" customHeight="1" thickBot="1" x14ac:dyDescent="0.3">
      <c r="A64" s="48"/>
      <c r="B64" s="167">
        <f ca="1">DATE(Calendrier!$A$1,_xlfn.SHEET()-1,(ROW()/2)-1)</f>
        <v>43555</v>
      </c>
      <c r="C64" s="168"/>
      <c r="D64" s="26" t="s">
        <v>31</v>
      </c>
      <c r="E64" s="170" t="str">
        <f t="shared" si="1"/>
        <v/>
      </c>
      <c r="F64" s="42"/>
      <c r="G64" s="43"/>
      <c r="H64" s="172">
        <f>((G64-F64)+(G65-F65))</f>
        <v>0</v>
      </c>
      <c r="I64" s="173"/>
      <c r="J64" s="174"/>
      <c r="K64" s="159" t="str">
        <f>IF(OR(C64="Cp"),1,"")</f>
        <v/>
      </c>
      <c r="L64" s="161"/>
      <c r="M64" s="161"/>
      <c r="N64" s="161"/>
      <c r="O64" s="162"/>
      <c r="P64" s="61"/>
      <c r="Q64" s="40"/>
      <c r="R64" s="164">
        <f>((Q64-P64)-(Q65-P65))</f>
        <v>0</v>
      </c>
      <c r="S64" s="149"/>
      <c r="T64" s="166"/>
      <c r="U64" s="149"/>
      <c r="V64" s="150" t="str">
        <f>IF(OR(C64="SiA",C64="SeA"),1,"")</f>
        <v/>
      </c>
      <c r="W64" s="152"/>
    </row>
    <row r="65" spans="1:24" ht="13.5" customHeight="1" thickBot="1" x14ac:dyDescent="0.3">
      <c r="A65" s="62"/>
      <c r="B65" s="167"/>
      <c r="C65" s="169"/>
      <c r="D65" s="63" t="s">
        <v>32</v>
      </c>
      <c r="E65" s="171"/>
      <c r="F65" s="45"/>
      <c r="G65" s="45"/>
      <c r="H65" s="172"/>
      <c r="I65" s="173"/>
      <c r="J65" s="174"/>
      <c r="K65" s="160"/>
      <c r="L65" s="154"/>
      <c r="M65" s="154"/>
      <c r="N65" s="154"/>
      <c r="O65" s="163"/>
      <c r="P65" s="39"/>
      <c r="Q65" s="64"/>
      <c r="R65" s="165"/>
      <c r="S65" s="149"/>
      <c r="T65" s="166"/>
      <c r="U65" s="149"/>
      <c r="V65" s="151"/>
      <c r="W65" s="153"/>
    </row>
    <row r="66" spans="1:24" ht="16.5" thickBot="1" x14ac:dyDescent="0.3">
      <c r="B66" s="155" t="s">
        <v>36</v>
      </c>
      <c r="C66" s="156"/>
      <c r="E66" s="65">
        <f>SUM(E4:E65)</f>
        <v>2</v>
      </c>
      <c r="F66" s="157">
        <f>SUM(H4:H65)</f>
        <v>4</v>
      </c>
      <c r="G66" s="158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conditionalFormatting sqref="B62:U65 B4:B61 D4:U61 W4:W65">
    <cfRule type="expression" dxfId="57" priority="5">
      <formula>WEEKDAY(INDIRECT("$B"&amp;ROW()-MOD(ROW(),2)),2)&gt;5</formula>
    </cfRule>
  </conditionalFormatting>
  <conditionalFormatting sqref="C4:C61">
    <cfRule type="expression" dxfId="56" priority="4">
      <formula>WEEKDAY(INDIRECT("$B"&amp;ROW()-MOD(ROW(),2)),2)&gt;5</formula>
    </cfRule>
  </conditionalFormatting>
  <conditionalFormatting sqref="V4:V65">
    <cfRule type="expression" dxfId="55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04E09204-B593-48DE-8463-4ED0DD6E8B09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9896801B-5E99-421D-940F-5B15D54002E0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920ABE6D-F344-465C-AD39-698E3E00AFA6}">
            <xm:f>COUNTIF(Calendrier!$Q$5:$Q$18,INDIRECT("$B"&amp;ROW()-MOD(ROW(),2)))&gt;0</xm:f>
            <x14:dxf>
              <fill>
                <patternFill>
                  <bgColor rgb="FFFF6699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4909229D-1169-4E3E-A918-6A63E943F708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EEFA99A9-9B97-40AA-8056-6062E0241ED6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2DE5C-BE96-49EA-A779-1894401FFACF}">
  <dimension ref="A1:AB66"/>
  <sheetViews>
    <sheetView showZeros="0" topLeftCell="A4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59" t="s">
        <v>12</v>
      </c>
      <c r="B3" s="9" t="s">
        <v>13</v>
      </c>
      <c r="C3" s="292" t="s">
        <v>14</v>
      </c>
      <c r="D3" s="293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94" t="s">
        <v>21</v>
      </c>
      <c r="M3" s="295"/>
      <c r="N3" s="296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91"/>
      <c r="B4" s="297">
        <f ca="1">DATE(Calendrier!$A$1,_xlfn.SHEET()-1,(ROW()/2)-1)</f>
        <v>43556</v>
      </c>
      <c r="C4" s="298" t="s">
        <v>120</v>
      </c>
      <c r="D4" s="20" t="s">
        <v>31</v>
      </c>
      <c r="E4" s="299">
        <f t="shared" ref="E4:E32" si="0">IF(C4="","",IF(OR(C4="Cp",C4="AM",C4="Re",C4="Fe"),"",1))</f>
        <v>1</v>
      </c>
      <c r="F4" s="21">
        <v>8</v>
      </c>
      <c r="G4" s="21">
        <v>10</v>
      </c>
      <c r="H4" s="275">
        <f>((G4-F4)+(G5-F5))</f>
        <v>2</v>
      </c>
      <c r="I4" s="276"/>
      <c r="J4" s="277"/>
      <c r="K4" s="278" t="str">
        <f>IF(OR(C4="Cp"),1,"")</f>
        <v/>
      </c>
      <c r="L4" s="284"/>
      <c r="M4" s="285"/>
      <c r="N4" s="286"/>
      <c r="O4" s="287"/>
      <c r="P4" s="22">
        <v>18</v>
      </c>
      <c r="Q4" s="23">
        <v>20</v>
      </c>
      <c r="R4" s="288">
        <f>((Q4-P4)-(Q5-P5))</f>
        <v>2</v>
      </c>
      <c r="S4" s="289"/>
      <c r="T4" s="290"/>
      <c r="U4" s="289"/>
      <c r="V4" s="307">
        <f>IF(OR(C4="SiA",C4="SeA"),1,"")</f>
        <v>1</v>
      </c>
      <c r="W4" s="281"/>
      <c r="X4" s="24"/>
      <c r="Y4" s="25" t="e">
        <f>SUM(#REF!)</f>
        <v>#REF!</v>
      </c>
      <c r="Z4" s="8"/>
    </row>
    <row r="5" spans="1:26" ht="13.5" customHeight="1" x14ac:dyDescent="0.25">
      <c r="A5" s="282">
        <f>SUM(H4:H15)+SUM(R4:R15)</f>
        <v>4</v>
      </c>
      <c r="B5" s="269"/>
      <c r="C5" s="168"/>
      <c r="D5" s="26" t="s">
        <v>32</v>
      </c>
      <c r="E5" s="208"/>
      <c r="F5" s="27"/>
      <c r="G5" s="27"/>
      <c r="H5" s="270"/>
      <c r="I5" s="211"/>
      <c r="J5" s="272"/>
      <c r="K5" s="264"/>
      <c r="L5" s="186"/>
      <c r="M5" s="187"/>
      <c r="N5" s="188"/>
      <c r="O5" s="204"/>
      <c r="P5" s="28"/>
      <c r="Q5" s="29"/>
      <c r="R5" s="191"/>
      <c r="S5" s="149"/>
      <c r="T5" s="166"/>
      <c r="U5" s="149"/>
      <c r="V5" s="150"/>
      <c r="W5" s="176"/>
      <c r="X5" s="24"/>
      <c r="Y5" s="25"/>
      <c r="Z5" s="8"/>
    </row>
    <row r="6" spans="1:26" ht="12.75" customHeight="1" x14ac:dyDescent="0.25">
      <c r="A6" s="266"/>
      <c r="B6" s="268">
        <f ca="1">DATE(Calendrier!$A$1,_xlfn.SHEET()-1,(ROW()/2)-1)</f>
        <v>43557</v>
      </c>
      <c r="C6" s="168" t="s">
        <v>121</v>
      </c>
      <c r="D6" s="30" t="s">
        <v>31</v>
      </c>
      <c r="E6" s="207" t="str">
        <f t="shared" si="0"/>
        <v/>
      </c>
      <c r="F6" s="31"/>
      <c r="G6" s="31"/>
      <c r="H6" s="262">
        <f>((G6-F6)+(G7-F7))</f>
        <v>0</v>
      </c>
      <c r="I6" s="273"/>
      <c r="J6" s="271"/>
      <c r="K6" s="263">
        <f>IF(OR(C6="Cp"),1,"")</f>
        <v>1</v>
      </c>
      <c r="L6" s="186"/>
      <c r="M6" s="187"/>
      <c r="N6" s="188"/>
      <c r="O6" s="195"/>
      <c r="P6" s="28"/>
      <c r="Q6" s="29"/>
      <c r="R6" s="164">
        <f>((Q6-P6)-(Q7-P7))</f>
        <v>0</v>
      </c>
      <c r="S6" s="149"/>
      <c r="T6" s="166"/>
      <c r="U6" s="149"/>
      <c r="V6" s="150" t="str">
        <f>IF(OR(C6="SiA",C6="SeA"),1,"")</f>
        <v/>
      </c>
      <c r="W6" s="175"/>
      <c r="X6" s="32"/>
      <c r="Y6" s="33" t="e">
        <f>SUM(#REF!)</f>
        <v>#REF!</v>
      </c>
      <c r="Z6" s="8"/>
    </row>
    <row r="7" spans="1:26" ht="12.75" customHeight="1" x14ac:dyDescent="0.25">
      <c r="A7" s="266"/>
      <c r="B7" s="269"/>
      <c r="C7" s="168"/>
      <c r="D7" s="34" t="s">
        <v>32</v>
      </c>
      <c r="E7" s="208"/>
      <c r="F7" s="31"/>
      <c r="G7" s="31"/>
      <c r="H7" s="270"/>
      <c r="I7" s="274"/>
      <c r="J7" s="272"/>
      <c r="K7" s="264"/>
      <c r="L7" s="186"/>
      <c r="M7" s="187"/>
      <c r="N7" s="188"/>
      <c r="O7" s="204"/>
      <c r="P7" s="28"/>
      <c r="Q7" s="29"/>
      <c r="R7" s="191"/>
      <c r="S7" s="149"/>
      <c r="T7" s="166"/>
      <c r="U7" s="149"/>
      <c r="V7" s="150"/>
      <c r="W7" s="176"/>
      <c r="X7" s="32"/>
      <c r="Y7" s="33"/>
      <c r="Z7" s="8"/>
    </row>
    <row r="8" spans="1:26" ht="12.75" customHeight="1" x14ac:dyDescent="0.25">
      <c r="A8" s="266"/>
      <c r="B8" s="268">
        <f ca="1">DATE(Calendrier!$A$1,_xlfn.SHEET()-1,(ROW()/2)-1)</f>
        <v>43558</v>
      </c>
      <c r="C8" s="168" t="s">
        <v>122</v>
      </c>
      <c r="D8" s="34" t="s">
        <v>31</v>
      </c>
      <c r="E8" s="207">
        <f t="shared" si="0"/>
        <v>1</v>
      </c>
      <c r="F8" s="31"/>
      <c r="G8" s="31"/>
      <c r="H8" s="262">
        <f>((G8-F8)+(G9-F9))</f>
        <v>0</v>
      </c>
      <c r="I8" s="273"/>
      <c r="J8" s="271"/>
      <c r="K8" s="263" t="str">
        <f>IF(OR(C8="Cp"),1,"")</f>
        <v/>
      </c>
      <c r="L8" s="186"/>
      <c r="M8" s="187"/>
      <c r="N8" s="188"/>
      <c r="O8" s="195"/>
      <c r="P8" s="28"/>
      <c r="Q8" s="29"/>
      <c r="R8" s="164">
        <f>((Q8-P8)-(Q9-P9))</f>
        <v>0</v>
      </c>
      <c r="S8" s="149"/>
      <c r="T8" s="166"/>
      <c r="U8" s="149"/>
      <c r="V8" s="150">
        <f>IF(OR(C8="SiA",C8="SeA"),1,"")</f>
        <v>1</v>
      </c>
      <c r="W8" s="175"/>
      <c r="X8" s="32"/>
      <c r="Y8" s="33"/>
      <c r="Z8" s="8"/>
    </row>
    <row r="9" spans="1:26" ht="12.75" customHeight="1" x14ac:dyDescent="0.25">
      <c r="A9" s="266"/>
      <c r="B9" s="269"/>
      <c r="C9" s="168"/>
      <c r="D9" s="34" t="s">
        <v>32</v>
      </c>
      <c r="E9" s="208"/>
      <c r="F9" s="31"/>
      <c r="G9" s="31"/>
      <c r="H9" s="270"/>
      <c r="I9" s="274"/>
      <c r="J9" s="272"/>
      <c r="K9" s="264"/>
      <c r="L9" s="186"/>
      <c r="M9" s="187"/>
      <c r="N9" s="188"/>
      <c r="O9" s="204"/>
      <c r="P9" s="28"/>
      <c r="Q9" s="29"/>
      <c r="R9" s="191"/>
      <c r="S9" s="149"/>
      <c r="T9" s="166"/>
      <c r="U9" s="149"/>
      <c r="V9" s="150"/>
      <c r="W9" s="176"/>
      <c r="X9" s="32"/>
      <c r="Y9" s="33"/>
      <c r="Z9" s="8"/>
    </row>
    <row r="10" spans="1:26" ht="12.75" customHeight="1" x14ac:dyDescent="0.25">
      <c r="A10" s="266"/>
      <c r="B10" s="268">
        <f ca="1">DATE(Calendrier!$A$1,_xlfn.SHEET()-1,(ROW()/2)-1)</f>
        <v>43559</v>
      </c>
      <c r="C10" s="168"/>
      <c r="D10" s="34" t="s">
        <v>31</v>
      </c>
      <c r="E10" s="207" t="str">
        <f t="shared" si="0"/>
        <v/>
      </c>
      <c r="F10" s="31"/>
      <c r="G10" s="31"/>
      <c r="H10" s="262">
        <f>((G10-F10)+(G11-F11))</f>
        <v>0</v>
      </c>
      <c r="I10" s="273"/>
      <c r="J10" s="271"/>
      <c r="K10" s="263" t="str">
        <f>IF(OR(C10="Cp"),1,"")</f>
        <v/>
      </c>
      <c r="L10" s="186"/>
      <c r="M10" s="187"/>
      <c r="N10" s="188"/>
      <c r="O10" s="195"/>
      <c r="P10" s="28"/>
      <c r="Q10" s="29"/>
      <c r="R10" s="164">
        <f>((Q10-P10)-(Q11-P11))</f>
        <v>0</v>
      </c>
      <c r="S10" s="149"/>
      <c r="T10" s="166"/>
      <c r="U10" s="149"/>
      <c r="V10" s="150" t="str">
        <f>IF(OR(C10="SiA",C10="SeA"),1,"")</f>
        <v/>
      </c>
      <c r="W10" s="175"/>
      <c r="X10" s="32"/>
      <c r="Z10" s="8"/>
    </row>
    <row r="11" spans="1:26" ht="12.75" customHeight="1" x14ac:dyDescent="0.25">
      <c r="A11" s="266"/>
      <c r="B11" s="269"/>
      <c r="C11" s="168"/>
      <c r="D11" s="34" t="s">
        <v>32</v>
      </c>
      <c r="E11" s="208"/>
      <c r="F11" s="31"/>
      <c r="G11" s="31"/>
      <c r="H11" s="270"/>
      <c r="I11" s="274"/>
      <c r="J11" s="272"/>
      <c r="K11" s="264"/>
      <c r="L11" s="186"/>
      <c r="M11" s="187"/>
      <c r="N11" s="188"/>
      <c r="O11" s="204"/>
      <c r="P11" s="28"/>
      <c r="Q11" s="29"/>
      <c r="R11" s="191"/>
      <c r="S11" s="149"/>
      <c r="T11" s="166"/>
      <c r="U11" s="149"/>
      <c r="V11" s="150"/>
      <c r="W11" s="176"/>
      <c r="X11" s="32"/>
      <c r="Z11" s="8"/>
    </row>
    <row r="12" spans="1:26" ht="12.75" customHeight="1" x14ac:dyDescent="0.25">
      <c r="A12" s="266"/>
      <c r="B12" s="268">
        <f ca="1">DATE(Calendrier!$A$1,_xlfn.SHEET()-1,(ROW()/2)-1)</f>
        <v>43560</v>
      </c>
      <c r="C12" s="168"/>
      <c r="D12" s="26" t="s">
        <v>31</v>
      </c>
      <c r="E12" s="207" t="str">
        <f t="shared" si="0"/>
        <v/>
      </c>
      <c r="F12" s="31"/>
      <c r="G12" s="31"/>
      <c r="H12" s="262">
        <f>((G12-F12)+(G13-F13))</f>
        <v>0</v>
      </c>
      <c r="I12" s="210"/>
      <c r="J12" s="271"/>
      <c r="K12" s="263" t="str">
        <f>IF(OR(C12="Cp"),1,"")</f>
        <v/>
      </c>
      <c r="L12" s="186"/>
      <c r="M12" s="187"/>
      <c r="N12" s="188"/>
      <c r="O12" s="195"/>
      <c r="P12" s="28"/>
      <c r="Q12" s="29"/>
      <c r="R12" s="164">
        <f>((Q12-P12)-(Q13-P13))</f>
        <v>0</v>
      </c>
      <c r="S12" s="149"/>
      <c r="T12" s="166"/>
      <c r="U12" s="149"/>
      <c r="V12" s="150" t="str">
        <f>IF(OR(C12="SiA",C12="SeA"),1,"")</f>
        <v/>
      </c>
      <c r="W12" s="175"/>
      <c r="X12" s="32"/>
      <c r="Z12" s="8"/>
    </row>
    <row r="13" spans="1:26" ht="12.75" customHeight="1" x14ac:dyDescent="0.25">
      <c r="A13" s="266"/>
      <c r="B13" s="269"/>
      <c r="C13" s="168"/>
      <c r="D13" s="26" t="s">
        <v>32</v>
      </c>
      <c r="E13" s="208"/>
      <c r="F13" s="31"/>
      <c r="G13" s="31"/>
      <c r="H13" s="270"/>
      <c r="I13" s="211"/>
      <c r="J13" s="272"/>
      <c r="K13" s="264"/>
      <c r="L13" s="186"/>
      <c r="M13" s="187"/>
      <c r="N13" s="188"/>
      <c r="O13" s="204"/>
      <c r="P13" s="28"/>
      <c r="Q13" s="29"/>
      <c r="R13" s="191"/>
      <c r="S13" s="149"/>
      <c r="T13" s="166"/>
      <c r="U13" s="149"/>
      <c r="V13" s="150"/>
      <c r="W13" s="176"/>
      <c r="X13" s="32"/>
      <c r="Z13" s="8"/>
    </row>
    <row r="14" spans="1:26" ht="12.75" customHeight="1" thickBot="1" x14ac:dyDescent="0.3">
      <c r="A14" s="283"/>
      <c r="B14" s="268">
        <f ca="1">DATE(Calendrier!$A$1,_xlfn.SHEET()-1,(ROW()/2)-1)</f>
        <v>43561</v>
      </c>
      <c r="C14" s="168"/>
      <c r="D14" s="26" t="s">
        <v>31</v>
      </c>
      <c r="E14" s="207" t="str">
        <f t="shared" si="0"/>
        <v/>
      </c>
      <c r="F14" s="31"/>
      <c r="G14" s="31"/>
      <c r="H14" s="262">
        <f>((G14-F14)+(G15-F15))</f>
        <v>0</v>
      </c>
      <c r="I14" s="210"/>
      <c r="J14" s="271"/>
      <c r="K14" s="263" t="str">
        <f>IF(OR(C14="Cp"),1,"")</f>
        <v/>
      </c>
      <c r="L14" s="177"/>
      <c r="M14" s="178"/>
      <c r="N14" s="179"/>
      <c r="O14" s="195"/>
      <c r="P14" s="28"/>
      <c r="Q14" s="29"/>
      <c r="R14" s="164">
        <f>((Q14-P14)-(Q15-P15))</f>
        <v>0</v>
      </c>
      <c r="S14" s="149"/>
      <c r="T14" s="166"/>
      <c r="U14" s="149"/>
      <c r="V14" s="150" t="str">
        <f>IF(OR(C14="SiA",C14="SeA"),1,"")</f>
        <v/>
      </c>
      <c r="W14" s="175"/>
      <c r="X14" s="32"/>
      <c r="Z14" s="8"/>
    </row>
    <row r="15" spans="1:26" ht="13.5" customHeight="1" x14ac:dyDescent="0.25">
      <c r="A15" s="259" t="s">
        <v>33</v>
      </c>
      <c r="B15" s="269"/>
      <c r="C15" s="168"/>
      <c r="D15" s="26" t="s">
        <v>32</v>
      </c>
      <c r="E15" s="208"/>
      <c r="F15" s="31"/>
      <c r="G15" s="31"/>
      <c r="H15" s="270"/>
      <c r="I15" s="211"/>
      <c r="J15" s="272"/>
      <c r="K15" s="264"/>
      <c r="L15" s="177"/>
      <c r="M15" s="178"/>
      <c r="N15" s="179"/>
      <c r="O15" s="204"/>
      <c r="P15" s="28"/>
      <c r="Q15" s="29"/>
      <c r="R15" s="191"/>
      <c r="S15" s="149"/>
      <c r="T15" s="166"/>
      <c r="U15" s="149"/>
      <c r="V15" s="150"/>
      <c r="W15" s="176"/>
      <c r="X15" s="32"/>
      <c r="Z15" s="8"/>
    </row>
    <row r="16" spans="1:26" ht="12.75" customHeight="1" thickBot="1" x14ac:dyDescent="0.3">
      <c r="A16" s="260"/>
      <c r="B16" s="261">
        <f ca="1">DATE(Calendrier!$A$1,_xlfn.SHEET()-1,(ROW()/2)-1)</f>
        <v>43562</v>
      </c>
      <c r="C16" s="168"/>
      <c r="D16" s="26" t="s">
        <v>31</v>
      </c>
      <c r="E16" s="198" t="str">
        <f t="shared" si="0"/>
        <v/>
      </c>
      <c r="F16" s="35">
        <v>8</v>
      </c>
      <c r="G16" s="35">
        <v>10</v>
      </c>
      <c r="H16" s="262">
        <f>((G16-F16)+(G17-F17))</f>
        <v>2</v>
      </c>
      <c r="I16" s="200"/>
      <c r="J16" s="257"/>
      <c r="K16" s="258" t="str">
        <f>IF(OR(C16="Cp"),1,"")</f>
        <v/>
      </c>
      <c r="L16" s="177"/>
      <c r="M16" s="178"/>
      <c r="N16" s="179"/>
      <c r="O16" s="195"/>
      <c r="P16" s="36">
        <v>18</v>
      </c>
      <c r="Q16" s="37">
        <v>20</v>
      </c>
      <c r="R16" s="164">
        <f>((Q16-P16)-(Q17-P17))</f>
        <v>2</v>
      </c>
      <c r="S16" s="149"/>
      <c r="T16" s="166"/>
      <c r="U16" s="149"/>
      <c r="V16" s="150" t="str">
        <f>IF(OR(C16="SiA",C16="SeA"),1,"")</f>
        <v/>
      </c>
      <c r="W16" s="175"/>
      <c r="X16" s="24"/>
      <c r="Z16" s="8"/>
    </row>
    <row r="17" spans="1:28" ht="13.5" customHeight="1" x14ac:dyDescent="0.25">
      <c r="A17" s="265">
        <f>SUM(H16:H31)+SUM(R16:R31)</f>
        <v>4</v>
      </c>
      <c r="B17" s="193"/>
      <c r="C17" s="168"/>
      <c r="D17" s="26" t="s">
        <v>32</v>
      </c>
      <c r="E17" s="180"/>
      <c r="F17" s="38"/>
      <c r="G17" s="38"/>
      <c r="H17" s="255"/>
      <c r="I17" s="183"/>
      <c r="J17" s="256"/>
      <c r="K17" s="250"/>
      <c r="L17" s="177"/>
      <c r="M17" s="178"/>
      <c r="N17" s="179"/>
      <c r="O17" s="190"/>
      <c r="P17" s="39"/>
      <c r="Q17" s="40"/>
      <c r="R17" s="191"/>
      <c r="S17" s="149"/>
      <c r="T17" s="166"/>
      <c r="U17" s="149"/>
      <c r="V17" s="150"/>
      <c r="W17" s="176"/>
      <c r="X17" s="24"/>
      <c r="Z17" s="8"/>
    </row>
    <row r="18" spans="1:28" ht="12.75" customHeight="1" x14ac:dyDescent="0.25">
      <c r="A18" s="266"/>
      <c r="B18" s="193">
        <f ca="1">DATE(Calendrier!$A$1,_xlfn.SHEET()-1,(ROW()/2)-1)</f>
        <v>43563</v>
      </c>
      <c r="C18" s="168"/>
      <c r="D18" s="34" t="s">
        <v>31</v>
      </c>
      <c r="E18" s="180" t="str">
        <f t="shared" si="0"/>
        <v/>
      </c>
      <c r="F18" s="38"/>
      <c r="G18" s="38"/>
      <c r="H18" s="254">
        <f>((G18-F18)+(G19-F19))</f>
        <v>0</v>
      </c>
      <c r="I18" s="183"/>
      <c r="J18" s="256"/>
      <c r="K18" s="250" t="str">
        <f>IF(OR(C18="Cp"),1,"")</f>
        <v/>
      </c>
      <c r="L18" s="186"/>
      <c r="M18" s="187"/>
      <c r="N18" s="188"/>
      <c r="O18" s="189"/>
      <c r="P18" s="39"/>
      <c r="Q18" s="40"/>
      <c r="R18" s="164">
        <f>((Q18-P18)-(Q19-P19))</f>
        <v>0</v>
      </c>
      <c r="S18" s="149"/>
      <c r="T18" s="166"/>
      <c r="U18" s="149"/>
      <c r="V18" s="150" t="str">
        <f>IF(OR(C18="SiA",C18="SeA"),1,"")</f>
        <v/>
      </c>
      <c r="W18" s="175"/>
      <c r="X18" s="32"/>
      <c r="Z18" s="8"/>
    </row>
    <row r="19" spans="1:28" ht="12.75" customHeight="1" x14ac:dyDescent="0.25">
      <c r="A19" s="266"/>
      <c r="B19" s="193"/>
      <c r="C19" s="168"/>
      <c r="D19" s="34" t="s">
        <v>32</v>
      </c>
      <c r="E19" s="180"/>
      <c r="F19" s="38"/>
      <c r="G19" s="38"/>
      <c r="H19" s="255"/>
      <c r="I19" s="183"/>
      <c r="J19" s="256"/>
      <c r="K19" s="250"/>
      <c r="L19" s="186"/>
      <c r="M19" s="187"/>
      <c r="N19" s="188"/>
      <c r="O19" s="190"/>
      <c r="P19" s="39"/>
      <c r="Q19" s="40"/>
      <c r="R19" s="191"/>
      <c r="S19" s="149"/>
      <c r="T19" s="166"/>
      <c r="U19" s="149"/>
      <c r="V19" s="150"/>
      <c r="W19" s="176"/>
      <c r="X19" s="32"/>
      <c r="Z19" s="8"/>
    </row>
    <row r="20" spans="1:28" ht="12.75" customHeight="1" x14ac:dyDescent="0.25">
      <c r="A20" s="266"/>
      <c r="B20" s="193">
        <f ca="1">DATE(Calendrier!$A$1,_xlfn.SHEET()-1,(ROW()/2)-1)</f>
        <v>43564</v>
      </c>
      <c r="C20" s="168"/>
      <c r="D20" s="34" t="s">
        <v>31</v>
      </c>
      <c r="E20" s="180" t="str">
        <f t="shared" si="0"/>
        <v/>
      </c>
      <c r="F20" s="38"/>
      <c r="G20" s="38"/>
      <c r="H20" s="254">
        <f>((G20-F20)+(G21-F21))</f>
        <v>0</v>
      </c>
      <c r="I20" s="183"/>
      <c r="J20" s="256"/>
      <c r="K20" s="250" t="str">
        <f>IF(OR(C20="Cp"),1,"")</f>
        <v/>
      </c>
      <c r="L20" s="186"/>
      <c r="M20" s="187"/>
      <c r="N20" s="188"/>
      <c r="O20" s="189"/>
      <c r="P20" s="39"/>
      <c r="Q20" s="40"/>
      <c r="R20" s="164">
        <f>((Q20-P20)-(Q21-P21))</f>
        <v>0</v>
      </c>
      <c r="S20" s="149"/>
      <c r="T20" s="166"/>
      <c r="U20" s="149"/>
      <c r="V20" s="150" t="str">
        <f>IF(OR(C20="SiA",C20="SeA"),1,"")</f>
        <v/>
      </c>
      <c r="W20" s="175"/>
      <c r="X20" s="32"/>
      <c r="Z20" s="8"/>
    </row>
    <row r="21" spans="1:28" ht="12.75" customHeight="1" x14ac:dyDescent="0.25">
      <c r="A21" s="266"/>
      <c r="B21" s="193"/>
      <c r="C21" s="168"/>
      <c r="D21" s="34" t="s">
        <v>32</v>
      </c>
      <c r="E21" s="180"/>
      <c r="F21" s="38"/>
      <c r="G21" s="38"/>
      <c r="H21" s="255"/>
      <c r="I21" s="183"/>
      <c r="J21" s="256"/>
      <c r="K21" s="250"/>
      <c r="L21" s="186"/>
      <c r="M21" s="187"/>
      <c r="N21" s="188"/>
      <c r="O21" s="190"/>
      <c r="P21" s="39"/>
      <c r="Q21" s="40"/>
      <c r="R21" s="191"/>
      <c r="S21" s="149"/>
      <c r="T21" s="166"/>
      <c r="U21" s="149"/>
      <c r="V21" s="150"/>
      <c r="W21" s="176"/>
      <c r="X21" s="32"/>
      <c r="Z21" s="8"/>
    </row>
    <row r="22" spans="1:28" ht="12.75" customHeight="1" x14ac:dyDescent="0.25">
      <c r="A22" s="266"/>
      <c r="B22" s="193">
        <f ca="1">DATE(Calendrier!$A$1,_xlfn.SHEET()-1,(ROW()/2)-1)</f>
        <v>43565</v>
      </c>
      <c r="C22" s="168"/>
      <c r="D22" s="34" t="s">
        <v>31</v>
      </c>
      <c r="E22" s="180" t="str">
        <f t="shared" si="0"/>
        <v/>
      </c>
      <c r="F22" s="38"/>
      <c r="G22" s="38"/>
      <c r="H22" s="254">
        <f>((G22-F22)+(G23-F23))</f>
        <v>0</v>
      </c>
      <c r="I22" s="183"/>
      <c r="J22" s="256"/>
      <c r="K22" s="250" t="str">
        <f>IF(OR(C22="Cp"),1,"")</f>
        <v/>
      </c>
      <c r="L22" s="186"/>
      <c r="M22" s="187"/>
      <c r="N22" s="188"/>
      <c r="O22" s="189"/>
      <c r="P22" s="39"/>
      <c r="Q22" s="40"/>
      <c r="R22" s="164">
        <f>((Q22-P22)-(Q23-P23))</f>
        <v>0</v>
      </c>
      <c r="S22" s="149"/>
      <c r="T22" s="166"/>
      <c r="U22" s="149"/>
      <c r="V22" s="150" t="str">
        <f>IF(OR(C22="SiA",C22="SeA"),1,"")</f>
        <v/>
      </c>
      <c r="W22" s="175"/>
      <c r="X22" s="32"/>
      <c r="Z22" s="8"/>
    </row>
    <row r="23" spans="1:28" ht="12.75" customHeight="1" x14ac:dyDescent="0.25">
      <c r="A23" s="266"/>
      <c r="B23" s="193"/>
      <c r="C23" s="168"/>
      <c r="D23" s="34" t="s">
        <v>32</v>
      </c>
      <c r="E23" s="180"/>
      <c r="F23" s="38"/>
      <c r="G23" s="38"/>
      <c r="H23" s="255"/>
      <c r="I23" s="183"/>
      <c r="J23" s="256"/>
      <c r="K23" s="250"/>
      <c r="L23" s="186"/>
      <c r="M23" s="187"/>
      <c r="N23" s="188"/>
      <c r="O23" s="190"/>
      <c r="P23" s="39"/>
      <c r="Q23" s="40"/>
      <c r="R23" s="191"/>
      <c r="S23" s="149"/>
      <c r="T23" s="166"/>
      <c r="U23" s="149"/>
      <c r="V23" s="150"/>
      <c r="W23" s="176"/>
      <c r="X23" s="32"/>
      <c r="Z23" s="8"/>
    </row>
    <row r="24" spans="1:28" ht="12.75" customHeight="1" x14ac:dyDescent="0.25">
      <c r="A24" s="266"/>
      <c r="B24" s="193">
        <f ca="1">DATE(Calendrier!$A$1,_xlfn.SHEET()-1,(ROW()/2)-1)</f>
        <v>43566</v>
      </c>
      <c r="C24" s="168"/>
      <c r="D24" s="34" t="s">
        <v>31</v>
      </c>
      <c r="E24" s="180" t="str">
        <f t="shared" si="0"/>
        <v/>
      </c>
      <c r="F24" s="38"/>
      <c r="G24" s="38"/>
      <c r="H24" s="254">
        <f>((G24-F24)+(G25-F25))</f>
        <v>0</v>
      </c>
      <c r="I24" s="183"/>
      <c r="J24" s="256"/>
      <c r="K24" s="250" t="str">
        <f>IF(OR(C24="Cp"),1,"")</f>
        <v/>
      </c>
      <c r="L24" s="186"/>
      <c r="M24" s="187"/>
      <c r="N24" s="188"/>
      <c r="O24" s="189"/>
      <c r="P24" s="39"/>
      <c r="Q24" s="40"/>
      <c r="R24" s="164">
        <f>((Q24-P24)-(Q25-P25))</f>
        <v>0</v>
      </c>
      <c r="S24" s="149"/>
      <c r="T24" s="166"/>
      <c r="U24" s="149"/>
      <c r="V24" s="150" t="str">
        <f>IF(OR(C24="SiA",C24="SeA"),1,"")</f>
        <v/>
      </c>
      <c r="W24" s="175"/>
      <c r="X24" s="32"/>
    </row>
    <row r="25" spans="1:28" ht="12.75" customHeight="1" x14ac:dyDescent="0.25">
      <c r="A25" s="266"/>
      <c r="B25" s="193"/>
      <c r="C25" s="168"/>
      <c r="D25" s="34" t="s">
        <v>32</v>
      </c>
      <c r="E25" s="180"/>
      <c r="F25" s="38"/>
      <c r="G25" s="38"/>
      <c r="H25" s="255"/>
      <c r="I25" s="183"/>
      <c r="J25" s="256"/>
      <c r="K25" s="250"/>
      <c r="L25" s="186"/>
      <c r="M25" s="187"/>
      <c r="N25" s="188"/>
      <c r="O25" s="190"/>
      <c r="P25" s="39"/>
      <c r="Q25" s="40"/>
      <c r="R25" s="191"/>
      <c r="S25" s="149"/>
      <c r="T25" s="166"/>
      <c r="U25" s="149"/>
      <c r="V25" s="150"/>
      <c r="W25" s="176"/>
      <c r="X25" s="32"/>
    </row>
    <row r="26" spans="1:28" ht="12.75" customHeight="1" x14ac:dyDescent="0.25">
      <c r="A26" s="266"/>
      <c r="B26" s="193">
        <f ca="1">DATE(Calendrier!$A$1,_xlfn.SHEET()-1,(ROW()/2)-1)</f>
        <v>43567</v>
      </c>
      <c r="C26" s="168"/>
      <c r="D26" s="26" t="s">
        <v>31</v>
      </c>
      <c r="E26" s="180" t="str">
        <f t="shared" si="0"/>
        <v/>
      </c>
      <c r="F26" s="38"/>
      <c r="G26" s="38"/>
      <c r="H26" s="254">
        <f>((G26-F26)+(G27-F27))</f>
        <v>0</v>
      </c>
      <c r="I26" s="183"/>
      <c r="J26" s="256"/>
      <c r="K26" s="250" t="str">
        <f>IF(OR(C26="Cp"),1,"")</f>
        <v/>
      </c>
      <c r="L26" s="186"/>
      <c r="M26" s="187"/>
      <c r="N26" s="188"/>
      <c r="O26" s="189"/>
      <c r="P26" s="39"/>
      <c r="Q26" s="40"/>
      <c r="R26" s="164">
        <f>((Q26-P26)-(Q27-P27))</f>
        <v>0</v>
      </c>
      <c r="S26" s="149"/>
      <c r="T26" s="166"/>
      <c r="U26" s="149"/>
      <c r="V26" s="150" t="str">
        <f>IF(OR(C26="SiA",C26="SeA"),1,"")</f>
        <v/>
      </c>
      <c r="W26" s="175"/>
      <c r="X26" s="32"/>
      <c r="AB26" s="41"/>
    </row>
    <row r="27" spans="1:28" ht="12.75" customHeight="1" x14ac:dyDescent="0.25">
      <c r="A27" s="266"/>
      <c r="B27" s="193"/>
      <c r="C27" s="168"/>
      <c r="D27" s="26" t="s">
        <v>32</v>
      </c>
      <c r="E27" s="180"/>
      <c r="F27" s="38"/>
      <c r="G27" s="38"/>
      <c r="H27" s="255"/>
      <c r="I27" s="183"/>
      <c r="J27" s="256"/>
      <c r="K27" s="250"/>
      <c r="L27" s="186"/>
      <c r="M27" s="187"/>
      <c r="N27" s="188"/>
      <c r="O27" s="190"/>
      <c r="P27" s="39"/>
      <c r="Q27" s="40"/>
      <c r="R27" s="191"/>
      <c r="S27" s="149"/>
      <c r="T27" s="166"/>
      <c r="U27" s="149"/>
      <c r="V27" s="150"/>
      <c r="W27" s="176"/>
      <c r="X27" s="32"/>
      <c r="AB27" s="41"/>
    </row>
    <row r="28" spans="1:28" ht="12.75" customHeight="1" thickBot="1" x14ac:dyDescent="0.3">
      <c r="A28" s="267"/>
      <c r="B28" s="193">
        <f ca="1">DATE(Calendrier!$A$1,_xlfn.SHEET()-1,(ROW()/2)-1)</f>
        <v>43568</v>
      </c>
      <c r="C28" s="168"/>
      <c r="D28" s="26" t="s">
        <v>31</v>
      </c>
      <c r="E28" s="180" t="str">
        <f t="shared" si="0"/>
        <v/>
      </c>
      <c r="F28" s="38"/>
      <c r="G28" s="38"/>
      <c r="H28" s="254">
        <f>((G28-F28)+(G29-F29))</f>
        <v>0</v>
      </c>
      <c r="I28" s="183"/>
      <c r="J28" s="256"/>
      <c r="K28" s="250" t="str">
        <f>IF(OR(C28="Cp"),1,"")</f>
        <v/>
      </c>
      <c r="L28" s="186"/>
      <c r="M28" s="187"/>
      <c r="N28" s="188"/>
      <c r="O28" s="189"/>
      <c r="P28" s="39"/>
      <c r="Q28" s="40"/>
      <c r="R28" s="164">
        <f>((Q28-P28)-(Q29-P29))</f>
        <v>0</v>
      </c>
      <c r="S28" s="149"/>
      <c r="T28" s="166"/>
      <c r="U28" s="149"/>
      <c r="V28" s="150" t="str">
        <f>IF(OR(C28="SiA",C28="SeA"),1,"")</f>
        <v/>
      </c>
      <c r="W28" s="175"/>
      <c r="X28" s="32"/>
    </row>
    <row r="29" spans="1:28" ht="13.5" customHeight="1" thickBot="1" x14ac:dyDescent="0.3">
      <c r="A29" s="253" t="s">
        <v>34</v>
      </c>
      <c r="B29" s="193"/>
      <c r="C29" s="168"/>
      <c r="D29" s="26" t="s">
        <v>32</v>
      </c>
      <c r="E29" s="180"/>
      <c r="F29" s="38"/>
      <c r="G29" s="38"/>
      <c r="H29" s="255"/>
      <c r="I29" s="183"/>
      <c r="J29" s="256"/>
      <c r="K29" s="250"/>
      <c r="L29" s="177"/>
      <c r="M29" s="178"/>
      <c r="N29" s="179"/>
      <c r="O29" s="190"/>
      <c r="P29" s="39"/>
      <c r="Q29" s="40"/>
      <c r="R29" s="191"/>
      <c r="S29" s="149"/>
      <c r="T29" s="166"/>
      <c r="U29" s="149"/>
      <c r="V29" s="150"/>
      <c r="W29" s="176"/>
      <c r="X29" s="32"/>
    </row>
    <row r="30" spans="1:28" ht="13.5" customHeight="1" thickBot="1" x14ac:dyDescent="0.3">
      <c r="A30" s="253"/>
      <c r="B30" s="193">
        <f ca="1">DATE(Calendrier!$A$1,_xlfn.SHEET()-1,(ROW()/2)-1)</f>
        <v>43569</v>
      </c>
      <c r="C30" s="168"/>
      <c r="D30" s="26" t="s">
        <v>31</v>
      </c>
      <c r="E30" s="180" t="str">
        <f t="shared" si="0"/>
        <v/>
      </c>
      <c r="F30" s="38"/>
      <c r="G30" s="38"/>
      <c r="H30" s="254">
        <f>((G30-F30)+(G31-F31))</f>
        <v>0</v>
      </c>
      <c r="I30" s="183"/>
      <c r="J30" s="184"/>
      <c r="K30" s="250" t="str">
        <f>IF(OR(C30="Cp"),1,"")</f>
        <v/>
      </c>
      <c r="L30" s="186"/>
      <c r="M30" s="187"/>
      <c r="N30" s="188"/>
      <c r="O30" s="189"/>
      <c r="P30" s="39"/>
      <c r="Q30" s="40"/>
      <c r="R30" s="164">
        <f>((Q30-P30)-(Q31-P31))</f>
        <v>0</v>
      </c>
      <c r="S30" s="149"/>
      <c r="T30" s="166"/>
      <c r="U30" s="149"/>
      <c r="V30" s="150" t="str">
        <f>IF(OR(C30="SiA",C30="SeA"),1,"")</f>
        <v/>
      </c>
      <c r="W30" s="175"/>
      <c r="X30" s="24"/>
    </row>
    <row r="31" spans="1:28" ht="13.5" customHeight="1" x14ac:dyDescent="0.25">
      <c r="A31" s="247"/>
      <c r="B31" s="193"/>
      <c r="C31" s="168"/>
      <c r="D31" s="26" t="s">
        <v>32</v>
      </c>
      <c r="E31" s="180"/>
      <c r="F31" s="38"/>
      <c r="G31" s="38"/>
      <c r="H31" s="255"/>
      <c r="I31" s="183"/>
      <c r="J31" s="184"/>
      <c r="K31" s="250"/>
      <c r="L31" s="177"/>
      <c r="M31" s="178"/>
      <c r="N31" s="179"/>
      <c r="O31" s="190"/>
      <c r="P31" s="40"/>
      <c r="Q31" s="40"/>
      <c r="R31" s="191"/>
      <c r="S31" s="149"/>
      <c r="T31" s="166"/>
      <c r="U31" s="149"/>
      <c r="V31" s="150"/>
      <c r="W31" s="176"/>
      <c r="X31" s="24"/>
    </row>
    <row r="32" spans="1:28" ht="12.75" customHeight="1" x14ac:dyDescent="0.25">
      <c r="A32" s="248"/>
      <c r="B32" s="167">
        <f ca="1">DATE(Calendrier!$A$1,_xlfn.SHEET()-1,(ROW()/2)-1)</f>
        <v>43570</v>
      </c>
      <c r="C32" s="168"/>
      <c r="D32" s="26" t="s">
        <v>31</v>
      </c>
      <c r="E32" s="170" t="str">
        <f t="shared" si="0"/>
        <v/>
      </c>
      <c r="F32" s="42"/>
      <c r="G32" s="43"/>
      <c r="H32" s="172">
        <f>((G32-F32)+(G33-F33))</f>
        <v>0</v>
      </c>
      <c r="I32" s="173"/>
      <c r="J32" s="174"/>
      <c r="K32" s="185" t="str">
        <f>IF(OR(C32="Cp"),1,"")</f>
        <v/>
      </c>
      <c r="L32" s="161"/>
      <c r="M32" s="161"/>
      <c r="N32" s="161"/>
      <c r="O32" s="189"/>
      <c r="P32" s="40"/>
      <c r="Q32" s="40"/>
      <c r="R32" s="164">
        <f>((Q32-P32)-(Q33-P33))</f>
        <v>0</v>
      </c>
      <c r="S32" s="149"/>
      <c r="T32" s="166"/>
      <c r="U32" s="149"/>
      <c r="V32" s="150" t="str">
        <f>IF(OR(C32="SiA",C32="SeA"),1,"")</f>
        <v/>
      </c>
      <c r="W32" s="175"/>
      <c r="X32" s="44"/>
    </row>
    <row r="33" spans="1:24" ht="12.75" customHeight="1" x14ac:dyDescent="0.25">
      <c r="A33" s="248"/>
      <c r="B33" s="167"/>
      <c r="C33" s="168"/>
      <c r="D33" s="26" t="s">
        <v>32</v>
      </c>
      <c r="E33" s="170"/>
      <c r="F33" s="45"/>
      <c r="G33" s="45"/>
      <c r="H33" s="249"/>
      <c r="I33" s="173"/>
      <c r="J33" s="174"/>
      <c r="K33" s="185"/>
      <c r="L33" s="161"/>
      <c r="M33" s="161"/>
      <c r="N33" s="161"/>
      <c r="O33" s="190"/>
      <c r="P33" s="40"/>
      <c r="Q33" s="40"/>
      <c r="R33" s="191"/>
      <c r="S33" s="251"/>
      <c r="T33" s="252"/>
      <c r="U33" s="251"/>
      <c r="V33" s="150"/>
      <c r="W33" s="237"/>
      <c r="X33" s="24"/>
    </row>
    <row r="34" spans="1:24" ht="13.5" customHeight="1" x14ac:dyDescent="0.25">
      <c r="A34" s="248"/>
      <c r="B34" s="167">
        <f ca="1">DATE(Calendrier!$A$1,_xlfn.SHEET()-1,(ROW()/2)-1)</f>
        <v>43571</v>
      </c>
      <c r="C34" s="168"/>
      <c r="D34" s="26" t="s">
        <v>31</v>
      </c>
      <c r="E34" s="170" t="str">
        <f>IF(C34="","",IF(OR(C34="Cp",C34="AM",C34="Re",C34="Fe"),"",1))</f>
        <v/>
      </c>
      <c r="F34" s="46"/>
      <c r="G34" s="47"/>
      <c r="H34" s="246">
        <f>((G34-F34)+(G35-F35))</f>
        <v>0</v>
      </c>
      <c r="I34" s="173"/>
      <c r="J34" s="174"/>
      <c r="K34" s="185" t="str">
        <f>IF(OR(C34="Cp"),1,"")</f>
        <v/>
      </c>
      <c r="L34" s="161"/>
      <c r="M34" s="161"/>
      <c r="N34" s="161"/>
      <c r="O34" s="228"/>
      <c r="P34" s="40"/>
      <c r="Q34" s="40"/>
      <c r="R34" s="245">
        <f>((Q34-P34)-(Q35-P35))</f>
        <v>0</v>
      </c>
      <c r="S34" s="232"/>
      <c r="T34" s="234"/>
      <c r="U34" s="217"/>
      <c r="V34" s="150" t="str">
        <f>IF(OR(C34="SiA",C34="SeA"),1,"")</f>
        <v/>
      </c>
      <c r="W34" s="219"/>
      <c r="X34" s="24"/>
    </row>
    <row r="35" spans="1:24" ht="13.5" customHeight="1" x14ac:dyDescent="0.25">
      <c r="A35" s="48"/>
      <c r="B35" s="167"/>
      <c r="C35" s="168"/>
      <c r="D35" s="26" t="s">
        <v>32</v>
      </c>
      <c r="E35" s="170"/>
      <c r="F35" s="49"/>
      <c r="G35" s="50"/>
      <c r="H35" s="240"/>
      <c r="I35" s="173"/>
      <c r="J35" s="174"/>
      <c r="K35" s="185"/>
      <c r="L35" s="161"/>
      <c r="M35" s="161"/>
      <c r="N35" s="161"/>
      <c r="O35" s="228"/>
      <c r="P35" s="40"/>
      <c r="Q35" s="40"/>
      <c r="R35" s="230"/>
      <c r="S35" s="232"/>
      <c r="T35" s="234"/>
      <c r="U35" s="217"/>
      <c r="V35" s="150"/>
      <c r="W35" s="219"/>
      <c r="X35" s="24"/>
    </row>
    <row r="36" spans="1:24" ht="12.75" customHeight="1" x14ac:dyDescent="0.25">
      <c r="A36" s="48"/>
      <c r="B36" s="192">
        <f ca="1">DATE(Calendrier!$A$1,_xlfn.SHEET()-1,(ROW()/2)-1)</f>
        <v>43572</v>
      </c>
      <c r="C36" s="168"/>
      <c r="D36" s="51" t="s">
        <v>31</v>
      </c>
      <c r="E36" s="170" t="str">
        <f t="shared" ref="E36:E64" si="1">IF(C36="","",IF(OR(C36="Cp",C36="AM",C36="Re",C36="Fe"),"",1))</f>
        <v/>
      </c>
      <c r="F36" s="52"/>
      <c r="G36" s="53"/>
      <c r="H36" s="240">
        <f>((G36-F36)+(G37-F37))</f>
        <v>0</v>
      </c>
      <c r="I36" s="242"/>
      <c r="J36" s="184"/>
      <c r="K36" s="185" t="str">
        <f>IF(OR(C36="Cp"),1,"")</f>
        <v/>
      </c>
      <c r="L36" s="225"/>
      <c r="M36" s="226"/>
      <c r="N36" s="227"/>
      <c r="O36" s="228"/>
      <c r="P36" s="54"/>
      <c r="Q36" s="55"/>
      <c r="R36" s="230">
        <f>((Q36-P36)-(Q37-P37))</f>
        <v>0</v>
      </c>
      <c r="S36" s="232"/>
      <c r="T36" s="234"/>
      <c r="U36" s="217"/>
      <c r="V36" s="150" t="str">
        <f>IF(OR(C36="SiA",C36="SeA"),1,"")</f>
        <v/>
      </c>
      <c r="W36" s="219"/>
      <c r="X36" s="56"/>
    </row>
    <row r="37" spans="1:24" ht="12.75" customHeight="1" x14ac:dyDescent="0.25">
      <c r="A37" s="48"/>
      <c r="B37" s="238"/>
      <c r="C37" s="168"/>
      <c r="D37" s="20" t="s">
        <v>32</v>
      </c>
      <c r="E37" s="239"/>
      <c r="F37" s="57"/>
      <c r="G37" s="58"/>
      <c r="H37" s="241"/>
      <c r="I37" s="243"/>
      <c r="J37" s="244"/>
      <c r="K37" s="224"/>
      <c r="L37" s="221"/>
      <c r="M37" s="222"/>
      <c r="N37" s="223"/>
      <c r="O37" s="229"/>
      <c r="P37" s="28"/>
      <c r="Q37" s="29"/>
      <c r="R37" s="231"/>
      <c r="S37" s="233"/>
      <c r="T37" s="235"/>
      <c r="U37" s="218"/>
      <c r="V37" s="150"/>
      <c r="W37" s="220"/>
    </row>
    <row r="38" spans="1:24" ht="12.75" customHeight="1" x14ac:dyDescent="0.25">
      <c r="A38" s="48"/>
      <c r="B38" s="215">
        <f ca="1">DATE(Calendrier!$A$1,_xlfn.SHEET()-1,(ROW()/2)-1)</f>
        <v>43573</v>
      </c>
      <c r="C38" s="168"/>
      <c r="D38" s="30" t="s">
        <v>31</v>
      </c>
      <c r="E38" s="207" t="str">
        <f t="shared" si="1"/>
        <v/>
      </c>
      <c r="F38" s="59"/>
      <c r="G38" s="59"/>
      <c r="H38" s="199">
        <f>((G38-F38)+(G39-F39))</f>
        <v>0</v>
      </c>
      <c r="I38" s="210"/>
      <c r="J38" s="212"/>
      <c r="K38" s="202"/>
      <c r="L38" s="186"/>
      <c r="M38" s="187"/>
      <c r="N38" s="188"/>
      <c r="O38" s="195"/>
      <c r="P38" s="28"/>
      <c r="Q38" s="29"/>
      <c r="R38" s="164">
        <f>((Q38-P38)-(Q39-P39))</f>
        <v>0</v>
      </c>
      <c r="S38" s="236"/>
      <c r="T38" s="214"/>
      <c r="U38" s="236"/>
      <c r="V38" s="150" t="str">
        <f>IF(OR(C38="SiA",C38="SeA"),1,"")</f>
        <v/>
      </c>
      <c r="W38" s="237"/>
    </row>
    <row r="39" spans="1:24" ht="12.75" customHeight="1" x14ac:dyDescent="0.25">
      <c r="A39" s="48"/>
      <c r="B39" s="216"/>
      <c r="C39" s="168"/>
      <c r="D39" s="34" t="s">
        <v>32</v>
      </c>
      <c r="E39" s="208"/>
      <c r="F39" s="59"/>
      <c r="G39" s="59"/>
      <c r="H39" s="209"/>
      <c r="I39" s="211"/>
      <c r="J39" s="213"/>
      <c r="K39" s="203"/>
      <c r="L39" s="186"/>
      <c r="M39" s="187"/>
      <c r="N39" s="188"/>
      <c r="O39" s="204"/>
      <c r="P39" s="28"/>
      <c r="Q39" s="29"/>
      <c r="R39" s="191"/>
      <c r="S39" s="149"/>
      <c r="T39" s="166"/>
      <c r="U39" s="149"/>
      <c r="V39" s="150"/>
      <c r="W39" s="176"/>
    </row>
    <row r="40" spans="1:24" ht="12.75" customHeight="1" x14ac:dyDescent="0.25">
      <c r="A40" s="48"/>
      <c r="B40" s="215">
        <f ca="1">DATE(Calendrier!$A$1,_xlfn.SHEET()-1,(ROW()/2)-1)</f>
        <v>43574</v>
      </c>
      <c r="C40" s="168"/>
      <c r="D40" s="34" t="s">
        <v>31</v>
      </c>
      <c r="E40" s="207" t="str">
        <f t="shared" si="1"/>
        <v/>
      </c>
      <c r="F40" s="59"/>
      <c r="G40" s="59"/>
      <c r="H40" s="199">
        <f>((G40-F40)+(G41-F41))</f>
        <v>0</v>
      </c>
      <c r="I40" s="210"/>
      <c r="J40" s="212"/>
      <c r="K40" s="202" t="str">
        <f>IF(OR(C40="Cp"),1,"")</f>
        <v/>
      </c>
      <c r="L40" s="186"/>
      <c r="M40" s="187"/>
      <c r="N40" s="188"/>
      <c r="O40" s="195"/>
      <c r="P40" s="28"/>
      <c r="Q40" s="29"/>
      <c r="R40" s="164">
        <f>((Q40-P40)-(Q41-P41))</f>
        <v>0</v>
      </c>
      <c r="S40" s="149"/>
      <c r="T40" s="166"/>
      <c r="U40" s="149"/>
      <c r="V40" s="150" t="str">
        <f>IF(OR(C40="SiA",C40="SeA"),1,"")</f>
        <v/>
      </c>
      <c r="W40" s="175"/>
    </row>
    <row r="41" spans="1:24" ht="12.75" customHeight="1" x14ac:dyDescent="0.25">
      <c r="A41" s="48"/>
      <c r="B41" s="216"/>
      <c r="C41" s="168"/>
      <c r="D41" s="34" t="s">
        <v>32</v>
      </c>
      <c r="E41" s="208"/>
      <c r="F41" s="59"/>
      <c r="G41" s="59"/>
      <c r="H41" s="209"/>
      <c r="I41" s="211"/>
      <c r="J41" s="213"/>
      <c r="K41" s="203"/>
      <c r="L41" s="186"/>
      <c r="M41" s="187"/>
      <c r="N41" s="188"/>
      <c r="O41" s="204"/>
      <c r="P41" s="28"/>
      <c r="Q41" s="29"/>
      <c r="R41" s="191"/>
      <c r="S41" s="149"/>
      <c r="T41" s="166"/>
      <c r="U41" s="149"/>
      <c r="V41" s="150"/>
      <c r="W41" s="176"/>
    </row>
    <row r="42" spans="1:24" ht="12.75" customHeight="1" x14ac:dyDescent="0.25">
      <c r="A42" s="48"/>
      <c r="B42" s="215">
        <f ca="1">DATE(Calendrier!$A$1,_xlfn.SHEET()-1,(ROW()/2)-1)</f>
        <v>43575</v>
      </c>
      <c r="C42" s="168"/>
      <c r="D42" s="34" t="s">
        <v>31</v>
      </c>
      <c r="E42" s="207" t="str">
        <f t="shared" si="1"/>
        <v/>
      </c>
      <c r="F42" s="59"/>
      <c r="G42" s="59"/>
      <c r="H42" s="199">
        <f>((G42-F42)+(G43-F43))</f>
        <v>0</v>
      </c>
      <c r="I42" s="210"/>
      <c r="J42" s="212"/>
      <c r="K42" s="202" t="str">
        <f>IF(OR(C42="Cp"),1,"")</f>
        <v/>
      </c>
      <c r="L42" s="186"/>
      <c r="M42" s="187"/>
      <c r="N42" s="188"/>
      <c r="O42" s="195"/>
      <c r="P42" s="28"/>
      <c r="Q42" s="29"/>
      <c r="R42" s="164">
        <f>((Q42-P42)-(Q43-P43))</f>
        <v>0</v>
      </c>
      <c r="S42" s="149"/>
      <c r="T42" s="166"/>
      <c r="U42" s="149"/>
      <c r="V42" s="150" t="str">
        <f>IF(OR(C42="SiA",C42="SeA"),1,"")</f>
        <v/>
      </c>
      <c r="W42" s="175"/>
    </row>
    <row r="43" spans="1:24" ht="12.75" customHeight="1" x14ac:dyDescent="0.25">
      <c r="A43" s="48"/>
      <c r="B43" s="216"/>
      <c r="C43" s="168"/>
      <c r="D43" s="34" t="s">
        <v>32</v>
      </c>
      <c r="E43" s="208"/>
      <c r="F43" s="59"/>
      <c r="G43" s="59"/>
      <c r="H43" s="209"/>
      <c r="I43" s="211"/>
      <c r="J43" s="213"/>
      <c r="K43" s="203"/>
      <c r="L43" s="186"/>
      <c r="M43" s="187"/>
      <c r="N43" s="188"/>
      <c r="O43" s="204"/>
      <c r="P43" s="28"/>
      <c r="Q43" s="29"/>
      <c r="R43" s="191"/>
      <c r="S43" s="149"/>
      <c r="T43" s="166"/>
      <c r="U43" s="149"/>
      <c r="V43" s="150"/>
      <c r="W43" s="176"/>
    </row>
    <row r="44" spans="1:24" ht="12.75" customHeight="1" x14ac:dyDescent="0.25">
      <c r="A44" s="48"/>
      <c r="B44" s="205">
        <f ca="1">DATE(Calendrier!$A$1,_xlfn.SHEET()-1,(ROW()/2)-1)</f>
        <v>43576</v>
      </c>
      <c r="C44" s="168"/>
      <c r="D44" s="26" t="s">
        <v>31</v>
      </c>
      <c r="E44" s="207" t="str">
        <f t="shared" si="1"/>
        <v/>
      </c>
      <c r="F44" s="59"/>
      <c r="G44" s="59"/>
      <c r="H44" s="199">
        <f>((G44-F44)+(G45-F45))</f>
        <v>0</v>
      </c>
      <c r="I44" s="210"/>
      <c r="J44" s="212"/>
      <c r="K44" s="202" t="str">
        <f>IF(OR(C44="Cp"),1,"")</f>
        <v/>
      </c>
      <c r="L44" s="186"/>
      <c r="M44" s="187"/>
      <c r="N44" s="188"/>
      <c r="O44" s="195"/>
      <c r="P44" s="28"/>
      <c r="Q44" s="29"/>
      <c r="R44" s="164">
        <f>((Q44-P44)-(Q45-P45))</f>
        <v>0</v>
      </c>
      <c r="S44" s="149"/>
      <c r="T44" s="166"/>
      <c r="U44" s="149"/>
      <c r="V44" s="150" t="str">
        <f>IF(OR(C44="SiA",C44="SeA"),1,"")</f>
        <v/>
      </c>
      <c r="W44" s="175"/>
    </row>
    <row r="45" spans="1:24" ht="12.75" customHeight="1" x14ac:dyDescent="0.25">
      <c r="A45" s="48"/>
      <c r="B45" s="206"/>
      <c r="C45" s="168"/>
      <c r="D45" s="26" t="s">
        <v>32</v>
      </c>
      <c r="E45" s="208"/>
      <c r="F45" s="59"/>
      <c r="G45" s="59"/>
      <c r="H45" s="209"/>
      <c r="I45" s="211"/>
      <c r="J45" s="213"/>
      <c r="K45" s="203"/>
      <c r="L45" s="186"/>
      <c r="M45" s="187"/>
      <c r="N45" s="188"/>
      <c r="O45" s="204"/>
      <c r="P45" s="28"/>
      <c r="Q45" s="29"/>
      <c r="R45" s="191"/>
      <c r="S45" s="149"/>
      <c r="T45" s="166"/>
      <c r="U45" s="149"/>
      <c r="V45" s="150"/>
      <c r="W45" s="176"/>
    </row>
    <row r="46" spans="1:24" ht="12.75" customHeight="1" x14ac:dyDescent="0.25">
      <c r="A46" s="48"/>
      <c r="B46" s="205">
        <f ca="1">DATE(Calendrier!$A$1,_xlfn.SHEET()-1,(ROW()/2)-1)</f>
        <v>43577</v>
      </c>
      <c r="C46" s="168"/>
      <c r="D46" s="26" t="s">
        <v>31</v>
      </c>
      <c r="E46" s="207" t="str">
        <f t="shared" si="1"/>
        <v/>
      </c>
      <c r="F46" s="59"/>
      <c r="G46" s="59"/>
      <c r="H46" s="199">
        <f>((G46-F46)+(G47-F47))</f>
        <v>0</v>
      </c>
      <c r="I46" s="210"/>
      <c r="J46" s="212"/>
      <c r="K46" s="202" t="str">
        <f>IF(OR(C46="Cp"),1,"")</f>
        <v/>
      </c>
      <c r="L46" s="177"/>
      <c r="M46" s="178"/>
      <c r="N46" s="179"/>
      <c r="O46" s="195"/>
      <c r="P46" s="28"/>
      <c r="Q46" s="29"/>
      <c r="R46" s="164">
        <f>((Q46-P46)-(Q47-P47))</f>
        <v>0</v>
      </c>
      <c r="S46" s="149"/>
      <c r="T46" s="166"/>
      <c r="U46" s="149"/>
      <c r="V46" s="150" t="str">
        <f>IF(OR(C46="SiA",C46="SeA"),1,"")</f>
        <v/>
      </c>
      <c r="W46" s="175"/>
    </row>
    <row r="47" spans="1:24" ht="12.75" customHeight="1" x14ac:dyDescent="0.25">
      <c r="A47" s="48"/>
      <c r="B47" s="206"/>
      <c r="C47" s="168"/>
      <c r="D47" s="26" t="s">
        <v>32</v>
      </c>
      <c r="E47" s="208"/>
      <c r="F47" s="59"/>
      <c r="G47" s="59"/>
      <c r="H47" s="209"/>
      <c r="I47" s="211"/>
      <c r="J47" s="213"/>
      <c r="K47" s="203"/>
      <c r="L47" s="177"/>
      <c r="M47" s="178"/>
      <c r="N47" s="179"/>
      <c r="O47" s="204"/>
      <c r="P47" s="28"/>
      <c r="Q47" s="29"/>
      <c r="R47" s="191"/>
      <c r="S47" s="149"/>
      <c r="T47" s="166"/>
      <c r="U47" s="149"/>
      <c r="V47" s="150"/>
      <c r="W47" s="176"/>
    </row>
    <row r="48" spans="1:24" ht="12.75" customHeight="1" x14ac:dyDescent="0.25">
      <c r="A48" s="48"/>
      <c r="B48" s="196">
        <f ca="1">DATE(Calendrier!$A$1,_xlfn.SHEET()-1,(ROW()/2)-1)</f>
        <v>43578</v>
      </c>
      <c r="C48" s="168"/>
      <c r="D48" s="26" t="s">
        <v>31</v>
      </c>
      <c r="E48" s="198" t="str">
        <f t="shared" si="1"/>
        <v/>
      </c>
      <c r="F48" s="60"/>
      <c r="G48" s="60"/>
      <c r="H48" s="199">
        <f>((G48-F48)+(G49-F49))</f>
        <v>0</v>
      </c>
      <c r="I48" s="200"/>
      <c r="J48" s="201"/>
      <c r="K48" s="194" t="str">
        <f>IF(OR(C48="Cp"),1,"")</f>
        <v/>
      </c>
      <c r="L48" s="177"/>
      <c r="M48" s="178"/>
      <c r="N48" s="179"/>
      <c r="O48" s="195"/>
      <c r="P48" s="36"/>
      <c r="Q48" s="37"/>
      <c r="R48" s="164">
        <f>((Q48-P48)-(Q49-P49))</f>
        <v>0</v>
      </c>
      <c r="S48" s="149"/>
      <c r="T48" s="166"/>
      <c r="U48" s="149"/>
      <c r="V48" s="150" t="str">
        <f>IF(OR(C48="SiA",C48="SeA"),1,"")</f>
        <v/>
      </c>
      <c r="W48" s="175"/>
    </row>
    <row r="49" spans="1:23" ht="12.75" customHeight="1" x14ac:dyDescent="0.25">
      <c r="A49" s="48"/>
      <c r="B49" s="197"/>
      <c r="C49" s="168"/>
      <c r="D49" s="26" t="s">
        <v>32</v>
      </c>
      <c r="E49" s="180"/>
      <c r="F49" s="43"/>
      <c r="G49" s="43"/>
      <c r="H49" s="182"/>
      <c r="I49" s="183"/>
      <c r="J49" s="184"/>
      <c r="K49" s="185"/>
      <c r="L49" s="177"/>
      <c r="M49" s="178"/>
      <c r="N49" s="179"/>
      <c r="O49" s="190"/>
      <c r="P49" s="39"/>
      <c r="Q49" s="40"/>
      <c r="R49" s="191"/>
      <c r="S49" s="149"/>
      <c r="T49" s="166"/>
      <c r="U49" s="149"/>
      <c r="V49" s="150"/>
      <c r="W49" s="176"/>
    </row>
    <row r="50" spans="1:23" ht="12.75" customHeight="1" x14ac:dyDescent="0.25">
      <c r="A50" s="48"/>
      <c r="B50" s="193">
        <f ca="1">DATE(Calendrier!$A$1,_xlfn.SHEET()-1,(ROW()/2)-1)</f>
        <v>43579</v>
      </c>
      <c r="C50" s="168"/>
      <c r="D50" s="34" t="s">
        <v>31</v>
      </c>
      <c r="E50" s="180" t="str">
        <f t="shared" si="1"/>
        <v/>
      </c>
      <c r="F50" s="43"/>
      <c r="G50" s="43"/>
      <c r="H50" s="181">
        <f>((G50-F50)+(G51-F51))</f>
        <v>0</v>
      </c>
      <c r="I50" s="183"/>
      <c r="J50" s="184"/>
      <c r="K50" s="185" t="str">
        <f>IF(OR(C50="Cp"),1,"")</f>
        <v/>
      </c>
      <c r="L50" s="186"/>
      <c r="M50" s="187"/>
      <c r="N50" s="188"/>
      <c r="O50" s="189"/>
      <c r="P50" s="39"/>
      <c r="Q50" s="40"/>
      <c r="R50" s="164">
        <f>((Q50-P50)-(Q51-P51))</f>
        <v>0</v>
      </c>
      <c r="S50" s="149"/>
      <c r="T50" s="166"/>
      <c r="U50" s="149"/>
      <c r="V50" s="150" t="str">
        <f>IF(OR(C50="SiA",C50="SeA"),1,"")</f>
        <v/>
      </c>
      <c r="W50" s="175"/>
    </row>
    <row r="51" spans="1:23" ht="12.75" customHeight="1" x14ac:dyDescent="0.25">
      <c r="A51" s="48"/>
      <c r="B51" s="193"/>
      <c r="C51" s="168"/>
      <c r="D51" s="34" t="s">
        <v>32</v>
      </c>
      <c r="E51" s="180"/>
      <c r="F51" s="43"/>
      <c r="G51" s="43"/>
      <c r="H51" s="182"/>
      <c r="I51" s="183"/>
      <c r="J51" s="184"/>
      <c r="K51" s="185"/>
      <c r="L51" s="186"/>
      <c r="M51" s="187"/>
      <c r="N51" s="188"/>
      <c r="O51" s="190"/>
      <c r="P51" s="39"/>
      <c r="Q51" s="40"/>
      <c r="R51" s="191"/>
      <c r="S51" s="149"/>
      <c r="T51" s="166"/>
      <c r="U51" s="149"/>
      <c r="V51" s="150"/>
      <c r="W51" s="176"/>
    </row>
    <row r="52" spans="1:23" ht="12.75" customHeight="1" x14ac:dyDescent="0.25">
      <c r="A52" s="48"/>
      <c r="B52" s="193">
        <f ca="1">DATE(Calendrier!$A$1,_xlfn.SHEET()-1,(ROW()/2)-1)</f>
        <v>43580</v>
      </c>
      <c r="C52" s="168"/>
      <c r="D52" s="34" t="s">
        <v>31</v>
      </c>
      <c r="E52" s="180" t="str">
        <f t="shared" si="1"/>
        <v/>
      </c>
      <c r="F52" s="43"/>
      <c r="G52" s="43"/>
      <c r="H52" s="181">
        <f>((G52-F52)+(G53-F53))</f>
        <v>0</v>
      </c>
      <c r="I52" s="183"/>
      <c r="J52" s="184"/>
      <c r="K52" s="185" t="str">
        <f>IF(OR(C52="Cp"),1,"")</f>
        <v/>
      </c>
      <c r="L52" s="186"/>
      <c r="M52" s="187"/>
      <c r="N52" s="188"/>
      <c r="O52" s="189"/>
      <c r="P52" s="39"/>
      <c r="Q52" s="40"/>
      <c r="R52" s="164">
        <f>((Q52-P52)-(Q53-P53))</f>
        <v>0</v>
      </c>
      <c r="S52" s="149"/>
      <c r="T52" s="166"/>
      <c r="U52" s="149"/>
      <c r="V52" s="150" t="str">
        <f>IF(OR(C52="SiA",C52="SeA"),1,"")</f>
        <v/>
      </c>
      <c r="W52" s="175"/>
    </row>
    <row r="53" spans="1:23" ht="12.75" customHeight="1" x14ac:dyDescent="0.25">
      <c r="A53" s="48"/>
      <c r="B53" s="193"/>
      <c r="C53" s="168"/>
      <c r="D53" s="34" t="s">
        <v>32</v>
      </c>
      <c r="E53" s="180"/>
      <c r="F53" s="43"/>
      <c r="G53" s="43"/>
      <c r="H53" s="182"/>
      <c r="I53" s="183"/>
      <c r="J53" s="184"/>
      <c r="K53" s="185"/>
      <c r="L53" s="186"/>
      <c r="M53" s="187"/>
      <c r="N53" s="188"/>
      <c r="O53" s="190"/>
      <c r="P53" s="39"/>
      <c r="Q53" s="40"/>
      <c r="R53" s="191"/>
      <c r="S53" s="149"/>
      <c r="T53" s="166"/>
      <c r="U53" s="149"/>
      <c r="V53" s="150"/>
      <c r="W53" s="176"/>
    </row>
    <row r="54" spans="1:23" ht="12.75" customHeight="1" x14ac:dyDescent="0.25">
      <c r="A54" s="48"/>
      <c r="B54" s="193">
        <f ca="1">DATE(Calendrier!$A$1,_xlfn.SHEET()-1,(ROW()/2)-1)</f>
        <v>43581</v>
      </c>
      <c r="C54" s="168"/>
      <c r="D54" s="34" t="s">
        <v>31</v>
      </c>
      <c r="E54" s="180" t="str">
        <f t="shared" si="1"/>
        <v/>
      </c>
      <c r="F54" s="43"/>
      <c r="G54" s="43"/>
      <c r="H54" s="181">
        <f>((G54-F54)+(G55-F55))</f>
        <v>0</v>
      </c>
      <c r="I54" s="183"/>
      <c r="J54" s="184"/>
      <c r="K54" s="185" t="str">
        <f>IF(OR(C54="Cp"),1,"")</f>
        <v/>
      </c>
      <c r="L54" s="186"/>
      <c r="M54" s="187"/>
      <c r="N54" s="188"/>
      <c r="O54" s="189"/>
      <c r="P54" s="39"/>
      <c r="Q54" s="40"/>
      <c r="R54" s="164">
        <f>((Q54-P54)-(Q55-P55))</f>
        <v>0</v>
      </c>
      <c r="S54" s="149"/>
      <c r="T54" s="166"/>
      <c r="U54" s="149"/>
      <c r="V54" s="150" t="str">
        <f>IF(OR(C54="SiA",C54="SeA"),1,"")</f>
        <v/>
      </c>
      <c r="W54" s="175"/>
    </row>
    <row r="55" spans="1:23" ht="12.75" customHeight="1" x14ac:dyDescent="0.25">
      <c r="A55" s="48"/>
      <c r="B55" s="193"/>
      <c r="C55" s="168"/>
      <c r="D55" s="34" t="s">
        <v>32</v>
      </c>
      <c r="E55" s="180"/>
      <c r="F55" s="43"/>
      <c r="G55" s="43"/>
      <c r="H55" s="182"/>
      <c r="I55" s="183"/>
      <c r="J55" s="184"/>
      <c r="K55" s="185"/>
      <c r="L55" s="186"/>
      <c r="M55" s="187"/>
      <c r="N55" s="188"/>
      <c r="O55" s="190"/>
      <c r="P55" s="39"/>
      <c r="Q55" s="40"/>
      <c r="R55" s="191"/>
      <c r="S55" s="149"/>
      <c r="T55" s="166"/>
      <c r="U55" s="149"/>
      <c r="V55" s="150"/>
      <c r="W55" s="176"/>
    </row>
    <row r="56" spans="1:23" ht="12.75" customHeight="1" x14ac:dyDescent="0.25">
      <c r="A56" s="48"/>
      <c r="B56" s="193">
        <f ca="1">DATE(Calendrier!$A$1,_xlfn.SHEET()-1,(ROW()/2)-1)</f>
        <v>43582</v>
      </c>
      <c r="C56" s="168"/>
      <c r="D56" s="34" t="s">
        <v>31</v>
      </c>
      <c r="E56" s="180" t="str">
        <f t="shared" si="1"/>
        <v/>
      </c>
      <c r="F56" s="43"/>
      <c r="G56" s="43"/>
      <c r="H56" s="181">
        <f>((G56-F56)+(G57-F57))</f>
        <v>0</v>
      </c>
      <c r="I56" s="183"/>
      <c r="J56" s="184"/>
      <c r="K56" s="185" t="str">
        <f>IF(OR(C56="Cp"),1,"")</f>
        <v/>
      </c>
      <c r="L56" s="186"/>
      <c r="M56" s="187"/>
      <c r="N56" s="188"/>
      <c r="O56" s="189"/>
      <c r="P56" s="39"/>
      <c r="Q56" s="40"/>
      <c r="R56" s="164">
        <f>((Q56-P56)-(Q57-P57))</f>
        <v>0</v>
      </c>
      <c r="S56" s="149"/>
      <c r="T56" s="166"/>
      <c r="U56" s="149"/>
      <c r="V56" s="150" t="str">
        <f>IF(OR(C56="SiA",C56="SeA"),1,"")</f>
        <v/>
      </c>
      <c r="W56" s="175"/>
    </row>
    <row r="57" spans="1:23" ht="12.75" customHeight="1" x14ac:dyDescent="0.25">
      <c r="A57" s="48"/>
      <c r="B57" s="193"/>
      <c r="C57" s="168"/>
      <c r="D57" s="34" t="s">
        <v>32</v>
      </c>
      <c r="E57" s="180"/>
      <c r="F57" s="43"/>
      <c r="G57" s="43"/>
      <c r="H57" s="182"/>
      <c r="I57" s="183"/>
      <c r="J57" s="184"/>
      <c r="K57" s="185"/>
      <c r="L57" s="186"/>
      <c r="M57" s="187"/>
      <c r="N57" s="188"/>
      <c r="O57" s="190"/>
      <c r="P57" s="39"/>
      <c r="Q57" s="40"/>
      <c r="R57" s="191"/>
      <c r="S57" s="149"/>
      <c r="T57" s="166"/>
      <c r="U57" s="149"/>
      <c r="V57" s="150"/>
      <c r="W57" s="176"/>
    </row>
    <row r="58" spans="1:23" ht="12.75" customHeight="1" x14ac:dyDescent="0.25">
      <c r="A58" s="48"/>
      <c r="B58" s="192">
        <f ca="1">DATE(Calendrier!$A$1,_xlfn.SHEET()-1,(ROW()/2)-1)</f>
        <v>43583</v>
      </c>
      <c r="C58" s="168"/>
      <c r="D58" s="26" t="s">
        <v>31</v>
      </c>
      <c r="E58" s="180" t="str">
        <f t="shared" si="1"/>
        <v/>
      </c>
      <c r="F58" s="43"/>
      <c r="G58" s="43"/>
      <c r="H58" s="181">
        <f>((G58-F58)+(G59-F59))</f>
        <v>0</v>
      </c>
      <c r="I58" s="183"/>
      <c r="J58" s="184"/>
      <c r="K58" s="185" t="str">
        <f>IF(OR(C58="Cp"),1,"")</f>
        <v/>
      </c>
      <c r="L58" s="186"/>
      <c r="M58" s="187"/>
      <c r="N58" s="188"/>
      <c r="O58" s="189"/>
      <c r="P58" s="39"/>
      <c r="Q58" s="40"/>
      <c r="R58" s="164">
        <f>((Q58-P58)-(Q59-P59))</f>
        <v>0</v>
      </c>
      <c r="S58" s="149"/>
      <c r="T58" s="166"/>
      <c r="U58" s="149"/>
      <c r="V58" s="150" t="str">
        <f>IF(OR(C58="SiA",C58="SeA"),1,"")</f>
        <v/>
      </c>
      <c r="W58" s="175"/>
    </row>
    <row r="59" spans="1:23" ht="12.75" customHeight="1" x14ac:dyDescent="0.25">
      <c r="A59" s="48"/>
      <c r="B59" s="192"/>
      <c r="C59" s="168"/>
      <c r="D59" s="26" t="s">
        <v>32</v>
      </c>
      <c r="E59" s="180"/>
      <c r="F59" s="43"/>
      <c r="G59" s="43"/>
      <c r="H59" s="182"/>
      <c r="I59" s="183"/>
      <c r="J59" s="184"/>
      <c r="K59" s="185"/>
      <c r="L59" s="186"/>
      <c r="M59" s="187"/>
      <c r="N59" s="188"/>
      <c r="O59" s="190"/>
      <c r="P59" s="39"/>
      <c r="Q59" s="40"/>
      <c r="R59" s="191"/>
      <c r="S59" s="149"/>
      <c r="T59" s="166"/>
      <c r="U59" s="149"/>
      <c r="V59" s="150"/>
      <c r="W59" s="176"/>
    </row>
    <row r="60" spans="1:23" ht="12.75" customHeight="1" x14ac:dyDescent="0.25">
      <c r="A60" s="48"/>
      <c r="B60" s="192">
        <f ca="1">DATE(Calendrier!$A$1,_xlfn.SHEET()-1,(ROW()/2)-1)</f>
        <v>43584</v>
      </c>
      <c r="C60" s="168"/>
      <c r="D60" s="26" t="s">
        <v>31</v>
      </c>
      <c r="E60" s="180" t="str">
        <f t="shared" si="1"/>
        <v/>
      </c>
      <c r="F60" s="43"/>
      <c r="G60" s="43"/>
      <c r="H60" s="181">
        <f>((G60-F60)+(G61-F61))</f>
        <v>0</v>
      </c>
      <c r="I60" s="183"/>
      <c r="J60" s="184"/>
      <c r="K60" s="185" t="str">
        <f>IF(OR(C60="Cp"),1,"")</f>
        <v/>
      </c>
      <c r="L60" s="186"/>
      <c r="M60" s="187"/>
      <c r="N60" s="188"/>
      <c r="O60" s="189"/>
      <c r="P60" s="39"/>
      <c r="Q60" s="40"/>
      <c r="R60" s="164">
        <f>((Q60-P60)-(Q61-P61))</f>
        <v>0</v>
      </c>
      <c r="S60" s="149"/>
      <c r="T60" s="166"/>
      <c r="U60" s="149"/>
      <c r="V60" s="150" t="str">
        <f>IF(OR(C60="SiA",C60="SeA"),1,"")</f>
        <v/>
      </c>
      <c r="W60" s="175"/>
    </row>
    <row r="61" spans="1:23" ht="12.75" customHeight="1" x14ac:dyDescent="0.25">
      <c r="A61" s="48"/>
      <c r="B61" s="192"/>
      <c r="C61" s="168"/>
      <c r="D61" s="26" t="s">
        <v>32</v>
      </c>
      <c r="E61" s="180"/>
      <c r="F61" s="43"/>
      <c r="G61" s="43"/>
      <c r="H61" s="182"/>
      <c r="I61" s="183"/>
      <c r="J61" s="184"/>
      <c r="K61" s="185"/>
      <c r="L61" s="177"/>
      <c r="M61" s="178"/>
      <c r="N61" s="179"/>
      <c r="O61" s="190"/>
      <c r="P61" s="39"/>
      <c r="Q61" s="40"/>
      <c r="R61" s="191"/>
      <c r="S61" s="149"/>
      <c r="T61" s="166"/>
      <c r="U61" s="149"/>
      <c r="V61" s="150"/>
      <c r="W61" s="176"/>
    </row>
    <row r="62" spans="1:23" ht="12.75" customHeight="1" x14ac:dyDescent="0.25">
      <c r="A62" s="48"/>
      <c r="B62" s="167">
        <f ca="1">DATE(Calendrier!$A$1,_xlfn.SHEET()-1,(ROW()/2)-1)</f>
        <v>43585</v>
      </c>
      <c r="C62" s="168"/>
      <c r="D62" s="26" t="s">
        <v>31</v>
      </c>
      <c r="E62" s="180" t="str">
        <f t="shared" si="1"/>
        <v/>
      </c>
      <c r="F62" s="38"/>
      <c r="G62" s="38"/>
      <c r="H62" s="181">
        <f>((G62-F62)+(G63-F63))</f>
        <v>0</v>
      </c>
      <c r="I62" s="183"/>
      <c r="J62" s="184"/>
      <c r="K62" s="185" t="str">
        <f>IF(OR(C62="Cp"),1,"")</f>
        <v/>
      </c>
      <c r="L62" s="186"/>
      <c r="M62" s="187"/>
      <c r="N62" s="188"/>
      <c r="O62" s="189"/>
      <c r="P62" s="39"/>
      <c r="Q62" s="40"/>
      <c r="R62" s="164">
        <f>((Q62-P62)-(Q63-P63))</f>
        <v>0</v>
      </c>
      <c r="S62" s="149"/>
      <c r="T62" s="166"/>
      <c r="U62" s="149"/>
      <c r="V62" s="150" t="str">
        <f>IF(OR(C62="SiA",C62="SeA"),1,"")</f>
        <v/>
      </c>
      <c r="W62" s="175"/>
    </row>
    <row r="63" spans="1:23" ht="12.75" customHeight="1" x14ac:dyDescent="0.25">
      <c r="A63" s="48"/>
      <c r="B63" s="167"/>
      <c r="C63" s="168"/>
      <c r="D63" s="26" t="s">
        <v>32</v>
      </c>
      <c r="E63" s="180"/>
      <c r="F63" s="38"/>
      <c r="G63" s="38"/>
      <c r="H63" s="182"/>
      <c r="I63" s="183"/>
      <c r="J63" s="184"/>
      <c r="K63" s="185"/>
      <c r="L63" s="177"/>
      <c r="M63" s="178"/>
      <c r="N63" s="179"/>
      <c r="O63" s="190"/>
      <c r="P63" s="40"/>
      <c r="Q63" s="40"/>
      <c r="R63" s="191"/>
      <c r="S63" s="149"/>
      <c r="T63" s="166"/>
      <c r="U63" s="149"/>
      <c r="V63" s="150"/>
      <c r="W63" s="176"/>
    </row>
    <row r="64" spans="1:23" ht="13.5" thickBot="1" x14ac:dyDescent="0.3">
      <c r="A64" s="48"/>
      <c r="B64" s="308" t="s">
        <v>35</v>
      </c>
      <c r="C64" s="168"/>
      <c r="D64" s="26" t="s">
        <v>31</v>
      </c>
      <c r="E64" s="170" t="str">
        <f t="shared" si="1"/>
        <v/>
      </c>
      <c r="F64" s="42"/>
      <c r="G64" s="43"/>
      <c r="H64" s="172">
        <f>((G64-F64)+(G65-F65))</f>
        <v>0</v>
      </c>
      <c r="I64" s="173"/>
      <c r="J64" s="174"/>
      <c r="K64" s="159" t="str">
        <f>IF(OR(C64="Cp"),1,"")</f>
        <v/>
      </c>
      <c r="L64" s="161"/>
      <c r="M64" s="161"/>
      <c r="N64" s="161"/>
      <c r="O64" s="162"/>
      <c r="P64" s="61"/>
      <c r="Q64" s="40"/>
      <c r="R64" s="164">
        <f>((Q64-P64)-(Q65-P65))</f>
        <v>0</v>
      </c>
      <c r="S64" s="149"/>
      <c r="T64" s="166"/>
      <c r="U64" s="149"/>
      <c r="V64" s="150" t="str">
        <f>IF(OR(C64="SiA",C64="SeA"),1,"")</f>
        <v/>
      </c>
      <c r="W64" s="152"/>
    </row>
    <row r="65" spans="1:24" ht="13.5" thickBot="1" x14ac:dyDescent="0.3">
      <c r="A65" s="62"/>
      <c r="B65" s="308"/>
      <c r="C65" s="309"/>
      <c r="D65" s="63" t="s">
        <v>32</v>
      </c>
      <c r="E65" s="171"/>
      <c r="F65" s="45"/>
      <c r="G65" s="45"/>
      <c r="H65" s="172"/>
      <c r="I65" s="173"/>
      <c r="J65" s="174"/>
      <c r="K65" s="160"/>
      <c r="L65" s="154"/>
      <c r="M65" s="154"/>
      <c r="N65" s="154"/>
      <c r="O65" s="163"/>
      <c r="P65" s="39"/>
      <c r="Q65" s="64"/>
      <c r="R65" s="165"/>
      <c r="S65" s="149"/>
      <c r="T65" s="166"/>
      <c r="U65" s="149"/>
      <c r="V65" s="151"/>
      <c r="W65" s="153"/>
    </row>
    <row r="66" spans="1:24" ht="16.5" thickBot="1" x14ac:dyDescent="0.3">
      <c r="B66" s="155" t="s">
        <v>36</v>
      </c>
      <c r="C66" s="156"/>
      <c r="E66" s="65">
        <f>SUM(E4:E65)</f>
        <v>2</v>
      </c>
      <c r="F66" s="157">
        <f>SUM(H4:H65)</f>
        <v>4</v>
      </c>
      <c r="G66" s="158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conditionalFormatting sqref="B62:U65 B4:B61 D4:U61 W4:W65">
    <cfRule type="expression" dxfId="51" priority="5">
      <formula>WEEKDAY(INDIRECT("$B"&amp;ROW()-MOD(ROW(),2)),2)&gt;5</formula>
    </cfRule>
  </conditionalFormatting>
  <conditionalFormatting sqref="C4:C61">
    <cfRule type="expression" dxfId="50" priority="4">
      <formula>WEEKDAY(INDIRECT("$B"&amp;ROW()-MOD(ROW(),2)),2)&gt;5</formula>
    </cfRule>
  </conditionalFormatting>
  <conditionalFormatting sqref="V4:V65">
    <cfRule type="expression" dxfId="49" priority="2">
      <formula>WEEKDAY(INDIRECT("$B"&amp;ROW()-MOD(ROW(),2)),2)&gt;5</formula>
    </cfRule>
  </conditionalFormatting>
  <dataValidations count="2">
    <dataValidation type="list" allowBlank="1" showInputMessage="1" showErrorMessage="1" sqref="C62" xr:uid="{E485BFB1-B30A-4568-910C-A878BEC1676F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605FC91E-A5B7-4E16-8681-1E360EE2C71D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958F6F9E-94FE-493B-996A-B0FBC6A9B505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CCD1D8CE-877F-4D20-88D8-9BE645FF0D5C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3DAE97D9-2EF2-44DE-99EE-41D0D6D749E5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33FB8-B0D6-4268-A4BF-BAE8AE49623A}">
  <dimension ref="A1:AB66"/>
  <sheetViews>
    <sheetView showZeros="0" zoomScale="80" zoomScaleNormal="80" workbookViewId="0">
      <selection activeCell="K4" sqref="K4:K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59" t="s">
        <v>12</v>
      </c>
      <c r="B3" s="9" t="s">
        <v>13</v>
      </c>
      <c r="C3" s="292" t="s">
        <v>14</v>
      </c>
      <c r="D3" s="293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94" t="s">
        <v>21</v>
      </c>
      <c r="M3" s="295"/>
      <c r="N3" s="296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91"/>
      <c r="B4" s="297">
        <f ca="1">DATE(Calendrier!$A$1,_xlfn.SHEET()-1,(ROW()/2)-1)</f>
        <v>43586</v>
      </c>
      <c r="C4" s="298" t="s">
        <v>120</v>
      </c>
      <c r="D4" s="20" t="s">
        <v>31</v>
      </c>
      <c r="E4" s="299">
        <f t="shared" ref="E4:E32" si="0">IF(C4="","",IF(OR(C4="Cp",C4="AM",C4="Re",C4="Fe"),"",1))</f>
        <v>1</v>
      </c>
      <c r="F4" s="21">
        <v>8</v>
      </c>
      <c r="G4" s="21">
        <v>10</v>
      </c>
      <c r="H4" s="275">
        <f>((G4-F4)+(G5-F5))</f>
        <v>2</v>
      </c>
      <c r="I4" s="276"/>
      <c r="J4" s="277"/>
      <c r="K4" s="278" t="str">
        <f>IF(OR(C4="Cp"),1,"")</f>
        <v/>
      </c>
      <c r="L4" s="284"/>
      <c r="M4" s="285"/>
      <c r="N4" s="286"/>
      <c r="O4" s="287"/>
      <c r="P4" s="22">
        <v>18</v>
      </c>
      <c r="Q4" s="23">
        <v>20</v>
      </c>
      <c r="R4" s="288">
        <f>((Q4-P4)-(Q5-P5))</f>
        <v>2</v>
      </c>
      <c r="S4" s="289"/>
      <c r="T4" s="290"/>
      <c r="U4" s="289"/>
      <c r="V4" s="307">
        <f>IF(OR(C4="SiA",C4="SeA"),1,"")</f>
        <v>1</v>
      </c>
      <c r="W4" s="281"/>
      <c r="X4" s="24"/>
      <c r="Y4" s="25" t="e">
        <f>SUM(#REF!)</f>
        <v>#REF!</v>
      </c>
      <c r="Z4" s="8"/>
    </row>
    <row r="5" spans="1:26" ht="13.5" customHeight="1" x14ac:dyDescent="0.25">
      <c r="A5" s="282">
        <f>SUM(H4:H15)+SUM(R4:R15)</f>
        <v>4</v>
      </c>
      <c r="B5" s="269"/>
      <c r="C5" s="168"/>
      <c r="D5" s="26" t="s">
        <v>32</v>
      </c>
      <c r="E5" s="208"/>
      <c r="F5" s="27"/>
      <c r="G5" s="27"/>
      <c r="H5" s="270"/>
      <c r="I5" s="211"/>
      <c r="J5" s="272"/>
      <c r="K5" s="264"/>
      <c r="L5" s="186"/>
      <c r="M5" s="187"/>
      <c r="N5" s="188"/>
      <c r="O5" s="204"/>
      <c r="P5" s="28"/>
      <c r="Q5" s="29"/>
      <c r="R5" s="191"/>
      <c r="S5" s="149"/>
      <c r="T5" s="166"/>
      <c r="U5" s="149"/>
      <c r="V5" s="150"/>
      <c r="W5" s="176"/>
      <c r="X5" s="24"/>
      <c r="Y5" s="25"/>
      <c r="Z5" s="8"/>
    </row>
    <row r="6" spans="1:26" ht="12.75" customHeight="1" x14ac:dyDescent="0.25">
      <c r="A6" s="266"/>
      <c r="B6" s="268">
        <f ca="1">DATE(Calendrier!$A$1,_xlfn.SHEET()-1,(ROW()/2)-1)</f>
        <v>43587</v>
      </c>
      <c r="C6" s="168" t="s">
        <v>121</v>
      </c>
      <c r="D6" s="30" t="s">
        <v>31</v>
      </c>
      <c r="E6" s="207" t="str">
        <f t="shared" si="0"/>
        <v/>
      </c>
      <c r="F6" s="31"/>
      <c r="G6" s="31"/>
      <c r="H6" s="262">
        <f>((G6-F6)+(G7-F7))</f>
        <v>0</v>
      </c>
      <c r="I6" s="273"/>
      <c r="J6" s="271"/>
      <c r="K6" s="263">
        <f>IF(OR(C6="Cp"),1,"")</f>
        <v>1</v>
      </c>
      <c r="L6" s="186"/>
      <c r="M6" s="187"/>
      <c r="N6" s="188"/>
      <c r="O6" s="195"/>
      <c r="P6" s="28"/>
      <c r="Q6" s="29"/>
      <c r="R6" s="164">
        <f>((Q6-P6)-(Q7-P7))</f>
        <v>0</v>
      </c>
      <c r="S6" s="149"/>
      <c r="T6" s="166"/>
      <c r="U6" s="149"/>
      <c r="V6" s="150" t="str">
        <f>IF(OR(C6="SiA",C6="SeA"),1,"")</f>
        <v/>
      </c>
      <c r="W6" s="175"/>
      <c r="X6" s="32"/>
      <c r="Y6" s="33" t="e">
        <f>SUM(#REF!)</f>
        <v>#REF!</v>
      </c>
      <c r="Z6" s="8"/>
    </row>
    <row r="7" spans="1:26" ht="12.75" customHeight="1" x14ac:dyDescent="0.25">
      <c r="A7" s="266"/>
      <c r="B7" s="269"/>
      <c r="C7" s="168"/>
      <c r="D7" s="34" t="s">
        <v>32</v>
      </c>
      <c r="E7" s="208"/>
      <c r="F7" s="31"/>
      <c r="G7" s="31"/>
      <c r="H7" s="270"/>
      <c r="I7" s="274"/>
      <c r="J7" s="272"/>
      <c r="K7" s="264"/>
      <c r="L7" s="186"/>
      <c r="M7" s="187"/>
      <c r="N7" s="188"/>
      <c r="O7" s="204"/>
      <c r="P7" s="28"/>
      <c r="Q7" s="29"/>
      <c r="R7" s="191"/>
      <c r="S7" s="149"/>
      <c r="T7" s="166"/>
      <c r="U7" s="149"/>
      <c r="V7" s="150"/>
      <c r="W7" s="176"/>
      <c r="X7" s="32"/>
      <c r="Y7" s="33"/>
      <c r="Z7" s="8"/>
    </row>
    <row r="8" spans="1:26" ht="12.75" customHeight="1" x14ac:dyDescent="0.25">
      <c r="A8" s="266"/>
      <c r="B8" s="268">
        <f ca="1">DATE(Calendrier!$A$1,_xlfn.SHEET()-1,(ROW()/2)-1)</f>
        <v>43588</v>
      </c>
      <c r="C8" s="168" t="s">
        <v>122</v>
      </c>
      <c r="D8" s="34" t="s">
        <v>31</v>
      </c>
      <c r="E8" s="207">
        <f t="shared" si="0"/>
        <v>1</v>
      </c>
      <c r="F8" s="31"/>
      <c r="G8" s="31"/>
      <c r="H8" s="262">
        <f>((G8-F8)+(G9-F9))</f>
        <v>0</v>
      </c>
      <c r="I8" s="273"/>
      <c r="J8" s="271"/>
      <c r="K8" s="263" t="str">
        <f>IF(OR(C8="Cp"),1,"")</f>
        <v/>
      </c>
      <c r="L8" s="186"/>
      <c r="M8" s="187"/>
      <c r="N8" s="188"/>
      <c r="O8" s="195"/>
      <c r="P8" s="28"/>
      <c r="Q8" s="29"/>
      <c r="R8" s="164">
        <f>((Q8-P8)-(Q9-P9))</f>
        <v>0</v>
      </c>
      <c r="S8" s="149"/>
      <c r="T8" s="166"/>
      <c r="U8" s="149"/>
      <c r="V8" s="150">
        <f>IF(OR(C8="SiA",C8="SeA"),1,"")</f>
        <v>1</v>
      </c>
      <c r="W8" s="175"/>
      <c r="X8" s="32"/>
      <c r="Y8" s="33"/>
      <c r="Z8" s="8"/>
    </row>
    <row r="9" spans="1:26" ht="12.75" customHeight="1" x14ac:dyDescent="0.25">
      <c r="A9" s="266"/>
      <c r="B9" s="269"/>
      <c r="C9" s="168"/>
      <c r="D9" s="34" t="s">
        <v>32</v>
      </c>
      <c r="E9" s="208"/>
      <c r="F9" s="31"/>
      <c r="G9" s="31"/>
      <c r="H9" s="270"/>
      <c r="I9" s="274"/>
      <c r="J9" s="272"/>
      <c r="K9" s="264"/>
      <c r="L9" s="186"/>
      <c r="M9" s="187"/>
      <c r="N9" s="188"/>
      <c r="O9" s="204"/>
      <c r="P9" s="28"/>
      <c r="Q9" s="29"/>
      <c r="R9" s="191"/>
      <c r="S9" s="149"/>
      <c r="T9" s="166"/>
      <c r="U9" s="149"/>
      <c r="V9" s="150"/>
      <c r="W9" s="176"/>
      <c r="X9" s="32"/>
      <c r="Y9" s="33"/>
      <c r="Z9" s="8"/>
    </row>
    <row r="10" spans="1:26" ht="12.75" customHeight="1" x14ac:dyDescent="0.25">
      <c r="A10" s="266"/>
      <c r="B10" s="268">
        <f ca="1">DATE(Calendrier!$A$1,_xlfn.SHEET()-1,(ROW()/2)-1)</f>
        <v>43589</v>
      </c>
      <c r="C10" s="168"/>
      <c r="D10" s="34" t="s">
        <v>31</v>
      </c>
      <c r="E10" s="207" t="str">
        <f t="shared" si="0"/>
        <v/>
      </c>
      <c r="F10" s="31"/>
      <c r="G10" s="31"/>
      <c r="H10" s="262">
        <f>((G10-F10)+(G11-F11))</f>
        <v>0</v>
      </c>
      <c r="I10" s="273"/>
      <c r="J10" s="271"/>
      <c r="K10" s="263" t="str">
        <f>IF(OR(C10="Cp"),1,"")</f>
        <v/>
      </c>
      <c r="L10" s="186"/>
      <c r="M10" s="187"/>
      <c r="N10" s="188"/>
      <c r="O10" s="195"/>
      <c r="P10" s="28"/>
      <c r="Q10" s="29"/>
      <c r="R10" s="164">
        <f>((Q10-P10)-(Q11-P11))</f>
        <v>0</v>
      </c>
      <c r="S10" s="149"/>
      <c r="T10" s="166"/>
      <c r="U10" s="149"/>
      <c r="V10" s="150" t="str">
        <f>IF(OR(C10="SiA",C10="SeA"),1,"")</f>
        <v/>
      </c>
      <c r="W10" s="175"/>
      <c r="X10" s="32"/>
      <c r="Z10" s="8"/>
    </row>
    <row r="11" spans="1:26" ht="12.75" customHeight="1" x14ac:dyDescent="0.25">
      <c r="A11" s="266"/>
      <c r="B11" s="269"/>
      <c r="C11" s="168"/>
      <c r="D11" s="34" t="s">
        <v>32</v>
      </c>
      <c r="E11" s="208"/>
      <c r="F11" s="31"/>
      <c r="G11" s="31"/>
      <c r="H11" s="270"/>
      <c r="I11" s="274"/>
      <c r="J11" s="272"/>
      <c r="K11" s="264"/>
      <c r="L11" s="186"/>
      <c r="M11" s="187"/>
      <c r="N11" s="188"/>
      <c r="O11" s="204"/>
      <c r="P11" s="28"/>
      <c r="Q11" s="29"/>
      <c r="R11" s="191"/>
      <c r="S11" s="149"/>
      <c r="T11" s="166"/>
      <c r="U11" s="149"/>
      <c r="V11" s="150"/>
      <c r="W11" s="176"/>
      <c r="X11" s="32"/>
      <c r="Z11" s="8"/>
    </row>
    <row r="12" spans="1:26" ht="12.75" customHeight="1" x14ac:dyDescent="0.25">
      <c r="A12" s="266"/>
      <c r="B12" s="268">
        <f ca="1">DATE(Calendrier!$A$1,_xlfn.SHEET()-1,(ROW()/2)-1)</f>
        <v>43590</v>
      </c>
      <c r="C12" s="168"/>
      <c r="D12" s="26" t="s">
        <v>31</v>
      </c>
      <c r="E12" s="207" t="str">
        <f t="shared" si="0"/>
        <v/>
      </c>
      <c r="F12" s="31"/>
      <c r="G12" s="31"/>
      <c r="H12" s="262">
        <f>((G12-F12)+(G13-F13))</f>
        <v>0</v>
      </c>
      <c r="I12" s="210"/>
      <c r="J12" s="271"/>
      <c r="K12" s="263" t="str">
        <f>IF(OR(C12="Cp"),1,"")</f>
        <v/>
      </c>
      <c r="L12" s="186"/>
      <c r="M12" s="187"/>
      <c r="N12" s="188"/>
      <c r="O12" s="195"/>
      <c r="P12" s="28"/>
      <c r="Q12" s="29"/>
      <c r="R12" s="164">
        <f>((Q12-P12)-(Q13-P13))</f>
        <v>0</v>
      </c>
      <c r="S12" s="149"/>
      <c r="T12" s="166"/>
      <c r="U12" s="149"/>
      <c r="V12" s="150" t="str">
        <f>IF(OR(C12="SiA",C12="SeA"),1,"")</f>
        <v/>
      </c>
      <c r="W12" s="175"/>
      <c r="X12" s="32"/>
      <c r="Z12" s="8"/>
    </row>
    <row r="13" spans="1:26" ht="12.75" customHeight="1" x14ac:dyDescent="0.25">
      <c r="A13" s="266"/>
      <c r="B13" s="269"/>
      <c r="C13" s="168"/>
      <c r="D13" s="26" t="s">
        <v>32</v>
      </c>
      <c r="E13" s="208"/>
      <c r="F13" s="31"/>
      <c r="G13" s="31"/>
      <c r="H13" s="270"/>
      <c r="I13" s="211"/>
      <c r="J13" s="272"/>
      <c r="K13" s="264"/>
      <c r="L13" s="186"/>
      <c r="M13" s="187"/>
      <c r="N13" s="188"/>
      <c r="O13" s="204"/>
      <c r="P13" s="28"/>
      <c r="Q13" s="29"/>
      <c r="R13" s="191"/>
      <c r="S13" s="149"/>
      <c r="T13" s="166"/>
      <c r="U13" s="149"/>
      <c r="V13" s="150"/>
      <c r="W13" s="176"/>
      <c r="X13" s="32"/>
      <c r="Z13" s="8"/>
    </row>
    <row r="14" spans="1:26" ht="12.75" customHeight="1" thickBot="1" x14ac:dyDescent="0.3">
      <c r="A14" s="283"/>
      <c r="B14" s="268">
        <f ca="1">DATE(Calendrier!$A$1,_xlfn.SHEET()-1,(ROW()/2)-1)</f>
        <v>43591</v>
      </c>
      <c r="C14" s="168"/>
      <c r="D14" s="26" t="s">
        <v>31</v>
      </c>
      <c r="E14" s="207" t="str">
        <f t="shared" si="0"/>
        <v/>
      </c>
      <c r="F14" s="31"/>
      <c r="G14" s="31"/>
      <c r="H14" s="262">
        <f>((G14-F14)+(G15-F15))</f>
        <v>0</v>
      </c>
      <c r="I14" s="210"/>
      <c r="J14" s="271"/>
      <c r="K14" s="263" t="str">
        <f>IF(OR(C14="Cp"),1,"")</f>
        <v/>
      </c>
      <c r="L14" s="177"/>
      <c r="M14" s="178"/>
      <c r="N14" s="179"/>
      <c r="O14" s="195"/>
      <c r="P14" s="28"/>
      <c r="Q14" s="29"/>
      <c r="R14" s="164">
        <f>((Q14-P14)-(Q15-P15))</f>
        <v>0</v>
      </c>
      <c r="S14" s="149"/>
      <c r="T14" s="166"/>
      <c r="U14" s="149"/>
      <c r="V14" s="150" t="str">
        <f>IF(OR(C14="SiA",C14="SeA"),1,"")</f>
        <v/>
      </c>
      <c r="W14" s="175"/>
      <c r="X14" s="32"/>
      <c r="Z14" s="8"/>
    </row>
    <row r="15" spans="1:26" ht="13.5" customHeight="1" x14ac:dyDescent="0.25">
      <c r="A15" s="259" t="s">
        <v>33</v>
      </c>
      <c r="B15" s="269"/>
      <c r="C15" s="168"/>
      <c r="D15" s="26" t="s">
        <v>32</v>
      </c>
      <c r="E15" s="208"/>
      <c r="F15" s="31"/>
      <c r="G15" s="31"/>
      <c r="H15" s="270"/>
      <c r="I15" s="211"/>
      <c r="J15" s="272"/>
      <c r="K15" s="264"/>
      <c r="L15" s="177"/>
      <c r="M15" s="178"/>
      <c r="N15" s="179"/>
      <c r="O15" s="204"/>
      <c r="P15" s="28"/>
      <c r="Q15" s="29"/>
      <c r="R15" s="191"/>
      <c r="S15" s="149"/>
      <c r="T15" s="166"/>
      <c r="U15" s="149"/>
      <c r="V15" s="150"/>
      <c r="W15" s="176"/>
      <c r="X15" s="32"/>
      <c r="Z15" s="8"/>
    </row>
    <row r="16" spans="1:26" ht="12.75" customHeight="1" thickBot="1" x14ac:dyDescent="0.3">
      <c r="A16" s="260"/>
      <c r="B16" s="261">
        <f ca="1">DATE(Calendrier!$A$1,_xlfn.SHEET()-1,(ROW()/2)-1)</f>
        <v>43592</v>
      </c>
      <c r="C16" s="168"/>
      <c r="D16" s="26" t="s">
        <v>31</v>
      </c>
      <c r="E16" s="198" t="str">
        <f t="shared" si="0"/>
        <v/>
      </c>
      <c r="F16" s="35">
        <v>8</v>
      </c>
      <c r="G16" s="35">
        <v>10</v>
      </c>
      <c r="H16" s="262">
        <f>((G16-F16)+(G17-F17))</f>
        <v>2</v>
      </c>
      <c r="I16" s="200"/>
      <c r="J16" s="257"/>
      <c r="K16" s="258" t="str">
        <f>IF(OR(C16="Cp"),1,"")</f>
        <v/>
      </c>
      <c r="L16" s="177"/>
      <c r="M16" s="178"/>
      <c r="N16" s="179"/>
      <c r="O16" s="195"/>
      <c r="P16" s="36">
        <v>18</v>
      </c>
      <c r="Q16" s="37">
        <v>20</v>
      </c>
      <c r="R16" s="164">
        <f>((Q16-P16)-(Q17-P17))</f>
        <v>2</v>
      </c>
      <c r="S16" s="149"/>
      <c r="T16" s="166"/>
      <c r="U16" s="149"/>
      <c r="V16" s="150" t="str">
        <f>IF(OR(C16="SiA",C16="SeA"),1,"")</f>
        <v/>
      </c>
      <c r="W16" s="175"/>
      <c r="X16" s="24"/>
      <c r="Z16" s="8"/>
    </row>
    <row r="17" spans="1:28" ht="13.5" customHeight="1" x14ac:dyDescent="0.25">
      <c r="A17" s="265">
        <f>SUM(H16:H31)+SUM(R16:R31)</f>
        <v>4</v>
      </c>
      <c r="B17" s="193"/>
      <c r="C17" s="168"/>
      <c r="D17" s="26" t="s">
        <v>32</v>
      </c>
      <c r="E17" s="180"/>
      <c r="F17" s="38"/>
      <c r="G17" s="38"/>
      <c r="H17" s="255"/>
      <c r="I17" s="183"/>
      <c r="J17" s="256"/>
      <c r="K17" s="250"/>
      <c r="L17" s="177"/>
      <c r="M17" s="178"/>
      <c r="N17" s="179"/>
      <c r="O17" s="190"/>
      <c r="P17" s="39"/>
      <c r="Q17" s="40"/>
      <c r="R17" s="191"/>
      <c r="S17" s="149"/>
      <c r="T17" s="166"/>
      <c r="U17" s="149"/>
      <c r="V17" s="150"/>
      <c r="W17" s="176"/>
      <c r="X17" s="24"/>
      <c r="Z17" s="8"/>
    </row>
    <row r="18" spans="1:28" ht="12.75" customHeight="1" x14ac:dyDescent="0.25">
      <c r="A18" s="266"/>
      <c r="B18" s="193">
        <f ca="1">DATE(Calendrier!$A$1,_xlfn.SHEET()-1,(ROW()/2)-1)</f>
        <v>43593</v>
      </c>
      <c r="C18" s="168"/>
      <c r="D18" s="34" t="s">
        <v>31</v>
      </c>
      <c r="E18" s="180" t="str">
        <f t="shared" si="0"/>
        <v/>
      </c>
      <c r="F18" s="38"/>
      <c r="G18" s="38"/>
      <c r="H18" s="254">
        <f>((G18-F18)+(G19-F19))</f>
        <v>0</v>
      </c>
      <c r="I18" s="183"/>
      <c r="J18" s="256"/>
      <c r="K18" s="250" t="str">
        <f>IF(OR(C18="Cp"),1,"")</f>
        <v/>
      </c>
      <c r="L18" s="186"/>
      <c r="M18" s="187"/>
      <c r="N18" s="188"/>
      <c r="O18" s="189"/>
      <c r="P18" s="39"/>
      <c r="Q18" s="40"/>
      <c r="R18" s="164">
        <f>((Q18-P18)-(Q19-P19))</f>
        <v>0</v>
      </c>
      <c r="S18" s="149"/>
      <c r="T18" s="166"/>
      <c r="U18" s="149"/>
      <c r="V18" s="150" t="str">
        <f>IF(OR(C18="SiA",C18="SeA"),1,"")</f>
        <v/>
      </c>
      <c r="W18" s="175"/>
      <c r="X18" s="32"/>
      <c r="Z18" s="8"/>
    </row>
    <row r="19" spans="1:28" ht="12.75" customHeight="1" x14ac:dyDescent="0.25">
      <c r="A19" s="266"/>
      <c r="B19" s="193"/>
      <c r="C19" s="168"/>
      <c r="D19" s="34" t="s">
        <v>32</v>
      </c>
      <c r="E19" s="180"/>
      <c r="F19" s="38"/>
      <c r="G19" s="38"/>
      <c r="H19" s="255"/>
      <c r="I19" s="183"/>
      <c r="J19" s="256"/>
      <c r="K19" s="250"/>
      <c r="L19" s="186"/>
      <c r="M19" s="187"/>
      <c r="N19" s="188"/>
      <c r="O19" s="190"/>
      <c r="P19" s="39"/>
      <c r="Q19" s="40"/>
      <c r="R19" s="191"/>
      <c r="S19" s="149"/>
      <c r="T19" s="166"/>
      <c r="U19" s="149"/>
      <c r="V19" s="150"/>
      <c r="W19" s="176"/>
      <c r="X19" s="32"/>
      <c r="Z19" s="8"/>
    </row>
    <row r="20" spans="1:28" ht="12.75" customHeight="1" x14ac:dyDescent="0.25">
      <c r="A20" s="266"/>
      <c r="B20" s="193">
        <f ca="1">DATE(Calendrier!$A$1,_xlfn.SHEET()-1,(ROW()/2)-1)</f>
        <v>43594</v>
      </c>
      <c r="C20" s="168"/>
      <c r="D20" s="34" t="s">
        <v>31</v>
      </c>
      <c r="E20" s="180" t="str">
        <f t="shared" si="0"/>
        <v/>
      </c>
      <c r="F20" s="38"/>
      <c r="G20" s="38"/>
      <c r="H20" s="254">
        <f>((G20-F20)+(G21-F21))</f>
        <v>0</v>
      </c>
      <c r="I20" s="183"/>
      <c r="J20" s="256"/>
      <c r="K20" s="250" t="str">
        <f>IF(OR(C20="Cp"),1,"")</f>
        <v/>
      </c>
      <c r="L20" s="186"/>
      <c r="M20" s="187"/>
      <c r="N20" s="188"/>
      <c r="O20" s="189"/>
      <c r="P20" s="39"/>
      <c r="Q20" s="40"/>
      <c r="R20" s="164">
        <f>((Q20-P20)-(Q21-P21))</f>
        <v>0</v>
      </c>
      <c r="S20" s="149"/>
      <c r="T20" s="166"/>
      <c r="U20" s="149"/>
      <c r="V20" s="150" t="str">
        <f>IF(OR(C20="SiA",C20="SeA"),1,"")</f>
        <v/>
      </c>
      <c r="W20" s="175"/>
      <c r="X20" s="32"/>
      <c r="Z20" s="8"/>
    </row>
    <row r="21" spans="1:28" ht="12.75" customHeight="1" x14ac:dyDescent="0.25">
      <c r="A21" s="266"/>
      <c r="B21" s="193"/>
      <c r="C21" s="168"/>
      <c r="D21" s="34" t="s">
        <v>32</v>
      </c>
      <c r="E21" s="180"/>
      <c r="F21" s="38"/>
      <c r="G21" s="38"/>
      <c r="H21" s="255"/>
      <c r="I21" s="183"/>
      <c r="J21" s="256"/>
      <c r="K21" s="250"/>
      <c r="L21" s="186"/>
      <c r="M21" s="187"/>
      <c r="N21" s="188"/>
      <c r="O21" s="190"/>
      <c r="P21" s="39"/>
      <c r="Q21" s="40"/>
      <c r="R21" s="191"/>
      <c r="S21" s="149"/>
      <c r="T21" s="166"/>
      <c r="U21" s="149"/>
      <c r="V21" s="150"/>
      <c r="W21" s="176"/>
      <c r="X21" s="32"/>
      <c r="Z21" s="8"/>
    </row>
    <row r="22" spans="1:28" ht="12.75" customHeight="1" x14ac:dyDescent="0.25">
      <c r="A22" s="266"/>
      <c r="B22" s="193">
        <f ca="1">DATE(Calendrier!$A$1,_xlfn.SHEET()-1,(ROW()/2)-1)</f>
        <v>43595</v>
      </c>
      <c r="C22" s="168"/>
      <c r="D22" s="34" t="s">
        <v>31</v>
      </c>
      <c r="E22" s="180" t="str">
        <f t="shared" si="0"/>
        <v/>
      </c>
      <c r="F22" s="38"/>
      <c r="G22" s="38"/>
      <c r="H22" s="254">
        <f>((G22-F22)+(G23-F23))</f>
        <v>0</v>
      </c>
      <c r="I22" s="183"/>
      <c r="J22" s="256"/>
      <c r="K22" s="250" t="str">
        <f>IF(OR(C22="Cp"),1,"")</f>
        <v/>
      </c>
      <c r="L22" s="186"/>
      <c r="M22" s="187"/>
      <c r="N22" s="188"/>
      <c r="O22" s="189"/>
      <c r="P22" s="39"/>
      <c r="Q22" s="40"/>
      <c r="R22" s="164">
        <f>((Q22-P22)-(Q23-P23))</f>
        <v>0</v>
      </c>
      <c r="S22" s="149"/>
      <c r="T22" s="166"/>
      <c r="U22" s="149"/>
      <c r="V22" s="150" t="str">
        <f>IF(OR(C22="SiA",C22="SeA"),1,"")</f>
        <v/>
      </c>
      <c r="W22" s="175"/>
      <c r="X22" s="32"/>
      <c r="Z22" s="8"/>
    </row>
    <row r="23" spans="1:28" ht="12.75" customHeight="1" x14ac:dyDescent="0.25">
      <c r="A23" s="266"/>
      <c r="B23" s="193"/>
      <c r="C23" s="168"/>
      <c r="D23" s="34" t="s">
        <v>32</v>
      </c>
      <c r="E23" s="180"/>
      <c r="F23" s="38"/>
      <c r="G23" s="38"/>
      <c r="H23" s="255"/>
      <c r="I23" s="183"/>
      <c r="J23" s="256"/>
      <c r="K23" s="250"/>
      <c r="L23" s="186"/>
      <c r="M23" s="187"/>
      <c r="N23" s="188"/>
      <c r="O23" s="190"/>
      <c r="P23" s="39"/>
      <c r="Q23" s="40"/>
      <c r="R23" s="191"/>
      <c r="S23" s="149"/>
      <c r="T23" s="166"/>
      <c r="U23" s="149"/>
      <c r="V23" s="150"/>
      <c r="W23" s="176"/>
      <c r="X23" s="32"/>
      <c r="Z23" s="8"/>
    </row>
    <row r="24" spans="1:28" ht="12.75" customHeight="1" x14ac:dyDescent="0.25">
      <c r="A24" s="266"/>
      <c r="B24" s="193">
        <f ca="1">DATE(Calendrier!$A$1,_xlfn.SHEET()-1,(ROW()/2)-1)</f>
        <v>43596</v>
      </c>
      <c r="C24" s="168"/>
      <c r="D24" s="34" t="s">
        <v>31</v>
      </c>
      <c r="E24" s="180" t="str">
        <f t="shared" si="0"/>
        <v/>
      </c>
      <c r="F24" s="38"/>
      <c r="G24" s="38"/>
      <c r="H24" s="254">
        <f>((G24-F24)+(G25-F25))</f>
        <v>0</v>
      </c>
      <c r="I24" s="183"/>
      <c r="J24" s="256"/>
      <c r="K24" s="250" t="str">
        <f>IF(OR(C24="Cp"),1,"")</f>
        <v/>
      </c>
      <c r="L24" s="186"/>
      <c r="M24" s="187"/>
      <c r="N24" s="188"/>
      <c r="O24" s="189"/>
      <c r="P24" s="39"/>
      <c r="Q24" s="40"/>
      <c r="R24" s="164">
        <f>((Q24-P24)-(Q25-P25))</f>
        <v>0</v>
      </c>
      <c r="S24" s="149"/>
      <c r="T24" s="166"/>
      <c r="U24" s="149"/>
      <c r="V24" s="150" t="str">
        <f>IF(OR(C24="SiA",C24="SeA"),1,"")</f>
        <v/>
      </c>
      <c r="W24" s="175"/>
      <c r="X24" s="32"/>
    </row>
    <row r="25" spans="1:28" ht="12.75" customHeight="1" x14ac:dyDescent="0.25">
      <c r="A25" s="266"/>
      <c r="B25" s="193"/>
      <c r="C25" s="168"/>
      <c r="D25" s="34" t="s">
        <v>32</v>
      </c>
      <c r="E25" s="180"/>
      <c r="F25" s="38"/>
      <c r="G25" s="38"/>
      <c r="H25" s="255"/>
      <c r="I25" s="183"/>
      <c r="J25" s="256"/>
      <c r="K25" s="250"/>
      <c r="L25" s="186"/>
      <c r="M25" s="187"/>
      <c r="N25" s="188"/>
      <c r="O25" s="190"/>
      <c r="P25" s="39"/>
      <c r="Q25" s="40"/>
      <c r="R25" s="191"/>
      <c r="S25" s="149"/>
      <c r="T25" s="166"/>
      <c r="U25" s="149"/>
      <c r="V25" s="150"/>
      <c r="W25" s="176"/>
      <c r="X25" s="32"/>
    </row>
    <row r="26" spans="1:28" ht="12.75" customHeight="1" x14ac:dyDescent="0.25">
      <c r="A26" s="266"/>
      <c r="B26" s="193">
        <f ca="1">DATE(Calendrier!$A$1,_xlfn.SHEET()-1,(ROW()/2)-1)</f>
        <v>43597</v>
      </c>
      <c r="C26" s="168"/>
      <c r="D26" s="26" t="s">
        <v>31</v>
      </c>
      <c r="E26" s="180" t="str">
        <f t="shared" si="0"/>
        <v/>
      </c>
      <c r="F26" s="38"/>
      <c r="G26" s="38"/>
      <c r="H26" s="254">
        <f>((G26-F26)+(G27-F27))</f>
        <v>0</v>
      </c>
      <c r="I26" s="183"/>
      <c r="J26" s="256"/>
      <c r="K26" s="250" t="str">
        <f>IF(OR(C26="Cp"),1,"")</f>
        <v/>
      </c>
      <c r="L26" s="186"/>
      <c r="M26" s="187"/>
      <c r="N26" s="188"/>
      <c r="O26" s="189"/>
      <c r="P26" s="39"/>
      <c r="Q26" s="40"/>
      <c r="R26" s="164">
        <f>((Q26-P26)-(Q27-P27))</f>
        <v>0</v>
      </c>
      <c r="S26" s="149"/>
      <c r="T26" s="166"/>
      <c r="U26" s="149"/>
      <c r="V26" s="150" t="str">
        <f>IF(OR(C26="SiA",C26="SeA"),1,"")</f>
        <v/>
      </c>
      <c r="W26" s="175"/>
      <c r="X26" s="32"/>
      <c r="AB26" s="41"/>
    </row>
    <row r="27" spans="1:28" ht="12.75" customHeight="1" x14ac:dyDescent="0.25">
      <c r="A27" s="266"/>
      <c r="B27" s="193"/>
      <c r="C27" s="168"/>
      <c r="D27" s="26" t="s">
        <v>32</v>
      </c>
      <c r="E27" s="180"/>
      <c r="F27" s="38"/>
      <c r="G27" s="38"/>
      <c r="H27" s="255"/>
      <c r="I27" s="183"/>
      <c r="J27" s="256"/>
      <c r="K27" s="250"/>
      <c r="L27" s="186"/>
      <c r="M27" s="187"/>
      <c r="N27" s="188"/>
      <c r="O27" s="190"/>
      <c r="P27" s="39"/>
      <c r="Q27" s="40"/>
      <c r="R27" s="191"/>
      <c r="S27" s="149"/>
      <c r="T27" s="166"/>
      <c r="U27" s="149"/>
      <c r="V27" s="150"/>
      <c r="W27" s="176"/>
      <c r="X27" s="32"/>
      <c r="AB27" s="41"/>
    </row>
    <row r="28" spans="1:28" ht="12.75" customHeight="1" thickBot="1" x14ac:dyDescent="0.3">
      <c r="A28" s="267"/>
      <c r="B28" s="193">
        <f ca="1">DATE(Calendrier!$A$1,_xlfn.SHEET()-1,(ROW()/2)-1)</f>
        <v>43598</v>
      </c>
      <c r="C28" s="168"/>
      <c r="D28" s="26" t="s">
        <v>31</v>
      </c>
      <c r="E28" s="180" t="str">
        <f t="shared" si="0"/>
        <v/>
      </c>
      <c r="F28" s="38"/>
      <c r="G28" s="38"/>
      <c r="H28" s="254">
        <f>((G28-F28)+(G29-F29))</f>
        <v>0</v>
      </c>
      <c r="I28" s="183"/>
      <c r="J28" s="256"/>
      <c r="K28" s="250" t="str">
        <f>IF(OR(C28="Cp"),1,"")</f>
        <v/>
      </c>
      <c r="L28" s="186"/>
      <c r="M28" s="187"/>
      <c r="N28" s="188"/>
      <c r="O28" s="189"/>
      <c r="P28" s="39"/>
      <c r="Q28" s="40"/>
      <c r="R28" s="164">
        <f>((Q28-P28)-(Q29-P29))</f>
        <v>0</v>
      </c>
      <c r="S28" s="149"/>
      <c r="T28" s="166"/>
      <c r="U28" s="149"/>
      <c r="V28" s="150" t="str">
        <f>IF(OR(C28="SiA",C28="SeA"),1,"")</f>
        <v/>
      </c>
      <c r="W28" s="175"/>
      <c r="X28" s="32"/>
    </row>
    <row r="29" spans="1:28" ht="13.5" customHeight="1" thickBot="1" x14ac:dyDescent="0.3">
      <c r="A29" s="253" t="s">
        <v>34</v>
      </c>
      <c r="B29" s="193"/>
      <c r="C29" s="168"/>
      <c r="D29" s="26" t="s">
        <v>32</v>
      </c>
      <c r="E29" s="180"/>
      <c r="F29" s="38"/>
      <c r="G29" s="38"/>
      <c r="H29" s="255"/>
      <c r="I29" s="183"/>
      <c r="J29" s="256"/>
      <c r="K29" s="250"/>
      <c r="L29" s="177"/>
      <c r="M29" s="178"/>
      <c r="N29" s="179"/>
      <c r="O29" s="190"/>
      <c r="P29" s="39"/>
      <c r="Q29" s="40"/>
      <c r="R29" s="191"/>
      <c r="S29" s="149"/>
      <c r="T29" s="166"/>
      <c r="U29" s="149"/>
      <c r="V29" s="150"/>
      <c r="W29" s="176"/>
      <c r="X29" s="32"/>
    </row>
    <row r="30" spans="1:28" ht="13.5" customHeight="1" thickBot="1" x14ac:dyDescent="0.3">
      <c r="A30" s="253"/>
      <c r="B30" s="193">
        <f ca="1">DATE(Calendrier!$A$1,_xlfn.SHEET()-1,(ROW()/2)-1)</f>
        <v>43599</v>
      </c>
      <c r="C30" s="168"/>
      <c r="D30" s="26" t="s">
        <v>31</v>
      </c>
      <c r="E30" s="180" t="str">
        <f t="shared" si="0"/>
        <v/>
      </c>
      <c r="F30" s="38"/>
      <c r="G30" s="38"/>
      <c r="H30" s="254">
        <f>((G30-F30)+(G31-F31))</f>
        <v>0</v>
      </c>
      <c r="I30" s="183"/>
      <c r="J30" s="184"/>
      <c r="K30" s="250" t="str">
        <f>IF(OR(C30="Cp"),1,"")</f>
        <v/>
      </c>
      <c r="L30" s="186"/>
      <c r="M30" s="187"/>
      <c r="N30" s="188"/>
      <c r="O30" s="189"/>
      <c r="P30" s="39"/>
      <c r="Q30" s="40"/>
      <c r="R30" s="164">
        <f>((Q30-P30)-(Q31-P31))</f>
        <v>0</v>
      </c>
      <c r="S30" s="149"/>
      <c r="T30" s="166"/>
      <c r="U30" s="149"/>
      <c r="V30" s="150" t="str">
        <f>IF(OR(C30="SiA",C30="SeA"),1,"")</f>
        <v/>
      </c>
      <c r="W30" s="175"/>
      <c r="X30" s="24"/>
    </row>
    <row r="31" spans="1:28" ht="13.5" customHeight="1" x14ac:dyDescent="0.25">
      <c r="A31" s="247"/>
      <c r="B31" s="193"/>
      <c r="C31" s="168"/>
      <c r="D31" s="26" t="s">
        <v>32</v>
      </c>
      <c r="E31" s="180"/>
      <c r="F31" s="38"/>
      <c r="G31" s="38"/>
      <c r="H31" s="255"/>
      <c r="I31" s="183"/>
      <c r="J31" s="184"/>
      <c r="K31" s="250"/>
      <c r="L31" s="177"/>
      <c r="M31" s="178"/>
      <c r="N31" s="179"/>
      <c r="O31" s="190"/>
      <c r="P31" s="40"/>
      <c r="Q31" s="40"/>
      <c r="R31" s="191"/>
      <c r="S31" s="149"/>
      <c r="T31" s="166"/>
      <c r="U31" s="149"/>
      <c r="V31" s="150"/>
      <c r="W31" s="176"/>
      <c r="X31" s="24"/>
    </row>
    <row r="32" spans="1:28" ht="12.75" customHeight="1" x14ac:dyDescent="0.25">
      <c r="A32" s="248"/>
      <c r="B32" s="167">
        <f ca="1">DATE(Calendrier!$A$1,_xlfn.SHEET()-1,(ROW()/2)-1)</f>
        <v>43600</v>
      </c>
      <c r="C32" s="168"/>
      <c r="D32" s="26" t="s">
        <v>31</v>
      </c>
      <c r="E32" s="170" t="str">
        <f t="shared" si="0"/>
        <v/>
      </c>
      <c r="F32" s="42"/>
      <c r="G32" s="43"/>
      <c r="H32" s="172">
        <f>((G32-F32)+(G33-F33))</f>
        <v>0</v>
      </c>
      <c r="I32" s="173"/>
      <c r="J32" s="174"/>
      <c r="K32" s="185" t="str">
        <f>IF(OR(C32="Cp"),1,"")</f>
        <v/>
      </c>
      <c r="L32" s="161"/>
      <c r="M32" s="161"/>
      <c r="N32" s="161"/>
      <c r="O32" s="189"/>
      <c r="P32" s="40"/>
      <c r="Q32" s="40"/>
      <c r="R32" s="164">
        <f>((Q32-P32)-(Q33-P33))</f>
        <v>0</v>
      </c>
      <c r="S32" s="149"/>
      <c r="T32" s="166"/>
      <c r="U32" s="149"/>
      <c r="V32" s="150" t="str">
        <f>IF(OR(C32="SiA",C32="SeA"),1,"")</f>
        <v/>
      </c>
      <c r="W32" s="175"/>
      <c r="X32" s="44"/>
    </row>
    <row r="33" spans="1:24" ht="12.75" customHeight="1" x14ac:dyDescent="0.25">
      <c r="A33" s="248"/>
      <c r="B33" s="167"/>
      <c r="C33" s="168"/>
      <c r="D33" s="26" t="s">
        <v>32</v>
      </c>
      <c r="E33" s="170"/>
      <c r="F33" s="45"/>
      <c r="G33" s="45"/>
      <c r="H33" s="249"/>
      <c r="I33" s="173"/>
      <c r="J33" s="174"/>
      <c r="K33" s="185"/>
      <c r="L33" s="161"/>
      <c r="M33" s="161"/>
      <c r="N33" s="161"/>
      <c r="O33" s="190"/>
      <c r="P33" s="40"/>
      <c r="Q33" s="40"/>
      <c r="R33" s="191"/>
      <c r="S33" s="251"/>
      <c r="T33" s="252"/>
      <c r="U33" s="251"/>
      <c r="V33" s="150"/>
      <c r="W33" s="237"/>
      <c r="X33" s="24"/>
    </row>
    <row r="34" spans="1:24" ht="13.5" customHeight="1" x14ac:dyDescent="0.25">
      <c r="A34" s="248"/>
      <c r="B34" s="167">
        <f ca="1">DATE(Calendrier!$A$1,_xlfn.SHEET()-1,(ROW()/2)-1)</f>
        <v>43601</v>
      </c>
      <c r="C34" s="168"/>
      <c r="D34" s="26" t="s">
        <v>31</v>
      </c>
      <c r="E34" s="170" t="str">
        <f>IF(C34="","",IF(OR(C34="Cp",C34="AM",C34="Re",C34="Fe"),"",1))</f>
        <v/>
      </c>
      <c r="F34" s="46"/>
      <c r="G34" s="47"/>
      <c r="H34" s="246">
        <f>((G34-F34)+(G35-F35))</f>
        <v>0</v>
      </c>
      <c r="I34" s="173"/>
      <c r="J34" s="174"/>
      <c r="K34" s="185" t="str">
        <f>IF(OR(C34="Cp"),1,"")</f>
        <v/>
      </c>
      <c r="L34" s="161"/>
      <c r="M34" s="161"/>
      <c r="N34" s="161"/>
      <c r="O34" s="228"/>
      <c r="P34" s="40"/>
      <c r="Q34" s="40"/>
      <c r="R34" s="245">
        <f>((Q34-P34)-(Q35-P35))</f>
        <v>0</v>
      </c>
      <c r="S34" s="232"/>
      <c r="T34" s="234"/>
      <c r="U34" s="217"/>
      <c r="V34" s="150" t="str">
        <f>IF(OR(C34="SiA",C34="SeA"),1,"")</f>
        <v/>
      </c>
      <c r="W34" s="219"/>
      <c r="X34" s="24"/>
    </row>
    <row r="35" spans="1:24" ht="13.5" customHeight="1" x14ac:dyDescent="0.25">
      <c r="A35" s="48"/>
      <c r="B35" s="167"/>
      <c r="C35" s="168"/>
      <c r="D35" s="26" t="s">
        <v>32</v>
      </c>
      <c r="E35" s="170"/>
      <c r="F35" s="49"/>
      <c r="G35" s="50"/>
      <c r="H35" s="240"/>
      <c r="I35" s="173"/>
      <c r="J35" s="174"/>
      <c r="K35" s="185"/>
      <c r="L35" s="161"/>
      <c r="M35" s="161"/>
      <c r="N35" s="161"/>
      <c r="O35" s="228"/>
      <c r="P35" s="40"/>
      <c r="Q35" s="40"/>
      <c r="R35" s="230"/>
      <c r="S35" s="232"/>
      <c r="T35" s="234"/>
      <c r="U35" s="217"/>
      <c r="V35" s="150"/>
      <c r="W35" s="219"/>
      <c r="X35" s="24"/>
    </row>
    <row r="36" spans="1:24" ht="12.75" customHeight="1" x14ac:dyDescent="0.25">
      <c r="A36" s="48"/>
      <c r="B36" s="192">
        <f ca="1">DATE(Calendrier!$A$1,_xlfn.SHEET()-1,(ROW()/2)-1)</f>
        <v>43602</v>
      </c>
      <c r="C36" s="168"/>
      <c r="D36" s="51" t="s">
        <v>31</v>
      </c>
      <c r="E36" s="170" t="str">
        <f t="shared" ref="E36:E64" si="1">IF(C36="","",IF(OR(C36="Cp",C36="AM",C36="Re",C36="Fe"),"",1))</f>
        <v/>
      </c>
      <c r="F36" s="52"/>
      <c r="G36" s="53"/>
      <c r="H36" s="240">
        <f>((G36-F36)+(G37-F37))</f>
        <v>0</v>
      </c>
      <c r="I36" s="242"/>
      <c r="J36" s="184"/>
      <c r="K36" s="185" t="str">
        <f>IF(OR(C36="Cp"),1,"")</f>
        <v/>
      </c>
      <c r="L36" s="225"/>
      <c r="M36" s="226"/>
      <c r="N36" s="227"/>
      <c r="O36" s="228"/>
      <c r="P36" s="54"/>
      <c r="Q36" s="55"/>
      <c r="R36" s="230">
        <f>((Q36-P36)-(Q37-P37))</f>
        <v>0</v>
      </c>
      <c r="S36" s="232"/>
      <c r="T36" s="234"/>
      <c r="U36" s="217"/>
      <c r="V36" s="150" t="str">
        <f>IF(OR(C36="SiA",C36="SeA"),1,"")</f>
        <v/>
      </c>
      <c r="W36" s="219"/>
      <c r="X36" s="56"/>
    </row>
    <row r="37" spans="1:24" ht="12.75" customHeight="1" x14ac:dyDescent="0.25">
      <c r="A37" s="48"/>
      <c r="B37" s="238"/>
      <c r="C37" s="168"/>
      <c r="D37" s="20" t="s">
        <v>32</v>
      </c>
      <c r="E37" s="239"/>
      <c r="F37" s="57"/>
      <c r="G37" s="58"/>
      <c r="H37" s="241"/>
      <c r="I37" s="243"/>
      <c r="J37" s="244"/>
      <c r="K37" s="224"/>
      <c r="L37" s="221"/>
      <c r="M37" s="222"/>
      <c r="N37" s="223"/>
      <c r="O37" s="229"/>
      <c r="P37" s="28"/>
      <c r="Q37" s="29"/>
      <c r="R37" s="231"/>
      <c r="S37" s="233"/>
      <c r="T37" s="235"/>
      <c r="U37" s="218"/>
      <c r="V37" s="150"/>
      <c r="W37" s="220"/>
    </row>
    <row r="38" spans="1:24" ht="12.75" customHeight="1" x14ac:dyDescent="0.25">
      <c r="A38" s="48"/>
      <c r="B38" s="215">
        <f ca="1">DATE(Calendrier!$A$1,_xlfn.SHEET()-1,(ROW()/2)-1)</f>
        <v>43603</v>
      </c>
      <c r="C38" s="168"/>
      <c r="D38" s="30" t="s">
        <v>31</v>
      </c>
      <c r="E38" s="207" t="str">
        <f t="shared" si="1"/>
        <v/>
      </c>
      <c r="F38" s="59"/>
      <c r="G38" s="59"/>
      <c r="H38" s="199">
        <f>((G38-F38)+(G39-F39))</f>
        <v>0</v>
      </c>
      <c r="I38" s="210"/>
      <c r="J38" s="212"/>
      <c r="K38" s="202"/>
      <c r="L38" s="186"/>
      <c r="M38" s="187"/>
      <c r="N38" s="188"/>
      <c r="O38" s="195"/>
      <c r="P38" s="28"/>
      <c r="Q38" s="29"/>
      <c r="R38" s="164">
        <f>((Q38-P38)-(Q39-P39))</f>
        <v>0</v>
      </c>
      <c r="S38" s="236"/>
      <c r="T38" s="214"/>
      <c r="U38" s="236"/>
      <c r="V38" s="150" t="str">
        <f>IF(OR(C38="SiA",C38="SeA"),1,"")</f>
        <v/>
      </c>
      <c r="W38" s="237"/>
    </row>
    <row r="39" spans="1:24" ht="12.75" customHeight="1" x14ac:dyDescent="0.25">
      <c r="A39" s="48"/>
      <c r="B39" s="216"/>
      <c r="C39" s="168"/>
      <c r="D39" s="34" t="s">
        <v>32</v>
      </c>
      <c r="E39" s="208"/>
      <c r="F39" s="59"/>
      <c r="G39" s="59"/>
      <c r="H39" s="209"/>
      <c r="I39" s="211"/>
      <c r="J39" s="213"/>
      <c r="K39" s="203"/>
      <c r="L39" s="186"/>
      <c r="M39" s="187"/>
      <c r="N39" s="188"/>
      <c r="O39" s="204"/>
      <c r="P39" s="28"/>
      <c r="Q39" s="29"/>
      <c r="R39" s="191"/>
      <c r="S39" s="149"/>
      <c r="T39" s="166"/>
      <c r="U39" s="149"/>
      <c r="V39" s="150"/>
      <c r="W39" s="176"/>
    </row>
    <row r="40" spans="1:24" ht="12.75" customHeight="1" x14ac:dyDescent="0.25">
      <c r="A40" s="48"/>
      <c r="B40" s="215">
        <f ca="1">DATE(Calendrier!$A$1,_xlfn.SHEET()-1,(ROW()/2)-1)</f>
        <v>43604</v>
      </c>
      <c r="C40" s="168"/>
      <c r="D40" s="34" t="s">
        <v>31</v>
      </c>
      <c r="E40" s="207" t="str">
        <f t="shared" si="1"/>
        <v/>
      </c>
      <c r="F40" s="59"/>
      <c r="G40" s="59"/>
      <c r="H40" s="199">
        <f>((G40-F40)+(G41-F41))</f>
        <v>0</v>
      </c>
      <c r="I40" s="210"/>
      <c r="J40" s="212"/>
      <c r="K40" s="202" t="str">
        <f>IF(OR(C40="Cp"),1,"")</f>
        <v/>
      </c>
      <c r="L40" s="186"/>
      <c r="M40" s="187"/>
      <c r="N40" s="188"/>
      <c r="O40" s="195"/>
      <c r="P40" s="28"/>
      <c r="Q40" s="29"/>
      <c r="R40" s="164">
        <f>((Q40-P40)-(Q41-P41))</f>
        <v>0</v>
      </c>
      <c r="S40" s="149"/>
      <c r="T40" s="166"/>
      <c r="U40" s="149"/>
      <c r="V40" s="150" t="str">
        <f>IF(OR(C40="SiA",C40="SeA"),1,"")</f>
        <v/>
      </c>
      <c r="W40" s="175"/>
    </row>
    <row r="41" spans="1:24" ht="12.75" customHeight="1" x14ac:dyDescent="0.25">
      <c r="A41" s="48"/>
      <c r="B41" s="216"/>
      <c r="C41" s="168"/>
      <c r="D41" s="34" t="s">
        <v>32</v>
      </c>
      <c r="E41" s="208"/>
      <c r="F41" s="59"/>
      <c r="G41" s="59"/>
      <c r="H41" s="209"/>
      <c r="I41" s="211"/>
      <c r="J41" s="213"/>
      <c r="K41" s="203"/>
      <c r="L41" s="186"/>
      <c r="M41" s="187"/>
      <c r="N41" s="188"/>
      <c r="O41" s="204"/>
      <c r="P41" s="28"/>
      <c r="Q41" s="29"/>
      <c r="R41" s="191"/>
      <c r="S41" s="149"/>
      <c r="T41" s="166"/>
      <c r="U41" s="149"/>
      <c r="V41" s="150"/>
      <c r="W41" s="176"/>
    </row>
    <row r="42" spans="1:24" ht="12.75" customHeight="1" x14ac:dyDescent="0.25">
      <c r="A42" s="48"/>
      <c r="B42" s="215">
        <f ca="1">DATE(Calendrier!$A$1,_xlfn.SHEET()-1,(ROW()/2)-1)</f>
        <v>43605</v>
      </c>
      <c r="C42" s="168"/>
      <c r="D42" s="34" t="s">
        <v>31</v>
      </c>
      <c r="E42" s="207" t="str">
        <f t="shared" si="1"/>
        <v/>
      </c>
      <c r="F42" s="59"/>
      <c r="G42" s="59"/>
      <c r="H42" s="199">
        <f>((G42-F42)+(G43-F43))</f>
        <v>0</v>
      </c>
      <c r="I42" s="210"/>
      <c r="J42" s="212"/>
      <c r="K42" s="202" t="str">
        <f>IF(OR(C42="Cp"),1,"")</f>
        <v/>
      </c>
      <c r="L42" s="186"/>
      <c r="M42" s="187"/>
      <c r="N42" s="188"/>
      <c r="O42" s="195"/>
      <c r="P42" s="28"/>
      <c r="Q42" s="29"/>
      <c r="R42" s="164">
        <f>((Q42-P42)-(Q43-P43))</f>
        <v>0</v>
      </c>
      <c r="S42" s="149"/>
      <c r="T42" s="166"/>
      <c r="U42" s="149"/>
      <c r="V42" s="150" t="str">
        <f>IF(OR(C42="SiA",C42="SeA"),1,"")</f>
        <v/>
      </c>
      <c r="W42" s="175"/>
    </row>
    <row r="43" spans="1:24" ht="12.75" customHeight="1" x14ac:dyDescent="0.25">
      <c r="A43" s="48"/>
      <c r="B43" s="216"/>
      <c r="C43" s="168"/>
      <c r="D43" s="34" t="s">
        <v>32</v>
      </c>
      <c r="E43" s="208"/>
      <c r="F43" s="59"/>
      <c r="G43" s="59"/>
      <c r="H43" s="209"/>
      <c r="I43" s="211"/>
      <c r="J43" s="213"/>
      <c r="K43" s="203"/>
      <c r="L43" s="186"/>
      <c r="M43" s="187"/>
      <c r="N43" s="188"/>
      <c r="O43" s="204"/>
      <c r="P43" s="28"/>
      <c r="Q43" s="29"/>
      <c r="R43" s="191"/>
      <c r="S43" s="149"/>
      <c r="T43" s="166"/>
      <c r="U43" s="149"/>
      <c r="V43" s="150"/>
      <c r="W43" s="176"/>
    </row>
    <row r="44" spans="1:24" ht="12.75" customHeight="1" x14ac:dyDescent="0.25">
      <c r="A44" s="48"/>
      <c r="B44" s="205">
        <f ca="1">DATE(Calendrier!$A$1,_xlfn.SHEET()-1,(ROW()/2)-1)</f>
        <v>43606</v>
      </c>
      <c r="C44" s="168"/>
      <c r="D44" s="26" t="s">
        <v>31</v>
      </c>
      <c r="E44" s="207" t="str">
        <f t="shared" si="1"/>
        <v/>
      </c>
      <c r="F44" s="59"/>
      <c r="G44" s="59"/>
      <c r="H44" s="199">
        <f>((G44-F44)+(G45-F45))</f>
        <v>0</v>
      </c>
      <c r="I44" s="210"/>
      <c r="J44" s="212"/>
      <c r="K44" s="202" t="str">
        <f>IF(OR(C44="Cp"),1,"")</f>
        <v/>
      </c>
      <c r="L44" s="186"/>
      <c r="M44" s="187"/>
      <c r="N44" s="188"/>
      <c r="O44" s="195"/>
      <c r="P44" s="28"/>
      <c r="Q44" s="29"/>
      <c r="R44" s="164">
        <f>((Q44-P44)-(Q45-P45))</f>
        <v>0</v>
      </c>
      <c r="S44" s="149"/>
      <c r="T44" s="166"/>
      <c r="U44" s="149"/>
      <c r="V44" s="150" t="str">
        <f>IF(OR(C44="SiA",C44="SeA"),1,"")</f>
        <v/>
      </c>
      <c r="W44" s="175"/>
    </row>
    <row r="45" spans="1:24" ht="12.75" customHeight="1" x14ac:dyDescent="0.25">
      <c r="A45" s="48"/>
      <c r="B45" s="206"/>
      <c r="C45" s="168"/>
      <c r="D45" s="26" t="s">
        <v>32</v>
      </c>
      <c r="E45" s="208"/>
      <c r="F45" s="59"/>
      <c r="G45" s="59"/>
      <c r="H45" s="209"/>
      <c r="I45" s="211"/>
      <c r="J45" s="213"/>
      <c r="K45" s="203"/>
      <c r="L45" s="186"/>
      <c r="M45" s="187"/>
      <c r="N45" s="188"/>
      <c r="O45" s="204"/>
      <c r="P45" s="28"/>
      <c r="Q45" s="29"/>
      <c r="R45" s="191"/>
      <c r="S45" s="149"/>
      <c r="T45" s="166"/>
      <c r="U45" s="149"/>
      <c r="V45" s="150"/>
      <c r="W45" s="176"/>
    </row>
    <row r="46" spans="1:24" ht="12.75" customHeight="1" x14ac:dyDescent="0.25">
      <c r="A46" s="48"/>
      <c r="B46" s="205">
        <f ca="1">DATE(Calendrier!$A$1,_xlfn.SHEET()-1,(ROW()/2)-1)</f>
        <v>43607</v>
      </c>
      <c r="C46" s="168"/>
      <c r="D46" s="26" t="s">
        <v>31</v>
      </c>
      <c r="E46" s="207" t="str">
        <f t="shared" si="1"/>
        <v/>
      </c>
      <c r="F46" s="59"/>
      <c r="G46" s="59"/>
      <c r="H46" s="199">
        <f>((G46-F46)+(G47-F47))</f>
        <v>0</v>
      </c>
      <c r="I46" s="210"/>
      <c r="J46" s="212"/>
      <c r="K46" s="202" t="str">
        <f>IF(OR(C46="Cp"),1,"")</f>
        <v/>
      </c>
      <c r="L46" s="177"/>
      <c r="M46" s="178"/>
      <c r="N46" s="179"/>
      <c r="O46" s="195"/>
      <c r="P46" s="28"/>
      <c r="Q46" s="29"/>
      <c r="R46" s="164">
        <f>((Q46-P46)-(Q47-P47))</f>
        <v>0</v>
      </c>
      <c r="S46" s="149"/>
      <c r="T46" s="166"/>
      <c r="U46" s="149"/>
      <c r="V46" s="150" t="str">
        <f>IF(OR(C46="SiA",C46="SeA"),1,"")</f>
        <v/>
      </c>
      <c r="W46" s="175"/>
    </row>
    <row r="47" spans="1:24" ht="12.75" customHeight="1" x14ac:dyDescent="0.25">
      <c r="A47" s="48"/>
      <c r="B47" s="206"/>
      <c r="C47" s="168"/>
      <c r="D47" s="26" t="s">
        <v>32</v>
      </c>
      <c r="E47" s="208"/>
      <c r="F47" s="59"/>
      <c r="G47" s="59"/>
      <c r="H47" s="209"/>
      <c r="I47" s="211"/>
      <c r="J47" s="213"/>
      <c r="K47" s="203"/>
      <c r="L47" s="177"/>
      <c r="M47" s="178"/>
      <c r="N47" s="179"/>
      <c r="O47" s="204"/>
      <c r="P47" s="28"/>
      <c r="Q47" s="29"/>
      <c r="R47" s="191"/>
      <c r="S47" s="149"/>
      <c r="T47" s="166"/>
      <c r="U47" s="149"/>
      <c r="V47" s="150"/>
      <c r="W47" s="176"/>
    </row>
    <row r="48" spans="1:24" ht="12.75" customHeight="1" x14ac:dyDescent="0.25">
      <c r="A48" s="48"/>
      <c r="B48" s="196">
        <f ca="1">DATE(Calendrier!$A$1,_xlfn.SHEET()-1,(ROW()/2)-1)</f>
        <v>43608</v>
      </c>
      <c r="C48" s="168"/>
      <c r="D48" s="26" t="s">
        <v>31</v>
      </c>
      <c r="E48" s="198" t="str">
        <f t="shared" si="1"/>
        <v/>
      </c>
      <c r="F48" s="60"/>
      <c r="G48" s="60"/>
      <c r="H48" s="199">
        <f>((G48-F48)+(G49-F49))</f>
        <v>0</v>
      </c>
      <c r="I48" s="200"/>
      <c r="J48" s="201"/>
      <c r="K48" s="194" t="str">
        <f>IF(OR(C48="Cp"),1,"")</f>
        <v/>
      </c>
      <c r="L48" s="177"/>
      <c r="M48" s="178"/>
      <c r="N48" s="179"/>
      <c r="O48" s="195"/>
      <c r="P48" s="36"/>
      <c r="Q48" s="37"/>
      <c r="R48" s="164">
        <f>((Q48-P48)-(Q49-P49))</f>
        <v>0</v>
      </c>
      <c r="S48" s="149"/>
      <c r="T48" s="166"/>
      <c r="U48" s="149"/>
      <c r="V48" s="150" t="str">
        <f>IF(OR(C48="SiA",C48="SeA"),1,"")</f>
        <v/>
      </c>
      <c r="W48" s="175"/>
    </row>
    <row r="49" spans="1:23" ht="12.75" customHeight="1" x14ac:dyDescent="0.25">
      <c r="A49" s="48"/>
      <c r="B49" s="197"/>
      <c r="C49" s="168"/>
      <c r="D49" s="26" t="s">
        <v>32</v>
      </c>
      <c r="E49" s="180"/>
      <c r="F49" s="43"/>
      <c r="G49" s="43"/>
      <c r="H49" s="182"/>
      <c r="I49" s="183"/>
      <c r="J49" s="184"/>
      <c r="K49" s="185"/>
      <c r="L49" s="177"/>
      <c r="M49" s="178"/>
      <c r="N49" s="179"/>
      <c r="O49" s="190"/>
      <c r="P49" s="39"/>
      <c r="Q49" s="40"/>
      <c r="R49" s="191"/>
      <c r="S49" s="149"/>
      <c r="T49" s="166"/>
      <c r="U49" s="149"/>
      <c r="V49" s="150"/>
      <c r="W49" s="176"/>
    </row>
    <row r="50" spans="1:23" ht="12.75" customHeight="1" x14ac:dyDescent="0.25">
      <c r="A50" s="48"/>
      <c r="B50" s="193">
        <f ca="1">DATE(Calendrier!$A$1,_xlfn.SHEET()-1,(ROW()/2)-1)</f>
        <v>43609</v>
      </c>
      <c r="C50" s="168"/>
      <c r="D50" s="34" t="s">
        <v>31</v>
      </c>
      <c r="E50" s="180" t="str">
        <f t="shared" si="1"/>
        <v/>
      </c>
      <c r="F50" s="43"/>
      <c r="G50" s="43"/>
      <c r="H50" s="181">
        <f>((G50-F50)+(G51-F51))</f>
        <v>0</v>
      </c>
      <c r="I50" s="183"/>
      <c r="J50" s="184"/>
      <c r="K50" s="185" t="str">
        <f>IF(OR(C50="Cp"),1,"")</f>
        <v/>
      </c>
      <c r="L50" s="186"/>
      <c r="M50" s="187"/>
      <c r="N50" s="188"/>
      <c r="O50" s="189"/>
      <c r="P50" s="39"/>
      <c r="Q50" s="40"/>
      <c r="R50" s="164">
        <f>((Q50-P50)-(Q51-P51))</f>
        <v>0</v>
      </c>
      <c r="S50" s="149"/>
      <c r="T50" s="166"/>
      <c r="U50" s="149"/>
      <c r="V50" s="150" t="str">
        <f>IF(OR(C50="SiA",C50="SeA"),1,"")</f>
        <v/>
      </c>
      <c r="W50" s="175"/>
    </row>
    <row r="51" spans="1:23" ht="12.75" customHeight="1" x14ac:dyDescent="0.25">
      <c r="A51" s="48"/>
      <c r="B51" s="193"/>
      <c r="C51" s="168"/>
      <c r="D51" s="34" t="s">
        <v>32</v>
      </c>
      <c r="E51" s="180"/>
      <c r="F51" s="43"/>
      <c r="G51" s="43"/>
      <c r="H51" s="182"/>
      <c r="I51" s="183"/>
      <c r="J51" s="184"/>
      <c r="K51" s="185"/>
      <c r="L51" s="186"/>
      <c r="M51" s="187"/>
      <c r="N51" s="188"/>
      <c r="O51" s="190"/>
      <c r="P51" s="39"/>
      <c r="Q51" s="40"/>
      <c r="R51" s="191"/>
      <c r="S51" s="149"/>
      <c r="T51" s="166"/>
      <c r="U51" s="149"/>
      <c r="V51" s="150"/>
      <c r="W51" s="176"/>
    </row>
    <row r="52" spans="1:23" ht="12.75" customHeight="1" x14ac:dyDescent="0.25">
      <c r="A52" s="48"/>
      <c r="B52" s="193">
        <f ca="1">DATE(Calendrier!$A$1,_xlfn.SHEET()-1,(ROW()/2)-1)</f>
        <v>43610</v>
      </c>
      <c r="C52" s="168"/>
      <c r="D52" s="34" t="s">
        <v>31</v>
      </c>
      <c r="E52" s="180" t="str">
        <f t="shared" si="1"/>
        <v/>
      </c>
      <c r="F52" s="43"/>
      <c r="G52" s="43"/>
      <c r="H52" s="181">
        <f>((G52-F52)+(G53-F53))</f>
        <v>0</v>
      </c>
      <c r="I52" s="183"/>
      <c r="J52" s="184"/>
      <c r="K52" s="185" t="str">
        <f>IF(OR(C52="Cp"),1,"")</f>
        <v/>
      </c>
      <c r="L52" s="186"/>
      <c r="M52" s="187"/>
      <c r="N52" s="188"/>
      <c r="O52" s="189"/>
      <c r="P52" s="39"/>
      <c r="Q52" s="40"/>
      <c r="R52" s="164">
        <f>((Q52-P52)-(Q53-P53))</f>
        <v>0</v>
      </c>
      <c r="S52" s="149"/>
      <c r="T52" s="166"/>
      <c r="U52" s="149"/>
      <c r="V52" s="150" t="str">
        <f>IF(OR(C52="SiA",C52="SeA"),1,"")</f>
        <v/>
      </c>
      <c r="W52" s="175"/>
    </row>
    <row r="53" spans="1:23" ht="12.75" customHeight="1" x14ac:dyDescent="0.25">
      <c r="A53" s="48"/>
      <c r="B53" s="193"/>
      <c r="C53" s="168"/>
      <c r="D53" s="34" t="s">
        <v>32</v>
      </c>
      <c r="E53" s="180"/>
      <c r="F53" s="43"/>
      <c r="G53" s="43"/>
      <c r="H53" s="182"/>
      <c r="I53" s="183"/>
      <c r="J53" s="184"/>
      <c r="K53" s="185"/>
      <c r="L53" s="186"/>
      <c r="M53" s="187"/>
      <c r="N53" s="188"/>
      <c r="O53" s="190"/>
      <c r="P53" s="39"/>
      <c r="Q53" s="40"/>
      <c r="R53" s="191"/>
      <c r="S53" s="149"/>
      <c r="T53" s="166"/>
      <c r="U53" s="149"/>
      <c r="V53" s="150"/>
      <c r="W53" s="176"/>
    </row>
    <row r="54" spans="1:23" ht="12.75" customHeight="1" x14ac:dyDescent="0.25">
      <c r="A54" s="48"/>
      <c r="B54" s="193">
        <f ca="1">DATE(Calendrier!$A$1,_xlfn.SHEET()-1,(ROW()/2)-1)</f>
        <v>43611</v>
      </c>
      <c r="C54" s="168"/>
      <c r="D54" s="34" t="s">
        <v>31</v>
      </c>
      <c r="E54" s="180" t="str">
        <f t="shared" si="1"/>
        <v/>
      </c>
      <c r="F54" s="43"/>
      <c r="G54" s="43"/>
      <c r="H54" s="181">
        <f>((G54-F54)+(G55-F55))</f>
        <v>0</v>
      </c>
      <c r="I54" s="183"/>
      <c r="J54" s="184"/>
      <c r="K54" s="185" t="str">
        <f>IF(OR(C54="Cp"),1,"")</f>
        <v/>
      </c>
      <c r="L54" s="186"/>
      <c r="M54" s="187"/>
      <c r="N54" s="188"/>
      <c r="O54" s="189"/>
      <c r="P54" s="39"/>
      <c r="Q54" s="40"/>
      <c r="R54" s="164">
        <f>((Q54-P54)-(Q55-P55))</f>
        <v>0</v>
      </c>
      <c r="S54" s="149"/>
      <c r="T54" s="166"/>
      <c r="U54" s="149"/>
      <c r="V54" s="150" t="str">
        <f>IF(OR(C54="SiA",C54="SeA"),1,"")</f>
        <v/>
      </c>
      <c r="W54" s="175"/>
    </row>
    <row r="55" spans="1:23" ht="12.75" customHeight="1" x14ac:dyDescent="0.25">
      <c r="A55" s="48"/>
      <c r="B55" s="193"/>
      <c r="C55" s="168"/>
      <c r="D55" s="34" t="s">
        <v>32</v>
      </c>
      <c r="E55" s="180"/>
      <c r="F55" s="43"/>
      <c r="G55" s="43"/>
      <c r="H55" s="182"/>
      <c r="I55" s="183"/>
      <c r="J55" s="184"/>
      <c r="K55" s="185"/>
      <c r="L55" s="186"/>
      <c r="M55" s="187"/>
      <c r="N55" s="188"/>
      <c r="O55" s="190"/>
      <c r="P55" s="39"/>
      <c r="Q55" s="40"/>
      <c r="R55" s="191"/>
      <c r="S55" s="149"/>
      <c r="T55" s="166"/>
      <c r="U55" s="149"/>
      <c r="V55" s="150"/>
      <c r="W55" s="176"/>
    </row>
    <row r="56" spans="1:23" ht="12.75" customHeight="1" x14ac:dyDescent="0.25">
      <c r="A56" s="48"/>
      <c r="B56" s="193">
        <f ca="1">DATE(Calendrier!$A$1,_xlfn.SHEET()-1,(ROW()/2)-1)</f>
        <v>43612</v>
      </c>
      <c r="C56" s="168"/>
      <c r="D56" s="34" t="s">
        <v>31</v>
      </c>
      <c r="E56" s="180" t="str">
        <f t="shared" si="1"/>
        <v/>
      </c>
      <c r="F56" s="43"/>
      <c r="G56" s="43"/>
      <c r="H56" s="181">
        <f>((G56-F56)+(G57-F57))</f>
        <v>0</v>
      </c>
      <c r="I56" s="183"/>
      <c r="J56" s="184"/>
      <c r="K56" s="185" t="str">
        <f>IF(OR(C56="Cp"),1,"")</f>
        <v/>
      </c>
      <c r="L56" s="186"/>
      <c r="M56" s="187"/>
      <c r="N56" s="188"/>
      <c r="O56" s="189"/>
      <c r="P56" s="39"/>
      <c r="Q56" s="40"/>
      <c r="R56" s="164">
        <f>((Q56-P56)-(Q57-P57))</f>
        <v>0</v>
      </c>
      <c r="S56" s="149"/>
      <c r="T56" s="166"/>
      <c r="U56" s="149"/>
      <c r="V56" s="150" t="str">
        <f>IF(OR(C56="SiA",C56="SeA"),1,"")</f>
        <v/>
      </c>
      <c r="W56" s="175"/>
    </row>
    <row r="57" spans="1:23" ht="12.75" customHeight="1" x14ac:dyDescent="0.25">
      <c r="A57" s="48"/>
      <c r="B57" s="193"/>
      <c r="C57" s="168"/>
      <c r="D57" s="34" t="s">
        <v>32</v>
      </c>
      <c r="E57" s="180"/>
      <c r="F57" s="43"/>
      <c r="G57" s="43"/>
      <c r="H57" s="182"/>
      <c r="I57" s="183"/>
      <c r="J57" s="184"/>
      <c r="K57" s="185"/>
      <c r="L57" s="186"/>
      <c r="M57" s="187"/>
      <c r="N57" s="188"/>
      <c r="O57" s="190"/>
      <c r="P57" s="39"/>
      <c r="Q57" s="40"/>
      <c r="R57" s="191"/>
      <c r="S57" s="149"/>
      <c r="T57" s="166"/>
      <c r="U57" s="149"/>
      <c r="V57" s="150"/>
      <c r="W57" s="176"/>
    </row>
    <row r="58" spans="1:23" ht="12.75" customHeight="1" x14ac:dyDescent="0.25">
      <c r="A58" s="48"/>
      <c r="B58" s="192">
        <f ca="1">DATE(Calendrier!$A$1,_xlfn.SHEET()-1,(ROW()/2)-1)</f>
        <v>43613</v>
      </c>
      <c r="C58" s="168"/>
      <c r="D58" s="26" t="s">
        <v>31</v>
      </c>
      <c r="E58" s="180" t="str">
        <f t="shared" si="1"/>
        <v/>
      </c>
      <c r="F58" s="43"/>
      <c r="G58" s="43"/>
      <c r="H58" s="181">
        <f>((G58-F58)+(G59-F59))</f>
        <v>0</v>
      </c>
      <c r="I58" s="183"/>
      <c r="J58" s="184"/>
      <c r="K58" s="185" t="str">
        <f>IF(OR(C58="Cp"),1,"")</f>
        <v/>
      </c>
      <c r="L58" s="186"/>
      <c r="M58" s="187"/>
      <c r="N58" s="188"/>
      <c r="O58" s="189"/>
      <c r="P58" s="39"/>
      <c r="Q58" s="40"/>
      <c r="R58" s="164">
        <f>((Q58-P58)-(Q59-P59))</f>
        <v>0</v>
      </c>
      <c r="S58" s="149"/>
      <c r="T58" s="166"/>
      <c r="U58" s="149"/>
      <c r="V58" s="150" t="str">
        <f>IF(OR(C58="SiA",C58="SeA"),1,"")</f>
        <v/>
      </c>
      <c r="W58" s="175"/>
    </row>
    <row r="59" spans="1:23" ht="12.75" customHeight="1" x14ac:dyDescent="0.25">
      <c r="A59" s="48"/>
      <c r="B59" s="192"/>
      <c r="C59" s="168"/>
      <c r="D59" s="26" t="s">
        <v>32</v>
      </c>
      <c r="E59" s="180"/>
      <c r="F59" s="43"/>
      <c r="G59" s="43"/>
      <c r="H59" s="182"/>
      <c r="I59" s="183"/>
      <c r="J59" s="184"/>
      <c r="K59" s="185"/>
      <c r="L59" s="186"/>
      <c r="M59" s="187"/>
      <c r="N59" s="188"/>
      <c r="O59" s="190"/>
      <c r="P59" s="39"/>
      <c r="Q59" s="40"/>
      <c r="R59" s="191"/>
      <c r="S59" s="149"/>
      <c r="T59" s="166"/>
      <c r="U59" s="149"/>
      <c r="V59" s="150"/>
      <c r="W59" s="176"/>
    </row>
    <row r="60" spans="1:23" ht="12.75" customHeight="1" x14ac:dyDescent="0.25">
      <c r="A60" s="48"/>
      <c r="B60" s="192">
        <f ca="1">DATE(Calendrier!$A$1,_xlfn.SHEET()-1,(ROW()/2)-1)</f>
        <v>43614</v>
      </c>
      <c r="C60" s="168"/>
      <c r="D60" s="26" t="s">
        <v>31</v>
      </c>
      <c r="E60" s="180" t="str">
        <f t="shared" si="1"/>
        <v/>
      </c>
      <c r="F60" s="43"/>
      <c r="G60" s="43"/>
      <c r="H60" s="181">
        <f>((G60-F60)+(G61-F61))</f>
        <v>0</v>
      </c>
      <c r="I60" s="183"/>
      <c r="J60" s="184"/>
      <c r="K60" s="185" t="str">
        <f>IF(OR(C60="Cp"),1,"")</f>
        <v/>
      </c>
      <c r="L60" s="186"/>
      <c r="M60" s="187"/>
      <c r="N60" s="188"/>
      <c r="O60" s="189"/>
      <c r="P60" s="39"/>
      <c r="Q60" s="40"/>
      <c r="R60" s="164">
        <f>((Q60-P60)-(Q61-P61))</f>
        <v>0</v>
      </c>
      <c r="S60" s="149"/>
      <c r="T60" s="166"/>
      <c r="U60" s="149"/>
      <c r="V60" s="150" t="str">
        <f>IF(OR(C60="SiA",C60="SeA"),1,"")</f>
        <v/>
      </c>
      <c r="W60" s="175"/>
    </row>
    <row r="61" spans="1:23" ht="12.75" customHeight="1" x14ac:dyDescent="0.25">
      <c r="A61" s="48"/>
      <c r="B61" s="192"/>
      <c r="C61" s="168"/>
      <c r="D61" s="26" t="s">
        <v>32</v>
      </c>
      <c r="E61" s="180"/>
      <c r="F61" s="43"/>
      <c r="G61" s="43"/>
      <c r="H61" s="182"/>
      <c r="I61" s="183"/>
      <c r="J61" s="184"/>
      <c r="K61" s="185"/>
      <c r="L61" s="177"/>
      <c r="M61" s="178"/>
      <c r="N61" s="179"/>
      <c r="O61" s="190"/>
      <c r="P61" s="39"/>
      <c r="Q61" s="40"/>
      <c r="R61" s="191"/>
      <c r="S61" s="149"/>
      <c r="T61" s="166"/>
      <c r="U61" s="149"/>
      <c r="V61" s="150"/>
      <c r="W61" s="176"/>
    </row>
    <row r="62" spans="1:23" ht="12.75" customHeight="1" x14ac:dyDescent="0.25">
      <c r="A62" s="48"/>
      <c r="B62" s="167">
        <f ca="1">DATE(Calendrier!$A$1,_xlfn.SHEET()-1,(ROW()/2)-1)</f>
        <v>43615</v>
      </c>
      <c r="C62" s="168"/>
      <c r="D62" s="26" t="s">
        <v>31</v>
      </c>
      <c r="E62" s="180" t="str">
        <f t="shared" si="1"/>
        <v/>
      </c>
      <c r="F62" s="38"/>
      <c r="G62" s="38"/>
      <c r="H62" s="181">
        <f>((G62-F62)+(G63-F63))</f>
        <v>0</v>
      </c>
      <c r="I62" s="183"/>
      <c r="J62" s="184"/>
      <c r="K62" s="185" t="str">
        <f>IF(OR(C62="Cp"),1,"")</f>
        <v/>
      </c>
      <c r="L62" s="186"/>
      <c r="M62" s="187"/>
      <c r="N62" s="188"/>
      <c r="O62" s="189"/>
      <c r="P62" s="39"/>
      <c r="Q62" s="40"/>
      <c r="R62" s="164">
        <f>((Q62-P62)-(Q63-P63))</f>
        <v>0</v>
      </c>
      <c r="S62" s="149"/>
      <c r="T62" s="166"/>
      <c r="U62" s="149"/>
      <c r="V62" s="150" t="str">
        <f>IF(OR(C62="SiA",C62="SeA"),1,"")</f>
        <v/>
      </c>
      <c r="W62" s="175"/>
    </row>
    <row r="63" spans="1:23" ht="12.75" customHeight="1" x14ac:dyDescent="0.25">
      <c r="A63" s="48"/>
      <c r="B63" s="167"/>
      <c r="C63" s="168"/>
      <c r="D63" s="26" t="s">
        <v>32</v>
      </c>
      <c r="E63" s="180"/>
      <c r="F63" s="38"/>
      <c r="G63" s="38"/>
      <c r="H63" s="182"/>
      <c r="I63" s="183"/>
      <c r="J63" s="184"/>
      <c r="K63" s="185"/>
      <c r="L63" s="177"/>
      <c r="M63" s="178"/>
      <c r="N63" s="179"/>
      <c r="O63" s="190"/>
      <c r="P63" s="40"/>
      <c r="Q63" s="40"/>
      <c r="R63" s="191"/>
      <c r="S63" s="149"/>
      <c r="T63" s="166"/>
      <c r="U63" s="149"/>
      <c r="V63" s="150"/>
      <c r="W63" s="176"/>
    </row>
    <row r="64" spans="1:23" ht="13.5" customHeight="1" thickBot="1" x14ac:dyDescent="0.3">
      <c r="A64" s="48"/>
      <c r="B64" s="167">
        <f ca="1">DATE(Calendrier!$A$1,_xlfn.SHEET()-1,(ROW()/2)-1)</f>
        <v>43616</v>
      </c>
      <c r="C64" s="168"/>
      <c r="D64" s="26" t="s">
        <v>31</v>
      </c>
      <c r="E64" s="170" t="str">
        <f t="shared" si="1"/>
        <v/>
      </c>
      <c r="F64" s="42"/>
      <c r="G64" s="43"/>
      <c r="H64" s="172">
        <f>((G64-F64)+(G65-F65))</f>
        <v>0</v>
      </c>
      <c r="I64" s="173"/>
      <c r="J64" s="174"/>
      <c r="K64" s="159" t="str">
        <f>IF(OR(C64="Cp"),1,"")</f>
        <v/>
      </c>
      <c r="L64" s="161"/>
      <c r="M64" s="161"/>
      <c r="N64" s="161"/>
      <c r="O64" s="162"/>
      <c r="P64" s="61"/>
      <c r="Q64" s="40"/>
      <c r="R64" s="164">
        <f>((Q64-P64)-(Q65-P65))</f>
        <v>0</v>
      </c>
      <c r="S64" s="149"/>
      <c r="T64" s="166"/>
      <c r="U64" s="149"/>
      <c r="V64" s="150" t="str">
        <f>IF(OR(C64="SiA",C64="SeA"),1,"")</f>
        <v/>
      </c>
      <c r="W64" s="152"/>
    </row>
    <row r="65" spans="1:24" ht="13.5" customHeight="1" thickBot="1" x14ac:dyDescent="0.3">
      <c r="A65" s="62"/>
      <c r="B65" s="167"/>
      <c r="C65" s="169"/>
      <c r="D65" s="63" t="s">
        <v>32</v>
      </c>
      <c r="E65" s="171"/>
      <c r="F65" s="45"/>
      <c r="G65" s="45"/>
      <c r="H65" s="172"/>
      <c r="I65" s="173"/>
      <c r="J65" s="174"/>
      <c r="K65" s="160"/>
      <c r="L65" s="154"/>
      <c r="M65" s="154"/>
      <c r="N65" s="154"/>
      <c r="O65" s="163"/>
      <c r="P65" s="39"/>
      <c r="Q65" s="64"/>
      <c r="R65" s="165"/>
      <c r="S65" s="149"/>
      <c r="T65" s="166"/>
      <c r="U65" s="149"/>
      <c r="V65" s="151"/>
      <c r="W65" s="153"/>
    </row>
    <row r="66" spans="1:24" ht="16.5" thickBot="1" x14ac:dyDescent="0.3">
      <c r="B66" s="155" t="s">
        <v>36</v>
      </c>
      <c r="C66" s="156"/>
      <c r="E66" s="65">
        <f>SUM(E4:E65)</f>
        <v>2</v>
      </c>
      <c r="F66" s="157">
        <f>SUM(H4:H65)</f>
        <v>4</v>
      </c>
      <c r="G66" s="158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conditionalFormatting sqref="B62:U65 B4:B61 D4:U61 W4:W65">
    <cfRule type="expression" dxfId="45" priority="5">
      <formula>WEEKDAY(INDIRECT("$B"&amp;ROW()-MOD(ROW(),2)),2)&gt;5</formula>
    </cfRule>
  </conditionalFormatting>
  <conditionalFormatting sqref="C4:C61">
    <cfRule type="expression" dxfId="44" priority="4">
      <formula>WEEKDAY(INDIRECT("$B"&amp;ROW()-MOD(ROW(),2)),2)&gt;5</formula>
    </cfRule>
  </conditionalFormatting>
  <conditionalFormatting sqref="V4:V65">
    <cfRule type="expression" dxfId="43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AC51BE81-9C47-4724-9B22-8D80E9FC4042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E8550B45-B48A-4875-AEE5-E7A4730D48B6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364202FD-08C0-4CC6-BE7D-3AD1E926B61B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0547C689-F3C9-4002-901F-E518675489B2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D2D46284-FCE3-4475-9E7C-FB2308B0216C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6620-459D-4F5C-A0BF-7060C4D1D569}">
  <dimension ref="A1:AB66"/>
  <sheetViews>
    <sheetView showZeros="0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59" t="s">
        <v>12</v>
      </c>
      <c r="B3" s="9" t="s">
        <v>13</v>
      </c>
      <c r="C3" s="292" t="s">
        <v>14</v>
      </c>
      <c r="D3" s="293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94" t="s">
        <v>21</v>
      </c>
      <c r="M3" s="295"/>
      <c r="N3" s="296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91"/>
      <c r="B4" s="297">
        <f ca="1">DATE(Calendrier!$A$1,_xlfn.SHEET()-1,(ROW()/2)-1)</f>
        <v>43617</v>
      </c>
      <c r="C4" s="298" t="s">
        <v>120</v>
      </c>
      <c r="D4" s="20" t="s">
        <v>31</v>
      </c>
      <c r="E4" s="299">
        <f t="shared" ref="E4:E32" si="0">IF(C4="","",IF(OR(C4="Cp",C4="AM",C4="Re",C4="Fe"),"",1))</f>
        <v>1</v>
      </c>
      <c r="F4" s="21">
        <v>8</v>
      </c>
      <c r="G4" s="21">
        <v>10</v>
      </c>
      <c r="H4" s="275">
        <f>((G4-F4)+(G5-F5))</f>
        <v>2</v>
      </c>
      <c r="I4" s="276"/>
      <c r="J4" s="277"/>
      <c r="K4" s="278" t="str">
        <f>IF(OR(C4="Cp"),1,"")</f>
        <v/>
      </c>
      <c r="L4" s="284"/>
      <c r="M4" s="285"/>
      <c r="N4" s="286"/>
      <c r="O4" s="287"/>
      <c r="P4" s="22">
        <v>18</v>
      </c>
      <c r="Q4" s="23">
        <v>20</v>
      </c>
      <c r="R4" s="288">
        <f>((Q4-P4)-(Q5-P5))</f>
        <v>2</v>
      </c>
      <c r="S4" s="289"/>
      <c r="T4" s="290"/>
      <c r="U4" s="289"/>
      <c r="V4" s="307">
        <f>IF(OR(C4="SiA",C4="SeA"),1,"")</f>
        <v>1</v>
      </c>
      <c r="W4" s="281"/>
      <c r="X4" s="24"/>
      <c r="Y4" s="25" t="e">
        <f>SUM(#REF!)</f>
        <v>#REF!</v>
      </c>
      <c r="Z4" s="8"/>
    </row>
    <row r="5" spans="1:26" ht="13.5" customHeight="1" x14ac:dyDescent="0.25">
      <c r="A5" s="282" t="s">
        <v>39</v>
      </c>
      <c r="B5" s="269"/>
      <c r="C5" s="168"/>
      <c r="D5" s="26" t="s">
        <v>32</v>
      </c>
      <c r="E5" s="208"/>
      <c r="F5" s="27"/>
      <c r="G5" s="27"/>
      <c r="H5" s="270"/>
      <c r="I5" s="211"/>
      <c r="J5" s="272"/>
      <c r="K5" s="264"/>
      <c r="L5" s="186"/>
      <c r="M5" s="187"/>
      <c r="N5" s="188"/>
      <c r="O5" s="204"/>
      <c r="P5" s="28"/>
      <c r="Q5" s="29"/>
      <c r="R5" s="191"/>
      <c r="S5" s="149"/>
      <c r="T5" s="166"/>
      <c r="U5" s="149"/>
      <c r="V5" s="150"/>
      <c r="W5" s="176"/>
      <c r="X5" s="24"/>
      <c r="Y5" s="25"/>
      <c r="Z5" s="8"/>
    </row>
    <row r="6" spans="1:26" ht="12.75" customHeight="1" x14ac:dyDescent="0.25">
      <c r="A6" s="266"/>
      <c r="B6" s="268">
        <f ca="1">DATE(Calendrier!$A$1,_xlfn.SHEET()-1,(ROW()/2)-1)</f>
        <v>43618</v>
      </c>
      <c r="C6" s="168" t="s">
        <v>121</v>
      </c>
      <c r="D6" s="30" t="s">
        <v>31</v>
      </c>
      <c r="E6" s="207" t="str">
        <f t="shared" si="0"/>
        <v/>
      </c>
      <c r="F6" s="31"/>
      <c r="G6" s="31"/>
      <c r="H6" s="262">
        <f>((G6-F6)+(G7-F7))</f>
        <v>0</v>
      </c>
      <c r="I6" s="273"/>
      <c r="J6" s="271"/>
      <c r="K6" s="263">
        <f>IF(OR(C6="Cp"),1,"")</f>
        <v>1</v>
      </c>
      <c r="L6" s="186"/>
      <c r="M6" s="187"/>
      <c r="N6" s="188"/>
      <c r="O6" s="195"/>
      <c r="P6" s="28"/>
      <c r="Q6" s="29"/>
      <c r="R6" s="164">
        <f>((Q6-P6)-(Q7-P7))</f>
        <v>0</v>
      </c>
      <c r="S6" s="149"/>
      <c r="T6" s="166"/>
      <c r="U6" s="149"/>
      <c r="V6" s="150" t="str">
        <f>IF(OR(C6="SiA",C6="SeA"),1,"")</f>
        <v/>
      </c>
      <c r="W6" s="175"/>
      <c r="X6" s="32"/>
      <c r="Y6" s="33" t="e">
        <f>SUM(#REF!)</f>
        <v>#REF!</v>
      </c>
      <c r="Z6" s="8"/>
    </row>
    <row r="7" spans="1:26" ht="12.75" customHeight="1" x14ac:dyDescent="0.25">
      <c r="A7" s="266"/>
      <c r="B7" s="269"/>
      <c r="C7" s="168"/>
      <c r="D7" s="34" t="s">
        <v>32</v>
      </c>
      <c r="E7" s="208"/>
      <c r="F7" s="31"/>
      <c r="G7" s="31"/>
      <c r="H7" s="270"/>
      <c r="I7" s="274"/>
      <c r="J7" s="272"/>
      <c r="K7" s="264"/>
      <c r="L7" s="186"/>
      <c r="M7" s="187"/>
      <c r="N7" s="188"/>
      <c r="O7" s="204"/>
      <c r="P7" s="28"/>
      <c r="Q7" s="29"/>
      <c r="R7" s="191"/>
      <c r="S7" s="149"/>
      <c r="T7" s="166"/>
      <c r="U7" s="149"/>
      <c r="V7" s="150"/>
      <c r="W7" s="176"/>
      <c r="X7" s="32"/>
      <c r="Y7" s="33"/>
      <c r="Z7" s="8"/>
    </row>
    <row r="8" spans="1:26" ht="12.75" customHeight="1" x14ac:dyDescent="0.25">
      <c r="A8" s="266"/>
      <c r="B8" s="268">
        <f ca="1">DATE(Calendrier!$A$1,_xlfn.SHEET()-1,(ROW()/2)-1)</f>
        <v>43619</v>
      </c>
      <c r="C8" s="168" t="s">
        <v>122</v>
      </c>
      <c r="D8" s="34" t="s">
        <v>31</v>
      </c>
      <c r="E8" s="207">
        <f t="shared" si="0"/>
        <v>1</v>
      </c>
      <c r="F8" s="31"/>
      <c r="G8" s="31"/>
      <c r="H8" s="262">
        <f>((G8-F8)+(G9-F9))</f>
        <v>0</v>
      </c>
      <c r="I8" s="273"/>
      <c r="J8" s="271"/>
      <c r="K8" s="263" t="str">
        <f>IF(OR(C8="Cp"),1,"")</f>
        <v/>
      </c>
      <c r="L8" s="186"/>
      <c r="M8" s="187"/>
      <c r="N8" s="188"/>
      <c r="O8" s="195"/>
      <c r="P8" s="28"/>
      <c r="Q8" s="29"/>
      <c r="R8" s="164">
        <f>((Q8-P8)-(Q9-P9))</f>
        <v>0</v>
      </c>
      <c r="S8" s="149"/>
      <c r="T8" s="166"/>
      <c r="U8" s="149"/>
      <c r="V8" s="150">
        <f>IF(OR(C8="SiA",C8="SeA"),1,"")</f>
        <v>1</v>
      </c>
      <c r="W8" s="175"/>
      <c r="X8" s="32"/>
      <c r="Y8" s="33"/>
      <c r="Z8" s="8"/>
    </row>
    <row r="9" spans="1:26" ht="12.75" customHeight="1" x14ac:dyDescent="0.25">
      <c r="A9" s="266"/>
      <c r="B9" s="269"/>
      <c r="C9" s="168"/>
      <c r="D9" s="34" t="s">
        <v>32</v>
      </c>
      <c r="E9" s="208"/>
      <c r="F9" s="31"/>
      <c r="G9" s="31"/>
      <c r="H9" s="270"/>
      <c r="I9" s="274"/>
      <c r="J9" s="272"/>
      <c r="K9" s="264"/>
      <c r="L9" s="186"/>
      <c r="M9" s="187"/>
      <c r="N9" s="188"/>
      <c r="O9" s="204"/>
      <c r="P9" s="28"/>
      <c r="Q9" s="29"/>
      <c r="R9" s="191"/>
      <c r="S9" s="149"/>
      <c r="T9" s="166"/>
      <c r="U9" s="149"/>
      <c r="V9" s="150"/>
      <c r="W9" s="176"/>
      <c r="X9" s="32"/>
      <c r="Y9" s="33"/>
      <c r="Z9" s="8"/>
    </row>
    <row r="10" spans="1:26" ht="12.75" customHeight="1" x14ac:dyDescent="0.25">
      <c r="A10" s="266"/>
      <c r="B10" s="268">
        <f ca="1">DATE(Calendrier!$A$1,_xlfn.SHEET()-1,(ROW()/2)-1)</f>
        <v>43620</v>
      </c>
      <c r="C10" s="168"/>
      <c r="D10" s="34" t="s">
        <v>31</v>
      </c>
      <c r="E10" s="207" t="str">
        <f t="shared" si="0"/>
        <v/>
      </c>
      <c r="F10" s="31"/>
      <c r="G10" s="31"/>
      <c r="H10" s="262">
        <f>((G10-F10)+(G11-F11))</f>
        <v>0</v>
      </c>
      <c r="I10" s="273"/>
      <c r="J10" s="271"/>
      <c r="K10" s="263" t="str">
        <f>IF(OR(C10="Cp"),1,"")</f>
        <v/>
      </c>
      <c r="L10" s="186"/>
      <c r="M10" s="187"/>
      <c r="N10" s="188"/>
      <c r="O10" s="195"/>
      <c r="P10" s="28"/>
      <c r="Q10" s="29"/>
      <c r="R10" s="164">
        <f>((Q10-P10)-(Q11-P11))</f>
        <v>0</v>
      </c>
      <c r="S10" s="149"/>
      <c r="T10" s="166"/>
      <c r="U10" s="149"/>
      <c r="V10" s="150" t="str">
        <f>IF(OR(C10="SiA",C10="SeA"),1,"")</f>
        <v/>
      </c>
      <c r="W10" s="175"/>
      <c r="X10" s="32"/>
      <c r="Z10" s="8"/>
    </row>
    <row r="11" spans="1:26" ht="12.75" customHeight="1" x14ac:dyDescent="0.25">
      <c r="A11" s="266"/>
      <c r="B11" s="269"/>
      <c r="C11" s="168"/>
      <c r="D11" s="34" t="s">
        <v>32</v>
      </c>
      <c r="E11" s="208"/>
      <c r="F11" s="31"/>
      <c r="G11" s="31"/>
      <c r="H11" s="270"/>
      <c r="I11" s="274"/>
      <c r="J11" s="272"/>
      <c r="K11" s="264"/>
      <c r="L11" s="186"/>
      <c r="M11" s="187"/>
      <c r="N11" s="188"/>
      <c r="O11" s="204"/>
      <c r="P11" s="28"/>
      <c r="Q11" s="29"/>
      <c r="R11" s="191"/>
      <c r="S11" s="149"/>
      <c r="T11" s="166"/>
      <c r="U11" s="149"/>
      <c r="V11" s="150"/>
      <c r="W11" s="176"/>
      <c r="X11" s="32"/>
      <c r="Z11" s="8"/>
    </row>
    <row r="12" spans="1:26" ht="12.75" customHeight="1" x14ac:dyDescent="0.25">
      <c r="A12" s="266"/>
      <c r="B12" s="268">
        <f ca="1">DATE(Calendrier!$A$1,_xlfn.SHEET()-1,(ROW()/2)-1)</f>
        <v>43621</v>
      </c>
      <c r="C12" s="168"/>
      <c r="D12" s="26" t="s">
        <v>31</v>
      </c>
      <c r="E12" s="207" t="str">
        <f t="shared" si="0"/>
        <v/>
      </c>
      <c r="F12" s="31"/>
      <c r="G12" s="31"/>
      <c r="H12" s="262">
        <f>((G12-F12)+(G13-F13))</f>
        <v>0</v>
      </c>
      <c r="I12" s="210"/>
      <c r="J12" s="271"/>
      <c r="K12" s="263" t="str">
        <f>IF(OR(C12="Cp"),1,"")</f>
        <v/>
      </c>
      <c r="L12" s="186"/>
      <c r="M12" s="187"/>
      <c r="N12" s="188"/>
      <c r="O12" s="195"/>
      <c r="P12" s="28"/>
      <c r="Q12" s="29"/>
      <c r="R12" s="164">
        <f>((Q12-P12)-(Q13-P13))</f>
        <v>0</v>
      </c>
      <c r="S12" s="149"/>
      <c r="T12" s="166"/>
      <c r="U12" s="149"/>
      <c r="V12" s="150" t="str">
        <f>IF(OR(C12="SiA",C12="SeA"),1,"")</f>
        <v/>
      </c>
      <c r="W12" s="175"/>
      <c r="X12" s="32"/>
      <c r="Z12" s="8"/>
    </row>
    <row r="13" spans="1:26" ht="12.75" customHeight="1" x14ac:dyDescent="0.25">
      <c r="A13" s="266"/>
      <c r="B13" s="269"/>
      <c r="C13" s="168"/>
      <c r="D13" s="26" t="s">
        <v>32</v>
      </c>
      <c r="E13" s="208"/>
      <c r="F13" s="31"/>
      <c r="G13" s="31"/>
      <c r="H13" s="270"/>
      <c r="I13" s="211"/>
      <c r="J13" s="272"/>
      <c r="K13" s="264"/>
      <c r="L13" s="186"/>
      <c r="M13" s="187"/>
      <c r="N13" s="188"/>
      <c r="O13" s="204"/>
      <c r="P13" s="28"/>
      <c r="Q13" s="29"/>
      <c r="R13" s="191"/>
      <c r="S13" s="149"/>
      <c r="T13" s="166"/>
      <c r="U13" s="149"/>
      <c r="V13" s="150"/>
      <c r="W13" s="176"/>
      <c r="X13" s="32"/>
      <c r="Z13" s="8"/>
    </row>
    <row r="14" spans="1:26" ht="12.75" customHeight="1" thickBot="1" x14ac:dyDescent="0.3">
      <c r="A14" s="283"/>
      <c r="B14" s="268">
        <f ca="1">DATE(Calendrier!$A$1,_xlfn.SHEET()-1,(ROW()/2)-1)</f>
        <v>43622</v>
      </c>
      <c r="C14" s="168"/>
      <c r="D14" s="26" t="s">
        <v>31</v>
      </c>
      <c r="E14" s="207" t="str">
        <f t="shared" si="0"/>
        <v/>
      </c>
      <c r="F14" s="31"/>
      <c r="G14" s="31"/>
      <c r="H14" s="262">
        <f>((G14-F14)+(G15-F15))</f>
        <v>0</v>
      </c>
      <c r="I14" s="210"/>
      <c r="J14" s="271"/>
      <c r="K14" s="263" t="str">
        <f>IF(OR(C14="Cp"),1,"")</f>
        <v/>
      </c>
      <c r="L14" s="177"/>
      <c r="M14" s="178"/>
      <c r="N14" s="179"/>
      <c r="O14" s="195"/>
      <c r="P14" s="28"/>
      <c r="Q14" s="29"/>
      <c r="R14" s="164">
        <f>((Q14-P14)-(Q15-P15))</f>
        <v>0</v>
      </c>
      <c r="S14" s="149"/>
      <c r="T14" s="166"/>
      <c r="U14" s="149"/>
      <c r="V14" s="150" t="str">
        <f>IF(OR(C14="SiA",C14="SeA"),1,"")</f>
        <v/>
      </c>
      <c r="W14" s="175"/>
      <c r="X14" s="32"/>
      <c r="Z14" s="8"/>
    </row>
    <row r="15" spans="1:26" ht="13.5" customHeight="1" x14ac:dyDescent="0.25">
      <c r="A15" s="259" t="s">
        <v>33</v>
      </c>
      <c r="B15" s="269"/>
      <c r="C15" s="168"/>
      <c r="D15" s="26" t="s">
        <v>32</v>
      </c>
      <c r="E15" s="208"/>
      <c r="F15" s="31"/>
      <c r="G15" s="31"/>
      <c r="H15" s="270"/>
      <c r="I15" s="211"/>
      <c r="J15" s="272"/>
      <c r="K15" s="264"/>
      <c r="L15" s="177"/>
      <c r="M15" s="178"/>
      <c r="N15" s="179"/>
      <c r="O15" s="204"/>
      <c r="P15" s="28"/>
      <c r="Q15" s="29"/>
      <c r="R15" s="191"/>
      <c r="S15" s="149"/>
      <c r="T15" s="166"/>
      <c r="U15" s="149"/>
      <c r="V15" s="150"/>
      <c r="W15" s="176"/>
      <c r="X15" s="32"/>
      <c r="Z15" s="8"/>
    </row>
    <row r="16" spans="1:26" ht="12.75" customHeight="1" thickBot="1" x14ac:dyDescent="0.3">
      <c r="A16" s="260"/>
      <c r="B16" s="261">
        <f ca="1">DATE(Calendrier!$A$1,_xlfn.SHEET()-1,(ROW()/2)-1)</f>
        <v>43623</v>
      </c>
      <c r="C16" s="168"/>
      <c r="D16" s="26" t="s">
        <v>31</v>
      </c>
      <c r="E16" s="198" t="str">
        <f t="shared" si="0"/>
        <v/>
      </c>
      <c r="F16" s="35">
        <v>8</v>
      </c>
      <c r="G16" s="35">
        <v>10</v>
      </c>
      <c r="H16" s="262">
        <f>((G16-F16)+(G17-F17))</f>
        <v>2</v>
      </c>
      <c r="I16" s="200"/>
      <c r="J16" s="257"/>
      <c r="K16" s="258" t="str">
        <f>IF(OR(C16="Cp"),1,"")</f>
        <v/>
      </c>
      <c r="L16" s="177"/>
      <c r="M16" s="178"/>
      <c r="N16" s="179"/>
      <c r="O16" s="195"/>
      <c r="P16" s="36">
        <v>18</v>
      </c>
      <c r="Q16" s="37">
        <v>20</v>
      </c>
      <c r="R16" s="164">
        <f>((Q16-P16)-(Q17-P17))</f>
        <v>2</v>
      </c>
      <c r="S16" s="149"/>
      <c r="T16" s="166"/>
      <c r="U16" s="149"/>
      <c r="V16" s="150" t="str">
        <f>IF(OR(C16="SiA",C16="SeA"),1,"")</f>
        <v/>
      </c>
      <c r="W16" s="175"/>
      <c r="X16" s="24"/>
      <c r="Z16" s="8"/>
    </row>
    <row r="17" spans="1:28" ht="13.5" customHeight="1" x14ac:dyDescent="0.25">
      <c r="A17" s="265">
        <f>SUM(H16:H31)+SUM(R16:R31)</f>
        <v>4</v>
      </c>
      <c r="B17" s="193"/>
      <c r="C17" s="168"/>
      <c r="D17" s="26" t="s">
        <v>32</v>
      </c>
      <c r="E17" s="180"/>
      <c r="F17" s="38"/>
      <c r="G17" s="38"/>
      <c r="H17" s="255"/>
      <c r="I17" s="183"/>
      <c r="J17" s="256"/>
      <c r="K17" s="250"/>
      <c r="L17" s="177"/>
      <c r="M17" s="178"/>
      <c r="N17" s="179"/>
      <c r="O17" s="190"/>
      <c r="P17" s="39"/>
      <c r="Q17" s="40"/>
      <c r="R17" s="191"/>
      <c r="S17" s="149"/>
      <c r="T17" s="166"/>
      <c r="U17" s="149"/>
      <c r="V17" s="150"/>
      <c r="W17" s="176"/>
      <c r="X17" s="24"/>
      <c r="Z17" s="8"/>
    </row>
    <row r="18" spans="1:28" ht="12.75" customHeight="1" x14ac:dyDescent="0.25">
      <c r="A18" s="266"/>
      <c r="B18" s="193">
        <f ca="1">DATE(Calendrier!$A$1,_xlfn.SHEET()-1,(ROW()/2)-1)</f>
        <v>43624</v>
      </c>
      <c r="C18" s="168"/>
      <c r="D18" s="34" t="s">
        <v>31</v>
      </c>
      <c r="E18" s="180" t="str">
        <f t="shared" si="0"/>
        <v/>
      </c>
      <c r="F18" s="38"/>
      <c r="G18" s="38"/>
      <c r="H18" s="254">
        <f>((G18-F18)+(G19-F19))</f>
        <v>0</v>
      </c>
      <c r="I18" s="183"/>
      <c r="J18" s="256"/>
      <c r="K18" s="250" t="str">
        <f>IF(OR(C18="Cp"),1,"")</f>
        <v/>
      </c>
      <c r="L18" s="186"/>
      <c r="M18" s="187"/>
      <c r="N18" s="188"/>
      <c r="O18" s="189"/>
      <c r="P18" s="39"/>
      <c r="Q18" s="40"/>
      <c r="R18" s="164">
        <f>((Q18-P18)-(Q19-P19))</f>
        <v>0</v>
      </c>
      <c r="S18" s="149"/>
      <c r="T18" s="166"/>
      <c r="U18" s="149"/>
      <c r="V18" s="150" t="str">
        <f>IF(OR(C18="SiA",C18="SeA"),1,"")</f>
        <v/>
      </c>
      <c r="W18" s="175"/>
      <c r="X18" s="32"/>
      <c r="Z18" s="8"/>
    </row>
    <row r="19" spans="1:28" ht="12.75" customHeight="1" x14ac:dyDescent="0.25">
      <c r="A19" s="266"/>
      <c r="B19" s="193"/>
      <c r="C19" s="168"/>
      <c r="D19" s="34" t="s">
        <v>32</v>
      </c>
      <c r="E19" s="180"/>
      <c r="F19" s="38"/>
      <c r="G19" s="38"/>
      <c r="H19" s="255"/>
      <c r="I19" s="183"/>
      <c r="J19" s="256"/>
      <c r="K19" s="250"/>
      <c r="L19" s="186"/>
      <c r="M19" s="187"/>
      <c r="N19" s="188"/>
      <c r="O19" s="190"/>
      <c r="P19" s="39"/>
      <c r="Q19" s="40"/>
      <c r="R19" s="191"/>
      <c r="S19" s="149"/>
      <c r="T19" s="166"/>
      <c r="U19" s="149"/>
      <c r="V19" s="150"/>
      <c r="W19" s="176"/>
      <c r="X19" s="32"/>
      <c r="Z19" s="8"/>
    </row>
    <row r="20" spans="1:28" ht="12.75" customHeight="1" x14ac:dyDescent="0.25">
      <c r="A20" s="266"/>
      <c r="B20" s="193">
        <f ca="1">DATE(Calendrier!$A$1,_xlfn.SHEET()-1,(ROW()/2)-1)</f>
        <v>43625</v>
      </c>
      <c r="C20" s="168"/>
      <c r="D20" s="34" t="s">
        <v>31</v>
      </c>
      <c r="E20" s="180" t="str">
        <f t="shared" si="0"/>
        <v/>
      </c>
      <c r="F20" s="38"/>
      <c r="G20" s="38"/>
      <c r="H20" s="254">
        <f>((G20-F20)+(G21-F21))</f>
        <v>0</v>
      </c>
      <c r="I20" s="183"/>
      <c r="J20" s="256"/>
      <c r="K20" s="250" t="str">
        <f>IF(OR(C20="Cp"),1,"")</f>
        <v/>
      </c>
      <c r="L20" s="186"/>
      <c r="M20" s="187"/>
      <c r="N20" s="188"/>
      <c r="O20" s="189"/>
      <c r="P20" s="39"/>
      <c r="Q20" s="40"/>
      <c r="R20" s="164">
        <f>((Q20-P20)-(Q21-P21))</f>
        <v>0</v>
      </c>
      <c r="S20" s="149"/>
      <c r="T20" s="166"/>
      <c r="U20" s="149"/>
      <c r="V20" s="150" t="str">
        <f>IF(OR(C20="SiA",C20="SeA"),1,"")</f>
        <v/>
      </c>
      <c r="W20" s="175"/>
      <c r="X20" s="32"/>
      <c r="Z20" s="8"/>
    </row>
    <row r="21" spans="1:28" ht="12.75" customHeight="1" x14ac:dyDescent="0.25">
      <c r="A21" s="266"/>
      <c r="B21" s="193"/>
      <c r="C21" s="168"/>
      <c r="D21" s="34" t="s">
        <v>32</v>
      </c>
      <c r="E21" s="180"/>
      <c r="F21" s="38"/>
      <c r="G21" s="38"/>
      <c r="H21" s="255"/>
      <c r="I21" s="183"/>
      <c r="J21" s="256"/>
      <c r="K21" s="250"/>
      <c r="L21" s="186"/>
      <c r="M21" s="187"/>
      <c r="N21" s="188"/>
      <c r="O21" s="190"/>
      <c r="P21" s="39"/>
      <c r="Q21" s="40"/>
      <c r="R21" s="191"/>
      <c r="S21" s="149"/>
      <c r="T21" s="166"/>
      <c r="U21" s="149"/>
      <c r="V21" s="150"/>
      <c r="W21" s="176"/>
      <c r="X21" s="32"/>
      <c r="Z21" s="8"/>
    </row>
    <row r="22" spans="1:28" ht="12.75" customHeight="1" x14ac:dyDescent="0.25">
      <c r="A22" s="266"/>
      <c r="B22" s="193">
        <f ca="1">DATE(Calendrier!$A$1,_xlfn.SHEET()-1,(ROW()/2)-1)</f>
        <v>43626</v>
      </c>
      <c r="C22" s="168"/>
      <c r="D22" s="34" t="s">
        <v>31</v>
      </c>
      <c r="E22" s="180" t="str">
        <f t="shared" si="0"/>
        <v/>
      </c>
      <c r="F22" s="38"/>
      <c r="G22" s="38"/>
      <c r="H22" s="254">
        <f>((G22-F22)+(G23-F23))</f>
        <v>0</v>
      </c>
      <c r="I22" s="183"/>
      <c r="J22" s="256"/>
      <c r="K22" s="250" t="str">
        <f>IF(OR(C22="Cp"),1,"")</f>
        <v/>
      </c>
      <c r="L22" s="186"/>
      <c r="M22" s="187"/>
      <c r="N22" s="188"/>
      <c r="O22" s="189"/>
      <c r="P22" s="39"/>
      <c r="Q22" s="40"/>
      <c r="R22" s="164">
        <f>((Q22-P22)-(Q23-P23))</f>
        <v>0</v>
      </c>
      <c r="S22" s="149"/>
      <c r="T22" s="166"/>
      <c r="U22" s="149"/>
      <c r="V22" s="150" t="str">
        <f>IF(OR(C22="SiA",C22="SeA"),1,"")</f>
        <v/>
      </c>
      <c r="W22" s="175"/>
      <c r="X22" s="32"/>
      <c r="Z22" s="8"/>
    </row>
    <row r="23" spans="1:28" ht="12.75" customHeight="1" x14ac:dyDescent="0.25">
      <c r="A23" s="266"/>
      <c r="B23" s="193"/>
      <c r="C23" s="168"/>
      <c r="D23" s="34" t="s">
        <v>32</v>
      </c>
      <c r="E23" s="180"/>
      <c r="F23" s="38"/>
      <c r="G23" s="38"/>
      <c r="H23" s="255"/>
      <c r="I23" s="183"/>
      <c r="J23" s="256"/>
      <c r="K23" s="250"/>
      <c r="L23" s="186"/>
      <c r="M23" s="187"/>
      <c r="N23" s="188"/>
      <c r="O23" s="190"/>
      <c r="P23" s="39"/>
      <c r="Q23" s="40"/>
      <c r="R23" s="191"/>
      <c r="S23" s="149"/>
      <c r="T23" s="166"/>
      <c r="U23" s="149"/>
      <c r="V23" s="150"/>
      <c r="W23" s="176"/>
      <c r="X23" s="32"/>
      <c r="Z23" s="8"/>
    </row>
    <row r="24" spans="1:28" ht="12.75" customHeight="1" x14ac:dyDescent="0.25">
      <c r="A24" s="266"/>
      <c r="B24" s="193">
        <f ca="1">DATE(Calendrier!$A$1,_xlfn.SHEET()-1,(ROW()/2)-1)</f>
        <v>43627</v>
      </c>
      <c r="C24" s="168"/>
      <c r="D24" s="34" t="s">
        <v>31</v>
      </c>
      <c r="E24" s="180" t="str">
        <f t="shared" si="0"/>
        <v/>
      </c>
      <c r="F24" s="38"/>
      <c r="G24" s="38"/>
      <c r="H24" s="254">
        <f>((G24-F24)+(G25-F25))</f>
        <v>0</v>
      </c>
      <c r="I24" s="183"/>
      <c r="J24" s="256"/>
      <c r="K24" s="250" t="str">
        <f>IF(OR(C24="Cp"),1,"")</f>
        <v/>
      </c>
      <c r="L24" s="186"/>
      <c r="M24" s="187"/>
      <c r="N24" s="188"/>
      <c r="O24" s="189"/>
      <c r="P24" s="39"/>
      <c r="Q24" s="40"/>
      <c r="R24" s="164">
        <f>((Q24-P24)-(Q25-P25))</f>
        <v>0</v>
      </c>
      <c r="S24" s="149"/>
      <c r="T24" s="166"/>
      <c r="U24" s="149"/>
      <c r="V24" s="150" t="str">
        <f>IF(OR(C24="SiA",C24="SeA"),1,"")</f>
        <v/>
      </c>
      <c r="W24" s="175"/>
      <c r="X24" s="32"/>
    </row>
    <row r="25" spans="1:28" ht="12.75" customHeight="1" x14ac:dyDescent="0.25">
      <c r="A25" s="266"/>
      <c r="B25" s="193"/>
      <c r="C25" s="168"/>
      <c r="D25" s="34" t="s">
        <v>32</v>
      </c>
      <c r="E25" s="180"/>
      <c r="F25" s="38"/>
      <c r="G25" s="38"/>
      <c r="H25" s="255"/>
      <c r="I25" s="183"/>
      <c r="J25" s="256"/>
      <c r="K25" s="250"/>
      <c r="L25" s="186"/>
      <c r="M25" s="187"/>
      <c r="N25" s="188"/>
      <c r="O25" s="190"/>
      <c r="P25" s="39"/>
      <c r="Q25" s="40"/>
      <c r="R25" s="191"/>
      <c r="S25" s="149"/>
      <c r="T25" s="166"/>
      <c r="U25" s="149"/>
      <c r="V25" s="150"/>
      <c r="W25" s="176"/>
      <c r="X25" s="32"/>
    </row>
    <row r="26" spans="1:28" ht="12.75" customHeight="1" x14ac:dyDescent="0.25">
      <c r="A26" s="266"/>
      <c r="B26" s="193">
        <f ca="1">DATE(Calendrier!$A$1,_xlfn.SHEET()-1,(ROW()/2)-1)</f>
        <v>43628</v>
      </c>
      <c r="C26" s="168"/>
      <c r="D26" s="26" t="s">
        <v>31</v>
      </c>
      <c r="E26" s="180" t="str">
        <f t="shared" si="0"/>
        <v/>
      </c>
      <c r="F26" s="38"/>
      <c r="G26" s="38"/>
      <c r="H26" s="254">
        <f>((G26-F26)+(G27-F27))</f>
        <v>0</v>
      </c>
      <c r="I26" s="183"/>
      <c r="J26" s="256"/>
      <c r="K26" s="250" t="str">
        <f>IF(OR(C26="Cp"),1,"")</f>
        <v/>
      </c>
      <c r="L26" s="186"/>
      <c r="M26" s="187"/>
      <c r="N26" s="188"/>
      <c r="O26" s="189"/>
      <c r="P26" s="39"/>
      <c r="Q26" s="40"/>
      <c r="R26" s="164">
        <f>((Q26-P26)-(Q27-P27))</f>
        <v>0</v>
      </c>
      <c r="S26" s="149"/>
      <c r="T26" s="166"/>
      <c r="U26" s="149"/>
      <c r="V26" s="150" t="str">
        <f>IF(OR(C26="SiA",C26="SeA"),1,"")</f>
        <v/>
      </c>
      <c r="W26" s="175"/>
      <c r="X26" s="32"/>
      <c r="AB26" s="41"/>
    </row>
    <row r="27" spans="1:28" ht="12.75" customHeight="1" x14ac:dyDescent="0.25">
      <c r="A27" s="266"/>
      <c r="B27" s="193"/>
      <c r="C27" s="168"/>
      <c r="D27" s="26" t="s">
        <v>32</v>
      </c>
      <c r="E27" s="180"/>
      <c r="F27" s="38"/>
      <c r="G27" s="38"/>
      <c r="H27" s="255"/>
      <c r="I27" s="183"/>
      <c r="J27" s="256"/>
      <c r="K27" s="250"/>
      <c r="L27" s="186"/>
      <c r="M27" s="187"/>
      <c r="N27" s="188"/>
      <c r="O27" s="190"/>
      <c r="P27" s="39"/>
      <c r="Q27" s="40"/>
      <c r="R27" s="191"/>
      <c r="S27" s="149"/>
      <c r="T27" s="166"/>
      <c r="U27" s="149"/>
      <c r="V27" s="150"/>
      <c r="W27" s="176"/>
      <c r="X27" s="32"/>
      <c r="AB27" s="41"/>
    </row>
    <row r="28" spans="1:28" ht="12.75" customHeight="1" thickBot="1" x14ac:dyDescent="0.3">
      <c r="A28" s="267"/>
      <c r="B28" s="193">
        <f ca="1">DATE(Calendrier!$A$1,_xlfn.SHEET()-1,(ROW()/2)-1)</f>
        <v>43629</v>
      </c>
      <c r="C28" s="168"/>
      <c r="D28" s="26" t="s">
        <v>31</v>
      </c>
      <c r="E28" s="180" t="str">
        <f t="shared" si="0"/>
        <v/>
      </c>
      <c r="F28" s="38"/>
      <c r="G28" s="38"/>
      <c r="H28" s="254">
        <f>((G28-F28)+(G29-F29))</f>
        <v>0</v>
      </c>
      <c r="I28" s="183"/>
      <c r="J28" s="256"/>
      <c r="K28" s="250" t="str">
        <f>IF(OR(C28="Cp"),1,"")</f>
        <v/>
      </c>
      <c r="L28" s="186"/>
      <c r="M28" s="187"/>
      <c r="N28" s="188"/>
      <c r="O28" s="189"/>
      <c r="P28" s="39"/>
      <c r="Q28" s="40"/>
      <c r="R28" s="164">
        <f>((Q28-P28)-(Q29-P29))</f>
        <v>0</v>
      </c>
      <c r="S28" s="149"/>
      <c r="T28" s="166"/>
      <c r="U28" s="149"/>
      <c r="V28" s="150" t="str">
        <f>IF(OR(C28="SiA",C28="SeA"),1,"")</f>
        <v/>
      </c>
      <c r="W28" s="175"/>
      <c r="X28" s="32"/>
    </row>
    <row r="29" spans="1:28" ht="13.5" customHeight="1" thickBot="1" x14ac:dyDescent="0.3">
      <c r="A29" s="253" t="s">
        <v>34</v>
      </c>
      <c r="B29" s="193"/>
      <c r="C29" s="168"/>
      <c r="D29" s="26" t="s">
        <v>32</v>
      </c>
      <c r="E29" s="180"/>
      <c r="F29" s="38"/>
      <c r="G29" s="38"/>
      <c r="H29" s="255"/>
      <c r="I29" s="183"/>
      <c r="J29" s="256"/>
      <c r="K29" s="250"/>
      <c r="L29" s="177"/>
      <c r="M29" s="178"/>
      <c r="N29" s="179"/>
      <c r="O29" s="190"/>
      <c r="P29" s="39"/>
      <c r="Q29" s="40"/>
      <c r="R29" s="191"/>
      <c r="S29" s="149"/>
      <c r="T29" s="166"/>
      <c r="U29" s="149"/>
      <c r="V29" s="150"/>
      <c r="W29" s="176"/>
      <c r="X29" s="32"/>
    </row>
    <row r="30" spans="1:28" ht="13.5" customHeight="1" thickBot="1" x14ac:dyDescent="0.3">
      <c r="A30" s="253"/>
      <c r="B30" s="193">
        <f ca="1">DATE(Calendrier!$A$1,_xlfn.SHEET()-1,(ROW()/2)-1)</f>
        <v>43630</v>
      </c>
      <c r="C30" s="168"/>
      <c r="D30" s="26" t="s">
        <v>31</v>
      </c>
      <c r="E30" s="180" t="str">
        <f t="shared" si="0"/>
        <v/>
      </c>
      <c r="F30" s="38"/>
      <c r="G30" s="38"/>
      <c r="H30" s="254">
        <f>((G30-F30)+(G31-F31))</f>
        <v>0</v>
      </c>
      <c r="I30" s="183"/>
      <c r="J30" s="184"/>
      <c r="K30" s="250" t="str">
        <f>IF(OR(C30="Cp"),1,"")</f>
        <v/>
      </c>
      <c r="L30" s="186"/>
      <c r="M30" s="187"/>
      <c r="N30" s="188"/>
      <c r="O30" s="189"/>
      <c r="P30" s="39"/>
      <c r="Q30" s="40"/>
      <c r="R30" s="164">
        <f>((Q30-P30)-(Q31-P31))</f>
        <v>0</v>
      </c>
      <c r="S30" s="149"/>
      <c r="T30" s="166"/>
      <c r="U30" s="149"/>
      <c r="V30" s="150" t="str">
        <f>IF(OR(C30="SiA",C30="SeA"),1,"")</f>
        <v/>
      </c>
      <c r="W30" s="175"/>
      <c r="X30" s="24"/>
    </row>
    <row r="31" spans="1:28" ht="13.5" customHeight="1" x14ac:dyDescent="0.25">
      <c r="A31" s="247"/>
      <c r="B31" s="193"/>
      <c r="C31" s="168"/>
      <c r="D31" s="26" t="s">
        <v>32</v>
      </c>
      <c r="E31" s="180"/>
      <c r="F31" s="38"/>
      <c r="G31" s="38"/>
      <c r="H31" s="255"/>
      <c r="I31" s="183"/>
      <c r="J31" s="184"/>
      <c r="K31" s="250"/>
      <c r="L31" s="177"/>
      <c r="M31" s="178"/>
      <c r="N31" s="179"/>
      <c r="O31" s="190"/>
      <c r="P31" s="40"/>
      <c r="Q31" s="40"/>
      <c r="R31" s="191"/>
      <c r="S31" s="149"/>
      <c r="T31" s="166"/>
      <c r="U31" s="149"/>
      <c r="V31" s="150"/>
      <c r="W31" s="176"/>
      <c r="X31" s="24"/>
    </row>
    <row r="32" spans="1:28" ht="12.75" customHeight="1" x14ac:dyDescent="0.25">
      <c r="A32" s="248"/>
      <c r="B32" s="167">
        <f ca="1">DATE(Calendrier!$A$1,_xlfn.SHEET()-1,(ROW()/2)-1)</f>
        <v>43631</v>
      </c>
      <c r="C32" s="168"/>
      <c r="D32" s="26" t="s">
        <v>31</v>
      </c>
      <c r="E32" s="170" t="str">
        <f t="shared" si="0"/>
        <v/>
      </c>
      <c r="F32" s="42"/>
      <c r="G32" s="43"/>
      <c r="H32" s="172">
        <f>((G32-F32)+(G33-F33))</f>
        <v>0</v>
      </c>
      <c r="I32" s="173"/>
      <c r="J32" s="174"/>
      <c r="K32" s="185" t="str">
        <f>IF(OR(C32="Cp"),1,"")</f>
        <v/>
      </c>
      <c r="L32" s="161"/>
      <c r="M32" s="161"/>
      <c r="N32" s="161"/>
      <c r="O32" s="189"/>
      <c r="P32" s="40"/>
      <c r="Q32" s="40"/>
      <c r="R32" s="164">
        <f>((Q32-P32)-(Q33-P33))</f>
        <v>0</v>
      </c>
      <c r="S32" s="149"/>
      <c r="T32" s="166"/>
      <c r="U32" s="149"/>
      <c r="V32" s="150" t="str">
        <f>IF(OR(C32="SiA",C32="SeA"),1,"")</f>
        <v/>
      </c>
      <c r="W32" s="175"/>
      <c r="X32" s="44"/>
    </row>
    <row r="33" spans="1:24" ht="12.75" customHeight="1" x14ac:dyDescent="0.25">
      <c r="A33" s="248"/>
      <c r="B33" s="167"/>
      <c r="C33" s="168"/>
      <c r="D33" s="26" t="s">
        <v>32</v>
      </c>
      <c r="E33" s="170"/>
      <c r="F33" s="45"/>
      <c r="G33" s="45"/>
      <c r="H33" s="249"/>
      <c r="I33" s="173"/>
      <c r="J33" s="174"/>
      <c r="K33" s="185"/>
      <c r="L33" s="161"/>
      <c r="M33" s="161"/>
      <c r="N33" s="161"/>
      <c r="O33" s="190"/>
      <c r="P33" s="40"/>
      <c r="Q33" s="40"/>
      <c r="R33" s="191"/>
      <c r="S33" s="251"/>
      <c r="T33" s="252"/>
      <c r="U33" s="251"/>
      <c r="V33" s="150"/>
      <c r="W33" s="237"/>
      <c r="X33" s="24"/>
    </row>
    <row r="34" spans="1:24" ht="13.5" customHeight="1" x14ac:dyDescent="0.25">
      <c r="A34" s="248"/>
      <c r="B34" s="167">
        <f ca="1">DATE(Calendrier!$A$1,_xlfn.SHEET()-1,(ROW()/2)-1)</f>
        <v>43632</v>
      </c>
      <c r="C34" s="168"/>
      <c r="D34" s="26" t="s">
        <v>31</v>
      </c>
      <c r="E34" s="170" t="str">
        <f>IF(C34="","",IF(OR(C34="Cp",C34="AM",C34="Re",C34="Fe"),"",1))</f>
        <v/>
      </c>
      <c r="F34" s="46"/>
      <c r="G34" s="47"/>
      <c r="H34" s="246">
        <f>((G34-F34)+(G35-F35))</f>
        <v>0</v>
      </c>
      <c r="I34" s="173"/>
      <c r="J34" s="174"/>
      <c r="K34" s="185" t="str">
        <f>IF(OR(C34="Cp"),1,"")</f>
        <v/>
      </c>
      <c r="L34" s="161"/>
      <c r="M34" s="161"/>
      <c r="N34" s="161"/>
      <c r="O34" s="228"/>
      <c r="P34" s="40"/>
      <c r="Q34" s="40"/>
      <c r="R34" s="245">
        <f>((Q34-P34)-(Q35-P35))</f>
        <v>0</v>
      </c>
      <c r="S34" s="232"/>
      <c r="T34" s="234"/>
      <c r="U34" s="217"/>
      <c r="V34" s="150" t="str">
        <f>IF(OR(C34="SiA",C34="SeA"),1,"")</f>
        <v/>
      </c>
      <c r="W34" s="219"/>
      <c r="X34" s="24"/>
    </row>
    <row r="35" spans="1:24" ht="13.5" customHeight="1" x14ac:dyDescent="0.25">
      <c r="A35" s="48"/>
      <c r="B35" s="167"/>
      <c r="C35" s="168"/>
      <c r="D35" s="26" t="s">
        <v>32</v>
      </c>
      <c r="E35" s="170"/>
      <c r="F35" s="49"/>
      <c r="G35" s="50"/>
      <c r="H35" s="240"/>
      <c r="I35" s="173"/>
      <c r="J35" s="174"/>
      <c r="K35" s="185"/>
      <c r="L35" s="161"/>
      <c r="M35" s="161"/>
      <c r="N35" s="161"/>
      <c r="O35" s="228"/>
      <c r="P35" s="40"/>
      <c r="Q35" s="40"/>
      <c r="R35" s="230"/>
      <c r="S35" s="232"/>
      <c r="T35" s="234"/>
      <c r="U35" s="217"/>
      <c r="V35" s="150"/>
      <c r="W35" s="219"/>
      <c r="X35" s="24"/>
    </row>
    <row r="36" spans="1:24" ht="12.75" customHeight="1" x14ac:dyDescent="0.25">
      <c r="A36" s="48"/>
      <c r="B36" s="192">
        <f ca="1">DATE(Calendrier!$A$1,_xlfn.SHEET()-1,(ROW()/2)-1)</f>
        <v>43633</v>
      </c>
      <c r="C36" s="168"/>
      <c r="D36" s="51" t="s">
        <v>31</v>
      </c>
      <c r="E36" s="170" t="str">
        <f t="shared" ref="E36:E64" si="1">IF(C36="","",IF(OR(C36="Cp",C36="AM",C36="Re",C36="Fe"),"",1))</f>
        <v/>
      </c>
      <c r="F36" s="52"/>
      <c r="G36" s="53"/>
      <c r="H36" s="240">
        <f>((G36-F36)+(G37-F37))</f>
        <v>0</v>
      </c>
      <c r="I36" s="242"/>
      <c r="J36" s="184"/>
      <c r="K36" s="185" t="str">
        <f>IF(OR(C36="Cp"),1,"")</f>
        <v/>
      </c>
      <c r="L36" s="225"/>
      <c r="M36" s="226"/>
      <c r="N36" s="227"/>
      <c r="O36" s="228"/>
      <c r="P36" s="54"/>
      <c r="Q36" s="55"/>
      <c r="R36" s="230">
        <f>((Q36-P36)-(Q37-P37))</f>
        <v>0</v>
      </c>
      <c r="S36" s="232"/>
      <c r="T36" s="234"/>
      <c r="U36" s="217"/>
      <c r="V36" s="150" t="str">
        <f>IF(OR(C36="SiA",C36="SeA"),1,"")</f>
        <v/>
      </c>
      <c r="W36" s="219"/>
      <c r="X36" s="56"/>
    </row>
    <row r="37" spans="1:24" ht="12.75" customHeight="1" x14ac:dyDescent="0.25">
      <c r="A37" s="48"/>
      <c r="B37" s="238"/>
      <c r="C37" s="168"/>
      <c r="D37" s="20" t="s">
        <v>32</v>
      </c>
      <c r="E37" s="239"/>
      <c r="F37" s="57"/>
      <c r="G37" s="58"/>
      <c r="H37" s="241"/>
      <c r="I37" s="243"/>
      <c r="J37" s="244"/>
      <c r="K37" s="224"/>
      <c r="L37" s="221"/>
      <c r="M37" s="222"/>
      <c r="N37" s="223"/>
      <c r="O37" s="229"/>
      <c r="P37" s="28"/>
      <c r="Q37" s="29"/>
      <c r="R37" s="231"/>
      <c r="S37" s="233"/>
      <c r="T37" s="235"/>
      <c r="U37" s="218"/>
      <c r="V37" s="150"/>
      <c r="W37" s="220"/>
    </row>
    <row r="38" spans="1:24" ht="12.75" customHeight="1" x14ac:dyDescent="0.25">
      <c r="A38" s="48"/>
      <c r="B38" s="215">
        <f ca="1">DATE(Calendrier!$A$1,_xlfn.SHEET()-1,(ROW()/2)-1)</f>
        <v>43634</v>
      </c>
      <c r="C38" s="168"/>
      <c r="D38" s="30" t="s">
        <v>31</v>
      </c>
      <c r="E38" s="207" t="str">
        <f t="shared" si="1"/>
        <v/>
      </c>
      <c r="F38" s="59"/>
      <c r="G38" s="59"/>
      <c r="H38" s="199">
        <f>((G38-F38)+(G39-F39))</f>
        <v>0</v>
      </c>
      <c r="I38" s="210"/>
      <c r="J38" s="212"/>
      <c r="K38" s="202"/>
      <c r="L38" s="186"/>
      <c r="M38" s="187"/>
      <c r="N38" s="188"/>
      <c r="O38" s="195"/>
      <c r="P38" s="28"/>
      <c r="Q38" s="29"/>
      <c r="R38" s="164">
        <f>((Q38-P38)-(Q39-P39))</f>
        <v>0</v>
      </c>
      <c r="S38" s="236"/>
      <c r="T38" s="214"/>
      <c r="U38" s="236"/>
      <c r="V38" s="150" t="str">
        <f>IF(OR(C38="SiA",C38="SeA"),1,"")</f>
        <v/>
      </c>
      <c r="W38" s="237"/>
    </row>
    <row r="39" spans="1:24" ht="12.75" customHeight="1" x14ac:dyDescent="0.25">
      <c r="A39" s="48"/>
      <c r="B39" s="216"/>
      <c r="C39" s="168"/>
      <c r="D39" s="34" t="s">
        <v>32</v>
      </c>
      <c r="E39" s="208"/>
      <c r="F39" s="59"/>
      <c r="G39" s="59"/>
      <c r="H39" s="209"/>
      <c r="I39" s="211"/>
      <c r="J39" s="213"/>
      <c r="K39" s="203"/>
      <c r="L39" s="186"/>
      <c r="M39" s="187"/>
      <c r="N39" s="188"/>
      <c r="O39" s="204"/>
      <c r="P39" s="28"/>
      <c r="Q39" s="29"/>
      <c r="R39" s="191"/>
      <c r="S39" s="149"/>
      <c r="T39" s="166"/>
      <c r="U39" s="149"/>
      <c r="V39" s="150"/>
      <c r="W39" s="176"/>
    </row>
    <row r="40" spans="1:24" ht="12.75" customHeight="1" x14ac:dyDescent="0.25">
      <c r="A40" s="48"/>
      <c r="B40" s="215">
        <f ca="1">DATE(Calendrier!$A$1,_xlfn.SHEET()-1,(ROW()/2)-1)</f>
        <v>43635</v>
      </c>
      <c r="C40" s="168"/>
      <c r="D40" s="34" t="s">
        <v>31</v>
      </c>
      <c r="E40" s="207" t="str">
        <f t="shared" si="1"/>
        <v/>
      </c>
      <c r="F40" s="59"/>
      <c r="G40" s="59"/>
      <c r="H40" s="199">
        <f>((G40-F40)+(G41-F41))</f>
        <v>0</v>
      </c>
      <c r="I40" s="210"/>
      <c r="J40" s="212"/>
      <c r="K40" s="202" t="str">
        <f>IF(OR(C40="Cp"),1,"")</f>
        <v/>
      </c>
      <c r="L40" s="186"/>
      <c r="M40" s="187"/>
      <c r="N40" s="188"/>
      <c r="O40" s="195"/>
      <c r="P40" s="28"/>
      <c r="Q40" s="29"/>
      <c r="R40" s="164">
        <f>((Q40-P40)-(Q41-P41))</f>
        <v>0</v>
      </c>
      <c r="S40" s="149"/>
      <c r="T40" s="166"/>
      <c r="U40" s="149"/>
      <c r="V40" s="150" t="str">
        <f>IF(OR(C40="SiA",C40="SeA"),1,"")</f>
        <v/>
      </c>
      <c r="W40" s="175"/>
    </row>
    <row r="41" spans="1:24" ht="12.75" customHeight="1" x14ac:dyDescent="0.25">
      <c r="A41" s="48"/>
      <c r="B41" s="216"/>
      <c r="C41" s="168"/>
      <c r="D41" s="34" t="s">
        <v>32</v>
      </c>
      <c r="E41" s="208"/>
      <c r="F41" s="59"/>
      <c r="G41" s="59"/>
      <c r="H41" s="209"/>
      <c r="I41" s="211"/>
      <c r="J41" s="213"/>
      <c r="K41" s="203"/>
      <c r="L41" s="186"/>
      <c r="M41" s="187"/>
      <c r="N41" s="188"/>
      <c r="O41" s="204"/>
      <c r="P41" s="28"/>
      <c r="Q41" s="29"/>
      <c r="R41" s="191"/>
      <c r="S41" s="149"/>
      <c r="T41" s="166"/>
      <c r="U41" s="149"/>
      <c r="V41" s="150"/>
      <c r="W41" s="176"/>
    </row>
    <row r="42" spans="1:24" ht="12.75" customHeight="1" x14ac:dyDescent="0.25">
      <c r="A42" s="48"/>
      <c r="B42" s="215">
        <f ca="1">DATE(Calendrier!$A$1,_xlfn.SHEET()-1,(ROW()/2)-1)</f>
        <v>43636</v>
      </c>
      <c r="C42" s="168"/>
      <c r="D42" s="34" t="s">
        <v>31</v>
      </c>
      <c r="E42" s="207" t="str">
        <f t="shared" si="1"/>
        <v/>
      </c>
      <c r="F42" s="59"/>
      <c r="G42" s="59"/>
      <c r="H42" s="199">
        <f>((G42-F42)+(G43-F43))</f>
        <v>0</v>
      </c>
      <c r="I42" s="210"/>
      <c r="J42" s="212"/>
      <c r="K42" s="202" t="str">
        <f>IF(OR(C42="Cp"),1,"")</f>
        <v/>
      </c>
      <c r="L42" s="186"/>
      <c r="M42" s="187"/>
      <c r="N42" s="188"/>
      <c r="O42" s="195"/>
      <c r="P42" s="28"/>
      <c r="Q42" s="29"/>
      <c r="R42" s="164">
        <f>((Q42-P42)-(Q43-P43))</f>
        <v>0</v>
      </c>
      <c r="S42" s="149"/>
      <c r="T42" s="166"/>
      <c r="U42" s="149"/>
      <c r="V42" s="150" t="str">
        <f>IF(OR(C42="SiA",C42="SeA"),1,"")</f>
        <v/>
      </c>
      <c r="W42" s="175"/>
    </row>
    <row r="43" spans="1:24" ht="12.75" customHeight="1" x14ac:dyDescent="0.25">
      <c r="A43" s="48"/>
      <c r="B43" s="216"/>
      <c r="C43" s="168"/>
      <c r="D43" s="34" t="s">
        <v>32</v>
      </c>
      <c r="E43" s="208"/>
      <c r="F43" s="59"/>
      <c r="G43" s="59"/>
      <c r="H43" s="209"/>
      <c r="I43" s="211"/>
      <c r="J43" s="213"/>
      <c r="K43" s="203"/>
      <c r="L43" s="186"/>
      <c r="M43" s="187"/>
      <c r="N43" s="188"/>
      <c r="O43" s="204"/>
      <c r="P43" s="28"/>
      <c r="Q43" s="29"/>
      <c r="R43" s="191"/>
      <c r="S43" s="149"/>
      <c r="T43" s="166"/>
      <c r="U43" s="149"/>
      <c r="V43" s="150"/>
      <c r="W43" s="176"/>
    </row>
    <row r="44" spans="1:24" ht="12.75" customHeight="1" x14ac:dyDescent="0.25">
      <c r="A44" s="48"/>
      <c r="B44" s="205">
        <f ca="1">DATE(Calendrier!$A$1,_xlfn.SHEET()-1,(ROW()/2)-1)</f>
        <v>43637</v>
      </c>
      <c r="C44" s="168"/>
      <c r="D44" s="26" t="s">
        <v>31</v>
      </c>
      <c r="E44" s="207" t="str">
        <f t="shared" si="1"/>
        <v/>
      </c>
      <c r="F44" s="59"/>
      <c r="G44" s="59"/>
      <c r="H44" s="199">
        <f>((G44-F44)+(G45-F45))</f>
        <v>0</v>
      </c>
      <c r="I44" s="210"/>
      <c r="J44" s="212"/>
      <c r="K44" s="202" t="str">
        <f>IF(OR(C44="Cp"),1,"")</f>
        <v/>
      </c>
      <c r="L44" s="186"/>
      <c r="M44" s="187"/>
      <c r="N44" s="188"/>
      <c r="O44" s="195"/>
      <c r="P44" s="28"/>
      <c r="Q44" s="29"/>
      <c r="R44" s="164">
        <f>((Q44-P44)-(Q45-P45))</f>
        <v>0</v>
      </c>
      <c r="S44" s="149"/>
      <c r="T44" s="166"/>
      <c r="U44" s="149"/>
      <c r="V44" s="150" t="str">
        <f>IF(OR(C44="SiA",C44="SeA"),1,"")</f>
        <v/>
      </c>
      <c r="W44" s="175"/>
    </row>
    <row r="45" spans="1:24" ht="12.75" customHeight="1" x14ac:dyDescent="0.25">
      <c r="A45" s="48"/>
      <c r="B45" s="206"/>
      <c r="C45" s="168"/>
      <c r="D45" s="26" t="s">
        <v>32</v>
      </c>
      <c r="E45" s="208"/>
      <c r="F45" s="59"/>
      <c r="G45" s="59"/>
      <c r="H45" s="209"/>
      <c r="I45" s="211"/>
      <c r="J45" s="213"/>
      <c r="K45" s="203"/>
      <c r="L45" s="186"/>
      <c r="M45" s="187"/>
      <c r="N45" s="188"/>
      <c r="O45" s="204"/>
      <c r="P45" s="28"/>
      <c r="Q45" s="29"/>
      <c r="R45" s="191"/>
      <c r="S45" s="149"/>
      <c r="T45" s="166"/>
      <c r="U45" s="149"/>
      <c r="V45" s="150"/>
      <c r="W45" s="176"/>
    </row>
    <row r="46" spans="1:24" ht="12.75" customHeight="1" x14ac:dyDescent="0.25">
      <c r="A46" s="48"/>
      <c r="B46" s="205">
        <f ca="1">DATE(Calendrier!$A$1,_xlfn.SHEET()-1,(ROW()/2)-1)</f>
        <v>43638</v>
      </c>
      <c r="C46" s="168"/>
      <c r="D46" s="26" t="s">
        <v>31</v>
      </c>
      <c r="E46" s="207" t="str">
        <f t="shared" si="1"/>
        <v/>
      </c>
      <c r="F46" s="59"/>
      <c r="G46" s="59"/>
      <c r="H46" s="199">
        <f>((G46-F46)+(G47-F47))</f>
        <v>0</v>
      </c>
      <c r="I46" s="210"/>
      <c r="J46" s="212"/>
      <c r="K46" s="202" t="str">
        <f>IF(OR(C46="Cp"),1,"")</f>
        <v/>
      </c>
      <c r="L46" s="177"/>
      <c r="M46" s="178"/>
      <c r="N46" s="179"/>
      <c r="O46" s="195"/>
      <c r="P46" s="28"/>
      <c r="Q46" s="29"/>
      <c r="R46" s="164">
        <f>((Q46-P46)-(Q47-P47))</f>
        <v>0</v>
      </c>
      <c r="S46" s="149"/>
      <c r="T46" s="166"/>
      <c r="U46" s="149"/>
      <c r="V46" s="150" t="str">
        <f>IF(OR(C46="SiA",C46="SeA"),1,"")</f>
        <v/>
      </c>
      <c r="W46" s="175"/>
    </row>
    <row r="47" spans="1:24" ht="12.75" customHeight="1" x14ac:dyDescent="0.25">
      <c r="A47" s="48"/>
      <c r="B47" s="206"/>
      <c r="C47" s="168"/>
      <c r="D47" s="26" t="s">
        <v>32</v>
      </c>
      <c r="E47" s="208"/>
      <c r="F47" s="59"/>
      <c r="G47" s="59"/>
      <c r="H47" s="209"/>
      <c r="I47" s="211"/>
      <c r="J47" s="213"/>
      <c r="K47" s="203"/>
      <c r="L47" s="177"/>
      <c r="M47" s="178"/>
      <c r="N47" s="179"/>
      <c r="O47" s="204"/>
      <c r="P47" s="28"/>
      <c r="Q47" s="29"/>
      <c r="R47" s="191"/>
      <c r="S47" s="149"/>
      <c r="T47" s="166"/>
      <c r="U47" s="149"/>
      <c r="V47" s="150"/>
      <c r="W47" s="176"/>
    </row>
    <row r="48" spans="1:24" ht="12.75" customHeight="1" x14ac:dyDescent="0.25">
      <c r="A48" s="48"/>
      <c r="B48" s="196">
        <f ca="1">DATE(Calendrier!$A$1,_xlfn.SHEET()-1,(ROW()/2)-1)</f>
        <v>43639</v>
      </c>
      <c r="C48" s="168"/>
      <c r="D48" s="26" t="s">
        <v>31</v>
      </c>
      <c r="E48" s="198" t="str">
        <f t="shared" si="1"/>
        <v/>
      </c>
      <c r="F48" s="60"/>
      <c r="G48" s="60"/>
      <c r="H48" s="199">
        <f>((G48-F48)+(G49-F49))</f>
        <v>0</v>
      </c>
      <c r="I48" s="200"/>
      <c r="J48" s="201"/>
      <c r="K48" s="194" t="str">
        <f>IF(OR(C48="Cp"),1,"")</f>
        <v/>
      </c>
      <c r="L48" s="177"/>
      <c r="M48" s="178"/>
      <c r="N48" s="179"/>
      <c r="O48" s="195"/>
      <c r="P48" s="36"/>
      <c r="Q48" s="37"/>
      <c r="R48" s="164">
        <f>((Q48-P48)-(Q49-P49))</f>
        <v>0</v>
      </c>
      <c r="S48" s="149"/>
      <c r="T48" s="166"/>
      <c r="U48" s="149"/>
      <c r="V48" s="150" t="str">
        <f>IF(OR(C48="SiA",C48="SeA"),1,"")</f>
        <v/>
      </c>
      <c r="W48" s="175"/>
    </row>
    <row r="49" spans="1:23" ht="12.75" customHeight="1" x14ac:dyDescent="0.25">
      <c r="A49" s="48"/>
      <c r="B49" s="197"/>
      <c r="C49" s="168"/>
      <c r="D49" s="26" t="s">
        <v>32</v>
      </c>
      <c r="E49" s="180"/>
      <c r="F49" s="43"/>
      <c r="G49" s="43"/>
      <c r="H49" s="182"/>
      <c r="I49" s="183"/>
      <c r="J49" s="184"/>
      <c r="K49" s="185"/>
      <c r="L49" s="177"/>
      <c r="M49" s="178"/>
      <c r="N49" s="179"/>
      <c r="O49" s="190"/>
      <c r="P49" s="39"/>
      <c r="Q49" s="40"/>
      <c r="R49" s="191"/>
      <c r="S49" s="149"/>
      <c r="T49" s="166"/>
      <c r="U49" s="149"/>
      <c r="V49" s="150"/>
      <c r="W49" s="176"/>
    </row>
    <row r="50" spans="1:23" ht="12.75" customHeight="1" x14ac:dyDescent="0.25">
      <c r="A50" s="48"/>
      <c r="B50" s="193">
        <f ca="1">DATE(Calendrier!$A$1,_xlfn.SHEET()-1,(ROW()/2)-1)</f>
        <v>43640</v>
      </c>
      <c r="C50" s="168"/>
      <c r="D50" s="34" t="s">
        <v>31</v>
      </c>
      <c r="E50" s="180" t="str">
        <f t="shared" si="1"/>
        <v/>
      </c>
      <c r="F50" s="43"/>
      <c r="G50" s="43"/>
      <c r="H50" s="181">
        <f>((G50-F50)+(G51-F51))</f>
        <v>0</v>
      </c>
      <c r="I50" s="183"/>
      <c r="J50" s="184"/>
      <c r="K50" s="185" t="str">
        <f>IF(OR(C50="Cp"),1,"")</f>
        <v/>
      </c>
      <c r="L50" s="186"/>
      <c r="M50" s="187"/>
      <c r="N50" s="188"/>
      <c r="O50" s="189"/>
      <c r="P50" s="39"/>
      <c r="Q50" s="40"/>
      <c r="R50" s="164">
        <f>((Q50-P50)-(Q51-P51))</f>
        <v>0</v>
      </c>
      <c r="S50" s="149"/>
      <c r="T50" s="166"/>
      <c r="U50" s="149"/>
      <c r="V50" s="150" t="str">
        <f>IF(OR(C50="SiA",C50="SeA"),1,"")</f>
        <v/>
      </c>
      <c r="W50" s="175"/>
    </row>
    <row r="51" spans="1:23" ht="12.75" customHeight="1" x14ac:dyDescent="0.25">
      <c r="A51" s="48"/>
      <c r="B51" s="193"/>
      <c r="C51" s="168"/>
      <c r="D51" s="34" t="s">
        <v>32</v>
      </c>
      <c r="E51" s="180"/>
      <c r="F51" s="43"/>
      <c r="G51" s="43"/>
      <c r="H51" s="182"/>
      <c r="I51" s="183"/>
      <c r="J51" s="184"/>
      <c r="K51" s="185"/>
      <c r="L51" s="186"/>
      <c r="M51" s="187"/>
      <c r="N51" s="188"/>
      <c r="O51" s="190"/>
      <c r="P51" s="39"/>
      <c r="Q51" s="40"/>
      <c r="R51" s="191"/>
      <c r="S51" s="149"/>
      <c r="T51" s="166"/>
      <c r="U51" s="149"/>
      <c r="V51" s="150"/>
      <c r="W51" s="176"/>
    </row>
    <row r="52" spans="1:23" ht="12.75" customHeight="1" x14ac:dyDescent="0.25">
      <c r="A52" s="48"/>
      <c r="B52" s="193">
        <f ca="1">DATE(Calendrier!$A$1,_xlfn.SHEET()-1,(ROW()/2)-1)</f>
        <v>43641</v>
      </c>
      <c r="C52" s="168"/>
      <c r="D52" s="34" t="s">
        <v>31</v>
      </c>
      <c r="E52" s="180" t="str">
        <f t="shared" si="1"/>
        <v/>
      </c>
      <c r="F52" s="43"/>
      <c r="G52" s="43"/>
      <c r="H52" s="181">
        <f>((G52-F52)+(G53-F53))</f>
        <v>0</v>
      </c>
      <c r="I52" s="183"/>
      <c r="J52" s="184"/>
      <c r="K52" s="185" t="str">
        <f>IF(OR(C52="Cp"),1,"")</f>
        <v/>
      </c>
      <c r="L52" s="186"/>
      <c r="M52" s="187"/>
      <c r="N52" s="188"/>
      <c r="O52" s="189"/>
      <c r="P52" s="39"/>
      <c r="Q52" s="40"/>
      <c r="R52" s="164">
        <f>((Q52-P52)-(Q53-P53))</f>
        <v>0</v>
      </c>
      <c r="S52" s="149"/>
      <c r="T52" s="166"/>
      <c r="U52" s="149"/>
      <c r="V52" s="150" t="str">
        <f>IF(OR(C52="SiA",C52="SeA"),1,"")</f>
        <v/>
      </c>
      <c r="W52" s="175"/>
    </row>
    <row r="53" spans="1:23" ht="12.75" customHeight="1" x14ac:dyDescent="0.25">
      <c r="A53" s="48"/>
      <c r="B53" s="193"/>
      <c r="C53" s="168"/>
      <c r="D53" s="34" t="s">
        <v>32</v>
      </c>
      <c r="E53" s="180"/>
      <c r="F53" s="43"/>
      <c r="G53" s="43"/>
      <c r="H53" s="182"/>
      <c r="I53" s="183"/>
      <c r="J53" s="184"/>
      <c r="K53" s="185"/>
      <c r="L53" s="186"/>
      <c r="M53" s="187"/>
      <c r="N53" s="188"/>
      <c r="O53" s="190"/>
      <c r="P53" s="39"/>
      <c r="Q53" s="40"/>
      <c r="R53" s="191"/>
      <c r="S53" s="149"/>
      <c r="T53" s="166"/>
      <c r="U53" s="149"/>
      <c r="V53" s="150"/>
      <c r="W53" s="176"/>
    </row>
    <row r="54" spans="1:23" ht="12.75" customHeight="1" x14ac:dyDescent="0.25">
      <c r="A54" s="48"/>
      <c r="B54" s="193">
        <f ca="1">DATE(Calendrier!$A$1,_xlfn.SHEET()-1,(ROW()/2)-1)</f>
        <v>43642</v>
      </c>
      <c r="C54" s="168"/>
      <c r="D54" s="34" t="s">
        <v>31</v>
      </c>
      <c r="E54" s="180" t="str">
        <f t="shared" si="1"/>
        <v/>
      </c>
      <c r="F54" s="43"/>
      <c r="G54" s="43"/>
      <c r="H54" s="181">
        <f>((G54-F54)+(G55-F55))</f>
        <v>0</v>
      </c>
      <c r="I54" s="183"/>
      <c r="J54" s="184"/>
      <c r="K54" s="185" t="str">
        <f>IF(OR(C54="Cp"),1,"")</f>
        <v/>
      </c>
      <c r="L54" s="186"/>
      <c r="M54" s="187"/>
      <c r="N54" s="188"/>
      <c r="O54" s="189"/>
      <c r="P54" s="39"/>
      <c r="Q54" s="40"/>
      <c r="R54" s="164">
        <f>((Q54-P54)-(Q55-P55))</f>
        <v>0</v>
      </c>
      <c r="S54" s="149"/>
      <c r="T54" s="166"/>
      <c r="U54" s="149"/>
      <c r="V54" s="150" t="str">
        <f>IF(OR(C54="SiA",C54="SeA"),1,"")</f>
        <v/>
      </c>
      <c r="W54" s="175"/>
    </row>
    <row r="55" spans="1:23" ht="12.75" customHeight="1" x14ac:dyDescent="0.25">
      <c r="A55" s="48"/>
      <c r="B55" s="193"/>
      <c r="C55" s="168"/>
      <c r="D55" s="34" t="s">
        <v>32</v>
      </c>
      <c r="E55" s="180"/>
      <c r="F55" s="43"/>
      <c r="G55" s="43"/>
      <c r="H55" s="182"/>
      <c r="I55" s="183"/>
      <c r="J55" s="184"/>
      <c r="K55" s="185"/>
      <c r="L55" s="186"/>
      <c r="M55" s="187"/>
      <c r="N55" s="188"/>
      <c r="O55" s="190"/>
      <c r="P55" s="39"/>
      <c r="Q55" s="40"/>
      <c r="R55" s="191"/>
      <c r="S55" s="149"/>
      <c r="T55" s="166"/>
      <c r="U55" s="149"/>
      <c r="V55" s="150"/>
      <c r="W55" s="176"/>
    </row>
    <row r="56" spans="1:23" ht="12.75" customHeight="1" x14ac:dyDescent="0.25">
      <c r="A56" s="48"/>
      <c r="B56" s="193">
        <f ca="1">DATE(Calendrier!$A$1,_xlfn.SHEET()-1,(ROW()/2)-1)</f>
        <v>43643</v>
      </c>
      <c r="C56" s="168"/>
      <c r="D56" s="34" t="s">
        <v>31</v>
      </c>
      <c r="E56" s="180" t="str">
        <f t="shared" si="1"/>
        <v/>
      </c>
      <c r="F56" s="43"/>
      <c r="G56" s="43"/>
      <c r="H56" s="181">
        <f>((G56-F56)+(G57-F57))</f>
        <v>0</v>
      </c>
      <c r="I56" s="183"/>
      <c r="J56" s="184"/>
      <c r="K56" s="185" t="str">
        <f>IF(OR(C56="Cp"),1,"")</f>
        <v/>
      </c>
      <c r="L56" s="186"/>
      <c r="M56" s="187"/>
      <c r="N56" s="188"/>
      <c r="O56" s="189"/>
      <c r="P56" s="39"/>
      <c r="Q56" s="40"/>
      <c r="R56" s="164">
        <f>((Q56-P56)-(Q57-P57))</f>
        <v>0</v>
      </c>
      <c r="S56" s="149"/>
      <c r="T56" s="166"/>
      <c r="U56" s="149"/>
      <c r="V56" s="150" t="str">
        <f>IF(OR(C56="SiA",C56="SeA"),1,"")</f>
        <v/>
      </c>
      <c r="W56" s="175"/>
    </row>
    <row r="57" spans="1:23" ht="12.75" customHeight="1" x14ac:dyDescent="0.25">
      <c r="A57" s="48"/>
      <c r="B57" s="193"/>
      <c r="C57" s="168"/>
      <c r="D57" s="34" t="s">
        <v>32</v>
      </c>
      <c r="E57" s="180"/>
      <c r="F57" s="43"/>
      <c r="G57" s="43"/>
      <c r="H57" s="182"/>
      <c r="I57" s="183"/>
      <c r="J57" s="184"/>
      <c r="K57" s="185"/>
      <c r="L57" s="186"/>
      <c r="M57" s="187"/>
      <c r="N57" s="188"/>
      <c r="O57" s="190"/>
      <c r="P57" s="39"/>
      <c r="Q57" s="40"/>
      <c r="R57" s="191"/>
      <c r="S57" s="149"/>
      <c r="T57" s="166"/>
      <c r="U57" s="149"/>
      <c r="V57" s="150"/>
      <c r="W57" s="176"/>
    </row>
    <row r="58" spans="1:23" ht="12.75" customHeight="1" x14ac:dyDescent="0.25">
      <c r="A58" s="48"/>
      <c r="B58" s="192">
        <f ca="1">DATE(Calendrier!$A$1,_xlfn.SHEET()-1,(ROW()/2)-1)</f>
        <v>43644</v>
      </c>
      <c r="C58" s="168"/>
      <c r="D58" s="26" t="s">
        <v>31</v>
      </c>
      <c r="E58" s="180" t="str">
        <f t="shared" si="1"/>
        <v/>
      </c>
      <c r="F58" s="43"/>
      <c r="G58" s="43"/>
      <c r="H58" s="181">
        <f>((G58-F58)+(G59-F59))</f>
        <v>0</v>
      </c>
      <c r="I58" s="183"/>
      <c r="J58" s="184"/>
      <c r="K58" s="185" t="str">
        <f>IF(OR(C58="Cp"),1,"")</f>
        <v/>
      </c>
      <c r="L58" s="186"/>
      <c r="M58" s="187"/>
      <c r="N58" s="188"/>
      <c r="O58" s="189"/>
      <c r="P58" s="39"/>
      <c r="Q58" s="40"/>
      <c r="R58" s="164">
        <f>((Q58-P58)-(Q59-P59))</f>
        <v>0</v>
      </c>
      <c r="S58" s="149"/>
      <c r="T58" s="166"/>
      <c r="U58" s="149"/>
      <c r="V58" s="150" t="str">
        <f>IF(OR(C58="SiA",C58="SeA"),1,"")</f>
        <v/>
      </c>
      <c r="W58" s="175"/>
    </row>
    <row r="59" spans="1:23" ht="12.75" customHeight="1" x14ac:dyDescent="0.25">
      <c r="A59" s="48"/>
      <c r="B59" s="192"/>
      <c r="C59" s="168"/>
      <c r="D59" s="26" t="s">
        <v>32</v>
      </c>
      <c r="E59" s="180"/>
      <c r="F59" s="43"/>
      <c r="G59" s="43"/>
      <c r="H59" s="182"/>
      <c r="I59" s="183"/>
      <c r="J59" s="184"/>
      <c r="K59" s="185"/>
      <c r="L59" s="186"/>
      <c r="M59" s="187"/>
      <c r="N59" s="188"/>
      <c r="O59" s="190"/>
      <c r="P59" s="39"/>
      <c r="Q59" s="40"/>
      <c r="R59" s="191"/>
      <c r="S59" s="149"/>
      <c r="T59" s="166"/>
      <c r="U59" s="149"/>
      <c r="V59" s="150"/>
      <c r="W59" s="176"/>
    </row>
    <row r="60" spans="1:23" ht="12.75" customHeight="1" x14ac:dyDescent="0.25">
      <c r="A60" s="48"/>
      <c r="B60" s="192">
        <f ca="1">DATE(Calendrier!$A$1,_xlfn.SHEET()-1,(ROW()/2)-1)</f>
        <v>43645</v>
      </c>
      <c r="C60" s="168"/>
      <c r="D60" s="26" t="s">
        <v>31</v>
      </c>
      <c r="E60" s="180" t="str">
        <f t="shared" si="1"/>
        <v/>
      </c>
      <c r="F60" s="43"/>
      <c r="G60" s="43"/>
      <c r="H60" s="181">
        <f>((G60-F60)+(G61-F61))</f>
        <v>0</v>
      </c>
      <c r="I60" s="183"/>
      <c r="J60" s="184"/>
      <c r="K60" s="185" t="str">
        <f>IF(OR(C60="Cp"),1,"")</f>
        <v/>
      </c>
      <c r="L60" s="186"/>
      <c r="M60" s="187"/>
      <c r="N60" s="188"/>
      <c r="O60" s="189"/>
      <c r="P60" s="39"/>
      <c r="Q60" s="40"/>
      <c r="R60" s="164">
        <f>((Q60-P60)-(Q61-P61))</f>
        <v>0</v>
      </c>
      <c r="S60" s="149"/>
      <c r="T60" s="166"/>
      <c r="U60" s="149"/>
      <c r="V60" s="150" t="str">
        <f>IF(OR(C60="SiA",C60="SeA"),1,"")</f>
        <v/>
      </c>
      <c r="W60" s="175"/>
    </row>
    <row r="61" spans="1:23" ht="12.75" customHeight="1" x14ac:dyDescent="0.25">
      <c r="A61" s="48"/>
      <c r="B61" s="192"/>
      <c r="C61" s="168"/>
      <c r="D61" s="26" t="s">
        <v>32</v>
      </c>
      <c r="E61" s="180"/>
      <c r="F61" s="43"/>
      <c r="G61" s="43"/>
      <c r="H61" s="182"/>
      <c r="I61" s="183"/>
      <c r="J61" s="184"/>
      <c r="K61" s="185"/>
      <c r="L61" s="177"/>
      <c r="M61" s="178"/>
      <c r="N61" s="179"/>
      <c r="O61" s="190"/>
      <c r="P61" s="39"/>
      <c r="Q61" s="40"/>
      <c r="R61" s="191"/>
      <c r="S61" s="149"/>
      <c r="T61" s="166"/>
      <c r="U61" s="149"/>
      <c r="V61" s="150"/>
      <c r="W61" s="176"/>
    </row>
    <row r="62" spans="1:23" ht="12.75" customHeight="1" x14ac:dyDescent="0.25">
      <c r="A62" s="48"/>
      <c r="B62" s="167">
        <f ca="1">DATE(Calendrier!$A$1,_xlfn.SHEET()-1,(ROW()/2)-1)</f>
        <v>43646</v>
      </c>
      <c r="C62" s="168"/>
      <c r="D62" s="26" t="s">
        <v>31</v>
      </c>
      <c r="E62" s="180" t="str">
        <f t="shared" si="1"/>
        <v/>
      </c>
      <c r="F62" s="38"/>
      <c r="G62" s="38"/>
      <c r="H62" s="181">
        <f>((G62-F62)+(G63-F63))</f>
        <v>0</v>
      </c>
      <c r="I62" s="183"/>
      <c r="J62" s="184"/>
      <c r="K62" s="185" t="str">
        <f>IF(OR(C62="Cp"),1,"")</f>
        <v/>
      </c>
      <c r="L62" s="186"/>
      <c r="M62" s="187"/>
      <c r="N62" s="188"/>
      <c r="O62" s="189"/>
      <c r="P62" s="39"/>
      <c r="Q62" s="40"/>
      <c r="R62" s="164">
        <f>((Q62-P62)-(Q63-P63))</f>
        <v>0</v>
      </c>
      <c r="S62" s="149"/>
      <c r="T62" s="166"/>
      <c r="U62" s="149"/>
      <c r="V62" s="150" t="str">
        <f>IF(OR(C62="SiA",C62="SeA"),1,"")</f>
        <v/>
      </c>
      <c r="W62" s="175"/>
    </row>
    <row r="63" spans="1:23" ht="12.75" customHeight="1" x14ac:dyDescent="0.25">
      <c r="A63" s="48"/>
      <c r="B63" s="167"/>
      <c r="C63" s="168"/>
      <c r="D63" s="26" t="s">
        <v>32</v>
      </c>
      <c r="E63" s="180"/>
      <c r="F63" s="38"/>
      <c r="G63" s="38"/>
      <c r="H63" s="182"/>
      <c r="I63" s="183"/>
      <c r="J63" s="184"/>
      <c r="K63" s="185"/>
      <c r="L63" s="177"/>
      <c r="M63" s="178"/>
      <c r="N63" s="179"/>
      <c r="O63" s="190"/>
      <c r="P63" s="40"/>
      <c r="Q63" s="40"/>
      <c r="R63" s="191"/>
      <c r="S63" s="149"/>
      <c r="T63" s="166"/>
      <c r="U63" s="149"/>
      <c r="V63" s="150"/>
      <c r="W63" s="176"/>
    </row>
    <row r="64" spans="1:23" ht="13.5" thickBot="1" x14ac:dyDescent="0.3">
      <c r="A64" s="48"/>
      <c r="B64" s="308" t="s">
        <v>35</v>
      </c>
      <c r="C64" s="168"/>
      <c r="D64" s="26" t="s">
        <v>31</v>
      </c>
      <c r="E64" s="170" t="str">
        <f t="shared" si="1"/>
        <v/>
      </c>
      <c r="F64" s="42"/>
      <c r="G64" s="43"/>
      <c r="H64" s="172">
        <f>((G64-F64)+(G65-F65))</f>
        <v>0</v>
      </c>
      <c r="I64" s="173"/>
      <c r="J64" s="174"/>
      <c r="K64" s="159" t="str">
        <f>IF(OR(C64="Cp"),1,"")</f>
        <v/>
      </c>
      <c r="L64" s="161"/>
      <c r="M64" s="161"/>
      <c r="N64" s="161"/>
      <c r="O64" s="162"/>
      <c r="P64" s="61"/>
      <c r="Q64" s="40"/>
      <c r="R64" s="164">
        <f>((Q64-P64)-(Q65-P65))</f>
        <v>0</v>
      </c>
      <c r="S64" s="149"/>
      <c r="T64" s="166"/>
      <c r="U64" s="149"/>
      <c r="V64" s="150" t="str">
        <f>IF(OR(C64="SiA",C64="SeA"),1,"")</f>
        <v/>
      </c>
      <c r="W64" s="152"/>
    </row>
    <row r="65" spans="1:24" ht="13.5" thickBot="1" x14ac:dyDescent="0.3">
      <c r="A65" s="62"/>
      <c r="B65" s="308"/>
      <c r="C65" s="309"/>
      <c r="D65" s="63" t="s">
        <v>32</v>
      </c>
      <c r="E65" s="171"/>
      <c r="F65" s="45"/>
      <c r="G65" s="45"/>
      <c r="H65" s="172"/>
      <c r="I65" s="173"/>
      <c r="J65" s="174"/>
      <c r="K65" s="160"/>
      <c r="L65" s="154"/>
      <c r="M65" s="154"/>
      <c r="N65" s="154"/>
      <c r="O65" s="163"/>
      <c r="P65" s="39"/>
      <c r="Q65" s="64"/>
      <c r="R65" s="165"/>
      <c r="S65" s="149"/>
      <c r="T65" s="166"/>
      <c r="U65" s="149"/>
      <c r="V65" s="151"/>
      <c r="W65" s="153"/>
    </row>
    <row r="66" spans="1:24" ht="16.5" thickBot="1" x14ac:dyDescent="0.3">
      <c r="B66" s="155" t="s">
        <v>36</v>
      </c>
      <c r="C66" s="156"/>
      <c r="E66" s="65">
        <f>SUM(E4:E65)</f>
        <v>2</v>
      </c>
      <c r="F66" s="157">
        <f>SUM(H4:H65)</f>
        <v>4</v>
      </c>
      <c r="G66" s="158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conditionalFormatting sqref="B62:U65 B4:B61 D4:U61 W4:W65">
    <cfRule type="expression" dxfId="39" priority="6">
      <formula>WEEKDAY(INDIRECT("$B"&amp;ROW()-MOD(ROW(),2)),2)&gt;5</formula>
    </cfRule>
  </conditionalFormatting>
  <conditionalFormatting sqref="C4:C61">
    <cfRule type="expression" dxfId="38" priority="4">
      <formula>WEEKDAY(INDIRECT("$B"&amp;ROW()-MOD(ROW(),2)),2)&gt;5</formula>
    </cfRule>
  </conditionalFormatting>
  <conditionalFormatting sqref="V4:V65">
    <cfRule type="expression" dxfId="37" priority="2">
      <formula>WEEKDAY(INDIRECT("$B"&amp;ROW()-MOD(ROW(),2)),2)&gt;5</formula>
    </cfRule>
  </conditionalFormatting>
  <dataValidations count="2">
    <dataValidation type="list" allowBlank="1" showInputMessage="1" showErrorMessage="1" sqref="C62" xr:uid="{6783E6C7-3E6C-4624-A1BB-0296B7BDB140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5668963D-7BA0-4272-9BB8-F1DD92048F06}">
      <formula1>"Si,SiA,SeA,For,Fe,R3,Réc,Cp,AM"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A5CFCAF5-7232-4773-BC33-ACC570371432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045C4170-7E26-4FE5-86F0-B2D53058AE31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56B90420-3AB9-49B3-AFA3-ED61EB8C9F9C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04746-CBB4-4747-950F-C83ABC53D95B}">
  <dimension ref="A1:AB66"/>
  <sheetViews>
    <sheetView showZeros="0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59" t="s">
        <v>12</v>
      </c>
      <c r="B3" s="9" t="s">
        <v>13</v>
      </c>
      <c r="C3" s="292" t="s">
        <v>14</v>
      </c>
      <c r="D3" s="293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94" t="s">
        <v>21</v>
      </c>
      <c r="M3" s="295"/>
      <c r="N3" s="296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91"/>
      <c r="B4" s="297">
        <f ca="1">DATE(Calendrier!$A$1,_xlfn.SHEET()-1,(ROW()/2)-1)</f>
        <v>43647</v>
      </c>
      <c r="C4" s="298" t="s">
        <v>120</v>
      </c>
      <c r="D4" s="20" t="s">
        <v>31</v>
      </c>
      <c r="E4" s="299">
        <f t="shared" ref="E4:E32" si="0">IF(C4="","",IF(OR(C4="Cp",C4="AM",C4="Re",C4="Fe"),"",1))</f>
        <v>1</v>
      </c>
      <c r="F4" s="21">
        <v>8</v>
      </c>
      <c r="G4" s="21">
        <v>10</v>
      </c>
      <c r="H4" s="275">
        <f>((G4-F4)+(G5-F5))</f>
        <v>2</v>
      </c>
      <c r="I4" s="276"/>
      <c r="J4" s="277"/>
      <c r="K4" s="278" t="str">
        <f>IF(OR(C4="Cp"),1,"")</f>
        <v/>
      </c>
      <c r="L4" s="284"/>
      <c r="M4" s="285"/>
      <c r="N4" s="286"/>
      <c r="O4" s="287"/>
      <c r="P4" s="22">
        <v>18</v>
      </c>
      <c r="Q4" s="23">
        <v>20</v>
      </c>
      <c r="R4" s="288">
        <f>((Q4-P4)-(Q5-P5))</f>
        <v>2</v>
      </c>
      <c r="S4" s="289"/>
      <c r="T4" s="290"/>
      <c r="U4" s="289"/>
      <c r="V4" s="307">
        <f>IF(OR(C4="SiA",C4="SeA"),1,"")</f>
        <v>1</v>
      </c>
      <c r="W4" s="281"/>
      <c r="X4" s="24"/>
      <c r="Y4" s="25" t="e">
        <f>SUM(#REF!)</f>
        <v>#REF!</v>
      </c>
      <c r="Z4" s="8"/>
    </row>
    <row r="5" spans="1:26" ht="13.5" customHeight="1" x14ac:dyDescent="0.25">
      <c r="A5" s="282" t="s">
        <v>39</v>
      </c>
      <c r="B5" s="269"/>
      <c r="C5" s="168"/>
      <c r="D5" s="26" t="s">
        <v>32</v>
      </c>
      <c r="E5" s="208"/>
      <c r="F5" s="27"/>
      <c r="G5" s="27"/>
      <c r="H5" s="270"/>
      <c r="I5" s="211"/>
      <c r="J5" s="272"/>
      <c r="K5" s="264"/>
      <c r="L5" s="186"/>
      <c r="M5" s="187"/>
      <c r="N5" s="188"/>
      <c r="O5" s="204"/>
      <c r="P5" s="28"/>
      <c r="Q5" s="29"/>
      <c r="R5" s="191"/>
      <c r="S5" s="149"/>
      <c r="T5" s="166"/>
      <c r="U5" s="149"/>
      <c r="V5" s="150"/>
      <c r="W5" s="176"/>
      <c r="X5" s="24"/>
      <c r="Y5" s="25"/>
      <c r="Z5" s="8"/>
    </row>
    <row r="6" spans="1:26" ht="12.75" customHeight="1" x14ac:dyDescent="0.25">
      <c r="A6" s="266"/>
      <c r="B6" s="268">
        <f ca="1">DATE(Calendrier!$A$1,_xlfn.SHEET()-1,(ROW()/2)-1)</f>
        <v>43648</v>
      </c>
      <c r="C6" s="168" t="s">
        <v>121</v>
      </c>
      <c r="D6" s="30" t="s">
        <v>31</v>
      </c>
      <c r="E6" s="207" t="str">
        <f t="shared" si="0"/>
        <v/>
      </c>
      <c r="F6" s="31"/>
      <c r="G6" s="31"/>
      <c r="H6" s="262">
        <f>((G6-F6)+(G7-F7))</f>
        <v>0</v>
      </c>
      <c r="I6" s="273"/>
      <c r="J6" s="271"/>
      <c r="K6" s="263">
        <f>IF(OR(C6="Cp"),1,"")</f>
        <v>1</v>
      </c>
      <c r="L6" s="186"/>
      <c r="M6" s="187"/>
      <c r="N6" s="188"/>
      <c r="O6" s="195"/>
      <c r="P6" s="28"/>
      <c r="Q6" s="29"/>
      <c r="R6" s="164">
        <f>((Q6-P6)-(Q7-P7))</f>
        <v>0</v>
      </c>
      <c r="S6" s="149"/>
      <c r="T6" s="166"/>
      <c r="U6" s="149"/>
      <c r="V6" s="150" t="str">
        <f>IF(OR(C6="SiA",C6="SeA"),1,"")</f>
        <v/>
      </c>
      <c r="W6" s="175"/>
      <c r="X6" s="32"/>
      <c r="Y6" s="33" t="e">
        <f>SUM(#REF!)</f>
        <v>#REF!</v>
      </c>
      <c r="Z6" s="8"/>
    </row>
    <row r="7" spans="1:26" ht="12.75" customHeight="1" x14ac:dyDescent="0.25">
      <c r="A7" s="266"/>
      <c r="B7" s="269"/>
      <c r="C7" s="168"/>
      <c r="D7" s="34" t="s">
        <v>32</v>
      </c>
      <c r="E7" s="208"/>
      <c r="F7" s="31"/>
      <c r="G7" s="31"/>
      <c r="H7" s="270"/>
      <c r="I7" s="274"/>
      <c r="J7" s="272"/>
      <c r="K7" s="264"/>
      <c r="L7" s="186"/>
      <c r="M7" s="187"/>
      <c r="N7" s="188"/>
      <c r="O7" s="204"/>
      <c r="P7" s="28"/>
      <c r="Q7" s="29"/>
      <c r="R7" s="191"/>
      <c r="S7" s="149"/>
      <c r="T7" s="166"/>
      <c r="U7" s="149"/>
      <c r="V7" s="150"/>
      <c r="W7" s="176"/>
      <c r="X7" s="32"/>
      <c r="Y7" s="33"/>
      <c r="Z7" s="8"/>
    </row>
    <row r="8" spans="1:26" ht="12.75" customHeight="1" x14ac:dyDescent="0.25">
      <c r="A8" s="266"/>
      <c r="B8" s="268">
        <f ca="1">DATE(Calendrier!$A$1,_xlfn.SHEET()-1,(ROW()/2)-1)</f>
        <v>43649</v>
      </c>
      <c r="C8" s="168" t="s">
        <v>122</v>
      </c>
      <c r="D8" s="34" t="s">
        <v>31</v>
      </c>
      <c r="E8" s="207">
        <f t="shared" si="0"/>
        <v>1</v>
      </c>
      <c r="F8" s="31"/>
      <c r="G8" s="31"/>
      <c r="H8" s="262">
        <f>((G8-F8)+(G9-F9))</f>
        <v>0</v>
      </c>
      <c r="I8" s="273"/>
      <c r="J8" s="271"/>
      <c r="K8" s="263" t="str">
        <f>IF(OR(C8="Cp"),1,"")</f>
        <v/>
      </c>
      <c r="L8" s="186"/>
      <c r="M8" s="187"/>
      <c r="N8" s="188"/>
      <c r="O8" s="195"/>
      <c r="P8" s="28"/>
      <c r="Q8" s="29"/>
      <c r="R8" s="164">
        <f>((Q8-P8)-(Q9-P9))</f>
        <v>0</v>
      </c>
      <c r="S8" s="149"/>
      <c r="T8" s="166"/>
      <c r="U8" s="149"/>
      <c r="V8" s="150">
        <f>IF(OR(C8="SiA",C8="SeA"),1,"")</f>
        <v>1</v>
      </c>
      <c r="W8" s="175"/>
      <c r="X8" s="32"/>
      <c r="Y8" s="33"/>
      <c r="Z8" s="8"/>
    </row>
    <row r="9" spans="1:26" ht="12.75" customHeight="1" x14ac:dyDescent="0.25">
      <c r="A9" s="266"/>
      <c r="B9" s="269"/>
      <c r="C9" s="168"/>
      <c r="D9" s="34" t="s">
        <v>32</v>
      </c>
      <c r="E9" s="208"/>
      <c r="F9" s="31"/>
      <c r="G9" s="31"/>
      <c r="H9" s="270"/>
      <c r="I9" s="274"/>
      <c r="J9" s="272"/>
      <c r="K9" s="264"/>
      <c r="L9" s="186"/>
      <c r="M9" s="187"/>
      <c r="N9" s="188"/>
      <c r="O9" s="204"/>
      <c r="P9" s="28"/>
      <c r="Q9" s="29"/>
      <c r="R9" s="191"/>
      <c r="S9" s="149"/>
      <c r="T9" s="166"/>
      <c r="U9" s="149"/>
      <c r="V9" s="150"/>
      <c r="W9" s="176"/>
      <c r="X9" s="32"/>
      <c r="Y9" s="33"/>
      <c r="Z9" s="8"/>
    </row>
    <row r="10" spans="1:26" ht="12.75" customHeight="1" x14ac:dyDescent="0.25">
      <c r="A10" s="266"/>
      <c r="B10" s="268">
        <f ca="1">DATE(Calendrier!$A$1,_xlfn.SHEET()-1,(ROW()/2)-1)</f>
        <v>43650</v>
      </c>
      <c r="C10" s="168"/>
      <c r="D10" s="34" t="s">
        <v>31</v>
      </c>
      <c r="E10" s="207" t="str">
        <f t="shared" si="0"/>
        <v/>
      </c>
      <c r="F10" s="31"/>
      <c r="G10" s="31"/>
      <c r="H10" s="262">
        <f>((G10-F10)+(G11-F11))</f>
        <v>0</v>
      </c>
      <c r="I10" s="273"/>
      <c r="J10" s="271"/>
      <c r="K10" s="263" t="str">
        <f>IF(OR(C10="Cp"),1,"")</f>
        <v/>
      </c>
      <c r="L10" s="186"/>
      <c r="M10" s="187"/>
      <c r="N10" s="188"/>
      <c r="O10" s="195"/>
      <c r="P10" s="28"/>
      <c r="Q10" s="29"/>
      <c r="R10" s="164">
        <f>((Q10-P10)-(Q11-P11))</f>
        <v>0</v>
      </c>
      <c r="S10" s="149"/>
      <c r="T10" s="166"/>
      <c r="U10" s="149"/>
      <c r="V10" s="150" t="str">
        <f>IF(OR(C10="SiA",C10="SeA"),1,"")</f>
        <v/>
      </c>
      <c r="W10" s="175"/>
      <c r="X10" s="32"/>
      <c r="Z10" s="8"/>
    </row>
    <row r="11" spans="1:26" ht="12.75" customHeight="1" x14ac:dyDescent="0.25">
      <c r="A11" s="266"/>
      <c r="B11" s="269"/>
      <c r="C11" s="168"/>
      <c r="D11" s="34" t="s">
        <v>32</v>
      </c>
      <c r="E11" s="208"/>
      <c r="F11" s="31"/>
      <c r="G11" s="31"/>
      <c r="H11" s="270"/>
      <c r="I11" s="274"/>
      <c r="J11" s="272"/>
      <c r="K11" s="264"/>
      <c r="L11" s="186"/>
      <c r="M11" s="187"/>
      <c r="N11" s="188"/>
      <c r="O11" s="204"/>
      <c r="P11" s="28"/>
      <c r="Q11" s="29"/>
      <c r="R11" s="191"/>
      <c r="S11" s="149"/>
      <c r="T11" s="166"/>
      <c r="U11" s="149"/>
      <c r="V11" s="150"/>
      <c r="W11" s="176"/>
      <c r="X11" s="32"/>
      <c r="Z11" s="8"/>
    </row>
    <row r="12" spans="1:26" ht="12.75" customHeight="1" x14ac:dyDescent="0.25">
      <c r="A12" s="266"/>
      <c r="B12" s="268">
        <f ca="1">DATE(Calendrier!$A$1,_xlfn.SHEET()-1,(ROW()/2)-1)</f>
        <v>43651</v>
      </c>
      <c r="C12" s="168"/>
      <c r="D12" s="26" t="s">
        <v>31</v>
      </c>
      <c r="E12" s="207" t="str">
        <f t="shared" si="0"/>
        <v/>
      </c>
      <c r="F12" s="31"/>
      <c r="G12" s="31"/>
      <c r="H12" s="262">
        <f>((G12-F12)+(G13-F13))</f>
        <v>0</v>
      </c>
      <c r="I12" s="210"/>
      <c r="J12" s="271"/>
      <c r="K12" s="263" t="str">
        <f>IF(OR(C12="Cp"),1,"")</f>
        <v/>
      </c>
      <c r="L12" s="186"/>
      <c r="M12" s="187"/>
      <c r="N12" s="188"/>
      <c r="O12" s="195"/>
      <c r="P12" s="28"/>
      <c r="Q12" s="29"/>
      <c r="R12" s="164">
        <f>((Q12-P12)-(Q13-P13))</f>
        <v>0</v>
      </c>
      <c r="S12" s="149"/>
      <c r="T12" s="166"/>
      <c r="U12" s="149"/>
      <c r="V12" s="150" t="str">
        <f>IF(OR(C12="SiA",C12="SeA"),1,"")</f>
        <v/>
      </c>
      <c r="W12" s="175"/>
      <c r="X12" s="32"/>
      <c r="Z12" s="8"/>
    </row>
    <row r="13" spans="1:26" ht="12.75" customHeight="1" x14ac:dyDescent="0.25">
      <c r="A13" s="266"/>
      <c r="B13" s="269"/>
      <c r="C13" s="168"/>
      <c r="D13" s="26" t="s">
        <v>32</v>
      </c>
      <c r="E13" s="208"/>
      <c r="F13" s="31"/>
      <c r="G13" s="31"/>
      <c r="H13" s="270"/>
      <c r="I13" s="211"/>
      <c r="J13" s="272"/>
      <c r="K13" s="264"/>
      <c r="L13" s="186"/>
      <c r="M13" s="187"/>
      <c r="N13" s="188"/>
      <c r="O13" s="204"/>
      <c r="P13" s="28"/>
      <c r="Q13" s="29"/>
      <c r="R13" s="191"/>
      <c r="S13" s="149"/>
      <c r="T13" s="166"/>
      <c r="U13" s="149"/>
      <c r="V13" s="150"/>
      <c r="W13" s="176"/>
      <c r="X13" s="32"/>
      <c r="Z13" s="8"/>
    </row>
    <row r="14" spans="1:26" ht="12.75" customHeight="1" thickBot="1" x14ac:dyDescent="0.3">
      <c r="A14" s="283"/>
      <c r="B14" s="268">
        <f ca="1">DATE(Calendrier!$A$1,_xlfn.SHEET()-1,(ROW()/2)-1)</f>
        <v>43652</v>
      </c>
      <c r="C14" s="168"/>
      <c r="D14" s="26" t="s">
        <v>31</v>
      </c>
      <c r="E14" s="207" t="str">
        <f t="shared" si="0"/>
        <v/>
      </c>
      <c r="F14" s="31"/>
      <c r="G14" s="31"/>
      <c r="H14" s="262">
        <f>((G14-F14)+(G15-F15))</f>
        <v>0</v>
      </c>
      <c r="I14" s="210"/>
      <c r="J14" s="271"/>
      <c r="K14" s="263" t="str">
        <f>IF(OR(C14="Cp"),1,"")</f>
        <v/>
      </c>
      <c r="L14" s="177"/>
      <c r="M14" s="178"/>
      <c r="N14" s="179"/>
      <c r="O14" s="195"/>
      <c r="P14" s="28"/>
      <c r="Q14" s="29"/>
      <c r="R14" s="164">
        <f>((Q14-P14)-(Q15-P15))</f>
        <v>0</v>
      </c>
      <c r="S14" s="149"/>
      <c r="T14" s="166"/>
      <c r="U14" s="149"/>
      <c r="V14" s="150" t="str">
        <f>IF(OR(C14="SiA",C14="SeA"),1,"")</f>
        <v/>
      </c>
      <c r="W14" s="175"/>
      <c r="X14" s="32"/>
      <c r="Z14" s="8"/>
    </row>
    <row r="15" spans="1:26" ht="13.5" customHeight="1" x14ac:dyDescent="0.25">
      <c r="A15" s="259" t="s">
        <v>33</v>
      </c>
      <c r="B15" s="269"/>
      <c r="C15" s="168"/>
      <c r="D15" s="26" t="s">
        <v>32</v>
      </c>
      <c r="E15" s="208"/>
      <c r="F15" s="31"/>
      <c r="G15" s="31"/>
      <c r="H15" s="270"/>
      <c r="I15" s="211"/>
      <c r="J15" s="272"/>
      <c r="K15" s="264"/>
      <c r="L15" s="177"/>
      <c r="M15" s="178"/>
      <c r="N15" s="179"/>
      <c r="O15" s="204"/>
      <c r="P15" s="28"/>
      <c r="Q15" s="29"/>
      <c r="R15" s="191"/>
      <c r="S15" s="149"/>
      <c r="T15" s="166"/>
      <c r="U15" s="149"/>
      <c r="V15" s="150"/>
      <c r="W15" s="176"/>
      <c r="X15" s="32"/>
      <c r="Z15" s="8"/>
    </row>
    <row r="16" spans="1:26" ht="12.75" customHeight="1" thickBot="1" x14ac:dyDescent="0.3">
      <c r="A16" s="260"/>
      <c r="B16" s="261">
        <f ca="1">DATE(Calendrier!$A$1,_xlfn.SHEET()-1,(ROW()/2)-1)</f>
        <v>43653</v>
      </c>
      <c r="C16" s="168"/>
      <c r="D16" s="26" t="s">
        <v>31</v>
      </c>
      <c r="E16" s="198" t="str">
        <f t="shared" si="0"/>
        <v/>
      </c>
      <c r="F16" s="35">
        <v>8</v>
      </c>
      <c r="G16" s="35">
        <v>10</v>
      </c>
      <c r="H16" s="262">
        <f>((G16-F16)+(G17-F17))</f>
        <v>2</v>
      </c>
      <c r="I16" s="200"/>
      <c r="J16" s="257"/>
      <c r="K16" s="258" t="str">
        <f>IF(OR(C16="Cp"),1,"")</f>
        <v/>
      </c>
      <c r="L16" s="177"/>
      <c r="M16" s="178"/>
      <c r="N16" s="179"/>
      <c r="O16" s="195"/>
      <c r="P16" s="36">
        <v>18</v>
      </c>
      <c r="Q16" s="37">
        <v>20</v>
      </c>
      <c r="R16" s="164">
        <f>((Q16-P16)-(Q17-P17))</f>
        <v>2</v>
      </c>
      <c r="S16" s="149"/>
      <c r="T16" s="166"/>
      <c r="U16" s="149"/>
      <c r="V16" s="150" t="str">
        <f>IF(OR(C16="SiA",C16="SeA"),1,"")</f>
        <v/>
      </c>
      <c r="W16" s="175"/>
      <c r="X16" s="24"/>
      <c r="Z16" s="8"/>
    </row>
    <row r="17" spans="1:28" ht="13.5" customHeight="1" x14ac:dyDescent="0.25">
      <c r="A17" s="265">
        <f>SUM(H16:H31)+SUM(R16:R31)</f>
        <v>4</v>
      </c>
      <c r="B17" s="193"/>
      <c r="C17" s="168"/>
      <c r="D17" s="26" t="s">
        <v>32</v>
      </c>
      <c r="E17" s="180"/>
      <c r="F17" s="38"/>
      <c r="G17" s="38"/>
      <c r="H17" s="255"/>
      <c r="I17" s="183"/>
      <c r="J17" s="256"/>
      <c r="K17" s="250"/>
      <c r="L17" s="177"/>
      <c r="M17" s="178"/>
      <c r="N17" s="179"/>
      <c r="O17" s="190"/>
      <c r="P17" s="39"/>
      <c r="Q17" s="40"/>
      <c r="R17" s="191"/>
      <c r="S17" s="149"/>
      <c r="T17" s="166"/>
      <c r="U17" s="149"/>
      <c r="V17" s="150"/>
      <c r="W17" s="176"/>
      <c r="X17" s="24"/>
      <c r="Z17" s="8"/>
    </row>
    <row r="18" spans="1:28" ht="12.75" customHeight="1" x14ac:dyDescent="0.25">
      <c r="A18" s="266"/>
      <c r="B18" s="193">
        <f ca="1">DATE(Calendrier!$A$1,_xlfn.SHEET()-1,(ROW()/2)-1)</f>
        <v>43654</v>
      </c>
      <c r="C18" s="168"/>
      <c r="D18" s="34" t="s">
        <v>31</v>
      </c>
      <c r="E18" s="180" t="str">
        <f t="shared" si="0"/>
        <v/>
      </c>
      <c r="F18" s="38"/>
      <c r="G18" s="38"/>
      <c r="H18" s="254">
        <f>((G18-F18)+(G19-F19))</f>
        <v>0</v>
      </c>
      <c r="I18" s="183"/>
      <c r="J18" s="256"/>
      <c r="K18" s="250" t="str">
        <f>IF(OR(C18="Cp"),1,"")</f>
        <v/>
      </c>
      <c r="L18" s="186"/>
      <c r="M18" s="187"/>
      <c r="N18" s="188"/>
      <c r="O18" s="189"/>
      <c r="P18" s="39"/>
      <c r="Q18" s="40"/>
      <c r="R18" s="164">
        <f>((Q18-P18)-(Q19-P19))</f>
        <v>0</v>
      </c>
      <c r="S18" s="149"/>
      <c r="T18" s="166"/>
      <c r="U18" s="149"/>
      <c r="V18" s="150" t="str">
        <f>IF(OR(C18="SiA",C18="SeA"),1,"")</f>
        <v/>
      </c>
      <c r="W18" s="175"/>
      <c r="X18" s="32"/>
      <c r="Z18" s="8"/>
    </row>
    <row r="19" spans="1:28" ht="12.75" customHeight="1" x14ac:dyDescent="0.25">
      <c r="A19" s="266"/>
      <c r="B19" s="193"/>
      <c r="C19" s="168"/>
      <c r="D19" s="34" t="s">
        <v>32</v>
      </c>
      <c r="E19" s="180"/>
      <c r="F19" s="38"/>
      <c r="G19" s="38"/>
      <c r="H19" s="255"/>
      <c r="I19" s="183"/>
      <c r="J19" s="256"/>
      <c r="K19" s="250"/>
      <c r="L19" s="186"/>
      <c r="M19" s="187"/>
      <c r="N19" s="188"/>
      <c r="O19" s="190"/>
      <c r="P19" s="39"/>
      <c r="Q19" s="40"/>
      <c r="R19" s="191"/>
      <c r="S19" s="149"/>
      <c r="T19" s="166"/>
      <c r="U19" s="149"/>
      <c r="V19" s="150"/>
      <c r="W19" s="176"/>
      <c r="X19" s="32"/>
      <c r="Z19" s="8"/>
    </row>
    <row r="20" spans="1:28" ht="12.75" customHeight="1" x14ac:dyDescent="0.25">
      <c r="A20" s="266"/>
      <c r="B20" s="193">
        <f ca="1">DATE(Calendrier!$A$1,_xlfn.SHEET()-1,(ROW()/2)-1)</f>
        <v>43655</v>
      </c>
      <c r="C20" s="168"/>
      <c r="D20" s="34" t="s">
        <v>31</v>
      </c>
      <c r="E20" s="180" t="str">
        <f t="shared" si="0"/>
        <v/>
      </c>
      <c r="F20" s="38"/>
      <c r="G20" s="38"/>
      <c r="H20" s="254">
        <f>((G20-F20)+(G21-F21))</f>
        <v>0</v>
      </c>
      <c r="I20" s="183"/>
      <c r="J20" s="256"/>
      <c r="K20" s="250" t="str">
        <f>IF(OR(C20="Cp"),1,"")</f>
        <v/>
      </c>
      <c r="L20" s="186"/>
      <c r="M20" s="187"/>
      <c r="N20" s="188"/>
      <c r="O20" s="189"/>
      <c r="P20" s="39"/>
      <c r="Q20" s="40"/>
      <c r="R20" s="164">
        <f>((Q20-P20)-(Q21-P21))</f>
        <v>0</v>
      </c>
      <c r="S20" s="149"/>
      <c r="T20" s="166"/>
      <c r="U20" s="149"/>
      <c r="V20" s="150" t="str">
        <f>IF(OR(C20="SiA",C20="SeA"),1,"")</f>
        <v/>
      </c>
      <c r="W20" s="175"/>
      <c r="X20" s="32"/>
      <c r="Z20" s="8"/>
    </row>
    <row r="21" spans="1:28" ht="12.75" customHeight="1" x14ac:dyDescent="0.25">
      <c r="A21" s="266"/>
      <c r="B21" s="193"/>
      <c r="C21" s="168"/>
      <c r="D21" s="34" t="s">
        <v>32</v>
      </c>
      <c r="E21" s="180"/>
      <c r="F21" s="38"/>
      <c r="G21" s="38"/>
      <c r="H21" s="255"/>
      <c r="I21" s="183"/>
      <c r="J21" s="256"/>
      <c r="K21" s="250"/>
      <c r="L21" s="186"/>
      <c r="M21" s="187"/>
      <c r="N21" s="188"/>
      <c r="O21" s="190"/>
      <c r="P21" s="39"/>
      <c r="Q21" s="40"/>
      <c r="R21" s="191"/>
      <c r="S21" s="149"/>
      <c r="T21" s="166"/>
      <c r="U21" s="149"/>
      <c r="V21" s="150"/>
      <c r="W21" s="176"/>
      <c r="X21" s="32"/>
      <c r="Z21" s="8"/>
    </row>
    <row r="22" spans="1:28" ht="12.75" customHeight="1" x14ac:dyDescent="0.25">
      <c r="A22" s="266"/>
      <c r="B22" s="193">
        <f ca="1">DATE(Calendrier!$A$1,_xlfn.SHEET()-1,(ROW()/2)-1)</f>
        <v>43656</v>
      </c>
      <c r="C22" s="168"/>
      <c r="D22" s="34" t="s">
        <v>31</v>
      </c>
      <c r="E22" s="180" t="str">
        <f t="shared" si="0"/>
        <v/>
      </c>
      <c r="F22" s="38"/>
      <c r="G22" s="38"/>
      <c r="H22" s="254">
        <f>((G22-F22)+(G23-F23))</f>
        <v>0</v>
      </c>
      <c r="I22" s="183"/>
      <c r="J22" s="256"/>
      <c r="K22" s="250" t="str">
        <f>IF(OR(C22="Cp"),1,"")</f>
        <v/>
      </c>
      <c r="L22" s="186"/>
      <c r="M22" s="187"/>
      <c r="N22" s="188"/>
      <c r="O22" s="189"/>
      <c r="P22" s="39"/>
      <c r="Q22" s="40"/>
      <c r="R22" s="164">
        <f>((Q22-P22)-(Q23-P23))</f>
        <v>0</v>
      </c>
      <c r="S22" s="149"/>
      <c r="T22" s="166"/>
      <c r="U22" s="149"/>
      <c r="V22" s="150" t="str">
        <f>IF(OR(C22="SiA",C22="SeA"),1,"")</f>
        <v/>
      </c>
      <c r="W22" s="175"/>
      <c r="X22" s="32"/>
      <c r="Z22" s="8"/>
    </row>
    <row r="23" spans="1:28" ht="12.75" customHeight="1" x14ac:dyDescent="0.25">
      <c r="A23" s="266"/>
      <c r="B23" s="193"/>
      <c r="C23" s="168"/>
      <c r="D23" s="34" t="s">
        <v>32</v>
      </c>
      <c r="E23" s="180"/>
      <c r="F23" s="38"/>
      <c r="G23" s="38"/>
      <c r="H23" s="255"/>
      <c r="I23" s="183"/>
      <c r="J23" s="256"/>
      <c r="K23" s="250"/>
      <c r="L23" s="186"/>
      <c r="M23" s="187"/>
      <c r="N23" s="188"/>
      <c r="O23" s="190"/>
      <c r="P23" s="39"/>
      <c r="Q23" s="40"/>
      <c r="R23" s="191"/>
      <c r="S23" s="149"/>
      <c r="T23" s="166"/>
      <c r="U23" s="149"/>
      <c r="V23" s="150"/>
      <c r="W23" s="176"/>
      <c r="X23" s="32"/>
      <c r="Z23" s="8"/>
    </row>
    <row r="24" spans="1:28" ht="12.75" customHeight="1" x14ac:dyDescent="0.25">
      <c r="A24" s="266"/>
      <c r="B24" s="193">
        <f ca="1">DATE(Calendrier!$A$1,_xlfn.SHEET()-1,(ROW()/2)-1)</f>
        <v>43657</v>
      </c>
      <c r="C24" s="168"/>
      <c r="D24" s="34" t="s">
        <v>31</v>
      </c>
      <c r="E24" s="180" t="str">
        <f t="shared" si="0"/>
        <v/>
      </c>
      <c r="F24" s="38"/>
      <c r="G24" s="38"/>
      <c r="H24" s="254">
        <f>((G24-F24)+(G25-F25))</f>
        <v>0</v>
      </c>
      <c r="I24" s="183"/>
      <c r="J24" s="256"/>
      <c r="K24" s="250" t="str">
        <f>IF(OR(C24="Cp"),1,"")</f>
        <v/>
      </c>
      <c r="L24" s="186"/>
      <c r="M24" s="187"/>
      <c r="N24" s="188"/>
      <c r="O24" s="189"/>
      <c r="P24" s="39"/>
      <c r="Q24" s="40"/>
      <c r="R24" s="164">
        <f>((Q24-P24)-(Q25-P25))</f>
        <v>0</v>
      </c>
      <c r="S24" s="149"/>
      <c r="T24" s="166"/>
      <c r="U24" s="149"/>
      <c r="V24" s="150" t="str">
        <f>IF(OR(C24="SiA",C24="SeA"),1,"")</f>
        <v/>
      </c>
      <c r="W24" s="175"/>
      <c r="X24" s="32"/>
    </row>
    <row r="25" spans="1:28" ht="12.75" customHeight="1" x14ac:dyDescent="0.25">
      <c r="A25" s="266"/>
      <c r="B25" s="193"/>
      <c r="C25" s="168"/>
      <c r="D25" s="34" t="s">
        <v>32</v>
      </c>
      <c r="E25" s="180"/>
      <c r="F25" s="38"/>
      <c r="G25" s="38"/>
      <c r="H25" s="255"/>
      <c r="I25" s="183"/>
      <c r="J25" s="256"/>
      <c r="K25" s="250"/>
      <c r="L25" s="186"/>
      <c r="M25" s="187"/>
      <c r="N25" s="188"/>
      <c r="O25" s="190"/>
      <c r="P25" s="39"/>
      <c r="Q25" s="40"/>
      <c r="R25" s="191"/>
      <c r="S25" s="149"/>
      <c r="T25" s="166"/>
      <c r="U25" s="149"/>
      <c r="V25" s="150"/>
      <c r="W25" s="176"/>
      <c r="X25" s="32"/>
    </row>
    <row r="26" spans="1:28" ht="12.75" customHeight="1" x14ac:dyDescent="0.25">
      <c r="A26" s="266"/>
      <c r="B26" s="193">
        <f ca="1">DATE(Calendrier!$A$1,_xlfn.SHEET()-1,(ROW()/2)-1)</f>
        <v>43658</v>
      </c>
      <c r="C26" s="168"/>
      <c r="D26" s="26" t="s">
        <v>31</v>
      </c>
      <c r="E26" s="180" t="str">
        <f t="shared" si="0"/>
        <v/>
      </c>
      <c r="F26" s="38"/>
      <c r="G26" s="38"/>
      <c r="H26" s="254">
        <f>((G26-F26)+(G27-F27))</f>
        <v>0</v>
      </c>
      <c r="I26" s="183"/>
      <c r="J26" s="256"/>
      <c r="K26" s="250" t="str">
        <f>IF(OR(C26="Cp"),1,"")</f>
        <v/>
      </c>
      <c r="L26" s="186"/>
      <c r="M26" s="187"/>
      <c r="N26" s="188"/>
      <c r="O26" s="189"/>
      <c r="P26" s="39"/>
      <c r="Q26" s="40"/>
      <c r="R26" s="164">
        <f>((Q26-P26)-(Q27-P27))</f>
        <v>0</v>
      </c>
      <c r="S26" s="149"/>
      <c r="T26" s="166"/>
      <c r="U26" s="149"/>
      <c r="V26" s="150" t="str">
        <f>IF(OR(C26="SiA",C26="SeA"),1,"")</f>
        <v/>
      </c>
      <c r="W26" s="175"/>
      <c r="X26" s="32"/>
      <c r="AB26" s="41"/>
    </row>
    <row r="27" spans="1:28" ht="12.75" customHeight="1" x14ac:dyDescent="0.25">
      <c r="A27" s="266"/>
      <c r="B27" s="193"/>
      <c r="C27" s="168"/>
      <c r="D27" s="26" t="s">
        <v>32</v>
      </c>
      <c r="E27" s="180"/>
      <c r="F27" s="38"/>
      <c r="G27" s="38"/>
      <c r="H27" s="255"/>
      <c r="I27" s="183"/>
      <c r="J27" s="256"/>
      <c r="K27" s="250"/>
      <c r="L27" s="186"/>
      <c r="M27" s="187"/>
      <c r="N27" s="188"/>
      <c r="O27" s="190"/>
      <c r="P27" s="39"/>
      <c r="Q27" s="40"/>
      <c r="R27" s="191"/>
      <c r="S27" s="149"/>
      <c r="T27" s="166"/>
      <c r="U27" s="149"/>
      <c r="V27" s="150"/>
      <c r="W27" s="176"/>
      <c r="X27" s="32"/>
      <c r="AB27" s="41"/>
    </row>
    <row r="28" spans="1:28" ht="12.75" customHeight="1" thickBot="1" x14ac:dyDescent="0.3">
      <c r="A28" s="267"/>
      <c r="B28" s="193">
        <f ca="1">DATE(Calendrier!$A$1,_xlfn.SHEET()-1,(ROW()/2)-1)</f>
        <v>43659</v>
      </c>
      <c r="C28" s="168"/>
      <c r="D28" s="26" t="s">
        <v>31</v>
      </c>
      <c r="E28" s="180" t="str">
        <f t="shared" si="0"/>
        <v/>
      </c>
      <c r="F28" s="38"/>
      <c r="G28" s="38"/>
      <c r="H28" s="254">
        <f>((G28-F28)+(G29-F29))</f>
        <v>0</v>
      </c>
      <c r="I28" s="183"/>
      <c r="J28" s="256"/>
      <c r="K28" s="250" t="str">
        <f>IF(OR(C28="Cp"),1,"")</f>
        <v/>
      </c>
      <c r="L28" s="186"/>
      <c r="M28" s="187"/>
      <c r="N28" s="188"/>
      <c r="O28" s="189"/>
      <c r="P28" s="39"/>
      <c r="Q28" s="40"/>
      <c r="R28" s="164">
        <f>((Q28-P28)-(Q29-P29))</f>
        <v>0</v>
      </c>
      <c r="S28" s="149"/>
      <c r="T28" s="166"/>
      <c r="U28" s="149"/>
      <c r="V28" s="150" t="str">
        <f>IF(OR(C28="SiA",C28="SeA"),1,"")</f>
        <v/>
      </c>
      <c r="W28" s="175"/>
      <c r="X28" s="32"/>
    </row>
    <row r="29" spans="1:28" ht="13.5" customHeight="1" thickBot="1" x14ac:dyDescent="0.3">
      <c r="A29" s="253" t="s">
        <v>34</v>
      </c>
      <c r="B29" s="193"/>
      <c r="C29" s="168"/>
      <c r="D29" s="26" t="s">
        <v>32</v>
      </c>
      <c r="E29" s="180"/>
      <c r="F29" s="38"/>
      <c r="G29" s="38"/>
      <c r="H29" s="255"/>
      <c r="I29" s="183"/>
      <c r="J29" s="256"/>
      <c r="K29" s="250"/>
      <c r="L29" s="177"/>
      <c r="M29" s="178"/>
      <c r="N29" s="179"/>
      <c r="O29" s="190"/>
      <c r="P29" s="39"/>
      <c r="Q29" s="40"/>
      <c r="R29" s="191"/>
      <c r="S29" s="149"/>
      <c r="T29" s="166"/>
      <c r="U29" s="149"/>
      <c r="V29" s="150"/>
      <c r="W29" s="176"/>
      <c r="X29" s="32"/>
    </row>
    <row r="30" spans="1:28" ht="13.5" customHeight="1" thickBot="1" x14ac:dyDescent="0.3">
      <c r="A30" s="253"/>
      <c r="B30" s="193">
        <f ca="1">DATE(Calendrier!$A$1,_xlfn.SHEET()-1,(ROW()/2)-1)</f>
        <v>43660</v>
      </c>
      <c r="C30" s="168"/>
      <c r="D30" s="26" t="s">
        <v>31</v>
      </c>
      <c r="E30" s="180" t="str">
        <f t="shared" si="0"/>
        <v/>
      </c>
      <c r="F30" s="38"/>
      <c r="G30" s="38"/>
      <c r="H30" s="254">
        <f>((G30-F30)+(G31-F31))</f>
        <v>0</v>
      </c>
      <c r="I30" s="183"/>
      <c r="J30" s="184"/>
      <c r="K30" s="250" t="str">
        <f>IF(OR(C30="Cp"),1,"")</f>
        <v/>
      </c>
      <c r="L30" s="186"/>
      <c r="M30" s="187"/>
      <c r="N30" s="188"/>
      <c r="O30" s="189"/>
      <c r="P30" s="39"/>
      <c r="Q30" s="40"/>
      <c r="R30" s="164">
        <f>((Q30-P30)-(Q31-P31))</f>
        <v>0</v>
      </c>
      <c r="S30" s="149"/>
      <c r="T30" s="166"/>
      <c r="U30" s="149"/>
      <c r="V30" s="150" t="str">
        <f>IF(OR(C30="SiA",C30="SeA"),1,"")</f>
        <v/>
      </c>
      <c r="W30" s="175"/>
      <c r="X30" s="24"/>
    </row>
    <row r="31" spans="1:28" ht="13.5" customHeight="1" x14ac:dyDescent="0.25">
      <c r="A31" s="247"/>
      <c r="B31" s="193"/>
      <c r="C31" s="168"/>
      <c r="D31" s="26" t="s">
        <v>32</v>
      </c>
      <c r="E31" s="180"/>
      <c r="F31" s="38"/>
      <c r="G31" s="38"/>
      <c r="H31" s="255"/>
      <c r="I31" s="183"/>
      <c r="J31" s="184"/>
      <c r="K31" s="250"/>
      <c r="L31" s="177"/>
      <c r="M31" s="178"/>
      <c r="N31" s="179"/>
      <c r="O31" s="190"/>
      <c r="P31" s="40"/>
      <c r="Q31" s="40"/>
      <c r="R31" s="191"/>
      <c r="S31" s="149"/>
      <c r="T31" s="166"/>
      <c r="U31" s="149"/>
      <c r="V31" s="150"/>
      <c r="W31" s="176"/>
      <c r="X31" s="24"/>
    </row>
    <row r="32" spans="1:28" ht="12.75" customHeight="1" x14ac:dyDescent="0.25">
      <c r="A32" s="248"/>
      <c r="B32" s="167">
        <f ca="1">DATE(Calendrier!$A$1,_xlfn.SHEET()-1,(ROW()/2)-1)</f>
        <v>43661</v>
      </c>
      <c r="C32" s="168"/>
      <c r="D32" s="26" t="s">
        <v>31</v>
      </c>
      <c r="E32" s="170" t="str">
        <f t="shared" si="0"/>
        <v/>
      </c>
      <c r="F32" s="42"/>
      <c r="G32" s="43"/>
      <c r="H32" s="172">
        <f>((G32-F32)+(G33-F33))</f>
        <v>0</v>
      </c>
      <c r="I32" s="173"/>
      <c r="J32" s="174"/>
      <c r="K32" s="185" t="str">
        <f>IF(OR(C32="Cp"),1,"")</f>
        <v/>
      </c>
      <c r="L32" s="161"/>
      <c r="M32" s="161"/>
      <c r="N32" s="161"/>
      <c r="O32" s="189"/>
      <c r="P32" s="40"/>
      <c r="Q32" s="40"/>
      <c r="R32" s="164">
        <f>((Q32-P32)-(Q33-P33))</f>
        <v>0</v>
      </c>
      <c r="S32" s="149"/>
      <c r="T32" s="166"/>
      <c r="U32" s="149"/>
      <c r="V32" s="150" t="str">
        <f>IF(OR(C32="SiA",C32="SeA"),1,"")</f>
        <v/>
      </c>
      <c r="W32" s="175"/>
      <c r="X32" s="44"/>
    </row>
    <row r="33" spans="1:24" ht="12.75" customHeight="1" x14ac:dyDescent="0.25">
      <c r="A33" s="248"/>
      <c r="B33" s="167"/>
      <c r="C33" s="168"/>
      <c r="D33" s="26" t="s">
        <v>32</v>
      </c>
      <c r="E33" s="170"/>
      <c r="F33" s="45"/>
      <c r="G33" s="45"/>
      <c r="H33" s="249"/>
      <c r="I33" s="173"/>
      <c r="J33" s="174"/>
      <c r="K33" s="185"/>
      <c r="L33" s="161"/>
      <c r="M33" s="161"/>
      <c r="N33" s="161"/>
      <c r="O33" s="190"/>
      <c r="P33" s="40"/>
      <c r="Q33" s="40"/>
      <c r="R33" s="191"/>
      <c r="S33" s="251"/>
      <c r="T33" s="252"/>
      <c r="U33" s="251"/>
      <c r="V33" s="150"/>
      <c r="W33" s="237"/>
      <c r="X33" s="24"/>
    </row>
    <row r="34" spans="1:24" ht="13.5" customHeight="1" x14ac:dyDescent="0.25">
      <c r="A34" s="248"/>
      <c r="B34" s="167">
        <f ca="1">DATE(Calendrier!$A$1,_xlfn.SHEET()-1,(ROW()/2)-1)</f>
        <v>43662</v>
      </c>
      <c r="C34" s="168"/>
      <c r="D34" s="26" t="s">
        <v>31</v>
      </c>
      <c r="E34" s="170" t="str">
        <f>IF(C34="","",IF(OR(C34="Cp",C34="AM",C34="Re",C34="Fe"),"",1))</f>
        <v/>
      </c>
      <c r="F34" s="46"/>
      <c r="G34" s="47"/>
      <c r="H34" s="246">
        <f>((G34-F34)+(G35-F35))</f>
        <v>0</v>
      </c>
      <c r="I34" s="173"/>
      <c r="J34" s="174"/>
      <c r="K34" s="185" t="str">
        <f>IF(OR(C34="Cp"),1,"")</f>
        <v/>
      </c>
      <c r="L34" s="161"/>
      <c r="M34" s="161"/>
      <c r="N34" s="161"/>
      <c r="O34" s="228"/>
      <c r="P34" s="40"/>
      <c r="Q34" s="40"/>
      <c r="R34" s="245">
        <f>((Q34-P34)-(Q35-P35))</f>
        <v>0</v>
      </c>
      <c r="S34" s="232"/>
      <c r="T34" s="234"/>
      <c r="U34" s="217"/>
      <c r="V34" s="150" t="str">
        <f>IF(OR(C34="SiA",C34="SeA"),1,"")</f>
        <v/>
      </c>
      <c r="W34" s="219"/>
      <c r="X34" s="24"/>
    </row>
    <row r="35" spans="1:24" ht="13.5" customHeight="1" x14ac:dyDescent="0.25">
      <c r="A35" s="48"/>
      <c r="B35" s="167"/>
      <c r="C35" s="168"/>
      <c r="D35" s="26" t="s">
        <v>32</v>
      </c>
      <c r="E35" s="170"/>
      <c r="F35" s="49"/>
      <c r="G35" s="50"/>
      <c r="H35" s="240"/>
      <c r="I35" s="173"/>
      <c r="J35" s="174"/>
      <c r="K35" s="185"/>
      <c r="L35" s="161"/>
      <c r="M35" s="161"/>
      <c r="N35" s="161"/>
      <c r="O35" s="228"/>
      <c r="P35" s="40"/>
      <c r="Q35" s="40"/>
      <c r="R35" s="230"/>
      <c r="S35" s="232"/>
      <c r="T35" s="234"/>
      <c r="U35" s="217"/>
      <c r="V35" s="150"/>
      <c r="W35" s="219"/>
      <c r="X35" s="24"/>
    </row>
    <row r="36" spans="1:24" ht="12.75" customHeight="1" x14ac:dyDescent="0.25">
      <c r="A36" s="48"/>
      <c r="B36" s="192">
        <f ca="1">DATE(Calendrier!$A$1,_xlfn.SHEET()-1,(ROW()/2)-1)</f>
        <v>43663</v>
      </c>
      <c r="C36" s="168"/>
      <c r="D36" s="51" t="s">
        <v>31</v>
      </c>
      <c r="E36" s="170" t="str">
        <f t="shared" ref="E36:E64" si="1">IF(C36="","",IF(OR(C36="Cp",C36="AM",C36="Re",C36="Fe"),"",1))</f>
        <v/>
      </c>
      <c r="F36" s="52"/>
      <c r="G36" s="53"/>
      <c r="H36" s="240">
        <f>((G36-F36)+(G37-F37))</f>
        <v>0</v>
      </c>
      <c r="I36" s="242"/>
      <c r="J36" s="184"/>
      <c r="K36" s="185" t="str">
        <f>IF(OR(C36="Cp"),1,"")</f>
        <v/>
      </c>
      <c r="L36" s="225"/>
      <c r="M36" s="226"/>
      <c r="N36" s="227"/>
      <c r="O36" s="228"/>
      <c r="P36" s="54"/>
      <c r="Q36" s="55"/>
      <c r="R36" s="230">
        <f>((Q36-P36)-(Q37-P37))</f>
        <v>0</v>
      </c>
      <c r="S36" s="232"/>
      <c r="T36" s="234"/>
      <c r="U36" s="217"/>
      <c r="V36" s="150" t="str">
        <f>IF(OR(C36="SiA",C36="SeA"),1,"")</f>
        <v/>
      </c>
      <c r="W36" s="219"/>
      <c r="X36" s="56"/>
    </row>
    <row r="37" spans="1:24" ht="12.75" customHeight="1" x14ac:dyDescent="0.25">
      <c r="A37" s="48"/>
      <c r="B37" s="238"/>
      <c r="C37" s="168"/>
      <c r="D37" s="20" t="s">
        <v>32</v>
      </c>
      <c r="E37" s="239"/>
      <c r="F37" s="57"/>
      <c r="G37" s="58"/>
      <c r="H37" s="241"/>
      <c r="I37" s="243"/>
      <c r="J37" s="244"/>
      <c r="K37" s="224"/>
      <c r="L37" s="221"/>
      <c r="M37" s="222"/>
      <c r="N37" s="223"/>
      <c r="O37" s="229"/>
      <c r="P37" s="28"/>
      <c r="Q37" s="29"/>
      <c r="R37" s="231"/>
      <c r="S37" s="233"/>
      <c r="T37" s="235"/>
      <c r="U37" s="218"/>
      <c r="V37" s="150"/>
      <c r="W37" s="220"/>
    </row>
    <row r="38" spans="1:24" ht="12.75" customHeight="1" x14ac:dyDescent="0.25">
      <c r="A38" s="48"/>
      <c r="B38" s="215">
        <f ca="1">DATE(Calendrier!$A$1,_xlfn.SHEET()-1,(ROW()/2)-1)</f>
        <v>43664</v>
      </c>
      <c r="C38" s="168"/>
      <c r="D38" s="30" t="s">
        <v>31</v>
      </c>
      <c r="E38" s="207" t="str">
        <f t="shared" si="1"/>
        <v/>
      </c>
      <c r="F38" s="59"/>
      <c r="G38" s="59"/>
      <c r="H38" s="199">
        <f>((G38-F38)+(G39-F39))</f>
        <v>0</v>
      </c>
      <c r="I38" s="210"/>
      <c r="J38" s="212"/>
      <c r="K38" s="202"/>
      <c r="L38" s="186"/>
      <c r="M38" s="187"/>
      <c r="N38" s="188"/>
      <c r="O38" s="195"/>
      <c r="P38" s="28"/>
      <c r="Q38" s="29"/>
      <c r="R38" s="164">
        <f>((Q38-P38)-(Q39-P39))</f>
        <v>0</v>
      </c>
      <c r="S38" s="236"/>
      <c r="T38" s="214"/>
      <c r="U38" s="236"/>
      <c r="V38" s="150" t="str">
        <f>IF(OR(C38="SiA",C38="SeA"),1,"")</f>
        <v/>
      </c>
      <c r="W38" s="237"/>
    </row>
    <row r="39" spans="1:24" ht="12.75" customHeight="1" x14ac:dyDescent="0.25">
      <c r="A39" s="48"/>
      <c r="B39" s="216"/>
      <c r="C39" s="168"/>
      <c r="D39" s="34" t="s">
        <v>32</v>
      </c>
      <c r="E39" s="208"/>
      <c r="F39" s="59"/>
      <c r="G39" s="59"/>
      <c r="H39" s="209"/>
      <c r="I39" s="211"/>
      <c r="J39" s="213"/>
      <c r="K39" s="203"/>
      <c r="L39" s="186"/>
      <c r="M39" s="187"/>
      <c r="N39" s="188"/>
      <c r="O39" s="204"/>
      <c r="P39" s="28"/>
      <c r="Q39" s="29"/>
      <c r="R39" s="191"/>
      <c r="S39" s="149"/>
      <c r="T39" s="166"/>
      <c r="U39" s="149"/>
      <c r="V39" s="150"/>
      <c r="W39" s="176"/>
    </row>
    <row r="40" spans="1:24" ht="12.75" customHeight="1" x14ac:dyDescent="0.25">
      <c r="A40" s="48"/>
      <c r="B40" s="215">
        <f ca="1">DATE(Calendrier!$A$1,_xlfn.SHEET()-1,(ROW()/2)-1)</f>
        <v>43665</v>
      </c>
      <c r="C40" s="168"/>
      <c r="D40" s="34" t="s">
        <v>31</v>
      </c>
      <c r="E40" s="207" t="str">
        <f t="shared" si="1"/>
        <v/>
      </c>
      <c r="F40" s="59"/>
      <c r="G40" s="59"/>
      <c r="H40" s="199">
        <f>((G40-F40)+(G41-F41))</f>
        <v>0</v>
      </c>
      <c r="I40" s="210"/>
      <c r="J40" s="212"/>
      <c r="K40" s="202" t="str">
        <f>IF(OR(C40="Cp"),1,"")</f>
        <v/>
      </c>
      <c r="L40" s="186"/>
      <c r="M40" s="187"/>
      <c r="N40" s="188"/>
      <c r="O40" s="195"/>
      <c r="P40" s="28"/>
      <c r="Q40" s="29"/>
      <c r="R40" s="164">
        <f>((Q40-P40)-(Q41-P41))</f>
        <v>0</v>
      </c>
      <c r="S40" s="149"/>
      <c r="T40" s="166"/>
      <c r="U40" s="149"/>
      <c r="V40" s="150" t="str">
        <f>IF(OR(C40="SiA",C40="SeA"),1,"")</f>
        <v/>
      </c>
      <c r="W40" s="175"/>
    </row>
    <row r="41" spans="1:24" ht="12.75" customHeight="1" x14ac:dyDescent="0.25">
      <c r="A41" s="48"/>
      <c r="B41" s="216"/>
      <c r="C41" s="168"/>
      <c r="D41" s="34" t="s">
        <v>32</v>
      </c>
      <c r="E41" s="208"/>
      <c r="F41" s="59"/>
      <c r="G41" s="59"/>
      <c r="H41" s="209"/>
      <c r="I41" s="211"/>
      <c r="J41" s="213"/>
      <c r="K41" s="203"/>
      <c r="L41" s="186"/>
      <c r="M41" s="187"/>
      <c r="N41" s="188"/>
      <c r="O41" s="204"/>
      <c r="P41" s="28"/>
      <c r="Q41" s="29"/>
      <c r="R41" s="191"/>
      <c r="S41" s="149"/>
      <c r="T41" s="166"/>
      <c r="U41" s="149"/>
      <c r="V41" s="150"/>
      <c r="W41" s="176"/>
    </row>
    <row r="42" spans="1:24" ht="12.75" customHeight="1" x14ac:dyDescent="0.25">
      <c r="A42" s="48"/>
      <c r="B42" s="215">
        <f ca="1">DATE(Calendrier!$A$1,_xlfn.SHEET()-1,(ROW()/2)-1)</f>
        <v>43666</v>
      </c>
      <c r="C42" s="168"/>
      <c r="D42" s="34" t="s">
        <v>31</v>
      </c>
      <c r="E42" s="207" t="str">
        <f t="shared" si="1"/>
        <v/>
      </c>
      <c r="F42" s="59"/>
      <c r="G42" s="59"/>
      <c r="H42" s="199">
        <f>((G42-F42)+(G43-F43))</f>
        <v>0</v>
      </c>
      <c r="I42" s="210"/>
      <c r="J42" s="212"/>
      <c r="K42" s="202" t="str">
        <f>IF(OR(C42="Cp"),1,"")</f>
        <v/>
      </c>
      <c r="L42" s="186"/>
      <c r="M42" s="187"/>
      <c r="N42" s="188"/>
      <c r="O42" s="195"/>
      <c r="P42" s="28"/>
      <c r="Q42" s="29"/>
      <c r="R42" s="164">
        <f>((Q42-P42)-(Q43-P43))</f>
        <v>0</v>
      </c>
      <c r="S42" s="149"/>
      <c r="T42" s="166"/>
      <c r="U42" s="149"/>
      <c r="V42" s="150" t="str">
        <f>IF(OR(C42="SiA",C42="SeA"),1,"")</f>
        <v/>
      </c>
      <c r="W42" s="175"/>
    </row>
    <row r="43" spans="1:24" ht="12.75" customHeight="1" x14ac:dyDescent="0.25">
      <c r="A43" s="48"/>
      <c r="B43" s="216"/>
      <c r="C43" s="168"/>
      <c r="D43" s="34" t="s">
        <v>32</v>
      </c>
      <c r="E43" s="208"/>
      <c r="F43" s="59"/>
      <c r="G43" s="59"/>
      <c r="H43" s="209"/>
      <c r="I43" s="211"/>
      <c r="J43" s="213"/>
      <c r="K43" s="203"/>
      <c r="L43" s="186"/>
      <c r="M43" s="187"/>
      <c r="N43" s="188"/>
      <c r="O43" s="204"/>
      <c r="P43" s="28"/>
      <c r="Q43" s="29"/>
      <c r="R43" s="191"/>
      <c r="S43" s="149"/>
      <c r="T43" s="166"/>
      <c r="U43" s="149"/>
      <c r="V43" s="150"/>
      <c r="W43" s="176"/>
    </row>
    <row r="44" spans="1:24" ht="12.75" customHeight="1" x14ac:dyDescent="0.25">
      <c r="A44" s="48"/>
      <c r="B44" s="205">
        <f ca="1">DATE(Calendrier!$A$1,_xlfn.SHEET()-1,(ROW()/2)-1)</f>
        <v>43667</v>
      </c>
      <c r="C44" s="168"/>
      <c r="D44" s="26" t="s">
        <v>31</v>
      </c>
      <c r="E44" s="207" t="str">
        <f t="shared" si="1"/>
        <v/>
      </c>
      <c r="F44" s="59"/>
      <c r="G44" s="59"/>
      <c r="H44" s="199">
        <f>((G44-F44)+(G45-F45))</f>
        <v>0</v>
      </c>
      <c r="I44" s="210"/>
      <c r="J44" s="212"/>
      <c r="K44" s="202" t="str">
        <f>IF(OR(C44="Cp"),1,"")</f>
        <v/>
      </c>
      <c r="L44" s="186"/>
      <c r="M44" s="187"/>
      <c r="N44" s="188"/>
      <c r="O44" s="195"/>
      <c r="P44" s="28"/>
      <c r="Q44" s="29"/>
      <c r="R44" s="164">
        <f>((Q44-P44)-(Q45-P45))</f>
        <v>0</v>
      </c>
      <c r="S44" s="149"/>
      <c r="T44" s="166"/>
      <c r="U44" s="149"/>
      <c r="V44" s="150" t="str">
        <f>IF(OR(C44="SiA",C44="SeA"),1,"")</f>
        <v/>
      </c>
      <c r="W44" s="175"/>
    </row>
    <row r="45" spans="1:24" ht="12.75" customHeight="1" x14ac:dyDescent="0.25">
      <c r="A45" s="48"/>
      <c r="B45" s="206"/>
      <c r="C45" s="168"/>
      <c r="D45" s="26" t="s">
        <v>32</v>
      </c>
      <c r="E45" s="208"/>
      <c r="F45" s="59"/>
      <c r="G45" s="59"/>
      <c r="H45" s="209"/>
      <c r="I45" s="211"/>
      <c r="J45" s="213"/>
      <c r="K45" s="203"/>
      <c r="L45" s="186"/>
      <c r="M45" s="187"/>
      <c r="N45" s="188"/>
      <c r="O45" s="204"/>
      <c r="P45" s="28"/>
      <c r="Q45" s="29"/>
      <c r="R45" s="191"/>
      <c r="S45" s="149"/>
      <c r="T45" s="166"/>
      <c r="U45" s="149"/>
      <c r="V45" s="150"/>
      <c r="W45" s="176"/>
    </row>
    <row r="46" spans="1:24" ht="12.75" customHeight="1" x14ac:dyDescent="0.25">
      <c r="A46" s="48"/>
      <c r="B46" s="205">
        <f ca="1">DATE(Calendrier!$A$1,_xlfn.SHEET()-1,(ROW()/2)-1)</f>
        <v>43668</v>
      </c>
      <c r="C46" s="168"/>
      <c r="D46" s="26" t="s">
        <v>31</v>
      </c>
      <c r="E46" s="207" t="str">
        <f t="shared" si="1"/>
        <v/>
      </c>
      <c r="F46" s="59"/>
      <c r="G46" s="59"/>
      <c r="H46" s="199">
        <f>((G46-F46)+(G47-F47))</f>
        <v>0</v>
      </c>
      <c r="I46" s="210"/>
      <c r="J46" s="212"/>
      <c r="K46" s="202" t="str">
        <f>IF(OR(C46="Cp"),1,"")</f>
        <v/>
      </c>
      <c r="L46" s="177"/>
      <c r="M46" s="178"/>
      <c r="N46" s="179"/>
      <c r="O46" s="195"/>
      <c r="P46" s="28"/>
      <c r="Q46" s="29"/>
      <c r="R46" s="164">
        <f>((Q46-P46)-(Q47-P47))</f>
        <v>0</v>
      </c>
      <c r="S46" s="149"/>
      <c r="T46" s="166"/>
      <c r="U46" s="149"/>
      <c r="V46" s="150" t="str">
        <f>IF(OR(C46="SiA",C46="SeA"),1,"")</f>
        <v/>
      </c>
      <c r="W46" s="175"/>
    </row>
    <row r="47" spans="1:24" ht="12.75" customHeight="1" x14ac:dyDescent="0.25">
      <c r="A47" s="48"/>
      <c r="B47" s="206"/>
      <c r="C47" s="168"/>
      <c r="D47" s="26" t="s">
        <v>32</v>
      </c>
      <c r="E47" s="208"/>
      <c r="F47" s="59"/>
      <c r="G47" s="59"/>
      <c r="H47" s="209"/>
      <c r="I47" s="211"/>
      <c r="J47" s="213"/>
      <c r="K47" s="203"/>
      <c r="L47" s="177"/>
      <c r="M47" s="178"/>
      <c r="N47" s="179"/>
      <c r="O47" s="204"/>
      <c r="P47" s="28"/>
      <c r="Q47" s="29"/>
      <c r="R47" s="191"/>
      <c r="S47" s="149"/>
      <c r="T47" s="166"/>
      <c r="U47" s="149"/>
      <c r="V47" s="150"/>
      <c r="W47" s="176"/>
    </row>
    <row r="48" spans="1:24" ht="12.75" customHeight="1" x14ac:dyDescent="0.25">
      <c r="A48" s="48"/>
      <c r="B48" s="196">
        <f ca="1">DATE(Calendrier!$A$1,_xlfn.SHEET()-1,(ROW()/2)-1)</f>
        <v>43669</v>
      </c>
      <c r="C48" s="168"/>
      <c r="D48" s="26" t="s">
        <v>31</v>
      </c>
      <c r="E48" s="198" t="str">
        <f t="shared" si="1"/>
        <v/>
      </c>
      <c r="F48" s="60"/>
      <c r="G48" s="60"/>
      <c r="H48" s="199">
        <f>((G48-F48)+(G49-F49))</f>
        <v>0</v>
      </c>
      <c r="I48" s="200"/>
      <c r="J48" s="201"/>
      <c r="K48" s="194" t="str">
        <f>IF(OR(C48="Cp"),1,"")</f>
        <v/>
      </c>
      <c r="L48" s="177"/>
      <c r="M48" s="178"/>
      <c r="N48" s="179"/>
      <c r="O48" s="195"/>
      <c r="P48" s="36"/>
      <c r="Q48" s="37"/>
      <c r="R48" s="164">
        <f>((Q48-P48)-(Q49-P49))</f>
        <v>0</v>
      </c>
      <c r="S48" s="149"/>
      <c r="T48" s="166"/>
      <c r="U48" s="149"/>
      <c r="V48" s="150" t="str">
        <f>IF(OR(C48="SiA",C48="SeA"),1,"")</f>
        <v/>
      </c>
      <c r="W48" s="175"/>
    </row>
    <row r="49" spans="1:23" ht="12.75" customHeight="1" x14ac:dyDescent="0.25">
      <c r="A49" s="48"/>
      <c r="B49" s="197"/>
      <c r="C49" s="168"/>
      <c r="D49" s="26" t="s">
        <v>32</v>
      </c>
      <c r="E49" s="180"/>
      <c r="F49" s="43"/>
      <c r="G49" s="43"/>
      <c r="H49" s="182"/>
      <c r="I49" s="183"/>
      <c r="J49" s="184"/>
      <c r="K49" s="185"/>
      <c r="L49" s="177"/>
      <c r="M49" s="178"/>
      <c r="N49" s="179"/>
      <c r="O49" s="190"/>
      <c r="P49" s="39"/>
      <c r="Q49" s="40"/>
      <c r="R49" s="191"/>
      <c r="S49" s="149"/>
      <c r="T49" s="166"/>
      <c r="U49" s="149"/>
      <c r="V49" s="150"/>
      <c r="W49" s="176"/>
    </row>
    <row r="50" spans="1:23" ht="12.75" customHeight="1" x14ac:dyDescent="0.25">
      <c r="A50" s="48"/>
      <c r="B50" s="193">
        <f ca="1">DATE(Calendrier!$A$1,_xlfn.SHEET()-1,(ROW()/2)-1)</f>
        <v>43670</v>
      </c>
      <c r="C50" s="168"/>
      <c r="D50" s="34" t="s">
        <v>31</v>
      </c>
      <c r="E50" s="180" t="str">
        <f t="shared" si="1"/>
        <v/>
      </c>
      <c r="F50" s="43"/>
      <c r="G50" s="43"/>
      <c r="H50" s="181">
        <f>((G50-F50)+(G51-F51))</f>
        <v>0</v>
      </c>
      <c r="I50" s="183"/>
      <c r="J50" s="184"/>
      <c r="K50" s="185" t="str">
        <f>IF(OR(C50="Cp"),1,"")</f>
        <v/>
      </c>
      <c r="L50" s="186"/>
      <c r="M50" s="187"/>
      <c r="N50" s="188"/>
      <c r="O50" s="189"/>
      <c r="P50" s="39"/>
      <c r="Q50" s="40"/>
      <c r="R50" s="164">
        <f>((Q50-P50)-(Q51-P51))</f>
        <v>0</v>
      </c>
      <c r="S50" s="149"/>
      <c r="T50" s="166"/>
      <c r="U50" s="149"/>
      <c r="V50" s="150" t="str">
        <f>IF(OR(C50="SiA",C50="SeA"),1,"")</f>
        <v/>
      </c>
      <c r="W50" s="175"/>
    </row>
    <row r="51" spans="1:23" ht="12.75" customHeight="1" x14ac:dyDescent="0.25">
      <c r="A51" s="48"/>
      <c r="B51" s="193"/>
      <c r="C51" s="168"/>
      <c r="D51" s="34" t="s">
        <v>32</v>
      </c>
      <c r="E51" s="180"/>
      <c r="F51" s="43"/>
      <c r="G51" s="43"/>
      <c r="H51" s="182"/>
      <c r="I51" s="183"/>
      <c r="J51" s="184"/>
      <c r="K51" s="185"/>
      <c r="L51" s="186"/>
      <c r="M51" s="187"/>
      <c r="N51" s="188"/>
      <c r="O51" s="190"/>
      <c r="P51" s="39"/>
      <c r="Q51" s="40"/>
      <c r="R51" s="191"/>
      <c r="S51" s="149"/>
      <c r="T51" s="166"/>
      <c r="U51" s="149"/>
      <c r="V51" s="150"/>
      <c r="W51" s="176"/>
    </row>
    <row r="52" spans="1:23" ht="12.75" customHeight="1" x14ac:dyDescent="0.25">
      <c r="A52" s="48"/>
      <c r="B52" s="193">
        <f ca="1">DATE(Calendrier!$A$1,_xlfn.SHEET()-1,(ROW()/2)-1)</f>
        <v>43671</v>
      </c>
      <c r="C52" s="168"/>
      <c r="D52" s="34" t="s">
        <v>31</v>
      </c>
      <c r="E52" s="180" t="str">
        <f t="shared" si="1"/>
        <v/>
      </c>
      <c r="F52" s="43"/>
      <c r="G52" s="43"/>
      <c r="H52" s="181">
        <f>((G52-F52)+(G53-F53))</f>
        <v>0</v>
      </c>
      <c r="I52" s="183"/>
      <c r="J52" s="184"/>
      <c r="K52" s="185" t="str">
        <f>IF(OR(C52="Cp"),1,"")</f>
        <v/>
      </c>
      <c r="L52" s="186"/>
      <c r="M52" s="187"/>
      <c r="N52" s="188"/>
      <c r="O52" s="189"/>
      <c r="P52" s="39"/>
      <c r="Q52" s="40"/>
      <c r="R52" s="164">
        <f>((Q52-P52)-(Q53-P53))</f>
        <v>0</v>
      </c>
      <c r="S52" s="149"/>
      <c r="T52" s="166"/>
      <c r="U52" s="149"/>
      <c r="V52" s="150" t="str">
        <f>IF(OR(C52="SiA",C52="SeA"),1,"")</f>
        <v/>
      </c>
      <c r="W52" s="175"/>
    </row>
    <row r="53" spans="1:23" ht="12.75" customHeight="1" x14ac:dyDescent="0.25">
      <c r="A53" s="48"/>
      <c r="B53" s="193"/>
      <c r="C53" s="168"/>
      <c r="D53" s="34" t="s">
        <v>32</v>
      </c>
      <c r="E53" s="180"/>
      <c r="F53" s="43"/>
      <c r="G53" s="43"/>
      <c r="H53" s="182"/>
      <c r="I53" s="183"/>
      <c r="J53" s="184"/>
      <c r="K53" s="185"/>
      <c r="L53" s="186"/>
      <c r="M53" s="187"/>
      <c r="N53" s="188"/>
      <c r="O53" s="190"/>
      <c r="P53" s="39"/>
      <c r="Q53" s="40"/>
      <c r="R53" s="191"/>
      <c r="S53" s="149"/>
      <c r="T53" s="166"/>
      <c r="U53" s="149"/>
      <c r="V53" s="150"/>
      <c r="W53" s="176"/>
    </row>
    <row r="54" spans="1:23" ht="12.75" customHeight="1" x14ac:dyDescent="0.25">
      <c r="A54" s="48"/>
      <c r="B54" s="193">
        <f ca="1">DATE(Calendrier!$A$1,_xlfn.SHEET()-1,(ROW()/2)-1)</f>
        <v>43672</v>
      </c>
      <c r="C54" s="168"/>
      <c r="D54" s="34" t="s">
        <v>31</v>
      </c>
      <c r="E54" s="180" t="str">
        <f t="shared" si="1"/>
        <v/>
      </c>
      <c r="F54" s="43"/>
      <c r="G54" s="43"/>
      <c r="H54" s="181">
        <f>((G54-F54)+(G55-F55))</f>
        <v>0</v>
      </c>
      <c r="I54" s="183"/>
      <c r="J54" s="184"/>
      <c r="K54" s="185" t="str">
        <f>IF(OR(C54="Cp"),1,"")</f>
        <v/>
      </c>
      <c r="L54" s="186"/>
      <c r="M54" s="187"/>
      <c r="N54" s="188"/>
      <c r="O54" s="189"/>
      <c r="P54" s="39"/>
      <c r="Q54" s="40"/>
      <c r="R54" s="164">
        <f>((Q54-P54)-(Q55-P55))</f>
        <v>0</v>
      </c>
      <c r="S54" s="149"/>
      <c r="T54" s="166"/>
      <c r="U54" s="149"/>
      <c r="V54" s="150" t="str">
        <f>IF(OR(C54="SiA",C54="SeA"),1,"")</f>
        <v/>
      </c>
      <c r="W54" s="175"/>
    </row>
    <row r="55" spans="1:23" ht="12.75" customHeight="1" x14ac:dyDescent="0.25">
      <c r="A55" s="48"/>
      <c r="B55" s="193"/>
      <c r="C55" s="168"/>
      <c r="D55" s="34" t="s">
        <v>32</v>
      </c>
      <c r="E55" s="180"/>
      <c r="F55" s="43"/>
      <c r="G55" s="43"/>
      <c r="H55" s="182"/>
      <c r="I55" s="183"/>
      <c r="J55" s="184"/>
      <c r="K55" s="185"/>
      <c r="L55" s="186"/>
      <c r="M55" s="187"/>
      <c r="N55" s="188"/>
      <c r="O55" s="190"/>
      <c r="P55" s="39"/>
      <c r="Q55" s="40"/>
      <c r="R55" s="191"/>
      <c r="S55" s="149"/>
      <c r="T55" s="166"/>
      <c r="U55" s="149"/>
      <c r="V55" s="150"/>
      <c r="W55" s="176"/>
    </row>
    <row r="56" spans="1:23" ht="12.75" customHeight="1" x14ac:dyDescent="0.25">
      <c r="A56" s="48"/>
      <c r="B56" s="193">
        <f ca="1">DATE(Calendrier!$A$1,_xlfn.SHEET()-1,(ROW()/2)-1)</f>
        <v>43673</v>
      </c>
      <c r="C56" s="168"/>
      <c r="D56" s="34" t="s">
        <v>31</v>
      </c>
      <c r="E56" s="180" t="str">
        <f t="shared" si="1"/>
        <v/>
      </c>
      <c r="F56" s="43"/>
      <c r="G56" s="43"/>
      <c r="H56" s="181">
        <f>((G56-F56)+(G57-F57))</f>
        <v>0</v>
      </c>
      <c r="I56" s="183"/>
      <c r="J56" s="184"/>
      <c r="K56" s="185" t="str">
        <f>IF(OR(C56="Cp"),1,"")</f>
        <v/>
      </c>
      <c r="L56" s="186"/>
      <c r="M56" s="187"/>
      <c r="N56" s="188"/>
      <c r="O56" s="189"/>
      <c r="P56" s="39"/>
      <c r="Q56" s="40"/>
      <c r="R56" s="164">
        <f>((Q56-P56)-(Q57-P57))</f>
        <v>0</v>
      </c>
      <c r="S56" s="149"/>
      <c r="T56" s="166"/>
      <c r="U56" s="149"/>
      <c r="V56" s="150" t="str">
        <f>IF(OR(C56="SiA",C56="SeA"),1,"")</f>
        <v/>
      </c>
      <c r="W56" s="175"/>
    </row>
    <row r="57" spans="1:23" ht="12.75" customHeight="1" x14ac:dyDescent="0.25">
      <c r="A57" s="48"/>
      <c r="B57" s="193"/>
      <c r="C57" s="168"/>
      <c r="D57" s="34" t="s">
        <v>32</v>
      </c>
      <c r="E57" s="180"/>
      <c r="F57" s="43"/>
      <c r="G57" s="43"/>
      <c r="H57" s="182"/>
      <c r="I57" s="183"/>
      <c r="J57" s="184"/>
      <c r="K57" s="185"/>
      <c r="L57" s="186"/>
      <c r="M57" s="187"/>
      <c r="N57" s="188"/>
      <c r="O57" s="190"/>
      <c r="P57" s="39"/>
      <c r="Q57" s="40"/>
      <c r="R57" s="191"/>
      <c r="S57" s="149"/>
      <c r="T57" s="166"/>
      <c r="U57" s="149"/>
      <c r="V57" s="150"/>
      <c r="W57" s="176"/>
    </row>
    <row r="58" spans="1:23" ht="12.75" customHeight="1" x14ac:dyDescent="0.25">
      <c r="A58" s="48"/>
      <c r="B58" s="192">
        <f ca="1">DATE(Calendrier!$A$1,_xlfn.SHEET()-1,(ROW()/2)-1)</f>
        <v>43674</v>
      </c>
      <c r="C58" s="168"/>
      <c r="D58" s="26" t="s">
        <v>31</v>
      </c>
      <c r="E58" s="180" t="str">
        <f t="shared" si="1"/>
        <v/>
      </c>
      <c r="F58" s="43"/>
      <c r="G58" s="43"/>
      <c r="H58" s="181">
        <f>((G58-F58)+(G59-F59))</f>
        <v>0</v>
      </c>
      <c r="I58" s="183"/>
      <c r="J58" s="184"/>
      <c r="K58" s="185" t="str">
        <f>IF(OR(C58="Cp"),1,"")</f>
        <v/>
      </c>
      <c r="L58" s="186"/>
      <c r="M58" s="187"/>
      <c r="N58" s="188"/>
      <c r="O58" s="189"/>
      <c r="P58" s="39"/>
      <c r="Q58" s="40"/>
      <c r="R58" s="164">
        <f>((Q58-P58)-(Q59-P59))</f>
        <v>0</v>
      </c>
      <c r="S58" s="149"/>
      <c r="T58" s="166"/>
      <c r="U58" s="149"/>
      <c r="V58" s="150" t="str">
        <f>IF(OR(C58="SiA",C58="SeA"),1,"")</f>
        <v/>
      </c>
      <c r="W58" s="175"/>
    </row>
    <row r="59" spans="1:23" ht="12.75" customHeight="1" x14ac:dyDescent="0.25">
      <c r="A59" s="48"/>
      <c r="B59" s="192"/>
      <c r="C59" s="168"/>
      <c r="D59" s="26" t="s">
        <v>32</v>
      </c>
      <c r="E59" s="180"/>
      <c r="F59" s="43"/>
      <c r="G59" s="43"/>
      <c r="H59" s="182"/>
      <c r="I59" s="183"/>
      <c r="J59" s="184"/>
      <c r="K59" s="185"/>
      <c r="L59" s="186"/>
      <c r="M59" s="187"/>
      <c r="N59" s="188"/>
      <c r="O59" s="190"/>
      <c r="P59" s="39"/>
      <c r="Q59" s="40"/>
      <c r="R59" s="191"/>
      <c r="S59" s="149"/>
      <c r="T59" s="166"/>
      <c r="U59" s="149"/>
      <c r="V59" s="150"/>
      <c r="W59" s="176"/>
    </row>
    <row r="60" spans="1:23" ht="12.75" customHeight="1" x14ac:dyDescent="0.25">
      <c r="A60" s="48"/>
      <c r="B60" s="192">
        <f ca="1">DATE(Calendrier!$A$1,_xlfn.SHEET()-1,(ROW()/2)-1)</f>
        <v>43675</v>
      </c>
      <c r="C60" s="168"/>
      <c r="D60" s="26" t="s">
        <v>31</v>
      </c>
      <c r="E60" s="180" t="str">
        <f t="shared" si="1"/>
        <v/>
      </c>
      <c r="F60" s="43"/>
      <c r="G60" s="43"/>
      <c r="H60" s="181">
        <f>((G60-F60)+(G61-F61))</f>
        <v>0</v>
      </c>
      <c r="I60" s="183"/>
      <c r="J60" s="184"/>
      <c r="K60" s="185" t="str">
        <f>IF(OR(C60="Cp"),1,"")</f>
        <v/>
      </c>
      <c r="L60" s="186"/>
      <c r="M60" s="187"/>
      <c r="N60" s="188"/>
      <c r="O60" s="189"/>
      <c r="P60" s="39"/>
      <c r="Q60" s="40"/>
      <c r="R60" s="164">
        <f>((Q60-P60)-(Q61-P61))</f>
        <v>0</v>
      </c>
      <c r="S60" s="149"/>
      <c r="T60" s="166"/>
      <c r="U60" s="149"/>
      <c r="V60" s="150" t="str">
        <f>IF(OR(C60="SiA",C60="SeA"),1,"")</f>
        <v/>
      </c>
      <c r="W60" s="175"/>
    </row>
    <row r="61" spans="1:23" ht="12.75" customHeight="1" x14ac:dyDescent="0.25">
      <c r="A61" s="48"/>
      <c r="B61" s="192"/>
      <c r="C61" s="168"/>
      <c r="D61" s="26" t="s">
        <v>32</v>
      </c>
      <c r="E61" s="180"/>
      <c r="F61" s="43"/>
      <c r="G61" s="43"/>
      <c r="H61" s="182"/>
      <c r="I61" s="183"/>
      <c r="J61" s="184"/>
      <c r="K61" s="185"/>
      <c r="L61" s="177"/>
      <c r="M61" s="178"/>
      <c r="N61" s="179"/>
      <c r="O61" s="190"/>
      <c r="P61" s="39"/>
      <c r="Q61" s="40"/>
      <c r="R61" s="191"/>
      <c r="S61" s="149"/>
      <c r="T61" s="166"/>
      <c r="U61" s="149"/>
      <c r="V61" s="150"/>
      <c r="W61" s="176"/>
    </row>
    <row r="62" spans="1:23" ht="12.75" customHeight="1" x14ac:dyDescent="0.25">
      <c r="A62" s="48"/>
      <c r="B62" s="167">
        <f ca="1">DATE(Calendrier!$A$1,_xlfn.SHEET()-1,(ROW()/2)-1)</f>
        <v>43676</v>
      </c>
      <c r="C62" s="168"/>
      <c r="D62" s="26" t="s">
        <v>31</v>
      </c>
      <c r="E62" s="180" t="str">
        <f t="shared" si="1"/>
        <v/>
      </c>
      <c r="F62" s="38"/>
      <c r="G62" s="38"/>
      <c r="H62" s="181">
        <f>((G62-F62)+(G63-F63))</f>
        <v>0</v>
      </c>
      <c r="I62" s="183"/>
      <c r="J62" s="184"/>
      <c r="K62" s="185" t="str">
        <f>IF(OR(C62="Cp"),1,"")</f>
        <v/>
      </c>
      <c r="L62" s="186"/>
      <c r="M62" s="187"/>
      <c r="N62" s="188"/>
      <c r="O62" s="189"/>
      <c r="P62" s="39"/>
      <c r="Q62" s="40"/>
      <c r="R62" s="164">
        <f>((Q62-P62)-(Q63-P63))</f>
        <v>0</v>
      </c>
      <c r="S62" s="149"/>
      <c r="T62" s="166"/>
      <c r="U62" s="149"/>
      <c r="V62" s="150" t="str">
        <f>IF(OR(C62="SiA",C62="SeA"),1,"")</f>
        <v/>
      </c>
      <c r="W62" s="175"/>
    </row>
    <row r="63" spans="1:23" ht="12.75" customHeight="1" x14ac:dyDescent="0.25">
      <c r="A63" s="48"/>
      <c r="B63" s="167"/>
      <c r="C63" s="168"/>
      <c r="D63" s="26" t="s">
        <v>32</v>
      </c>
      <c r="E63" s="180"/>
      <c r="F63" s="38"/>
      <c r="G63" s="38"/>
      <c r="H63" s="182"/>
      <c r="I63" s="183"/>
      <c r="J63" s="184"/>
      <c r="K63" s="185"/>
      <c r="L63" s="177"/>
      <c r="M63" s="178"/>
      <c r="N63" s="179"/>
      <c r="O63" s="190"/>
      <c r="P63" s="40"/>
      <c r="Q63" s="40"/>
      <c r="R63" s="191"/>
      <c r="S63" s="149"/>
      <c r="T63" s="166"/>
      <c r="U63" s="149"/>
      <c r="V63" s="150"/>
      <c r="W63" s="176"/>
    </row>
    <row r="64" spans="1:23" ht="13.5" customHeight="1" thickBot="1" x14ac:dyDescent="0.3">
      <c r="A64" s="48"/>
      <c r="B64" s="167">
        <f ca="1">DATE(Calendrier!$A$1,_xlfn.SHEET()-1,(ROW()/2)-1)</f>
        <v>43677</v>
      </c>
      <c r="C64" s="168"/>
      <c r="D64" s="26" t="s">
        <v>31</v>
      </c>
      <c r="E64" s="170" t="str">
        <f t="shared" si="1"/>
        <v/>
      </c>
      <c r="F64" s="42"/>
      <c r="G64" s="43"/>
      <c r="H64" s="172">
        <f>((G64-F64)+(G65-F65))</f>
        <v>0</v>
      </c>
      <c r="I64" s="173"/>
      <c r="J64" s="174"/>
      <c r="K64" s="159" t="str">
        <f>IF(OR(C64="Cp"),1,"")</f>
        <v/>
      </c>
      <c r="L64" s="161"/>
      <c r="M64" s="161"/>
      <c r="N64" s="161"/>
      <c r="O64" s="162"/>
      <c r="P64" s="61"/>
      <c r="Q64" s="40"/>
      <c r="R64" s="164">
        <f>((Q64-P64)-(Q65-P65))</f>
        <v>0</v>
      </c>
      <c r="S64" s="149"/>
      <c r="T64" s="166"/>
      <c r="U64" s="149"/>
      <c r="V64" s="150" t="str">
        <f>IF(OR(C64="SiA",C64="SeA"),1,"")</f>
        <v/>
      </c>
      <c r="W64" s="152"/>
    </row>
    <row r="65" spans="1:24" ht="13.5" customHeight="1" thickBot="1" x14ac:dyDescent="0.3">
      <c r="A65" s="62"/>
      <c r="B65" s="167"/>
      <c r="C65" s="169"/>
      <c r="D65" s="63" t="s">
        <v>32</v>
      </c>
      <c r="E65" s="171"/>
      <c r="F65" s="45"/>
      <c r="G65" s="45"/>
      <c r="H65" s="172"/>
      <c r="I65" s="173"/>
      <c r="J65" s="174"/>
      <c r="K65" s="160"/>
      <c r="L65" s="154"/>
      <c r="M65" s="154"/>
      <c r="N65" s="154"/>
      <c r="O65" s="163"/>
      <c r="P65" s="39"/>
      <c r="Q65" s="64"/>
      <c r="R65" s="165"/>
      <c r="S65" s="149"/>
      <c r="T65" s="166"/>
      <c r="U65" s="149"/>
      <c r="V65" s="151"/>
      <c r="W65" s="153"/>
    </row>
    <row r="66" spans="1:24" ht="16.5" thickBot="1" x14ac:dyDescent="0.3">
      <c r="B66" s="155" t="s">
        <v>36</v>
      </c>
      <c r="C66" s="156"/>
      <c r="E66" s="65">
        <f>SUM(E4:E65)</f>
        <v>2</v>
      </c>
      <c r="F66" s="157">
        <f>SUM(H4:H65)</f>
        <v>4</v>
      </c>
      <c r="G66" s="158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conditionalFormatting sqref="B62:U65 B4:B61 D4:U61 W4:W65">
    <cfRule type="expression" dxfId="33" priority="6">
      <formula>WEEKDAY(INDIRECT("$B"&amp;ROW()-MOD(ROW(),2)),2)&gt;5</formula>
    </cfRule>
  </conditionalFormatting>
  <conditionalFormatting sqref="C4:C61">
    <cfRule type="expression" dxfId="32" priority="4">
      <formula>WEEKDAY(INDIRECT("$B"&amp;ROW()-MOD(ROW(),2)),2)&gt;5</formula>
    </cfRule>
  </conditionalFormatting>
  <conditionalFormatting sqref="V4:V65">
    <cfRule type="expression" dxfId="31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79A2B87B-EE9A-448A-83BC-0211373C99F6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E42B5803-C107-4299-AFA9-33E14EAB96F8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DBE4FF77-493D-4B59-9175-7492D7E5DFA1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C82CE472-816B-4DB3-89B4-26DCEA54CAEC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1E7BF099-DC1E-4889-B871-2AC9F19628B2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2095E-B59C-4FB1-8BD3-31AAEB063E93}">
  <dimension ref="A1:AB66"/>
  <sheetViews>
    <sheetView showZeros="0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59" t="s">
        <v>12</v>
      </c>
      <c r="B3" s="9" t="s">
        <v>13</v>
      </c>
      <c r="C3" s="292" t="s">
        <v>14</v>
      </c>
      <c r="D3" s="293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94" t="s">
        <v>21</v>
      </c>
      <c r="M3" s="295"/>
      <c r="N3" s="296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91"/>
      <c r="B4" s="297">
        <f ca="1">DATE(Calendrier!$A$1,_xlfn.SHEET()-1,(ROW()/2)-1)</f>
        <v>43678</v>
      </c>
      <c r="C4" s="298" t="s">
        <v>120</v>
      </c>
      <c r="D4" s="20" t="s">
        <v>31</v>
      </c>
      <c r="E4" s="299">
        <f t="shared" ref="E4:E32" si="0">IF(C4="","",IF(OR(C4="Cp",C4="AM",C4="Re",C4="Fe"),"",1))</f>
        <v>1</v>
      </c>
      <c r="F4" s="21">
        <v>8</v>
      </c>
      <c r="G4" s="21">
        <v>10</v>
      </c>
      <c r="H4" s="275">
        <f>((G4-F4)+(G5-F5))</f>
        <v>2</v>
      </c>
      <c r="I4" s="276"/>
      <c r="J4" s="277"/>
      <c r="K4" s="278" t="str">
        <f>IF(OR(C4="Cp"),1,"")</f>
        <v/>
      </c>
      <c r="L4" s="284"/>
      <c r="M4" s="285"/>
      <c r="N4" s="286"/>
      <c r="O4" s="287"/>
      <c r="P4" s="22">
        <v>18</v>
      </c>
      <c r="Q4" s="23">
        <v>20</v>
      </c>
      <c r="R4" s="288">
        <f>((Q4-P4)-(Q5-P5))</f>
        <v>2</v>
      </c>
      <c r="S4" s="289"/>
      <c r="T4" s="290"/>
      <c r="U4" s="289"/>
      <c r="V4" s="307">
        <f>IF(OR(C4="SiA",C4="SeA"),1,"")</f>
        <v>1</v>
      </c>
      <c r="W4" s="281"/>
      <c r="X4" s="24"/>
      <c r="Y4" s="25" t="e">
        <f>SUM(#REF!)</f>
        <v>#REF!</v>
      </c>
      <c r="Z4" s="8"/>
    </row>
    <row r="5" spans="1:26" ht="13.5" customHeight="1" x14ac:dyDescent="0.25">
      <c r="A5" s="282" t="s">
        <v>39</v>
      </c>
      <c r="B5" s="269"/>
      <c r="C5" s="168"/>
      <c r="D5" s="26" t="s">
        <v>32</v>
      </c>
      <c r="E5" s="208"/>
      <c r="F5" s="27"/>
      <c r="G5" s="27"/>
      <c r="H5" s="270"/>
      <c r="I5" s="211"/>
      <c r="J5" s="272"/>
      <c r="K5" s="264"/>
      <c r="L5" s="186"/>
      <c r="M5" s="187"/>
      <c r="N5" s="188"/>
      <c r="O5" s="204"/>
      <c r="P5" s="28"/>
      <c r="Q5" s="29"/>
      <c r="R5" s="191"/>
      <c r="S5" s="149"/>
      <c r="T5" s="166"/>
      <c r="U5" s="149"/>
      <c r="V5" s="150"/>
      <c r="W5" s="176"/>
      <c r="X5" s="24"/>
      <c r="Y5" s="25"/>
      <c r="Z5" s="8"/>
    </row>
    <row r="6" spans="1:26" ht="12.75" customHeight="1" x14ac:dyDescent="0.25">
      <c r="A6" s="266"/>
      <c r="B6" s="268">
        <f ca="1">DATE(Calendrier!$A$1,_xlfn.SHEET()-1,(ROW()/2)-1)</f>
        <v>43679</v>
      </c>
      <c r="C6" s="168" t="s">
        <v>121</v>
      </c>
      <c r="D6" s="30" t="s">
        <v>31</v>
      </c>
      <c r="E6" s="207" t="str">
        <f t="shared" si="0"/>
        <v/>
      </c>
      <c r="F6" s="31"/>
      <c r="G6" s="31"/>
      <c r="H6" s="262">
        <f>((G6-F6)+(G7-F7))</f>
        <v>0</v>
      </c>
      <c r="I6" s="273"/>
      <c r="J6" s="271"/>
      <c r="K6" s="263">
        <f>IF(OR(C6="Cp"),1,"")</f>
        <v>1</v>
      </c>
      <c r="L6" s="186"/>
      <c r="M6" s="187"/>
      <c r="N6" s="188"/>
      <c r="O6" s="195"/>
      <c r="P6" s="28"/>
      <c r="Q6" s="29"/>
      <c r="R6" s="164">
        <f>((Q6-P6)-(Q7-P7))</f>
        <v>0</v>
      </c>
      <c r="S6" s="149"/>
      <c r="T6" s="166"/>
      <c r="U6" s="149"/>
      <c r="V6" s="150" t="str">
        <f>IF(OR(C6="SiA",C6="SeA"),1,"")</f>
        <v/>
      </c>
      <c r="W6" s="175"/>
      <c r="X6" s="32"/>
      <c r="Y6" s="33" t="e">
        <f>SUM(#REF!)</f>
        <v>#REF!</v>
      </c>
      <c r="Z6" s="8"/>
    </row>
    <row r="7" spans="1:26" ht="12.75" customHeight="1" x14ac:dyDescent="0.25">
      <c r="A7" s="266"/>
      <c r="B7" s="269"/>
      <c r="C7" s="168"/>
      <c r="D7" s="34" t="s">
        <v>32</v>
      </c>
      <c r="E7" s="208"/>
      <c r="F7" s="31"/>
      <c r="G7" s="31"/>
      <c r="H7" s="270"/>
      <c r="I7" s="274"/>
      <c r="J7" s="272"/>
      <c r="K7" s="264"/>
      <c r="L7" s="186"/>
      <c r="M7" s="187"/>
      <c r="N7" s="188"/>
      <c r="O7" s="204"/>
      <c r="P7" s="28"/>
      <c r="Q7" s="29"/>
      <c r="R7" s="191"/>
      <c r="S7" s="149"/>
      <c r="T7" s="166"/>
      <c r="U7" s="149"/>
      <c r="V7" s="150"/>
      <c r="W7" s="176"/>
      <c r="X7" s="32"/>
      <c r="Y7" s="33"/>
      <c r="Z7" s="8"/>
    </row>
    <row r="8" spans="1:26" ht="12.75" customHeight="1" x14ac:dyDescent="0.25">
      <c r="A8" s="266"/>
      <c r="B8" s="268">
        <f ca="1">DATE(Calendrier!$A$1,_xlfn.SHEET()-1,(ROW()/2)-1)</f>
        <v>43680</v>
      </c>
      <c r="C8" s="168" t="s">
        <v>122</v>
      </c>
      <c r="D8" s="34" t="s">
        <v>31</v>
      </c>
      <c r="E8" s="207">
        <f t="shared" si="0"/>
        <v>1</v>
      </c>
      <c r="F8" s="31"/>
      <c r="G8" s="31"/>
      <c r="H8" s="262">
        <f>((G8-F8)+(G9-F9))</f>
        <v>0</v>
      </c>
      <c r="I8" s="273"/>
      <c r="J8" s="271"/>
      <c r="K8" s="263" t="str">
        <f>IF(OR(C8="Cp"),1,"")</f>
        <v/>
      </c>
      <c r="L8" s="186"/>
      <c r="M8" s="187"/>
      <c r="N8" s="188"/>
      <c r="O8" s="195"/>
      <c r="P8" s="28"/>
      <c r="Q8" s="29"/>
      <c r="R8" s="164">
        <f>((Q8-P8)-(Q9-P9))</f>
        <v>0</v>
      </c>
      <c r="S8" s="149"/>
      <c r="T8" s="166"/>
      <c r="U8" s="149"/>
      <c r="V8" s="150">
        <f>IF(OR(C8="SiA",C8="SeA"),1,"")</f>
        <v>1</v>
      </c>
      <c r="W8" s="175"/>
      <c r="X8" s="32"/>
      <c r="Y8" s="33"/>
      <c r="Z8" s="8"/>
    </row>
    <row r="9" spans="1:26" ht="12.75" customHeight="1" x14ac:dyDescent="0.25">
      <c r="A9" s="266"/>
      <c r="B9" s="269"/>
      <c r="C9" s="168"/>
      <c r="D9" s="34" t="s">
        <v>32</v>
      </c>
      <c r="E9" s="208"/>
      <c r="F9" s="31"/>
      <c r="G9" s="31"/>
      <c r="H9" s="270"/>
      <c r="I9" s="274"/>
      <c r="J9" s="272"/>
      <c r="K9" s="264"/>
      <c r="L9" s="186"/>
      <c r="M9" s="187"/>
      <c r="N9" s="188"/>
      <c r="O9" s="204"/>
      <c r="P9" s="28"/>
      <c r="Q9" s="29"/>
      <c r="R9" s="191"/>
      <c r="S9" s="149"/>
      <c r="T9" s="166"/>
      <c r="U9" s="149"/>
      <c r="V9" s="150"/>
      <c r="W9" s="176"/>
      <c r="X9" s="32"/>
      <c r="Y9" s="33"/>
      <c r="Z9" s="8"/>
    </row>
    <row r="10" spans="1:26" ht="12.75" customHeight="1" x14ac:dyDescent="0.25">
      <c r="A10" s="266"/>
      <c r="B10" s="268">
        <f ca="1">DATE(Calendrier!$A$1,_xlfn.SHEET()-1,(ROW()/2)-1)</f>
        <v>43681</v>
      </c>
      <c r="C10" s="168"/>
      <c r="D10" s="34" t="s">
        <v>31</v>
      </c>
      <c r="E10" s="207" t="str">
        <f t="shared" si="0"/>
        <v/>
      </c>
      <c r="F10" s="31"/>
      <c r="G10" s="31"/>
      <c r="H10" s="262">
        <f>((G10-F10)+(G11-F11))</f>
        <v>0</v>
      </c>
      <c r="I10" s="273"/>
      <c r="J10" s="271"/>
      <c r="K10" s="263" t="str">
        <f>IF(OR(C10="Cp"),1,"")</f>
        <v/>
      </c>
      <c r="L10" s="186"/>
      <c r="M10" s="187"/>
      <c r="N10" s="188"/>
      <c r="O10" s="195"/>
      <c r="P10" s="28"/>
      <c r="Q10" s="29"/>
      <c r="R10" s="164">
        <f>((Q10-P10)-(Q11-P11))</f>
        <v>0</v>
      </c>
      <c r="S10" s="149"/>
      <c r="T10" s="166"/>
      <c r="U10" s="149"/>
      <c r="V10" s="150" t="str">
        <f>IF(OR(C10="SiA",C10="SeA"),1,"")</f>
        <v/>
      </c>
      <c r="W10" s="175"/>
      <c r="X10" s="32"/>
      <c r="Z10" s="8"/>
    </row>
    <row r="11" spans="1:26" ht="12.75" customHeight="1" x14ac:dyDescent="0.25">
      <c r="A11" s="266"/>
      <c r="B11" s="269"/>
      <c r="C11" s="168"/>
      <c r="D11" s="34" t="s">
        <v>32</v>
      </c>
      <c r="E11" s="208"/>
      <c r="F11" s="31"/>
      <c r="G11" s="31"/>
      <c r="H11" s="270"/>
      <c r="I11" s="274"/>
      <c r="J11" s="272"/>
      <c r="K11" s="264"/>
      <c r="L11" s="186"/>
      <c r="M11" s="187"/>
      <c r="N11" s="188"/>
      <c r="O11" s="204"/>
      <c r="P11" s="28"/>
      <c r="Q11" s="29"/>
      <c r="R11" s="191"/>
      <c r="S11" s="149"/>
      <c r="T11" s="166"/>
      <c r="U11" s="149"/>
      <c r="V11" s="150"/>
      <c r="W11" s="176"/>
      <c r="X11" s="32"/>
      <c r="Z11" s="8"/>
    </row>
    <row r="12" spans="1:26" ht="12.75" customHeight="1" x14ac:dyDescent="0.25">
      <c r="A12" s="266"/>
      <c r="B12" s="268">
        <f ca="1">DATE(Calendrier!$A$1,_xlfn.SHEET()-1,(ROW()/2)-1)</f>
        <v>43682</v>
      </c>
      <c r="C12" s="168"/>
      <c r="D12" s="26" t="s">
        <v>31</v>
      </c>
      <c r="E12" s="207" t="str">
        <f t="shared" si="0"/>
        <v/>
      </c>
      <c r="F12" s="31"/>
      <c r="G12" s="31"/>
      <c r="H12" s="262">
        <f>((G12-F12)+(G13-F13))</f>
        <v>0</v>
      </c>
      <c r="I12" s="210"/>
      <c r="J12" s="271"/>
      <c r="K12" s="263" t="str">
        <f>IF(OR(C12="Cp"),1,"")</f>
        <v/>
      </c>
      <c r="L12" s="186"/>
      <c r="M12" s="187"/>
      <c r="N12" s="188"/>
      <c r="O12" s="195"/>
      <c r="P12" s="28"/>
      <c r="Q12" s="29"/>
      <c r="R12" s="164">
        <f>((Q12-P12)-(Q13-P13))</f>
        <v>0</v>
      </c>
      <c r="S12" s="149"/>
      <c r="T12" s="166"/>
      <c r="U12" s="149"/>
      <c r="V12" s="150" t="str">
        <f>IF(OR(C12="SiA",C12="SeA"),1,"")</f>
        <v/>
      </c>
      <c r="W12" s="175"/>
      <c r="X12" s="32"/>
      <c r="Z12" s="8"/>
    </row>
    <row r="13" spans="1:26" ht="12.75" customHeight="1" x14ac:dyDescent="0.25">
      <c r="A13" s="266"/>
      <c r="B13" s="269"/>
      <c r="C13" s="168"/>
      <c r="D13" s="26" t="s">
        <v>32</v>
      </c>
      <c r="E13" s="208"/>
      <c r="F13" s="31"/>
      <c r="G13" s="31"/>
      <c r="H13" s="270"/>
      <c r="I13" s="211"/>
      <c r="J13" s="272"/>
      <c r="K13" s="264"/>
      <c r="L13" s="186"/>
      <c r="M13" s="187"/>
      <c r="N13" s="188"/>
      <c r="O13" s="204"/>
      <c r="P13" s="28"/>
      <c r="Q13" s="29"/>
      <c r="R13" s="191"/>
      <c r="S13" s="149"/>
      <c r="T13" s="166"/>
      <c r="U13" s="149"/>
      <c r="V13" s="150"/>
      <c r="W13" s="176"/>
      <c r="X13" s="32"/>
      <c r="Z13" s="8"/>
    </row>
    <row r="14" spans="1:26" ht="12.75" customHeight="1" thickBot="1" x14ac:dyDescent="0.3">
      <c r="A14" s="283"/>
      <c r="B14" s="268">
        <f ca="1">DATE(Calendrier!$A$1,_xlfn.SHEET()-1,(ROW()/2)-1)</f>
        <v>43683</v>
      </c>
      <c r="C14" s="168"/>
      <c r="D14" s="26" t="s">
        <v>31</v>
      </c>
      <c r="E14" s="207" t="str">
        <f t="shared" si="0"/>
        <v/>
      </c>
      <c r="F14" s="31"/>
      <c r="G14" s="31"/>
      <c r="H14" s="262">
        <f>((G14-F14)+(G15-F15))</f>
        <v>0</v>
      </c>
      <c r="I14" s="210"/>
      <c r="J14" s="271"/>
      <c r="K14" s="263" t="str">
        <f>IF(OR(C14="Cp"),1,"")</f>
        <v/>
      </c>
      <c r="L14" s="177"/>
      <c r="M14" s="178"/>
      <c r="N14" s="179"/>
      <c r="O14" s="195"/>
      <c r="P14" s="28"/>
      <c r="Q14" s="29"/>
      <c r="R14" s="164">
        <f>((Q14-P14)-(Q15-P15))</f>
        <v>0</v>
      </c>
      <c r="S14" s="149"/>
      <c r="T14" s="166"/>
      <c r="U14" s="149"/>
      <c r="V14" s="150" t="str">
        <f>IF(OR(C14="SiA",C14="SeA"),1,"")</f>
        <v/>
      </c>
      <c r="W14" s="175"/>
      <c r="X14" s="32"/>
      <c r="Z14" s="8"/>
    </row>
    <row r="15" spans="1:26" ht="13.5" customHeight="1" x14ac:dyDescent="0.25">
      <c r="A15" s="259" t="s">
        <v>33</v>
      </c>
      <c r="B15" s="269"/>
      <c r="C15" s="168"/>
      <c r="D15" s="26" t="s">
        <v>32</v>
      </c>
      <c r="E15" s="208"/>
      <c r="F15" s="31"/>
      <c r="G15" s="31"/>
      <c r="H15" s="270"/>
      <c r="I15" s="211"/>
      <c r="J15" s="272"/>
      <c r="K15" s="264"/>
      <c r="L15" s="177"/>
      <c r="M15" s="178"/>
      <c r="N15" s="179"/>
      <c r="O15" s="204"/>
      <c r="P15" s="28"/>
      <c r="Q15" s="29"/>
      <c r="R15" s="191"/>
      <c r="S15" s="149"/>
      <c r="T15" s="166"/>
      <c r="U15" s="149"/>
      <c r="V15" s="150"/>
      <c r="W15" s="176"/>
      <c r="X15" s="32"/>
      <c r="Z15" s="8"/>
    </row>
    <row r="16" spans="1:26" ht="12.75" customHeight="1" thickBot="1" x14ac:dyDescent="0.3">
      <c r="A16" s="260"/>
      <c r="B16" s="261">
        <f ca="1">DATE(Calendrier!$A$1,_xlfn.SHEET()-1,(ROW()/2)-1)</f>
        <v>43684</v>
      </c>
      <c r="C16" s="168"/>
      <c r="D16" s="26" t="s">
        <v>31</v>
      </c>
      <c r="E16" s="198" t="str">
        <f t="shared" si="0"/>
        <v/>
      </c>
      <c r="F16" s="35">
        <v>8</v>
      </c>
      <c r="G16" s="35">
        <v>10</v>
      </c>
      <c r="H16" s="262">
        <f>((G16-F16)+(G17-F17))</f>
        <v>2</v>
      </c>
      <c r="I16" s="200"/>
      <c r="J16" s="257"/>
      <c r="K16" s="258" t="str">
        <f>IF(OR(C16="Cp"),1,"")</f>
        <v/>
      </c>
      <c r="L16" s="177"/>
      <c r="M16" s="178"/>
      <c r="N16" s="179"/>
      <c r="O16" s="195"/>
      <c r="P16" s="36">
        <v>18</v>
      </c>
      <c r="Q16" s="37">
        <v>20</v>
      </c>
      <c r="R16" s="164">
        <f>((Q16-P16)-(Q17-P17))</f>
        <v>2</v>
      </c>
      <c r="S16" s="149"/>
      <c r="T16" s="166"/>
      <c r="U16" s="149"/>
      <c r="V16" s="150" t="str">
        <f>IF(OR(C16="SiA",C16="SeA"),1,"")</f>
        <v/>
      </c>
      <c r="W16" s="175"/>
      <c r="X16" s="24"/>
      <c r="Z16" s="8"/>
    </row>
    <row r="17" spans="1:28" ht="13.5" customHeight="1" x14ac:dyDescent="0.25">
      <c r="A17" s="265">
        <f>SUM(H16:H31)+SUM(R16:R31)</f>
        <v>4</v>
      </c>
      <c r="B17" s="193"/>
      <c r="C17" s="168"/>
      <c r="D17" s="26" t="s">
        <v>32</v>
      </c>
      <c r="E17" s="180"/>
      <c r="F17" s="38"/>
      <c r="G17" s="38"/>
      <c r="H17" s="255"/>
      <c r="I17" s="183"/>
      <c r="J17" s="256"/>
      <c r="K17" s="250"/>
      <c r="L17" s="177"/>
      <c r="M17" s="178"/>
      <c r="N17" s="179"/>
      <c r="O17" s="190"/>
      <c r="P17" s="39"/>
      <c r="Q17" s="40"/>
      <c r="R17" s="191"/>
      <c r="S17" s="149"/>
      <c r="T17" s="166"/>
      <c r="U17" s="149"/>
      <c r="V17" s="150"/>
      <c r="W17" s="176"/>
      <c r="X17" s="24"/>
      <c r="Z17" s="8"/>
    </row>
    <row r="18" spans="1:28" ht="12.75" customHeight="1" x14ac:dyDescent="0.25">
      <c r="A18" s="266"/>
      <c r="B18" s="193">
        <f ca="1">DATE(Calendrier!$A$1,_xlfn.SHEET()-1,(ROW()/2)-1)</f>
        <v>43685</v>
      </c>
      <c r="C18" s="168"/>
      <c r="D18" s="34" t="s">
        <v>31</v>
      </c>
      <c r="E18" s="180" t="str">
        <f t="shared" si="0"/>
        <v/>
      </c>
      <c r="F18" s="38"/>
      <c r="G18" s="38"/>
      <c r="H18" s="254">
        <f>((G18-F18)+(G19-F19))</f>
        <v>0</v>
      </c>
      <c r="I18" s="183"/>
      <c r="J18" s="256"/>
      <c r="K18" s="250" t="str">
        <f>IF(OR(C18="Cp"),1,"")</f>
        <v/>
      </c>
      <c r="L18" s="186"/>
      <c r="M18" s="187"/>
      <c r="N18" s="188"/>
      <c r="O18" s="189"/>
      <c r="P18" s="39"/>
      <c r="Q18" s="40"/>
      <c r="R18" s="164">
        <f>((Q18-P18)-(Q19-P19))</f>
        <v>0</v>
      </c>
      <c r="S18" s="149"/>
      <c r="T18" s="166"/>
      <c r="U18" s="149"/>
      <c r="V18" s="150" t="str">
        <f>IF(OR(C18="SiA",C18="SeA"),1,"")</f>
        <v/>
      </c>
      <c r="W18" s="175"/>
      <c r="X18" s="32"/>
      <c r="Z18" s="8"/>
    </row>
    <row r="19" spans="1:28" ht="12.75" customHeight="1" x14ac:dyDescent="0.25">
      <c r="A19" s="266"/>
      <c r="B19" s="193"/>
      <c r="C19" s="168"/>
      <c r="D19" s="34" t="s">
        <v>32</v>
      </c>
      <c r="E19" s="180"/>
      <c r="F19" s="38"/>
      <c r="G19" s="38"/>
      <c r="H19" s="255"/>
      <c r="I19" s="183"/>
      <c r="J19" s="256"/>
      <c r="K19" s="250"/>
      <c r="L19" s="186"/>
      <c r="M19" s="187"/>
      <c r="N19" s="188"/>
      <c r="O19" s="190"/>
      <c r="P19" s="39"/>
      <c r="Q19" s="40"/>
      <c r="R19" s="191"/>
      <c r="S19" s="149"/>
      <c r="T19" s="166"/>
      <c r="U19" s="149"/>
      <c r="V19" s="150"/>
      <c r="W19" s="176"/>
      <c r="X19" s="32"/>
      <c r="Z19" s="8"/>
    </row>
    <row r="20" spans="1:28" ht="12.75" customHeight="1" x14ac:dyDescent="0.25">
      <c r="A20" s="266"/>
      <c r="B20" s="193">
        <f ca="1">DATE(Calendrier!$A$1,_xlfn.SHEET()-1,(ROW()/2)-1)</f>
        <v>43686</v>
      </c>
      <c r="C20" s="168"/>
      <c r="D20" s="34" t="s">
        <v>31</v>
      </c>
      <c r="E20" s="180" t="str">
        <f t="shared" si="0"/>
        <v/>
      </c>
      <c r="F20" s="38"/>
      <c r="G20" s="38"/>
      <c r="H20" s="254">
        <f>((G20-F20)+(G21-F21))</f>
        <v>0</v>
      </c>
      <c r="I20" s="183"/>
      <c r="J20" s="256"/>
      <c r="K20" s="250" t="str">
        <f>IF(OR(C20="Cp"),1,"")</f>
        <v/>
      </c>
      <c r="L20" s="186"/>
      <c r="M20" s="187"/>
      <c r="N20" s="188"/>
      <c r="O20" s="189"/>
      <c r="P20" s="39"/>
      <c r="Q20" s="40"/>
      <c r="R20" s="164">
        <f>((Q20-P20)-(Q21-P21))</f>
        <v>0</v>
      </c>
      <c r="S20" s="149"/>
      <c r="T20" s="166"/>
      <c r="U20" s="149"/>
      <c r="V20" s="150" t="str">
        <f>IF(OR(C20="SiA",C20="SeA"),1,"")</f>
        <v/>
      </c>
      <c r="W20" s="175"/>
      <c r="X20" s="32"/>
      <c r="Z20" s="8"/>
    </row>
    <row r="21" spans="1:28" ht="12.75" customHeight="1" x14ac:dyDescent="0.25">
      <c r="A21" s="266"/>
      <c r="B21" s="193"/>
      <c r="C21" s="168"/>
      <c r="D21" s="34" t="s">
        <v>32</v>
      </c>
      <c r="E21" s="180"/>
      <c r="F21" s="38"/>
      <c r="G21" s="38"/>
      <c r="H21" s="255"/>
      <c r="I21" s="183"/>
      <c r="J21" s="256"/>
      <c r="K21" s="250"/>
      <c r="L21" s="186"/>
      <c r="M21" s="187"/>
      <c r="N21" s="188"/>
      <c r="O21" s="190"/>
      <c r="P21" s="39"/>
      <c r="Q21" s="40"/>
      <c r="R21" s="191"/>
      <c r="S21" s="149"/>
      <c r="T21" s="166"/>
      <c r="U21" s="149"/>
      <c r="V21" s="150"/>
      <c r="W21" s="176"/>
      <c r="X21" s="32"/>
      <c r="Z21" s="8"/>
    </row>
    <row r="22" spans="1:28" ht="12.75" customHeight="1" x14ac:dyDescent="0.25">
      <c r="A22" s="266"/>
      <c r="B22" s="193">
        <f ca="1">DATE(Calendrier!$A$1,_xlfn.SHEET()-1,(ROW()/2)-1)</f>
        <v>43687</v>
      </c>
      <c r="C22" s="168"/>
      <c r="D22" s="34" t="s">
        <v>31</v>
      </c>
      <c r="E22" s="180" t="str">
        <f t="shared" si="0"/>
        <v/>
      </c>
      <c r="F22" s="38"/>
      <c r="G22" s="38"/>
      <c r="H22" s="254">
        <f>((G22-F22)+(G23-F23))</f>
        <v>0</v>
      </c>
      <c r="I22" s="183"/>
      <c r="J22" s="256"/>
      <c r="K22" s="250" t="str">
        <f>IF(OR(C22="Cp"),1,"")</f>
        <v/>
      </c>
      <c r="L22" s="186"/>
      <c r="M22" s="187"/>
      <c r="N22" s="188"/>
      <c r="O22" s="189"/>
      <c r="P22" s="39"/>
      <c r="Q22" s="40"/>
      <c r="R22" s="164">
        <f>((Q22-P22)-(Q23-P23))</f>
        <v>0</v>
      </c>
      <c r="S22" s="149"/>
      <c r="T22" s="166"/>
      <c r="U22" s="149"/>
      <c r="V22" s="150" t="str">
        <f>IF(OR(C22="SiA",C22="SeA"),1,"")</f>
        <v/>
      </c>
      <c r="W22" s="175"/>
      <c r="X22" s="32"/>
      <c r="Z22" s="8"/>
    </row>
    <row r="23" spans="1:28" ht="12.75" customHeight="1" x14ac:dyDescent="0.25">
      <c r="A23" s="266"/>
      <c r="B23" s="193"/>
      <c r="C23" s="168"/>
      <c r="D23" s="34" t="s">
        <v>32</v>
      </c>
      <c r="E23" s="180"/>
      <c r="F23" s="38"/>
      <c r="G23" s="38"/>
      <c r="H23" s="255"/>
      <c r="I23" s="183"/>
      <c r="J23" s="256"/>
      <c r="K23" s="250"/>
      <c r="L23" s="186"/>
      <c r="M23" s="187"/>
      <c r="N23" s="188"/>
      <c r="O23" s="190"/>
      <c r="P23" s="39"/>
      <c r="Q23" s="40"/>
      <c r="R23" s="191"/>
      <c r="S23" s="149"/>
      <c r="T23" s="166"/>
      <c r="U23" s="149"/>
      <c r="V23" s="150"/>
      <c r="W23" s="176"/>
      <c r="X23" s="32"/>
      <c r="Z23" s="8"/>
    </row>
    <row r="24" spans="1:28" ht="12.75" customHeight="1" x14ac:dyDescent="0.25">
      <c r="A24" s="266"/>
      <c r="B24" s="193">
        <f ca="1">DATE(Calendrier!$A$1,_xlfn.SHEET()-1,(ROW()/2)-1)</f>
        <v>43688</v>
      </c>
      <c r="C24" s="168"/>
      <c r="D24" s="34" t="s">
        <v>31</v>
      </c>
      <c r="E24" s="180" t="str">
        <f t="shared" si="0"/>
        <v/>
      </c>
      <c r="F24" s="38"/>
      <c r="G24" s="38"/>
      <c r="H24" s="254">
        <f>((G24-F24)+(G25-F25))</f>
        <v>0</v>
      </c>
      <c r="I24" s="183"/>
      <c r="J24" s="256"/>
      <c r="K24" s="250" t="str">
        <f>IF(OR(C24="Cp"),1,"")</f>
        <v/>
      </c>
      <c r="L24" s="186"/>
      <c r="M24" s="187"/>
      <c r="N24" s="188"/>
      <c r="O24" s="189"/>
      <c r="P24" s="39"/>
      <c r="Q24" s="40"/>
      <c r="R24" s="164">
        <f>((Q24-P24)-(Q25-P25))</f>
        <v>0</v>
      </c>
      <c r="S24" s="149"/>
      <c r="T24" s="166"/>
      <c r="U24" s="149"/>
      <c r="V24" s="150" t="str">
        <f>IF(OR(C24="SiA",C24="SeA"),1,"")</f>
        <v/>
      </c>
      <c r="W24" s="175"/>
      <c r="X24" s="32"/>
    </row>
    <row r="25" spans="1:28" ht="12.75" customHeight="1" x14ac:dyDescent="0.25">
      <c r="A25" s="266"/>
      <c r="B25" s="193"/>
      <c r="C25" s="168"/>
      <c r="D25" s="34" t="s">
        <v>32</v>
      </c>
      <c r="E25" s="180"/>
      <c r="F25" s="38"/>
      <c r="G25" s="38"/>
      <c r="H25" s="255"/>
      <c r="I25" s="183"/>
      <c r="J25" s="256"/>
      <c r="K25" s="250"/>
      <c r="L25" s="186"/>
      <c r="M25" s="187"/>
      <c r="N25" s="188"/>
      <c r="O25" s="190"/>
      <c r="P25" s="39"/>
      <c r="Q25" s="40"/>
      <c r="R25" s="191"/>
      <c r="S25" s="149"/>
      <c r="T25" s="166"/>
      <c r="U25" s="149"/>
      <c r="V25" s="150"/>
      <c r="W25" s="176"/>
      <c r="X25" s="32"/>
    </row>
    <row r="26" spans="1:28" ht="12.75" customHeight="1" x14ac:dyDescent="0.25">
      <c r="A26" s="266"/>
      <c r="B26" s="193">
        <f ca="1">DATE(Calendrier!$A$1,_xlfn.SHEET()-1,(ROW()/2)-1)</f>
        <v>43689</v>
      </c>
      <c r="C26" s="168"/>
      <c r="D26" s="26" t="s">
        <v>31</v>
      </c>
      <c r="E26" s="180" t="str">
        <f t="shared" si="0"/>
        <v/>
      </c>
      <c r="F26" s="38"/>
      <c r="G26" s="38"/>
      <c r="H26" s="254">
        <f>((G26-F26)+(G27-F27))</f>
        <v>0</v>
      </c>
      <c r="I26" s="183"/>
      <c r="J26" s="256"/>
      <c r="K26" s="250" t="str">
        <f>IF(OR(C26="Cp"),1,"")</f>
        <v/>
      </c>
      <c r="L26" s="186"/>
      <c r="M26" s="187"/>
      <c r="N26" s="188"/>
      <c r="O26" s="189"/>
      <c r="P26" s="39"/>
      <c r="Q26" s="40"/>
      <c r="R26" s="164">
        <f>((Q26-P26)-(Q27-P27))</f>
        <v>0</v>
      </c>
      <c r="S26" s="149"/>
      <c r="T26" s="166"/>
      <c r="U26" s="149"/>
      <c r="V26" s="150" t="str">
        <f>IF(OR(C26="SiA",C26="SeA"),1,"")</f>
        <v/>
      </c>
      <c r="W26" s="175"/>
      <c r="X26" s="32"/>
      <c r="AB26" s="41"/>
    </row>
    <row r="27" spans="1:28" ht="12.75" customHeight="1" x14ac:dyDescent="0.25">
      <c r="A27" s="266"/>
      <c r="B27" s="193"/>
      <c r="C27" s="168"/>
      <c r="D27" s="26" t="s">
        <v>32</v>
      </c>
      <c r="E27" s="180"/>
      <c r="F27" s="38"/>
      <c r="G27" s="38"/>
      <c r="H27" s="255"/>
      <c r="I27" s="183"/>
      <c r="J27" s="256"/>
      <c r="K27" s="250"/>
      <c r="L27" s="186"/>
      <c r="M27" s="187"/>
      <c r="N27" s="188"/>
      <c r="O27" s="190"/>
      <c r="P27" s="39"/>
      <c r="Q27" s="40"/>
      <c r="R27" s="191"/>
      <c r="S27" s="149"/>
      <c r="T27" s="166"/>
      <c r="U27" s="149"/>
      <c r="V27" s="150"/>
      <c r="W27" s="176"/>
      <c r="X27" s="32"/>
      <c r="AB27" s="41"/>
    </row>
    <row r="28" spans="1:28" ht="12.75" customHeight="1" thickBot="1" x14ac:dyDescent="0.3">
      <c r="A28" s="267"/>
      <c r="B28" s="193">
        <f ca="1">DATE(Calendrier!$A$1,_xlfn.SHEET()-1,(ROW()/2)-1)</f>
        <v>43690</v>
      </c>
      <c r="C28" s="168"/>
      <c r="D28" s="26" t="s">
        <v>31</v>
      </c>
      <c r="E28" s="180" t="str">
        <f t="shared" si="0"/>
        <v/>
      </c>
      <c r="F28" s="38"/>
      <c r="G28" s="38"/>
      <c r="H28" s="254">
        <f>((G28-F28)+(G29-F29))</f>
        <v>0</v>
      </c>
      <c r="I28" s="183"/>
      <c r="J28" s="256"/>
      <c r="K28" s="250" t="str">
        <f>IF(OR(C28="Cp"),1,"")</f>
        <v/>
      </c>
      <c r="L28" s="186"/>
      <c r="M28" s="187"/>
      <c r="N28" s="188"/>
      <c r="O28" s="189"/>
      <c r="P28" s="39"/>
      <c r="Q28" s="40"/>
      <c r="R28" s="164">
        <f>((Q28-P28)-(Q29-P29))</f>
        <v>0</v>
      </c>
      <c r="S28" s="149"/>
      <c r="T28" s="166"/>
      <c r="U28" s="149"/>
      <c r="V28" s="150" t="str">
        <f>IF(OR(C28="SiA",C28="SeA"),1,"")</f>
        <v/>
      </c>
      <c r="W28" s="175"/>
      <c r="X28" s="32"/>
    </row>
    <row r="29" spans="1:28" ht="13.5" customHeight="1" thickBot="1" x14ac:dyDescent="0.3">
      <c r="A29" s="253" t="s">
        <v>34</v>
      </c>
      <c r="B29" s="193"/>
      <c r="C29" s="168"/>
      <c r="D29" s="26" t="s">
        <v>32</v>
      </c>
      <c r="E29" s="180"/>
      <c r="F29" s="38"/>
      <c r="G29" s="38"/>
      <c r="H29" s="255"/>
      <c r="I29" s="183"/>
      <c r="J29" s="256"/>
      <c r="K29" s="250"/>
      <c r="L29" s="177"/>
      <c r="M29" s="178"/>
      <c r="N29" s="179"/>
      <c r="O29" s="190"/>
      <c r="P29" s="39"/>
      <c r="Q29" s="40"/>
      <c r="R29" s="191"/>
      <c r="S29" s="149"/>
      <c r="T29" s="166"/>
      <c r="U29" s="149"/>
      <c r="V29" s="150"/>
      <c r="W29" s="176"/>
      <c r="X29" s="32"/>
    </row>
    <row r="30" spans="1:28" ht="13.5" customHeight="1" thickBot="1" x14ac:dyDescent="0.3">
      <c r="A30" s="253"/>
      <c r="B30" s="193">
        <f ca="1">DATE(Calendrier!$A$1,_xlfn.SHEET()-1,(ROW()/2)-1)</f>
        <v>43691</v>
      </c>
      <c r="C30" s="168"/>
      <c r="D30" s="26" t="s">
        <v>31</v>
      </c>
      <c r="E30" s="180" t="str">
        <f t="shared" si="0"/>
        <v/>
      </c>
      <c r="F30" s="38"/>
      <c r="G30" s="38"/>
      <c r="H30" s="254">
        <f>((G30-F30)+(G31-F31))</f>
        <v>0</v>
      </c>
      <c r="I30" s="183"/>
      <c r="J30" s="184"/>
      <c r="K30" s="250" t="str">
        <f>IF(OR(C30="Cp"),1,"")</f>
        <v/>
      </c>
      <c r="L30" s="186"/>
      <c r="M30" s="187"/>
      <c r="N30" s="188"/>
      <c r="O30" s="189"/>
      <c r="P30" s="39"/>
      <c r="Q30" s="40"/>
      <c r="R30" s="164">
        <f>((Q30-P30)-(Q31-P31))</f>
        <v>0</v>
      </c>
      <c r="S30" s="149"/>
      <c r="T30" s="166"/>
      <c r="U30" s="149"/>
      <c r="V30" s="150" t="str">
        <f>IF(OR(C30="SiA",C30="SeA"),1,"")</f>
        <v/>
      </c>
      <c r="W30" s="175"/>
      <c r="X30" s="24"/>
    </row>
    <row r="31" spans="1:28" ht="13.5" customHeight="1" x14ac:dyDescent="0.25">
      <c r="A31" s="247"/>
      <c r="B31" s="193"/>
      <c r="C31" s="168"/>
      <c r="D31" s="26" t="s">
        <v>32</v>
      </c>
      <c r="E31" s="180"/>
      <c r="F31" s="38"/>
      <c r="G31" s="38"/>
      <c r="H31" s="255"/>
      <c r="I31" s="183"/>
      <c r="J31" s="184"/>
      <c r="K31" s="250"/>
      <c r="L31" s="177"/>
      <c r="M31" s="178"/>
      <c r="N31" s="179"/>
      <c r="O31" s="190"/>
      <c r="P31" s="40"/>
      <c r="Q31" s="40"/>
      <c r="R31" s="191"/>
      <c r="S31" s="149"/>
      <c r="T31" s="166"/>
      <c r="U31" s="149"/>
      <c r="V31" s="150"/>
      <c r="W31" s="176"/>
      <c r="X31" s="24"/>
    </row>
    <row r="32" spans="1:28" ht="12.75" customHeight="1" x14ac:dyDescent="0.25">
      <c r="A32" s="248"/>
      <c r="B32" s="167">
        <f ca="1">DATE(Calendrier!$A$1,_xlfn.SHEET()-1,(ROW()/2)-1)</f>
        <v>43692</v>
      </c>
      <c r="C32" s="168"/>
      <c r="D32" s="26" t="s">
        <v>31</v>
      </c>
      <c r="E32" s="170" t="str">
        <f t="shared" si="0"/>
        <v/>
      </c>
      <c r="F32" s="42"/>
      <c r="G32" s="43"/>
      <c r="H32" s="172">
        <f>((G32-F32)+(G33-F33))</f>
        <v>0</v>
      </c>
      <c r="I32" s="173"/>
      <c r="J32" s="174"/>
      <c r="K32" s="185" t="str">
        <f>IF(OR(C32="Cp"),1,"")</f>
        <v/>
      </c>
      <c r="L32" s="161"/>
      <c r="M32" s="161"/>
      <c r="N32" s="161"/>
      <c r="O32" s="189"/>
      <c r="P32" s="40"/>
      <c r="Q32" s="40"/>
      <c r="R32" s="164">
        <f>((Q32-P32)-(Q33-P33))</f>
        <v>0</v>
      </c>
      <c r="S32" s="149"/>
      <c r="T32" s="166"/>
      <c r="U32" s="149"/>
      <c r="V32" s="150" t="str">
        <f>IF(OR(C32="SiA",C32="SeA"),1,"")</f>
        <v/>
      </c>
      <c r="W32" s="175"/>
      <c r="X32" s="44"/>
    </row>
    <row r="33" spans="1:24" ht="12.75" customHeight="1" x14ac:dyDescent="0.25">
      <c r="A33" s="248"/>
      <c r="B33" s="167"/>
      <c r="C33" s="168"/>
      <c r="D33" s="26" t="s">
        <v>32</v>
      </c>
      <c r="E33" s="170"/>
      <c r="F33" s="45"/>
      <c r="G33" s="45"/>
      <c r="H33" s="249"/>
      <c r="I33" s="173"/>
      <c r="J33" s="174"/>
      <c r="K33" s="185"/>
      <c r="L33" s="161"/>
      <c r="M33" s="161"/>
      <c r="N33" s="161"/>
      <c r="O33" s="190"/>
      <c r="P33" s="40"/>
      <c r="Q33" s="40"/>
      <c r="R33" s="191"/>
      <c r="S33" s="251"/>
      <c r="T33" s="252"/>
      <c r="U33" s="251"/>
      <c r="V33" s="150"/>
      <c r="W33" s="237"/>
      <c r="X33" s="24"/>
    </row>
    <row r="34" spans="1:24" ht="13.5" customHeight="1" x14ac:dyDescent="0.25">
      <c r="A34" s="248"/>
      <c r="B34" s="167">
        <f ca="1">DATE(Calendrier!$A$1,_xlfn.SHEET()-1,(ROW()/2)-1)</f>
        <v>43693</v>
      </c>
      <c r="C34" s="168"/>
      <c r="D34" s="26" t="s">
        <v>31</v>
      </c>
      <c r="E34" s="170" t="str">
        <f>IF(C34="","",IF(OR(C34="Cp",C34="AM",C34="Re",C34="Fe"),"",1))</f>
        <v/>
      </c>
      <c r="F34" s="46"/>
      <c r="G34" s="47"/>
      <c r="H34" s="246">
        <f>((G34-F34)+(G35-F35))</f>
        <v>0</v>
      </c>
      <c r="I34" s="173"/>
      <c r="J34" s="174"/>
      <c r="K34" s="185" t="str">
        <f>IF(OR(C34="Cp"),1,"")</f>
        <v/>
      </c>
      <c r="L34" s="161"/>
      <c r="M34" s="161"/>
      <c r="N34" s="161"/>
      <c r="O34" s="228"/>
      <c r="P34" s="40"/>
      <c r="Q34" s="40"/>
      <c r="R34" s="245">
        <f>((Q34-P34)-(Q35-P35))</f>
        <v>0</v>
      </c>
      <c r="S34" s="232"/>
      <c r="T34" s="234"/>
      <c r="U34" s="217"/>
      <c r="V34" s="150" t="str">
        <f>IF(OR(C34="SiA",C34="SeA"),1,"")</f>
        <v/>
      </c>
      <c r="W34" s="219"/>
      <c r="X34" s="24"/>
    </row>
    <row r="35" spans="1:24" ht="13.5" customHeight="1" x14ac:dyDescent="0.25">
      <c r="A35" s="48"/>
      <c r="B35" s="167"/>
      <c r="C35" s="168"/>
      <c r="D35" s="26" t="s">
        <v>32</v>
      </c>
      <c r="E35" s="170"/>
      <c r="F35" s="49"/>
      <c r="G35" s="50"/>
      <c r="H35" s="240"/>
      <c r="I35" s="173"/>
      <c r="J35" s="174"/>
      <c r="K35" s="185"/>
      <c r="L35" s="161"/>
      <c r="M35" s="161"/>
      <c r="N35" s="161"/>
      <c r="O35" s="228"/>
      <c r="P35" s="40"/>
      <c r="Q35" s="40"/>
      <c r="R35" s="230"/>
      <c r="S35" s="232"/>
      <c r="T35" s="234"/>
      <c r="U35" s="217"/>
      <c r="V35" s="150"/>
      <c r="W35" s="219"/>
      <c r="X35" s="24"/>
    </row>
    <row r="36" spans="1:24" ht="12.75" customHeight="1" x14ac:dyDescent="0.25">
      <c r="A36" s="48"/>
      <c r="B36" s="192">
        <f ca="1">DATE(Calendrier!$A$1,_xlfn.SHEET()-1,(ROW()/2)-1)</f>
        <v>43694</v>
      </c>
      <c r="C36" s="168"/>
      <c r="D36" s="51" t="s">
        <v>31</v>
      </c>
      <c r="E36" s="170" t="str">
        <f t="shared" ref="E36:E64" si="1">IF(C36="","",IF(OR(C36="Cp",C36="AM",C36="Re",C36="Fe"),"",1))</f>
        <v/>
      </c>
      <c r="F36" s="52"/>
      <c r="G36" s="53"/>
      <c r="H36" s="240">
        <f>((G36-F36)+(G37-F37))</f>
        <v>0</v>
      </c>
      <c r="I36" s="242"/>
      <c r="J36" s="184"/>
      <c r="K36" s="185" t="str">
        <f>IF(OR(C36="Cp"),1,"")</f>
        <v/>
      </c>
      <c r="L36" s="225"/>
      <c r="M36" s="226"/>
      <c r="N36" s="227"/>
      <c r="O36" s="228"/>
      <c r="P36" s="54"/>
      <c r="Q36" s="55"/>
      <c r="R36" s="230">
        <f>((Q36-P36)-(Q37-P37))</f>
        <v>0</v>
      </c>
      <c r="S36" s="232"/>
      <c r="T36" s="234"/>
      <c r="U36" s="217"/>
      <c r="V36" s="150" t="str">
        <f>IF(OR(C36="SiA",C36="SeA"),1,"")</f>
        <v/>
      </c>
      <c r="W36" s="219"/>
      <c r="X36" s="56"/>
    </row>
    <row r="37" spans="1:24" ht="12.75" customHeight="1" x14ac:dyDescent="0.25">
      <c r="A37" s="48"/>
      <c r="B37" s="238"/>
      <c r="C37" s="168"/>
      <c r="D37" s="20" t="s">
        <v>32</v>
      </c>
      <c r="E37" s="239"/>
      <c r="F37" s="57"/>
      <c r="G37" s="58"/>
      <c r="H37" s="241"/>
      <c r="I37" s="243"/>
      <c r="J37" s="244"/>
      <c r="K37" s="224"/>
      <c r="L37" s="221"/>
      <c r="M37" s="222"/>
      <c r="N37" s="223"/>
      <c r="O37" s="229"/>
      <c r="P37" s="28"/>
      <c r="Q37" s="29"/>
      <c r="R37" s="231"/>
      <c r="S37" s="233"/>
      <c r="T37" s="235"/>
      <c r="U37" s="218"/>
      <c r="V37" s="150"/>
      <c r="W37" s="220"/>
    </row>
    <row r="38" spans="1:24" ht="12.75" customHeight="1" x14ac:dyDescent="0.25">
      <c r="A38" s="48"/>
      <c r="B38" s="215">
        <f ca="1">DATE(Calendrier!$A$1,_xlfn.SHEET()-1,(ROW()/2)-1)</f>
        <v>43695</v>
      </c>
      <c r="C38" s="168"/>
      <c r="D38" s="30" t="s">
        <v>31</v>
      </c>
      <c r="E38" s="207" t="str">
        <f t="shared" si="1"/>
        <v/>
      </c>
      <c r="F38" s="59"/>
      <c r="G38" s="59"/>
      <c r="H38" s="199">
        <f>((G38-F38)+(G39-F39))</f>
        <v>0</v>
      </c>
      <c r="I38" s="210"/>
      <c r="J38" s="212"/>
      <c r="K38" s="202"/>
      <c r="L38" s="186"/>
      <c r="M38" s="187"/>
      <c r="N38" s="188"/>
      <c r="O38" s="195"/>
      <c r="P38" s="28"/>
      <c r="Q38" s="29"/>
      <c r="R38" s="164">
        <f>((Q38-P38)-(Q39-P39))</f>
        <v>0</v>
      </c>
      <c r="S38" s="236"/>
      <c r="T38" s="214"/>
      <c r="U38" s="236"/>
      <c r="V38" s="150" t="str">
        <f>IF(OR(C38="SiA",C38="SeA"),1,"")</f>
        <v/>
      </c>
      <c r="W38" s="237"/>
    </row>
    <row r="39" spans="1:24" ht="12.75" customHeight="1" x14ac:dyDescent="0.25">
      <c r="A39" s="48"/>
      <c r="B39" s="216"/>
      <c r="C39" s="168"/>
      <c r="D39" s="34" t="s">
        <v>32</v>
      </c>
      <c r="E39" s="208"/>
      <c r="F39" s="59"/>
      <c r="G39" s="59"/>
      <c r="H39" s="209"/>
      <c r="I39" s="211"/>
      <c r="J39" s="213"/>
      <c r="K39" s="203"/>
      <c r="L39" s="186"/>
      <c r="M39" s="187"/>
      <c r="N39" s="188"/>
      <c r="O39" s="204"/>
      <c r="P39" s="28"/>
      <c r="Q39" s="29"/>
      <c r="R39" s="191"/>
      <c r="S39" s="149"/>
      <c r="T39" s="166"/>
      <c r="U39" s="149"/>
      <c r="V39" s="150"/>
      <c r="W39" s="176"/>
    </row>
    <row r="40" spans="1:24" ht="12.75" customHeight="1" x14ac:dyDescent="0.25">
      <c r="A40" s="48"/>
      <c r="B40" s="215">
        <f ca="1">DATE(Calendrier!$A$1,_xlfn.SHEET()-1,(ROW()/2)-1)</f>
        <v>43696</v>
      </c>
      <c r="C40" s="168"/>
      <c r="D40" s="34" t="s">
        <v>31</v>
      </c>
      <c r="E40" s="207" t="str">
        <f t="shared" si="1"/>
        <v/>
      </c>
      <c r="F40" s="59"/>
      <c r="G40" s="59"/>
      <c r="H40" s="199">
        <f>((G40-F40)+(G41-F41))</f>
        <v>0</v>
      </c>
      <c r="I40" s="210"/>
      <c r="J40" s="212"/>
      <c r="K40" s="202" t="str">
        <f>IF(OR(C40="Cp"),1,"")</f>
        <v/>
      </c>
      <c r="L40" s="186"/>
      <c r="M40" s="187"/>
      <c r="N40" s="188"/>
      <c r="O40" s="195"/>
      <c r="P40" s="28"/>
      <c r="Q40" s="29"/>
      <c r="R40" s="164">
        <f>((Q40-P40)-(Q41-P41))</f>
        <v>0</v>
      </c>
      <c r="S40" s="149"/>
      <c r="T40" s="166"/>
      <c r="U40" s="149"/>
      <c r="V40" s="150" t="str">
        <f>IF(OR(C40="SiA",C40="SeA"),1,"")</f>
        <v/>
      </c>
      <c r="W40" s="175"/>
    </row>
    <row r="41" spans="1:24" ht="12.75" customHeight="1" x14ac:dyDescent="0.25">
      <c r="A41" s="48"/>
      <c r="B41" s="216"/>
      <c r="C41" s="168"/>
      <c r="D41" s="34" t="s">
        <v>32</v>
      </c>
      <c r="E41" s="208"/>
      <c r="F41" s="59"/>
      <c r="G41" s="59"/>
      <c r="H41" s="209"/>
      <c r="I41" s="211"/>
      <c r="J41" s="213"/>
      <c r="K41" s="203"/>
      <c r="L41" s="186"/>
      <c r="M41" s="187"/>
      <c r="N41" s="188"/>
      <c r="O41" s="204"/>
      <c r="P41" s="28"/>
      <c r="Q41" s="29"/>
      <c r="R41" s="191"/>
      <c r="S41" s="149"/>
      <c r="T41" s="166"/>
      <c r="U41" s="149"/>
      <c r="V41" s="150"/>
      <c r="W41" s="176"/>
    </row>
    <row r="42" spans="1:24" ht="12.75" customHeight="1" x14ac:dyDescent="0.25">
      <c r="A42" s="48"/>
      <c r="B42" s="215">
        <f ca="1">DATE(Calendrier!$A$1,_xlfn.SHEET()-1,(ROW()/2)-1)</f>
        <v>43697</v>
      </c>
      <c r="C42" s="168"/>
      <c r="D42" s="34" t="s">
        <v>31</v>
      </c>
      <c r="E42" s="207" t="str">
        <f t="shared" si="1"/>
        <v/>
      </c>
      <c r="F42" s="59"/>
      <c r="G42" s="59"/>
      <c r="H42" s="199">
        <f>((G42-F42)+(G43-F43))</f>
        <v>0</v>
      </c>
      <c r="I42" s="210"/>
      <c r="J42" s="212"/>
      <c r="K42" s="202" t="str">
        <f>IF(OR(C42="Cp"),1,"")</f>
        <v/>
      </c>
      <c r="L42" s="186"/>
      <c r="M42" s="187"/>
      <c r="N42" s="188"/>
      <c r="O42" s="195"/>
      <c r="P42" s="28"/>
      <c r="Q42" s="29"/>
      <c r="R42" s="164">
        <f>((Q42-P42)-(Q43-P43))</f>
        <v>0</v>
      </c>
      <c r="S42" s="149"/>
      <c r="T42" s="166"/>
      <c r="U42" s="149"/>
      <c r="V42" s="150" t="str">
        <f>IF(OR(C42="SiA",C42="SeA"),1,"")</f>
        <v/>
      </c>
      <c r="W42" s="175"/>
    </row>
    <row r="43" spans="1:24" ht="12.75" customHeight="1" x14ac:dyDescent="0.25">
      <c r="A43" s="48"/>
      <c r="B43" s="216"/>
      <c r="C43" s="168"/>
      <c r="D43" s="34" t="s">
        <v>32</v>
      </c>
      <c r="E43" s="208"/>
      <c r="F43" s="59"/>
      <c r="G43" s="59"/>
      <c r="H43" s="209"/>
      <c r="I43" s="211"/>
      <c r="J43" s="213"/>
      <c r="K43" s="203"/>
      <c r="L43" s="186"/>
      <c r="M43" s="187"/>
      <c r="N43" s="188"/>
      <c r="O43" s="204"/>
      <c r="P43" s="28"/>
      <c r="Q43" s="29"/>
      <c r="R43" s="191"/>
      <c r="S43" s="149"/>
      <c r="T43" s="166"/>
      <c r="U43" s="149"/>
      <c r="V43" s="150"/>
      <c r="W43" s="176"/>
    </row>
    <row r="44" spans="1:24" ht="12.75" customHeight="1" x14ac:dyDescent="0.25">
      <c r="A44" s="48"/>
      <c r="B44" s="205">
        <f ca="1">DATE(Calendrier!$A$1,_xlfn.SHEET()-1,(ROW()/2)-1)</f>
        <v>43698</v>
      </c>
      <c r="C44" s="168"/>
      <c r="D44" s="26" t="s">
        <v>31</v>
      </c>
      <c r="E44" s="207" t="str">
        <f t="shared" si="1"/>
        <v/>
      </c>
      <c r="F44" s="59"/>
      <c r="G44" s="59"/>
      <c r="H44" s="199">
        <f>((G44-F44)+(G45-F45))</f>
        <v>0</v>
      </c>
      <c r="I44" s="210"/>
      <c r="J44" s="212"/>
      <c r="K44" s="202" t="str">
        <f>IF(OR(C44="Cp"),1,"")</f>
        <v/>
      </c>
      <c r="L44" s="186"/>
      <c r="M44" s="187"/>
      <c r="N44" s="188"/>
      <c r="O44" s="195"/>
      <c r="P44" s="28"/>
      <c r="Q44" s="29"/>
      <c r="R44" s="164">
        <f>((Q44-P44)-(Q45-P45))</f>
        <v>0</v>
      </c>
      <c r="S44" s="149"/>
      <c r="T44" s="166"/>
      <c r="U44" s="149"/>
      <c r="V44" s="150" t="str">
        <f>IF(OR(C44="SiA",C44="SeA"),1,"")</f>
        <v/>
      </c>
      <c r="W44" s="175"/>
    </row>
    <row r="45" spans="1:24" ht="12.75" customHeight="1" x14ac:dyDescent="0.25">
      <c r="A45" s="48"/>
      <c r="B45" s="206"/>
      <c r="C45" s="168"/>
      <c r="D45" s="26" t="s">
        <v>32</v>
      </c>
      <c r="E45" s="208"/>
      <c r="F45" s="59"/>
      <c r="G45" s="59"/>
      <c r="H45" s="209"/>
      <c r="I45" s="211"/>
      <c r="J45" s="213"/>
      <c r="K45" s="203"/>
      <c r="L45" s="186"/>
      <c r="M45" s="187"/>
      <c r="N45" s="188"/>
      <c r="O45" s="204"/>
      <c r="P45" s="28"/>
      <c r="Q45" s="29"/>
      <c r="R45" s="191"/>
      <c r="S45" s="149"/>
      <c r="T45" s="166"/>
      <c r="U45" s="149"/>
      <c r="V45" s="150"/>
      <c r="W45" s="176"/>
    </row>
    <row r="46" spans="1:24" ht="12.75" customHeight="1" x14ac:dyDescent="0.25">
      <c r="A46" s="48"/>
      <c r="B46" s="205">
        <f ca="1">DATE(Calendrier!$A$1,_xlfn.SHEET()-1,(ROW()/2)-1)</f>
        <v>43699</v>
      </c>
      <c r="C46" s="168"/>
      <c r="D46" s="26" t="s">
        <v>31</v>
      </c>
      <c r="E46" s="207" t="str">
        <f t="shared" si="1"/>
        <v/>
      </c>
      <c r="F46" s="59"/>
      <c r="G46" s="59"/>
      <c r="H46" s="199">
        <f>((G46-F46)+(G47-F47))</f>
        <v>0</v>
      </c>
      <c r="I46" s="210"/>
      <c r="J46" s="212"/>
      <c r="K46" s="202" t="str">
        <f>IF(OR(C46="Cp"),1,"")</f>
        <v/>
      </c>
      <c r="L46" s="177"/>
      <c r="M46" s="178"/>
      <c r="N46" s="179"/>
      <c r="O46" s="195"/>
      <c r="P46" s="28"/>
      <c r="Q46" s="29"/>
      <c r="R46" s="164">
        <f>((Q46-P46)-(Q47-P47))</f>
        <v>0</v>
      </c>
      <c r="S46" s="149"/>
      <c r="T46" s="166"/>
      <c r="U46" s="149"/>
      <c r="V46" s="150" t="str">
        <f>IF(OR(C46="SiA",C46="SeA"),1,"")</f>
        <v/>
      </c>
      <c r="W46" s="175"/>
    </row>
    <row r="47" spans="1:24" ht="12.75" customHeight="1" x14ac:dyDescent="0.25">
      <c r="A47" s="48"/>
      <c r="B47" s="206"/>
      <c r="C47" s="168"/>
      <c r="D47" s="26" t="s">
        <v>32</v>
      </c>
      <c r="E47" s="208"/>
      <c r="F47" s="59"/>
      <c r="G47" s="59"/>
      <c r="H47" s="209"/>
      <c r="I47" s="211"/>
      <c r="J47" s="213"/>
      <c r="K47" s="203"/>
      <c r="L47" s="177"/>
      <c r="M47" s="178"/>
      <c r="N47" s="179"/>
      <c r="O47" s="204"/>
      <c r="P47" s="28"/>
      <c r="Q47" s="29"/>
      <c r="R47" s="191"/>
      <c r="S47" s="149"/>
      <c r="T47" s="166"/>
      <c r="U47" s="149"/>
      <c r="V47" s="150"/>
      <c r="W47" s="176"/>
    </row>
    <row r="48" spans="1:24" ht="12.75" customHeight="1" x14ac:dyDescent="0.25">
      <c r="A48" s="48"/>
      <c r="B48" s="196">
        <f ca="1">DATE(Calendrier!$A$1,_xlfn.SHEET()-1,(ROW()/2)-1)</f>
        <v>43700</v>
      </c>
      <c r="C48" s="168"/>
      <c r="D48" s="26" t="s">
        <v>31</v>
      </c>
      <c r="E48" s="198" t="str">
        <f t="shared" si="1"/>
        <v/>
      </c>
      <c r="F48" s="60"/>
      <c r="G48" s="60"/>
      <c r="H48" s="199">
        <f>((G48-F48)+(G49-F49))</f>
        <v>0</v>
      </c>
      <c r="I48" s="200"/>
      <c r="J48" s="201"/>
      <c r="K48" s="194" t="str">
        <f>IF(OR(C48="Cp"),1,"")</f>
        <v/>
      </c>
      <c r="L48" s="177"/>
      <c r="M48" s="178"/>
      <c r="N48" s="179"/>
      <c r="O48" s="195"/>
      <c r="P48" s="36"/>
      <c r="Q48" s="37"/>
      <c r="R48" s="164">
        <f>((Q48-P48)-(Q49-P49))</f>
        <v>0</v>
      </c>
      <c r="S48" s="149"/>
      <c r="T48" s="166"/>
      <c r="U48" s="149"/>
      <c r="V48" s="150" t="str">
        <f>IF(OR(C48="SiA",C48="SeA"),1,"")</f>
        <v/>
      </c>
      <c r="W48" s="175"/>
    </row>
    <row r="49" spans="1:23" ht="12.75" customHeight="1" x14ac:dyDescent="0.25">
      <c r="A49" s="48"/>
      <c r="B49" s="197"/>
      <c r="C49" s="168"/>
      <c r="D49" s="26" t="s">
        <v>32</v>
      </c>
      <c r="E49" s="180"/>
      <c r="F49" s="43"/>
      <c r="G49" s="43"/>
      <c r="H49" s="182"/>
      <c r="I49" s="183"/>
      <c r="J49" s="184"/>
      <c r="K49" s="185"/>
      <c r="L49" s="177"/>
      <c r="M49" s="178"/>
      <c r="N49" s="179"/>
      <c r="O49" s="190"/>
      <c r="P49" s="39"/>
      <c r="Q49" s="40"/>
      <c r="R49" s="191"/>
      <c r="S49" s="149"/>
      <c r="T49" s="166"/>
      <c r="U49" s="149"/>
      <c r="V49" s="150"/>
      <c r="W49" s="176"/>
    </row>
    <row r="50" spans="1:23" ht="12.75" customHeight="1" x14ac:dyDescent="0.25">
      <c r="A50" s="48"/>
      <c r="B50" s="193">
        <f ca="1">DATE(Calendrier!$A$1,_xlfn.SHEET()-1,(ROW()/2)-1)</f>
        <v>43701</v>
      </c>
      <c r="C50" s="168"/>
      <c r="D50" s="34" t="s">
        <v>31</v>
      </c>
      <c r="E50" s="180" t="str">
        <f t="shared" si="1"/>
        <v/>
      </c>
      <c r="F50" s="43"/>
      <c r="G50" s="43"/>
      <c r="H50" s="181">
        <f>((G50-F50)+(G51-F51))</f>
        <v>0</v>
      </c>
      <c r="I50" s="183"/>
      <c r="J50" s="184"/>
      <c r="K50" s="185" t="str">
        <f>IF(OR(C50="Cp"),1,"")</f>
        <v/>
      </c>
      <c r="L50" s="186"/>
      <c r="M50" s="187"/>
      <c r="N50" s="188"/>
      <c r="O50" s="189"/>
      <c r="P50" s="39"/>
      <c r="Q50" s="40"/>
      <c r="R50" s="164">
        <f>((Q50-P50)-(Q51-P51))</f>
        <v>0</v>
      </c>
      <c r="S50" s="149"/>
      <c r="T50" s="166"/>
      <c r="U50" s="149"/>
      <c r="V50" s="150" t="str">
        <f>IF(OR(C50="SiA",C50="SeA"),1,"")</f>
        <v/>
      </c>
      <c r="W50" s="175"/>
    </row>
    <row r="51" spans="1:23" ht="12.75" customHeight="1" x14ac:dyDescent="0.25">
      <c r="A51" s="48"/>
      <c r="B51" s="193"/>
      <c r="C51" s="168"/>
      <c r="D51" s="34" t="s">
        <v>32</v>
      </c>
      <c r="E51" s="180"/>
      <c r="F51" s="43"/>
      <c r="G51" s="43"/>
      <c r="H51" s="182"/>
      <c r="I51" s="183"/>
      <c r="J51" s="184"/>
      <c r="K51" s="185"/>
      <c r="L51" s="186"/>
      <c r="M51" s="187"/>
      <c r="N51" s="188"/>
      <c r="O51" s="190"/>
      <c r="P51" s="39"/>
      <c r="Q51" s="40"/>
      <c r="R51" s="191"/>
      <c r="S51" s="149"/>
      <c r="T51" s="166"/>
      <c r="U51" s="149"/>
      <c r="V51" s="150"/>
      <c r="W51" s="176"/>
    </row>
    <row r="52" spans="1:23" ht="12.75" customHeight="1" x14ac:dyDescent="0.25">
      <c r="A52" s="48"/>
      <c r="B52" s="193">
        <f ca="1">DATE(Calendrier!$A$1,_xlfn.SHEET()-1,(ROW()/2)-1)</f>
        <v>43702</v>
      </c>
      <c r="C52" s="168"/>
      <c r="D52" s="34" t="s">
        <v>31</v>
      </c>
      <c r="E52" s="180" t="str">
        <f t="shared" si="1"/>
        <v/>
      </c>
      <c r="F52" s="43"/>
      <c r="G52" s="43"/>
      <c r="H52" s="181">
        <f>((G52-F52)+(G53-F53))</f>
        <v>0</v>
      </c>
      <c r="I52" s="183"/>
      <c r="J52" s="184"/>
      <c r="K52" s="185" t="str">
        <f>IF(OR(C52="Cp"),1,"")</f>
        <v/>
      </c>
      <c r="L52" s="186"/>
      <c r="M52" s="187"/>
      <c r="N52" s="188"/>
      <c r="O52" s="189"/>
      <c r="P52" s="39"/>
      <c r="Q52" s="40"/>
      <c r="R52" s="164">
        <f>((Q52-P52)-(Q53-P53))</f>
        <v>0</v>
      </c>
      <c r="S52" s="149"/>
      <c r="T52" s="166"/>
      <c r="U52" s="149"/>
      <c r="V52" s="150" t="str">
        <f>IF(OR(C52="SiA",C52="SeA"),1,"")</f>
        <v/>
      </c>
      <c r="W52" s="175"/>
    </row>
    <row r="53" spans="1:23" ht="12.75" customHeight="1" x14ac:dyDescent="0.25">
      <c r="A53" s="48"/>
      <c r="B53" s="193"/>
      <c r="C53" s="168"/>
      <c r="D53" s="34" t="s">
        <v>32</v>
      </c>
      <c r="E53" s="180"/>
      <c r="F53" s="43"/>
      <c r="G53" s="43"/>
      <c r="H53" s="182"/>
      <c r="I53" s="183"/>
      <c r="J53" s="184"/>
      <c r="K53" s="185"/>
      <c r="L53" s="186"/>
      <c r="M53" s="187"/>
      <c r="N53" s="188"/>
      <c r="O53" s="190"/>
      <c r="P53" s="39"/>
      <c r="Q53" s="40"/>
      <c r="R53" s="191"/>
      <c r="S53" s="149"/>
      <c r="T53" s="166"/>
      <c r="U53" s="149"/>
      <c r="V53" s="150"/>
      <c r="W53" s="176"/>
    </row>
    <row r="54" spans="1:23" ht="12.75" customHeight="1" x14ac:dyDescent="0.25">
      <c r="A54" s="48"/>
      <c r="B54" s="193">
        <f ca="1">DATE(Calendrier!$A$1,_xlfn.SHEET()-1,(ROW()/2)-1)</f>
        <v>43703</v>
      </c>
      <c r="C54" s="168"/>
      <c r="D54" s="34" t="s">
        <v>31</v>
      </c>
      <c r="E54" s="180" t="str">
        <f t="shared" si="1"/>
        <v/>
      </c>
      <c r="F54" s="43"/>
      <c r="G54" s="43"/>
      <c r="H54" s="181">
        <f>((G54-F54)+(G55-F55))</f>
        <v>0</v>
      </c>
      <c r="I54" s="183"/>
      <c r="J54" s="184"/>
      <c r="K54" s="185" t="str">
        <f>IF(OR(C54="Cp"),1,"")</f>
        <v/>
      </c>
      <c r="L54" s="186"/>
      <c r="M54" s="187"/>
      <c r="N54" s="188"/>
      <c r="O54" s="189"/>
      <c r="P54" s="39"/>
      <c r="Q54" s="40"/>
      <c r="R54" s="164">
        <f>((Q54-P54)-(Q55-P55))</f>
        <v>0</v>
      </c>
      <c r="S54" s="149"/>
      <c r="T54" s="166"/>
      <c r="U54" s="149"/>
      <c r="V54" s="150" t="str">
        <f>IF(OR(C54="SiA",C54="SeA"),1,"")</f>
        <v/>
      </c>
      <c r="W54" s="175"/>
    </row>
    <row r="55" spans="1:23" ht="12.75" customHeight="1" x14ac:dyDescent="0.25">
      <c r="A55" s="48"/>
      <c r="B55" s="193"/>
      <c r="C55" s="168"/>
      <c r="D55" s="34" t="s">
        <v>32</v>
      </c>
      <c r="E55" s="180"/>
      <c r="F55" s="43"/>
      <c r="G55" s="43"/>
      <c r="H55" s="182"/>
      <c r="I55" s="183"/>
      <c r="J55" s="184"/>
      <c r="K55" s="185"/>
      <c r="L55" s="186"/>
      <c r="M55" s="187"/>
      <c r="N55" s="188"/>
      <c r="O55" s="190"/>
      <c r="P55" s="39"/>
      <c r="Q55" s="40"/>
      <c r="R55" s="191"/>
      <c r="S55" s="149"/>
      <c r="T55" s="166"/>
      <c r="U55" s="149"/>
      <c r="V55" s="150"/>
      <c r="W55" s="176"/>
    </row>
    <row r="56" spans="1:23" ht="12.75" customHeight="1" x14ac:dyDescent="0.25">
      <c r="A56" s="48"/>
      <c r="B56" s="193">
        <f ca="1">DATE(Calendrier!$A$1,_xlfn.SHEET()-1,(ROW()/2)-1)</f>
        <v>43704</v>
      </c>
      <c r="C56" s="168"/>
      <c r="D56" s="34" t="s">
        <v>31</v>
      </c>
      <c r="E56" s="180" t="str">
        <f t="shared" si="1"/>
        <v/>
      </c>
      <c r="F56" s="43"/>
      <c r="G56" s="43"/>
      <c r="H56" s="181">
        <f>((G56-F56)+(G57-F57))</f>
        <v>0</v>
      </c>
      <c r="I56" s="183"/>
      <c r="J56" s="184"/>
      <c r="K56" s="185" t="str">
        <f>IF(OR(C56="Cp"),1,"")</f>
        <v/>
      </c>
      <c r="L56" s="186"/>
      <c r="M56" s="187"/>
      <c r="N56" s="188"/>
      <c r="O56" s="189"/>
      <c r="P56" s="39"/>
      <c r="Q56" s="40"/>
      <c r="R56" s="164">
        <f>((Q56-P56)-(Q57-P57))</f>
        <v>0</v>
      </c>
      <c r="S56" s="149"/>
      <c r="T56" s="166"/>
      <c r="U56" s="149"/>
      <c r="V56" s="150" t="str">
        <f>IF(OR(C56="SiA",C56="SeA"),1,"")</f>
        <v/>
      </c>
      <c r="W56" s="175"/>
    </row>
    <row r="57" spans="1:23" ht="12.75" customHeight="1" x14ac:dyDescent="0.25">
      <c r="A57" s="48"/>
      <c r="B57" s="193"/>
      <c r="C57" s="168"/>
      <c r="D57" s="34" t="s">
        <v>32</v>
      </c>
      <c r="E57" s="180"/>
      <c r="F57" s="43"/>
      <c r="G57" s="43"/>
      <c r="H57" s="182"/>
      <c r="I57" s="183"/>
      <c r="J57" s="184"/>
      <c r="K57" s="185"/>
      <c r="L57" s="186"/>
      <c r="M57" s="187"/>
      <c r="N57" s="188"/>
      <c r="O57" s="190"/>
      <c r="P57" s="39"/>
      <c r="Q57" s="40"/>
      <c r="R57" s="191"/>
      <c r="S57" s="149"/>
      <c r="T57" s="166"/>
      <c r="U57" s="149"/>
      <c r="V57" s="150"/>
      <c r="W57" s="176"/>
    </row>
    <row r="58" spans="1:23" ht="12.75" customHeight="1" x14ac:dyDescent="0.25">
      <c r="A58" s="48"/>
      <c r="B58" s="192">
        <f ca="1">DATE(Calendrier!$A$1,_xlfn.SHEET()-1,(ROW()/2)-1)</f>
        <v>43705</v>
      </c>
      <c r="C58" s="168"/>
      <c r="D58" s="26" t="s">
        <v>31</v>
      </c>
      <c r="E58" s="180" t="str">
        <f t="shared" si="1"/>
        <v/>
      </c>
      <c r="F58" s="43"/>
      <c r="G58" s="43"/>
      <c r="H58" s="181">
        <f>((G58-F58)+(G59-F59))</f>
        <v>0</v>
      </c>
      <c r="I58" s="183"/>
      <c r="J58" s="184"/>
      <c r="K58" s="185" t="str">
        <f>IF(OR(C58="Cp"),1,"")</f>
        <v/>
      </c>
      <c r="L58" s="186"/>
      <c r="M58" s="187"/>
      <c r="N58" s="188"/>
      <c r="O58" s="189"/>
      <c r="P58" s="39"/>
      <c r="Q58" s="40"/>
      <c r="R58" s="164">
        <f>((Q58-P58)-(Q59-P59))</f>
        <v>0</v>
      </c>
      <c r="S58" s="149"/>
      <c r="T58" s="166"/>
      <c r="U58" s="149"/>
      <c r="V58" s="150" t="str">
        <f>IF(OR(C58="SiA",C58="SeA"),1,"")</f>
        <v/>
      </c>
      <c r="W58" s="175"/>
    </row>
    <row r="59" spans="1:23" ht="12.75" customHeight="1" x14ac:dyDescent="0.25">
      <c r="A59" s="48"/>
      <c r="B59" s="192"/>
      <c r="C59" s="168"/>
      <c r="D59" s="26" t="s">
        <v>32</v>
      </c>
      <c r="E59" s="180"/>
      <c r="F59" s="43"/>
      <c r="G59" s="43"/>
      <c r="H59" s="182"/>
      <c r="I59" s="183"/>
      <c r="J59" s="184"/>
      <c r="K59" s="185"/>
      <c r="L59" s="186"/>
      <c r="M59" s="187"/>
      <c r="N59" s="188"/>
      <c r="O59" s="190"/>
      <c r="P59" s="39"/>
      <c r="Q59" s="40"/>
      <c r="R59" s="191"/>
      <c r="S59" s="149"/>
      <c r="T59" s="166"/>
      <c r="U59" s="149"/>
      <c r="V59" s="150"/>
      <c r="W59" s="176"/>
    </row>
    <row r="60" spans="1:23" ht="12.75" customHeight="1" x14ac:dyDescent="0.25">
      <c r="A60" s="48"/>
      <c r="B60" s="192">
        <f ca="1">DATE(Calendrier!$A$1,_xlfn.SHEET()-1,(ROW()/2)-1)</f>
        <v>43706</v>
      </c>
      <c r="C60" s="168"/>
      <c r="D60" s="26" t="s">
        <v>31</v>
      </c>
      <c r="E60" s="180" t="str">
        <f t="shared" si="1"/>
        <v/>
      </c>
      <c r="F60" s="43"/>
      <c r="G60" s="43"/>
      <c r="H60" s="181">
        <f>((G60-F60)+(G61-F61))</f>
        <v>0</v>
      </c>
      <c r="I60" s="183"/>
      <c r="J60" s="184"/>
      <c r="K60" s="185" t="str">
        <f>IF(OR(C60="Cp"),1,"")</f>
        <v/>
      </c>
      <c r="L60" s="186"/>
      <c r="M60" s="187"/>
      <c r="N60" s="188"/>
      <c r="O60" s="189"/>
      <c r="P60" s="39"/>
      <c r="Q60" s="40"/>
      <c r="R60" s="164">
        <f>((Q60-P60)-(Q61-P61))</f>
        <v>0</v>
      </c>
      <c r="S60" s="149"/>
      <c r="T60" s="166"/>
      <c r="U60" s="149"/>
      <c r="V60" s="150" t="str">
        <f>IF(OR(C60="SiA",C60="SeA"),1,"")</f>
        <v/>
      </c>
      <c r="W60" s="175"/>
    </row>
    <row r="61" spans="1:23" ht="12.75" customHeight="1" x14ac:dyDescent="0.25">
      <c r="A61" s="48"/>
      <c r="B61" s="192"/>
      <c r="C61" s="168"/>
      <c r="D61" s="26" t="s">
        <v>32</v>
      </c>
      <c r="E61" s="180"/>
      <c r="F61" s="43"/>
      <c r="G61" s="43"/>
      <c r="H61" s="182"/>
      <c r="I61" s="183"/>
      <c r="J61" s="184"/>
      <c r="K61" s="185"/>
      <c r="L61" s="177"/>
      <c r="M61" s="178"/>
      <c r="N61" s="179"/>
      <c r="O61" s="190"/>
      <c r="P61" s="39"/>
      <c r="Q61" s="40"/>
      <c r="R61" s="191"/>
      <c r="S61" s="149"/>
      <c r="T61" s="166"/>
      <c r="U61" s="149"/>
      <c r="V61" s="150"/>
      <c r="W61" s="176"/>
    </row>
    <row r="62" spans="1:23" ht="12.75" customHeight="1" x14ac:dyDescent="0.25">
      <c r="A62" s="48"/>
      <c r="B62" s="167">
        <f ca="1">DATE(Calendrier!$A$1,_xlfn.SHEET()-1,(ROW()/2)-1)</f>
        <v>43707</v>
      </c>
      <c r="C62" s="168"/>
      <c r="D62" s="26" t="s">
        <v>31</v>
      </c>
      <c r="E62" s="180" t="str">
        <f t="shared" si="1"/>
        <v/>
      </c>
      <c r="F62" s="38"/>
      <c r="G62" s="38"/>
      <c r="H62" s="181">
        <f>((G62-F62)+(G63-F63))</f>
        <v>0</v>
      </c>
      <c r="I62" s="183"/>
      <c r="J62" s="184"/>
      <c r="K62" s="185" t="str">
        <f>IF(OR(C62="Cp"),1,"")</f>
        <v/>
      </c>
      <c r="L62" s="186"/>
      <c r="M62" s="187"/>
      <c r="N62" s="188"/>
      <c r="O62" s="189"/>
      <c r="P62" s="39"/>
      <c r="Q62" s="40"/>
      <c r="R62" s="164">
        <f>((Q62-P62)-(Q63-P63))</f>
        <v>0</v>
      </c>
      <c r="S62" s="149"/>
      <c r="T62" s="166"/>
      <c r="U62" s="149"/>
      <c r="V62" s="150" t="str">
        <f>IF(OR(C62="SiA",C62="SeA"),1,"")</f>
        <v/>
      </c>
      <c r="W62" s="175"/>
    </row>
    <row r="63" spans="1:23" ht="12.75" customHeight="1" x14ac:dyDescent="0.25">
      <c r="A63" s="48"/>
      <c r="B63" s="167"/>
      <c r="C63" s="168"/>
      <c r="D63" s="26" t="s">
        <v>32</v>
      </c>
      <c r="E63" s="180"/>
      <c r="F63" s="38"/>
      <c r="G63" s="38"/>
      <c r="H63" s="182"/>
      <c r="I63" s="183"/>
      <c r="J63" s="184"/>
      <c r="K63" s="185"/>
      <c r="L63" s="177"/>
      <c r="M63" s="178"/>
      <c r="N63" s="179"/>
      <c r="O63" s="190"/>
      <c r="P63" s="40"/>
      <c r="Q63" s="40"/>
      <c r="R63" s="191"/>
      <c r="S63" s="149"/>
      <c r="T63" s="166"/>
      <c r="U63" s="149"/>
      <c r="V63" s="150"/>
      <c r="W63" s="176"/>
    </row>
    <row r="64" spans="1:23" ht="13.5" customHeight="1" thickBot="1" x14ac:dyDescent="0.3">
      <c r="A64" s="48"/>
      <c r="B64" s="167">
        <f ca="1">DATE(Calendrier!$A$1,_xlfn.SHEET()-1,(ROW()/2)-1)</f>
        <v>43708</v>
      </c>
      <c r="C64" s="168"/>
      <c r="D64" s="26" t="s">
        <v>31</v>
      </c>
      <c r="E64" s="170" t="str">
        <f t="shared" si="1"/>
        <v/>
      </c>
      <c r="F64" s="42"/>
      <c r="G64" s="43"/>
      <c r="H64" s="172">
        <f>((G64-F64)+(G65-F65))</f>
        <v>0</v>
      </c>
      <c r="I64" s="173"/>
      <c r="J64" s="174"/>
      <c r="K64" s="159" t="str">
        <f>IF(OR(C64="Cp"),1,"")</f>
        <v/>
      </c>
      <c r="L64" s="161"/>
      <c r="M64" s="161"/>
      <c r="N64" s="161"/>
      <c r="O64" s="162"/>
      <c r="P64" s="61"/>
      <c r="Q64" s="40"/>
      <c r="R64" s="164">
        <f>((Q64-P64)-(Q65-P65))</f>
        <v>0</v>
      </c>
      <c r="S64" s="149"/>
      <c r="T64" s="166"/>
      <c r="U64" s="149"/>
      <c r="V64" s="150" t="str">
        <f>IF(OR(C64="SiA",C64="SeA"),1,"")</f>
        <v/>
      </c>
      <c r="W64" s="152"/>
    </row>
    <row r="65" spans="1:24" ht="13.5" customHeight="1" thickBot="1" x14ac:dyDescent="0.3">
      <c r="A65" s="62"/>
      <c r="B65" s="167"/>
      <c r="C65" s="169"/>
      <c r="D65" s="63" t="s">
        <v>32</v>
      </c>
      <c r="E65" s="171"/>
      <c r="F65" s="45"/>
      <c r="G65" s="45"/>
      <c r="H65" s="172"/>
      <c r="I65" s="173"/>
      <c r="J65" s="174"/>
      <c r="K65" s="160"/>
      <c r="L65" s="154"/>
      <c r="M65" s="154"/>
      <c r="N65" s="154"/>
      <c r="O65" s="163"/>
      <c r="P65" s="39"/>
      <c r="Q65" s="64"/>
      <c r="R65" s="165"/>
      <c r="S65" s="149"/>
      <c r="T65" s="166"/>
      <c r="U65" s="149"/>
      <c r="V65" s="151"/>
      <c r="W65" s="153"/>
    </row>
    <row r="66" spans="1:24" ht="16.5" thickBot="1" x14ac:dyDescent="0.3">
      <c r="B66" s="155" t="s">
        <v>36</v>
      </c>
      <c r="C66" s="156"/>
      <c r="E66" s="65">
        <f>SUM(E4:E65)</f>
        <v>2</v>
      </c>
      <c r="F66" s="157">
        <f>SUM(H4:H65)</f>
        <v>4</v>
      </c>
      <c r="G66" s="158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conditionalFormatting sqref="B62:U65 B4:B61 D4:U61 W4:W65">
    <cfRule type="expression" dxfId="27" priority="5">
      <formula>WEEKDAY(INDIRECT("$B"&amp;ROW()-MOD(ROW(),2)),2)&gt;5</formula>
    </cfRule>
  </conditionalFormatting>
  <conditionalFormatting sqref="C4:C61">
    <cfRule type="expression" dxfId="26" priority="4">
      <formula>WEEKDAY(INDIRECT("$B"&amp;ROW()-MOD(ROW(),2)),2)&gt;5</formula>
    </cfRule>
  </conditionalFormatting>
  <conditionalFormatting sqref="V4:V65">
    <cfRule type="expression" dxfId="25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9C71D049-EDB4-4C2B-9B86-60BB8625AFDA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A60F9521-2242-4C23-A0F8-4E3DE814EB4C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D2D74803-DA67-4412-995E-A8FAA129C965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CD86A976-98CC-4C02-868A-03BDB06AFC44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2840B96A-0E49-4951-B5B7-9D57F86A77D8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F06D-C0BB-4143-9C0F-D6DD11772690}">
  <dimension ref="A1:AB66"/>
  <sheetViews>
    <sheetView showZeros="0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59" t="s">
        <v>12</v>
      </c>
      <c r="B3" s="9" t="s">
        <v>13</v>
      </c>
      <c r="C3" s="292" t="s">
        <v>14</v>
      </c>
      <c r="D3" s="293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94" t="s">
        <v>21</v>
      </c>
      <c r="M3" s="295"/>
      <c r="N3" s="296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91"/>
      <c r="B4" s="297">
        <f ca="1">DATE(Calendrier!$A$1,_xlfn.SHEET()-1,(ROW()/2)-1)</f>
        <v>43709</v>
      </c>
      <c r="C4" s="298" t="s">
        <v>120</v>
      </c>
      <c r="D4" s="20" t="s">
        <v>31</v>
      </c>
      <c r="E4" s="299">
        <f t="shared" ref="E4:E32" si="0">IF(C4="","",IF(OR(C4="Cp",C4="AM",C4="Re",C4="Fe"),"",1))</f>
        <v>1</v>
      </c>
      <c r="F4" s="21">
        <v>8</v>
      </c>
      <c r="G4" s="21">
        <v>10</v>
      </c>
      <c r="H4" s="275">
        <f>((G4-F4)+(G5-F5))</f>
        <v>2</v>
      </c>
      <c r="I4" s="276"/>
      <c r="J4" s="277"/>
      <c r="K4" s="278" t="str">
        <f>IF(OR(C4="Cp"),1,"")</f>
        <v/>
      </c>
      <c r="L4" s="284"/>
      <c r="M4" s="285"/>
      <c r="N4" s="286"/>
      <c r="O4" s="287"/>
      <c r="P4" s="22">
        <v>18</v>
      </c>
      <c r="Q4" s="23">
        <v>20</v>
      </c>
      <c r="R4" s="288">
        <f>((Q4-P4)-(Q5-P5))</f>
        <v>2</v>
      </c>
      <c r="S4" s="289"/>
      <c r="T4" s="290"/>
      <c r="U4" s="289"/>
      <c r="V4" s="307">
        <f>IF(OR(C4="SiA",C4="SeA"),1,"")</f>
        <v>1</v>
      </c>
      <c r="W4" s="281"/>
      <c r="X4" s="24"/>
      <c r="Y4" s="25" t="e">
        <f>SUM(#REF!)</f>
        <v>#REF!</v>
      </c>
      <c r="Z4" s="8"/>
    </row>
    <row r="5" spans="1:26" ht="13.5" customHeight="1" x14ac:dyDescent="0.25">
      <c r="A5" s="282" t="s">
        <v>39</v>
      </c>
      <c r="B5" s="269"/>
      <c r="C5" s="168"/>
      <c r="D5" s="26" t="s">
        <v>32</v>
      </c>
      <c r="E5" s="208"/>
      <c r="F5" s="27"/>
      <c r="G5" s="27"/>
      <c r="H5" s="270"/>
      <c r="I5" s="211"/>
      <c r="J5" s="272"/>
      <c r="K5" s="264"/>
      <c r="L5" s="186"/>
      <c r="M5" s="187"/>
      <c r="N5" s="188"/>
      <c r="O5" s="204"/>
      <c r="P5" s="28"/>
      <c r="Q5" s="29"/>
      <c r="R5" s="191"/>
      <c r="S5" s="149"/>
      <c r="T5" s="166"/>
      <c r="U5" s="149"/>
      <c r="V5" s="150"/>
      <c r="W5" s="176"/>
      <c r="X5" s="24"/>
      <c r="Y5" s="25"/>
      <c r="Z5" s="8"/>
    </row>
    <row r="6" spans="1:26" ht="12.75" customHeight="1" x14ac:dyDescent="0.25">
      <c r="A6" s="266"/>
      <c r="B6" s="268">
        <f ca="1">DATE(Calendrier!$A$1,_xlfn.SHEET()-1,(ROW()/2)-1)</f>
        <v>43710</v>
      </c>
      <c r="C6" s="168" t="s">
        <v>121</v>
      </c>
      <c r="D6" s="30" t="s">
        <v>31</v>
      </c>
      <c r="E6" s="207" t="str">
        <f t="shared" si="0"/>
        <v/>
      </c>
      <c r="F6" s="31"/>
      <c r="G6" s="31"/>
      <c r="H6" s="262">
        <f>((G6-F6)+(G7-F7))</f>
        <v>0</v>
      </c>
      <c r="I6" s="273"/>
      <c r="J6" s="271"/>
      <c r="K6" s="263">
        <f>IF(OR(C6="Cp"),1,"")</f>
        <v>1</v>
      </c>
      <c r="L6" s="186"/>
      <c r="M6" s="187"/>
      <c r="N6" s="188"/>
      <c r="O6" s="195"/>
      <c r="P6" s="28"/>
      <c r="Q6" s="29"/>
      <c r="R6" s="164">
        <f>((Q6-P6)-(Q7-P7))</f>
        <v>0</v>
      </c>
      <c r="S6" s="149"/>
      <c r="T6" s="166"/>
      <c r="U6" s="149"/>
      <c r="V6" s="150" t="str">
        <f>IF(OR(C6="SiA",C6="SeA"),1,"")</f>
        <v/>
      </c>
      <c r="W6" s="175"/>
      <c r="X6" s="32"/>
      <c r="Y6" s="33" t="e">
        <f>SUM(#REF!)</f>
        <v>#REF!</v>
      </c>
      <c r="Z6" s="8"/>
    </row>
    <row r="7" spans="1:26" ht="12.75" customHeight="1" x14ac:dyDescent="0.25">
      <c r="A7" s="266"/>
      <c r="B7" s="269"/>
      <c r="C7" s="168"/>
      <c r="D7" s="34" t="s">
        <v>32</v>
      </c>
      <c r="E7" s="208"/>
      <c r="F7" s="31"/>
      <c r="G7" s="31"/>
      <c r="H7" s="270"/>
      <c r="I7" s="274"/>
      <c r="J7" s="272"/>
      <c r="K7" s="264"/>
      <c r="L7" s="186"/>
      <c r="M7" s="187"/>
      <c r="N7" s="188"/>
      <c r="O7" s="204"/>
      <c r="P7" s="28"/>
      <c r="Q7" s="29"/>
      <c r="R7" s="191"/>
      <c r="S7" s="149"/>
      <c r="T7" s="166"/>
      <c r="U7" s="149"/>
      <c r="V7" s="150"/>
      <c r="W7" s="176"/>
      <c r="X7" s="32"/>
      <c r="Y7" s="33"/>
      <c r="Z7" s="8"/>
    </row>
    <row r="8" spans="1:26" ht="12.75" customHeight="1" x14ac:dyDescent="0.25">
      <c r="A8" s="266"/>
      <c r="B8" s="268">
        <f ca="1">DATE(Calendrier!$A$1,_xlfn.SHEET()-1,(ROW()/2)-1)</f>
        <v>43711</v>
      </c>
      <c r="C8" s="168" t="s">
        <v>122</v>
      </c>
      <c r="D8" s="34" t="s">
        <v>31</v>
      </c>
      <c r="E8" s="207">
        <f t="shared" si="0"/>
        <v>1</v>
      </c>
      <c r="F8" s="31"/>
      <c r="G8" s="31"/>
      <c r="H8" s="262">
        <f>((G8-F8)+(G9-F9))</f>
        <v>0</v>
      </c>
      <c r="I8" s="273"/>
      <c r="J8" s="271"/>
      <c r="K8" s="263" t="str">
        <f>IF(OR(C8="Cp"),1,"")</f>
        <v/>
      </c>
      <c r="L8" s="186"/>
      <c r="M8" s="187"/>
      <c r="N8" s="188"/>
      <c r="O8" s="195"/>
      <c r="P8" s="28"/>
      <c r="Q8" s="29"/>
      <c r="R8" s="164">
        <f>((Q8-P8)-(Q9-P9))</f>
        <v>0</v>
      </c>
      <c r="S8" s="149"/>
      <c r="T8" s="166"/>
      <c r="U8" s="149"/>
      <c r="V8" s="150">
        <f>IF(OR(C8="SiA",C8="SeA"),1,"")</f>
        <v>1</v>
      </c>
      <c r="W8" s="175"/>
      <c r="X8" s="32"/>
      <c r="Y8" s="33"/>
      <c r="Z8" s="8"/>
    </row>
    <row r="9" spans="1:26" ht="12.75" customHeight="1" x14ac:dyDescent="0.25">
      <c r="A9" s="266"/>
      <c r="B9" s="269"/>
      <c r="C9" s="168"/>
      <c r="D9" s="34" t="s">
        <v>32</v>
      </c>
      <c r="E9" s="208"/>
      <c r="F9" s="31"/>
      <c r="G9" s="31"/>
      <c r="H9" s="270"/>
      <c r="I9" s="274"/>
      <c r="J9" s="272"/>
      <c r="K9" s="264"/>
      <c r="L9" s="186"/>
      <c r="M9" s="187"/>
      <c r="N9" s="188"/>
      <c r="O9" s="204"/>
      <c r="P9" s="28"/>
      <c r="Q9" s="29"/>
      <c r="R9" s="191"/>
      <c r="S9" s="149"/>
      <c r="T9" s="166"/>
      <c r="U9" s="149"/>
      <c r="V9" s="150"/>
      <c r="W9" s="176"/>
      <c r="X9" s="32"/>
      <c r="Y9" s="33"/>
      <c r="Z9" s="8"/>
    </row>
    <row r="10" spans="1:26" ht="12.75" customHeight="1" x14ac:dyDescent="0.25">
      <c r="A10" s="266"/>
      <c r="B10" s="268">
        <f ca="1">DATE(Calendrier!$A$1,_xlfn.SHEET()-1,(ROW()/2)-1)</f>
        <v>43712</v>
      </c>
      <c r="C10" s="168"/>
      <c r="D10" s="34" t="s">
        <v>31</v>
      </c>
      <c r="E10" s="207" t="str">
        <f t="shared" si="0"/>
        <v/>
      </c>
      <c r="F10" s="31"/>
      <c r="G10" s="31"/>
      <c r="H10" s="262">
        <f>((G10-F10)+(G11-F11))</f>
        <v>0</v>
      </c>
      <c r="I10" s="273"/>
      <c r="J10" s="271"/>
      <c r="K10" s="263" t="str">
        <f>IF(OR(C10="Cp"),1,"")</f>
        <v/>
      </c>
      <c r="L10" s="186"/>
      <c r="M10" s="187"/>
      <c r="N10" s="188"/>
      <c r="O10" s="195"/>
      <c r="P10" s="28"/>
      <c r="Q10" s="29"/>
      <c r="R10" s="164">
        <f>((Q10-P10)-(Q11-P11))</f>
        <v>0</v>
      </c>
      <c r="S10" s="149"/>
      <c r="T10" s="166"/>
      <c r="U10" s="149"/>
      <c r="V10" s="150" t="str">
        <f>IF(OR(C10="SiA",C10="SeA"),1,"")</f>
        <v/>
      </c>
      <c r="W10" s="175"/>
      <c r="X10" s="32"/>
      <c r="Z10" s="8"/>
    </row>
    <row r="11" spans="1:26" ht="12.75" customHeight="1" x14ac:dyDescent="0.25">
      <c r="A11" s="266"/>
      <c r="B11" s="269"/>
      <c r="C11" s="168"/>
      <c r="D11" s="34" t="s">
        <v>32</v>
      </c>
      <c r="E11" s="208"/>
      <c r="F11" s="31"/>
      <c r="G11" s="31"/>
      <c r="H11" s="270"/>
      <c r="I11" s="274"/>
      <c r="J11" s="272"/>
      <c r="K11" s="264"/>
      <c r="L11" s="186"/>
      <c r="M11" s="187"/>
      <c r="N11" s="188"/>
      <c r="O11" s="204"/>
      <c r="P11" s="28"/>
      <c r="Q11" s="29"/>
      <c r="R11" s="191"/>
      <c r="S11" s="149"/>
      <c r="T11" s="166"/>
      <c r="U11" s="149"/>
      <c r="V11" s="150"/>
      <c r="W11" s="176"/>
      <c r="X11" s="32"/>
      <c r="Z11" s="8"/>
    </row>
    <row r="12" spans="1:26" ht="12.75" customHeight="1" x14ac:dyDescent="0.25">
      <c r="A12" s="266"/>
      <c r="B12" s="268">
        <f ca="1">DATE(Calendrier!$A$1,_xlfn.SHEET()-1,(ROW()/2)-1)</f>
        <v>43713</v>
      </c>
      <c r="C12" s="168"/>
      <c r="D12" s="26" t="s">
        <v>31</v>
      </c>
      <c r="E12" s="207" t="str">
        <f t="shared" si="0"/>
        <v/>
      </c>
      <c r="F12" s="31"/>
      <c r="G12" s="31"/>
      <c r="H12" s="262">
        <f>((G12-F12)+(G13-F13))</f>
        <v>0</v>
      </c>
      <c r="I12" s="210"/>
      <c r="J12" s="271"/>
      <c r="K12" s="263" t="str">
        <f>IF(OR(C12="Cp"),1,"")</f>
        <v/>
      </c>
      <c r="L12" s="186"/>
      <c r="M12" s="187"/>
      <c r="N12" s="188"/>
      <c r="O12" s="195"/>
      <c r="P12" s="28"/>
      <c r="Q12" s="29"/>
      <c r="R12" s="164">
        <f>((Q12-P12)-(Q13-P13))</f>
        <v>0</v>
      </c>
      <c r="S12" s="149"/>
      <c r="T12" s="166"/>
      <c r="U12" s="149"/>
      <c r="V12" s="150" t="str">
        <f>IF(OR(C12="SiA",C12="SeA"),1,"")</f>
        <v/>
      </c>
      <c r="W12" s="175"/>
      <c r="X12" s="32"/>
      <c r="Z12" s="8"/>
    </row>
    <row r="13" spans="1:26" ht="12.75" customHeight="1" x14ac:dyDescent="0.25">
      <c r="A13" s="266"/>
      <c r="B13" s="269"/>
      <c r="C13" s="168"/>
      <c r="D13" s="26" t="s">
        <v>32</v>
      </c>
      <c r="E13" s="208"/>
      <c r="F13" s="31"/>
      <c r="G13" s="31"/>
      <c r="H13" s="270"/>
      <c r="I13" s="211"/>
      <c r="J13" s="272"/>
      <c r="K13" s="264"/>
      <c r="L13" s="186"/>
      <c r="M13" s="187"/>
      <c r="N13" s="188"/>
      <c r="O13" s="204"/>
      <c r="P13" s="28"/>
      <c r="Q13" s="29"/>
      <c r="R13" s="191"/>
      <c r="S13" s="149"/>
      <c r="T13" s="166"/>
      <c r="U13" s="149"/>
      <c r="V13" s="150"/>
      <c r="W13" s="176"/>
      <c r="X13" s="32"/>
      <c r="Z13" s="8"/>
    </row>
    <row r="14" spans="1:26" ht="12.75" customHeight="1" thickBot="1" x14ac:dyDescent="0.3">
      <c r="A14" s="283"/>
      <c r="B14" s="268">
        <f ca="1">DATE(Calendrier!$A$1,_xlfn.SHEET()-1,(ROW()/2)-1)</f>
        <v>43714</v>
      </c>
      <c r="C14" s="168"/>
      <c r="D14" s="26" t="s">
        <v>31</v>
      </c>
      <c r="E14" s="207" t="str">
        <f t="shared" si="0"/>
        <v/>
      </c>
      <c r="F14" s="31"/>
      <c r="G14" s="31"/>
      <c r="H14" s="262">
        <f>((G14-F14)+(G15-F15))</f>
        <v>0</v>
      </c>
      <c r="I14" s="210"/>
      <c r="J14" s="271"/>
      <c r="K14" s="263" t="str">
        <f>IF(OR(C14="Cp"),1,"")</f>
        <v/>
      </c>
      <c r="L14" s="177"/>
      <c r="M14" s="178"/>
      <c r="N14" s="179"/>
      <c r="O14" s="195"/>
      <c r="P14" s="28"/>
      <c r="Q14" s="29"/>
      <c r="R14" s="164">
        <f>((Q14-P14)-(Q15-P15))</f>
        <v>0</v>
      </c>
      <c r="S14" s="149"/>
      <c r="T14" s="166"/>
      <c r="U14" s="149"/>
      <c r="V14" s="150" t="str">
        <f>IF(OR(C14="SiA",C14="SeA"),1,"")</f>
        <v/>
      </c>
      <c r="W14" s="175"/>
      <c r="X14" s="32"/>
      <c r="Z14" s="8"/>
    </row>
    <row r="15" spans="1:26" ht="13.5" customHeight="1" x14ac:dyDescent="0.25">
      <c r="A15" s="259" t="s">
        <v>33</v>
      </c>
      <c r="B15" s="269"/>
      <c r="C15" s="168"/>
      <c r="D15" s="26" t="s">
        <v>32</v>
      </c>
      <c r="E15" s="208"/>
      <c r="F15" s="31"/>
      <c r="G15" s="31"/>
      <c r="H15" s="270"/>
      <c r="I15" s="211"/>
      <c r="J15" s="272"/>
      <c r="K15" s="264"/>
      <c r="L15" s="177"/>
      <c r="M15" s="178"/>
      <c r="N15" s="179"/>
      <c r="O15" s="204"/>
      <c r="P15" s="28"/>
      <c r="Q15" s="29"/>
      <c r="R15" s="191"/>
      <c r="S15" s="149"/>
      <c r="T15" s="166"/>
      <c r="U15" s="149"/>
      <c r="V15" s="150"/>
      <c r="W15" s="176"/>
      <c r="X15" s="32"/>
      <c r="Z15" s="8"/>
    </row>
    <row r="16" spans="1:26" ht="12.75" customHeight="1" thickBot="1" x14ac:dyDescent="0.3">
      <c r="A16" s="260"/>
      <c r="B16" s="261">
        <f ca="1">DATE(Calendrier!$A$1,_xlfn.SHEET()-1,(ROW()/2)-1)</f>
        <v>43715</v>
      </c>
      <c r="C16" s="168"/>
      <c r="D16" s="26" t="s">
        <v>31</v>
      </c>
      <c r="E16" s="198" t="str">
        <f t="shared" si="0"/>
        <v/>
      </c>
      <c r="F16" s="35">
        <v>8</v>
      </c>
      <c r="G16" s="35">
        <v>10</v>
      </c>
      <c r="H16" s="262">
        <f>((G16-F16)+(G17-F17))</f>
        <v>2</v>
      </c>
      <c r="I16" s="200"/>
      <c r="J16" s="257"/>
      <c r="K16" s="258" t="str">
        <f>IF(OR(C16="Cp"),1,"")</f>
        <v/>
      </c>
      <c r="L16" s="177"/>
      <c r="M16" s="178"/>
      <c r="N16" s="179"/>
      <c r="O16" s="195"/>
      <c r="P16" s="36">
        <v>18</v>
      </c>
      <c r="Q16" s="37">
        <v>20</v>
      </c>
      <c r="R16" s="164">
        <f>((Q16-P16)-(Q17-P17))</f>
        <v>2</v>
      </c>
      <c r="S16" s="149"/>
      <c r="T16" s="166"/>
      <c r="U16" s="149"/>
      <c r="V16" s="150" t="str">
        <f>IF(OR(C16="SiA",C16="SeA"),1,"")</f>
        <v/>
      </c>
      <c r="W16" s="175"/>
      <c r="X16" s="24"/>
      <c r="Z16" s="8"/>
    </row>
    <row r="17" spans="1:28" ht="13.5" customHeight="1" x14ac:dyDescent="0.25">
      <c r="A17" s="265">
        <f>SUM(H16:H31)+SUM(R16:R31)</f>
        <v>4</v>
      </c>
      <c r="B17" s="193"/>
      <c r="C17" s="168"/>
      <c r="D17" s="26" t="s">
        <v>32</v>
      </c>
      <c r="E17" s="180"/>
      <c r="F17" s="38"/>
      <c r="G17" s="38"/>
      <c r="H17" s="255"/>
      <c r="I17" s="183"/>
      <c r="J17" s="256"/>
      <c r="K17" s="250"/>
      <c r="L17" s="177"/>
      <c r="M17" s="178"/>
      <c r="N17" s="179"/>
      <c r="O17" s="190"/>
      <c r="P17" s="39"/>
      <c r="Q17" s="40"/>
      <c r="R17" s="191"/>
      <c r="S17" s="149"/>
      <c r="T17" s="166"/>
      <c r="U17" s="149"/>
      <c r="V17" s="150"/>
      <c r="W17" s="176"/>
      <c r="X17" s="24"/>
      <c r="Z17" s="8"/>
    </row>
    <row r="18" spans="1:28" ht="12.75" customHeight="1" x14ac:dyDescent="0.25">
      <c r="A18" s="266"/>
      <c r="B18" s="193">
        <f ca="1">DATE(Calendrier!$A$1,_xlfn.SHEET()-1,(ROW()/2)-1)</f>
        <v>43716</v>
      </c>
      <c r="C18" s="168"/>
      <c r="D18" s="34" t="s">
        <v>31</v>
      </c>
      <c r="E18" s="180" t="str">
        <f t="shared" si="0"/>
        <v/>
      </c>
      <c r="F18" s="38"/>
      <c r="G18" s="38"/>
      <c r="H18" s="254">
        <f>((G18-F18)+(G19-F19))</f>
        <v>0</v>
      </c>
      <c r="I18" s="183"/>
      <c r="J18" s="256"/>
      <c r="K18" s="250" t="str">
        <f>IF(OR(C18="Cp"),1,"")</f>
        <v/>
      </c>
      <c r="L18" s="186"/>
      <c r="M18" s="187"/>
      <c r="N18" s="188"/>
      <c r="O18" s="189"/>
      <c r="P18" s="39"/>
      <c r="Q18" s="40"/>
      <c r="R18" s="164">
        <f>((Q18-P18)-(Q19-P19))</f>
        <v>0</v>
      </c>
      <c r="S18" s="149"/>
      <c r="T18" s="166"/>
      <c r="U18" s="149"/>
      <c r="V18" s="150" t="str">
        <f>IF(OR(C18="SiA",C18="SeA"),1,"")</f>
        <v/>
      </c>
      <c r="W18" s="175"/>
      <c r="X18" s="32"/>
      <c r="Z18" s="8"/>
    </row>
    <row r="19" spans="1:28" ht="12.75" customHeight="1" x14ac:dyDescent="0.25">
      <c r="A19" s="266"/>
      <c r="B19" s="193"/>
      <c r="C19" s="168"/>
      <c r="D19" s="34" t="s">
        <v>32</v>
      </c>
      <c r="E19" s="180"/>
      <c r="F19" s="38"/>
      <c r="G19" s="38"/>
      <c r="H19" s="255"/>
      <c r="I19" s="183"/>
      <c r="J19" s="256"/>
      <c r="K19" s="250"/>
      <c r="L19" s="186"/>
      <c r="M19" s="187"/>
      <c r="N19" s="188"/>
      <c r="O19" s="190"/>
      <c r="P19" s="39"/>
      <c r="Q19" s="40"/>
      <c r="R19" s="191"/>
      <c r="S19" s="149"/>
      <c r="T19" s="166"/>
      <c r="U19" s="149"/>
      <c r="V19" s="150"/>
      <c r="W19" s="176"/>
      <c r="X19" s="32"/>
      <c r="Z19" s="8"/>
    </row>
    <row r="20" spans="1:28" ht="12.75" customHeight="1" x14ac:dyDescent="0.25">
      <c r="A20" s="266"/>
      <c r="B20" s="193">
        <f ca="1">DATE(Calendrier!$A$1,_xlfn.SHEET()-1,(ROW()/2)-1)</f>
        <v>43717</v>
      </c>
      <c r="C20" s="168"/>
      <c r="D20" s="34" t="s">
        <v>31</v>
      </c>
      <c r="E20" s="180" t="str">
        <f t="shared" si="0"/>
        <v/>
      </c>
      <c r="F20" s="38"/>
      <c r="G20" s="38"/>
      <c r="H20" s="254">
        <f>((G20-F20)+(G21-F21))</f>
        <v>0</v>
      </c>
      <c r="I20" s="183"/>
      <c r="J20" s="256"/>
      <c r="K20" s="250" t="str">
        <f>IF(OR(C20="Cp"),1,"")</f>
        <v/>
      </c>
      <c r="L20" s="186"/>
      <c r="M20" s="187"/>
      <c r="N20" s="188"/>
      <c r="O20" s="189"/>
      <c r="P20" s="39"/>
      <c r="Q20" s="40"/>
      <c r="R20" s="164">
        <f>((Q20-P20)-(Q21-P21))</f>
        <v>0</v>
      </c>
      <c r="S20" s="149"/>
      <c r="T20" s="166"/>
      <c r="U20" s="149"/>
      <c r="V20" s="150" t="str">
        <f>IF(OR(C20="SiA",C20="SeA"),1,"")</f>
        <v/>
      </c>
      <c r="W20" s="175"/>
      <c r="X20" s="32"/>
      <c r="Z20" s="8"/>
    </row>
    <row r="21" spans="1:28" ht="12.75" customHeight="1" x14ac:dyDescent="0.25">
      <c r="A21" s="266"/>
      <c r="B21" s="193"/>
      <c r="C21" s="168"/>
      <c r="D21" s="34" t="s">
        <v>32</v>
      </c>
      <c r="E21" s="180"/>
      <c r="F21" s="38"/>
      <c r="G21" s="38"/>
      <c r="H21" s="255"/>
      <c r="I21" s="183"/>
      <c r="J21" s="256"/>
      <c r="K21" s="250"/>
      <c r="L21" s="186"/>
      <c r="M21" s="187"/>
      <c r="N21" s="188"/>
      <c r="O21" s="190"/>
      <c r="P21" s="39"/>
      <c r="Q21" s="40"/>
      <c r="R21" s="191"/>
      <c r="S21" s="149"/>
      <c r="T21" s="166"/>
      <c r="U21" s="149"/>
      <c r="V21" s="150"/>
      <c r="W21" s="176"/>
      <c r="X21" s="32"/>
      <c r="Z21" s="8"/>
    </row>
    <row r="22" spans="1:28" ht="12.75" customHeight="1" x14ac:dyDescent="0.25">
      <c r="A22" s="266"/>
      <c r="B22" s="193">
        <f ca="1">DATE(Calendrier!$A$1,_xlfn.SHEET()-1,(ROW()/2)-1)</f>
        <v>43718</v>
      </c>
      <c r="C22" s="168"/>
      <c r="D22" s="34" t="s">
        <v>31</v>
      </c>
      <c r="E22" s="180" t="str">
        <f t="shared" si="0"/>
        <v/>
      </c>
      <c r="F22" s="38"/>
      <c r="G22" s="38"/>
      <c r="H22" s="254">
        <f>((G22-F22)+(G23-F23))</f>
        <v>0</v>
      </c>
      <c r="I22" s="183"/>
      <c r="J22" s="256"/>
      <c r="K22" s="250" t="str">
        <f>IF(OR(C22="Cp"),1,"")</f>
        <v/>
      </c>
      <c r="L22" s="186"/>
      <c r="M22" s="187"/>
      <c r="N22" s="188"/>
      <c r="O22" s="189"/>
      <c r="P22" s="39"/>
      <c r="Q22" s="40"/>
      <c r="R22" s="164">
        <f>((Q22-P22)-(Q23-P23))</f>
        <v>0</v>
      </c>
      <c r="S22" s="149"/>
      <c r="T22" s="166"/>
      <c r="U22" s="149"/>
      <c r="V22" s="150" t="str">
        <f>IF(OR(C22="SiA",C22="SeA"),1,"")</f>
        <v/>
      </c>
      <c r="W22" s="175"/>
      <c r="X22" s="32"/>
      <c r="Z22" s="8"/>
    </row>
    <row r="23" spans="1:28" ht="12.75" customHeight="1" x14ac:dyDescent="0.25">
      <c r="A23" s="266"/>
      <c r="B23" s="193"/>
      <c r="C23" s="168"/>
      <c r="D23" s="34" t="s">
        <v>32</v>
      </c>
      <c r="E23" s="180"/>
      <c r="F23" s="38"/>
      <c r="G23" s="38"/>
      <c r="H23" s="255"/>
      <c r="I23" s="183"/>
      <c r="J23" s="256"/>
      <c r="K23" s="250"/>
      <c r="L23" s="186"/>
      <c r="M23" s="187"/>
      <c r="N23" s="188"/>
      <c r="O23" s="190"/>
      <c r="P23" s="39"/>
      <c r="Q23" s="40"/>
      <c r="R23" s="191"/>
      <c r="S23" s="149"/>
      <c r="T23" s="166"/>
      <c r="U23" s="149"/>
      <c r="V23" s="150"/>
      <c r="W23" s="176"/>
      <c r="X23" s="32"/>
      <c r="Z23" s="8"/>
    </row>
    <row r="24" spans="1:28" ht="12.75" customHeight="1" x14ac:dyDescent="0.25">
      <c r="A24" s="266"/>
      <c r="B24" s="193">
        <f ca="1">DATE(Calendrier!$A$1,_xlfn.SHEET()-1,(ROW()/2)-1)</f>
        <v>43719</v>
      </c>
      <c r="C24" s="168"/>
      <c r="D24" s="34" t="s">
        <v>31</v>
      </c>
      <c r="E24" s="180" t="str">
        <f t="shared" si="0"/>
        <v/>
      </c>
      <c r="F24" s="38"/>
      <c r="G24" s="38"/>
      <c r="H24" s="254">
        <f>((G24-F24)+(G25-F25))</f>
        <v>0</v>
      </c>
      <c r="I24" s="183"/>
      <c r="J24" s="256"/>
      <c r="K24" s="250" t="str">
        <f>IF(OR(C24="Cp"),1,"")</f>
        <v/>
      </c>
      <c r="L24" s="186"/>
      <c r="M24" s="187"/>
      <c r="N24" s="188"/>
      <c r="O24" s="189"/>
      <c r="P24" s="39"/>
      <c r="Q24" s="40"/>
      <c r="R24" s="164">
        <f>((Q24-P24)-(Q25-P25))</f>
        <v>0</v>
      </c>
      <c r="S24" s="149"/>
      <c r="T24" s="166"/>
      <c r="U24" s="149"/>
      <c r="V24" s="150" t="str">
        <f>IF(OR(C24="SiA",C24="SeA"),1,"")</f>
        <v/>
      </c>
      <c r="W24" s="175"/>
      <c r="X24" s="32"/>
    </row>
    <row r="25" spans="1:28" ht="12.75" customHeight="1" x14ac:dyDescent="0.25">
      <c r="A25" s="266"/>
      <c r="B25" s="193"/>
      <c r="C25" s="168"/>
      <c r="D25" s="34" t="s">
        <v>32</v>
      </c>
      <c r="E25" s="180"/>
      <c r="F25" s="38"/>
      <c r="G25" s="38"/>
      <c r="H25" s="255"/>
      <c r="I25" s="183"/>
      <c r="J25" s="256"/>
      <c r="K25" s="250"/>
      <c r="L25" s="186"/>
      <c r="M25" s="187"/>
      <c r="N25" s="188"/>
      <c r="O25" s="190"/>
      <c r="P25" s="39"/>
      <c r="Q25" s="40"/>
      <c r="R25" s="191"/>
      <c r="S25" s="149"/>
      <c r="T25" s="166"/>
      <c r="U25" s="149"/>
      <c r="V25" s="150"/>
      <c r="W25" s="176"/>
      <c r="X25" s="32"/>
    </row>
    <row r="26" spans="1:28" ht="12.75" customHeight="1" x14ac:dyDescent="0.25">
      <c r="A26" s="266"/>
      <c r="B26" s="193">
        <f ca="1">DATE(Calendrier!$A$1,_xlfn.SHEET()-1,(ROW()/2)-1)</f>
        <v>43720</v>
      </c>
      <c r="C26" s="168"/>
      <c r="D26" s="26" t="s">
        <v>31</v>
      </c>
      <c r="E26" s="180" t="str">
        <f t="shared" si="0"/>
        <v/>
      </c>
      <c r="F26" s="38"/>
      <c r="G26" s="38"/>
      <c r="H26" s="254">
        <f>((G26-F26)+(G27-F27))</f>
        <v>0</v>
      </c>
      <c r="I26" s="183"/>
      <c r="J26" s="256"/>
      <c r="K26" s="250" t="str">
        <f>IF(OR(C26="Cp"),1,"")</f>
        <v/>
      </c>
      <c r="L26" s="186"/>
      <c r="M26" s="187"/>
      <c r="N26" s="188"/>
      <c r="O26" s="189"/>
      <c r="P26" s="39"/>
      <c r="Q26" s="40"/>
      <c r="R26" s="164">
        <f>((Q26-P26)-(Q27-P27))</f>
        <v>0</v>
      </c>
      <c r="S26" s="149"/>
      <c r="T26" s="166"/>
      <c r="U26" s="149"/>
      <c r="V26" s="150" t="str">
        <f>IF(OR(C26="SiA",C26="SeA"),1,"")</f>
        <v/>
      </c>
      <c r="W26" s="175"/>
      <c r="X26" s="32"/>
      <c r="AB26" s="41"/>
    </row>
    <row r="27" spans="1:28" ht="12.75" customHeight="1" x14ac:dyDescent="0.25">
      <c r="A27" s="266"/>
      <c r="B27" s="193"/>
      <c r="C27" s="168"/>
      <c r="D27" s="26" t="s">
        <v>32</v>
      </c>
      <c r="E27" s="180"/>
      <c r="F27" s="38"/>
      <c r="G27" s="38"/>
      <c r="H27" s="255"/>
      <c r="I27" s="183"/>
      <c r="J27" s="256"/>
      <c r="K27" s="250"/>
      <c r="L27" s="186"/>
      <c r="M27" s="187"/>
      <c r="N27" s="188"/>
      <c r="O27" s="190"/>
      <c r="P27" s="39"/>
      <c r="Q27" s="40"/>
      <c r="R27" s="191"/>
      <c r="S27" s="149"/>
      <c r="T27" s="166"/>
      <c r="U27" s="149"/>
      <c r="V27" s="150"/>
      <c r="W27" s="176"/>
      <c r="X27" s="32"/>
      <c r="AB27" s="41"/>
    </row>
    <row r="28" spans="1:28" ht="12.75" customHeight="1" thickBot="1" x14ac:dyDescent="0.3">
      <c r="A28" s="267"/>
      <c r="B28" s="193">
        <f ca="1">DATE(Calendrier!$A$1,_xlfn.SHEET()-1,(ROW()/2)-1)</f>
        <v>43721</v>
      </c>
      <c r="C28" s="168"/>
      <c r="D28" s="26" t="s">
        <v>31</v>
      </c>
      <c r="E28" s="180" t="str">
        <f t="shared" si="0"/>
        <v/>
      </c>
      <c r="F28" s="38"/>
      <c r="G28" s="38"/>
      <c r="H28" s="254">
        <f>((G28-F28)+(G29-F29))</f>
        <v>0</v>
      </c>
      <c r="I28" s="183"/>
      <c r="J28" s="256"/>
      <c r="K28" s="250" t="str">
        <f>IF(OR(C28="Cp"),1,"")</f>
        <v/>
      </c>
      <c r="L28" s="186"/>
      <c r="M28" s="187"/>
      <c r="N28" s="188"/>
      <c r="O28" s="189"/>
      <c r="P28" s="39"/>
      <c r="Q28" s="40"/>
      <c r="R28" s="164">
        <f>((Q28-P28)-(Q29-P29))</f>
        <v>0</v>
      </c>
      <c r="S28" s="149"/>
      <c r="T28" s="166"/>
      <c r="U28" s="149"/>
      <c r="V28" s="150" t="str">
        <f>IF(OR(C28="SiA",C28="SeA"),1,"")</f>
        <v/>
      </c>
      <c r="W28" s="175"/>
      <c r="X28" s="32"/>
    </row>
    <row r="29" spans="1:28" ht="13.5" customHeight="1" thickBot="1" x14ac:dyDescent="0.3">
      <c r="A29" s="253" t="s">
        <v>34</v>
      </c>
      <c r="B29" s="193"/>
      <c r="C29" s="168"/>
      <c r="D29" s="26" t="s">
        <v>32</v>
      </c>
      <c r="E29" s="180"/>
      <c r="F29" s="38"/>
      <c r="G29" s="38"/>
      <c r="H29" s="255"/>
      <c r="I29" s="183"/>
      <c r="J29" s="256"/>
      <c r="K29" s="250"/>
      <c r="L29" s="177"/>
      <c r="M29" s="178"/>
      <c r="N29" s="179"/>
      <c r="O29" s="190"/>
      <c r="P29" s="39"/>
      <c r="Q29" s="40"/>
      <c r="R29" s="191"/>
      <c r="S29" s="149"/>
      <c r="T29" s="166"/>
      <c r="U29" s="149"/>
      <c r="V29" s="150"/>
      <c r="W29" s="176"/>
      <c r="X29" s="32"/>
    </row>
    <row r="30" spans="1:28" ht="13.5" customHeight="1" thickBot="1" x14ac:dyDescent="0.3">
      <c r="A30" s="253"/>
      <c r="B30" s="193">
        <f ca="1">DATE(Calendrier!$A$1,_xlfn.SHEET()-1,(ROW()/2)-1)</f>
        <v>43722</v>
      </c>
      <c r="C30" s="168"/>
      <c r="D30" s="26" t="s">
        <v>31</v>
      </c>
      <c r="E30" s="180" t="str">
        <f t="shared" si="0"/>
        <v/>
      </c>
      <c r="F30" s="38"/>
      <c r="G30" s="38"/>
      <c r="H30" s="254">
        <f>((G30-F30)+(G31-F31))</f>
        <v>0</v>
      </c>
      <c r="I30" s="183"/>
      <c r="J30" s="184"/>
      <c r="K30" s="250" t="str">
        <f>IF(OR(C30="Cp"),1,"")</f>
        <v/>
      </c>
      <c r="L30" s="186"/>
      <c r="M30" s="187"/>
      <c r="N30" s="188"/>
      <c r="O30" s="189"/>
      <c r="P30" s="39"/>
      <c r="Q30" s="40"/>
      <c r="R30" s="164">
        <f>((Q30-P30)-(Q31-P31))</f>
        <v>0</v>
      </c>
      <c r="S30" s="149"/>
      <c r="T30" s="166"/>
      <c r="U30" s="149"/>
      <c r="V30" s="150" t="str">
        <f>IF(OR(C30="SiA",C30="SeA"),1,"")</f>
        <v/>
      </c>
      <c r="W30" s="175"/>
      <c r="X30" s="24"/>
    </row>
    <row r="31" spans="1:28" ht="13.5" customHeight="1" x14ac:dyDescent="0.25">
      <c r="A31" s="247"/>
      <c r="B31" s="193"/>
      <c r="C31" s="168"/>
      <c r="D31" s="26" t="s">
        <v>32</v>
      </c>
      <c r="E31" s="180"/>
      <c r="F31" s="38"/>
      <c r="G31" s="38"/>
      <c r="H31" s="255"/>
      <c r="I31" s="183"/>
      <c r="J31" s="184"/>
      <c r="K31" s="250"/>
      <c r="L31" s="177"/>
      <c r="M31" s="178"/>
      <c r="N31" s="179"/>
      <c r="O31" s="190"/>
      <c r="P31" s="40"/>
      <c r="Q31" s="40"/>
      <c r="R31" s="191"/>
      <c r="S31" s="149"/>
      <c r="T31" s="166"/>
      <c r="U31" s="149"/>
      <c r="V31" s="150"/>
      <c r="W31" s="176"/>
      <c r="X31" s="24"/>
    </row>
    <row r="32" spans="1:28" ht="12.75" customHeight="1" x14ac:dyDescent="0.25">
      <c r="A32" s="248"/>
      <c r="B32" s="167">
        <f ca="1">DATE(Calendrier!$A$1,_xlfn.SHEET()-1,(ROW()/2)-1)</f>
        <v>43723</v>
      </c>
      <c r="C32" s="168"/>
      <c r="D32" s="26" t="s">
        <v>31</v>
      </c>
      <c r="E32" s="170" t="str">
        <f t="shared" si="0"/>
        <v/>
      </c>
      <c r="F32" s="42"/>
      <c r="G32" s="43"/>
      <c r="H32" s="172">
        <f>((G32-F32)+(G33-F33))</f>
        <v>0</v>
      </c>
      <c r="I32" s="173"/>
      <c r="J32" s="174"/>
      <c r="K32" s="185" t="str">
        <f>IF(OR(C32="Cp"),1,"")</f>
        <v/>
      </c>
      <c r="L32" s="161"/>
      <c r="M32" s="161"/>
      <c r="N32" s="161"/>
      <c r="O32" s="189"/>
      <c r="P32" s="40"/>
      <c r="Q32" s="40"/>
      <c r="R32" s="164">
        <f>((Q32-P32)-(Q33-P33))</f>
        <v>0</v>
      </c>
      <c r="S32" s="149"/>
      <c r="T32" s="166"/>
      <c r="U32" s="149"/>
      <c r="V32" s="150" t="str">
        <f>IF(OR(C32="SiA",C32="SeA"),1,"")</f>
        <v/>
      </c>
      <c r="W32" s="175"/>
      <c r="X32" s="44"/>
    </row>
    <row r="33" spans="1:24" ht="12.75" customHeight="1" x14ac:dyDescent="0.25">
      <c r="A33" s="248"/>
      <c r="B33" s="167"/>
      <c r="C33" s="168"/>
      <c r="D33" s="26" t="s">
        <v>32</v>
      </c>
      <c r="E33" s="170"/>
      <c r="F33" s="45"/>
      <c r="G33" s="45"/>
      <c r="H33" s="249"/>
      <c r="I33" s="173"/>
      <c r="J33" s="174"/>
      <c r="K33" s="185"/>
      <c r="L33" s="161"/>
      <c r="M33" s="161"/>
      <c r="N33" s="161"/>
      <c r="O33" s="190"/>
      <c r="P33" s="40"/>
      <c r="Q33" s="40"/>
      <c r="R33" s="191"/>
      <c r="S33" s="251"/>
      <c r="T33" s="252"/>
      <c r="U33" s="251"/>
      <c r="V33" s="150"/>
      <c r="W33" s="237"/>
      <c r="X33" s="24"/>
    </row>
    <row r="34" spans="1:24" ht="13.5" customHeight="1" x14ac:dyDescent="0.25">
      <c r="A34" s="248"/>
      <c r="B34" s="167">
        <f ca="1">DATE(Calendrier!$A$1,_xlfn.SHEET()-1,(ROW()/2)-1)</f>
        <v>43724</v>
      </c>
      <c r="C34" s="168"/>
      <c r="D34" s="26" t="s">
        <v>31</v>
      </c>
      <c r="E34" s="170" t="str">
        <f>IF(C34="","",IF(OR(C34="Cp",C34="AM",C34="Re",C34="Fe"),"",1))</f>
        <v/>
      </c>
      <c r="F34" s="46"/>
      <c r="G34" s="47"/>
      <c r="H34" s="246">
        <f>((G34-F34)+(G35-F35))</f>
        <v>0</v>
      </c>
      <c r="I34" s="173"/>
      <c r="J34" s="174"/>
      <c r="K34" s="185" t="str">
        <f>IF(OR(C34="Cp"),1,"")</f>
        <v/>
      </c>
      <c r="L34" s="161"/>
      <c r="M34" s="161"/>
      <c r="N34" s="161"/>
      <c r="O34" s="228"/>
      <c r="P34" s="40"/>
      <c r="Q34" s="40"/>
      <c r="R34" s="245">
        <f>((Q34-P34)-(Q35-P35))</f>
        <v>0</v>
      </c>
      <c r="S34" s="232"/>
      <c r="T34" s="234"/>
      <c r="U34" s="217"/>
      <c r="V34" s="150" t="str">
        <f>IF(OR(C34="SiA",C34="SeA"),1,"")</f>
        <v/>
      </c>
      <c r="W34" s="219"/>
      <c r="X34" s="24"/>
    </row>
    <row r="35" spans="1:24" ht="13.5" customHeight="1" x14ac:dyDescent="0.25">
      <c r="A35" s="48"/>
      <c r="B35" s="167"/>
      <c r="C35" s="168"/>
      <c r="D35" s="26" t="s">
        <v>32</v>
      </c>
      <c r="E35" s="170"/>
      <c r="F35" s="49"/>
      <c r="G35" s="50"/>
      <c r="H35" s="240"/>
      <c r="I35" s="173"/>
      <c r="J35" s="174"/>
      <c r="K35" s="185"/>
      <c r="L35" s="161"/>
      <c r="M35" s="161"/>
      <c r="N35" s="161"/>
      <c r="O35" s="228"/>
      <c r="P35" s="40"/>
      <c r="Q35" s="40"/>
      <c r="R35" s="230"/>
      <c r="S35" s="232"/>
      <c r="T35" s="234"/>
      <c r="U35" s="217"/>
      <c r="V35" s="150"/>
      <c r="W35" s="219"/>
      <c r="X35" s="24"/>
    </row>
    <row r="36" spans="1:24" ht="12.75" customHeight="1" x14ac:dyDescent="0.25">
      <c r="A36" s="48"/>
      <c r="B36" s="192">
        <f ca="1">DATE(Calendrier!$A$1,_xlfn.SHEET()-1,(ROW()/2)-1)</f>
        <v>43725</v>
      </c>
      <c r="C36" s="168"/>
      <c r="D36" s="51" t="s">
        <v>31</v>
      </c>
      <c r="E36" s="170" t="str">
        <f t="shared" ref="E36:E64" si="1">IF(C36="","",IF(OR(C36="Cp",C36="AM",C36="Re",C36="Fe"),"",1))</f>
        <v/>
      </c>
      <c r="F36" s="52"/>
      <c r="G36" s="53"/>
      <c r="H36" s="240">
        <f>((G36-F36)+(G37-F37))</f>
        <v>0</v>
      </c>
      <c r="I36" s="242"/>
      <c r="J36" s="184"/>
      <c r="K36" s="185" t="str">
        <f>IF(OR(C36="Cp"),1,"")</f>
        <v/>
      </c>
      <c r="L36" s="225"/>
      <c r="M36" s="226"/>
      <c r="N36" s="227"/>
      <c r="O36" s="228"/>
      <c r="P36" s="54"/>
      <c r="Q36" s="55"/>
      <c r="R36" s="230">
        <f>((Q36-P36)-(Q37-P37))</f>
        <v>0</v>
      </c>
      <c r="S36" s="232"/>
      <c r="T36" s="234"/>
      <c r="U36" s="217"/>
      <c r="V36" s="150" t="str">
        <f>IF(OR(C36="SiA",C36="SeA"),1,"")</f>
        <v/>
      </c>
      <c r="W36" s="219"/>
      <c r="X36" s="56"/>
    </row>
    <row r="37" spans="1:24" ht="12.75" customHeight="1" x14ac:dyDescent="0.25">
      <c r="A37" s="48"/>
      <c r="B37" s="238"/>
      <c r="C37" s="168"/>
      <c r="D37" s="20" t="s">
        <v>32</v>
      </c>
      <c r="E37" s="239"/>
      <c r="F37" s="57"/>
      <c r="G37" s="58"/>
      <c r="H37" s="241"/>
      <c r="I37" s="243"/>
      <c r="J37" s="244"/>
      <c r="K37" s="224"/>
      <c r="L37" s="221"/>
      <c r="M37" s="222"/>
      <c r="N37" s="223"/>
      <c r="O37" s="229"/>
      <c r="P37" s="28"/>
      <c r="Q37" s="29"/>
      <c r="R37" s="231"/>
      <c r="S37" s="233"/>
      <c r="T37" s="235"/>
      <c r="U37" s="218"/>
      <c r="V37" s="150"/>
      <c r="W37" s="220"/>
    </row>
    <row r="38" spans="1:24" ht="12.75" customHeight="1" x14ac:dyDescent="0.25">
      <c r="A38" s="48"/>
      <c r="B38" s="215">
        <f ca="1">DATE(Calendrier!$A$1,_xlfn.SHEET()-1,(ROW()/2)-1)</f>
        <v>43726</v>
      </c>
      <c r="C38" s="168"/>
      <c r="D38" s="30" t="s">
        <v>31</v>
      </c>
      <c r="E38" s="207" t="str">
        <f t="shared" si="1"/>
        <v/>
      </c>
      <c r="F38" s="59"/>
      <c r="G38" s="59"/>
      <c r="H38" s="199">
        <f>((G38-F38)+(G39-F39))</f>
        <v>0</v>
      </c>
      <c r="I38" s="210"/>
      <c r="J38" s="212"/>
      <c r="K38" s="202"/>
      <c r="L38" s="186"/>
      <c r="M38" s="187"/>
      <c r="N38" s="188"/>
      <c r="O38" s="195"/>
      <c r="P38" s="28"/>
      <c r="Q38" s="29"/>
      <c r="R38" s="164">
        <f>((Q38-P38)-(Q39-P39))</f>
        <v>0</v>
      </c>
      <c r="S38" s="236"/>
      <c r="T38" s="214"/>
      <c r="U38" s="236"/>
      <c r="V38" s="150" t="str">
        <f>IF(OR(C38="SiA",C38="SeA"),1,"")</f>
        <v/>
      </c>
      <c r="W38" s="237"/>
    </row>
    <row r="39" spans="1:24" ht="12.75" customHeight="1" x14ac:dyDescent="0.25">
      <c r="A39" s="48"/>
      <c r="B39" s="216"/>
      <c r="C39" s="168"/>
      <c r="D39" s="34" t="s">
        <v>32</v>
      </c>
      <c r="E39" s="208"/>
      <c r="F39" s="59"/>
      <c r="G39" s="59"/>
      <c r="H39" s="209"/>
      <c r="I39" s="211"/>
      <c r="J39" s="213"/>
      <c r="K39" s="203"/>
      <c r="L39" s="186"/>
      <c r="M39" s="187"/>
      <c r="N39" s="188"/>
      <c r="O39" s="204"/>
      <c r="P39" s="28"/>
      <c r="Q39" s="29"/>
      <c r="R39" s="191"/>
      <c r="S39" s="149"/>
      <c r="T39" s="166"/>
      <c r="U39" s="149"/>
      <c r="V39" s="150"/>
      <c r="W39" s="176"/>
    </row>
    <row r="40" spans="1:24" ht="12.75" customHeight="1" x14ac:dyDescent="0.25">
      <c r="A40" s="48"/>
      <c r="B40" s="215">
        <f ca="1">DATE(Calendrier!$A$1,_xlfn.SHEET()-1,(ROW()/2)-1)</f>
        <v>43727</v>
      </c>
      <c r="C40" s="168"/>
      <c r="D40" s="34" t="s">
        <v>31</v>
      </c>
      <c r="E40" s="207" t="str">
        <f t="shared" si="1"/>
        <v/>
      </c>
      <c r="F40" s="59"/>
      <c r="G40" s="59"/>
      <c r="H40" s="199">
        <f>((G40-F40)+(G41-F41))</f>
        <v>0</v>
      </c>
      <c r="I40" s="210"/>
      <c r="J40" s="212"/>
      <c r="K40" s="202" t="str">
        <f>IF(OR(C40="Cp"),1,"")</f>
        <v/>
      </c>
      <c r="L40" s="186"/>
      <c r="M40" s="187"/>
      <c r="N40" s="188"/>
      <c r="O40" s="195"/>
      <c r="P40" s="28"/>
      <c r="Q40" s="29"/>
      <c r="R40" s="164">
        <f>((Q40-P40)-(Q41-P41))</f>
        <v>0</v>
      </c>
      <c r="S40" s="149"/>
      <c r="T40" s="166"/>
      <c r="U40" s="149"/>
      <c r="V40" s="150" t="str">
        <f>IF(OR(C40="SiA",C40="SeA"),1,"")</f>
        <v/>
      </c>
      <c r="W40" s="175"/>
    </row>
    <row r="41" spans="1:24" ht="12.75" customHeight="1" x14ac:dyDescent="0.25">
      <c r="A41" s="48"/>
      <c r="B41" s="216"/>
      <c r="C41" s="168"/>
      <c r="D41" s="34" t="s">
        <v>32</v>
      </c>
      <c r="E41" s="208"/>
      <c r="F41" s="59"/>
      <c r="G41" s="59"/>
      <c r="H41" s="209"/>
      <c r="I41" s="211"/>
      <c r="J41" s="213"/>
      <c r="K41" s="203"/>
      <c r="L41" s="186"/>
      <c r="M41" s="187"/>
      <c r="N41" s="188"/>
      <c r="O41" s="204"/>
      <c r="P41" s="28"/>
      <c r="Q41" s="29"/>
      <c r="R41" s="191"/>
      <c r="S41" s="149"/>
      <c r="T41" s="166"/>
      <c r="U41" s="149"/>
      <c r="V41" s="150"/>
      <c r="W41" s="176"/>
    </row>
    <row r="42" spans="1:24" ht="12.75" customHeight="1" x14ac:dyDescent="0.25">
      <c r="A42" s="48"/>
      <c r="B42" s="215">
        <f ca="1">DATE(Calendrier!$A$1,_xlfn.SHEET()-1,(ROW()/2)-1)</f>
        <v>43728</v>
      </c>
      <c r="C42" s="168"/>
      <c r="D42" s="34" t="s">
        <v>31</v>
      </c>
      <c r="E42" s="207" t="str">
        <f t="shared" si="1"/>
        <v/>
      </c>
      <c r="F42" s="59"/>
      <c r="G42" s="59"/>
      <c r="H42" s="199">
        <f>((G42-F42)+(G43-F43))</f>
        <v>0</v>
      </c>
      <c r="I42" s="210"/>
      <c r="J42" s="212"/>
      <c r="K42" s="202" t="str">
        <f>IF(OR(C42="Cp"),1,"")</f>
        <v/>
      </c>
      <c r="L42" s="186"/>
      <c r="M42" s="187"/>
      <c r="N42" s="188"/>
      <c r="O42" s="195"/>
      <c r="P42" s="28"/>
      <c r="Q42" s="29"/>
      <c r="R42" s="164">
        <f>((Q42-P42)-(Q43-P43))</f>
        <v>0</v>
      </c>
      <c r="S42" s="149"/>
      <c r="T42" s="166"/>
      <c r="U42" s="149"/>
      <c r="V42" s="150" t="str">
        <f>IF(OR(C42="SiA",C42="SeA"),1,"")</f>
        <v/>
      </c>
      <c r="W42" s="175"/>
    </row>
    <row r="43" spans="1:24" ht="12.75" customHeight="1" x14ac:dyDescent="0.25">
      <c r="A43" s="48"/>
      <c r="B43" s="216"/>
      <c r="C43" s="168"/>
      <c r="D43" s="34" t="s">
        <v>32</v>
      </c>
      <c r="E43" s="208"/>
      <c r="F43" s="59"/>
      <c r="G43" s="59"/>
      <c r="H43" s="209"/>
      <c r="I43" s="211"/>
      <c r="J43" s="213"/>
      <c r="K43" s="203"/>
      <c r="L43" s="186"/>
      <c r="M43" s="187"/>
      <c r="N43" s="188"/>
      <c r="O43" s="204"/>
      <c r="P43" s="28"/>
      <c r="Q43" s="29"/>
      <c r="R43" s="191"/>
      <c r="S43" s="149"/>
      <c r="T43" s="166"/>
      <c r="U43" s="149"/>
      <c r="V43" s="150"/>
      <c r="W43" s="176"/>
    </row>
    <row r="44" spans="1:24" ht="12.75" customHeight="1" x14ac:dyDescent="0.25">
      <c r="A44" s="48"/>
      <c r="B44" s="205">
        <f ca="1">DATE(Calendrier!$A$1,_xlfn.SHEET()-1,(ROW()/2)-1)</f>
        <v>43729</v>
      </c>
      <c r="C44" s="168"/>
      <c r="D44" s="26" t="s">
        <v>31</v>
      </c>
      <c r="E44" s="207" t="str">
        <f t="shared" si="1"/>
        <v/>
      </c>
      <c r="F44" s="59"/>
      <c r="G44" s="59"/>
      <c r="H44" s="199">
        <f>((G44-F44)+(G45-F45))</f>
        <v>0</v>
      </c>
      <c r="I44" s="210"/>
      <c r="J44" s="212"/>
      <c r="K44" s="202" t="str">
        <f>IF(OR(C44="Cp"),1,"")</f>
        <v/>
      </c>
      <c r="L44" s="186"/>
      <c r="M44" s="187"/>
      <c r="N44" s="188"/>
      <c r="O44" s="195"/>
      <c r="P44" s="28"/>
      <c r="Q44" s="29"/>
      <c r="R44" s="164">
        <f>((Q44-P44)-(Q45-P45))</f>
        <v>0</v>
      </c>
      <c r="S44" s="149"/>
      <c r="T44" s="166"/>
      <c r="U44" s="149"/>
      <c r="V44" s="150" t="str">
        <f>IF(OR(C44="SiA",C44="SeA"),1,"")</f>
        <v/>
      </c>
      <c r="W44" s="175"/>
    </row>
    <row r="45" spans="1:24" ht="12.75" customHeight="1" x14ac:dyDescent="0.25">
      <c r="A45" s="48"/>
      <c r="B45" s="206"/>
      <c r="C45" s="168"/>
      <c r="D45" s="26" t="s">
        <v>32</v>
      </c>
      <c r="E45" s="208"/>
      <c r="F45" s="59"/>
      <c r="G45" s="59"/>
      <c r="H45" s="209"/>
      <c r="I45" s="211"/>
      <c r="J45" s="213"/>
      <c r="K45" s="203"/>
      <c r="L45" s="186"/>
      <c r="M45" s="187"/>
      <c r="N45" s="188"/>
      <c r="O45" s="204"/>
      <c r="P45" s="28"/>
      <c r="Q45" s="29"/>
      <c r="R45" s="191"/>
      <c r="S45" s="149"/>
      <c r="T45" s="166"/>
      <c r="U45" s="149"/>
      <c r="V45" s="150"/>
      <c r="W45" s="176"/>
    </row>
    <row r="46" spans="1:24" ht="12.75" customHeight="1" x14ac:dyDescent="0.25">
      <c r="A46" s="48"/>
      <c r="B46" s="205">
        <f ca="1">DATE(Calendrier!$A$1,_xlfn.SHEET()-1,(ROW()/2)-1)</f>
        <v>43730</v>
      </c>
      <c r="C46" s="168"/>
      <c r="D46" s="26" t="s">
        <v>31</v>
      </c>
      <c r="E46" s="207" t="str">
        <f t="shared" si="1"/>
        <v/>
      </c>
      <c r="F46" s="59"/>
      <c r="G46" s="59"/>
      <c r="H46" s="199">
        <f>((G46-F46)+(G47-F47))</f>
        <v>0</v>
      </c>
      <c r="I46" s="210"/>
      <c r="J46" s="212"/>
      <c r="K46" s="202" t="str">
        <f>IF(OR(C46="Cp"),1,"")</f>
        <v/>
      </c>
      <c r="L46" s="177"/>
      <c r="M46" s="178"/>
      <c r="N46" s="179"/>
      <c r="O46" s="195"/>
      <c r="P46" s="28"/>
      <c r="Q46" s="29"/>
      <c r="R46" s="164">
        <f>((Q46-P46)-(Q47-P47))</f>
        <v>0</v>
      </c>
      <c r="S46" s="149"/>
      <c r="T46" s="166"/>
      <c r="U46" s="149"/>
      <c r="V46" s="150" t="str">
        <f>IF(OR(C46="SiA",C46="SeA"),1,"")</f>
        <v/>
      </c>
      <c r="W46" s="175"/>
    </row>
    <row r="47" spans="1:24" ht="12.75" customHeight="1" x14ac:dyDescent="0.25">
      <c r="A47" s="48"/>
      <c r="B47" s="206"/>
      <c r="C47" s="168"/>
      <c r="D47" s="26" t="s">
        <v>32</v>
      </c>
      <c r="E47" s="208"/>
      <c r="F47" s="59"/>
      <c r="G47" s="59"/>
      <c r="H47" s="209"/>
      <c r="I47" s="211"/>
      <c r="J47" s="213"/>
      <c r="K47" s="203"/>
      <c r="L47" s="177"/>
      <c r="M47" s="178"/>
      <c r="N47" s="179"/>
      <c r="O47" s="204"/>
      <c r="P47" s="28"/>
      <c r="Q47" s="29"/>
      <c r="R47" s="191"/>
      <c r="S47" s="149"/>
      <c r="T47" s="166"/>
      <c r="U47" s="149"/>
      <c r="V47" s="150"/>
      <c r="W47" s="176"/>
    </row>
    <row r="48" spans="1:24" ht="12.75" customHeight="1" x14ac:dyDescent="0.25">
      <c r="A48" s="48"/>
      <c r="B48" s="196">
        <f ca="1">DATE(Calendrier!$A$1,_xlfn.SHEET()-1,(ROW()/2)-1)</f>
        <v>43731</v>
      </c>
      <c r="C48" s="168"/>
      <c r="D48" s="26" t="s">
        <v>31</v>
      </c>
      <c r="E48" s="198" t="str">
        <f t="shared" si="1"/>
        <v/>
      </c>
      <c r="F48" s="60"/>
      <c r="G48" s="60"/>
      <c r="H48" s="199">
        <f>((G48-F48)+(G49-F49))</f>
        <v>0</v>
      </c>
      <c r="I48" s="200"/>
      <c r="J48" s="201"/>
      <c r="K48" s="194" t="str">
        <f>IF(OR(C48="Cp"),1,"")</f>
        <v/>
      </c>
      <c r="L48" s="177"/>
      <c r="M48" s="178"/>
      <c r="N48" s="179"/>
      <c r="O48" s="195"/>
      <c r="P48" s="36"/>
      <c r="Q48" s="37"/>
      <c r="R48" s="164">
        <f>((Q48-P48)-(Q49-P49))</f>
        <v>0</v>
      </c>
      <c r="S48" s="149"/>
      <c r="T48" s="166"/>
      <c r="U48" s="149"/>
      <c r="V48" s="150" t="str">
        <f>IF(OR(C48="SiA",C48="SeA"),1,"")</f>
        <v/>
      </c>
      <c r="W48" s="175"/>
    </row>
    <row r="49" spans="1:23" ht="12.75" customHeight="1" x14ac:dyDescent="0.25">
      <c r="A49" s="48"/>
      <c r="B49" s="197"/>
      <c r="C49" s="168"/>
      <c r="D49" s="26" t="s">
        <v>32</v>
      </c>
      <c r="E49" s="180"/>
      <c r="F49" s="43"/>
      <c r="G49" s="43"/>
      <c r="H49" s="182"/>
      <c r="I49" s="183"/>
      <c r="J49" s="184"/>
      <c r="K49" s="185"/>
      <c r="L49" s="177"/>
      <c r="M49" s="178"/>
      <c r="N49" s="179"/>
      <c r="O49" s="190"/>
      <c r="P49" s="39"/>
      <c r="Q49" s="40"/>
      <c r="R49" s="191"/>
      <c r="S49" s="149"/>
      <c r="T49" s="166"/>
      <c r="U49" s="149"/>
      <c r="V49" s="150"/>
      <c r="W49" s="176"/>
    </row>
    <row r="50" spans="1:23" ht="12.75" customHeight="1" x14ac:dyDescent="0.25">
      <c r="A50" s="48"/>
      <c r="B50" s="193">
        <f ca="1">DATE(Calendrier!$A$1,_xlfn.SHEET()-1,(ROW()/2)-1)</f>
        <v>43732</v>
      </c>
      <c r="C50" s="168"/>
      <c r="D50" s="34" t="s">
        <v>31</v>
      </c>
      <c r="E50" s="180" t="str">
        <f t="shared" si="1"/>
        <v/>
      </c>
      <c r="F50" s="43"/>
      <c r="G50" s="43"/>
      <c r="H50" s="181">
        <f>((G50-F50)+(G51-F51))</f>
        <v>0</v>
      </c>
      <c r="I50" s="183"/>
      <c r="J50" s="184"/>
      <c r="K50" s="185" t="str">
        <f>IF(OR(C50="Cp"),1,"")</f>
        <v/>
      </c>
      <c r="L50" s="186"/>
      <c r="M50" s="187"/>
      <c r="N50" s="188"/>
      <c r="O50" s="189"/>
      <c r="P50" s="39"/>
      <c r="Q50" s="40"/>
      <c r="R50" s="164">
        <f>((Q50-P50)-(Q51-P51))</f>
        <v>0</v>
      </c>
      <c r="S50" s="149"/>
      <c r="T50" s="166"/>
      <c r="U50" s="149"/>
      <c r="V50" s="150" t="str">
        <f>IF(OR(C50="SiA",C50="SeA"),1,"")</f>
        <v/>
      </c>
      <c r="W50" s="175"/>
    </row>
    <row r="51" spans="1:23" ht="12.75" customHeight="1" x14ac:dyDescent="0.25">
      <c r="A51" s="48"/>
      <c r="B51" s="193"/>
      <c r="C51" s="168"/>
      <c r="D51" s="34" t="s">
        <v>32</v>
      </c>
      <c r="E51" s="180"/>
      <c r="F51" s="43"/>
      <c r="G51" s="43"/>
      <c r="H51" s="182"/>
      <c r="I51" s="183"/>
      <c r="J51" s="184"/>
      <c r="K51" s="185"/>
      <c r="L51" s="186"/>
      <c r="M51" s="187"/>
      <c r="N51" s="188"/>
      <c r="O51" s="190"/>
      <c r="P51" s="39"/>
      <c r="Q51" s="40"/>
      <c r="R51" s="191"/>
      <c r="S51" s="149"/>
      <c r="T51" s="166"/>
      <c r="U51" s="149"/>
      <c r="V51" s="150"/>
      <c r="W51" s="176"/>
    </row>
    <row r="52" spans="1:23" ht="12.75" customHeight="1" x14ac:dyDescent="0.25">
      <c r="A52" s="48"/>
      <c r="B52" s="193">
        <f ca="1">DATE(Calendrier!$A$1,_xlfn.SHEET()-1,(ROW()/2)-1)</f>
        <v>43733</v>
      </c>
      <c r="C52" s="168"/>
      <c r="D52" s="34" t="s">
        <v>31</v>
      </c>
      <c r="E52" s="180" t="str">
        <f t="shared" si="1"/>
        <v/>
      </c>
      <c r="F52" s="43"/>
      <c r="G52" s="43"/>
      <c r="H52" s="181">
        <f>((G52-F52)+(G53-F53))</f>
        <v>0</v>
      </c>
      <c r="I52" s="183"/>
      <c r="J52" s="184"/>
      <c r="K52" s="185" t="str">
        <f>IF(OR(C52="Cp"),1,"")</f>
        <v/>
      </c>
      <c r="L52" s="186"/>
      <c r="M52" s="187"/>
      <c r="N52" s="188"/>
      <c r="O52" s="189"/>
      <c r="P52" s="39"/>
      <c r="Q52" s="40"/>
      <c r="R52" s="164">
        <f>((Q52-P52)-(Q53-P53))</f>
        <v>0</v>
      </c>
      <c r="S52" s="149"/>
      <c r="T52" s="166"/>
      <c r="U52" s="149"/>
      <c r="V52" s="150" t="str">
        <f>IF(OR(C52="SiA",C52="SeA"),1,"")</f>
        <v/>
      </c>
      <c r="W52" s="175"/>
    </row>
    <row r="53" spans="1:23" ht="12.75" customHeight="1" x14ac:dyDescent="0.25">
      <c r="A53" s="48"/>
      <c r="B53" s="193"/>
      <c r="C53" s="168"/>
      <c r="D53" s="34" t="s">
        <v>32</v>
      </c>
      <c r="E53" s="180"/>
      <c r="F53" s="43"/>
      <c r="G53" s="43"/>
      <c r="H53" s="182"/>
      <c r="I53" s="183"/>
      <c r="J53" s="184"/>
      <c r="K53" s="185"/>
      <c r="L53" s="186"/>
      <c r="M53" s="187"/>
      <c r="N53" s="188"/>
      <c r="O53" s="190"/>
      <c r="P53" s="39"/>
      <c r="Q53" s="40"/>
      <c r="R53" s="191"/>
      <c r="S53" s="149"/>
      <c r="T53" s="166"/>
      <c r="U53" s="149"/>
      <c r="V53" s="150"/>
      <c r="W53" s="176"/>
    </row>
    <row r="54" spans="1:23" ht="12.75" customHeight="1" x14ac:dyDescent="0.25">
      <c r="A54" s="48"/>
      <c r="B54" s="193">
        <f ca="1">DATE(Calendrier!$A$1,_xlfn.SHEET()-1,(ROW()/2)-1)</f>
        <v>43734</v>
      </c>
      <c r="C54" s="168"/>
      <c r="D54" s="34" t="s">
        <v>31</v>
      </c>
      <c r="E54" s="180" t="str">
        <f t="shared" si="1"/>
        <v/>
      </c>
      <c r="F54" s="43"/>
      <c r="G54" s="43"/>
      <c r="H54" s="181">
        <f>((G54-F54)+(G55-F55))</f>
        <v>0</v>
      </c>
      <c r="I54" s="183"/>
      <c r="J54" s="184"/>
      <c r="K54" s="185" t="str">
        <f>IF(OR(C54="Cp"),1,"")</f>
        <v/>
      </c>
      <c r="L54" s="186"/>
      <c r="M54" s="187"/>
      <c r="N54" s="188"/>
      <c r="O54" s="189"/>
      <c r="P54" s="39"/>
      <c r="Q54" s="40"/>
      <c r="R54" s="164">
        <f>((Q54-P54)-(Q55-P55))</f>
        <v>0</v>
      </c>
      <c r="S54" s="149"/>
      <c r="T54" s="166"/>
      <c r="U54" s="149"/>
      <c r="V54" s="150" t="str">
        <f>IF(OR(C54="SiA",C54="SeA"),1,"")</f>
        <v/>
      </c>
      <c r="W54" s="175"/>
    </row>
    <row r="55" spans="1:23" ht="12.75" customHeight="1" x14ac:dyDescent="0.25">
      <c r="A55" s="48"/>
      <c r="B55" s="193"/>
      <c r="C55" s="168"/>
      <c r="D55" s="34" t="s">
        <v>32</v>
      </c>
      <c r="E55" s="180"/>
      <c r="F55" s="43"/>
      <c r="G55" s="43"/>
      <c r="H55" s="182"/>
      <c r="I55" s="183"/>
      <c r="J55" s="184"/>
      <c r="K55" s="185"/>
      <c r="L55" s="186"/>
      <c r="M55" s="187"/>
      <c r="N55" s="188"/>
      <c r="O55" s="190"/>
      <c r="P55" s="39"/>
      <c r="Q55" s="40"/>
      <c r="R55" s="191"/>
      <c r="S55" s="149"/>
      <c r="T55" s="166"/>
      <c r="U55" s="149"/>
      <c r="V55" s="150"/>
      <c r="W55" s="176"/>
    </row>
    <row r="56" spans="1:23" ht="12.75" customHeight="1" x14ac:dyDescent="0.25">
      <c r="A56" s="48"/>
      <c r="B56" s="193">
        <f ca="1">DATE(Calendrier!$A$1,_xlfn.SHEET()-1,(ROW()/2)-1)</f>
        <v>43735</v>
      </c>
      <c r="C56" s="168"/>
      <c r="D56" s="34" t="s">
        <v>31</v>
      </c>
      <c r="E56" s="180" t="str">
        <f t="shared" si="1"/>
        <v/>
      </c>
      <c r="F56" s="43"/>
      <c r="G56" s="43"/>
      <c r="H56" s="181">
        <f>((G56-F56)+(G57-F57))</f>
        <v>0</v>
      </c>
      <c r="I56" s="183"/>
      <c r="J56" s="184"/>
      <c r="K56" s="185" t="str">
        <f>IF(OR(C56="Cp"),1,"")</f>
        <v/>
      </c>
      <c r="L56" s="186"/>
      <c r="M56" s="187"/>
      <c r="N56" s="188"/>
      <c r="O56" s="189"/>
      <c r="P56" s="39"/>
      <c r="Q56" s="40"/>
      <c r="R56" s="164">
        <f>((Q56-P56)-(Q57-P57))</f>
        <v>0</v>
      </c>
      <c r="S56" s="149"/>
      <c r="T56" s="166"/>
      <c r="U56" s="149"/>
      <c r="V56" s="150" t="str">
        <f>IF(OR(C56="SiA",C56="SeA"),1,"")</f>
        <v/>
      </c>
      <c r="W56" s="175"/>
    </row>
    <row r="57" spans="1:23" ht="12.75" customHeight="1" x14ac:dyDescent="0.25">
      <c r="A57" s="48"/>
      <c r="B57" s="193"/>
      <c r="C57" s="168"/>
      <c r="D57" s="34" t="s">
        <v>32</v>
      </c>
      <c r="E57" s="180"/>
      <c r="F57" s="43"/>
      <c r="G57" s="43"/>
      <c r="H57" s="182"/>
      <c r="I57" s="183"/>
      <c r="J57" s="184"/>
      <c r="K57" s="185"/>
      <c r="L57" s="186"/>
      <c r="M57" s="187"/>
      <c r="N57" s="188"/>
      <c r="O57" s="190"/>
      <c r="P57" s="39"/>
      <c r="Q57" s="40"/>
      <c r="R57" s="191"/>
      <c r="S57" s="149"/>
      <c r="T57" s="166"/>
      <c r="U57" s="149"/>
      <c r="V57" s="150"/>
      <c r="W57" s="176"/>
    </row>
    <row r="58" spans="1:23" ht="12.75" customHeight="1" x14ac:dyDescent="0.25">
      <c r="A58" s="48"/>
      <c r="B58" s="192">
        <f ca="1">DATE(Calendrier!$A$1,_xlfn.SHEET()-1,(ROW()/2)-1)</f>
        <v>43736</v>
      </c>
      <c r="C58" s="168"/>
      <c r="D58" s="26" t="s">
        <v>31</v>
      </c>
      <c r="E58" s="180" t="str">
        <f t="shared" si="1"/>
        <v/>
      </c>
      <c r="F58" s="43"/>
      <c r="G58" s="43"/>
      <c r="H58" s="181">
        <f>((G58-F58)+(G59-F59))</f>
        <v>0</v>
      </c>
      <c r="I58" s="183"/>
      <c r="J58" s="184"/>
      <c r="K58" s="185" t="str">
        <f>IF(OR(C58="Cp"),1,"")</f>
        <v/>
      </c>
      <c r="L58" s="186"/>
      <c r="M58" s="187"/>
      <c r="N58" s="188"/>
      <c r="O58" s="189"/>
      <c r="P58" s="39"/>
      <c r="Q58" s="40"/>
      <c r="R58" s="164">
        <f>((Q58-P58)-(Q59-P59))</f>
        <v>0</v>
      </c>
      <c r="S58" s="149"/>
      <c r="T58" s="166"/>
      <c r="U58" s="149"/>
      <c r="V58" s="150" t="str">
        <f>IF(OR(C58="SiA",C58="SeA"),1,"")</f>
        <v/>
      </c>
      <c r="W58" s="175"/>
    </row>
    <row r="59" spans="1:23" ht="12.75" customHeight="1" x14ac:dyDescent="0.25">
      <c r="A59" s="48"/>
      <c r="B59" s="192"/>
      <c r="C59" s="168"/>
      <c r="D59" s="26" t="s">
        <v>32</v>
      </c>
      <c r="E59" s="180"/>
      <c r="F59" s="43"/>
      <c r="G59" s="43"/>
      <c r="H59" s="182"/>
      <c r="I59" s="183"/>
      <c r="J59" s="184"/>
      <c r="K59" s="185"/>
      <c r="L59" s="186"/>
      <c r="M59" s="187"/>
      <c r="N59" s="188"/>
      <c r="O59" s="190"/>
      <c r="P59" s="39"/>
      <c r="Q59" s="40"/>
      <c r="R59" s="191"/>
      <c r="S59" s="149"/>
      <c r="T59" s="166"/>
      <c r="U59" s="149"/>
      <c r="V59" s="150"/>
      <c r="W59" s="176"/>
    </row>
    <row r="60" spans="1:23" ht="12.75" customHeight="1" x14ac:dyDescent="0.25">
      <c r="A60" s="48"/>
      <c r="B60" s="192">
        <f ca="1">DATE(Calendrier!$A$1,_xlfn.SHEET()-1,(ROW()/2)-1)</f>
        <v>43737</v>
      </c>
      <c r="C60" s="168"/>
      <c r="D60" s="26" t="s">
        <v>31</v>
      </c>
      <c r="E60" s="180" t="str">
        <f t="shared" si="1"/>
        <v/>
      </c>
      <c r="F60" s="43"/>
      <c r="G60" s="43"/>
      <c r="H60" s="181">
        <f>((G60-F60)+(G61-F61))</f>
        <v>0</v>
      </c>
      <c r="I60" s="183"/>
      <c r="J60" s="184"/>
      <c r="K60" s="185" t="str">
        <f>IF(OR(C60="Cp"),1,"")</f>
        <v/>
      </c>
      <c r="L60" s="186"/>
      <c r="M60" s="187"/>
      <c r="N60" s="188"/>
      <c r="O60" s="189"/>
      <c r="P60" s="39"/>
      <c r="Q60" s="40"/>
      <c r="R60" s="164">
        <f>((Q60-P60)-(Q61-P61))</f>
        <v>0</v>
      </c>
      <c r="S60" s="149"/>
      <c r="T60" s="166"/>
      <c r="U60" s="149"/>
      <c r="V60" s="150" t="str">
        <f>IF(OR(C60="SiA",C60="SeA"),1,"")</f>
        <v/>
      </c>
      <c r="W60" s="175"/>
    </row>
    <row r="61" spans="1:23" ht="12.75" customHeight="1" x14ac:dyDescent="0.25">
      <c r="A61" s="48"/>
      <c r="B61" s="192"/>
      <c r="C61" s="168"/>
      <c r="D61" s="26" t="s">
        <v>32</v>
      </c>
      <c r="E61" s="180"/>
      <c r="F61" s="43"/>
      <c r="G61" s="43"/>
      <c r="H61" s="182"/>
      <c r="I61" s="183"/>
      <c r="J61" s="184"/>
      <c r="K61" s="185"/>
      <c r="L61" s="177"/>
      <c r="M61" s="178"/>
      <c r="N61" s="179"/>
      <c r="O61" s="190"/>
      <c r="P61" s="39"/>
      <c r="Q61" s="40"/>
      <c r="R61" s="191"/>
      <c r="S61" s="149"/>
      <c r="T61" s="166"/>
      <c r="U61" s="149"/>
      <c r="V61" s="150"/>
      <c r="W61" s="176"/>
    </row>
    <row r="62" spans="1:23" ht="12.75" customHeight="1" x14ac:dyDescent="0.25">
      <c r="A62" s="48"/>
      <c r="B62" s="167">
        <f ca="1">DATE(Calendrier!$A$1,_xlfn.SHEET()-1,(ROW()/2)-1)</f>
        <v>43738</v>
      </c>
      <c r="C62" s="168"/>
      <c r="D62" s="26" t="s">
        <v>31</v>
      </c>
      <c r="E62" s="180" t="str">
        <f t="shared" si="1"/>
        <v/>
      </c>
      <c r="F62" s="38"/>
      <c r="G62" s="38"/>
      <c r="H62" s="181">
        <f>((G62-F62)+(G63-F63))</f>
        <v>0</v>
      </c>
      <c r="I62" s="183"/>
      <c r="J62" s="184"/>
      <c r="K62" s="185" t="str">
        <f>IF(OR(C62="Cp"),1,"")</f>
        <v/>
      </c>
      <c r="L62" s="186"/>
      <c r="M62" s="187"/>
      <c r="N62" s="188"/>
      <c r="O62" s="189"/>
      <c r="P62" s="39"/>
      <c r="Q62" s="40"/>
      <c r="R62" s="164">
        <f>((Q62-P62)-(Q63-P63))</f>
        <v>0</v>
      </c>
      <c r="S62" s="149"/>
      <c r="T62" s="166"/>
      <c r="U62" s="149"/>
      <c r="V62" s="150" t="str">
        <f>IF(OR(C62="SiA",C62="SeA"),1,"")</f>
        <v/>
      </c>
      <c r="W62" s="175"/>
    </row>
    <row r="63" spans="1:23" ht="12.75" customHeight="1" x14ac:dyDescent="0.25">
      <c r="A63" s="48"/>
      <c r="B63" s="167"/>
      <c r="C63" s="168"/>
      <c r="D63" s="26" t="s">
        <v>32</v>
      </c>
      <c r="E63" s="180"/>
      <c r="F63" s="38"/>
      <c r="G63" s="38"/>
      <c r="H63" s="182"/>
      <c r="I63" s="183"/>
      <c r="J63" s="184"/>
      <c r="K63" s="185"/>
      <c r="L63" s="177"/>
      <c r="M63" s="178"/>
      <c r="N63" s="179"/>
      <c r="O63" s="190"/>
      <c r="P63" s="40"/>
      <c r="Q63" s="40"/>
      <c r="R63" s="191"/>
      <c r="S63" s="149"/>
      <c r="T63" s="166"/>
      <c r="U63" s="149"/>
      <c r="V63" s="150"/>
      <c r="W63" s="176"/>
    </row>
    <row r="64" spans="1:23" ht="13.5" thickBot="1" x14ac:dyDescent="0.3">
      <c r="A64" s="48"/>
      <c r="B64" s="308" t="s">
        <v>35</v>
      </c>
      <c r="C64" s="168"/>
      <c r="D64" s="26" t="s">
        <v>31</v>
      </c>
      <c r="E64" s="170" t="str">
        <f t="shared" si="1"/>
        <v/>
      </c>
      <c r="F64" s="42"/>
      <c r="G64" s="43"/>
      <c r="H64" s="172">
        <f>((G64-F64)+(G65-F65))</f>
        <v>0</v>
      </c>
      <c r="I64" s="173"/>
      <c r="J64" s="174"/>
      <c r="K64" s="159" t="str">
        <f>IF(OR(C64="Cp"),1,"")</f>
        <v/>
      </c>
      <c r="L64" s="161"/>
      <c r="M64" s="161"/>
      <c r="N64" s="161"/>
      <c r="O64" s="162"/>
      <c r="P64" s="61"/>
      <c r="Q64" s="40"/>
      <c r="R64" s="164">
        <f>((Q64-P64)-(Q65-P65))</f>
        <v>0</v>
      </c>
      <c r="S64" s="149"/>
      <c r="T64" s="166"/>
      <c r="U64" s="149"/>
      <c r="V64" s="150" t="str">
        <f>IF(OR(C64="SiA",C64="SeA"),1,"")</f>
        <v/>
      </c>
      <c r="W64" s="152"/>
    </row>
    <row r="65" spans="1:24" ht="13.5" thickBot="1" x14ac:dyDescent="0.3">
      <c r="A65" s="62"/>
      <c r="B65" s="308"/>
      <c r="C65" s="309"/>
      <c r="D65" s="63" t="s">
        <v>32</v>
      </c>
      <c r="E65" s="171"/>
      <c r="F65" s="45"/>
      <c r="G65" s="45"/>
      <c r="H65" s="172"/>
      <c r="I65" s="173"/>
      <c r="J65" s="174"/>
      <c r="K65" s="160"/>
      <c r="L65" s="154"/>
      <c r="M65" s="154"/>
      <c r="N65" s="154"/>
      <c r="O65" s="163"/>
      <c r="P65" s="39"/>
      <c r="Q65" s="64"/>
      <c r="R65" s="165"/>
      <c r="S65" s="149"/>
      <c r="T65" s="166"/>
      <c r="U65" s="149"/>
      <c r="V65" s="151"/>
      <c r="W65" s="153"/>
    </row>
    <row r="66" spans="1:24" ht="16.5" thickBot="1" x14ac:dyDescent="0.3">
      <c r="B66" s="155" t="s">
        <v>36</v>
      </c>
      <c r="C66" s="156"/>
      <c r="E66" s="65">
        <f>SUM(E4:E65)</f>
        <v>2</v>
      </c>
      <c r="F66" s="157">
        <f>SUM(H4:H65)</f>
        <v>4</v>
      </c>
      <c r="G66" s="158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conditionalFormatting sqref="B62:U65 B4:B61 D4:U61 W4:W65">
    <cfRule type="expression" dxfId="21" priority="5">
      <formula>WEEKDAY(INDIRECT("$B"&amp;ROW()-MOD(ROW(),2)),2)&gt;5</formula>
    </cfRule>
  </conditionalFormatting>
  <conditionalFormatting sqref="C4:C61">
    <cfRule type="expression" dxfId="20" priority="4">
      <formula>WEEKDAY(INDIRECT("$B"&amp;ROW()-MOD(ROW(),2)),2)&gt;5</formula>
    </cfRule>
  </conditionalFormatting>
  <conditionalFormatting sqref="V4:V65">
    <cfRule type="expression" dxfId="19" priority="2">
      <formula>WEEKDAY(INDIRECT("$B"&amp;ROW()-MOD(ROW(),2)),2)&gt;5</formula>
    </cfRule>
  </conditionalFormatting>
  <dataValidations count="2">
    <dataValidation type="list" allowBlank="1" showInputMessage="1" showErrorMessage="1" sqref="C62" xr:uid="{93AA4E2D-BA93-4C2C-915D-5CB7C4C9C19A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DD497AEE-3B7C-4807-9682-DD3D3B548598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5A2EC0A1-7EB8-4E6C-806C-20899038FAAB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1E36853D-97C2-4885-BD4D-65F2DBC336C3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3F68A-0E8B-4286-9C58-C49E63103B4C}">
  <dimension ref="A1:AB66"/>
  <sheetViews>
    <sheetView showZeros="0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59" t="s">
        <v>12</v>
      </c>
      <c r="B3" s="9" t="s">
        <v>13</v>
      </c>
      <c r="C3" s="292" t="s">
        <v>14</v>
      </c>
      <c r="D3" s="293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94" t="s">
        <v>21</v>
      </c>
      <c r="M3" s="295"/>
      <c r="N3" s="296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91"/>
      <c r="B4" s="297">
        <f ca="1">DATE(Calendrier!$A$1,_xlfn.SHEET()-1,(ROW()/2)-1)</f>
        <v>43739</v>
      </c>
      <c r="C4" s="298" t="s">
        <v>120</v>
      </c>
      <c r="D4" s="20" t="s">
        <v>31</v>
      </c>
      <c r="E4" s="299">
        <f t="shared" ref="E4:E32" si="0">IF(C4="","",IF(OR(C4="Cp",C4="AM",C4="Re",C4="Fe"),"",1))</f>
        <v>1</v>
      </c>
      <c r="F4" s="21">
        <v>8</v>
      </c>
      <c r="G4" s="21">
        <v>10</v>
      </c>
      <c r="H4" s="275">
        <f>((G4-F4)+(G5-F5))</f>
        <v>2</v>
      </c>
      <c r="I4" s="276"/>
      <c r="J4" s="277"/>
      <c r="K4" s="278" t="str">
        <f>IF(OR(C4="Cp"),1,"")</f>
        <v/>
      </c>
      <c r="L4" s="284"/>
      <c r="M4" s="285"/>
      <c r="N4" s="286"/>
      <c r="O4" s="287"/>
      <c r="P4" s="22">
        <v>18</v>
      </c>
      <c r="Q4" s="23">
        <v>20</v>
      </c>
      <c r="R4" s="288">
        <f>((Q4-P4)-(Q5-P5))</f>
        <v>2</v>
      </c>
      <c r="S4" s="289"/>
      <c r="T4" s="290"/>
      <c r="U4" s="289"/>
      <c r="V4" s="307">
        <f>IF(OR(C4="SiA",C4="SeA"),1,"")</f>
        <v>1</v>
      </c>
      <c r="W4" s="281"/>
      <c r="X4" s="24"/>
      <c r="Y4" s="25" t="e">
        <f>SUM(#REF!)</f>
        <v>#REF!</v>
      </c>
      <c r="Z4" s="8"/>
    </row>
    <row r="5" spans="1:26" ht="13.5" customHeight="1" x14ac:dyDescent="0.25">
      <c r="A5" s="282" t="s">
        <v>39</v>
      </c>
      <c r="B5" s="269"/>
      <c r="C5" s="168"/>
      <c r="D5" s="26" t="s">
        <v>32</v>
      </c>
      <c r="E5" s="208"/>
      <c r="F5" s="27"/>
      <c r="G5" s="27"/>
      <c r="H5" s="270"/>
      <c r="I5" s="211"/>
      <c r="J5" s="272"/>
      <c r="K5" s="264"/>
      <c r="L5" s="186"/>
      <c r="M5" s="187"/>
      <c r="N5" s="188"/>
      <c r="O5" s="204"/>
      <c r="P5" s="28"/>
      <c r="Q5" s="29"/>
      <c r="R5" s="191"/>
      <c r="S5" s="149"/>
      <c r="T5" s="166"/>
      <c r="U5" s="149"/>
      <c r="V5" s="150"/>
      <c r="W5" s="176"/>
      <c r="X5" s="24"/>
      <c r="Y5" s="25"/>
      <c r="Z5" s="8"/>
    </row>
    <row r="6" spans="1:26" ht="12.75" customHeight="1" x14ac:dyDescent="0.25">
      <c r="A6" s="266"/>
      <c r="B6" s="268">
        <f ca="1">DATE(Calendrier!$A$1,_xlfn.SHEET()-1,(ROW()/2)-1)</f>
        <v>43740</v>
      </c>
      <c r="C6" s="168" t="s">
        <v>121</v>
      </c>
      <c r="D6" s="30" t="s">
        <v>31</v>
      </c>
      <c r="E6" s="207" t="str">
        <f t="shared" si="0"/>
        <v/>
      </c>
      <c r="F6" s="31"/>
      <c r="G6" s="31"/>
      <c r="H6" s="262">
        <f>((G6-F6)+(G7-F7))</f>
        <v>0</v>
      </c>
      <c r="I6" s="273"/>
      <c r="J6" s="271"/>
      <c r="K6" s="263">
        <f>IF(OR(C6="Cp"),1,"")</f>
        <v>1</v>
      </c>
      <c r="L6" s="186"/>
      <c r="M6" s="187"/>
      <c r="N6" s="188"/>
      <c r="O6" s="195"/>
      <c r="P6" s="28"/>
      <c r="Q6" s="29"/>
      <c r="R6" s="164">
        <f>((Q6-P6)-(Q7-P7))</f>
        <v>0</v>
      </c>
      <c r="S6" s="149"/>
      <c r="T6" s="166"/>
      <c r="U6" s="149"/>
      <c r="V6" s="150" t="str">
        <f>IF(OR(C6="SiA",C6="SeA"),1,"")</f>
        <v/>
      </c>
      <c r="W6" s="175"/>
      <c r="X6" s="32"/>
      <c r="Y6" s="33" t="e">
        <f>SUM(#REF!)</f>
        <v>#REF!</v>
      </c>
      <c r="Z6" s="8"/>
    </row>
    <row r="7" spans="1:26" ht="12.75" customHeight="1" x14ac:dyDescent="0.25">
      <c r="A7" s="266"/>
      <c r="B7" s="269"/>
      <c r="C7" s="168"/>
      <c r="D7" s="34" t="s">
        <v>32</v>
      </c>
      <c r="E7" s="208"/>
      <c r="F7" s="31"/>
      <c r="G7" s="31"/>
      <c r="H7" s="270"/>
      <c r="I7" s="274"/>
      <c r="J7" s="272"/>
      <c r="K7" s="264"/>
      <c r="L7" s="186"/>
      <c r="M7" s="187"/>
      <c r="N7" s="188"/>
      <c r="O7" s="204"/>
      <c r="P7" s="28"/>
      <c r="Q7" s="29"/>
      <c r="R7" s="191"/>
      <c r="S7" s="149"/>
      <c r="T7" s="166"/>
      <c r="U7" s="149"/>
      <c r="V7" s="150"/>
      <c r="W7" s="176"/>
      <c r="X7" s="32"/>
      <c r="Y7" s="33"/>
      <c r="Z7" s="8"/>
    </row>
    <row r="8" spans="1:26" ht="12.75" customHeight="1" x14ac:dyDescent="0.25">
      <c r="A8" s="266"/>
      <c r="B8" s="268">
        <f ca="1">DATE(Calendrier!$A$1,_xlfn.SHEET()-1,(ROW()/2)-1)</f>
        <v>43741</v>
      </c>
      <c r="C8" s="168" t="s">
        <v>122</v>
      </c>
      <c r="D8" s="34" t="s">
        <v>31</v>
      </c>
      <c r="E8" s="207">
        <f t="shared" si="0"/>
        <v>1</v>
      </c>
      <c r="F8" s="31"/>
      <c r="G8" s="31"/>
      <c r="H8" s="262">
        <f>((G8-F8)+(G9-F9))</f>
        <v>0</v>
      </c>
      <c r="I8" s="273"/>
      <c r="J8" s="271"/>
      <c r="K8" s="263" t="str">
        <f>IF(OR(C8="Cp"),1,"")</f>
        <v/>
      </c>
      <c r="L8" s="186"/>
      <c r="M8" s="187"/>
      <c r="N8" s="188"/>
      <c r="O8" s="195"/>
      <c r="P8" s="28"/>
      <c r="Q8" s="29"/>
      <c r="R8" s="164">
        <f>((Q8-P8)-(Q9-P9))</f>
        <v>0</v>
      </c>
      <c r="S8" s="149"/>
      <c r="T8" s="166"/>
      <c r="U8" s="149"/>
      <c r="V8" s="150">
        <f>IF(OR(C8="SiA",C8="SeA"),1,"")</f>
        <v>1</v>
      </c>
      <c r="W8" s="175"/>
      <c r="X8" s="32"/>
      <c r="Y8" s="33"/>
      <c r="Z8" s="8"/>
    </row>
    <row r="9" spans="1:26" ht="12.75" customHeight="1" x14ac:dyDescent="0.25">
      <c r="A9" s="266"/>
      <c r="B9" s="269"/>
      <c r="C9" s="168"/>
      <c r="D9" s="34" t="s">
        <v>32</v>
      </c>
      <c r="E9" s="208"/>
      <c r="F9" s="31"/>
      <c r="G9" s="31"/>
      <c r="H9" s="270"/>
      <c r="I9" s="274"/>
      <c r="J9" s="272"/>
      <c r="K9" s="264"/>
      <c r="L9" s="186"/>
      <c r="M9" s="187"/>
      <c r="N9" s="188"/>
      <c r="O9" s="204"/>
      <c r="P9" s="28"/>
      <c r="Q9" s="29"/>
      <c r="R9" s="191"/>
      <c r="S9" s="149"/>
      <c r="T9" s="166"/>
      <c r="U9" s="149"/>
      <c r="V9" s="150"/>
      <c r="W9" s="176"/>
      <c r="X9" s="32"/>
      <c r="Y9" s="33"/>
      <c r="Z9" s="8"/>
    </row>
    <row r="10" spans="1:26" ht="12.75" customHeight="1" x14ac:dyDescent="0.25">
      <c r="A10" s="266"/>
      <c r="B10" s="268">
        <f ca="1">DATE(Calendrier!$A$1,_xlfn.SHEET()-1,(ROW()/2)-1)</f>
        <v>43742</v>
      </c>
      <c r="C10" s="168"/>
      <c r="D10" s="34" t="s">
        <v>31</v>
      </c>
      <c r="E10" s="207" t="str">
        <f t="shared" si="0"/>
        <v/>
      </c>
      <c r="F10" s="31"/>
      <c r="G10" s="31"/>
      <c r="H10" s="262">
        <f>((G10-F10)+(G11-F11))</f>
        <v>0</v>
      </c>
      <c r="I10" s="273"/>
      <c r="J10" s="271"/>
      <c r="K10" s="263" t="str">
        <f>IF(OR(C10="Cp"),1,"")</f>
        <v/>
      </c>
      <c r="L10" s="186"/>
      <c r="M10" s="187"/>
      <c r="N10" s="188"/>
      <c r="O10" s="195"/>
      <c r="P10" s="28"/>
      <c r="Q10" s="29"/>
      <c r="R10" s="164">
        <f>((Q10-P10)-(Q11-P11))</f>
        <v>0</v>
      </c>
      <c r="S10" s="149"/>
      <c r="T10" s="166"/>
      <c r="U10" s="149"/>
      <c r="V10" s="150" t="str">
        <f>IF(OR(C10="SiA",C10="SeA"),1,"")</f>
        <v/>
      </c>
      <c r="W10" s="175"/>
      <c r="X10" s="32"/>
      <c r="Z10" s="8"/>
    </row>
    <row r="11" spans="1:26" ht="12.75" customHeight="1" x14ac:dyDescent="0.25">
      <c r="A11" s="266"/>
      <c r="B11" s="269"/>
      <c r="C11" s="168"/>
      <c r="D11" s="34" t="s">
        <v>32</v>
      </c>
      <c r="E11" s="208"/>
      <c r="F11" s="31"/>
      <c r="G11" s="31"/>
      <c r="H11" s="270"/>
      <c r="I11" s="274"/>
      <c r="J11" s="272"/>
      <c r="K11" s="264"/>
      <c r="L11" s="186"/>
      <c r="M11" s="187"/>
      <c r="N11" s="188"/>
      <c r="O11" s="204"/>
      <c r="P11" s="28"/>
      <c r="Q11" s="29"/>
      <c r="R11" s="191"/>
      <c r="S11" s="149"/>
      <c r="T11" s="166"/>
      <c r="U11" s="149"/>
      <c r="V11" s="150"/>
      <c r="W11" s="176"/>
      <c r="X11" s="32"/>
      <c r="Z11" s="8"/>
    </row>
    <row r="12" spans="1:26" ht="12.75" customHeight="1" x14ac:dyDescent="0.25">
      <c r="A12" s="266"/>
      <c r="B12" s="268">
        <f ca="1">DATE(Calendrier!$A$1,_xlfn.SHEET()-1,(ROW()/2)-1)</f>
        <v>43743</v>
      </c>
      <c r="C12" s="168"/>
      <c r="D12" s="26" t="s">
        <v>31</v>
      </c>
      <c r="E12" s="207" t="str">
        <f t="shared" si="0"/>
        <v/>
      </c>
      <c r="F12" s="31"/>
      <c r="G12" s="31"/>
      <c r="H12" s="262">
        <f>((G12-F12)+(G13-F13))</f>
        <v>0</v>
      </c>
      <c r="I12" s="210"/>
      <c r="J12" s="271"/>
      <c r="K12" s="263" t="str">
        <f>IF(OR(C12="Cp"),1,"")</f>
        <v/>
      </c>
      <c r="L12" s="186"/>
      <c r="M12" s="187"/>
      <c r="N12" s="188"/>
      <c r="O12" s="195"/>
      <c r="P12" s="28"/>
      <c r="Q12" s="29"/>
      <c r="R12" s="164">
        <f>((Q12-P12)-(Q13-P13))</f>
        <v>0</v>
      </c>
      <c r="S12" s="149"/>
      <c r="T12" s="166"/>
      <c r="U12" s="149"/>
      <c r="V12" s="150" t="str">
        <f>IF(OR(C12="SiA",C12="SeA"),1,"")</f>
        <v/>
      </c>
      <c r="W12" s="175"/>
      <c r="X12" s="32"/>
      <c r="Z12" s="8"/>
    </row>
    <row r="13" spans="1:26" ht="12.75" customHeight="1" x14ac:dyDescent="0.25">
      <c r="A13" s="266"/>
      <c r="B13" s="269"/>
      <c r="C13" s="168"/>
      <c r="D13" s="26" t="s">
        <v>32</v>
      </c>
      <c r="E13" s="208"/>
      <c r="F13" s="31"/>
      <c r="G13" s="31"/>
      <c r="H13" s="270"/>
      <c r="I13" s="211"/>
      <c r="J13" s="272"/>
      <c r="K13" s="264"/>
      <c r="L13" s="186"/>
      <c r="M13" s="187"/>
      <c r="N13" s="188"/>
      <c r="O13" s="204"/>
      <c r="P13" s="28"/>
      <c r="Q13" s="29"/>
      <c r="R13" s="191"/>
      <c r="S13" s="149"/>
      <c r="T13" s="166"/>
      <c r="U13" s="149"/>
      <c r="V13" s="150"/>
      <c r="W13" s="176"/>
      <c r="X13" s="32"/>
      <c r="Z13" s="8"/>
    </row>
    <row r="14" spans="1:26" ht="12.75" customHeight="1" thickBot="1" x14ac:dyDescent="0.3">
      <c r="A14" s="283"/>
      <c r="B14" s="268">
        <f ca="1">DATE(Calendrier!$A$1,_xlfn.SHEET()-1,(ROW()/2)-1)</f>
        <v>43744</v>
      </c>
      <c r="C14" s="168"/>
      <c r="D14" s="26" t="s">
        <v>31</v>
      </c>
      <c r="E14" s="207" t="str">
        <f t="shared" si="0"/>
        <v/>
      </c>
      <c r="F14" s="31"/>
      <c r="G14" s="31"/>
      <c r="H14" s="262">
        <f>((G14-F14)+(G15-F15))</f>
        <v>0</v>
      </c>
      <c r="I14" s="210"/>
      <c r="J14" s="271"/>
      <c r="K14" s="263" t="str">
        <f>IF(OR(C14="Cp"),1,"")</f>
        <v/>
      </c>
      <c r="L14" s="177"/>
      <c r="M14" s="178"/>
      <c r="N14" s="179"/>
      <c r="O14" s="195"/>
      <c r="P14" s="28"/>
      <c r="Q14" s="29"/>
      <c r="R14" s="164">
        <f>((Q14-P14)-(Q15-P15))</f>
        <v>0</v>
      </c>
      <c r="S14" s="149"/>
      <c r="T14" s="166"/>
      <c r="U14" s="149"/>
      <c r="V14" s="150" t="str">
        <f>IF(OR(C14="SiA",C14="SeA"),1,"")</f>
        <v/>
      </c>
      <c r="W14" s="175"/>
      <c r="X14" s="32"/>
      <c r="Z14" s="8"/>
    </row>
    <row r="15" spans="1:26" ht="13.5" customHeight="1" x14ac:dyDescent="0.25">
      <c r="A15" s="259" t="s">
        <v>33</v>
      </c>
      <c r="B15" s="269"/>
      <c r="C15" s="168"/>
      <c r="D15" s="26" t="s">
        <v>32</v>
      </c>
      <c r="E15" s="208"/>
      <c r="F15" s="31"/>
      <c r="G15" s="31"/>
      <c r="H15" s="270"/>
      <c r="I15" s="211"/>
      <c r="J15" s="272"/>
      <c r="K15" s="264"/>
      <c r="L15" s="177"/>
      <c r="M15" s="178"/>
      <c r="N15" s="179"/>
      <c r="O15" s="204"/>
      <c r="P15" s="28"/>
      <c r="Q15" s="29"/>
      <c r="R15" s="191"/>
      <c r="S15" s="149"/>
      <c r="T15" s="166"/>
      <c r="U15" s="149"/>
      <c r="V15" s="150"/>
      <c r="W15" s="176"/>
      <c r="X15" s="32"/>
      <c r="Z15" s="8"/>
    </row>
    <row r="16" spans="1:26" ht="12.75" customHeight="1" thickBot="1" x14ac:dyDescent="0.3">
      <c r="A16" s="260"/>
      <c r="B16" s="261">
        <f ca="1">DATE(Calendrier!$A$1,_xlfn.SHEET()-1,(ROW()/2)-1)</f>
        <v>43745</v>
      </c>
      <c r="C16" s="168"/>
      <c r="D16" s="26" t="s">
        <v>31</v>
      </c>
      <c r="E16" s="198" t="str">
        <f t="shared" si="0"/>
        <v/>
      </c>
      <c r="F16" s="35">
        <v>8</v>
      </c>
      <c r="G16" s="35">
        <v>10</v>
      </c>
      <c r="H16" s="262">
        <f>((G16-F16)+(G17-F17))</f>
        <v>2</v>
      </c>
      <c r="I16" s="200"/>
      <c r="J16" s="257"/>
      <c r="K16" s="258" t="str">
        <f>IF(OR(C16="Cp"),1,"")</f>
        <v/>
      </c>
      <c r="L16" s="177"/>
      <c r="M16" s="178"/>
      <c r="N16" s="179"/>
      <c r="O16" s="195"/>
      <c r="P16" s="36">
        <v>18</v>
      </c>
      <c r="Q16" s="37">
        <v>20</v>
      </c>
      <c r="R16" s="164">
        <f>((Q16-P16)-(Q17-P17))</f>
        <v>2</v>
      </c>
      <c r="S16" s="149"/>
      <c r="T16" s="166"/>
      <c r="U16" s="149"/>
      <c r="V16" s="150" t="str">
        <f>IF(OR(C16="SiA",C16="SeA"),1,"")</f>
        <v/>
      </c>
      <c r="W16" s="175"/>
      <c r="X16" s="24"/>
      <c r="Z16" s="8"/>
    </row>
    <row r="17" spans="1:28" ht="13.5" customHeight="1" x14ac:dyDescent="0.25">
      <c r="A17" s="265">
        <f>SUM(H16:H31)+SUM(R16:R31)</f>
        <v>4</v>
      </c>
      <c r="B17" s="193"/>
      <c r="C17" s="168"/>
      <c r="D17" s="26" t="s">
        <v>32</v>
      </c>
      <c r="E17" s="180"/>
      <c r="F17" s="38"/>
      <c r="G17" s="38"/>
      <c r="H17" s="255"/>
      <c r="I17" s="183"/>
      <c r="J17" s="256"/>
      <c r="K17" s="250"/>
      <c r="L17" s="177"/>
      <c r="M17" s="178"/>
      <c r="N17" s="179"/>
      <c r="O17" s="190"/>
      <c r="P17" s="39"/>
      <c r="Q17" s="40"/>
      <c r="R17" s="191"/>
      <c r="S17" s="149"/>
      <c r="T17" s="166"/>
      <c r="U17" s="149"/>
      <c r="V17" s="150"/>
      <c r="W17" s="176"/>
      <c r="X17" s="24"/>
      <c r="Z17" s="8"/>
    </row>
    <row r="18" spans="1:28" ht="12.75" customHeight="1" x14ac:dyDescent="0.25">
      <c r="A18" s="266"/>
      <c r="B18" s="193">
        <f ca="1">DATE(Calendrier!$A$1,_xlfn.SHEET()-1,(ROW()/2)-1)</f>
        <v>43746</v>
      </c>
      <c r="C18" s="168"/>
      <c r="D18" s="34" t="s">
        <v>31</v>
      </c>
      <c r="E18" s="180" t="str">
        <f t="shared" si="0"/>
        <v/>
      </c>
      <c r="F18" s="38"/>
      <c r="G18" s="38"/>
      <c r="H18" s="254">
        <f>((G18-F18)+(G19-F19))</f>
        <v>0</v>
      </c>
      <c r="I18" s="183"/>
      <c r="J18" s="256"/>
      <c r="K18" s="250" t="str">
        <f>IF(OR(C18="Cp"),1,"")</f>
        <v/>
      </c>
      <c r="L18" s="186"/>
      <c r="M18" s="187"/>
      <c r="N18" s="188"/>
      <c r="O18" s="189"/>
      <c r="P18" s="39"/>
      <c r="Q18" s="40"/>
      <c r="R18" s="164">
        <f>((Q18-P18)-(Q19-P19))</f>
        <v>0</v>
      </c>
      <c r="S18" s="149"/>
      <c r="T18" s="166"/>
      <c r="U18" s="149"/>
      <c r="V18" s="150" t="str">
        <f>IF(OR(C18="SiA",C18="SeA"),1,"")</f>
        <v/>
      </c>
      <c r="W18" s="175"/>
      <c r="X18" s="32"/>
      <c r="Z18" s="8"/>
    </row>
    <row r="19" spans="1:28" ht="12.75" customHeight="1" x14ac:dyDescent="0.25">
      <c r="A19" s="266"/>
      <c r="B19" s="193"/>
      <c r="C19" s="168"/>
      <c r="D19" s="34" t="s">
        <v>32</v>
      </c>
      <c r="E19" s="180"/>
      <c r="F19" s="38"/>
      <c r="G19" s="38"/>
      <c r="H19" s="255"/>
      <c r="I19" s="183"/>
      <c r="J19" s="256"/>
      <c r="K19" s="250"/>
      <c r="L19" s="186"/>
      <c r="M19" s="187"/>
      <c r="N19" s="188"/>
      <c r="O19" s="190"/>
      <c r="P19" s="39"/>
      <c r="Q19" s="40"/>
      <c r="R19" s="191"/>
      <c r="S19" s="149"/>
      <c r="T19" s="166"/>
      <c r="U19" s="149"/>
      <c r="V19" s="150"/>
      <c r="W19" s="176"/>
      <c r="X19" s="32"/>
      <c r="Z19" s="8"/>
    </row>
    <row r="20" spans="1:28" ht="12.75" customHeight="1" x14ac:dyDescent="0.25">
      <c r="A20" s="266"/>
      <c r="B20" s="193">
        <f ca="1">DATE(Calendrier!$A$1,_xlfn.SHEET()-1,(ROW()/2)-1)</f>
        <v>43747</v>
      </c>
      <c r="C20" s="168"/>
      <c r="D20" s="34" t="s">
        <v>31</v>
      </c>
      <c r="E20" s="180" t="str">
        <f t="shared" si="0"/>
        <v/>
      </c>
      <c r="F20" s="38"/>
      <c r="G20" s="38"/>
      <c r="H20" s="254">
        <f>((G20-F20)+(G21-F21))</f>
        <v>0</v>
      </c>
      <c r="I20" s="183"/>
      <c r="J20" s="256"/>
      <c r="K20" s="250" t="str">
        <f>IF(OR(C20="Cp"),1,"")</f>
        <v/>
      </c>
      <c r="L20" s="186"/>
      <c r="M20" s="187"/>
      <c r="N20" s="188"/>
      <c r="O20" s="189"/>
      <c r="P20" s="39"/>
      <c r="Q20" s="40"/>
      <c r="R20" s="164">
        <f>((Q20-P20)-(Q21-P21))</f>
        <v>0</v>
      </c>
      <c r="S20" s="149"/>
      <c r="T20" s="166"/>
      <c r="U20" s="149"/>
      <c r="V20" s="150" t="str">
        <f>IF(OR(C20="SiA",C20="SeA"),1,"")</f>
        <v/>
      </c>
      <c r="W20" s="175"/>
      <c r="X20" s="32"/>
      <c r="Z20" s="8"/>
    </row>
    <row r="21" spans="1:28" ht="12.75" customHeight="1" x14ac:dyDescent="0.25">
      <c r="A21" s="266"/>
      <c r="B21" s="193"/>
      <c r="C21" s="168"/>
      <c r="D21" s="34" t="s">
        <v>32</v>
      </c>
      <c r="E21" s="180"/>
      <c r="F21" s="38"/>
      <c r="G21" s="38"/>
      <c r="H21" s="255"/>
      <c r="I21" s="183"/>
      <c r="J21" s="256"/>
      <c r="K21" s="250"/>
      <c r="L21" s="186"/>
      <c r="M21" s="187"/>
      <c r="N21" s="188"/>
      <c r="O21" s="190"/>
      <c r="P21" s="39"/>
      <c r="Q21" s="40"/>
      <c r="R21" s="191"/>
      <c r="S21" s="149"/>
      <c r="T21" s="166"/>
      <c r="U21" s="149"/>
      <c r="V21" s="150"/>
      <c r="W21" s="176"/>
      <c r="X21" s="32"/>
      <c r="Z21" s="8"/>
    </row>
    <row r="22" spans="1:28" ht="12.75" customHeight="1" x14ac:dyDescent="0.25">
      <c r="A22" s="266"/>
      <c r="B22" s="193">
        <f ca="1">DATE(Calendrier!$A$1,_xlfn.SHEET()-1,(ROW()/2)-1)</f>
        <v>43748</v>
      </c>
      <c r="C22" s="168"/>
      <c r="D22" s="34" t="s">
        <v>31</v>
      </c>
      <c r="E22" s="180" t="str">
        <f t="shared" si="0"/>
        <v/>
      </c>
      <c r="F22" s="38"/>
      <c r="G22" s="38"/>
      <c r="H22" s="254">
        <f>((G22-F22)+(G23-F23))</f>
        <v>0</v>
      </c>
      <c r="I22" s="183"/>
      <c r="J22" s="256"/>
      <c r="K22" s="250" t="str">
        <f>IF(OR(C22="Cp"),1,"")</f>
        <v/>
      </c>
      <c r="L22" s="186"/>
      <c r="M22" s="187"/>
      <c r="N22" s="188"/>
      <c r="O22" s="189"/>
      <c r="P22" s="39"/>
      <c r="Q22" s="40"/>
      <c r="R22" s="164">
        <f>((Q22-P22)-(Q23-P23))</f>
        <v>0</v>
      </c>
      <c r="S22" s="149"/>
      <c r="T22" s="166"/>
      <c r="U22" s="149"/>
      <c r="V22" s="150" t="str">
        <f>IF(OR(C22="SiA",C22="SeA"),1,"")</f>
        <v/>
      </c>
      <c r="W22" s="175"/>
      <c r="X22" s="32"/>
      <c r="Z22" s="8"/>
    </row>
    <row r="23" spans="1:28" ht="12.75" customHeight="1" x14ac:dyDescent="0.25">
      <c r="A23" s="266"/>
      <c r="B23" s="193"/>
      <c r="C23" s="168"/>
      <c r="D23" s="34" t="s">
        <v>32</v>
      </c>
      <c r="E23" s="180"/>
      <c r="F23" s="38"/>
      <c r="G23" s="38"/>
      <c r="H23" s="255"/>
      <c r="I23" s="183"/>
      <c r="J23" s="256"/>
      <c r="K23" s="250"/>
      <c r="L23" s="186"/>
      <c r="M23" s="187"/>
      <c r="N23" s="188"/>
      <c r="O23" s="190"/>
      <c r="P23" s="39"/>
      <c r="Q23" s="40"/>
      <c r="R23" s="191"/>
      <c r="S23" s="149"/>
      <c r="T23" s="166"/>
      <c r="U23" s="149"/>
      <c r="V23" s="150"/>
      <c r="W23" s="176"/>
      <c r="X23" s="32"/>
      <c r="Z23" s="8"/>
    </row>
    <row r="24" spans="1:28" ht="12.75" customHeight="1" x14ac:dyDescent="0.25">
      <c r="A24" s="266"/>
      <c r="B24" s="193">
        <f ca="1">DATE(Calendrier!$A$1,_xlfn.SHEET()-1,(ROW()/2)-1)</f>
        <v>43749</v>
      </c>
      <c r="C24" s="168"/>
      <c r="D24" s="34" t="s">
        <v>31</v>
      </c>
      <c r="E24" s="180" t="str">
        <f t="shared" si="0"/>
        <v/>
      </c>
      <c r="F24" s="38"/>
      <c r="G24" s="38"/>
      <c r="H24" s="254">
        <f>((G24-F24)+(G25-F25))</f>
        <v>0</v>
      </c>
      <c r="I24" s="183"/>
      <c r="J24" s="256"/>
      <c r="K24" s="250" t="str">
        <f>IF(OR(C24="Cp"),1,"")</f>
        <v/>
      </c>
      <c r="L24" s="186"/>
      <c r="M24" s="187"/>
      <c r="N24" s="188"/>
      <c r="O24" s="189"/>
      <c r="P24" s="39"/>
      <c r="Q24" s="40"/>
      <c r="R24" s="164">
        <f>((Q24-P24)-(Q25-P25))</f>
        <v>0</v>
      </c>
      <c r="S24" s="149"/>
      <c r="T24" s="166"/>
      <c r="U24" s="149"/>
      <c r="V24" s="150" t="str">
        <f>IF(OR(C24="SiA",C24="SeA"),1,"")</f>
        <v/>
      </c>
      <c r="W24" s="175"/>
      <c r="X24" s="32"/>
    </row>
    <row r="25" spans="1:28" ht="12.75" customHeight="1" x14ac:dyDescent="0.25">
      <c r="A25" s="266"/>
      <c r="B25" s="193"/>
      <c r="C25" s="168"/>
      <c r="D25" s="34" t="s">
        <v>32</v>
      </c>
      <c r="E25" s="180"/>
      <c r="F25" s="38"/>
      <c r="G25" s="38"/>
      <c r="H25" s="255"/>
      <c r="I25" s="183"/>
      <c r="J25" s="256"/>
      <c r="K25" s="250"/>
      <c r="L25" s="186"/>
      <c r="M25" s="187"/>
      <c r="N25" s="188"/>
      <c r="O25" s="190"/>
      <c r="P25" s="39"/>
      <c r="Q25" s="40"/>
      <c r="R25" s="191"/>
      <c r="S25" s="149"/>
      <c r="T25" s="166"/>
      <c r="U25" s="149"/>
      <c r="V25" s="150"/>
      <c r="W25" s="176"/>
      <c r="X25" s="32"/>
    </row>
    <row r="26" spans="1:28" ht="12.75" customHeight="1" x14ac:dyDescent="0.25">
      <c r="A26" s="266"/>
      <c r="B26" s="193">
        <f ca="1">DATE(Calendrier!$A$1,_xlfn.SHEET()-1,(ROW()/2)-1)</f>
        <v>43750</v>
      </c>
      <c r="C26" s="168"/>
      <c r="D26" s="26" t="s">
        <v>31</v>
      </c>
      <c r="E26" s="180" t="str">
        <f t="shared" si="0"/>
        <v/>
      </c>
      <c r="F26" s="38"/>
      <c r="G26" s="38"/>
      <c r="H26" s="254">
        <f>((G26-F26)+(G27-F27))</f>
        <v>0</v>
      </c>
      <c r="I26" s="183"/>
      <c r="J26" s="256"/>
      <c r="K26" s="250" t="str">
        <f>IF(OR(C26="Cp"),1,"")</f>
        <v/>
      </c>
      <c r="L26" s="186"/>
      <c r="M26" s="187"/>
      <c r="N26" s="188"/>
      <c r="O26" s="189"/>
      <c r="P26" s="39"/>
      <c r="Q26" s="40"/>
      <c r="R26" s="164">
        <f>((Q26-P26)-(Q27-P27))</f>
        <v>0</v>
      </c>
      <c r="S26" s="149"/>
      <c r="T26" s="166"/>
      <c r="U26" s="149"/>
      <c r="V26" s="150" t="str">
        <f>IF(OR(C26="SiA",C26="SeA"),1,"")</f>
        <v/>
      </c>
      <c r="W26" s="175"/>
      <c r="X26" s="32"/>
      <c r="AB26" s="41"/>
    </row>
    <row r="27" spans="1:28" ht="12.75" customHeight="1" x14ac:dyDescent="0.25">
      <c r="A27" s="266"/>
      <c r="B27" s="193"/>
      <c r="C27" s="168"/>
      <c r="D27" s="26" t="s">
        <v>32</v>
      </c>
      <c r="E27" s="180"/>
      <c r="F27" s="38"/>
      <c r="G27" s="38"/>
      <c r="H27" s="255"/>
      <c r="I27" s="183"/>
      <c r="J27" s="256"/>
      <c r="K27" s="250"/>
      <c r="L27" s="186"/>
      <c r="M27" s="187"/>
      <c r="N27" s="188"/>
      <c r="O27" s="190"/>
      <c r="P27" s="39"/>
      <c r="Q27" s="40"/>
      <c r="R27" s="191"/>
      <c r="S27" s="149"/>
      <c r="T27" s="166"/>
      <c r="U27" s="149"/>
      <c r="V27" s="150"/>
      <c r="W27" s="176"/>
      <c r="X27" s="32"/>
      <c r="AB27" s="41"/>
    </row>
    <row r="28" spans="1:28" ht="12.75" customHeight="1" thickBot="1" x14ac:dyDescent="0.3">
      <c r="A28" s="267"/>
      <c r="B28" s="193">
        <f ca="1">DATE(Calendrier!$A$1,_xlfn.SHEET()-1,(ROW()/2)-1)</f>
        <v>43751</v>
      </c>
      <c r="C28" s="168"/>
      <c r="D28" s="26" t="s">
        <v>31</v>
      </c>
      <c r="E28" s="180" t="str">
        <f t="shared" si="0"/>
        <v/>
      </c>
      <c r="F28" s="38"/>
      <c r="G28" s="38"/>
      <c r="H28" s="254">
        <f>((G28-F28)+(G29-F29))</f>
        <v>0</v>
      </c>
      <c r="I28" s="183"/>
      <c r="J28" s="256"/>
      <c r="K28" s="250" t="str">
        <f>IF(OR(C28="Cp"),1,"")</f>
        <v/>
      </c>
      <c r="L28" s="186"/>
      <c r="M28" s="187"/>
      <c r="N28" s="188"/>
      <c r="O28" s="189"/>
      <c r="P28" s="39"/>
      <c r="Q28" s="40"/>
      <c r="R28" s="164">
        <f>((Q28-P28)-(Q29-P29))</f>
        <v>0</v>
      </c>
      <c r="S28" s="149"/>
      <c r="T28" s="166"/>
      <c r="U28" s="149"/>
      <c r="V28" s="150" t="str">
        <f>IF(OR(C28="SiA",C28="SeA"),1,"")</f>
        <v/>
      </c>
      <c r="W28" s="175"/>
      <c r="X28" s="32"/>
    </row>
    <row r="29" spans="1:28" ht="13.5" customHeight="1" thickBot="1" x14ac:dyDescent="0.3">
      <c r="A29" s="253" t="s">
        <v>34</v>
      </c>
      <c r="B29" s="193"/>
      <c r="C29" s="168"/>
      <c r="D29" s="26" t="s">
        <v>32</v>
      </c>
      <c r="E29" s="180"/>
      <c r="F29" s="38"/>
      <c r="G29" s="38"/>
      <c r="H29" s="255"/>
      <c r="I29" s="183"/>
      <c r="J29" s="256"/>
      <c r="K29" s="250"/>
      <c r="L29" s="177"/>
      <c r="M29" s="178"/>
      <c r="N29" s="179"/>
      <c r="O29" s="190"/>
      <c r="P29" s="39"/>
      <c r="Q29" s="40"/>
      <c r="R29" s="191"/>
      <c r="S29" s="149"/>
      <c r="T29" s="166"/>
      <c r="U29" s="149"/>
      <c r="V29" s="150"/>
      <c r="W29" s="176"/>
      <c r="X29" s="32"/>
    </row>
    <row r="30" spans="1:28" ht="13.5" customHeight="1" thickBot="1" x14ac:dyDescent="0.3">
      <c r="A30" s="253"/>
      <c r="B30" s="193">
        <f ca="1">DATE(Calendrier!$A$1,_xlfn.SHEET()-1,(ROW()/2)-1)</f>
        <v>43752</v>
      </c>
      <c r="C30" s="168"/>
      <c r="D30" s="26" t="s">
        <v>31</v>
      </c>
      <c r="E30" s="180" t="str">
        <f t="shared" si="0"/>
        <v/>
      </c>
      <c r="F30" s="38"/>
      <c r="G30" s="38"/>
      <c r="H30" s="254">
        <f>((G30-F30)+(G31-F31))</f>
        <v>0</v>
      </c>
      <c r="I30" s="183"/>
      <c r="J30" s="184"/>
      <c r="K30" s="250" t="str">
        <f>IF(OR(C30="Cp"),1,"")</f>
        <v/>
      </c>
      <c r="L30" s="186"/>
      <c r="M30" s="187"/>
      <c r="N30" s="188"/>
      <c r="O30" s="189"/>
      <c r="P30" s="39"/>
      <c r="Q30" s="40"/>
      <c r="R30" s="164">
        <f>((Q30-P30)-(Q31-P31))</f>
        <v>0</v>
      </c>
      <c r="S30" s="149"/>
      <c r="T30" s="166"/>
      <c r="U30" s="149"/>
      <c r="V30" s="150" t="str">
        <f>IF(OR(C30="SiA",C30="SeA"),1,"")</f>
        <v/>
      </c>
      <c r="W30" s="175"/>
      <c r="X30" s="24"/>
    </row>
    <row r="31" spans="1:28" ht="13.5" customHeight="1" x14ac:dyDescent="0.25">
      <c r="A31" s="247"/>
      <c r="B31" s="193"/>
      <c r="C31" s="168"/>
      <c r="D31" s="26" t="s">
        <v>32</v>
      </c>
      <c r="E31" s="180"/>
      <c r="F31" s="38"/>
      <c r="G31" s="38"/>
      <c r="H31" s="255"/>
      <c r="I31" s="183"/>
      <c r="J31" s="184"/>
      <c r="K31" s="250"/>
      <c r="L31" s="177"/>
      <c r="M31" s="178"/>
      <c r="N31" s="179"/>
      <c r="O31" s="190"/>
      <c r="P31" s="40"/>
      <c r="Q31" s="40"/>
      <c r="R31" s="191"/>
      <c r="S31" s="149"/>
      <c r="T31" s="166"/>
      <c r="U31" s="149"/>
      <c r="V31" s="150"/>
      <c r="W31" s="176"/>
      <c r="X31" s="24"/>
    </row>
    <row r="32" spans="1:28" ht="12.75" customHeight="1" x14ac:dyDescent="0.25">
      <c r="A32" s="248"/>
      <c r="B32" s="167">
        <f ca="1">DATE(Calendrier!$A$1,_xlfn.SHEET()-1,(ROW()/2)-1)</f>
        <v>43753</v>
      </c>
      <c r="C32" s="168"/>
      <c r="D32" s="26" t="s">
        <v>31</v>
      </c>
      <c r="E32" s="170" t="str">
        <f t="shared" si="0"/>
        <v/>
      </c>
      <c r="F32" s="42"/>
      <c r="G32" s="43"/>
      <c r="H32" s="172">
        <f>((G32-F32)+(G33-F33))</f>
        <v>0</v>
      </c>
      <c r="I32" s="173"/>
      <c r="J32" s="174"/>
      <c r="K32" s="185" t="str">
        <f>IF(OR(C32="Cp"),1,"")</f>
        <v/>
      </c>
      <c r="L32" s="161"/>
      <c r="M32" s="161"/>
      <c r="N32" s="161"/>
      <c r="O32" s="189"/>
      <c r="P32" s="40"/>
      <c r="Q32" s="40"/>
      <c r="R32" s="164">
        <f>((Q32-P32)-(Q33-P33))</f>
        <v>0</v>
      </c>
      <c r="S32" s="149"/>
      <c r="T32" s="166"/>
      <c r="U32" s="149"/>
      <c r="V32" s="150" t="str">
        <f>IF(OR(C32="SiA",C32="SeA"),1,"")</f>
        <v/>
      </c>
      <c r="W32" s="175"/>
      <c r="X32" s="44"/>
    </row>
    <row r="33" spans="1:24" ht="12.75" customHeight="1" x14ac:dyDescent="0.25">
      <c r="A33" s="248"/>
      <c r="B33" s="167"/>
      <c r="C33" s="168"/>
      <c r="D33" s="26" t="s">
        <v>32</v>
      </c>
      <c r="E33" s="170"/>
      <c r="F33" s="45"/>
      <c r="G33" s="45"/>
      <c r="H33" s="249"/>
      <c r="I33" s="173"/>
      <c r="J33" s="174"/>
      <c r="K33" s="185"/>
      <c r="L33" s="161"/>
      <c r="M33" s="161"/>
      <c r="N33" s="161"/>
      <c r="O33" s="190"/>
      <c r="P33" s="40"/>
      <c r="Q33" s="40"/>
      <c r="R33" s="191"/>
      <c r="S33" s="251"/>
      <c r="T33" s="252"/>
      <c r="U33" s="251"/>
      <c r="V33" s="150"/>
      <c r="W33" s="237"/>
      <c r="X33" s="24"/>
    </row>
    <row r="34" spans="1:24" ht="13.5" customHeight="1" x14ac:dyDescent="0.25">
      <c r="A34" s="248"/>
      <c r="B34" s="167">
        <f ca="1">DATE(Calendrier!$A$1,_xlfn.SHEET()-1,(ROW()/2)-1)</f>
        <v>43754</v>
      </c>
      <c r="C34" s="168"/>
      <c r="D34" s="26" t="s">
        <v>31</v>
      </c>
      <c r="E34" s="170" t="str">
        <f>IF(C34="","",IF(OR(C34="Cp",C34="AM",C34="Re",C34="Fe"),"",1))</f>
        <v/>
      </c>
      <c r="F34" s="46"/>
      <c r="G34" s="47"/>
      <c r="H34" s="246">
        <f>((G34-F34)+(G35-F35))</f>
        <v>0</v>
      </c>
      <c r="I34" s="173"/>
      <c r="J34" s="174"/>
      <c r="K34" s="185" t="str">
        <f>IF(OR(C34="Cp"),1,"")</f>
        <v/>
      </c>
      <c r="L34" s="161"/>
      <c r="M34" s="161"/>
      <c r="N34" s="161"/>
      <c r="O34" s="228"/>
      <c r="P34" s="40"/>
      <c r="Q34" s="40"/>
      <c r="R34" s="245">
        <f>((Q34-P34)-(Q35-P35))</f>
        <v>0</v>
      </c>
      <c r="S34" s="232"/>
      <c r="T34" s="234"/>
      <c r="U34" s="217"/>
      <c r="V34" s="150" t="str">
        <f>IF(OR(C34="SiA",C34="SeA"),1,"")</f>
        <v/>
      </c>
      <c r="W34" s="219"/>
      <c r="X34" s="24"/>
    </row>
    <row r="35" spans="1:24" ht="13.5" customHeight="1" x14ac:dyDescent="0.25">
      <c r="A35" s="48"/>
      <c r="B35" s="167"/>
      <c r="C35" s="168"/>
      <c r="D35" s="26" t="s">
        <v>32</v>
      </c>
      <c r="E35" s="170"/>
      <c r="F35" s="49"/>
      <c r="G35" s="50"/>
      <c r="H35" s="240"/>
      <c r="I35" s="173"/>
      <c r="J35" s="174"/>
      <c r="K35" s="185"/>
      <c r="L35" s="161"/>
      <c r="M35" s="161"/>
      <c r="N35" s="161"/>
      <c r="O35" s="228"/>
      <c r="P35" s="40"/>
      <c r="Q35" s="40"/>
      <c r="R35" s="230"/>
      <c r="S35" s="232"/>
      <c r="T35" s="234"/>
      <c r="U35" s="217"/>
      <c r="V35" s="150"/>
      <c r="W35" s="219"/>
      <c r="X35" s="24"/>
    </row>
    <row r="36" spans="1:24" ht="12.75" customHeight="1" x14ac:dyDescent="0.25">
      <c r="A36" s="48"/>
      <c r="B36" s="192">
        <f ca="1">DATE(Calendrier!$A$1,_xlfn.SHEET()-1,(ROW()/2)-1)</f>
        <v>43755</v>
      </c>
      <c r="C36" s="168"/>
      <c r="D36" s="51" t="s">
        <v>31</v>
      </c>
      <c r="E36" s="170" t="str">
        <f t="shared" ref="E36:E64" si="1">IF(C36="","",IF(OR(C36="Cp",C36="AM",C36="Re",C36="Fe"),"",1))</f>
        <v/>
      </c>
      <c r="F36" s="52"/>
      <c r="G36" s="53"/>
      <c r="H36" s="240">
        <f>((G36-F36)+(G37-F37))</f>
        <v>0</v>
      </c>
      <c r="I36" s="242"/>
      <c r="J36" s="184"/>
      <c r="K36" s="185" t="str">
        <f>IF(OR(C36="Cp"),1,"")</f>
        <v/>
      </c>
      <c r="L36" s="225"/>
      <c r="M36" s="226"/>
      <c r="N36" s="227"/>
      <c r="O36" s="228"/>
      <c r="P36" s="54"/>
      <c r="Q36" s="55"/>
      <c r="R36" s="230">
        <f>((Q36-P36)-(Q37-P37))</f>
        <v>0</v>
      </c>
      <c r="S36" s="232"/>
      <c r="T36" s="234"/>
      <c r="U36" s="217"/>
      <c r="V36" s="150" t="str">
        <f>IF(OR(C36="SiA",C36="SeA"),1,"")</f>
        <v/>
      </c>
      <c r="W36" s="219"/>
      <c r="X36" s="56"/>
    </row>
    <row r="37" spans="1:24" ht="12.75" customHeight="1" x14ac:dyDescent="0.25">
      <c r="A37" s="48"/>
      <c r="B37" s="238"/>
      <c r="C37" s="168"/>
      <c r="D37" s="20" t="s">
        <v>32</v>
      </c>
      <c r="E37" s="239"/>
      <c r="F37" s="57"/>
      <c r="G37" s="58"/>
      <c r="H37" s="241"/>
      <c r="I37" s="243"/>
      <c r="J37" s="244"/>
      <c r="K37" s="224"/>
      <c r="L37" s="221"/>
      <c r="M37" s="222"/>
      <c r="N37" s="223"/>
      <c r="O37" s="229"/>
      <c r="P37" s="28"/>
      <c r="Q37" s="29"/>
      <c r="R37" s="231"/>
      <c r="S37" s="233"/>
      <c r="T37" s="235"/>
      <c r="U37" s="218"/>
      <c r="V37" s="150"/>
      <c r="W37" s="220"/>
    </row>
    <row r="38" spans="1:24" ht="12.75" customHeight="1" x14ac:dyDescent="0.25">
      <c r="A38" s="48"/>
      <c r="B38" s="215">
        <f ca="1">DATE(Calendrier!$A$1,_xlfn.SHEET()-1,(ROW()/2)-1)</f>
        <v>43756</v>
      </c>
      <c r="C38" s="168"/>
      <c r="D38" s="30" t="s">
        <v>31</v>
      </c>
      <c r="E38" s="207" t="str">
        <f t="shared" si="1"/>
        <v/>
      </c>
      <c r="F38" s="59"/>
      <c r="G38" s="59"/>
      <c r="H38" s="199">
        <f>((G38-F38)+(G39-F39))</f>
        <v>0</v>
      </c>
      <c r="I38" s="210"/>
      <c r="J38" s="212"/>
      <c r="K38" s="202"/>
      <c r="L38" s="186"/>
      <c r="M38" s="187"/>
      <c r="N38" s="188"/>
      <c r="O38" s="195"/>
      <c r="P38" s="28"/>
      <c r="Q38" s="29"/>
      <c r="R38" s="164">
        <f>((Q38-P38)-(Q39-P39))</f>
        <v>0</v>
      </c>
      <c r="S38" s="236"/>
      <c r="T38" s="214"/>
      <c r="U38" s="236"/>
      <c r="V38" s="150" t="str">
        <f>IF(OR(C38="SiA",C38="SeA"),1,"")</f>
        <v/>
      </c>
      <c r="W38" s="237"/>
    </row>
    <row r="39" spans="1:24" ht="12.75" customHeight="1" x14ac:dyDescent="0.25">
      <c r="A39" s="48"/>
      <c r="B39" s="216"/>
      <c r="C39" s="168"/>
      <c r="D39" s="34" t="s">
        <v>32</v>
      </c>
      <c r="E39" s="208"/>
      <c r="F39" s="59"/>
      <c r="G39" s="59"/>
      <c r="H39" s="209"/>
      <c r="I39" s="211"/>
      <c r="J39" s="213"/>
      <c r="K39" s="203"/>
      <c r="L39" s="186"/>
      <c r="M39" s="187"/>
      <c r="N39" s="188"/>
      <c r="O39" s="204"/>
      <c r="P39" s="28"/>
      <c r="Q39" s="29"/>
      <c r="R39" s="191"/>
      <c r="S39" s="149"/>
      <c r="T39" s="166"/>
      <c r="U39" s="149"/>
      <c r="V39" s="150"/>
      <c r="W39" s="176"/>
    </row>
    <row r="40" spans="1:24" ht="12.75" customHeight="1" x14ac:dyDescent="0.25">
      <c r="A40" s="48"/>
      <c r="B40" s="215">
        <f ca="1">DATE(Calendrier!$A$1,_xlfn.SHEET()-1,(ROW()/2)-1)</f>
        <v>43757</v>
      </c>
      <c r="C40" s="168"/>
      <c r="D40" s="34" t="s">
        <v>31</v>
      </c>
      <c r="E40" s="207" t="str">
        <f t="shared" si="1"/>
        <v/>
      </c>
      <c r="F40" s="59"/>
      <c r="G40" s="59"/>
      <c r="H40" s="199">
        <f>((G40-F40)+(G41-F41))</f>
        <v>0</v>
      </c>
      <c r="I40" s="210"/>
      <c r="J40" s="212"/>
      <c r="K40" s="202" t="str">
        <f>IF(OR(C40="Cp"),1,"")</f>
        <v/>
      </c>
      <c r="L40" s="186"/>
      <c r="M40" s="187"/>
      <c r="N40" s="188"/>
      <c r="O40" s="195"/>
      <c r="P40" s="28"/>
      <c r="Q40" s="29"/>
      <c r="R40" s="164">
        <f>((Q40-P40)-(Q41-P41))</f>
        <v>0</v>
      </c>
      <c r="S40" s="149"/>
      <c r="T40" s="166"/>
      <c r="U40" s="149"/>
      <c r="V40" s="150" t="str">
        <f>IF(OR(C40="SiA",C40="SeA"),1,"")</f>
        <v/>
      </c>
      <c r="W40" s="175"/>
    </row>
    <row r="41" spans="1:24" ht="12.75" customHeight="1" x14ac:dyDescent="0.25">
      <c r="A41" s="48"/>
      <c r="B41" s="216"/>
      <c r="C41" s="168"/>
      <c r="D41" s="34" t="s">
        <v>32</v>
      </c>
      <c r="E41" s="208"/>
      <c r="F41" s="59"/>
      <c r="G41" s="59"/>
      <c r="H41" s="209"/>
      <c r="I41" s="211"/>
      <c r="J41" s="213"/>
      <c r="K41" s="203"/>
      <c r="L41" s="186"/>
      <c r="M41" s="187"/>
      <c r="N41" s="188"/>
      <c r="O41" s="204"/>
      <c r="P41" s="28"/>
      <c r="Q41" s="29"/>
      <c r="R41" s="191"/>
      <c r="S41" s="149"/>
      <c r="T41" s="166"/>
      <c r="U41" s="149"/>
      <c r="V41" s="150"/>
      <c r="W41" s="176"/>
    </row>
    <row r="42" spans="1:24" ht="12.75" customHeight="1" x14ac:dyDescent="0.25">
      <c r="A42" s="48"/>
      <c r="B42" s="215">
        <f ca="1">DATE(Calendrier!$A$1,_xlfn.SHEET()-1,(ROW()/2)-1)</f>
        <v>43758</v>
      </c>
      <c r="C42" s="168"/>
      <c r="D42" s="34" t="s">
        <v>31</v>
      </c>
      <c r="E42" s="207" t="str">
        <f t="shared" si="1"/>
        <v/>
      </c>
      <c r="F42" s="59"/>
      <c r="G42" s="59"/>
      <c r="H42" s="199">
        <f>((G42-F42)+(G43-F43))</f>
        <v>0</v>
      </c>
      <c r="I42" s="210"/>
      <c r="J42" s="212"/>
      <c r="K42" s="202" t="str">
        <f>IF(OR(C42="Cp"),1,"")</f>
        <v/>
      </c>
      <c r="L42" s="186"/>
      <c r="M42" s="187"/>
      <c r="N42" s="188"/>
      <c r="O42" s="195"/>
      <c r="P42" s="28"/>
      <c r="Q42" s="29"/>
      <c r="R42" s="164">
        <f>((Q42-P42)-(Q43-P43))</f>
        <v>0</v>
      </c>
      <c r="S42" s="149"/>
      <c r="T42" s="166"/>
      <c r="U42" s="149"/>
      <c r="V42" s="150" t="str">
        <f>IF(OR(C42="SiA",C42="SeA"),1,"")</f>
        <v/>
      </c>
      <c r="W42" s="175"/>
    </row>
    <row r="43" spans="1:24" ht="12.75" customHeight="1" x14ac:dyDescent="0.25">
      <c r="A43" s="48"/>
      <c r="B43" s="216"/>
      <c r="C43" s="168"/>
      <c r="D43" s="34" t="s">
        <v>32</v>
      </c>
      <c r="E43" s="208"/>
      <c r="F43" s="59"/>
      <c r="G43" s="59"/>
      <c r="H43" s="209"/>
      <c r="I43" s="211"/>
      <c r="J43" s="213"/>
      <c r="K43" s="203"/>
      <c r="L43" s="186"/>
      <c r="M43" s="187"/>
      <c r="N43" s="188"/>
      <c r="O43" s="204"/>
      <c r="P43" s="28"/>
      <c r="Q43" s="29"/>
      <c r="R43" s="191"/>
      <c r="S43" s="149"/>
      <c r="T43" s="166"/>
      <c r="U43" s="149"/>
      <c r="V43" s="150"/>
      <c r="W43" s="176"/>
    </row>
    <row r="44" spans="1:24" ht="12.75" customHeight="1" x14ac:dyDescent="0.25">
      <c r="A44" s="48"/>
      <c r="B44" s="205">
        <f ca="1">DATE(Calendrier!$A$1,_xlfn.SHEET()-1,(ROW()/2)-1)</f>
        <v>43759</v>
      </c>
      <c r="C44" s="168"/>
      <c r="D44" s="26" t="s">
        <v>31</v>
      </c>
      <c r="E44" s="207" t="str">
        <f t="shared" si="1"/>
        <v/>
      </c>
      <c r="F44" s="59"/>
      <c r="G44" s="59"/>
      <c r="H44" s="199">
        <f>((G44-F44)+(G45-F45))</f>
        <v>0</v>
      </c>
      <c r="I44" s="210"/>
      <c r="J44" s="212"/>
      <c r="K44" s="202" t="str">
        <f>IF(OR(C44="Cp"),1,"")</f>
        <v/>
      </c>
      <c r="L44" s="186"/>
      <c r="M44" s="187"/>
      <c r="N44" s="188"/>
      <c r="O44" s="195"/>
      <c r="P44" s="28"/>
      <c r="Q44" s="29"/>
      <c r="R44" s="164">
        <f>((Q44-P44)-(Q45-P45))</f>
        <v>0</v>
      </c>
      <c r="S44" s="149"/>
      <c r="T44" s="166"/>
      <c r="U44" s="149"/>
      <c r="V44" s="150" t="str">
        <f>IF(OR(C44="SiA",C44="SeA"),1,"")</f>
        <v/>
      </c>
      <c r="W44" s="175"/>
    </row>
    <row r="45" spans="1:24" ht="12.75" customHeight="1" x14ac:dyDescent="0.25">
      <c r="A45" s="48"/>
      <c r="B45" s="206"/>
      <c r="C45" s="168"/>
      <c r="D45" s="26" t="s">
        <v>32</v>
      </c>
      <c r="E45" s="208"/>
      <c r="F45" s="59"/>
      <c r="G45" s="59"/>
      <c r="H45" s="209"/>
      <c r="I45" s="211"/>
      <c r="J45" s="213"/>
      <c r="K45" s="203"/>
      <c r="L45" s="186"/>
      <c r="M45" s="187"/>
      <c r="N45" s="188"/>
      <c r="O45" s="204"/>
      <c r="P45" s="28"/>
      <c r="Q45" s="29"/>
      <c r="R45" s="191"/>
      <c r="S45" s="149"/>
      <c r="T45" s="166"/>
      <c r="U45" s="149"/>
      <c r="V45" s="150"/>
      <c r="W45" s="176"/>
    </row>
    <row r="46" spans="1:24" ht="12.75" customHeight="1" x14ac:dyDescent="0.25">
      <c r="A46" s="48"/>
      <c r="B46" s="205">
        <f ca="1">DATE(Calendrier!$A$1,_xlfn.SHEET()-1,(ROW()/2)-1)</f>
        <v>43760</v>
      </c>
      <c r="C46" s="168"/>
      <c r="D46" s="26" t="s">
        <v>31</v>
      </c>
      <c r="E46" s="207" t="str">
        <f t="shared" si="1"/>
        <v/>
      </c>
      <c r="F46" s="59"/>
      <c r="G46" s="59"/>
      <c r="H46" s="199">
        <f>((G46-F46)+(G47-F47))</f>
        <v>0</v>
      </c>
      <c r="I46" s="210"/>
      <c r="J46" s="212"/>
      <c r="K46" s="202" t="str">
        <f>IF(OR(C46="Cp"),1,"")</f>
        <v/>
      </c>
      <c r="L46" s="177"/>
      <c r="M46" s="178"/>
      <c r="N46" s="179"/>
      <c r="O46" s="195"/>
      <c r="P46" s="28"/>
      <c r="Q46" s="29"/>
      <c r="R46" s="164">
        <f>((Q46-P46)-(Q47-P47))</f>
        <v>0</v>
      </c>
      <c r="S46" s="149"/>
      <c r="T46" s="166"/>
      <c r="U46" s="149"/>
      <c r="V46" s="150" t="str">
        <f>IF(OR(C46="SiA",C46="SeA"),1,"")</f>
        <v/>
      </c>
      <c r="W46" s="175"/>
    </row>
    <row r="47" spans="1:24" ht="12.75" customHeight="1" x14ac:dyDescent="0.25">
      <c r="A47" s="48"/>
      <c r="B47" s="206"/>
      <c r="C47" s="168"/>
      <c r="D47" s="26" t="s">
        <v>32</v>
      </c>
      <c r="E47" s="208"/>
      <c r="F47" s="59"/>
      <c r="G47" s="59"/>
      <c r="H47" s="209"/>
      <c r="I47" s="211"/>
      <c r="J47" s="213"/>
      <c r="K47" s="203"/>
      <c r="L47" s="177"/>
      <c r="M47" s="178"/>
      <c r="N47" s="179"/>
      <c r="O47" s="204"/>
      <c r="P47" s="28"/>
      <c r="Q47" s="29"/>
      <c r="R47" s="191"/>
      <c r="S47" s="149"/>
      <c r="T47" s="166"/>
      <c r="U47" s="149"/>
      <c r="V47" s="150"/>
      <c r="W47" s="176"/>
    </row>
    <row r="48" spans="1:24" ht="12.75" customHeight="1" x14ac:dyDescent="0.25">
      <c r="A48" s="48"/>
      <c r="B48" s="196">
        <f ca="1">DATE(Calendrier!$A$1,_xlfn.SHEET()-1,(ROW()/2)-1)</f>
        <v>43761</v>
      </c>
      <c r="C48" s="168"/>
      <c r="D48" s="26" t="s">
        <v>31</v>
      </c>
      <c r="E48" s="198" t="str">
        <f t="shared" si="1"/>
        <v/>
      </c>
      <c r="F48" s="60"/>
      <c r="G48" s="60"/>
      <c r="H48" s="199">
        <f>((G48-F48)+(G49-F49))</f>
        <v>0</v>
      </c>
      <c r="I48" s="200"/>
      <c r="J48" s="201"/>
      <c r="K48" s="194" t="str">
        <f>IF(OR(C48="Cp"),1,"")</f>
        <v/>
      </c>
      <c r="L48" s="177"/>
      <c r="M48" s="178"/>
      <c r="N48" s="179"/>
      <c r="O48" s="195"/>
      <c r="P48" s="36"/>
      <c r="Q48" s="37"/>
      <c r="R48" s="164">
        <f>((Q48-P48)-(Q49-P49))</f>
        <v>0</v>
      </c>
      <c r="S48" s="149"/>
      <c r="T48" s="166"/>
      <c r="U48" s="149"/>
      <c r="V48" s="150" t="str">
        <f>IF(OR(C48="SiA",C48="SeA"),1,"")</f>
        <v/>
      </c>
      <c r="W48" s="175"/>
    </row>
    <row r="49" spans="1:23" ht="12.75" customHeight="1" x14ac:dyDescent="0.25">
      <c r="A49" s="48"/>
      <c r="B49" s="197"/>
      <c r="C49" s="168"/>
      <c r="D49" s="26" t="s">
        <v>32</v>
      </c>
      <c r="E49" s="180"/>
      <c r="F49" s="43"/>
      <c r="G49" s="43"/>
      <c r="H49" s="182"/>
      <c r="I49" s="183"/>
      <c r="J49" s="184"/>
      <c r="K49" s="185"/>
      <c r="L49" s="177"/>
      <c r="M49" s="178"/>
      <c r="N49" s="179"/>
      <c r="O49" s="190"/>
      <c r="P49" s="39"/>
      <c r="Q49" s="40"/>
      <c r="R49" s="191"/>
      <c r="S49" s="149"/>
      <c r="T49" s="166"/>
      <c r="U49" s="149"/>
      <c r="V49" s="150"/>
      <c r="W49" s="176"/>
    </row>
    <row r="50" spans="1:23" ht="12.75" customHeight="1" x14ac:dyDescent="0.25">
      <c r="A50" s="48"/>
      <c r="B50" s="193">
        <f ca="1">DATE(Calendrier!$A$1,_xlfn.SHEET()-1,(ROW()/2)-1)</f>
        <v>43762</v>
      </c>
      <c r="C50" s="168"/>
      <c r="D50" s="34" t="s">
        <v>31</v>
      </c>
      <c r="E50" s="180" t="str">
        <f t="shared" si="1"/>
        <v/>
      </c>
      <c r="F50" s="43"/>
      <c r="G50" s="43"/>
      <c r="H50" s="181">
        <f>((G50-F50)+(G51-F51))</f>
        <v>0</v>
      </c>
      <c r="I50" s="183"/>
      <c r="J50" s="184"/>
      <c r="K50" s="185" t="str">
        <f>IF(OR(C50="Cp"),1,"")</f>
        <v/>
      </c>
      <c r="L50" s="186"/>
      <c r="M50" s="187"/>
      <c r="N50" s="188"/>
      <c r="O50" s="189"/>
      <c r="P50" s="39"/>
      <c r="Q50" s="40"/>
      <c r="R50" s="164">
        <f>((Q50-P50)-(Q51-P51))</f>
        <v>0</v>
      </c>
      <c r="S50" s="149"/>
      <c r="T50" s="166"/>
      <c r="U50" s="149"/>
      <c r="V50" s="150" t="str">
        <f>IF(OR(C50="SiA",C50="SeA"),1,"")</f>
        <v/>
      </c>
      <c r="W50" s="175"/>
    </row>
    <row r="51" spans="1:23" ht="12.75" customHeight="1" x14ac:dyDescent="0.25">
      <c r="A51" s="48"/>
      <c r="B51" s="193"/>
      <c r="C51" s="168"/>
      <c r="D51" s="34" t="s">
        <v>32</v>
      </c>
      <c r="E51" s="180"/>
      <c r="F51" s="43"/>
      <c r="G51" s="43"/>
      <c r="H51" s="182"/>
      <c r="I51" s="183"/>
      <c r="J51" s="184"/>
      <c r="K51" s="185"/>
      <c r="L51" s="186"/>
      <c r="M51" s="187"/>
      <c r="N51" s="188"/>
      <c r="O51" s="190"/>
      <c r="P51" s="39"/>
      <c r="Q51" s="40"/>
      <c r="R51" s="191"/>
      <c r="S51" s="149"/>
      <c r="T51" s="166"/>
      <c r="U51" s="149"/>
      <c r="V51" s="150"/>
      <c r="W51" s="176"/>
    </row>
    <row r="52" spans="1:23" ht="12.75" customHeight="1" x14ac:dyDescent="0.25">
      <c r="A52" s="48"/>
      <c r="B52" s="193">
        <f ca="1">DATE(Calendrier!$A$1,_xlfn.SHEET()-1,(ROW()/2)-1)</f>
        <v>43763</v>
      </c>
      <c r="C52" s="168"/>
      <c r="D52" s="34" t="s">
        <v>31</v>
      </c>
      <c r="E52" s="180" t="str">
        <f t="shared" si="1"/>
        <v/>
      </c>
      <c r="F52" s="43"/>
      <c r="G52" s="43"/>
      <c r="H52" s="181">
        <f>((G52-F52)+(G53-F53))</f>
        <v>0</v>
      </c>
      <c r="I52" s="183"/>
      <c r="J52" s="184"/>
      <c r="K52" s="185" t="str">
        <f>IF(OR(C52="Cp"),1,"")</f>
        <v/>
      </c>
      <c r="L52" s="186"/>
      <c r="M52" s="187"/>
      <c r="N52" s="188"/>
      <c r="O52" s="189"/>
      <c r="P52" s="39"/>
      <c r="Q52" s="40"/>
      <c r="R52" s="164">
        <f>((Q52-P52)-(Q53-P53))</f>
        <v>0</v>
      </c>
      <c r="S52" s="149"/>
      <c r="T52" s="166"/>
      <c r="U52" s="149"/>
      <c r="V52" s="150" t="str">
        <f>IF(OR(C52="SiA",C52="SeA"),1,"")</f>
        <v/>
      </c>
      <c r="W52" s="175"/>
    </row>
    <row r="53" spans="1:23" ht="12.75" customHeight="1" x14ac:dyDescent="0.25">
      <c r="A53" s="48"/>
      <c r="B53" s="193"/>
      <c r="C53" s="168"/>
      <c r="D53" s="34" t="s">
        <v>32</v>
      </c>
      <c r="E53" s="180"/>
      <c r="F53" s="43"/>
      <c r="G53" s="43"/>
      <c r="H53" s="182"/>
      <c r="I53" s="183"/>
      <c r="J53" s="184"/>
      <c r="K53" s="185"/>
      <c r="L53" s="186"/>
      <c r="M53" s="187"/>
      <c r="N53" s="188"/>
      <c r="O53" s="190"/>
      <c r="P53" s="39"/>
      <c r="Q53" s="40"/>
      <c r="R53" s="191"/>
      <c r="S53" s="149"/>
      <c r="T53" s="166"/>
      <c r="U53" s="149"/>
      <c r="V53" s="150"/>
      <c r="W53" s="176"/>
    </row>
    <row r="54" spans="1:23" ht="12.75" customHeight="1" x14ac:dyDescent="0.25">
      <c r="A54" s="48"/>
      <c r="B54" s="193">
        <f ca="1">DATE(Calendrier!$A$1,_xlfn.SHEET()-1,(ROW()/2)-1)</f>
        <v>43764</v>
      </c>
      <c r="C54" s="168"/>
      <c r="D54" s="34" t="s">
        <v>31</v>
      </c>
      <c r="E54" s="180" t="str">
        <f t="shared" si="1"/>
        <v/>
      </c>
      <c r="F54" s="43"/>
      <c r="G54" s="43"/>
      <c r="H54" s="181">
        <f>((G54-F54)+(G55-F55))</f>
        <v>0</v>
      </c>
      <c r="I54" s="183"/>
      <c r="J54" s="184"/>
      <c r="K54" s="185" t="str">
        <f>IF(OR(C54="Cp"),1,"")</f>
        <v/>
      </c>
      <c r="L54" s="186"/>
      <c r="M54" s="187"/>
      <c r="N54" s="188"/>
      <c r="O54" s="189"/>
      <c r="P54" s="39"/>
      <c r="Q54" s="40"/>
      <c r="R54" s="164">
        <f>((Q54-P54)-(Q55-P55))</f>
        <v>0</v>
      </c>
      <c r="S54" s="149"/>
      <c r="T54" s="166"/>
      <c r="U54" s="149"/>
      <c r="V54" s="150" t="str">
        <f>IF(OR(C54="SiA",C54="SeA"),1,"")</f>
        <v/>
      </c>
      <c r="W54" s="175"/>
    </row>
    <row r="55" spans="1:23" ht="12.75" customHeight="1" x14ac:dyDescent="0.25">
      <c r="A55" s="48"/>
      <c r="B55" s="193"/>
      <c r="C55" s="168"/>
      <c r="D55" s="34" t="s">
        <v>32</v>
      </c>
      <c r="E55" s="180"/>
      <c r="F55" s="43"/>
      <c r="G55" s="43"/>
      <c r="H55" s="182"/>
      <c r="I55" s="183"/>
      <c r="J55" s="184"/>
      <c r="K55" s="185"/>
      <c r="L55" s="186"/>
      <c r="M55" s="187"/>
      <c r="N55" s="188"/>
      <c r="O55" s="190"/>
      <c r="P55" s="39"/>
      <c r="Q55" s="40"/>
      <c r="R55" s="191"/>
      <c r="S55" s="149"/>
      <c r="T55" s="166"/>
      <c r="U55" s="149"/>
      <c r="V55" s="150"/>
      <c r="W55" s="176"/>
    </row>
    <row r="56" spans="1:23" ht="12.75" customHeight="1" x14ac:dyDescent="0.25">
      <c r="A56" s="48"/>
      <c r="B56" s="193">
        <f ca="1">DATE(Calendrier!$A$1,_xlfn.SHEET()-1,(ROW()/2)-1)</f>
        <v>43765</v>
      </c>
      <c r="C56" s="168"/>
      <c r="D56" s="34" t="s">
        <v>31</v>
      </c>
      <c r="E56" s="180" t="str">
        <f t="shared" si="1"/>
        <v/>
      </c>
      <c r="F56" s="43"/>
      <c r="G56" s="43"/>
      <c r="H56" s="181">
        <f>((G56-F56)+(G57-F57))</f>
        <v>0</v>
      </c>
      <c r="I56" s="183"/>
      <c r="J56" s="184"/>
      <c r="K56" s="185" t="str">
        <f>IF(OR(C56="Cp"),1,"")</f>
        <v/>
      </c>
      <c r="L56" s="186"/>
      <c r="M56" s="187"/>
      <c r="N56" s="188"/>
      <c r="O56" s="189"/>
      <c r="P56" s="39"/>
      <c r="Q56" s="40"/>
      <c r="R56" s="164">
        <f>((Q56-P56)-(Q57-P57))</f>
        <v>0</v>
      </c>
      <c r="S56" s="149"/>
      <c r="T56" s="166"/>
      <c r="U56" s="149"/>
      <c r="V56" s="150" t="str">
        <f>IF(OR(C56="SiA",C56="SeA"),1,"")</f>
        <v/>
      </c>
      <c r="W56" s="175"/>
    </row>
    <row r="57" spans="1:23" ht="12.75" customHeight="1" x14ac:dyDescent="0.25">
      <c r="A57" s="48"/>
      <c r="B57" s="193"/>
      <c r="C57" s="168"/>
      <c r="D57" s="34" t="s">
        <v>32</v>
      </c>
      <c r="E57" s="180"/>
      <c r="F57" s="43"/>
      <c r="G57" s="43"/>
      <c r="H57" s="182"/>
      <c r="I57" s="183"/>
      <c r="J57" s="184"/>
      <c r="K57" s="185"/>
      <c r="L57" s="186"/>
      <c r="M57" s="187"/>
      <c r="N57" s="188"/>
      <c r="O57" s="190"/>
      <c r="P57" s="39"/>
      <c r="Q57" s="40"/>
      <c r="R57" s="191"/>
      <c r="S57" s="149"/>
      <c r="T57" s="166"/>
      <c r="U57" s="149"/>
      <c r="V57" s="150"/>
      <c r="W57" s="176"/>
    </row>
    <row r="58" spans="1:23" ht="12.75" customHeight="1" x14ac:dyDescent="0.25">
      <c r="A58" s="48"/>
      <c r="B58" s="192">
        <f ca="1">DATE(Calendrier!$A$1,_xlfn.SHEET()-1,(ROW()/2)-1)</f>
        <v>43766</v>
      </c>
      <c r="C58" s="168"/>
      <c r="D58" s="26" t="s">
        <v>31</v>
      </c>
      <c r="E58" s="180" t="str">
        <f t="shared" si="1"/>
        <v/>
      </c>
      <c r="F58" s="43"/>
      <c r="G58" s="43"/>
      <c r="H58" s="181">
        <f>((G58-F58)+(G59-F59))</f>
        <v>0</v>
      </c>
      <c r="I58" s="183"/>
      <c r="J58" s="184"/>
      <c r="K58" s="185" t="str">
        <f>IF(OR(C58="Cp"),1,"")</f>
        <v/>
      </c>
      <c r="L58" s="186"/>
      <c r="M58" s="187"/>
      <c r="N58" s="188"/>
      <c r="O58" s="189"/>
      <c r="P58" s="39"/>
      <c r="Q58" s="40"/>
      <c r="R58" s="164">
        <f>((Q58-P58)-(Q59-P59))</f>
        <v>0</v>
      </c>
      <c r="S58" s="149"/>
      <c r="T58" s="166"/>
      <c r="U58" s="149"/>
      <c r="V58" s="150" t="str">
        <f>IF(OR(C58="SiA",C58="SeA"),1,"")</f>
        <v/>
      </c>
      <c r="W58" s="175"/>
    </row>
    <row r="59" spans="1:23" ht="12.75" customHeight="1" x14ac:dyDescent="0.25">
      <c r="A59" s="48"/>
      <c r="B59" s="192"/>
      <c r="C59" s="168"/>
      <c r="D59" s="26" t="s">
        <v>32</v>
      </c>
      <c r="E59" s="180"/>
      <c r="F59" s="43"/>
      <c r="G59" s="43"/>
      <c r="H59" s="182"/>
      <c r="I59" s="183"/>
      <c r="J59" s="184"/>
      <c r="K59" s="185"/>
      <c r="L59" s="186"/>
      <c r="M59" s="187"/>
      <c r="N59" s="188"/>
      <c r="O59" s="190"/>
      <c r="P59" s="39"/>
      <c r="Q59" s="40"/>
      <c r="R59" s="191"/>
      <c r="S59" s="149"/>
      <c r="T59" s="166"/>
      <c r="U59" s="149"/>
      <c r="V59" s="150"/>
      <c r="W59" s="176"/>
    </row>
    <row r="60" spans="1:23" ht="12.75" customHeight="1" x14ac:dyDescent="0.25">
      <c r="A60" s="48"/>
      <c r="B60" s="192">
        <f ca="1">DATE(Calendrier!$A$1,_xlfn.SHEET()-1,(ROW()/2)-1)</f>
        <v>43767</v>
      </c>
      <c r="C60" s="168"/>
      <c r="D60" s="26" t="s">
        <v>31</v>
      </c>
      <c r="E60" s="180" t="str">
        <f t="shared" si="1"/>
        <v/>
      </c>
      <c r="F60" s="43"/>
      <c r="G60" s="43"/>
      <c r="H60" s="181">
        <f>((G60-F60)+(G61-F61))</f>
        <v>0</v>
      </c>
      <c r="I60" s="183"/>
      <c r="J60" s="184"/>
      <c r="K60" s="185" t="str">
        <f>IF(OR(C60="Cp"),1,"")</f>
        <v/>
      </c>
      <c r="L60" s="186"/>
      <c r="M60" s="187"/>
      <c r="N60" s="188"/>
      <c r="O60" s="189"/>
      <c r="P60" s="39"/>
      <c r="Q60" s="40"/>
      <c r="R60" s="164">
        <f>((Q60-P60)-(Q61-P61))</f>
        <v>0</v>
      </c>
      <c r="S60" s="149"/>
      <c r="T60" s="166"/>
      <c r="U60" s="149"/>
      <c r="V60" s="150" t="str">
        <f>IF(OR(C60="SiA",C60="SeA"),1,"")</f>
        <v/>
      </c>
      <c r="W60" s="175"/>
    </row>
    <row r="61" spans="1:23" ht="12.75" customHeight="1" x14ac:dyDescent="0.25">
      <c r="A61" s="48"/>
      <c r="B61" s="192"/>
      <c r="C61" s="168"/>
      <c r="D61" s="26" t="s">
        <v>32</v>
      </c>
      <c r="E61" s="180"/>
      <c r="F61" s="43"/>
      <c r="G61" s="43"/>
      <c r="H61" s="182"/>
      <c r="I61" s="183"/>
      <c r="J61" s="184"/>
      <c r="K61" s="185"/>
      <c r="L61" s="177"/>
      <c r="M61" s="178"/>
      <c r="N61" s="179"/>
      <c r="O61" s="190"/>
      <c r="P61" s="39"/>
      <c r="Q61" s="40"/>
      <c r="R61" s="191"/>
      <c r="S61" s="149"/>
      <c r="T61" s="166"/>
      <c r="U61" s="149"/>
      <c r="V61" s="150"/>
      <c r="W61" s="176"/>
    </row>
    <row r="62" spans="1:23" ht="12.75" customHeight="1" x14ac:dyDescent="0.25">
      <c r="A62" s="48"/>
      <c r="B62" s="167">
        <f ca="1">DATE(Calendrier!$A$1,_xlfn.SHEET()-1,(ROW()/2)-1)</f>
        <v>43768</v>
      </c>
      <c r="C62" s="168"/>
      <c r="D62" s="26" t="s">
        <v>31</v>
      </c>
      <c r="E62" s="180" t="str">
        <f t="shared" si="1"/>
        <v/>
      </c>
      <c r="F62" s="38"/>
      <c r="G62" s="38"/>
      <c r="H62" s="181">
        <f>((G62-F62)+(G63-F63))</f>
        <v>0</v>
      </c>
      <c r="I62" s="183"/>
      <c r="J62" s="184"/>
      <c r="K62" s="185" t="str">
        <f>IF(OR(C62="Cp"),1,"")</f>
        <v/>
      </c>
      <c r="L62" s="186"/>
      <c r="M62" s="187"/>
      <c r="N62" s="188"/>
      <c r="O62" s="189"/>
      <c r="P62" s="39"/>
      <c r="Q62" s="40"/>
      <c r="R62" s="164">
        <f>((Q62-P62)-(Q63-P63))</f>
        <v>0</v>
      </c>
      <c r="S62" s="149"/>
      <c r="T62" s="166"/>
      <c r="U62" s="149"/>
      <c r="V62" s="150" t="str">
        <f>IF(OR(C62="SiA",C62="SeA"),1,"")</f>
        <v/>
      </c>
      <c r="W62" s="175"/>
    </row>
    <row r="63" spans="1:23" ht="12.75" customHeight="1" x14ac:dyDescent="0.25">
      <c r="A63" s="48"/>
      <c r="B63" s="167"/>
      <c r="C63" s="168"/>
      <c r="D63" s="26" t="s">
        <v>32</v>
      </c>
      <c r="E63" s="180"/>
      <c r="F63" s="38"/>
      <c r="G63" s="38"/>
      <c r="H63" s="182"/>
      <c r="I63" s="183"/>
      <c r="J63" s="184"/>
      <c r="K63" s="185"/>
      <c r="L63" s="177"/>
      <c r="M63" s="178"/>
      <c r="N63" s="179"/>
      <c r="O63" s="190"/>
      <c r="P63" s="40"/>
      <c r="Q63" s="40"/>
      <c r="R63" s="191"/>
      <c r="S63" s="149"/>
      <c r="T63" s="166"/>
      <c r="U63" s="149"/>
      <c r="V63" s="150"/>
      <c r="W63" s="176"/>
    </row>
    <row r="64" spans="1:23" ht="13.5" customHeight="1" thickBot="1" x14ac:dyDescent="0.3">
      <c r="A64" s="48"/>
      <c r="B64" s="167">
        <f ca="1">DATE(Calendrier!$A$1,_xlfn.SHEET()-1,(ROW()/2)-1)</f>
        <v>43769</v>
      </c>
      <c r="C64" s="168"/>
      <c r="D64" s="26" t="s">
        <v>31</v>
      </c>
      <c r="E64" s="170" t="str">
        <f t="shared" si="1"/>
        <v/>
      </c>
      <c r="F64" s="42"/>
      <c r="G64" s="43"/>
      <c r="H64" s="172">
        <f>((G64-F64)+(G65-F65))</f>
        <v>0</v>
      </c>
      <c r="I64" s="173"/>
      <c r="J64" s="174"/>
      <c r="K64" s="159" t="str">
        <f>IF(OR(C64="Cp"),1,"")</f>
        <v/>
      </c>
      <c r="L64" s="161"/>
      <c r="M64" s="161"/>
      <c r="N64" s="161"/>
      <c r="O64" s="162"/>
      <c r="P64" s="61"/>
      <c r="Q64" s="40"/>
      <c r="R64" s="164">
        <f>((Q64-P64)-(Q65-P65))</f>
        <v>0</v>
      </c>
      <c r="S64" s="149"/>
      <c r="T64" s="166"/>
      <c r="U64" s="149"/>
      <c r="V64" s="150" t="str">
        <f>IF(OR(C64="SiA",C64="SeA"),1,"")</f>
        <v/>
      </c>
      <c r="W64" s="152"/>
    </row>
    <row r="65" spans="1:24" ht="13.5" customHeight="1" thickBot="1" x14ac:dyDescent="0.3">
      <c r="A65" s="62"/>
      <c r="B65" s="167"/>
      <c r="C65" s="169"/>
      <c r="D65" s="63" t="s">
        <v>32</v>
      </c>
      <c r="E65" s="171"/>
      <c r="F65" s="45"/>
      <c r="G65" s="45"/>
      <c r="H65" s="172"/>
      <c r="I65" s="173"/>
      <c r="J65" s="174"/>
      <c r="K65" s="160"/>
      <c r="L65" s="154"/>
      <c r="M65" s="154"/>
      <c r="N65" s="154"/>
      <c r="O65" s="163"/>
      <c r="P65" s="39"/>
      <c r="Q65" s="64"/>
      <c r="R65" s="165"/>
      <c r="S65" s="149"/>
      <c r="T65" s="166"/>
      <c r="U65" s="149"/>
      <c r="V65" s="151"/>
      <c r="W65" s="153"/>
    </row>
    <row r="66" spans="1:24" ht="16.5" thickBot="1" x14ac:dyDescent="0.3">
      <c r="B66" s="155" t="s">
        <v>36</v>
      </c>
      <c r="C66" s="156"/>
      <c r="E66" s="65">
        <f>SUM(E4:E65)</f>
        <v>2</v>
      </c>
      <c r="F66" s="157">
        <f>SUM(H4:H65)</f>
        <v>4</v>
      </c>
      <c r="G66" s="158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conditionalFormatting sqref="B62:U65 B4:B61 D4:U61 W4:W65">
    <cfRule type="expression" dxfId="16" priority="5">
      <formula>WEEKDAY(INDIRECT("$B"&amp;ROW()-MOD(ROW(),2)),2)&gt;5</formula>
    </cfRule>
  </conditionalFormatting>
  <conditionalFormatting sqref="C4:C61">
    <cfRule type="expression" dxfId="15" priority="4">
      <formula>WEEKDAY(INDIRECT("$B"&amp;ROW()-MOD(ROW(),2)),2)&gt;5</formula>
    </cfRule>
  </conditionalFormatting>
  <conditionalFormatting sqref="V4:V65">
    <cfRule type="expression" dxfId="14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02ACD859-C540-493D-98B8-E46262AF81F7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8E7A892B-642E-40B8-BEF9-DDD95EA05C0F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1500FEE4-D749-42E5-8F88-EC7C30D7C2E9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A8C9B563-06A5-48C4-B06F-0E889AA9179A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4F2C7-CEB1-42E0-A251-CF9CE1239A65}">
  <dimension ref="A1:AB66"/>
  <sheetViews>
    <sheetView showZeros="0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59" t="s">
        <v>12</v>
      </c>
      <c r="B3" s="9" t="s">
        <v>13</v>
      </c>
      <c r="C3" s="292" t="s">
        <v>14</v>
      </c>
      <c r="D3" s="293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94" t="s">
        <v>21</v>
      </c>
      <c r="M3" s="295"/>
      <c r="N3" s="296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91"/>
      <c r="B4" s="297">
        <f ca="1">DATE(Calendrier!$A$1,_xlfn.SHEET()-1,(ROW()/2)-1)</f>
        <v>43770</v>
      </c>
      <c r="C4" s="298" t="s">
        <v>120</v>
      </c>
      <c r="D4" s="20" t="s">
        <v>31</v>
      </c>
      <c r="E4" s="299">
        <f t="shared" ref="E4:E32" si="0">IF(C4="","",IF(OR(C4="Cp",C4="AM",C4="Re",C4="Fe"),"",1))</f>
        <v>1</v>
      </c>
      <c r="F4" s="21">
        <v>8</v>
      </c>
      <c r="G4" s="21">
        <v>10</v>
      </c>
      <c r="H4" s="275">
        <f>((G4-F4)+(G5-F5))</f>
        <v>2</v>
      </c>
      <c r="I4" s="276"/>
      <c r="J4" s="277"/>
      <c r="K4" s="278" t="str">
        <f>IF(OR(C4="Cp"),1,"")</f>
        <v/>
      </c>
      <c r="L4" s="284"/>
      <c r="M4" s="285"/>
      <c r="N4" s="286"/>
      <c r="O4" s="287"/>
      <c r="P4" s="22">
        <v>18</v>
      </c>
      <c r="Q4" s="23">
        <v>20</v>
      </c>
      <c r="R4" s="288">
        <f>((Q4-P4)-(Q5-P5))</f>
        <v>2</v>
      </c>
      <c r="S4" s="289"/>
      <c r="T4" s="290"/>
      <c r="U4" s="289"/>
      <c r="V4" s="307">
        <f>IF(OR(C4="SiA",C4="SeA"),1,"")</f>
        <v>1</v>
      </c>
      <c r="W4" s="281"/>
      <c r="X4" s="24"/>
      <c r="Y4" s="25" t="e">
        <f>SUM(#REF!)</f>
        <v>#REF!</v>
      </c>
      <c r="Z4" s="8"/>
    </row>
    <row r="5" spans="1:26" ht="13.5" customHeight="1" x14ac:dyDescent="0.25">
      <c r="A5" s="282"/>
      <c r="B5" s="269"/>
      <c r="C5" s="168"/>
      <c r="D5" s="26" t="s">
        <v>32</v>
      </c>
      <c r="E5" s="208"/>
      <c r="F5" s="27"/>
      <c r="G5" s="27"/>
      <c r="H5" s="270"/>
      <c r="I5" s="211"/>
      <c r="J5" s="272"/>
      <c r="K5" s="264"/>
      <c r="L5" s="186"/>
      <c r="M5" s="187"/>
      <c r="N5" s="188"/>
      <c r="O5" s="204"/>
      <c r="P5" s="28"/>
      <c r="Q5" s="29"/>
      <c r="R5" s="191"/>
      <c r="S5" s="149"/>
      <c r="T5" s="166"/>
      <c r="U5" s="149"/>
      <c r="V5" s="150"/>
      <c r="W5" s="176"/>
      <c r="X5" s="24"/>
      <c r="Y5" s="25"/>
      <c r="Z5" s="8"/>
    </row>
    <row r="6" spans="1:26" ht="12.75" customHeight="1" x14ac:dyDescent="0.25">
      <c r="A6" s="266"/>
      <c r="B6" s="268">
        <f ca="1">DATE(Calendrier!$A$1,_xlfn.SHEET()-1,(ROW()/2)-1)</f>
        <v>43771</v>
      </c>
      <c r="C6" s="168" t="s">
        <v>121</v>
      </c>
      <c r="D6" s="30" t="s">
        <v>31</v>
      </c>
      <c r="E6" s="207" t="str">
        <f t="shared" si="0"/>
        <v/>
      </c>
      <c r="F6" s="31"/>
      <c r="G6" s="31"/>
      <c r="H6" s="262">
        <f>((G6-F6)+(G7-F7))</f>
        <v>0</v>
      </c>
      <c r="I6" s="273"/>
      <c r="J6" s="271"/>
      <c r="K6" s="263">
        <f>IF(OR(C6="Cp"),1,"")</f>
        <v>1</v>
      </c>
      <c r="L6" s="186"/>
      <c r="M6" s="187"/>
      <c r="N6" s="188"/>
      <c r="O6" s="195"/>
      <c r="P6" s="28"/>
      <c r="Q6" s="29"/>
      <c r="R6" s="164">
        <f>((Q6-P6)-(Q7-P7))</f>
        <v>0</v>
      </c>
      <c r="S6" s="149"/>
      <c r="T6" s="166"/>
      <c r="U6" s="149"/>
      <c r="V6" s="150" t="str">
        <f>IF(OR(C6="SiA",C6="SeA"),1,"")</f>
        <v/>
      </c>
      <c r="W6" s="175"/>
      <c r="X6" s="32"/>
      <c r="Y6" s="33" t="e">
        <f>SUM(#REF!)</f>
        <v>#REF!</v>
      </c>
      <c r="Z6" s="8"/>
    </row>
    <row r="7" spans="1:26" ht="12.75" customHeight="1" x14ac:dyDescent="0.25">
      <c r="A7" s="266"/>
      <c r="B7" s="269"/>
      <c r="C7" s="168"/>
      <c r="D7" s="34" t="s">
        <v>32</v>
      </c>
      <c r="E7" s="208"/>
      <c r="F7" s="31"/>
      <c r="G7" s="31"/>
      <c r="H7" s="270"/>
      <c r="I7" s="274"/>
      <c r="J7" s="272"/>
      <c r="K7" s="264"/>
      <c r="L7" s="186"/>
      <c r="M7" s="187"/>
      <c r="N7" s="188"/>
      <c r="O7" s="204"/>
      <c r="P7" s="28"/>
      <c r="Q7" s="29"/>
      <c r="R7" s="191"/>
      <c r="S7" s="149"/>
      <c r="T7" s="166"/>
      <c r="U7" s="149"/>
      <c r="V7" s="150"/>
      <c r="W7" s="176"/>
      <c r="X7" s="32"/>
      <c r="Y7" s="33"/>
      <c r="Z7" s="8"/>
    </row>
    <row r="8" spans="1:26" ht="12.75" customHeight="1" x14ac:dyDescent="0.25">
      <c r="A8" s="266"/>
      <c r="B8" s="268">
        <f ca="1">DATE(Calendrier!$A$1,_xlfn.SHEET()-1,(ROW()/2)-1)</f>
        <v>43772</v>
      </c>
      <c r="C8" s="168" t="s">
        <v>122</v>
      </c>
      <c r="D8" s="34" t="s">
        <v>31</v>
      </c>
      <c r="E8" s="207">
        <f t="shared" si="0"/>
        <v>1</v>
      </c>
      <c r="F8" s="31"/>
      <c r="G8" s="31"/>
      <c r="H8" s="262">
        <f>((G8-F8)+(G9-F9))</f>
        <v>0</v>
      </c>
      <c r="I8" s="273"/>
      <c r="J8" s="271"/>
      <c r="K8" s="263" t="str">
        <f>IF(OR(C8="Cp"),1,"")</f>
        <v/>
      </c>
      <c r="L8" s="186"/>
      <c r="M8" s="187"/>
      <c r="N8" s="188"/>
      <c r="O8" s="195"/>
      <c r="P8" s="28"/>
      <c r="Q8" s="29"/>
      <c r="R8" s="164">
        <f>((Q8-P8)-(Q9-P9))</f>
        <v>0</v>
      </c>
      <c r="S8" s="149"/>
      <c r="T8" s="166"/>
      <c r="U8" s="149"/>
      <c r="V8" s="150">
        <f>IF(OR(C8="SiA",C8="SeA"),1,"")</f>
        <v>1</v>
      </c>
      <c r="W8" s="175"/>
      <c r="X8" s="32"/>
      <c r="Y8" s="33"/>
      <c r="Z8" s="8"/>
    </row>
    <row r="9" spans="1:26" ht="12.75" customHeight="1" x14ac:dyDescent="0.25">
      <c r="A9" s="266"/>
      <c r="B9" s="269"/>
      <c r="C9" s="168"/>
      <c r="D9" s="34" t="s">
        <v>32</v>
      </c>
      <c r="E9" s="208"/>
      <c r="F9" s="31"/>
      <c r="G9" s="31"/>
      <c r="H9" s="270"/>
      <c r="I9" s="274"/>
      <c r="J9" s="272"/>
      <c r="K9" s="264"/>
      <c r="L9" s="186"/>
      <c r="M9" s="187"/>
      <c r="N9" s="188"/>
      <c r="O9" s="204"/>
      <c r="P9" s="28"/>
      <c r="Q9" s="29"/>
      <c r="R9" s="191"/>
      <c r="S9" s="149"/>
      <c r="T9" s="166"/>
      <c r="U9" s="149"/>
      <c r="V9" s="150"/>
      <c r="W9" s="176"/>
      <c r="X9" s="32"/>
      <c r="Y9" s="33"/>
      <c r="Z9" s="8"/>
    </row>
    <row r="10" spans="1:26" ht="12.75" customHeight="1" x14ac:dyDescent="0.25">
      <c r="A10" s="266"/>
      <c r="B10" s="268">
        <f ca="1">DATE(Calendrier!$A$1,_xlfn.SHEET()-1,(ROW()/2)-1)</f>
        <v>43773</v>
      </c>
      <c r="C10" s="168"/>
      <c r="D10" s="34" t="s">
        <v>31</v>
      </c>
      <c r="E10" s="207" t="str">
        <f t="shared" si="0"/>
        <v/>
      </c>
      <c r="F10" s="31"/>
      <c r="G10" s="31"/>
      <c r="H10" s="262">
        <f>((G10-F10)+(G11-F11))</f>
        <v>0</v>
      </c>
      <c r="I10" s="273"/>
      <c r="J10" s="271"/>
      <c r="K10" s="263" t="str">
        <f>IF(OR(C10="Cp"),1,"")</f>
        <v/>
      </c>
      <c r="L10" s="186"/>
      <c r="M10" s="187"/>
      <c r="N10" s="188"/>
      <c r="O10" s="195"/>
      <c r="P10" s="28"/>
      <c r="Q10" s="29"/>
      <c r="R10" s="164">
        <f>((Q10-P10)-(Q11-P11))</f>
        <v>0</v>
      </c>
      <c r="S10" s="149"/>
      <c r="T10" s="166"/>
      <c r="U10" s="149"/>
      <c r="V10" s="150" t="str">
        <f>IF(OR(C10="SiA",C10="SeA"),1,"")</f>
        <v/>
      </c>
      <c r="W10" s="175"/>
      <c r="X10" s="32"/>
      <c r="Z10" s="8"/>
    </row>
    <row r="11" spans="1:26" ht="12.75" customHeight="1" x14ac:dyDescent="0.25">
      <c r="A11" s="266"/>
      <c r="B11" s="269"/>
      <c r="C11" s="168"/>
      <c r="D11" s="34" t="s">
        <v>32</v>
      </c>
      <c r="E11" s="208"/>
      <c r="F11" s="31"/>
      <c r="G11" s="31"/>
      <c r="H11" s="270"/>
      <c r="I11" s="274"/>
      <c r="J11" s="272"/>
      <c r="K11" s="264"/>
      <c r="L11" s="186"/>
      <c r="M11" s="187"/>
      <c r="N11" s="188"/>
      <c r="O11" s="204"/>
      <c r="P11" s="28"/>
      <c r="Q11" s="29"/>
      <c r="R11" s="191"/>
      <c r="S11" s="149"/>
      <c r="T11" s="166"/>
      <c r="U11" s="149"/>
      <c r="V11" s="150"/>
      <c r="W11" s="176"/>
      <c r="X11" s="32"/>
      <c r="Z11" s="8"/>
    </row>
    <row r="12" spans="1:26" ht="12.75" customHeight="1" x14ac:dyDescent="0.25">
      <c r="A12" s="266"/>
      <c r="B12" s="268">
        <f ca="1">DATE(Calendrier!$A$1,_xlfn.SHEET()-1,(ROW()/2)-1)</f>
        <v>43774</v>
      </c>
      <c r="C12" s="168"/>
      <c r="D12" s="26" t="s">
        <v>31</v>
      </c>
      <c r="E12" s="207" t="str">
        <f t="shared" si="0"/>
        <v/>
      </c>
      <c r="F12" s="31"/>
      <c r="G12" s="31"/>
      <c r="H12" s="262">
        <f>((G12-F12)+(G13-F13))</f>
        <v>0</v>
      </c>
      <c r="I12" s="210"/>
      <c r="J12" s="271"/>
      <c r="K12" s="263" t="str">
        <f>IF(OR(C12="Cp"),1,"")</f>
        <v/>
      </c>
      <c r="L12" s="186"/>
      <c r="M12" s="187"/>
      <c r="N12" s="188"/>
      <c r="O12" s="195"/>
      <c r="P12" s="28"/>
      <c r="Q12" s="29"/>
      <c r="R12" s="164">
        <f>((Q12-P12)-(Q13-P13))</f>
        <v>0</v>
      </c>
      <c r="S12" s="149"/>
      <c r="T12" s="166"/>
      <c r="U12" s="149"/>
      <c r="V12" s="150" t="str">
        <f>IF(OR(C12="SiA",C12="SeA"),1,"")</f>
        <v/>
      </c>
      <c r="W12" s="175"/>
      <c r="X12" s="32"/>
      <c r="Z12" s="8"/>
    </row>
    <row r="13" spans="1:26" ht="12.75" customHeight="1" x14ac:dyDescent="0.25">
      <c r="A13" s="266"/>
      <c r="B13" s="269"/>
      <c r="C13" s="168"/>
      <c r="D13" s="26" t="s">
        <v>32</v>
      </c>
      <c r="E13" s="208"/>
      <c r="F13" s="31"/>
      <c r="G13" s="31"/>
      <c r="H13" s="270"/>
      <c r="I13" s="211"/>
      <c r="J13" s="272"/>
      <c r="K13" s="264"/>
      <c r="L13" s="186"/>
      <c r="M13" s="187"/>
      <c r="N13" s="188"/>
      <c r="O13" s="204"/>
      <c r="P13" s="28"/>
      <c r="Q13" s="29"/>
      <c r="R13" s="191"/>
      <c r="S13" s="149"/>
      <c r="T13" s="166"/>
      <c r="U13" s="149"/>
      <c r="V13" s="150"/>
      <c r="W13" s="176"/>
      <c r="X13" s="32"/>
      <c r="Z13" s="8"/>
    </row>
    <row r="14" spans="1:26" ht="12.75" customHeight="1" thickBot="1" x14ac:dyDescent="0.3">
      <c r="A14" s="283"/>
      <c r="B14" s="268">
        <f ca="1">DATE(Calendrier!$A$1,_xlfn.SHEET()-1,(ROW()/2)-1)</f>
        <v>43775</v>
      </c>
      <c r="C14" s="168"/>
      <c r="D14" s="26" t="s">
        <v>31</v>
      </c>
      <c r="E14" s="207" t="str">
        <f t="shared" si="0"/>
        <v/>
      </c>
      <c r="F14" s="31"/>
      <c r="G14" s="31"/>
      <c r="H14" s="262">
        <f>((G14-F14)+(G15-F15))</f>
        <v>0</v>
      </c>
      <c r="I14" s="210"/>
      <c r="J14" s="271"/>
      <c r="K14" s="263" t="str">
        <f>IF(OR(C14="Cp"),1,"")</f>
        <v/>
      </c>
      <c r="L14" s="177"/>
      <c r="M14" s="178"/>
      <c r="N14" s="179"/>
      <c r="O14" s="195"/>
      <c r="P14" s="28"/>
      <c r="Q14" s="29"/>
      <c r="R14" s="164">
        <f>((Q14-P14)-(Q15-P15))</f>
        <v>0</v>
      </c>
      <c r="S14" s="149"/>
      <c r="T14" s="166"/>
      <c r="U14" s="149"/>
      <c r="V14" s="150" t="str">
        <f>IF(OR(C14="SiA",C14="SeA"),1,"")</f>
        <v/>
      </c>
      <c r="W14" s="175"/>
      <c r="X14" s="32"/>
      <c r="Z14" s="8"/>
    </row>
    <row r="15" spans="1:26" ht="13.5" customHeight="1" x14ac:dyDescent="0.25">
      <c r="A15" s="259" t="s">
        <v>33</v>
      </c>
      <c r="B15" s="269"/>
      <c r="C15" s="168"/>
      <c r="D15" s="26" t="s">
        <v>32</v>
      </c>
      <c r="E15" s="208"/>
      <c r="F15" s="31"/>
      <c r="G15" s="31"/>
      <c r="H15" s="270"/>
      <c r="I15" s="211"/>
      <c r="J15" s="272"/>
      <c r="K15" s="264"/>
      <c r="L15" s="177"/>
      <c r="M15" s="178"/>
      <c r="N15" s="179"/>
      <c r="O15" s="204"/>
      <c r="P15" s="28"/>
      <c r="Q15" s="29"/>
      <c r="R15" s="191"/>
      <c r="S15" s="149"/>
      <c r="T15" s="166"/>
      <c r="U15" s="149"/>
      <c r="V15" s="150"/>
      <c r="W15" s="176"/>
      <c r="X15" s="32"/>
      <c r="Z15" s="8"/>
    </row>
    <row r="16" spans="1:26" ht="12.75" customHeight="1" thickBot="1" x14ac:dyDescent="0.3">
      <c r="A16" s="260"/>
      <c r="B16" s="261">
        <f ca="1">DATE(Calendrier!$A$1,_xlfn.SHEET()-1,(ROW()/2)-1)</f>
        <v>43776</v>
      </c>
      <c r="C16" s="168"/>
      <c r="D16" s="26" t="s">
        <v>31</v>
      </c>
      <c r="E16" s="198" t="str">
        <f t="shared" si="0"/>
        <v/>
      </c>
      <c r="F16" s="35">
        <v>8</v>
      </c>
      <c r="G16" s="35">
        <v>10</v>
      </c>
      <c r="H16" s="262">
        <f>((G16-F16)+(G17-F17))</f>
        <v>2</v>
      </c>
      <c r="I16" s="200"/>
      <c r="J16" s="257"/>
      <c r="K16" s="258" t="str">
        <f>IF(OR(C16="Cp"),1,"")</f>
        <v/>
      </c>
      <c r="L16" s="177"/>
      <c r="M16" s="178"/>
      <c r="N16" s="179"/>
      <c r="O16" s="195"/>
      <c r="P16" s="36">
        <v>18</v>
      </c>
      <c r="Q16" s="37">
        <v>20</v>
      </c>
      <c r="R16" s="164">
        <f>((Q16-P16)-(Q17-P17))</f>
        <v>2</v>
      </c>
      <c r="S16" s="149"/>
      <c r="T16" s="166"/>
      <c r="U16" s="149"/>
      <c r="V16" s="150" t="str">
        <f>IF(OR(C16="SiA",C16="SeA"),1,"")</f>
        <v/>
      </c>
      <c r="W16" s="175"/>
      <c r="X16" s="24"/>
      <c r="Z16" s="8"/>
    </row>
    <row r="17" spans="1:28" ht="13.5" customHeight="1" x14ac:dyDescent="0.25">
      <c r="A17" s="265">
        <f>SUM(H16:H31)+SUM(R16:R31)</f>
        <v>4</v>
      </c>
      <c r="B17" s="193"/>
      <c r="C17" s="168"/>
      <c r="D17" s="26" t="s">
        <v>32</v>
      </c>
      <c r="E17" s="180"/>
      <c r="F17" s="38"/>
      <c r="G17" s="38"/>
      <c r="H17" s="255"/>
      <c r="I17" s="183"/>
      <c r="J17" s="256"/>
      <c r="K17" s="250"/>
      <c r="L17" s="177"/>
      <c r="M17" s="178"/>
      <c r="N17" s="179"/>
      <c r="O17" s="190"/>
      <c r="P17" s="39"/>
      <c r="Q17" s="40"/>
      <c r="R17" s="191"/>
      <c r="S17" s="149"/>
      <c r="T17" s="166"/>
      <c r="U17" s="149"/>
      <c r="V17" s="150"/>
      <c r="W17" s="176"/>
      <c r="X17" s="24"/>
      <c r="Z17" s="8"/>
    </row>
    <row r="18" spans="1:28" ht="12.75" customHeight="1" x14ac:dyDescent="0.25">
      <c r="A18" s="266"/>
      <c r="B18" s="193">
        <f ca="1">DATE(Calendrier!$A$1,_xlfn.SHEET()-1,(ROW()/2)-1)</f>
        <v>43777</v>
      </c>
      <c r="C18" s="168"/>
      <c r="D18" s="34" t="s">
        <v>31</v>
      </c>
      <c r="E18" s="180" t="str">
        <f t="shared" si="0"/>
        <v/>
      </c>
      <c r="F18" s="38"/>
      <c r="G18" s="38"/>
      <c r="H18" s="254">
        <f>((G18-F18)+(G19-F19))</f>
        <v>0</v>
      </c>
      <c r="I18" s="183"/>
      <c r="J18" s="256"/>
      <c r="K18" s="250" t="str">
        <f>IF(OR(C18="Cp"),1,"")</f>
        <v/>
      </c>
      <c r="L18" s="186"/>
      <c r="M18" s="187"/>
      <c r="N18" s="188"/>
      <c r="O18" s="189"/>
      <c r="P18" s="39"/>
      <c r="Q18" s="40"/>
      <c r="R18" s="164">
        <f>((Q18-P18)-(Q19-P19))</f>
        <v>0</v>
      </c>
      <c r="S18" s="149"/>
      <c r="T18" s="166"/>
      <c r="U18" s="149"/>
      <c r="V18" s="150" t="str">
        <f>IF(OR(C18="SiA",C18="SeA"),1,"")</f>
        <v/>
      </c>
      <c r="W18" s="175"/>
      <c r="X18" s="32"/>
      <c r="Z18" s="8"/>
    </row>
    <row r="19" spans="1:28" ht="12.75" customHeight="1" x14ac:dyDescent="0.25">
      <c r="A19" s="266"/>
      <c r="B19" s="193"/>
      <c r="C19" s="168"/>
      <c r="D19" s="34" t="s">
        <v>32</v>
      </c>
      <c r="E19" s="180"/>
      <c r="F19" s="38"/>
      <c r="G19" s="38"/>
      <c r="H19" s="255"/>
      <c r="I19" s="183"/>
      <c r="J19" s="256"/>
      <c r="K19" s="250"/>
      <c r="L19" s="186"/>
      <c r="M19" s="187"/>
      <c r="N19" s="188"/>
      <c r="O19" s="190"/>
      <c r="P19" s="39"/>
      <c r="Q19" s="40"/>
      <c r="R19" s="191"/>
      <c r="S19" s="149"/>
      <c r="T19" s="166"/>
      <c r="U19" s="149"/>
      <c r="V19" s="150"/>
      <c r="W19" s="176"/>
      <c r="X19" s="32"/>
      <c r="Z19" s="8"/>
    </row>
    <row r="20" spans="1:28" ht="12.75" customHeight="1" x14ac:dyDescent="0.25">
      <c r="A20" s="266"/>
      <c r="B20" s="193">
        <f ca="1">DATE(Calendrier!$A$1,_xlfn.SHEET()-1,(ROW()/2)-1)</f>
        <v>43778</v>
      </c>
      <c r="C20" s="168"/>
      <c r="D20" s="34" t="s">
        <v>31</v>
      </c>
      <c r="E20" s="180" t="str">
        <f t="shared" si="0"/>
        <v/>
      </c>
      <c r="F20" s="38"/>
      <c r="G20" s="38"/>
      <c r="H20" s="254">
        <f>((G20-F20)+(G21-F21))</f>
        <v>0</v>
      </c>
      <c r="I20" s="183"/>
      <c r="J20" s="256"/>
      <c r="K20" s="250" t="str">
        <f>IF(OR(C20="Cp"),1,"")</f>
        <v/>
      </c>
      <c r="L20" s="186"/>
      <c r="M20" s="187"/>
      <c r="N20" s="188"/>
      <c r="O20" s="189"/>
      <c r="P20" s="39"/>
      <c r="Q20" s="40"/>
      <c r="R20" s="164">
        <f>((Q20-P20)-(Q21-P21))</f>
        <v>0</v>
      </c>
      <c r="S20" s="149"/>
      <c r="T20" s="166"/>
      <c r="U20" s="149"/>
      <c r="V20" s="150" t="str">
        <f>IF(OR(C20="SiA",C20="SeA"),1,"")</f>
        <v/>
      </c>
      <c r="W20" s="175"/>
      <c r="X20" s="32"/>
      <c r="Z20" s="8"/>
    </row>
    <row r="21" spans="1:28" ht="12.75" customHeight="1" x14ac:dyDescent="0.25">
      <c r="A21" s="266"/>
      <c r="B21" s="193"/>
      <c r="C21" s="168"/>
      <c r="D21" s="34" t="s">
        <v>32</v>
      </c>
      <c r="E21" s="180"/>
      <c r="F21" s="38"/>
      <c r="G21" s="38"/>
      <c r="H21" s="255"/>
      <c r="I21" s="183"/>
      <c r="J21" s="256"/>
      <c r="K21" s="250"/>
      <c r="L21" s="186"/>
      <c r="M21" s="187"/>
      <c r="N21" s="188"/>
      <c r="O21" s="190"/>
      <c r="P21" s="39"/>
      <c r="Q21" s="40"/>
      <c r="R21" s="191"/>
      <c r="S21" s="149"/>
      <c r="T21" s="166"/>
      <c r="U21" s="149"/>
      <c r="V21" s="150"/>
      <c r="W21" s="176"/>
      <c r="X21" s="32"/>
      <c r="Z21" s="8"/>
    </row>
    <row r="22" spans="1:28" ht="12.75" customHeight="1" x14ac:dyDescent="0.25">
      <c r="A22" s="266"/>
      <c r="B22" s="193">
        <f ca="1">DATE(Calendrier!$A$1,_xlfn.SHEET()-1,(ROW()/2)-1)</f>
        <v>43779</v>
      </c>
      <c r="C22" s="168"/>
      <c r="D22" s="34" t="s">
        <v>31</v>
      </c>
      <c r="E22" s="180" t="str">
        <f t="shared" si="0"/>
        <v/>
      </c>
      <c r="F22" s="38"/>
      <c r="G22" s="38"/>
      <c r="H22" s="254">
        <f>((G22-F22)+(G23-F23))</f>
        <v>0</v>
      </c>
      <c r="I22" s="183"/>
      <c r="J22" s="256"/>
      <c r="K22" s="250" t="str">
        <f>IF(OR(C22="Cp"),1,"")</f>
        <v/>
      </c>
      <c r="L22" s="186"/>
      <c r="M22" s="187"/>
      <c r="N22" s="188"/>
      <c r="O22" s="189"/>
      <c r="P22" s="39"/>
      <c r="Q22" s="40"/>
      <c r="R22" s="164">
        <f>((Q22-P22)-(Q23-P23))</f>
        <v>0</v>
      </c>
      <c r="S22" s="149"/>
      <c r="T22" s="166"/>
      <c r="U22" s="149"/>
      <c r="V22" s="150" t="str">
        <f>IF(OR(C22="SiA",C22="SeA"),1,"")</f>
        <v/>
      </c>
      <c r="W22" s="175"/>
      <c r="X22" s="32"/>
      <c r="Z22" s="8"/>
    </row>
    <row r="23" spans="1:28" ht="12.75" customHeight="1" x14ac:dyDescent="0.25">
      <c r="A23" s="266"/>
      <c r="B23" s="193"/>
      <c r="C23" s="168"/>
      <c r="D23" s="34" t="s">
        <v>32</v>
      </c>
      <c r="E23" s="180"/>
      <c r="F23" s="38"/>
      <c r="G23" s="38"/>
      <c r="H23" s="255"/>
      <c r="I23" s="183"/>
      <c r="J23" s="256"/>
      <c r="K23" s="250"/>
      <c r="L23" s="186"/>
      <c r="M23" s="187"/>
      <c r="N23" s="188"/>
      <c r="O23" s="190"/>
      <c r="P23" s="39"/>
      <c r="Q23" s="40"/>
      <c r="R23" s="191"/>
      <c r="S23" s="149"/>
      <c r="T23" s="166"/>
      <c r="U23" s="149"/>
      <c r="V23" s="150"/>
      <c r="W23" s="176"/>
      <c r="X23" s="32"/>
      <c r="Z23" s="8"/>
    </row>
    <row r="24" spans="1:28" ht="12.75" customHeight="1" x14ac:dyDescent="0.25">
      <c r="A24" s="266"/>
      <c r="B24" s="193">
        <f ca="1">DATE(Calendrier!$A$1,_xlfn.SHEET()-1,(ROW()/2)-1)</f>
        <v>43780</v>
      </c>
      <c r="C24" s="168"/>
      <c r="D24" s="34" t="s">
        <v>31</v>
      </c>
      <c r="E24" s="180" t="str">
        <f t="shared" si="0"/>
        <v/>
      </c>
      <c r="F24" s="38"/>
      <c r="G24" s="38"/>
      <c r="H24" s="254">
        <f>((G24-F24)+(G25-F25))</f>
        <v>0</v>
      </c>
      <c r="I24" s="183"/>
      <c r="J24" s="256"/>
      <c r="K24" s="250" t="str">
        <f>IF(OR(C24="Cp"),1,"")</f>
        <v/>
      </c>
      <c r="L24" s="186"/>
      <c r="M24" s="187"/>
      <c r="N24" s="188"/>
      <c r="O24" s="189"/>
      <c r="P24" s="39"/>
      <c r="Q24" s="40"/>
      <c r="R24" s="164">
        <f>((Q24-P24)-(Q25-P25))</f>
        <v>0</v>
      </c>
      <c r="S24" s="149"/>
      <c r="T24" s="166"/>
      <c r="U24" s="149"/>
      <c r="V24" s="150" t="str">
        <f>IF(OR(C24="SiA",C24="SeA"),1,"")</f>
        <v/>
      </c>
      <c r="W24" s="175"/>
      <c r="X24" s="32"/>
    </row>
    <row r="25" spans="1:28" ht="12.75" customHeight="1" x14ac:dyDescent="0.25">
      <c r="A25" s="266"/>
      <c r="B25" s="193"/>
      <c r="C25" s="168"/>
      <c r="D25" s="34" t="s">
        <v>32</v>
      </c>
      <c r="E25" s="180"/>
      <c r="F25" s="38"/>
      <c r="G25" s="38"/>
      <c r="H25" s="255"/>
      <c r="I25" s="183"/>
      <c r="J25" s="256"/>
      <c r="K25" s="250"/>
      <c r="L25" s="186"/>
      <c r="M25" s="187"/>
      <c r="N25" s="188"/>
      <c r="O25" s="190"/>
      <c r="P25" s="39"/>
      <c r="Q25" s="40"/>
      <c r="R25" s="191"/>
      <c r="S25" s="149"/>
      <c r="T25" s="166"/>
      <c r="U25" s="149"/>
      <c r="V25" s="150"/>
      <c r="W25" s="176"/>
      <c r="X25" s="32"/>
    </row>
    <row r="26" spans="1:28" ht="12.75" customHeight="1" x14ac:dyDescent="0.25">
      <c r="A26" s="266"/>
      <c r="B26" s="193">
        <f ca="1">DATE(Calendrier!$A$1,_xlfn.SHEET()-1,(ROW()/2)-1)</f>
        <v>43781</v>
      </c>
      <c r="C26" s="168"/>
      <c r="D26" s="26" t="s">
        <v>31</v>
      </c>
      <c r="E26" s="180" t="str">
        <f t="shared" si="0"/>
        <v/>
      </c>
      <c r="F26" s="38"/>
      <c r="G26" s="38"/>
      <c r="H26" s="254">
        <f>((G26-F26)+(G27-F27))</f>
        <v>0</v>
      </c>
      <c r="I26" s="183"/>
      <c r="J26" s="256"/>
      <c r="K26" s="250" t="str">
        <f>IF(OR(C26="Cp"),1,"")</f>
        <v/>
      </c>
      <c r="L26" s="186"/>
      <c r="M26" s="187"/>
      <c r="N26" s="188"/>
      <c r="O26" s="189"/>
      <c r="P26" s="39"/>
      <c r="Q26" s="40"/>
      <c r="R26" s="164">
        <f>((Q26-P26)-(Q27-P27))</f>
        <v>0</v>
      </c>
      <c r="S26" s="149"/>
      <c r="T26" s="166"/>
      <c r="U26" s="149"/>
      <c r="V26" s="150" t="str">
        <f>IF(OR(C26="SiA",C26="SeA"),1,"")</f>
        <v/>
      </c>
      <c r="W26" s="175"/>
      <c r="X26" s="32"/>
      <c r="AB26" s="41"/>
    </row>
    <row r="27" spans="1:28" ht="12.75" customHeight="1" x14ac:dyDescent="0.25">
      <c r="A27" s="266"/>
      <c r="B27" s="193"/>
      <c r="C27" s="168"/>
      <c r="D27" s="26" t="s">
        <v>32</v>
      </c>
      <c r="E27" s="180"/>
      <c r="F27" s="38"/>
      <c r="G27" s="38"/>
      <c r="H27" s="255"/>
      <c r="I27" s="183"/>
      <c r="J27" s="256"/>
      <c r="K27" s="250"/>
      <c r="L27" s="186"/>
      <c r="M27" s="187"/>
      <c r="N27" s="188"/>
      <c r="O27" s="190"/>
      <c r="P27" s="39"/>
      <c r="Q27" s="40"/>
      <c r="R27" s="191"/>
      <c r="S27" s="149"/>
      <c r="T27" s="166"/>
      <c r="U27" s="149"/>
      <c r="V27" s="150"/>
      <c r="W27" s="176"/>
      <c r="X27" s="32"/>
      <c r="AB27" s="41"/>
    </row>
    <row r="28" spans="1:28" ht="12.75" customHeight="1" thickBot="1" x14ac:dyDescent="0.3">
      <c r="A28" s="267"/>
      <c r="B28" s="193">
        <f ca="1">DATE(Calendrier!$A$1,_xlfn.SHEET()-1,(ROW()/2)-1)</f>
        <v>43782</v>
      </c>
      <c r="C28" s="168"/>
      <c r="D28" s="26" t="s">
        <v>31</v>
      </c>
      <c r="E28" s="180" t="str">
        <f t="shared" si="0"/>
        <v/>
      </c>
      <c r="F28" s="38"/>
      <c r="G28" s="38"/>
      <c r="H28" s="254">
        <f>((G28-F28)+(G29-F29))</f>
        <v>0</v>
      </c>
      <c r="I28" s="183"/>
      <c r="J28" s="256"/>
      <c r="K28" s="250" t="str">
        <f>IF(OR(C28="Cp"),1,"")</f>
        <v/>
      </c>
      <c r="L28" s="186"/>
      <c r="M28" s="187"/>
      <c r="N28" s="188"/>
      <c r="O28" s="189"/>
      <c r="P28" s="39"/>
      <c r="Q28" s="40"/>
      <c r="R28" s="164">
        <f>((Q28-P28)-(Q29-P29))</f>
        <v>0</v>
      </c>
      <c r="S28" s="149"/>
      <c r="T28" s="166"/>
      <c r="U28" s="149"/>
      <c r="V28" s="150" t="str">
        <f>IF(OR(C28="SiA",C28="SeA"),1,"")</f>
        <v/>
      </c>
      <c r="W28" s="175"/>
      <c r="X28" s="32"/>
    </row>
    <row r="29" spans="1:28" ht="13.5" customHeight="1" thickBot="1" x14ac:dyDescent="0.3">
      <c r="A29" s="253" t="s">
        <v>34</v>
      </c>
      <c r="B29" s="193"/>
      <c r="C29" s="168"/>
      <c r="D29" s="26" t="s">
        <v>32</v>
      </c>
      <c r="E29" s="180"/>
      <c r="F29" s="38"/>
      <c r="G29" s="38"/>
      <c r="H29" s="255"/>
      <c r="I29" s="183"/>
      <c r="J29" s="256"/>
      <c r="K29" s="250"/>
      <c r="L29" s="177"/>
      <c r="M29" s="178"/>
      <c r="N29" s="179"/>
      <c r="O29" s="190"/>
      <c r="P29" s="39"/>
      <c r="Q29" s="40"/>
      <c r="R29" s="191"/>
      <c r="S29" s="149"/>
      <c r="T29" s="166"/>
      <c r="U29" s="149"/>
      <c r="V29" s="150"/>
      <c r="W29" s="176"/>
      <c r="X29" s="32"/>
    </row>
    <row r="30" spans="1:28" ht="13.5" customHeight="1" thickBot="1" x14ac:dyDescent="0.3">
      <c r="A30" s="253"/>
      <c r="B30" s="193">
        <f ca="1">DATE(Calendrier!$A$1,_xlfn.SHEET()-1,(ROW()/2)-1)</f>
        <v>43783</v>
      </c>
      <c r="C30" s="168"/>
      <c r="D30" s="26" t="s">
        <v>31</v>
      </c>
      <c r="E30" s="180" t="str">
        <f t="shared" si="0"/>
        <v/>
      </c>
      <c r="F30" s="38"/>
      <c r="G30" s="38"/>
      <c r="H30" s="254">
        <f>((G30-F30)+(G31-F31))</f>
        <v>0</v>
      </c>
      <c r="I30" s="183"/>
      <c r="J30" s="184"/>
      <c r="K30" s="250" t="str">
        <f>IF(OR(C30="Cp"),1,"")</f>
        <v/>
      </c>
      <c r="L30" s="186"/>
      <c r="M30" s="187"/>
      <c r="N30" s="188"/>
      <c r="O30" s="189"/>
      <c r="P30" s="39"/>
      <c r="Q30" s="40"/>
      <c r="R30" s="164">
        <f>((Q30-P30)-(Q31-P31))</f>
        <v>0</v>
      </c>
      <c r="S30" s="149"/>
      <c r="T30" s="166"/>
      <c r="U30" s="149"/>
      <c r="V30" s="150" t="str">
        <f>IF(OR(C30="SiA",C30="SeA"),1,"")</f>
        <v/>
      </c>
      <c r="W30" s="175"/>
      <c r="X30" s="24"/>
    </row>
    <row r="31" spans="1:28" ht="13.5" customHeight="1" x14ac:dyDescent="0.25">
      <c r="A31" s="247"/>
      <c r="B31" s="193"/>
      <c r="C31" s="168"/>
      <c r="D31" s="26" t="s">
        <v>32</v>
      </c>
      <c r="E31" s="180"/>
      <c r="F31" s="38"/>
      <c r="G31" s="38"/>
      <c r="H31" s="255"/>
      <c r="I31" s="183"/>
      <c r="J31" s="184"/>
      <c r="K31" s="250"/>
      <c r="L31" s="177"/>
      <c r="M31" s="178"/>
      <c r="N31" s="179"/>
      <c r="O31" s="190"/>
      <c r="P31" s="40"/>
      <c r="Q31" s="40"/>
      <c r="R31" s="191"/>
      <c r="S31" s="149"/>
      <c r="T31" s="166"/>
      <c r="U31" s="149"/>
      <c r="V31" s="150"/>
      <c r="W31" s="176"/>
      <c r="X31" s="24"/>
    </row>
    <row r="32" spans="1:28" ht="12.75" customHeight="1" x14ac:dyDescent="0.25">
      <c r="A32" s="248"/>
      <c r="B32" s="167">
        <f ca="1">DATE(Calendrier!$A$1,_xlfn.SHEET()-1,(ROW()/2)-1)</f>
        <v>43784</v>
      </c>
      <c r="C32" s="168"/>
      <c r="D32" s="26" t="s">
        <v>31</v>
      </c>
      <c r="E32" s="170" t="str">
        <f t="shared" si="0"/>
        <v/>
      </c>
      <c r="F32" s="42"/>
      <c r="G32" s="43"/>
      <c r="H32" s="172">
        <f>((G32-F32)+(G33-F33))</f>
        <v>0</v>
      </c>
      <c r="I32" s="173"/>
      <c r="J32" s="174"/>
      <c r="K32" s="185" t="str">
        <f>IF(OR(C32="Cp"),1,"")</f>
        <v/>
      </c>
      <c r="L32" s="161"/>
      <c r="M32" s="161"/>
      <c r="N32" s="161"/>
      <c r="O32" s="189"/>
      <c r="P32" s="40"/>
      <c r="Q32" s="40"/>
      <c r="R32" s="164">
        <f>((Q32-P32)-(Q33-P33))</f>
        <v>0</v>
      </c>
      <c r="S32" s="149"/>
      <c r="T32" s="166"/>
      <c r="U32" s="149"/>
      <c r="V32" s="150" t="str">
        <f>IF(OR(C32="SiA",C32="SeA"),1,"")</f>
        <v/>
      </c>
      <c r="W32" s="175"/>
      <c r="X32" s="44"/>
    </row>
    <row r="33" spans="1:24" ht="12.75" customHeight="1" x14ac:dyDescent="0.25">
      <c r="A33" s="248"/>
      <c r="B33" s="167"/>
      <c r="C33" s="168"/>
      <c r="D33" s="26" t="s">
        <v>32</v>
      </c>
      <c r="E33" s="170"/>
      <c r="F33" s="45"/>
      <c r="G33" s="45"/>
      <c r="H33" s="249"/>
      <c r="I33" s="173"/>
      <c r="J33" s="174"/>
      <c r="K33" s="185"/>
      <c r="L33" s="161"/>
      <c r="M33" s="161"/>
      <c r="N33" s="161"/>
      <c r="O33" s="190"/>
      <c r="P33" s="40"/>
      <c r="Q33" s="40"/>
      <c r="R33" s="191"/>
      <c r="S33" s="251"/>
      <c r="T33" s="252"/>
      <c r="U33" s="251"/>
      <c r="V33" s="150"/>
      <c r="W33" s="237"/>
      <c r="X33" s="24"/>
    </row>
    <row r="34" spans="1:24" ht="13.5" customHeight="1" x14ac:dyDescent="0.25">
      <c r="A34" s="248"/>
      <c r="B34" s="167">
        <f ca="1">DATE(Calendrier!$A$1,_xlfn.SHEET()-1,(ROW()/2)-1)</f>
        <v>43785</v>
      </c>
      <c r="C34" s="168"/>
      <c r="D34" s="26" t="s">
        <v>31</v>
      </c>
      <c r="E34" s="170" t="str">
        <f>IF(C34="","",IF(OR(C34="Cp",C34="AM",C34="Re",C34="Fe"),"",1))</f>
        <v/>
      </c>
      <c r="F34" s="46"/>
      <c r="G34" s="47"/>
      <c r="H34" s="246">
        <f>((G34-F34)+(G35-F35))</f>
        <v>0</v>
      </c>
      <c r="I34" s="173"/>
      <c r="J34" s="174"/>
      <c r="K34" s="185" t="str">
        <f>IF(OR(C34="Cp"),1,"")</f>
        <v/>
      </c>
      <c r="L34" s="161"/>
      <c r="M34" s="161"/>
      <c r="N34" s="161"/>
      <c r="O34" s="228"/>
      <c r="P34" s="40"/>
      <c r="Q34" s="40"/>
      <c r="R34" s="245">
        <f>((Q34-P34)-(Q35-P35))</f>
        <v>0</v>
      </c>
      <c r="S34" s="232"/>
      <c r="T34" s="234"/>
      <c r="U34" s="217"/>
      <c r="V34" s="150" t="str">
        <f>IF(OR(C34="SiA",C34="SeA"),1,"")</f>
        <v/>
      </c>
      <c r="W34" s="219"/>
      <c r="X34" s="24"/>
    </row>
    <row r="35" spans="1:24" ht="13.5" customHeight="1" x14ac:dyDescent="0.25">
      <c r="A35" s="48"/>
      <c r="B35" s="167"/>
      <c r="C35" s="168"/>
      <c r="D35" s="26" t="s">
        <v>32</v>
      </c>
      <c r="E35" s="170"/>
      <c r="F35" s="49"/>
      <c r="G35" s="50"/>
      <c r="H35" s="240"/>
      <c r="I35" s="173"/>
      <c r="J35" s="174"/>
      <c r="K35" s="185"/>
      <c r="L35" s="161"/>
      <c r="M35" s="161"/>
      <c r="N35" s="161"/>
      <c r="O35" s="228"/>
      <c r="P35" s="40"/>
      <c r="Q35" s="40"/>
      <c r="R35" s="230"/>
      <c r="S35" s="232"/>
      <c r="T35" s="234"/>
      <c r="U35" s="217"/>
      <c r="V35" s="150"/>
      <c r="W35" s="219"/>
      <c r="X35" s="24"/>
    </row>
    <row r="36" spans="1:24" ht="12.75" customHeight="1" x14ac:dyDescent="0.25">
      <c r="A36" s="48"/>
      <c r="B36" s="192">
        <f ca="1">DATE(Calendrier!$A$1,_xlfn.SHEET()-1,(ROW()/2)-1)</f>
        <v>43786</v>
      </c>
      <c r="C36" s="168"/>
      <c r="D36" s="51" t="s">
        <v>31</v>
      </c>
      <c r="E36" s="170" t="str">
        <f t="shared" ref="E36:E64" si="1">IF(C36="","",IF(OR(C36="Cp",C36="AM",C36="Re",C36="Fe"),"",1))</f>
        <v/>
      </c>
      <c r="F36" s="52"/>
      <c r="G36" s="53"/>
      <c r="H36" s="240">
        <f>((G36-F36)+(G37-F37))</f>
        <v>0</v>
      </c>
      <c r="I36" s="242"/>
      <c r="J36" s="184"/>
      <c r="K36" s="185" t="str">
        <f>IF(OR(C36="Cp"),1,"")</f>
        <v/>
      </c>
      <c r="L36" s="225"/>
      <c r="M36" s="226"/>
      <c r="N36" s="227"/>
      <c r="O36" s="228"/>
      <c r="P36" s="54"/>
      <c r="Q36" s="55"/>
      <c r="R36" s="230">
        <f>((Q36-P36)-(Q37-P37))</f>
        <v>0</v>
      </c>
      <c r="S36" s="232"/>
      <c r="T36" s="234"/>
      <c r="U36" s="217"/>
      <c r="V36" s="150" t="str">
        <f>IF(OR(C36="SiA",C36="SeA"),1,"")</f>
        <v/>
      </c>
      <c r="W36" s="219"/>
      <c r="X36" s="56"/>
    </row>
    <row r="37" spans="1:24" ht="12.75" customHeight="1" x14ac:dyDescent="0.25">
      <c r="A37" s="48"/>
      <c r="B37" s="238"/>
      <c r="C37" s="168"/>
      <c r="D37" s="20" t="s">
        <v>32</v>
      </c>
      <c r="E37" s="239"/>
      <c r="F37" s="57"/>
      <c r="G37" s="58"/>
      <c r="H37" s="241"/>
      <c r="I37" s="243"/>
      <c r="J37" s="244"/>
      <c r="K37" s="224"/>
      <c r="L37" s="221"/>
      <c r="M37" s="222"/>
      <c r="N37" s="223"/>
      <c r="O37" s="229"/>
      <c r="P37" s="28"/>
      <c r="Q37" s="29"/>
      <c r="R37" s="231"/>
      <c r="S37" s="233"/>
      <c r="T37" s="235"/>
      <c r="U37" s="218"/>
      <c r="V37" s="150"/>
      <c r="W37" s="220"/>
    </row>
    <row r="38" spans="1:24" ht="12.75" customHeight="1" x14ac:dyDescent="0.25">
      <c r="A38" s="48"/>
      <c r="B38" s="215">
        <f ca="1">DATE(Calendrier!$A$1,_xlfn.SHEET()-1,(ROW()/2)-1)</f>
        <v>43787</v>
      </c>
      <c r="C38" s="168"/>
      <c r="D38" s="30" t="s">
        <v>31</v>
      </c>
      <c r="E38" s="207" t="str">
        <f t="shared" si="1"/>
        <v/>
      </c>
      <c r="F38" s="59"/>
      <c r="G38" s="59"/>
      <c r="H38" s="199">
        <f>((G38-F38)+(G39-F39))</f>
        <v>0</v>
      </c>
      <c r="I38" s="210"/>
      <c r="J38" s="212"/>
      <c r="K38" s="202"/>
      <c r="L38" s="186"/>
      <c r="M38" s="187"/>
      <c r="N38" s="188"/>
      <c r="O38" s="195"/>
      <c r="P38" s="28"/>
      <c r="Q38" s="29"/>
      <c r="R38" s="164">
        <f>((Q38-P38)-(Q39-P39))</f>
        <v>0</v>
      </c>
      <c r="S38" s="236"/>
      <c r="T38" s="214"/>
      <c r="U38" s="236"/>
      <c r="V38" s="150" t="str">
        <f>IF(OR(C38="SiA",C38="SeA"),1,"")</f>
        <v/>
      </c>
      <c r="W38" s="237"/>
    </row>
    <row r="39" spans="1:24" ht="12.75" customHeight="1" x14ac:dyDescent="0.25">
      <c r="A39" s="48"/>
      <c r="B39" s="216"/>
      <c r="C39" s="168"/>
      <c r="D39" s="34" t="s">
        <v>32</v>
      </c>
      <c r="E39" s="208"/>
      <c r="F39" s="59"/>
      <c r="G39" s="59"/>
      <c r="H39" s="209"/>
      <c r="I39" s="211"/>
      <c r="J39" s="213"/>
      <c r="K39" s="203"/>
      <c r="L39" s="186"/>
      <c r="M39" s="187"/>
      <c r="N39" s="188"/>
      <c r="O39" s="204"/>
      <c r="P39" s="28"/>
      <c r="Q39" s="29"/>
      <c r="R39" s="191"/>
      <c r="S39" s="149"/>
      <c r="T39" s="166"/>
      <c r="U39" s="149"/>
      <c r="V39" s="150"/>
      <c r="W39" s="176"/>
    </row>
    <row r="40" spans="1:24" ht="12.75" customHeight="1" x14ac:dyDescent="0.25">
      <c r="A40" s="48"/>
      <c r="B40" s="215">
        <f ca="1">DATE(Calendrier!$A$1,_xlfn.SHEET()-1,(ROW()/2)-1)</f>
        <v>43788</v>
      </c>
      <c r="C40" s="168"/>
      <c r="D40" s="34" t="s">
        <v>31</v>
      </c>
      <c r="E40" s="207" t="str">
        <f t="shared" si="1"/>
        <v/>
      </c>
      <c r="F40" s="59"/>
      <c r="G40" s="59"/>
      <c r="H40" s="199">
        <f>((G40-F40)+(G41-F41))</f>
        <v>0</v>
      </c>
      <c r="I40" s="210"/>
      <c r="J40" s="212"/>
      <c r="K40" s="202" t="str">
        <f>IF(OR(C40="Cp"),1,"")</f>
        <v/>
      </c>
      <c r="L40" s="186"/>
      <c r="M40" s="187"/>
      <c r="N40" s="188"/>
      <c r="O40" s="195"/>
      <c r="P40" s="28"/>
      <c r="Q40" s="29"/>
      <c r="R40" s="164">
        <f>((Q40-P40)-(Q41-P41))</f>
        <v>0</v>
      </c>
      <c r="S40" s="149"/>
      <c r="T40" s="166"/>
      <c r="U40" s="149"/>
      <c r="V40" s="150" t="str">
        <f>IF(OR(C40="SiA",C40="SeA"),1,"")</f>
        <v/>
      </c>
      <c r="W40" s="175"/>
    </row>
    <row r="41" spans="1:24" ht="12.75" customHeight="1" x14ac:dyDescent="0.25">
      <c r="A41" s="48"/>
      <c r="B41" s="216"/>
      <c r="C41" s="168"/>
      <c r="D41" s="34" t="s">
        <v>32</v>
      </c>
      <c r="E41" s="208"/>
      <c r="F41" s="59"/>
      <c r="G41" s="59"/>
      <c r="H41" s="209"/>
      <c r="I41" s="211"/>
      <c r="J41" s="213"/>
      <c r="K41" s="203"/>
      <c r="L41" s="186"/>
      <c r="M41" s="187"/>
      <c r="N41" s="188"/>
      <c r="O41" s="204"/>
      <c r="P41" s="28"/>
      <c r="Q41" s="29"/>
      <c r="R41" s="191"/>
      <c r="S41" s="149"/>
      <c r="T41" s="166"/>
      <c r="U41" s="149"/>
      <c r="V41" s="150"/>
      <c r="W41" s="176"/>
    </row>
    <row r="42" spans="1:24" ht="12.75" customHeight="1" x14ac:dyDescent="0.25">
      <c r="A42" s="48"/>
      <c r="B42" s="215">
        <f ca="1">DATE(Calendrier!$A$1,_xlfn.SHEET()-1,(ROW()/2)-1)</f>
        <v>43789</v>
      </c>
      <c r="C42" s="168"/>
      <c r="D42" s="34" t="s">
        <v>31</v>
      </c>
      <c r="E42" s="207" t="str">
        <f t="shared" si="1"/>
        <v/>
      </c>
      <c r="F42" s="59"/>
      <c r="G42" s="59"/>
      <c r="H42" s="199">
        <f>((G42-F42)+(G43-F43))</f>
        <v>0</v>
      </c>
      <c r="I42" s="210"/>
      <c r="J42" s="212"/>
      <c r="K42" s="202" t="str">
        <f>IF(OR(C42="Cp"),1,"")</f>
        <v/>
      </c>
      <c r="L42" s="186"/>
      <c r="M42" s="187"/>
      <c r="N42" s="188"/>
      <c r="O42" s="195"/>
      <c r="P42" s="28"/>
      <c r="Q42" s="29"/>
      <c r="R42" s="164">
        <f>((Q42-P42)-(Q43-P43))</f>
        <v>0</v>
      </c>
      <c r="S42" s="149"/>
      <c r="T42" s="166"/>
      <c r="U42" s="149"/>
      <c r="V42" s="150" t="str">
        <f>IF(OR(C42="SiA",C42="SeA"),1,"")</f>
        <v/>
      </c>
      <c r="W42" s="175"/>
    </row>
    <row r="43" spans="1:24" ht="12.75" customHeight="1" x14ac:dyDescent="0.25">
      <c r="A43" s="48"/>
      <c r="B43" s="216"/>
      <c r="C43" s="168"/>
      <c r="D43" s="34" t="s">
        <v>32</v>
      </c>
      <c r="E43" s="208"/>
      <c r="F43" s="59"/>
      <c r="G43" s="59"/>
      <c r="H43" s="209"/>
      <c r="I43" s="211"/>
      <c r="J43" s="213"/>
      <c r="K43" s="203"/>
      <c r="L43" s="186"/>
      <c r="M43" s="187"/>
      <c r="N43" s="188"/>
      <c r="O43" s="204"/>
      <c r="P43" s="28"/>
      <c r="Q43" s="29"/>
      <c r="R43" s="191"/>
      <c r="S43" s="149"/>
      <c r="T43" s="166"/>
      <c r="U43" s="149"/>
      <c r="V43" s="150"/>
      <c r="W43" s="176"/>
    </row>
    <row r="44" spans="1:24" ht="12.75" customHeight="1" x14ac:dyDescent="0.25">
      <c r="A44" s="48"/>
      <c r="B44" s="205">
        <f ca="1">DATE(Calendrier!$A$1,_xlfn.SHEET()-1,(ROW()/2)-1)</f>
        <v>43790</v>
      </c>
      <c r="C44" s="168"/>
      <c r="D44" s="26" t="s">
        <v>31</v>
      </c>
      <c r="E44" s="207" t="str">
        <f t="shared" si="1"/>
        <v/>
      </c>
      <c r="F44" s="59"/>
      <c r="G44" s="59"/>
      <c r="H44" s="199">
        <f>((G44-F44)+(G45-F45))</f>
        <v>0</v>
      </c>
      <c r="I44" s="210"/>
      <c r="J44" s="212"/>
      <c r="K44" s="202" t="str">
        <f>IF(OR(C44="Cp"),1,"")</f>
        <v/>
      </c>
      <c r="L44" s="186"/>
      <c r="M44" s="187"/>
      <c r="N44" s="188"/>
      <c r="O44" s="195"/>
      <c r="P44" s="28"/>
      <c r="Q44" s="29"/>
      <c r="R44" s="164">
        <f>((Q44-P44)-(Q45-P45))</f>
        <v>0</v>
      </c>
      <c r="S44" s="149"/>
      <c r="T44" s="166"/>
      <c r="U44" s="149"/>
      <c r="V44" s="150" t="str">
        <f>IF(OR(C44="SiA",C44="SeA"),1,"")</f>
        <v/>
      </c>
      <c r="W44" s="175"/>
    </row>
    <row r="45" spans="1:24" ht="12.75" customHeight="1" x14ac:dyDescent="0.25">
      <c r="A45" s="48"/>
      <c r="B45" s="206"/>
      <c r="C45" s="168"/>
      <c r="D45" s="26" t="s">
        <v>32</v>
      </c>
      <c r="E45" s="208"/>
      <c r="F45" s="59"/>
      <c r="G45" s="59"/>
      <c r="H45" s="209"/>
      <c r="I45" s="211"/>
      <c r="J45" s="213"/>
      <c r="K45" s="203"/>
      <c r="L45" s="186"/>
      <c r="M45" s="187"/>
      <c r="N45" s="188"/>
      <c r="O45" s="204"/>
      <c r="P45" s="28"/>
      <c r="Q45" s="29"/>
      <c r="R45" s="191"/>
      <c r="S45" s="149"/>
      <c r="T45" s="166"/>
      <c r="U45" s="149"/>
      <c r="V45" s="150"/>
      <c r="W45" s="176"/>
    </row>
    <row r="46" spans="1:24" ht="12.75" customHeight="1" x14ac:dyDescent="0.25">
      <c r="A46" s="48"/>
      <c r="B46" s="205">
        <f ca="1">DATE(Calendrier!$A$1,_xlfn.SHEET()-1,(ROW()/2)-1)</f>
        <v>43791</v>
      </c>
      <c r="C46" s="168"/>
      <c r="D46" s="26" t="s">
        <v>31</v>
      </c>
      <c r="E46" s="207" t="str">
        <f t="shared" si="1"/>
        <v/>
      </c>
      <c r="F46" s="59"/>
      <c r="G46" s="59"/>
      <c r="H46" s="199">
        <f>((G46-F46)+(G47-F47))</f>
        <v>0</v>
      </c>
      <c r="I46" s="210"/>
      <c r="J46" s="212"/>
      <c r="K46" s="202" t="str">
        <f>IF(OR(C46="Cp"),1,"")</f>
        <v/>
      </c>
      <c r="L46" s="177"/>
      <c r="M46" s="178"/>
      <c r="N46" s="179"/>
      <c r="O46" s="195"/>
      <c r="P46" s="28"/>
      <c r="Q46" s="29"/>
      <c r="R46" s="164">
        <f>((Q46-P46)-(Q47-P47))</f>
        <v>0</v>
      </c>
      <c r="S46" s="149"/>
      <c r="T46" s="166"/>
      <c r="U46" s="149"/>
      <c r="V46" s="150" t="str">
        <f>IF(OR(C46="SiA",C46="SeA"),1,"")</f>
        <v/>
      </c>
      <c r="W46" s="175"/>
    </row>
    <row r="47" spans="1:24" ht="12.75" customHeight="1" x14ac:dyDescent="0.25">
      <c r="A47" s="48"/>
      <c r="B47" s="206"/>
      <c r="C47" s="168"/>
      <c r="D47" s="26" t="s">
        <v>32</v>
      </c>
      <c r="E47" s="208"/>
      <c r="F47" s="59"/>
      <c r="G47" s="59"/>
      <c r="H47" s="209"/>
      <c r="I47" s="211"/>
      <c r="J47" s="213"/>
      <c r="K47" s="203"/>
      <c r="L47" s="177"/>
      <c r="M47" s="178"/>
      <c r="N47" s="179"/>
      <c r="O47" s="204"/>
      <c r="P47" s="28"/>
      <c r="Q47" s="29"/>
      <c r="R47" s="191"/>
      <c r="S47" s="149"/>
      <c r="T47" s="166"/>
      <c r="U47" s="149"/>
      <c r="V47" s="150"/>
      <c r="W47" s="176"/>
    </row>
    <row r="48" spans="1:24" ht="12.75" customHeight="1" x14ac:dyDescent="0.25">
      <c r="A48" s="48"/>
      <c r="B48" s="196">
        <f ca="1">DATE(Calendrier!$A$1,_xlfn.SHEET()-1,(ROW()/2)-1)</f>
        <v>43792</v>
      </c>
      <c r="C48" s="168"/>
      <c r="D48" s="26" t="s">
        <v>31</v>
      </c>
      <c r="E48" s="198" t="str">
        <f t="shared" si="1"/>
        <v/>
      </c>
      <c r="F48" s="60"/>
      <c r="G48" s="60"/>
      <c r="H48" s="199">
        <f>((G48-F48)+(G49-F49))</f>
        <v>0</v>
      </c>
      <c r="I48" s="200"/>
      <c r="J48" s="201"/>
      <c r="K48" s="194" t="str">
        <f>IF(OR(C48="Cp"),1,"")</f>
        <v/>
      </c>
      <c r="L48" s="177"/>
      <c r="M48" s="178"/>
      <c r="N48" s="179"/>
      <c r="O48" s="195"/>
      <c r="P48" s="36"/>
      <c r="Q48" s="37"/>
      <c r="R48" s="164">
        <f>((Q48-P48)-(Q49-P49))</f>
        <v>0</v>
      </c>
      <c r="S48" s="149"/>
      <c r="T48" s="166"/>
      <c r="U48" s="149"/>
      <c r="V48" s="150" t="str">
        <f>IF(OR(C48="SiA",C48="SeA"),1,"")</f>
        <v/>
      </c>
      <c r="W48" s="175"/>
    </row>
    <row r="49" spans="1:23" ht="12.75" customHeight="1" x14ac:dyDescent="0.25">
      <c r="A49" s="48"/>
      <c r="B49" s="197"/>
      <c r="C49" s="168"/>
      <c r="D49" s="26" t="s">
        <v>32</v>
      </c>
      <c r="E49" s="180"/>
      <c r="F49" s="43"/>
      <c r="G49" s="43"/>
      <c r="H49" s="182"/>
      <c r="I49" s="183"/>
      <c r="J49" s="184"/>
      <c r="K49" s="185"/>
      <c r="L49" s="177"/>
      <c r="M49" s="178"/>
      <c r="N49" s="179"/>
      <c r="O49" s="190"/>
      <c r="P49" s="39"/>
      <c r="Q49" s="40"/>
      <c r="R49" s="191"/>
      <c r="S49" s="149"/>
      <c r="T49" s="166"/>
      <c r="U49" s="149"/>
      <c r="V49" s="150"/>
      <c r="W49" s="176"/>
    </row>
    <row r="50" spans="1:23" ht="12.75" customHeight="1" x14ac:dyDescent="0.25">
      <c r="A50" s="48"/>
      <c r="B50" s="193">
        <f ca="1">DATE(Calendrier!$A$1,_xlfn.SHEET()-1,(ROW()/2)-1)</f>
        <v>43793</v>
      </c>
      <c r="C50" s="168"/>
      <c r="D50" s="34" t="s">
        <v>31</v>
      </c>
      <c r="E50" s="180" t="str">
        <f t="shared" si="1"/>
        <v/>
      </c>
      <c r="F50" s="43"/>
      <c r="G50" s="43"/>
      <c r="H50" s="181">
        <f>((G50-F50)+(G51-F51))</f>
        <v>0</v>
      </c>
      <c r="I50" s="183"/>
      <c r="J50" s="184"/>
      <c r="K50" s="185" t="str">
        <f>IF(OR(C50="Cp"),1,"")</f>
        <v/>
      </c>
      <c r="L50" s="186"/>
      <c r="M50" s="187"/>
      <c r="N50" s="188"/>
      <c r="O50" s="189"/>
      <c r="P50" s="39"/>
      <c r="Q50" s="40"/>
      <c r="R50" s="164">
        <f>((Q50-P50)-(Q51-P51))</f>
        <v>0</v>
      </c>
      <c r="S50" s="149"/>
      <c r="T50" s="166"/>
      <c r="U50" s="149"/>
      <c r="V50" s="150" t="str">
        <f>IF(OR(C50="SiA",C50="SeA"),1,"")</f>
        <v/>
      </c>
      <c r="W50" s="175"/>
    </row>
    <row r="51" spans="1:23" ht="12.75" customHeight="1" x14ac:dyDescent="0.25">
      <c r="A51" s="48"/>
      <c r="B51" s="193"/>
      <c r="C51" s="168"/>
      <c r="D51" s="34" t="s">
        <v>32</v>
      </c>
      <c r="E51" s="180"/>
      <c r="F51" s="43"/>
      <c r="G51" s="43"/>
      <c r="H51" s="182"/>
      <c r="I51" s="183"/>
      <c r="J51" s="184"/>
      <c r="K51" s="185"/>
      <c r="L51" s="186"/>
      <c r="M51" s="187"/>
      <c r="N51" s="188"/>
      <c r="O51" s="190"/>
      <c r="P51" s="39"/>
      <c r="Q51" s="40"/>
      <c r="R51" s="191"/>
      <c r="S51" s="149"/>
      <c r="T51" s="166"/>
      <c r="U51" s="149"/>
      <c r="V51" s="150"/>
      <c r="W51" s="176"/>
    </row>
    <row r="52" spans="1:23" ht="12.75" customHeight="1" x14ac:dyDescent="0.25">
      <c r="A52" s="48"/>
      <c r="B52" s="193">
        <f ca="1">DATE(Calendrier!$A$1,_xlfn.SHEET()-1,(ROW()/2)-1)</f>
        <v>43794</v>
      </c>
      <c r="C52" s="168"/>
      <c r="D52" s="34" t="s">
        <v>31</v>
      </c>
      <c r="E52" s="180" t="str">
        <f t="shared" si="1"/>
        <v/>
      </c>
      <c r="F52" s="43"/>
      <c r="G52" s="43"/>
      <c r="H52" s="181">
        <f>((G52-F52)+(G53-F53))</f>
        <v>0</v>
      </c>
      <c r="I52" s="183"/>
      <c r="J52" s="184"/>
      <c r="K52" s="185" t="str">
        <f>IF(OR(C52="Cp"),1,"")</f>
        <v/>
      </c>
      <c r="L52" s="186"/>
      <c r="M52" s="187"/>
      <c r="N52" s="188"/>
      <c r="O52" s="189"/>
      <c r="P52" s="39"/>
      <c r="Q52" s="40"/>
      <c r="R52" s="164">
        <f>((Q52-P52)-(Q53-P53))</f>
        <v>0</v>
      </c>
      <c r="S52" s="149"/>
      <c r="T52" s="166"/>
      <c r="U52" s="149"/>
      <c r="V52" s="150" t="str">
        <f>IF(OR(C52="SiA",C52="SeA"),1,"")</f>
        <v/>
      </c>
      <c r="W52" s="175"/>
    </row>
    <row r="53" spans="1:23" ht="12.75" customHeight="1" x14ac:dyDescent="0.25">
      <c r="A53" s="48"/>
      <c r="B53" s="193"/>
      <c r="C53" s="168"/>
      <c r="D53" s="34" t="s">
        <v>32</v>
      </c>
      <c r="E53" s="180"/>
      <c r="F53" s="43"/>
      <c r="G53" s="43"/>
      <c r="H53" s="182"/>
      <c r="I53" s="183"/>
      <c r="J53" s="184"/>
      <c r="K53" s="185"/>
      <c r="L53" s="186"/>
      <c r="M53" s="187"/>
      <c r="N53" s="188"/>
      <c r="O53" s="190"/>
      <c r="P53" s="39"/>
      <c r="Q53" s="40"/>
      <c r="R53" s="191"/>
      <c r="S53" s="149"/>
      <c r="T53" s="166"/>
      <c r="U53" s="149"/>
      <c r="V53" s="150"/>
      <c r="W53" s="176"/>
    </row>
    <row r="54" spans="1:23" ht="12.75" customHeight="1" x14ac:dyDescent="0.25">
      <c r="A54" s="48"/>
      <c r="B54" s="193">
        <f ca="1">DATE(Calendrier!$A$1,_xlfn.SHEET()-1,(ROW()/2)-1)</f>
        <v>43795</v>
      </c>
      <c r="C54" s="168"/>
      <c r="D54" s="34" t="s">
        <v>31</v>
      </c>
      <c r="E54" s="180" t="str">
        <f t="shared" si="1"/>
        <v/>
      </c>
      <c r="F54" s="43"/>
      <c r="G54" s="43"/>
      <c r="H54" s="181">
        <f>((G54-F54)+(G55-F55))</f>
        <v>0</v>
      </c>
      <c r="I54" s="183"/>
      <c r="J54" s="184"/>
      <c r="K54" s="185" t="str">
        <f>IF(OR(C54="Cp"),1,"")</f>
        <v/>
      </c>
      <c r="L54" s="186"/>
      <c r="M54" s="187"/>
      <c r="N54" s="188"/>
      <c r="O54" s="189"/>
      <c r="P54" s="39"/>
      <c r="Q54" s="40"/>
      <c r="R54" s="164">
        <f>((Q54-P54)-(Q55-P55))</f>
        <v>0</v>
      </c>
      <c r="S54" s="149"/>
      <c r="T54" s="166"/>
      <c r="U54" s="149"/>
      <c r="V54" s="150" t="str">
        <f>IF(OR(C54="SiA",C54="SeA"),1,"")</f>
        <v/>
      </c>
      <c r="W54" s="175"/>
    </row>
    <row r="55" spans="1:23" ht="12.75" customHeight="1" x14ac:dyDescent="0.25">
      <c r="A55" s="48"/>
      <c r="B55" s="193"/>
      <c r="C55" s="168"/>
      <c r="D55" s="34" t="s">
        <v>32</v>
      </c>
      <c r="E55" s="180"/>
      <c r="F55" s="43"/>
      <c r="G55" s="43"/>
      <c r="H55" s="182"/>
      <c r="I55" s="183"/>
      <c r="J55" s="184"/>
      <c r="K55" s="185"/>
      <c r="L55" s="186"/>
      <c r="M55" s="187"/>
      <c r="N55" s="188"/>
      <c r="O55" s="190"/>
      <c r="P55" s="39"/>
      <c r="Q55" s="40"/>
      <c r="R55" s="191"/>
      <c r="S55" s="149"/>
      <c r="T55" s="166"/>
      <c r="U55" s="149"/>
      <c r="V55" s="150"/>
      <c r="W55" s="176"/>
    </row>
    <row r="56" spans="1:23" ht="12.75" customHeight="1" x14ac:dyDescent="0.25">
      <c r="A56" s="48"/>
      <c r="B56" s="193">
        <f ca="1">DATE(Calendrier!$A$1,_xlfn.SHEET()-1,(ROW()/2)-1)</f>
        <v>43796</v>
      </c>
      <c r="C56" s="168"/>
      <c r="D56" s="34" t="s">
        <v>31</v>
      </c>
      <c r="E56" s="180" t="str">
        <f t="shared" si="1"/>
        <v/>
      </c>
      <c r="F56" s="43"/>
      <c r="G56" s="43"/>
      <c r="H56" s="181">
        <f>((G56-F56)+(G57-F57))</f>
        <v>0</v>
      </c>
      <c r="I56" s="183"/>
      <c r="J56" s="184"/>
      <c r="K56" s="185" t="str">
        <f>IF(OR(C56="Cp"),1,"")</f>
        <v/>
      </c>
      <c r="L56" s="186"/>
      <c r="M56" s="187"/>
      <c r="N56" s="188"/>
      <c r="O56" s="189"/>
      <c r="P56" s="39"/>
      <c r="Q56" s="40"/>
      <c r="R56" s="164">
        <f>((Q56-P56)-(Q57-P57))</f>
        <v>0</v>
      </c>
      <c r="S56" s="149"/>
      <c r="T56" s="166"/>
      <c r="U56" s="149"/>
      <c r="V56" s="150" t="str">
        <f>IF(OR(C56="SiA",C56="SeA"),1,"")</f>
        <v/>
      </c>
      <c r="W56" s="175"/>
    </row>
    <row r="57" spans="1:23" ht="12.75" customHeight="1" x14ac:dyDescent="0.25">
      <c r="A57" s="48"/>
      <c r="B57" s="193"/>
      <c r="C57" s="168"/>
      <c r="D57" s="34" t="s">
        <v>32</v>
      </c>
      <c r="E57" s="180"/>
      <c r="F57" s="43"/>
      <c r="G57" s="43"/>
      <c r="H57" s="182"/>
      <c r="I57" s="183"/>
      <c r="J57" s="184"/>
      <c r="K57" s="185"/>
      <c r="L57" s="186"/>
      <c r="M57" s="187"/>
      <c r="N57" s="188"/>
      <c r="O57" s="190"/>
      <c r="P57" s="39"/>
      <c r="Q57" s="40"/>
      <c r="R57" s="191"/>
      <c r="S57" s="149"/>
      <c r="T57" s="166"/>
      <c r="U57" s="149"/>
      <c r="V57" s="150"/>
      <c r="W57" s="176"/>
    </row>
    <row r="58" spans="1:23" ht="12.75" customHeight="1" x14ac:dyDescent="0.25">
      <c r="A58" s="48"/>
      <c r="B58" s="192">
        <f ca="1">DATE(Calendrier!$A$1,_xlfn.SHEET()-1,(ROW()/2)-1)</f>
        <v>43797</v>
      </c>
      <c r="C58" s="168"/>
      <c r="D58" s="26" t="s">
        <v>31</v>
      </c>
      <c r="E58" s="180" t="str">
        <f t="shared" si="1"/>
        <v/>
      </c>
      <c r="F58" s="43"/>
      <c r="G58" s="43"/>
      <c r="H58" s="181">
        <f>((G58-F58)+(G59-F59))</f>
        <v>0</v>
      </c>
      <c r="I58" s="183"/>
      <c r="J58" s="184"/>
      <c r="K58" s="185" t="str">
        <f>IF(OR(C58="Cp"),1,"")</f>
        <v/>
      </c>
      <c r="L58" s="186"/>
      <c r="M58" s="187"/>
      <c r="N58" s="188"/>
      <c r="O58" s="189"/>
      <c r="P58" s="39"/>
      <c r="Q58" s="40"/>
      <c r="R58" s="164">
        <f>((Q58-P58)-(Q59-P59))</f>
        <v>0</v>
      </c>
      <c r="S58" s="149"/>
      <c r="T58" s="166"/>
      <c r="U58" s="149"/>
      <c r="V58" s="150" t="str">
        <f>IF(OR(C58="SiA",C58="SeA"),1,"")</f>
        <v/>
      </c>
      <c r="W58" s="175"/>
    </row>
    <row r="59" spans="1:23" ht="12.75" customHeight="1" x14ac:dyDescent="0.25">
      <c r="A59" s="48"/>
      <c r="B59" s="192"/>
      <c r="C59" s="168"/>
      <c r="D59" s="26" t="s">
        <v>32</v>
      </c>
      <c r="E59" s="180"/>
      <c r="F59" s="43"/>
      <c r="G59" s="43"/>
      <c r="H59" s="182"/>
      <c r="I59" s="183"/>
      <c r="J59" s="184"/>
      <c r="K59" s="185"/>
      <c r="L59" s="186"/>
      <c r="M59" s="187"/>
      <c r="N59" s="188"/>
      <c r="O59" s="190"/>
      <c r="P59" s="39"/>
      <c r="Q59" s="40"/>
      <c r="R59" s="191"/>
      <c r="S59" s="149"/>
      <c r="T59" s="166"/>
      <c r="U59" s="149"/>
      <c r="V59" s="150"/>
      <c r="W59" s="176"/>
    </row>
    <row r="60" spans="1:23" ht="12.75" customHeight="1" x14ac:dyDescent="0.25">
      <c r="A60" s="48"/>
      <c r="B60" s="192">
        <f ca="1">DATE(Calendrier!$A$1,_xlfn.SHEET()-1,(ROW()/2)-1)</f>
        <v>43798</v>
      </c>
      <c r="C60" s="168"/>
      <c r="D60" s="26" t="s">
        <v>31</v>
      </c>
      <c r="E60" s="180" t="str">
        <f t="shared" si="1"/>
        <v/>
      </c>
      <c r="F60" s="43"/>
      <c r="G60" s="43"/>
      <c r="H60" s="181">
        <f>((G60-F60)+(G61-F61))</f>
        <v>0</v>
      </c>
      <c r="I60" s="183"/>
      <c r="J60" s="184"/>
      <c r="K60" s="185" t="str">
        <f>IF(OR(C60="Cp"),1,"")</f>
        <v/>
      </c>
      <c r="L60" s="186"/>
      <c r="M60" s="187"/>
      <c r="N60" s="188"/>
      <c r="O60" s="189"/>
      <c r="P60" s="39"/>
      <c r="Q60" s="40"/>
      <c r="R60" s="164">
        <f>((Q60-P60)-(Q61-P61))</f>
        <v>0</v>
      </c>
      <c r="S60" s="149"/>
      <c r="T60" s="166"/>
      <c r="U60" s="149"/>
      <c r="V60" s="150" t="str">
        <f>IF(OR(C60="SiA",C60="SeA"),1,"")</f>
        <v/>
      </c>
      <c r="W60" s="175"/>
    </row>
    <row r="61" spans="1:23" ht="12.75" customHeight="1" x14ac:dyDescent="0.25">
      <c r="A61" s="48"/>
      <c r="B61" s="192"/>
      <c r="C61" s="168"/>
      <c r="D61" s="26" t="s">
        <v>32</v>
      </c>
      <c r="E61" s="180"/>
      <c r="F61" s="43"/>
      <c r="G61" s="43"/>
      <c r="H61" s="182"/>
      <c r="I61" s="183"/>
      <c r="J61" s="184"/>
      <c r="K61" s="185"/>
      <c r="L61" s="177"/>
      <c r="M61" s="178"/>
      <c r="N61" s="179"/>
      <c r="O61" s="190"/>
      <c r="P61" s="39"/>
      <c r="Q61" s="40"/>
      <c r="R61" s="191"/>
      <c r="S61" s="149"/>
      <c r="T61" s="166"/>
      <c r="U61" s="149"/>
      <c r="V61" s="150"/>
      <c r="W61" s="176"/>
    </row>
    <row r="62" spans="1:23" ht="12.75" customHeight="1" x14ac:dyDescent="0.25">
      <c r="A62" s="48"/>
      <c r="B62" s="167">
        <f ca="1">DATE(Calendrier!$A$1,_xlfn.SHEET()-1,(ROW()/2)-1)</f>
        <v>43799</v>
      </c>
      <c r="C62" s="168"/>
      <c r="D62" s="26" t="s">
        <v>31</v>
      </c>
      <c r="E62" s="180" t="str">
        <f t="shared" si="1"/>
        <v/>
      </c>
      <c r="F62" s="38"/>
      <c r="G62" s="38"/>
      <c r="H62" s="181">
        <f>((G62-F62)+(G63-F63))</f>
        <v>0</v>
      </c>
      <c r="I62" s="183"/>
      <c r="J62" s="184"/>
      <c r="K62" s="185" t="str">
        <f>IF(OR(C62="Cp"),1,"")</f>
        <v/>
      </c>
      <c r="L62" s="186"/>
      <c r="M62" s="187"/>
      <c r="N62" s="188"/>
      <c r="O62" s="189"/>
      <c r="P62" s="39"/>
      <c r="Q62" s="40"/>
      <c r="R62" s="164">
        <f>((Q62-P62)-(Q63-P63))</f>
        <v>0</v>
      </c>
      <c r="S62" s="149"/>
      <c r="T62" s="166"/>
      <c r="U62" s="149"/>
      <c r="V62" s="150" t="str">
        <f>IF(OR(C62="SiA",C62="SeA"),1,"")</f>
        <v/>
      </c>
      <c r="W62" s="175"/>
    </row>
    <row r="63" spans="1:23" ht="12.75" customHeight="1" x14ac:dyDescent="0.25">
      <c r="A63" s="48"/>
      <c r="B63" s="167"/>
      <c r="C63" s="168"/>
      <c r="D63" s="26" t="s">
        <v>32</v>
      </c>
      <c r="E63" s="180"/>
      <c r="F63" s="38"/>
      <c r="G63" s="38"/>
      <c r="H63" s="182"/>
      <c r="I63" s="183"/>
      <c r="J63" s="184"/>
      <c r="K63" s="185"/>
      <c r="L63" s="177"/>
      <c r="M63" s="178"/>
      <c r="N63" s="179"/>
      <c r="O63" s="190"/>
      <c r="P63" s="40"/>
      <c r="Q63" s="40"/>
      <c r="R63" s="191"/>
      <c r="S63" s="149"/>
      <c r="T63" s="166"/>
      <c r="U63" s="149"/>
      <c r="V63" s="150"/>
      <c r="W63" s="176"/>
    </row>
    <row r="64" spans="1:23" ht="13.5" thickBot="1" x14ac:dyDescent="0.3">
      <c r="A64" s="48"/>
      <c r="B64" s="308" t="s">
        <v>35</v>
      </c>
      <c r="C64" s="168"/>
      <c r="D64" s="26" t="s">
        <v>31</v>
      </c>
      <c r="E64" s="170" t="str">
        <f t="shared" si="1"/>
        <v/>
      </c>
      <c r="F64" s="42"/>
      <c r="G64" s="43"/>
      <c r="H64" s="172">
        <f>((G64-F64)+(G65-F65))</f>
        <v>0</v>
      </c>
      <c r="I64" s="173"/>
      <c r="J64" s="174"/>
      <c r="K64" s="159" t="str">
        <f>IF(OR(C64="Cp"),1,"")</f>
        <v/>
      </c>
      <c r="L64" s="161"/>
      <c r="M64" s="161"/>
      <c r="N64" s="161"/>
      <c r="O64" s="162"/>
      <c r="P64" s="61"/>
      <c r="Q64" s="40"/>
      <c r="R64" s="164">
        <f>((Q64-P64)-(Q65-P65))</f>
        <v>0</v>
      </c>
      <c r="S64" s="149"/>
      <c r="T64" s="166"/>
      <c r="U64" s="149"/>
      <c r="V64" s="150" t="str">
        <f>IF(OR(C64="SiA",C64="SeA"),1,"")</f>
        <v/>
      </c>
      <c r="W64" s="152"/>
    </row>
    <row r="65" spans="1:24" ht="13.5" thickBot="1" x14ac:dyDescent="0.3">
      <c r="A65" s="62"/>
      <c r="B65" s="308"/>
      <c r="C65" s="309"/>
      <c r="D65" s="63" t="s">
        <v>32</v>
      </c>
      <c r="E65" s="171"/>
      <c r="F65" s="45"/>
      <c r="G65" s="45"/>
      <c r="H65" s="172"/>
      <c r="I65" s="173"/>
      <c r="J65" s="174"/>
      <c r="K65" s="160"/>
      <c r="L65" s="154"/>
      <c r="M65" s="154"/>
      <c r="N65" s="154"/>
      <c r="O65" s="163"/>
      <c r="P65" s="39"/>
      <c r="Q65" s="64"/>
      <c r="R65" s="165"/>
      <c r="S65" s="149"/>
      <c r="T65" s="166"/>
      <c r="U65" s="149"/>
      <c r="V65" s="151"/>
      <c r="W65" s="153"/>
    </row>
    <row r="66" spans="1:24" ht="16.5" thickBot="1" x14ac:dyDescent="0.3">
      <c r="B66" s="155" t="s">
        <v>36</v>
      </c>
      <c r="C66" s="156"/>
      <c r="E66" s="65">
        <f>SUM(E4:E65)</f>
        <v>2</v>
      </c>
      <c r="F66" s="157">
        <f>SUM(H4:H65)</f>
        <v>4</v>
      </c>
      <c r="G66" s="158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conditionalFormatting sqref="B62:U65 B4:B61 D4:U61 W4:W65">
    <cfRule type="expression" dxfId="11" priority="5">
      <formula>WEEKDAY(INDIRECT("$B"&amp;ROW()-MOD(ROW(),2)),2)&gt;5</formula>
    </cfRule>
  </conditionalFormatting>
  <conditionalFormatting sqref="C4:C61">
    <cfRule type="expression" dxfId="10" priority="4">
      <formula>WEEKDAY(INDIRECT("$B"&amp;ROW()-MOD(ROW(),2)),2)&gt;5</formula>
    </cfRule>
  </conditionalFormatting>
  <conditionalFormatting sqref="V4:V65">
    <cfRule type="expression" dxfId="9" priority="2">
      <formula>WEEKDAY(INDIRECT("$B"&amp;ROW()-MOD(ROW(),2)),2)&gt;5</formula>
    </cfRule>
  </conditionalFormatting>
  <dataValidations count="2">
    <dataValidation type="list" allowBlank="1" showInputMessage="1" showErrorMessage="1" sqref="C62" xr:uid="{7D917F58-1B04-44C7-9232-92B515C43BB6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AA49ADDF-3335-4117-B526-30F99FEED766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B6A1007B-24B3-4F5B-8C16-57D8D50DA06F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6B85DCEC-08A6-4DB1-A8D2-A5FE41162757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8A4D5464-D85E-44C4-BBC5-B051F9A2C373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2084C-A1D4-41FD-BCA5-C0A69EAA16D8}">
  <dimension ref="A1:AB66"/>
  <sheetViews>
    <sheetView showZeros="0" zoomScale="80" zoomScaleNormal="80" workbookViewId="0">
      <selection activeCell="B1" sqref="B1:D104857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59" t="s">
        <v>12</v>
      </c>
      <c r="B3" s="9" t="s">
        <v>13</v>
      </c>
      <c r="C3" s="292" t="s">
        <v>14</v>
      </c>
      <c r="D3" s="293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94" t="s">
        <v>21</v>
      </c>
      <c r="M3" s="295"/>
      <c r="N3" s="296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91"/>
      <c r="B4" s="297">
        <f ca="1">DATE(Calendrier!$A$1,_xlfn.SHEET()-1,(ROW()/2)-1)</f>
        <v>43800</v>
      </c>
      <c r="C4" s="298" t="s">
        <v>120</v>
      </c>
      <c r="D4" s="20" t="s">
        <v>31</v>
      </c>
      <c r="E4" s="299">
        <f t="shared" ref="E4:E32" si="0">IF(C4="","",IF(OR(C4="Cp",C4="AM",C4="Re",C4="Fe"),"",1))</f>
        <v>1</v>
      </c>
      <c r="F4" s="21">
        <v>8</v>
      </c>
      <c r="G4" s="21">
        <v>10</v>
      </c>
      <c r="H4" s="275">
        <f>((G4-F4)+(G5-F5))</f>
        <v>2</v>
      </c>
      <c r="I4" s="276"/>
      <c r="J4" s="277"/>
      <c r="K4" s="278" t="str">
        <f>IF(OR(C4="Cp"),1,"")</f>
        <v/>
      </c>
      <c r="L4" s="284"/>
      <c r="M4" s="285"/>
      <c r="N4" s="286"/>
      <c r="O4" s="287"/>
      <c r="P4" s="22">
        <v>18</v>
      </c>
      <c r="Q4" s="23">
        <v>20</v>
      </c>
      <c r="R4" s="288">
        <f>((Q4-P4)-(Q5-P5))</f>
        <v>2</v>
      </c>
      <c r="S4" s="289"/>
      <c r="T4" s="290"/>
      <c r="U4" s="289"/>
      <c r="V4" s="307">
        <f>IF(OR(C4="SiA",C4="SeA"),1,"")</f>
        <v>1</v>
      </c>
      <c r="W4" s="281"/>
      <c r="X4" s="24"/>
      <c r="Y4" s="25" t="e">
        <f>SUM(#REF!)</f>
        <v>#REF!</v>
      </c>
      <c r="Z4" s="8"/>
    </row>
    <row r="5" spans="1:26" ht="13.5" customHeight="1" x14ac:dyDescent="0.25">
      <c r="A5" s="282"/>
      <c r="B5" s="269"/>
      <c r="C5" s="168"/>
      <c r="D5" s="26" t="s">
        <v>32</v>
      </c>
      <c r="E5" s="208"/>
      <c r="F5" s="27"/>
      <c r="G5" s="27"/>
      <c r="H5" s="270"/>
      <c r="I5" s="211"/>
      <c r="J5" s="272"/>
      <c r="K5" s="264"/>
      <c r="L5" s="186"/>
      <c r="M5" s="187"/>
      <c r="N5" s="188"/>
      <c r="O5" s="204"/>
      <c r="P5" s="28"/>
      <c r="Q5" s="29"/>
      <c r="R5" s="191"/>
      <c r="S5" s="149"/>
      <c r="T5" s="166"/>
      <c r="U5" s="149"/>
      <c r="V5" s="150"/>
      <c r="W5" s="176"/>
      <c r="X5" s="24"/>
      <c r="Y5" s="25"/>
      <c r="Z5" s="8"/>
    </row>
    <row r="6" spans="1:26" ht="12.75" customHeight="1" x14ac:dyDescent="0.25">
      <c r="A6" s="266"/>
      <c r="B6" s="268">
        <f ca="1">DATE(Calendrier!$A$1,_xlfn.SHEET()-1,(ROW()/2)-1)</f>
        <v>43801</v>
      </c>
      <c r="C6" s="168" t="s">
        <v>121</v>
      </c>
      <c r="D6" s="30" t="s">
        <v>31</v>
      </c>
      <c r="E6" s="207" t="str">
        <f t="shared" si="0"/>
        <v/>
      </c>
      <c r="F6" s="31"/>
      <c r="G6" s="31"/>
      <c r="H6" s="262">
        <f>((G6-F6)+(G7-F7))</f>
        <v>0</v>
      </c>
      <c r="I6" s="273"/>
      <c r="J6" s="271"/>
      <c r="K6" s="263">
        <f>IF(OR(C6="Cp"),1,"")</f>
        <v>1</v>
      </c>
      <c r="L6" s="186"/>
      <c r="M6" s="187"/>
      <c r="N6" s="188"/>
      <c r="O6" s="195"/>
      <c r="P6" s="28"/>
      <c r="Q6" s="29"/>
      <c r="R6" s="164">
        <f>((Q6-P6)-(Q7-P7))</f>
        <v>0</v>
      </c>
      <c r="S6" s="149"/>
      <c r="T6" s="166"/>
      <c r="U6" s="149"/>
      <c r="V6" s="150" t="str">
        <f>IF(OR(C6="SiA",C6="SeA"),1,"")</f>
        <v/>
      </c>
      <c r="W6" s="175"/>
      <c r="X6" s="32"/>
      <c r="Y6" s="33" t="e">
        <f>SUM(#REF!)</f>
        <v>#REF!</v>
      </c>
      <c r="Z6" s="8"/>
    </row>
    <row r="7" spans="1:26" ht="12.75" customHeight="1" x14ac:dyDescent="0.25">
      <c r="A7" s="266"/>
      <c r="B7" s="269"/>
      <c r="C7" s="168"/>
      <c r="D7" s="34" t="s">
        <v>32</v>
      </c>
      <c r="E7" s="208"/>
      <c r="F7" s="31"/>
      <c r="G7" s="31"/>
      <c r="H7" s="270"/>
      <c r="I7" s="274"/>
      <c r="J7" s="272"/>
      <c r="K7" s="264"/>
      <c r="L7" s="186"/>
      <c r="M7" s="187"/>
      <c r="N7" s="188"/>
      <c r="O7" s="204"/>
      <c r="P7" s="28"/>
      <c r="Q7" s="29"/>
      <c r="R7" s="191"/>
      <c r="S7" s="149"/>
      <c r="T7" s="166"/>
      <c r="U7" s="149"/>
      <c r="V7" s="150"/>
      <c r="W7" s="176"/>
      <c r="X7" s="32"/>
      <c r="Y7" s="33"/>
      <c r="Z7" s="8"/>
    </row>
    <row r="8" spans="1:26" ht="12.75" customHeight="1" x14ac:dyDescent="0.25">
      <c r="A8" s="266"/>
      <c r="B8" s="268">
        <f ca="1">DATE(Calendrier!$A$1,_xlfn.SHEET()-1,(ROW()/2)-1)</f>
        <v>43802</v>
      </c>
      <c r="C8" s="168" t="s">
        <v>122</v>
      </c>
      <c r="D8" s="34" t="s">
        <v>31</v>
      </c>
      <c r="E8" s="207">
        <f t="shared" si="0"/>
        <v>1</v>
      </c>
      <c r="F8" s="31"/>
      <c r="G8" s="31"/>
      <c r="H8" s="262">
        <f>((G8-F8)+(G9-F9))</f>
        <v>0</v>
      </c>
      <c r="I8" s="273"/>
      <c r="J8" s="271"/>
      <c r="K8" s="263" t="str">
        <f>IF(OR(C8="Cp"),1,"")</f>
        <v/>
      </c>
      <c r="L8" s="186"/>
      <c r="M8" s="187"/>
      <c r="N8" s="188"/>
      <c r="O8" s="195"/>
      <c r="P8" s="28"/>
      <c r="Q8" s="29"/>
      <c r="R8" s="164">
        <f>((Q8-P8)-(Q9-P9))</f>
        <v>0</v>
      </c>
      <c r="S8" s="149"/>
      <c r="T8" s="166"/>
      <c r="U8" s="149"/>
      <c r="V8" s="150">
        <f>IF(OR(C8="SiA",C8="SeA"),1,"")</f>
        <v>1</v>
      </c>
      <c r="W8" s="175"/>
      <c r="X8" s="32"/>
      <c r="Y8" s="33"/>
      <c r="Z8" s="8"/>
    </row>
    <row r="9" spans="1:26" ht="12.75" customHeight="1" x14ac:dyDescent="0.25">
      <c r="A9" s="266"/>
      <c r="B9" s="269"/>
      <c r="C9" s="168"/>
      <c r="D9" s="34" t="s">
        <v>32</v>
      </c>
      <c r="E9" s="208"/>
      <c r="F9" s="31"/>
      <c r="G9" s="31"/>
      <c r="H9" s="270"/>
      <c r="I9" s="274"/>
      <c r="J9" s="272"/>
      <c r="K9" s="264"/>
      <c r="L9" s="186"/>
      <c r="M9" s="187"/>
      <c r="N9" s="188"/>
      <c r="O9" s="204"/>
      <c r="P9" s="28"/>
      <c r="Q9" s="29"/>
      <c r="R9" s="191"/>
      <c r="S9" s="149"/>
      <c r="T9" s="166"/>
      <c r="U9" s="149"/>
      <c r="V9" s="150"/>
      <c r="W9" s="176"/>
      <c r="X9" s="32"/>
      <c r="Y9" s="33"/>
      <c r="Z9" s="8"/>
    </row>
    <row r="10" spans="1:26" ht="12.75" customHeight="1" x14ac:dyDescent="0.25">
      <c r="A10" s="266"/>
      <c r="B10" s="268">
        <f ca="1">DATE(Calendrier!$A$1,_xlfn.SHEET()-1,(ROW()/2)-1)</f>
        <v>43803</v>
      </c>
      <c r="C10" s="168"/>
      <c r="D10" s="34" t="s">
        <v>31</v>
      </c>
      <c r="E10" s="207" t="str">
        <f t="shared" si="0"/>
        <v/>
      </c>
      <c r="F10" s="31"/>
      <c r="G10" s="31"/>
      <c r="H10" s="262">
        <f>((G10-F10)+(G11-F11))</f>
        <v>0</v>
      </c>
      <c r="I10" s="273"/>
      <c r="J10" s="271"/>
      <c r="K10" s="263" t="str">
        <f>IF(OR(C10="Cp"),1,"")</f>
        <v/>
      </c>
      <c r="L10" s="186"/>
      <c r="M10" s="187"/>
      <c r="N10" s="188"/>
      <c r="O10" s="195"/>
      <c r="P10" s="28"/>
      <c r="Q10" s="29"/>
      <c r="R10" s="164">
        <f>((Q10-P10)-(Q11-P11))</f>
        <v>0</v>
      </c>
      <c r="S10" s="149"/>
      <c r="T10" s="166"/>
      <c r="U10" s="149"/>
      <c r="V10" s="150" t="str">
        <f>IF(OR(C10="SiA",C10="SeA"),1,"")</f>
        <v/>
      </c>
      <c r="W10" s="175"/>
      <c r="X10" s="32"/>
      <c r="Z10" s="8"/>
    </row>
    <row r="11" spans="1:26" ht="12.75" customHeight="1" x14ac:dyDescent="0.25">
      <c r="A11" s="266"/>
      <c r="B11" s="269"/>
      <c r="C11" s="168"/>
      <c r="D11" s="34" t="s">
        <v>32</v>
      </c>
      <c r="E11" s="208"/>
      <c r="F11" s="31"/>
      <c r="G11" s="31"/>
      <c r="H11" s="270"/>
      <c r="I11" s="274"/>
      <c r="J11" s="272"/>
      <c r="K11" s="264"/>
      <c r="L11" s="186"/>
      <c r="M11" s="187"/>
      <c r="N11" s="188"/>
      <c r="O11" s="204"/>
      <c r="P11" s="28"/>
      <c r="Q11" s="29"/>
      <c r="R11" s="191"/>
      <c r="S11" s="149"/>
      <c r="T11" s="166"/>
      <c r="U11" s="149"/>
      <c r="V11" s="150"/>
      <c r="W11" s="176"/>
      <c r="X11" s="32"/>
      <c r="Z11" s="8"/>
    </row>
    <row r="12" spans="1:26" ht="12.75" customHeight="1" x14ac:dyDescent="0.25">
      <c r="A12" s="266"/>
      <c r="B12" s="268">
        <f ca="1">DATE(Calendrier!$A$1,_xlfn.SHEET()-1,(ROW()/2)-1)</f>
        <v>43804</v>
      </c>
      <c r="C12" s="168"/>
      <c r="D12" s="26" t="s">
        <v>31</v>
      </c>
      <c r="E12" s="207" t="str">
        <f t="shared" si="0"/>
        <v/>
      </c>
      <c r="F12" s="31"/>
      <c r="G12" s="31"/>
      <c r="H12" s="262">
        <f>((G12-F12)+(G13-F13))</f>
        <v>0</v>
      </c>
      <c r="I12" s="210"/>
      <c r="J12" s="271"/>
      <c r="K12" s="263" t="str">
        <f>IF(OR(C12="Cp"),1,"")</f>
        <v/>
      </c>
      <c r="L12" s="186"/>
      <c r="M12" s="187"/>
      <c r="N12" s="188"/>
      <c r="O12" s="195"/>
      <c r="P12" s="28"/>
      <c r="Q12" s="29"/>
      <c r="R12" s="164">
        <f>((Q12-P12)-(Q13-P13))</f>
        <v>0</v>
      </c>
      <c r="S12" s="149"/>
      <c r="T12" s="166"/>
      <c r="U12" s="149"/>
      <c r="V12" s="150" t="str">
        <f>IF(OR(C12="SiA",C12="SeA"),1,"")</f>
        <v/>
      </c>
      <c r="W12" s="175"/>
      <c r="X12" s="32"/>
      <c r="Z12" s="8"/>
    </row>
    <row r="13" spans="1:26" ht="12.75" customHeight="1" x14ac:dyDescent="0.25">
      <c r="A13" s="266"/>
      <c r="B13" s="269"/>
      <c r="C13" s="168"/>
      <c r="D13" s="26" t="s">
        <v>32</v>
      </c>
      <c r="E13" s="208"/>
      <c r="F13" s="31"/>
      <c r="G13" s="31"/>
      <c r="H13" s="270"/>
      <c r="I13" s="211"/>
      <c r="J13" s="272"/>
      <c r="K13" s="264"/>
      <c r="L13" s="186"/>
      <c r="M13" s="187"/>
      <c r="N13" s="188"/>
      <c r="O13" s="204"/>
      <c r="P13" s="28"/>
      <c r="Q13" s="29"/>
      <c r="R13" s="191"/>
      <c r="S13" s="149"/>
      <c r="T13" s="166"/>
      <c r="U13" s="149"/>
      <c r="V13" s="150"/>
      <c r="W13" s="176"/>
      <c r="X13" s="32"/>
      <c r="Z13" s="8"/>
    </row>
    <row r="14" spans="1:26" ht="12.75" customHeight="1" thickBot="1" x14ac:dyDescent="0.3">
      <c r="A14" s="283"/>
      <c r="B14" s="268">
        <f ca="1">DATE(Calendrier!$A$1,_xlfn.SHEET()-1,(ROW()/2)-1)</f>
        <v>43805</v>
      </c>
      <c r="C14" s="168"/>
      <c r="D14" s="26" t="s">
        <v>31</v>
      </c>
      <c r="E14" s="207" t="str">
        <f t="shared" si="0"/>
        <v/>
      </c>
      <c r="F14" s="31"/>
      <c r="G14" s="31"/>
      <c r="H14" s="262">
        <f>((G14-F14)+(G15-F15))</f>
        <v>0</v>
      </c>
      <c r="I14" s="210"/>
      <c r="J14" s="271"/>
      <c r="K14" s="263" t="str">
        <f>IF(OR(C14="Cp"),1,"")</f>
        <v/>
      </c>
      <c r="L14" s="177"/>
      <c r="M14" s="178"/>
      <c r="N14" s="179"/>
      <c r="O14" s="195"/>
      <c r="P14" s="28"/>
      <c r="Q14" s="29"/>
      <c r="R14" s="164">
        <f>((Q14-P14)-(Q15-P15))</f>
        <v>0</v>
      </c>
      <c r="S14" s="149"/>
      <c r="T14" s="166"/>
      <c r="U14" s="149"/>
      <c r="V14" s="150" t="str">
        <f>IF(OR(C14="SiA",C14="SeA"),1,"")</f>
        <v/>
      </c>
      <c r="W14" s="175"/>
      <c r="X14" s="32"/>
      <c r="Z14" s="8"/>
    </row>
    <row r="15" spans="1:26" ht="13.5" customHeight="1" x14ac:dyDescent="0.25">
      <c r="A15" s="259" t="s">
        <v>33</v>
      </c>
      <c r="B15" s="269"/>
      <c r="C15" s="168"/>
      <c r="D15" s="26" t="s">
        <v>32</v>
      </c>
      <c r="E15" s="208"/>
      <c r="F15" s="31"/>
      <c r="G15" s="31"/>
      <c r="H15" s="270"/>
      <c r="I15" s="211"/>
      <c r="J15" s="272"/>
      <c r="K15" s="264"/>
      <c r="L15" s="177"/>
      <c r="M15" s="178"/>
      <c r="N15" s="179"/>
      <c r="O15" s="204"/>
      <c r="P15" s="28"/>
      <c r="Q15" s="29"/>
      <c r="R15" s="191"/>
      <c r="S15" s="149"/>
      <c r="T15" s="166"/>
      <c r="U15" s="149"/>
      <c r="V15" s="150"/>
      <c r="W15" s="176"/>
      <c r="X15" s="32"/>
      <c r="Z15" s="8"/>
    </row>
    <row r="16" spans="1:26" ht="12.75" customHeight="1" thickBot="1" x14ac:dyDescent="0.3">
      <c r="A16" s="260"/>
      <c r="B16" s="261">
        <f ca="1">DATE(Calendrier!$A$1,_xlfn.SHEET()-1,(ROW()/2)-1)</f>
        <v>43806</v>
      </c>
      <c r="C16" s="168"/>
      <c r="D16" s="26" t="s">
        <v>31</v>
      </c>
      <c r="E16" s="198" t="str">
        <f t="shared" si="0"/>
        <v/>
      </c>
      <c r="F16" s="35">
        <v>8</v>
      </c>
      <c r="G16" s="35">
        <v>10</v>
      </c>
      <c r="H16" s="262">
        <f>((G16-F16)+(G17-F17))</f>
        <v>2</v>
      </c>
      <c r="I16" s="200"/>
      <c r="J16" s="257"/>
      <c r="K16" s="258" t="str">
        <f>IF(OR(C16="Cp"),1,"")</f>
        <v/>
      </c>
      <c r="L16" s="177"/>
      <c r="M16" s="178"/>
      <c r="N16" s="179"/>
      <c r="O16" s="195"/>
      <c r="P16" s="36">
        <v>18</v>
      </c>
      <c r="Q16" s="37">
        <v>20</v>
      </c>
      <c r="R16" s="164">
        <f>((Q16-P16)-(Q17-P17))</f>
        <v>2</v>
      </c>
      <c r="S16" s="149"/>
      <c r="T16" s="166"/>
      <c r="U16" s="149"/>
      <c r="V16" s="150" t="str">
        <f>IF(OR(C16="SiA",C16="SeA"),1,"")</f>
        <v/>
      </c>
      <c r="W16" s="175"/>
      <c r="X16" s="24"/>
      <c r="Z16" s="8"/>
    </row>
    <row r="17" spans="1:28" ht="13.5" customHeight="1" x14ac:dyDescent="0.25">
      <c r="A17" s="265">
        <f>SUM(H16:H31)+SUM(R16:R31)</f>
        <v>4</v>
      </c>
      <c r="B17" s="193"/>
      <c r="C17" s="168"/>
      <c r="D17" s="26" t="s">
        <v>32</v>
      </c>
      <c r="E17" s="180"/>
      <c r="F17" s="38"/>
      <c r="G17" s="38"/>
      <c r="H17" s="255"/>
      <c r="I17" s="183"/>
      <c r="J17" s="256"/>
      <c r="K17" s="250"/>
      <c r="L17" s="177"/>
      <c r="M17" s="178"/>
      <c r="N17" s="179"/>
      <c r="O17" s="190"/>
      <c r="P17" s="39"/>
      <c r="Q17" s="40"/>
      <c r="R17" s="191"/>
      <c r="S17" s="149"/>
      <c r="T17" s="166"/>
      <c r="U17" s="149"/>
      <c r="V17" s="150"/>
      <c r="W17" s="176"/>
      <c r="X17" s="24"/>
      <c r="Z17" s="8"/>
    </row>
    <row r="18" spans="1:28" ht="12.75" customHeight="1" x14ac:dyDescent="0.25">
      <c r="A18" s="266"/>
      <c r="B18" s="193">
        <f ca="1">DATE(Calendrier!$A$1,_xlfn.SHEET()-1,(ROW()/2)-1)</f>
        <v>43807</v>
      </c>
      <c r="C18" s="168"/>
      <c r="D18" s="34" t="s">
        <v>31</v>
      </c>
      <c r="E18" s="180" t="str">
        <f t="shared" si="0"/>
        <v/>
      </c>
      <c r="F18" s="38"/>
      <c r="G18" s="38"/>
      <c r="H18" s="254">
        <f>((G18-F18)+(G19-F19))</f>
        <v>0</v>
      </c>
      <c r="I18" s="183"/>
      <c r="J18" s="256"/>
      <c r="K18" s="250" t="str">
        <f>IF(OR(C18="Cp"),1,"")</f>
        <v/>
      </c>
      <c r="L18" s="186"/>
      <c r="M18" s="187"/>
      <c r="N18" s="188"/>
      <c r="O18" s="189"/>
      <c r="P18" s="39"/>
      <c r="Q18" s="40"/>
      <c r="R18" s="164">
        <f>((Q18-P18)-(Q19-P19))</f>
        <v>0</v>
      </c>
      <c r="S18" s="149"/>
      <c r="T18" s="166"/>
      <c r="U18" s="149"/>
      <c r="V18" s="150" t="str">
        <f>IF(OR(C18="SiA",C18="SeA"),1,"")</f>
        <v/>
      </c>
      <c r="W18" s="175"/>
      <c r="X18" s="32"/>
      <c r="Z18" s="8"/>
    </row>
    <row r="19" spans="1:28" ht="12.75" customHeight="1" x14ac:dyDescent="0.25">
      <c r="A19" s="266"/>
      <c r="B19" s="193"/>
      <c r="C19" s="168"/>
      <c r="D19" s="34" t="s">
        <v>32</v>
      </c>
      <c r="E19" s="180"/>
      <c r="F19" s="38"/>
      <c r="G19" s="38"/>
      <c r="H19" s="255"/>
      <c r="I19" s="183"/>
      <c r="J19" s="256"/>
      <c r="K19" s="250"/>
      <c r="L19" s="186"/>
      <c r="M19" s="187"/>
      <c r="N19" s="188"/>
      <c r="O19" s="190"/>
      <c r="P19" s="39"/>
      <c r="Q19" s="40"/>
      <c r="R19" s="191"/>
      <c r="S19" s="149"/>
      <c r="T19" s="166"/>
      <c r="U19" s="149"/>
      <c r="V19" s="150"/>
      <c r="W19" s="176"/>
      <c r="X19" s="32"/>
      <c r="Z19" s="8"/>
    </row>
    <row r="20" spans="1:28" ht="12.75" customHeight="1" x14ac:dyDescent="0.25">
      <c r="A20" s="266"/>
      <c r="B20" s="193">
        <f ca="1">DATE(Calendrier!$A$1,_xlfn.SHEET()-1,(ROW()/2)-1)</f>
        <v>43808</v>
      </c>
      <c r="C20" s="168"/>
      <c r="D20" s="34" t="s">
        <v>31</v>
      </c>
      <c r="E20" s="180" t="str">
        <f t="shared" si="0"/>
        <v/>
      </c>
      <c r="F20" s="38"/>
      <c r="G20" s="38"/>
      <c r="H20" s="254">
        <f>((G20-F20)+(G21-F21))</f>
        <v>0</v>
      </c>
      <c r="I20" s="183"/>
      <c r="J20" s="256"/>
      <c r="K20" s="250" t="str">
        <f>IF(OR(C20="Cp"),1,"")</f>
        <v/>
      </c>
      <c r="L20" s="186"/>
      <c r="M20" s="187"/>
      <c r="N20" s="188"/>
      <c r="O20" s="189"/>
      <c r="P20" s="39"/>
      <c r="Q20" s="40"/>
      <c r="R20" s="164">
        <f>((Q20-P20)-(Q21-P21))</f>
        <v>0</v>
      </c>
      <c r="S20" s="149"/>
      <c r="T20" s="166"/>
      <c r="U20" s="149"/>
      <c r="V20" s="150" t="str">
        <f>IF(OR(C20="SiA",C20="SeA"),1,"")</f>
        <v/>
      </c>
      <c r="W20" s="175"/>
      <c r="X20" s="32"/>
      <c r="Z20" s="8"/>
    </row>
    <row r="21" spans="1:28" ht="12.75" customHeight="1" x14ac:dyDescent="0.25">
      <c r="A21" s="266"/>
      <c r="B21" s="193"/>
      <c r="C21" s="168"/>
      <c r="D21" s="34" t="s">
        <v>32</v>
      </c>
      <c r="E21" s="180"/>
      <c r="F21" s="38"/>
      <c r="G21" s="38"/>
      <c r="H21" s="255"/>
      <c r="I21" s="183"/>
      <c r="J21" s="256"/>
      <c r="K21" s="250"/>
      <c r="L21" s="186"/>
      <c r="M21" s="187"/>
      <c r="N21" s="188"/>
      <c r="O21" s="190"/>
      <c r="P21" s="39"/>
      <c r="Q21" s="40"/>
      <c r="R21" s="191"/>
      <c r="S21" s="149"/>
      <c r="T21" s="166"/>
      <c r="U21" s="149"/>
      <c r="V21" s="150"/>
      <c r="W21" s="176"/>
      <c r="X21" s="32"/>
      <c r="Z21" s="8"/>
    </row>
    <row r="22" spans="1:28" ht="12.75" customHeight="1" x14ac:dyDescent="0.25">
      <c r="A22" s="266"/>
      <c r="B22" s="193">
        <f ca="1">DATE(Calendrier!$A$1,_xlfn.SHEET()-1,(ROW()/2)-1)</f>
        <v>43809</v>
      </c>
      <c r="C22" s="168"/>
      <c r="D22" s="34" t="s">
        <v>31</v>
      </c>
      <c r="E22" s="180" t="str">
        <f t="shared" si="0"/>
        <v/>
      </c>
      <c r="F22" s="38"/>
      <c r="G22" s="38"/>
      <c r="H22" s="254">
        <f>((G22-F22)+(G23-F23))</f>
        <v>0</v>
      </c>
      <c r="I22" s="183"/>
      <c r="J22" s="256"/>
      <c r="K22" s="250" t="str">
        <f>IF(OR(C22="Cp"),1,"")</f>
        <v/>
      </c>
      <c r="L22" s="186"/>
      <c r="M22" s="187"/>
      <c r="N22" s="188"/>
      <c r="O22" s="189"/>
      <c r="P22" s="39"/>
      <c r="Q22" s="40"/>
      <c r="R22" s="164">
        <f>((Q22-P22)-(Q23-P23))</f>
        <v>0</v>
      </c>
      <c r="S22" s="149"/>
      <c r="T22" s="166"/>
      <c r="U22" s="149"/>
      <c r="V22" s="150" t="str">
        <f>IF(OR(C22="SiA",C22="SeA"),1,"")</f>
        <v/>
      </c>
      <c r="W22" s="175"/>
      <c r="X22" s="32"/>
      <c r="Z22" s="8"/>
    </row>
    <row r="23" spans="1:28" ht="12.75" customHeight="1" x14ac:dyDescent="0.25">
      <c r="A23" s="266"/>
      <c r="B23" s="193"/>
      <c r="C23" s="168"/>
      <c r="D23" s="34" t="s">
        <v>32</v>
      </c>
      <c r="E23" s="180"/>
      <c r="F23" s="38"/>
      <c r="G23" s="38"/>
      <c r="H23" s="255"/>
      <c r="I23" s="183"/>
      <c r="J23" s="256"/>
      <c r="K23" s="250"/>
      <c r="L23" s="186"/>
      <c r="M23" s="187"/>
      <c r="N23" s="188"/>
      <c r="O23" s="190"/>
      <c r="P23" s="39"/>
      <c r="Q23" s="40"/>
      <c r="R23" s="191"/>
      <c r="S23" s="149"/>
      <c r="T23" s="166"/>
      <c r="U23" s="149"/>
      <c r="V23" s="150"/>
      <c r="W23" s="176"/>
      <c r="X23" s="32"/>
      <c r="Z23" s="8"/>
    </row>
    <row r="24" spans="1:28" ht="12.75" customHeight="1" x14ac:dyDescent="0.25">
      <c r="A24" s="266"/>
      <c r="B24" s="193">
        <f ca="1">DATE(Calendrier!$A$1,_xlfn.SHEET()-1,(ROW()/2)-1)</f>
        <v>43810</v>
      </c>
      <c r="C24" s="168"/>
      <c r="D24" s="34" t="s">
        <v>31</v>
      </c>
      <c r="E24" s="180" t="str">
        <f t="shared" si="0"/>
        <v/>
      </c>
      <c r="F24" s="38"/>
      <c r="G24" s="38"/>
      <c r="H24" s="254">
        <f>((G24-F24)+(G25-F25))</f>
        <v>0</v>
      </c>
      <c r="I24" s="183"/>
      <c r="J24" s="256"/>
      <c r="K24" s="250" t="str">
        <f>IF(OR(C24="Cp"),1,"")</f>
        <v/>
      </c>
      <c r="L24" s="186"/>
      <c r="M24" s="187"/>
      <c r="N24" s="188"/>
      <c r="O24" s="189"/>
      <c r="P24" s="39"/>
      <c r="Q24" s="40"/>
      <c r="R24" s="164">
        <f>((Q24-P24)-(Q25-P25))</f>
        <v>0</v>
      </c>
      <c r="S24" s="149"/>
      <c r="T24" s="166"/>
      <c r="U24" s="149"/>
      <c r="V24" s="150" t="str">
        <f>IF(OR(C24="SiA",C24="SeA"),1,"")</f>
        <v/>
      </c>
      <c r="W24" s="175"/>
      <c r="X24" s="32"/>
    </row>
    <row r="25" spans="1:28" ht="12.75" customHeight="1" x14ac:dyDescent="0.25">
      <c r="A25" s="266"/>
      <c r="B25" s="193"/>
      <c r="C25" s="168"/>
      <c r="D25" s="34" t="s">
        <v>32</v>
      </c>
      <c r="E25" s="180"/>
      <c r="F25" s="38"/>
      <c r="G25" s="38"/>
      <c r="H25" s="255"/>
      <c r="I25" s="183"/>
      <c r="J25" s="256"/>
      <c r="K25" s="250"/>
      <c r="L25" s="186"/>
      <c r="M25" s="187"/>
      <c r="N25" s="188"/>
      <c r="O25" s="190"/>
      <c r="P25" s="39"/>
      <c r="Q25" s="40"/>
      <c r="R25" s="191"/>
      <c r="S25" s="149"/>
      <c r="T25" s="166"/>
      <c r="U25" s="149"/>
      <c r="V25" s="150"/>
      <c r="W25" s="176"/>
      <c r="X25" s="32"/>
    </row>
    <row r="26" spans="1:28" ht="12.75" customHeight="1" x14ac:dyDescent="0.25">
      <c r="A26" s="266"/>
      <c r="B26" s="193">
        <f ca="1">DATE(Calendrier!$A$1,_xlfn.SHEET()-1,(ROW()/2)-1)</f>
        <v>43811</v>
      </c>
      <c r="C26" s="168"/>
      <c r="D26" s="26" t="s">
        <v>31</v>
      </c>
      <c r="E26" s="180" t="str">
        <f t="shared" si="0"/>
        <v/>
      </c>
      <c r="F26" s="38"/>
      <c r="G26" s="38"/>
      <c r="H26" s="254">
        <f>((G26-F26)+(G27-F27))</f>
        <v>0</v>
      </c>
      <c r="I26" s="183"/>
      <c r="J26" s="256"/>
      <c r="K26" s="250" t="str">
        <f>IF(OR(C26="Cp"),1,"")</f>
        <v/>
      </c>
      <c r="L26" s="186"/>
      <c r="M26" s="187"/>
      <c r="N26" s="188"/>
      <c r="O26" s="189"/>
      <c r="P26" s="39"/>
      <c r="Q26" s="40"/>
      <c r="R26" s="164">
        <f>((Q26-P26)-(Q27-P27))</f>
        <v>0</v>
      </c>
      <c r="S26" s="149"/>
      <c r="T26" s="166"/>
      <c r="U26" s="149"/>
      <c r="V26" s="150" t="str">
        <f>IF(OR(C26="SiA",C26="SeA"),1,"")</f>
        <v/>
      </c>
      <c r="W26" s="175"/>
      <c r="X26" s="32"/>
      <c r="AB26" s="41"/>
    </row>
    <row r="27" spans="1:28" ht="12.75" customHeight="1" x14ac:dyDescent="0.25">
      <c r="A27" s="266"/>
      <c r="B27" s="193"/>
      <c r="C27" s="168"/>
      <c r="D27" s="26" t="s">
        <v>32</v>
      </c>
      <c r="E27" s="180"/>
      <c r="F27" s="38"/>
      <c r="G27" s="38"/>
      <c r="H27" s="255"/>
      <c r="I27" s="183"/>
      <c r="J27" s="256"/>
      <c r="K27" s="250"/>
      <c r="L27" s="186"/>
      <c r="M27" s="187"/>
      <c r="N27" s="188"/>
      <c r="O27" s="190"/>
      <c r="P27" s="39"/>
      <c r="Q27" s="40"/>
      <c r="R27" s="191"/>
      <c r="S27" s="149"/>
      <c r="T27" s="166"/>
      <c r="U27" s="149"/>
      <c r="V27" s="150"/>
      <c r="W27" s="176"/>
      <c r="X27" s="32"/>
      <c r="AB27" s="41"/>
    </row>
    <row r="28" spans="1:28" ht="12.75" customHeight="1" thickBot="1" x14ac:dyDescent="0.3">
      <c r="A28" s="267"/>
      <c r="B28" s="193">
        <f ca="1">DATE(Calendrier!$A$1,_xlfn.SHEET()-1,(ROW()/2)-1)</f>
        <v>43812</v>
      </c>
      <c r="C28" s="168"/>
      <c r="D28" s="26" t="s">
        <v>31</v>
      </c>
      <c r="E28" s="180" t="str">
        <f t="shared" si="0"/>
        <v/>
      </c>
      <c r="F28" s="38"/>
      <c r="G28" s="38"/>
      <c r="H28" s="254">
        <f>((G28-F28)+(G29-F29))</f>
        <v>0</v>
      </c>
      <c r="I28" s="183"/>
      <c r="J28" s="256"/>
      <c r="K28" s="250" t="str">
        <f>IF(OR(C28="Cp"),1,"")</f>
        <v/>
      </c>
      <c r="L28" s="186"/>
      <c r="M28" s="187"/>
      <c r="N28" s="188"/>
      <c r="O28" s="189"/>
      <c r="P28" s="39"/>
      <c r="Q28" s="40"/>
      <c r="R28" s="164">
        <f>((Q28-P28)-(Q29-P29))</f>
        <v>0</v>
      </c>
      <c r="S28" s="149"/>
      <c r="T28" s="166"/>
      <c r="U28" s="149"/>
      <c r="V28" s="150" t="str">
        <f>IF(OR(C28="SiA",C28="SeA"),1,"")</f>
        <v/>
      </c>
      <c r="W28" s="175"/>
      <c r="X28" s="32"/>
    </row>
    <row r="29" spans="1:28" ht="13.5" customHeight="1" thickBot="1" x14ac:dyDescent="0.3">
      <c r="A29" s="253" t="s">
        <v>34</v>
      </c>
      <c r="B29" s="193"/>
      <c r="C29" s="168"/>
      <c r="D29" s="26" t="s">
        <v>32</v>
      </c>
      <c r="E29" s="180"/>
      <c r="F29" s="38"/>
      <c r="G29" s="38"/>
      <c r="H29" s="255"/>
      <c r="I29" s="183"/>
      <c r="J29" s="256"/>
      <c r="K29" s="250"/>
      <c r="L29" s="177"/>
      <c r="M29" s="178"/>
      <c r="N29" s="179"/>
      <c r="O29" s="190"/>
      <c r="P29" s="39"/>
      <c r="Q29" s="40"/>
      <c r="R29" s="191"/>
      <c r="S29" s="149"/>
      <c r="T29" s="166"/>
      <c r="U29" s="149"/>
      <c r="V29" s="150"/>
      <c r="W29" s="176"/>
      <c r="X29" s="32"/>
    </row>
    <row r="30" spans="1:28" ht="13.5" customHeight="1" thickBot="1" x14ac:dyDescent="0.3">
      <c r="A30" s="253"/>
      <c r="B30" s="193">
        <f ca="1">DATE(Calendrier!$A$1,_xlfn.SHEET()-1,(ROW()/2)-1)</f>
        <v>43813</v>
      </c>
      <c r="C30" s="168"/>
      <c r="D30" s="26" t="s">
        <v>31</v>
      </c>
      <c r="E30" s="180" t="str">
        <f t="shared" si="0"/>
        <v/>
      </c>
      <c r="F30" s="38"/>
      <c r="G30" s="38"/>
      <c r="H30" s="254">
        <f>((G30-F30)+(G31-F31))</f>
        <v>0</v>
      </c>
      <c r="I30" s="183"/>
      <c r="J30" s="184"/>
      <c r="K30" s="250" t="str">
        <f>IF(OR(C30="Cp"),1,"")</f>
        <v/>
      </c>
      <c r="L30" s="186"/>
      <c r="M30" s="187"/>
      <c r="N30" s="188"/>
      <c r="O30" s="189"/>
      <c r="P30" s="39"/>
      <c r="Q30" s="40"/>
      <c r="R30" s="164">
        <f>((Q30-P30)-(Q31-P31))</f>
        <v>0</v>
      </c>
      <c r="S30" s="149"/>
      <c r="T30" s="166"/>
      <c r="U30" s="149"/>
      <c r="V30" s="150" t="str">
        <f>IF(OR(C30="SiA",C30="SeA"),1,"")</f>
        <v/>
      </c>
      <c r="W30" s="175"/>
      <c r="X30" s="24"/>
    </row>
    <row r="31" spans="1:28" ht="13.5" customHeight="1" x14ac:dyDescent="0.25">
      <c r="A31" s="247"/>
      <c r="B31" s="193"/>
      <c r="C31" s="168"/>
      <c r="D31" s="26" t="s">
        <v>32</v>
      </c>
      <c r="E31" s="180"/>
      <c r="F31" s="38"/>
      <c r="G31" s="38"/>
      <c r="H31" s="255"/>
      <c r="I31" s="183"/>
      <c r="J31" s="184"/>
      <c r="K31" s="250"/>
      <c r="L31" s="177"/>
      <c r="M31" s="178"/>
      <c r="N31" s="179"/>
      <c r="O31" s="190"/>
      <c r="P31" s="40"/>
      <c r="Q31" s="40"/>
      <c r="R31" s="191"/>
      <c r="S31" s="149"/>
      <c r="T31" s="166"/>
      <c r="U31" s="149"/>
      <c r="V31" s="150"/>
      <c r="W31" s="176"/>
      <c r="X31" s="24"/>
    </row>
    <row r="32" spans="1:28" ht="12.75" customHeight="1" x14ac:dyDescent="0.25">
      <c r="A32" s="248"/>
      <c r="B32" s="167">
        <f ca="1">DATE(Calendrier!$A$1,_xlfn.SHEET()-1,(ROW()/2)-1)</f>
        <v>43814</v>
      </c>
      <c r="C32" s="168"/>
      <c r="D32" s="26" t="s">
        <v>31</v>
      </c>
      <c r="E32" s="170" t="str">
        <f t="shared" si="0"/>
        <v/>
      </c>
      <c r="F32" s="42"/>
      <c r="G32" s="43"/>
      <c r="H32" s="172">
        <f>((G32-F32)+(G33-F33))</f>
        <v>0</v>
      </c>
      <c r="I32" s="173"/>
      <c r="J32" s="174"/>
      <c r="K32" s="185" t="str">
        <f>IF(OR(C32="Cp"),1,"")</f>
        <v/>
      </c>
      <c r="L32" s="161"/>
      <c r="M32" s="161"/>
      <c r="N32" s="161"/>
      <c r="O32" s="189"/>
      <c r="P32" s="40"/>
      <c r="Q32" s="40"/>
      <c r="R32" s="164">
        <f>((Q32-P32)-(Q33-P33))</f>
        <v>0</v>
      </c>
      <c r="S32" s="149"/>
      <c r="T32" s="166"/>
      <c r="U32" s="149"/>
      <c r="V32" s="150" t="str">
        <f>IF(OR(C32="SiA",C32="SeA"),1,"")</f>
        <v/>
      </c>
      <c r="W32" s="175"/>
      <c r="X32" s="44"/>
    </row>
    <row r="33" spans="1:24" ht="12.75" customHeight="1" x14ac:dyDescent="0.25">
      <c r="A33" s="248"/>
      <c r="B33" s="167"/>
      <c r="C33" s="168"/>
      <c r="D33" s="26" t="s">
        <v>32</v>
      </c>
      <c r="E33" s="170"/>
      <c r="F33" s="45"/>
      <c r="G33" s="45"/>
      <c r="H33" s="249"/>
      <c r="I33" s="173"/>
      <c r="J33" s="174"/>
      <c r="K33" s="185"/>
      <c r="L33" s="161"/>
      <c r="M33" s="161"/>
      <c r="N33" s="161"/>
      <c r="O33" s="190"/>
      <c r="P33" s="40"/>
      <c r="Q33" s="40"/>
      <c r="R33" s="191"/>
      <c r="S33" s="251"/>
      <c r="T33" s="252"/>
      <c r="U33" s="251"/>
      <c r="V33" s="150"/>
      <c r="W33" s="237"/>
      <c r="X33" s="24"/>
    </row>
    <row r="34" spans="1:24" ht="13.5" customHeight="1" x14ac:dyDescent="0.25">
      <c r="A34" s="248"/>
      <c r="B34" s="167">
        <f ca="1">DATE(Calendrier!$A$1,_xlfn.SHEET()-1,(ROW()/2)-1)</f>
        <v>43815</v>
      </c>
      <c r="C34" s="168"/>
      <c r="D34" s="26" t="s">
        <v>31</v>
      </c>
      <c r="E34" s="170" t="str">
        <f>IF(C34="","",IF(OR(C34="Cp",C34="AM",C34="Re",C34="Fe"),"",1))</f>
        <v/>
      </c>
      <c r="F34" s="46"/>
      <c r="G34" s="47"/>
      <c r="H34" s="246">
        <f>((G34-F34)+(G35-F35))</f>
        <v>0</v>
      </c>
      <c r="I34" s="173"/>
      <c r="J34" s="174"/>
      <c r="K34" s="185" t="str">
        <f>IF(OR(C34="Cp"),1,"")</f>
        <v/>
      </c>
      <c r="L34" s="161"/>
      <c r="M34" s="161"/>
      <c r="N34" s="161"/>
      <c r="O34" s="228"/>
      <c r="P34" s="40"/>
      <c r="Q34" s="40"/>
      <c r="R34" s="245">
        <f>((Q34-P34)-(Q35-P35))</f>
        <v>0</v>
      </c>
      <c r="S34" s="232"/>
      <c r="T34" s="234"/>
      <c r="U34" s="217"/>
      <c r="V34" s="150" t="str">
        <f>IF(OR(C34="SiA",C34="SeA"),1,"")</f>
        <v/>
      </c>
      <c r="W34" s="219"/>
      <c r="X34" s="24"/>
    </row>
    <row r="35" spans="1:24" ht="13.5" customHeight="1" x14ac:dyDescent="0.25">
      <c r="A35" s="48"/>
      <c r="B35" s="167"/>
      <c r="C35" s="168"/>
      <c r="D35" s="26" t="s">
        <v>32</v>
      </c>
      <c r="E35" s="170"/>
      <c r="F35" s="49"/>
      <c r="G35" s="50"/>
      <c r="H35" s="240"/>
      <c r="I35" s="173"/>
      <c r="J35" s="174"/>
      <c r="K35" s="185"/>
      <c r="L35" s="161"/>
      <c r="M35" s="161"/>
      <c r="N35" s="161"/>
      <c r="O35" s="228"/>
      <c r="P35" s="40"/>
      <c r="Q35" s="40"/>
      <c r="R35" s="230"/>
      <c r="S35" s="232"/>
      <c r="T35" s="234"/>
      <c r="U35" s="217"/>
      <c r="V35" s="150"/>
      <c r="W35" s="219"/>
      <c r="X35" s="24"/>
    </row>
    <row r="36" spans="1:24" ht="12.75" customHeight="1" x14ac:dyDescent="0.25">
      <c r="A36" s="48"/>
      <c r="B36" s="192">
        <f ca="1">DATE(Calendrier!$A$1,_xlfn.SHEET()-1,(ROW()/2)-1)</f>
        <v>43816</v>
      </c>
      <c r="C36" s="168"/>
      <c r="D36" s="51" t="s">
        <v>31</v>
      </c>
      <c r="E36" s="170" t="str">
        <f t="shared" ref="E36:E64" si="1">IF(C36="","",IF(OR(C36="Cp",C36="AM",C36="Re",C36="Fe"),"",1))</f>
        <v/>
      </c>
      <c r="F36" s="52"/>
      <c r="G36" s="53"/>
      <c r="H36" s="240">
        <f>((G36-F36)+(G37-F37))</f>
        <v>0</v>
      </c>
      <c r="I36" s="242"/>
      <c r="J36" s="184"/>
      <c r="K36" s="185" t="str">
        <f>IF(OR(C36="Cp"),1,"")</f>
        <v/>
      </c>
      <c r="L36" s="225"/>
      <c r="M36" s="226"/>
      <c r="N36" s="227"/>
      <c r="O36" s="228"/>
      <c r="P36" s="54"/>
      <c r="Q36" s="55"/>
      <c r="R36" s="230">
        <f>((Q36-P36)-(Q37-P37))</f>
        <v>0</v>
      </c>
      <c r="S36" s="232"/>
      <c r="T36" s="234"/>
      <c r="U36" s="217"/>
      <c r="V36" s="150" t="str">
        <f>IF(OR(C36="SiA",C36="SeA"),1,"")</f>
        <v/>
      </c>
      <c r="W36" s="219"/>
      <c r="X36" s="56"/>
    </row>
    <row r="37" spans="1:24" ht="12.75" customHeight="1" x14ac:dyDescent="0.25">
      <c r="A37" s="48"/>
      <c r="B37" s="238"/>
      <c r="C37" s="168"/>
      <c r="D37" s="20" t="s">
        <v>32</v>
      </c>
      <c r="E37" s="239"/>
      <c r="F37" s="57"/>
      <c r="G37" s="58"/>
      <c r="H37" s="241"/>
      <c r="I37" s="243"/>
      <c r="J37" s="244"/>
      <c r="K37" s="224"/>
      <c r="L37" s="221"/>
      <c r="M37" s="222"/>
      <c r="N37" s="223"/>
      <c r="O37" s="229"/>
      <c r="P37" s="28"/>
      <c r="Q37" s="29"/>
      <c r="R37" s="231"/>
      <c r="S37" s="233"/>
      <c r="T37" s="235"/>
      <c r="U37" s="218"/>
      <c r="V37" s="150"/>
      <c r="W37" s="220"/>
    </row>
    <row r="38" spans="1:24" ht="12.75" customHeight="1" x14ac:dyDescent="0.25">
      <c r="A38" s="48"/>
      <c r="B38" s="215">
        <f ca="1">DATE(Calendrier!$A$1,_xlfn.SHEET()-1,(ROW()/2)-1)</f>
        <v>43817</v>
      </c>
      <c r="C38" s="168"/>
      <c r="D38" s="30" t="s">
        <v>31</v>
      </c>
      <c r="E38" s="207" t="str">
        <f t="shared" si="1"/>
        <v/>
      </c>
      <c r="F38" s="59"/>
      <c r="G38" s="59"/>
      <c r="H38" s="199">
        <f>((G38-F38)+(G39-F39))</f>
        <v>0</v>
      </c>
      <c r="I38" s="210"/>
      <c r="J38" s="212"/>
      <c r="K38" s="202"/>
      <c r="L38" s="186"/>
      <c r="M38" s="187"/>
      <c r="N38" s="188"/>
      <c r="O38" s="195"/>
      <c r="P38" s="28"/>
      <c r="Q38" s="29"/>
      <c r="R38" s="164">
        <f>((Q38-P38)-(Q39-P39))</f>
        <v>0</v>
      </c>
      <c r="S38" s="236"/>
      <c r="T38" s="214"/>
      <c r="U38" s="236"/>
      <c r="V38" s="150" t="str">
        <f>IF(OR(C38="SiA",C38="SeA"),1,"")</f>
        <v/>
      </c>
      <c r="W38" s="237"/>
    </row>
    <row r="39" spans="1:24" ht="12.75" customHeight="1" x14ac:dyDescent="0.25">
      <c r="A39" s="48"/>
      <c r="B39" s="216"/>
      <c r="C39" s="168"/>
      <c r="D39" s="34" t="s">
        <v>32</v>
      </c>
      <c r="E39" s="208"/>
      <c r="F39" s="59"/>
      <c r="G39" s="59"/>
      <c r="H39" s="209"/>
      <c r="I39" s="211"/>
      <c r="J39" s="213"/>
      <c r="K39" s="203"/>
      <c r="L39" s="186"/>
      <c r="M39" s="187"/>
      <c r="N39" s="188"/>
      <c r="O39" s="204"/>
      <c r="P39" s="28"/>
      <c r="Q39" s="29"/>
      <c r="R39" s="191"/>
      <c r="S39" s="149"/>
      <c r="T39" s="166"/>
      <c r="U39" s="149"/>
      <c r="V39" s="150"/>
      <c r="W39" s="176"/>
    </row>
    <row r="40" spans="1:24" ht="12.75" customHeight="1" x14ac:dyDescent="0.25">
      <c r="A40" s="48"/>
      <c r="B40" s="215">
        <f ca="1">DATE(Calendrier!$A$1,_xlfn.SHEET()-1,(ROW()/2)-1)</f>
        <v>43818</v>
      </c>
      <c r="C40" s="168"/>
      <c r="D40" s="34" t="s">
        <v>31</v>
      </c>
      <c r="E40" s="207" t="str">
        <f t="shared" si="1"/>
        <v/>
      </c>
      <c r="F40" s="59"/>
      <c r="G40" s="59"/>
      <c r="H40" s="199">
        <f>((G40-F40)+(G41-F41))</f>
        <v>0</v>
      </c>
      <c r="I40" s="210"/>
      <c r="J40" s="212"/>
      <c r="K40" s="202" t="str">
        <f>IF(OR(C40="Cp"),1,"")</f>
        <v/>
      </c>
      <c r="L40" s="186"/>
      <c r="M40" s="187"/>
      <c r="N40" s="188"/>
      <c r="O40" s="195"/>
      <c r="P40" s="28"/>
      <c r="Q40" s="29"/>
      <c r="R40" s="164">
        <f>((Q40-P40)-(Q41-P41))</f>
        <v>0</v>
      </c>
      <c r="S40" s="149"/>
      <c r="T40" s="166"/>
      <c r="U40" s="149"/>
      <c r="V40" s="150" t="str">
        <f>IF(OR(C40="SiA",C40="SeA"),1,"")</f>
        <v/>
      </c>
      <c r="W40" s="175"/>
    </row>
    <row r="41" spans="1:24" ht="12.75" customHeight="1" x14ac:dyDescent="0.25">
      <c r="A41" s="48"/>
      <c r="B41" s="216"/>
      <c r="C41" s="168"/>
      <c r="D41" s="34" t="s">
        <v>32</v>
      </c>
      <c r="E41" s="208"/>
      <c r="F41" s="59"/>
      <c r="G41" s="59"/>
      <c r="H41" s="209"/>
      <c r="I41" s="211"/>
      <c r="J41" s="213"/>
      <c r="K41" s="203"/>
      <c r="L41" s="186"/>
      <c r="M41" s="187"/>
      <c r="N41" s="188"/>
      <c r="O41" s="204"/>
      <c r="P41" s="28"/>
      <c r="Q41" s="29"/>
      <c r="R41" s="191"/>
      <c r="S41" s="149"/>
      <c r="T41" s="166"/>
      <c r="U41" s="149"/>
      <c r="V41" s="150"/>
      <c r="W41" s="176"/>
    </row>
    <row r="42" spans="1:24" ht="12.75" customHeight="1" x14ac:dyDescent="0.25">
      <c r="A42" s="48"/>
      <c r="B42" s="215">
        <f ca="1">DATE(Calendrier!$A$1,_xlfn.SHEET()-1,(ROW()/2)-1)</f>
        <v>43819</v>
      </c>
      <c r="C42" s="168"/>
      <c r="D42" s="34" t="s">
        <v>31</v>
      </c>
      <c r="E42" s="207" t="str">
        <f t="shared" si="1"/>
        <v/>
      </c>
      <c r="F42" s="59"/>
      <c r="G42" s="59"/>
      <c r="H42" s="199">
        <f>((G42-F42)+(G43-F43))</f>
        <v>0</v>
      </c>
      <c r="I42" s="210"/>
      <c r="J42" s="212"/>
      <c r="K42" s="202" t="str">
        <f>IF(OR(C42="Cp"),1,"")</f>
        <v/>
      </c>
      <c r="L42" s="186"/>
      <c r="M42" s="187"/>
      <c r="N42" s="188"/>
      <c r="O42" s="195"/>
      <c r="P42" s="28"/>
      <c r="Q42" s="29"/>
      <c r="R42" s="164">
        <f>((Q42-P42)-(Q43-P43))</f>
        <v>0</v>
      </c>
      <c r="S42" s="149"/>
      <c r="T42" s="166"/>
      <c r="U42" s="149"/>
      <c r="V42" s="150" t="str">
        <f>IF(OR(C42="SiA",C42="SeA"),1,"")</f>
        <v/>
      </c>
      <c r="W42" s="175"/>
    </row>
    <row r="43" spans="1:24" ht="12.75" customHeight="1" x14ac:dyDescent="0.25">
      <c r="A43" s="48"/>
      <c r="B43" s="216"/>
      <c r="C43" s="168"/>
      <c r="D43" s="34" t="s">
        <v>32</v>
      </c>
      <c r="E43" s="208"/>
      <c r="F43" s="59"/>
      <c r="G43" s="59"/>
      <c r="H43" s="209"/>
      <c r="I43" s="211"/>
      <c r="J43" s="213"/>
      <c r="K43" s="203"/>
      <c r="L43" s="186"/>
      <c r="M43" s="187"/>
      <c r="N43" s="188"/>
      <c r="O43" s="204"/>
      <c r="P43" s="28"/>
      <c r="Q43" s="29"/>
      <c r="R43" s="191"/>
      <c r="S43" s="149"/>
      <c r="T43" s="166"/>
      <c r="U43" s="149"/>
      <c r="V43" s="150"/>
      <c r="W43" s="176"/>
    </row>
    <row r="44" spans="1:24" ht="12.75" customHeight="1" x14ac:dyDescent="0.25">
      <c r="A44" s="48"/>
      <c r="B44" s="205">
        <f ca="1">DATE(Calendrier!$A$1,_xlfn.SHEET()-1,(ROW()/2)-1)</f>
        <v>43820</v>
      </c>
      <c r="C44" s="168"/>
      <c r="D44" s="26" t="s">
        <v>31</v>
      </c>
      <c r="E44" s="207" t="str">
        <f t="shared" si="1"/>
        <v/>
      </c>
      <c r="F44" s="59"/>
      <c r="G44" s="59"/>
      <c r="H44" s="199">
        <f>((G44-F44)+(G45-F45))</f>
        <v>0</v>
      </c>
      <c r="I44" s="210"/>
      <c r="J44" s="212"/>
      <c r="K44" s="202" t="str">
        <f>IF(OR(C44="Cp"),1,"")</f>
        <v/>
      </c>
      <c r="L44" s="186"/>
      <c r="M44" s="187"/>
      <c r="N44" s="188"/>
      <c r="O44" s="195"/>
      <c r="P44" s="28"/>
      <c r="Q44" s="29"/>
      <c r="R44" s="164">
        <f>((Q44-P44)-(Q45-P45))</f>
        <v>0</v>
      </c>
      <c r="S44" s="149"/>
      <c r="T44" s="166"/>
      <c r="U44" s="149"/>
      <c r="V44" s="150" t="str">
        <f>IF(OR(C44="SiA",C44="SeA"),1,"")</f>
        <v/>
      </c>
      <c r="W44" s="175"/>
    </row>
    <row r="45" spans="1:24" ht="12.75" customHeight="1" x14ac:dyDescent="0.25">
      <c r="A45" s="48"/>
      <c r="B45" s="206"/>
      <c r="C45" s="168"/>
      <c r="D45" s="26" t="s">
        <v>32</v>
      </c>
      <c r="E45" s="208"/>
      <c r="F45" s="59"/>
      <c r="G45" s="59"/>
      <c r="H45" s="209"/>
      <c r="I45" s="211"/>
      <c r="J45" s="213"/>
      <c r="K45" s="203"/>
      <c r="L45" s="186"/>
      <c r="M45" s="187"/>
      <c r="N45" s="188"/>
      <c r="O45" s="204"/>
      <c r="P45" s="28"/>
      <c r="Q45" s="29"/>
      <c r="R45" s="191"/>
      <c r="S45" s="149"/>
      <c r="T45" s="166"/>
      <c r="U45" s="149"/>
      <c r="V45" s="150"/>
      <c r="W45" s="176"/>
    </row>
    <row r="46" spans="1:24" ht="12.75" customHeight="1" x14ac:dyDescent="0.25">
      <c r="A46" s="48"/>
      <c r="B46" s="205">
        <f ca="1">DATE(Calendrier!$A$1,_xlfn.SHEET()-1,(ROW()/2)-1)</f>
        <v>43821</v>
      </c>
      <c r="C46" s="168"/>
      <c r="D46" s="26" t="s">
        <v>31</v>
      </c>
      <c r="E46" s="207" t="str">
        <f t="shared" si="1"/>
        <v/>
      </c>
      <c r="F46" s="59"/>
      <c r="G46" s="59"/>
      <c r="H46" s="199">
        <f>((G46-F46)+(G47-F47))</f>
        <v>0</v>
      </c>
      <c r="I46" s="210"/>
      <c r="J46" s="212"/>
      <c r="K46" s="202" t="str">
        <f>IF(OR(C46="Cp"),1,"")</f>
        <v/>
      </c>
      <c r="L46" s="177"/>
      <c r="M46" s="178"/>
      <c r="N46" s="179"/>
      <c r="O46" s="195"/>
      <c r="P46" s="28"/>
      <c r="Q46" s="29"/>
      <c r="R46" s="164">
        <f>((Q46-P46)-(Q47-P47))</f>
        <v>0</v>
      </c>
      <c r="S46" s="149"/>
      <c r="T46" s="166"/>
      <c r="U46" s="149"/>
      <c r="V46" s="150" t="str">
        <f>IF(OR(C46="SiA",C46="SeA"),1,"")</f>
        <v/>
      </c>
      <c r="W46" s="175"/>
    </row>
    <row r="47" spans="1:24" ht="12.75" customHeight="1" x14ac:dyDescent="0.25">
      <c r="A47" s="48"/>
      <c r="B47" s="206"/>
      <c r="C47" s="168"/>
      <c r="D47" s="26" t="s">
        <v>32</v>
      </c>
      <c r="E47" s="208"/>
      <c r="F47" s="59"/>
      <c r="G47" s="59"/>
      <c r="H47" s="209"/>
      <c r="I47" s="211"/>
      <c r="J47" s="213"/>
      <c r="K47" s="203"/>
      <c r="L47" s="177"/>
      <c r="M47" s="178"/>
      <c r="N47" s="179"/>
      <c r="O47" s="204"/>
      <c r="P47" s="28"/>
      <c r="Q47" s="29"/>
      <c r="R47" s="191"/>
      <c r="S47" s="149"/>
      <c r="T47" s="166"/>
      <c r="U47" s="149"/>
      <c r="V47" s="150"/>
      <c r="W47" s="176"/>
    </row>
    <row r="48" spans="1:24" ht="12.75" customHeight="1" x14ac:dyDescent="0.25">
      <c r="A48" s="48"/>
      <c r="B48" s="196">
        <f ca="1">DATE(Calendrier!$A$1,_xlfn.SHEET()-1,(ROW()/2)-1)</f>
        <v>43822</v>
      </c>
      <c r="C48" s="168"/>
      <c r="D48" s="26" t="s">
        <v>31</v>
      </c>
      <c r="E48" s="198" t="str">
        <f t="shared" si="1"/>
        <v/>
      </c>
      <c r="F48" s="60"/>
      <c r="G48" s="60"/>
      <c r="H48" s="199">
        <f>((G48-F48)+(G49-F49))</f>
        <v>0</v>
      </c>
      <c r="I48" s="200"/>
      <c r="J48" s="201"/>
      <c r="K48" s="194" t="str">
        <f>IF(OR(C48="Cp"),1,"")</f>
        <v/>
      </c>
      <c r="L48" s="177"/>
      <c r="M48" s="178"/>
      <c r="N48" s="179"/>
      <c r="O48" s="195"/>
      <c r="P48" s="36"/>
      <c r="Q48" s="37"/>
      <c r="R48" s="164">
        <f>((Q48-P48)-(Q49-P49))</f>
        <v>0</v>
      </c>
      <c r="S48" s="149"/>
      <c r="T48" s="166"/>
      <c r="U48" s="149"/>
      <c r="V48" s="150" t="str">
        <f>IF(OR(C48="SiA",C48="SeA"),1,"")</f>
        <v/>
      </c>
      <c r="W48" s="175"/>
    </row>
    <row r="49" spans="1:23" ht="12.75" customHeight="1" x14ac:dyDescent="0.25">
      <c r="A49" s="48"/>
      <c r="B49" s="197"/>
      <c r="C49" s="168"/>
      <c r="D49" s="26" t="s">
        <v>32</v>
      </c>
      <c r="E49" s="180"/>
      <c r="F49" s="43"/>
      <c r="G49" s="43"/>
      <c r="H49" s="182"/>
      <c r="I49" s="183"/>
      <c r="J49" s="184"/>
      <c r="K49" s="185"/>
      <c r="L49" s="177"/>
      <c r="M49" s="178"/>
      <c r="N49" s="179"/>
      <c r="O49" s="190"/>
      <c r="P49" s="39"/>
      <c r="Q49" s="40"/>
      <c r="R49" s="191"/>
      <c r="S49" s="149"/>
      <c r="T49" s="166"/>
      <c r="U49" s="149"/>
      <c r="V49" s="150"/>
      <c r="W49" s="176"/>
    </row>
    <row r="50" spans="1:23" ht="12.75" customHeight="1" x14ac:dyDescent="0.25">
      <c r="A50" s="48"/>
      <c r="B50" s="193">
        <f ca="1">DATE(Calendrier!$A$1,_xlfn.SHEET()-1,(ROW()/2)-1)</f>
        <v>43823</v>
      </c>
      <c r="C50" s="168"/>
      <c r="D50" s="34" t="s">
        <v>31</v>
      </c>
      <c r="E50" s="180" t="str">
        <f t="shared" si="1"/>
        <v/>
      </c>
      <c r="F50" s="43"/>
      <c r="G50" s="43"/>
      <c r="H50" s="181">
        <f>((G50-F50)+(G51-F51))</f>
        <v>0</v>
      </c>
      <c r="I50" s="183"/>
      <c r="J50" s="184"/>
      <c r="K50" s="185" t="str">
        <f>IF(OR(C50="Cp"),1,"")</f>
        <v/>
      </c>
      <c r="L50" s="186"/>
      <c r="M50" s="187"/>
      <c r="N50" s="188"/>
      <c r="O50" s="189"/>
      <c r="P50" s="39"/>
      <c r="Q50" s="40"/>
      <c r="R50" s="164">
        <f>((Q50-P50)-(Q51-P51))</f>
        <v>0</v>
      </c>
      <c r="S50" s="149"/>
      <c r="T50" s="166"/>
      <c r="U50" s="149"/>
      <c r="V50" s="150" t="str">
        <f>IF(OR(C50="SiA",C50="SeA"),1,"")</f>
        <v/>
      </c>
      <c r="W50" s="175"/>
    </row>
    <row r="51" spans="1:23" ht="12.75" customHeight="1" x14ac:dyDescent="0.25">
      <c r="A51" s="48"/>
      <c r="B51" s="193"/>
      <c r="C51" s="168"/>
      <c r="D51" s="34" t="s">
        <v>32</v>
      </c>
      <c r="E51" s="180"/>
      <c r="F51" s="43"/>
      <c r="G51" s="43"/>
      <c r="H51" s="182"/>
      <c r="I51" s="183"/>
      <c r="J51" s="184"/>
      <c r="K51" s="185"/>
      <c r="L51" s="186"/>
      <c r="M51" s="187"/>
      <c r="N51" s="188"/>
      <c r="O51" s="190"/>
      <c r="P51" s="39"/>
      <c r="Q51" s="40"/>
      <c r="R51" s="191"/>
      <c r="S51" s="149"/>
      <c r="T51" s="166"/>
      <c r="U51" s="149"/>
      <c r="V51" s="150"/>
      <c r="W51" s="176"/>
    </row>
    <row r="52" spans="1:23" ht="12.75" customHeight="1" x14ac:dyDescent="0.25">
      <c r="A52" s="48"/>
      <c r="B52" s="193">
        <f ca="1">DATE(Calendrier!$A$1,_xlfn.SHEET()-1,(ROW()/2)-1)</f>
        <v>43824</v>
      </c>
      <c r="C52" s="168"/>
      <c r="D52" s="34" t="s">
        <v>31</v>
      </c>
      <c r="E52" s="180" t="str">
        <f t="shared" si="1"/>
        <v/>
      </c>
      <c r="F52" s="43"/>
      <c r="G52" s="43"/>
      <c r="H52" s="181">
        <f>((G52-F52)+(G53-F53))</f>
        <v>0</v>
      </c>
      <c r="I52" s="183"/>
      <c r="J52" s="184"/>
      <c r="K52" s="185" t="str">
        <f>IF(OR(C52="Cp"),1,"")</f>
        <v/>
      </c>
      <c r="L52" s="186"/>
      <c r="M52" s="187"/>
      <c r="N52" s="188"/>
      <c r="O52" s="189"/>
      <c r="P52" s="39"/>
      <c r="Q52" s="40"/>
      <c r="R52" s="164">
        <f>((Q52-P52)-(Q53-P53))</f>
        <v>0</v>
      </c>
      <c r="S52" s="149"/>
      <c r="T52" s="166"/>
      <c r="U52" s="149"/>
      <c r="V52" s="150" t="str">
        <f>IF(OR(C52="SiA",C52="SeA"),1,"")</f>
        <v/>
      </c>
      <c r="W52" s="175"/>
    </row>
    <row r="53" spans="1:23" ht="12.75" customHeight="1" x14ac:dyDescent="0.25">
      <c r="A53" s="48"/>
      <c r="B53" s="193"/>
      <c r="C53" s="168"/>
      <c r="D53" s="34" t="s">
        <v>32</v>
      </c>
      <c r="E53" s="180"/>
      <c r="F53" s="43"/>
      <c r="G53" s="43"/>
      <c r="H53" s="182"/>
      <c r="I53" s="183"/>
      <c r="J53" s="184"/>
      <c r="K53" s="185"/>
      <c r="L53" s="186"/>
      <c r="M53" s="187"/>
      <c r="N53" s="188"/>
      <c r="O53" s="190"/>
      <c r="P53" s="39"/>
      <c r="Q53" s="40"/>
      <c r="R53" s="191"/>
      <c r="S53" s="149"/>
      <c r="T53" s="166"/>
      <c r="U53" s="149"/>
      <c r="V53" s="150"/>
      <c r="W53" s="176"/>
    </row>
    <row r="54" spans="1:23" ht="12.75" customHeight="1" x14ac:dyDescent="0.25">
      <c r="A54" s="48"/>
      <c r="B54" s="193">
        <f ca="1">DATE(Calendrier!$A$1,_xlfn.SHEET()-1,(ROW()/2)-1)</f>
        <v>43825</v>
      </c>
      <c r="C54" s="168"/>
      <c r="D54" s="34" t="s">
        <v>31</v>
      </c>
      <c r="E54" s="180" t="str">
        <f t="shared" si="1"/>
        <v/>
      </c>
      <c r="F54" s="43"/>
      <c r="G54" s="43"/>
      <c r="H54" s="181">
        <f>((G54-F54)+(G55-F55))</f>
        <v>0</v>
      </c>
      <c r="I54" s="183"/>
      <c r="J54" s="184"/>
      <c r="K54" s="185" t="str">
        <f>IF(OR(C54="Cp"),1,"")</f>
        <v/>
      </c>
      <c r="L54" s="186"/>
      <c r="M54" s="187"/>
      <c r="N54" s="188"/>
      <c r="O54" s="189"/>
      <c r="P54" s="39"/>
      <c r="Q54" s="40"/>
      <c r="R54" s="164">
        <f>((Q54-P54)-(Q55-P55))</f>
        <v>0</v>
      </c>
      <c r="S54" s="149"/>
      <c r="T54" s="166"/>
      <c r="U54" s="149"/>
      <c r="V54" s="150" t="str">
        <f>IF(OR(C54="SiA",C54="SeA"),1,"")</f>
        <v/>
      </c>
      <c r="W54" s="175"/>
    </row>
    <row r="55" spans="1:23" ht="12.75" customHeight="1" x14ac:dyDescent="0.25">
      <c r="A55" s="48"/>
      <c r="B55" s="193"/>
      <c r="C55" s="168"/>
      <c r="D55" s="34" t="s">
        <v>32</v>
      </c>
      <c r="E55" s="180"/>
      <c r="F55" s="43"/>
      <c r="G55" s="43"/>
      <c r="H55" s="182"/>
      <c r="I55" s="183"/>
      <c r="J55" s="184"/>
      <c r="K55" s="185"/>
      <c r="L55" s="186"/>
      <c r="M55" s="187"/>
      <c r="N55" s="188"/>
      <c r="O55" s="190"/>
      <c r="P55" s="39"/>
      <c r="Q55" s="40"/>
      <c r="R55" s="191"/>
      <c r="S55" s="149"/>
      <c r="T55" s="166"/>
      <c r="U55" s="149"/>
      <c r="V55" s="150"/>
      <c r="W55" s="176"/>
    </row>
    <row r="56" spans="1:23" ht="12.75" customHeight="1" x14ac:dyDescent="0.25">
      <c r="A56" s="48"/>
      <c r="B56" s="193">
        <f ca="1">DATE(Calendrier!$A$1,_xlfn.SHEET()-1,(ROW()/2)-1)</f>
        <v>43826</v>
      </c>
      <c r="C56" s="168"/>
      <c r="D56" s="34" t="s">
        <v>31</v>
      </c>
      <c r="E56" s="180" t="str">
        <f t="shared" si="1"/>
        <v/>
      </c>
      <c r="F56" s="43"/>
      <c r="G56" s="43"/>
      <c r="H56" s="181">
        <f>((G56-F56)+(G57-F57))</f>
        <v>0</v>
      </c>
      <c r="I56" s="183"/>
      <c r="J56" s="184"/>
      <c r="K56" s="185" t="str">
        <f>IF(OR(C56="Cp"),1,"")</f>
        <v/>
      </c>
      <c r="L56" s="186"/>
      <c r="M56" s="187"/>
      <c r="N56" s="188"/>
      <c r="O56" s="189"/>
      <c r="P56" s="39"/>
      <c r="Q56" s="40"/>
      <c r="R56" s="164">
        <f>((Q56-P56)-(Q57-P57))</f>
        <v>0</v>
      </c>
      <c r="S56" s="149"/>
      <c r="T56" s="166"/>
      <c r="U56" s="149"/>
      <c r="V56" s="150" t="str">
        <f>IF(OR(C56="SiA",C56="SeA"),1,"")</f>
        <v/>
      </c>
      <c r="W56" s="175"/>
    </row>
    <row r="57" spans="1:23" ht="12.75" customHeight="1" x14ac:dyDescent="0.25">
      <c r="A57" s="48"/>
      <c r="B57" s="193"/>
      <c r="C57" s="168"/>
      <c r="D57" s="34" t="s">
        <v>32</v>
      </c>
      <c r="E57" s="180"/>
      <c r="F57" s="43"/>
      <c r="G57" s="43"/>
      <c r="H57" s="182"/>
      <c r="I57" s="183"/>
      <c r="J57" s="184"/>
      <c r="K57" s="185"/>
      <c r="L57" s="186"/>
      <c r="M57" s="187"/>
      <c r="N57" s="188"/>
      <c r="O57" s="190"/>
      <c r="P57" s="39"/>
      <c r="Q57" s="40"/>
      <c r="R57" s="191"/>
      <c r="S57" s="149"/>
      <c r="T57" s="166"/>
      <c r="U57" s="149"/>
      <c r="V57" s="150"/>
      <c r="W57" s="176"/>
    </row>
    <row r="58" spans="1:23" ht="12.75" customHeight="1" x14ac:dyDescent="0.25">
      <c r="A58" s="48"/>
      <c r="B58" s="192">
        <f ca="1">DATE(Calendrier!$A$1,_xlfn.SHEET()-1,(ROW()/2)-1)</f>
        <v>43827</v>
      </c>
      <c r="C58" s="168"/>
      <c r="D58" s="26" t="s">
        <v>31</v>
      </c>
      <c r="E58" s="180" t="str">
        <f t="shared" si="1"/>
        <v/>
      </c>
      <c r="F58" s="43"/>
      <c r="G58" s="43"/>
      <c r="H58" s="181">
        <f>((G58-F58)+(G59-F59))</f>
        <v>0</v>
      </c>
      <c r="I58" s="183"/>
      <c r="J58" s="184"/>
      <c r="K58" s="185" t="str">
        <f>IF(OR(C58="Cp"),1,"")</f>
        <v/>
      </c>
      <c r="L58" s="186"/>
      <c r="M58" s="187"/>
      <c r="N58" s="188"/>
      <c r="O58" s="189"/>
      <c r="P58" s="39"/>
      <c r="Q58" s="40"/>
      <c r="R58" s="164">
        <f>((Q58-P58)-(Q59-P59))</f>
        <v>0</v>
      </c>
      <c r="S58" s="149"/>
      <c r="T58" s="166"/>
      <c r="U58" s="149"/>
      <c r="V58" s="150" t="str">
        <f>IF(OR(C58="SiA",C58="SeA"),1,"")</f>
        <v/>
      </c>
      <c r="W58" s="175"/>
    </row>
    <row r="59" spans="1:23" ht="12.75" customHeight="1" x14ac:dyDescent="0.25">
      <c r="A59" s="48"/>
      <c r="B59" s="192"/>
      <c r="C59" s="168"/>
      <c r="D59" s="26" t="s">
        <v>32</v>
      </c>
      <c r="E59" s="180"/>
      <c r="F59" s="43"/>
      <c r="G59" s="43"/>
      <c r="H59" s="182"/>
      <c r="I59" s="183"/>
      <c r="J59" s="184"/>
      <c r="K59" s="185"/>
      <c r="L59" s="186"/>
      <c r="M59" s="187"/>
      <c r="N59" s="188"/>
      <c r="O59" s="190"/>
      <c r="P59" s="39"/>
      <c r="Q59" s="40"/>
      <c r="R59" s="191"/>
      <c r="S59" s="149"/>
      <c r="T59" s="166"/>
      <c r="U59" s="149"/>
      <c r="V59" s="150"/>
      <c r="W59" s="176"/>
    </row>
    <row r="60" spans="1:23" ht="12.75" customHeight="1" x14ac:dyDescent="0.25">
      <c r="A60" s="48"/>
      <c r="B60" s="192">
        <f ca="1">DATE(Calendrier!$A$1,_xlfn.SHEET()-1,(ROW()/2)-1)</f>
        <v>43828</v>
      </c>
      <c r="C60" s="168"/>
      <c r="D60" s="26" t="s">
        <v>31</v>
      </c>
      <c r="E60" s="180" t="str">
        <f t="shared" si="1"/>
        <v/>
      </c>
      <c r="F60" s="43"/>
      <c r="G60" s="43"/>
      <c r="H60" s="181">
        <f>((G60-F60)+(G61-F61))</f>
        <v>0</v>
      </c>
      <c r="I60" s="183"/>
      <c r="J60" s="184"/>
      <c r="K60" s="185" t="str">
        <f>IF(OR(C60="Cp"),1,"")</f>
        <v/>
      </c>
      <c r="L60" s="186"/>
      <c r="M60" s="187"/>
      <c r="N60" s="188"/>
      <c r="O60" s="189"/>
      <c r="P60" s="39"/>
      <c r="Q60" s="40"/>
      <c r="R60" s="164">
        <f>((Q60-P60)-(Q61-P61))</f>
        <v>0</v>
      </c>
      <c r="S60" s="149"/>
      <c r="T60" s="166"/>
      <c r="U60" s="149"/>
      <c r="V60" s="150" t="str">
        <f>IF(OR(C60="SiA",C60="SeA"),1,"")</f>
        <v/>
      </c>
      <c r="W60" s="175"/>
    </row>
    <row r="61" spans="1:23" ht="12.75" customHeight="1" x14ac:dyDescent="0.25">
      <c r="A61" s="48"/>
      <c r="B61" s="192"/>
      <c r="C61" s="168"/>
      <c r="D61" s="26" t="s">
        <v>32</v>
      </c>
      <c r="E61" s="180"/>
      <c r="F61" s="43"/>
      <c r="G61" s="43"/>
      <c r="H61" s="182"/>
      <c r="I61" s="183"/>
      <c r="J61" s="184"/>
      <c r="K61" s="185"/>
      <c r="L61" s="177"/>
      <c r="M61" s="178"/>
      <c r="N61" s="179"/>
      <c r="O61" s="190"/>
      <c r="P61" s="39"/>
      <c r="Q61" s="40"/>
      <c r="R61" s="191"/>
      <c r="S61" s="149"/>
      <c r="T61" s="166"/>
      <c r="U61" s="149"/>
      <c r="V61" s="150"/>
      <c r="W61" s="176"/>
    </row>
    <row r="62" spans="1:23" ht="12.75" customHeight="1" x14ac:dyDescent="0.25">
      <c r="A62" s="48"/>
      <c r="B62" s="167">
        <f ca="1">DATE(Calendrier!$A$1,_xlfn.SHEET()-1,(ROW()/2)-1)</f>
        <v>43829</v>
      </c>
      <c r="C62" s="168"/>
      <c r="D62" s="26" t="s">
        <v>31</v>
      </c>
      <c r="E62" s="180" t="str">
        <f t="shared" si="1"/>
        <v/>
      </c>
      <c r="F62" s="38"/>
      <c r="G62" s="38"/>
      <c r="H62" s="181">
        <f>((G62-F62)+(G63-F63))</f>
        <v>0</v>
      </c>
      <c r="I62" s="183"/>
      <c r="J62" s="184"/>
      <c r="K62" s="185" t="str">
        <f>IF(OR(C62="Cp"),1,"")</f>
        <v/>
      </c>
      <c r="L62" s="186"/>
      <c r="M62" s="187"/>
      <c r="N62" s="188"/>
      <c r="O62" s="189"/>
      <c r="P62" s="39"/>
      <c r="Q62" s="40"/>
      <c r="R62" s="164">
        <f>((Q62-P62)-(Q63-P63))</f>
        <v>0</v>
      </c>
      <c r="S62" s="149"/>
      <c r="T62" s="166"/>
      <c r="U62" s="149"/>
      <c r="V62" s="150" t="str">
        <f>IF(OR(C62="SiA",C62="SeA"),1,"")</f>
        <v/>
      </c>
      <c r="W62" s="175"/>
    </row>
    <row r="63" spans="1:23" ht="12.75" customHeight="1" x14ac:dyDescent="0.25">
      <c r="A63" s="48"/>
      <c r="B63" s="167"/>
      <c r="C63" s="168"/>
      <c r="D63" s="26" t="s">
        <v>32</v>
      </c>
      <c r="E63" s="180"/>
      <c r="F63" s="38"/>
      <c r="G63" s="38"/>
      <c r="H63" s="182"/>
      <c r="I63" s="183"/>
      <c r="J63" s="184"/>
      <c r="K63" s="185"/>
      <c r="L63" s="177"/>
      <c r="M63" s="178"/>
      <c r="N63" s="179"/>
      <c r="O63" s="190"/>
      <c r="P63" s="40"/>
      <c r="Q63" s="40"/>
      <c r="R63" s="191"/>
      <c r="S63" s="149"/>
      <c r="T63" s="166"/>
      <c r="U63" s="149"/>
      <c r="V63" s="150"/>
      <c r="W63" s="176"/>
    </row>
    <row r="64" spans="1:23" ht="13.5" customHeight="1" thickBot="1" x14ac:dyDescent="0.3">
      <c r="A64" s="48"/>
      <c r="B64" s="167">
        <f ca="1">DATE(Calendrier!$A$1,_xlfn.SHEET()-1,(ROW()/2)-1)</f>
        <v>43830</v>
      </c>
      <c r="C64" s="168"/>
      <c r="D64" s="26" t="s">
        <v>31</v>
      </c>
      <c r="E64" s="170" t="str">
        <f t="shared" si="1"/>
        <v/>
      </c>
      <c r="F64" s="42"/>
      <c r="G64" s="43"/>
      <c r="H64" s="172">
        <f>((G64-F64)+(G65-F65))</f>
        <v>0</v>
      </c>
      <c r="I64" s="173"/>
      <c r="J64" s="174"/>
      <c r="K64" s="159" t="str">
        <f>IF(OR(C64="Cp"),1,"")</f>
        <v/>
      </c>
      <c r="L64" s="161"/>
      <c r="M64" s="161"/>
      <c r="N64" s="161"/>
      <c r="O64" s="162"/>
      <c r="P64" s="61"/>
      <c r="Q64" s="40"/>
      <c r="R64" s="164">
        <f>((Q64-P64)-(Q65-P65))</f>
        <v>0</v>
      </c>
      <c r="S64" s="149"/>
      <c r="T64" s="166"/>
      <c r="U64" s="149"/>
      <c r="V64" s="150" t="str">
        <f>IF(OR(C64="SiA",C64="SeA"),1,"")</f>
        <v/>
      </c>
      <c r="W64" s="152"/>
    </row>
    <row r="65" spans="1:24" ht="13.5" customHeight="1" thickBot="1" x14ac:dyDescent="0.3">
      <c r="A65" s="62"/>
      <c r="B65" s="167"/>
      <c r="C65" s="169"/>
      <c r="D65" s="63" t="s">
        <v>32</v>
      </c>
      <c r="E65" s="171"/>
      <c r="F65" s="45"/>
      <c r="G65" s="45"/>
      <c r="H65" s="172"/>
      <c r="I65" s="173"/>
      <c r="J65" s="174"/>
      <c r="K65" s="160"/>
      <c r="L65" s="154"/>
      <c r="M65" s="154"/>
      <c r="N65" s="154"/>
      <c r="O65" s="163"/>
      <c r="P65" s="39"/>
      <c r="Q65" s="64"/>
      <c r="R65" s="165"/>
      <c r="S65" s="149"/>
      <c r="T65" s="166"/>
      <c r="U65" s="149"/>
      <c r="V65" s="151"/>
      <c r="W65" s="153"/>
    </row>
    <row r="66" spans="1:24" ht="16.5" thickBot="1" x14ac:dyDescent="0.3">
      <c r="B66" s="155" t="s">
        <v>36</v>
      </c>
      <c r="C66" s="156"/>
      <c r="E66" s="65">
        <f>SUM(E4:E65)</f>
        <v>2</v>
      </c>
      <c r="F66" s="157">
        <f>SUM(H4:H65)</f>
        <v>4</v>
      </c>
      <c r="G66" s="158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conditionalFormatting sqref="B62:U65 B4:B61 D4:U61 W4:W65">
    <cfRule type="expression" dxfId="5" priority="5">
      <formula>WEEKDAY(INDIRECT("$B"&amp;ROW()-MOD(ROW(),2)),2)&gt;5</formula>
    </cfRule>
  </conditionalFormatting>
  <conditionalFormatting sqref="C4:C61">
    <cfRule type="expression" dxfId="4" priority="4">
      <formula>WEEKDAY(INDIRECT("$B"&amp;ROW()-MOD(ROW(),2)),2)&gt;5</formula>
    </cfRule>
  </conditionalFormatting>
  <conditionalFormatting sqref="V4:V65">
    <cfRule type="expression" dxfId="3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FF2DA1EF-2343-4BD5-B4FE-475832BFD66A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72B9B89D-9396-462D-8332-ED2C2F1F840B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3F67C7E0-F391-4B55-8C61-414FB676276B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49AAFA7A-667F-475C-84B6-7FC7BDB2A01B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27772FC2-5EF2-4EBA-BEF6-5119518B94CE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B18BF-CDAB-49A1-98A7-9D0663C65D38}">
  <dimension ref="A1:M11"/>
  <sheetViews>
    <sheetView workbookViewId="0">
      <selection activeCell="N18" sqref="N18"/>
    </sheetView>
  </sheetViews>
  <sheetFormatPr baseColWidth="10" defaultRowHeight="15" x14ac:dyDescent="0.25"/>
  <sheetData>
    <row r="1" spans="1:13" ht="20.25" x14ac:dyDescent="0.25">
      <c r="A1" s="103" t="s">
        <v>42</v>
      </c>
      <c r="B1" s="104"/>
      <c r="C1" s="103" t="s">
        <v>43</v>
      </c>
      <c r="D1" s="104"/>
      <c r="E1" s="103" t="s">
        <v>44</v>
      </c>
      <c r="F1" s="104"/>
      <c r="G1" s="103" t="s">
        <v>45</v>
      </c>
      <c r="H1" s="104"/>
      <c r="I1" s="103" t="s">
        <v>46</v>
      </c>
      <c r="J1" s="104"/>
      <c r="K1" s="103" t="s">
        <v>47</v>
      </c>
      <c r="L1" s="104"/>
    </row>
    <row r="2" spans="1:13" ht="20.25" x14ac:dyDescent="0.25">
      <c r="A2" s="103" t="s">
        <v>48</v>
      </c>
      <c r="B2" s="104"/>
      <c r="C2" s="103" t="s">
        <v>49</v>
      </c>
      <c r="D2" s="104"/>
      <c r="E2" s="103" t="s">
        <v>50</v>
      </c>
      <c r="F2" s="104"/>
      <c r="G2" s="103" t="s">
        <v>51</v>
      </c>
      <c r="H2" s="104"/>
      <c r="I2" s="103" t="s">
        <v>52</v>
      </c>
      <c r="J2" s="104"/>
      <c r="K2" s="105" t="s">
        <v>53</v>
      </c>
      <c r="L2" s="104"/>
    </row>
    <row r="3" spans="1:13" ht="20.25" x14ac:dyDescent="0.3">
      <c r="A3" s="103" t="s">
        <v>54</v>
      </c>
      <c r="B3" s="104"/>
      <c r="C3" s="103" t="s">
        <v>55</v>
      </c>
      <c r="D3" s="104"/>
      <c r="E3" s="103" t="s">
        <v>56</v>
      </c>
      <c r="F3" s="104"/>
      <c r="G3" s="103" t="s">
        <v>57</v>
      </c>
      <c r="H3" s="104"/>
      <c r="I3" s="103" t="s">
        <v>58</v>
      </c>
      <c r="J3" s="104"/>
      <c r="K3" s="106" t="s">
        <v>59</v>
      </c>
      <c r="L3" s="107"/>
      <c r="M3" s="108"/>
    </row>
    <row r="4" spans="1:13" ht="20.25" x14ac:dyDescent="0.25">
      <c r="A4" s="103" t="s">
        <v>60</v>
      </c>
      <c r="B4" s="104"/>
      <c r="C4" s="103" t="s">
        <v>61</v>
      </c>
      <c r="D4" s="104"/>
      <c r="E4" s="103" t="s">
        <v>62</v>
      </c>
      <c r="F4" s="104"/>
      <c r="G4" s="103" t="s">
        <v>63</v>
      </c>
      <c r="H4" s="104"/>
      <c r="I4" s="103" t="s">
        <v>64</v>
      </c>
      <c r="J4" s="104"/>
      <c r="L4" s="109">
        <f>SUM(L1:L3)</f>
        <v>0</v>
      </c>
    </row>
    <row r="5" spans="1:13" ht="20.25" x14ac:dyDescent="0.25">
      <c r="A5" s="103" t="s">
        <v>65</v>
      </c>
      <c r="B5" s="104"/>
      <c r="C5" s="103" t="s">
        <v>66</v>
      </c>
      <c r="D5" s="104"/>
      <c r="E5" s="103" t="s">
        <v>67</v>
      </c>
      <c r="F5" s="104"/>
      <c r="G5" s="103" t="s">
        <v>68</v>
      </c>
      <c r="H5" s="104"/>
      <c r="I5" s="103" t="s">
        <v>69</v>
      </c>
      <c r="J5" s="104"/>
    </row>
    <row r="6" spans="1:13" ht="20.25" x14ac:dyDescent="0.25">
      <c r="A6" s="103" t="s">
        <v>70</v>
      </c>
      <c r="B6" s="104"/>
      <c r="C6" s="103" t="s">
        <v>71</v>
      </c>
      <c r="D6" s="104"/>
      <c r="E6" s="103" t="s">
        <v>72</v>
      </c>
      <c r="F6" s="104"/>
      <c r="G6" s="103" t="s">
        <v>73</v>
      </c>
      <c r="H6" s="104"/>
      <c r="I6" s="103" t="s">
        <v>74</v>
      </c>
      <c r="J6" s="104"/>
      <c r="K6" s="110"/>
    </row>
    <row r="7" spans="1:13" ht="20.25" x14ac:dyDescent="0.3">
      <c r="A7" s="103" t="s">
        <v>75</v>
      </c>
      <c r="B7" s="104"/>
      <c r="C7" s="103" t="s">
        <v>76</v>
      </c>
      <c r="D7" s="104"/>
      <c r="E7" s="103" t="s">
        <v>77</v>
      </c>
      <c r="F7" s="104"/>
      <c r="G7" s="103" t="s">
        <v>78</v>
      </c>
      <c r="H7" s="104"/>
      <c r="I7" s="103" t="s">
        <v>79</v>
      </c>
      <c r="J7" s="104"/>
      <c r="K7" s="103" t="s">
        <v>80</v>
      </c>
      <c r="L7" s="310">
        <f>SUM(B11,D11,F11,H11,J11,L4)</f>
        <v>0</v>
      </c>
      <c r="M7" s="310"/>
    </row>
    <row r="8" spans="1:13" ht="20.25" x14ac:dyDescent="0.25">
      <c r="A8" s="103" t="s">
        <v>81</v>
      </c>
      <c r="B8" s="104"/>
      <c r="C8" s="103" t="s">
        <v>82</v>
      </c>
      <c r="D8" s="104"/>
      <c r="E8" s="103" t="s">
        <v>83</v>
      </c>
      <c r="F8" s="104"/>
      <c r="G8" s="103" t="s">
        <v>84</v>
      </c>
      <c r="H8" s="104"/>
      <c r="I8" s="103" t="s">
        <v>85</v>
      </c>
      <c r="J8" s="104"/>
      <c r="K8" s="103" t="s">
        <v>86</v>
      </c>
      <c r="L8" s="311">
        <f>1588-L7</f>
        <v>1588</v>
      </c>
      <c r="M8" s="311"/>
    </row>
    <row r="9" spans="1:13" ht="20.25" x14ac:dyDescent="0.25">
      <c r="A9" s="103" t="s">
        <v>87</v>
      </c>
      <c r="B9" s="104"/>
      <c r="C9" s="103" t="s">
        <v>88</v>
      </c>
      <c r="D9" s="104"/>
      <c r="E9" s="103" t="s">
        <v>89</v>
      </c>
      <c r="F9" s="104"/>
      <c r="G9" s="103" t="s">
        <v>90</v>
      </c>
      <c r="H9" s="104"/>
      <c r="I9" s="103" t="s">
        <v>91</v>
      </c>
      <c r="J9" s="104"/>
      <c r="K9" s="110"/>
    </row>
    <row r="10" spans="1:13" ht="20.25" x14ac:dyDescent="0.25">
      <c r="A10" s="103" t="s">
        <v>92</v>
      </c>
      <c r="B10" s="104"/>
      <c r="C10" s="103" t="s">
        <v>93</v>
      </c>
      <c r="D10" s="104"/>
      <c r="E10" s="103" t="s">
        <v>94</v>
      </c>
      <c r="F10" s="104"/>
      <c r="G10" s="103" t="s">
        <v>95</v>
      </c>
      <c r="H10" s="104"/>
      <c r="I10" s="103" t="s">
        <v>96</v>
      </c>
      <c r="J10" s="104"/>
      <c r="K10" s="110"/>
    </row>
    <row r="11" spans="1:13" ht="20.25" x14ac:dyDescent="0.25">
      <c r="B11" s="109">
        <f>SUM(B1:B10)</f>
        <v>0</v>
      </c>
      <c r="D11" s="109">
        <f>SUM(D1:D10)</f>
        <v>0</v>
      </c>
      <c r="F11" s="109">
        <f>SUM(F1:F10)</f>
        <v>0</v>
      </c>
      <c r="H11" s="109">
        <f>SUM(H1:H10)</f>
        <v>0</v>
      </c>
      <c r="J11" s="109">
        <f>SUM(J1:J10)</f>
        <v>0</v>
      </c>
    </row>
  </sheetData>
  <mergeCells count="2">
    <mergeCell ref="L7:M7"/>
    <mergeCell ref="L8:M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6D36-1284-46F6-A00C-62CBBD6E5C2D}">
  <dimension ref="A1:AP48"/>
  <sheetViews>
    <sheetView showZeros="0" tabSelected="1" workbookViewId="0">
      <selection activeCell="B3" sqref="B3"/>
    </sheetView>
  </sheetViews>
  <sheetFormatPr baseColWidth="10" defaultColWidth="11.5703125" defaultRowHeight="15" x14ac:dyDescent="0.25"/>
  <cols>
    <col min="1" max="1" width="6.5703125" style="115" customWidth="1"/>
    <col min="2" max="43" width="3.140625" style="112" customWidth="1"/>
    <col min="44" max="256" width="11.5703125" style="112"/>
    <col min="257" max="257" width="6.5703125" style="112" customWidth="1"/>
    <col min="258" max="299" width="3.140625" style="112" customWidth="1"/>
    <col min="300" max="512" width="11.5703125" style="112"/>
    <col min="513" max="513" width="6.5703125" style="112" customWidth="1"/>
    <col min="514" max="555" width="3.140625" style="112" customWidth="1"/>
    <col min="556" max="768" width="11.5703125" style="112"/>
    <col min="769" max="769" width="6.5703125" style="112" customWidth="1"/>
    <col min="770" max="811" width="3.140625" style="112" customWidth="1"/>
    <col min="812" max="1024" width="11.5703125" style="112"/>
    <col min="1025" max="1025" width="6.5703125" style="112" customWidth="1"/>
    <col min="1026" max="1067" width="3.140625" style="112" customWidth="1"/>
    <col min="1068" max="1280" width="11.5703125" style="112"/>
    <col min="1281" max="1281" width="6.5703125" style="112" customWidth="1"/>
    <col min="1282" max="1323" width="3.140625" style="112" customWidth="1"/>
    <col min="1324" max="1536" width="11.5703125" style="112"/>
    <col min="1537" max="1537" width="6.5703125" style="112" customWidth="1"/>
    <col min="1538" max="1579" width="3.140625" style="112" customWidth="1"/>
    <col min="1580" max="1792" width="11.5703125" style="112"/>
    <col min="1793" max="1793" width="6.5703125" style="112" customWidth="1"/>
    <col min="1794" max="1835" width="3.140625" style="112" customWidth="1"/>
    <col min="1836" max="2048" width="11.5703125" style="112"/>
    <col min="2049" max="2049" width="6.5703125" style="112" customWidth="1"/>
    <col min="2050" max="2091" width="3.140625" style="112" customWidth="1"/>
    <col min="2092" max="2304" width="11.5703125" style="112"/>
    <col min="2305" max="2305" width="6.5703125" style="112" customWidth="1"/>
    <col min="2306" max="2347" width="3.140625" style="112" customWidth="1"/>
    <col min="2348" max="2560" width="11.5703125" style="112"/>
    <col min="2561" max="2561" width="6.5703125" style="112" customWidth="1"/>
    <col min="2562" max="2603" width="3.140625" style="112" customWidth="1"/>
    <col min="2604" max="2816" width="11.5703125" style="112"/>
    <col min="2817" max="2817" width="6.5703125" style="112" customWidth="1"/>
    <col min="2818" max="2859" width="3.140625" style="112" customWidth="1"/>
    <col min="2860" max="3072" width="11.5703125" style="112"/>
    <col min="3073" max="3073" width="6.5703125" style="112" customWidth="1"/>
    <col min="3074" max="3115" width="3.140625" style="112" customWidth="1"/>
    <col min="3116" max="3328" width="11.5703125" style="112"/>
    <col min="3329" max="3329" width="6.5703125" style="112" customWidth="1"/>
    <col min="3330" max="3371" width="3.140625" style="112" customWidth="1"/>
    <col min="3372" max="3584" width="11.5703125" style="112"/>
    <col min="3585" max="3585" width="6.5703125" style="112" customWidth="1"/>
    <col min="3586" max="3627" width="3.140625" style="112" customWidth="1"/>
    <col min="3628" max="3840" width="11.5703125" style="112"/>
    <col min="3841" max="3841" width="6.5703125" style="112" customWidth="1"/>
    <col min="3842" max="3883" width="3.140625" style="112" customWidth="1"/>
    <col min="3884" max="4096" width="11.5703125" style="112"/>
    <col min="4097" max="4097" width="6.5703125" style="112" customWidth="1"/>
    <col min="4098" max="4139" width="3.140625" style="112" customWidth="1"/>
    <col min="4140" max="4352" width="11.5703125" style="112"/>
    <col min="4353" max="4353" width="6.5703125" style="112" customWidth="1"/>
    <col min="4354" max="4395" width="3.140625" style="112" customWidth="1"/>
    <col min="4396" max="4608" width="11.5703125" style="112"/>
    <col min="4609" max="4609" width="6.5703125" style="112" customWidth="1"/>
    <col min="4610" max="4651" width="3.140625" style="112" customWidth="1"/>
    <col min="4652" max="4864" width="11.5703125" style="112"/>
    <col min="4865" max="4865" width="6.5703125" style="112" customWidth="1"/>
    <col min="4866" max="4907" width="3.140625" style="112" customWidth="1"/>
    <col min="4908" max="5120" width="11.5703125" style="112"/>
    <col min="5121" max="5121" width="6.5703125" style="112" customWidth="1"/>
    <col min="5122" max="5163" width="3.140625" style="112" customWidth="1"/>
    <col min="5164" max="5376" width="11.5703125" style="112"/>
    <col min="5377" max="5377" width="6.5703125" style="112" customWidth="1"/>
    <col min="5378" max="5419" width="3.140625" style="112" customWidth="1"/>
    <col min="5420" max="5632" width="11.5703125" style="112"/>
    <col min="5633" max="5633" width="6.5703125" style="112" customWidth="1"/>
    <col min="5634" max="5675" width="3.140625" style="112" customWidth="1"/>
    <col min="5676" max="5888" width="11.5703125" style="112"/>
    <col min="5889" max="5889" width="6.5703125" style="112" customWidth="1"/>
    <col min="5890" max="5931" width="3.140625" style="112" customWidth="1"/>
    <col min="5932" max="6144" width="11.5703125" style="112"/>
    <col min="6145" max="6145" width="6.5703125" style="112" customWidth="1"/>
    <col min="6146" max="6187" width="3.140625" style="112" customWidth="1"/>
    <col min="6188" max="6400" width="11.5703125" style="112"/>
    <col min="6401" max="6401" width="6.5703125" style="112" customWidth="1"/>
    <col min="6402" max="6443" width="3.140625" style="112" customWidth="1"/>
    <col min="6444" max="6656" width="11.5703125" style="112"/>
    <col min="6657" max="6657" width="6.5703125" style="112" customWidth="1"/>
    <col min="6658" max="6699" width="3.140625" style="112" customWidth="1"/>
    <col min="6700" max="6912" width="11.5703125" style="112"/>
    <col min="6913" max="6913" width="6.5703125" style="112" customWidth="1"/>
    <col min="6914" max="6955" width="3.140625" style="112" customWidth="1"/>
    <col min="6956" max="7168" width="11.5703125" style="112"/>
    <col min="7169" max="7169" width="6.5703125" style="112" customWidth="1"/>
    <col min="7170" max="7211" width="3.140625" style="112" customWidth="1"/>
    <col min="7212" max="7424" width="11.5703125" style="112"/>
    <col min="7425" max="7425" width="6.5703125" style="112" customWidth="1"/>
    <col min="7426" max="7467" width="3.140625" style="112" customWidth="1"/>
    <col min="7468" max="7680" width="11.5703125" style="112"/>
    <col min="7681" max="7681" width="6.5703125" style="112" customWidth="1"/>
    <col min="7682" max="7723" width="3.140625" style="112" customWidth="1"/>
    <col min="7724" max="7936" width="11.5703125" style="112"/>
    <col min="7937" max="7937" width="6.5703125" style="112" customWidth="1"/>
    <col min="7938" max="7979" width="3.140625" style="112" customWidth="1"/>
    <col min="7980" max="8192" width="11.5703125" style="112"/>
    <col min="8193" max="8193" width="6.5703125" style="112" customWidth="1"/>
    <col min="8194" max="8235" width="3.140625" style="112" customWidth="1"/>
    <col min="8236" max="8448" width="11.5703125" style="112"/>
    <col min="8449" max="8449" width="6.5703125" style="112" customWidth="1"/>
    <col min="8450" max="8491" width="3.140625" style="112" customWidth="1"/>
    <col min="8492" max="8704" width="11.5703125" style="112"/>
    <col min="8705" max="8705" width="6.5703125" style="112" customWidth="1"/>
    <col min="8706" max="8747" width="3.140625" style="112" customWidth="1"/>
    <col min="8748" max="8960" width="11.5703125" style="112"/>
    <col min="8961" max="8961" width="6.5703125" style="112" customWidth="1"/>
    <col min="8962" max="9003" width="3.140625" style="112" customWidth="1"/>
    <col min="9004" max="9216" width="11.5703125" style="112"/>
    <col min="9217" max="9217" width="6.5703125" style="112" customWidth="1"/>
    <col min="9218" max="9259" width="3.140625" style="112" customWidth="1"/>
    <col min="9260" max="9472" width="11.5703125" style="112"/>
    <col min="9473" max="9473" width="6.5703125" style="112" customWidth="1"/>
    <col min="9474" max="9515" width="3.140625" style="112" customWidth="1"/>
    <col min="9516" max="9728" width="11.5703125" style="112"/>
    <col min="9729" max="9729" width="6.5703125" style="112" customWidth="1"/>
    <col min="9730" max="9771" width="3.140625" style="112" customWidth="1"/>
    <col min="9772" max="9984" width="11.5703125" style="112"/>
    <col min="9985" max="9985" width="6.5703125" style="112" customWidth="1"/>
    <col min="9986" max="10027" width="3.140625" style="112" customWidth="1"/>
    <col min="10028" max="10240" width="11.5703125" style="112"/>
    <col min="10241" max="10241" width="6.5703125" style="112" customWidth="1"/>
    <col min="10242" max="10283" width="3.140625" style="112" customWidth="1"/>
    <col min="10284" max="10496" width="11.5703125" style="112"/>
    <col min="10497" max="10497" width="6.5703125" style="112" customWidth="1"/>
    <col min="10498" max="10539" width="3.140625" style="112" customWidth="1"/>
    <col min="10540" max="10752" width="11.5703125" style="112"/>
    <col min="10753" max="10753" width="6.5703125" style="112" customWidth="1"/>
    <col min="10754" max="10795" width="3.140625" style="112" customWidth="1"/>
    <col min="10796" max="11008" width="11.5703125" style="112"/>
    <col min="11009" max="11009" width="6.5703125" style="112" customWidth="1"/>
    <col min="11010" max="11051" width="3.140625" style="112" customWidth="1"/>
    <col min="11052" max="11264" width="11.5703125" style="112"/>
    <col min="11265" max="11265" width="6.5703125" style="112" customWidth="1"/>
    <col min="11266" max="11307" width="3.140625" style="112" customWidth="1"/>
    <col min="11308" max="11520" width="11.5703125" style="112"/>
    <col min="11521" max="11521" width="6.5703125" style="112" customWidth="1"/>
    <col min="11522" max="11563" width="3.140625" style="112" customWidth="1"/>
    <col min="11564" max="11776" width="11.5703125" style="112"/>
    <col min="11777" max="11777" width="6.5703125" style="112" customWidth="1"/>
    <col min="11778" max="11819" width="3.140625" style="112" customWidth="1"/>
    <col min="11820" max="12032" width="11.5703125" style="112"/>
    <col min="12033" max="12033" width="6.5703125" style="112" customWidth="1"/>
    <col min="12034" max="12075" width="3.140625" style="112" customWidth="1"/>
    <col min="12076" max="12288" width="11.5703125" style="112"/>
    <col min="12289" max="12289" width="6.5703125" style="112" customWidth="1"/>
    <col min="12290" max="12331" width="3.140625" style="112" customWidth="1"/>
    <col min="12332" max="12544" width="11.5703125" style="112"/>
    <col min="12545" max="12545" width="6.5703125" style="112" customWidth="1"/>
    <col min="12546" max="12587" width="3.140625" style="112" customWidth="1"/>
    <col min="12588" max="12800" width="11.5703125" style="112"/>
    <col min="12801" max="12801" width="6.5703125" style="112" customWidth="1"/>
    <col min="12802" max="12843" width="3.140625" style="112" customWidth="1"/>
    <col min="12844" max="13056" width="11.5703125" style="112"/>
    <col min="13057" max="13057" width="6.5703125" style="112" customWidth="1"/>
    <col min="13058" max="13099" width="3.140625" style="112" customWidth="1"/>
    <col min="13100" max="13312" width="11.5703125" style="112"/>
    <col min="13313" max="13313" width="6.5703125" style="112" customWidth="1"/>
    <col min="13314" max="13355" width="3.140625" style="112" customWidth="1"/>
    <col min="13356" max="13568" width="11.5703125" style="112"/>
    <col min="13569" max="13569" width="6.5703125" style="112" customWidth="1"/>
    <col min="13570" max="13611" width="3.140625" style="112" customWidth="1"/>
    <col min="13612" max="13824" width="11.5703125" style="112"/>
    <col min="13825" max="13825" width="6.5703125" style="112" customWidth="1"/>
    <col min="13826" max="13867" width="3.140625" style="112" customWidth="1"/>
    <col min="13868" max="14080" width="11.5703125" style="112"/>
    <col min="14081" max="14081" width="6.5703125" style="112" customWidth="1"/>
    <col min="14082" max="14123" width="3.140625" style="112" customWidth="1"/>
    <col min="14124" max="14336" width="11.5703125" style="112"/>
    <col min="14337" max="14337" width="6.5703125" style="112" customWidth="1"/>
    <col min="14338" max="14379" width="3.140625" style="112" customWidth="1"/>
    <col min="14380" max="14592" width="11.5703125" style="112"/>
    <col min="14593" max="14593" width="6.5703125" style="112" customWidth="1"/>
    <col min="14594" max="14635" width="3.140625" style="112" customWidth="1"/>
    <col min="14636" max="14848" width="11.5703125" style="112"/>
    <col min="14849" max="14849" width="6.5703125" style="112" customWidth="1"/>
    <col min="14850" max="14891" width="3.140625" style="112" customWidth="1"/>
    <col min="14892" max="15104" width="11.5703125" style="112"/>
    <col min="15105" max="15105" width="6.5703125" style="112" customWidth="1"/>
    <col min="15106" max="15147" width="3.140625" style="112" customWidth="1"/>
    <col min="15148" max="15360" width="11.5703125" style="112"/>
    <col min="15361" max="15361" width="6.5703125" style="112" customWidth="1"/>
    <col min="15362" max="15403" width="3.140625" style="112" customWidth="1"/>
    <col min="15404" max="15616" width="11.5703125" style="112"/>
    <col min="15617" max="15617" width="6.5703125" style="112" customWidth="1"/>
    <col min="15618" max="15659" width="3.140625" style="112" customWidth="1"/>
    <col min="15660" max="15872" width="11.5703125" style="112"/>
    <col min="15873" max="15873" width="6.5703125" style="112" customWidth="1"/>
    <col min="15874" max="15915" width="3.140625" style="112" customWidth="1"/>
    <col min="15916" max="16128" width="11.5703125" style="112"/>
    <col min="16129" max="16129" width="6.5703125" style="112" customWidth="1"/>
    <col min="16130" max="16171" width="3.140625" style="112" customWidth="1"/>
    <col min="16172" max="16384" width="11.5703125" style="112"/>
  </cols>
  <sheetData>
    <row r="1" spans="1:42" ht="15.75" thickBot="1" x14ac:dyDescent="0.3"/>
    <row r="2" spans="1:42" ht="15.75" thickBot="1" x14ac:dyDescent="0.3">
      <c r="A2" s="111"/>
      <c r="B2" s="423">
        <v>1</v>
      </c>
      <c r="C2" s="424">
        <v>2</v>
      </c>
      <c r="D2" s="424">
        <v>3</v>
      </c>
      <c r="E2" s="424">
        <v>4</v>
      </c>
      <c r="F2" s="424">
        <v>5</v>
      </c>
      <c r="G2" s="424">
        <v>6</v>
      </c>
      <c r="H2" s="424">
        <v>7</v>
      </c>
      <c r="I2" s="424">
        <v>8</v>
      </c>
      <c r="J2" s="424">
        <v>9</v>
      </c>
      <c r="K2" s="424">
        <v>10</v>
      </c>
      <c r="L2" s="424">
        <v>11</v>
      </c>
      <c r="M2" s="424">
        <v>12</v>
      </c>
      <c r="N2" s="424">
        <v>13</v>
      </c>
      <c r="O2" s="424">
        <v>14</v>
      </c>
      <c r="P2" s="424">
        <v>15</v>
      </c>
      <c r="Q2" s="424">
        <v>16</v>
      </c>
      <c r="R2" s="424">
        <v>17</v>
      </c>
      <c r="S2" s="424">
        <v>18</v>
      </c>
      <c r="T2" s="424">
        <v>19</v>
      </c>
      <c r="U2" s="424">
        <v>20</v>
      </c>
      <c r="V2" s="424">
        <v>21</v>
      </c>
      <c r="W2" s="424">
        <v>22</v>
      </c>
      <c r="X2" s="424">
        <v>23</v>
      </c>
      <c r="Y2" s="424">
        <v>24</v>
      </c>
      <c r="Z2" s="424">
        <v>25</v>
      </c>
      <c r="AA2" s="424">
        <v>26</v>
      </c>
      <c r="AB2" s="424">
        <v>27</v>
      </c>
      <c r="AC2" s="424">
        <v>28</v>
      </c>
      <c r="AD2" s="424">
        <v>29</v>
      </c>
      <c r="AE2" s="424">
        <v>30</v>
      </c>
      <c r="AF2" s="425">
        <v>31</v>
      </c>
      <c r="AG2" s="429"/>
    </row>
    <row r="3" spans="1:42" x14ac:dyDescent="0.25">
      <c r="A3" s="428">
        <f>DATE(Calendrier!A1,ROW(3:14)-2,1)</f>
        <v>43466</v>
      </c>
      <c r="B3" s="430">
        <f ca="1">DATE(Calendrier!A1,MONTH(A3:A14),DAY($B2:$AF14))</f>
        <v>0</v>
      </c>
      <c r="C3" s="431">
        <f ca="1">DATE(Calendrier!B1,MONTH(B3:B14),DAY($B2:$AF14))</f>
        <v>0</v>
      </c>
      <c r="D3" s="431">
        <f ca="1">DATE(Calendrier!C1,MONTH(C3:C14),DAY($B2:$AF14))</f>
        <v>0</v>
      </c>
      <c r="E3" s="431">
        <f ca="1">DATE(Calendrier!D1,MONTH(D3:D14),DAY($B2:$AF14))</f>
        <v>0</v>
      </c>
      <c r="F3" s="431">
        <f ca="1">DATE(Calendrier!E1,MONTH(E3:E14),DAY($B2:$AF14))</f>
        <v>0</v>
      </c>
      <c r="G3" s="431">
        <f ca="1">DATE(Calendrier!F1,MONTH(F3:F14),DAY($B2:$AF14))</f>
        <v>0</v>
      </c>
      <c r="H3" s="431">
        <f ca="1">DATE(Calendrier!G1,MONTH(G3:G14),DAY($B2:$AF14))</f>
        <v>0</v>
      </c>
      <c r="I3" s="431">
        <f ca="1">DATE(Calendrier!H1,MONTH(H3:H14),DAY($B2:$AF14))</f>
        <v>0</v>
      </c>
      <c r="J3" s="431">
        <f ca="1">DATE(Calendrier!I1,MONTH(I3:I14),DAY($B2:$AF14))</f>
        <v>0</v>
      </c>
      <c r="K3" s="431">
        <f ca="1">DATE(Calendrier!J1,MONTH(J3:J14),DAY($B2:$AF14))</f>
        <v>0</v>
      </c>
      <c r="L3" s="431">
        <f ca="1">DATE(Calendrier!K1,MONTH(K3:K14),DAY($B2:$AF14))</f>
        <v>0</v>
      </c>
      <c r="M3" s="431">
        <f ca="1">DATE(Calendrier!L1,MONTH(L3:L14),DAY($B2:$AF14))</f>
        <v>0</v>
      </c>
      <c r="N3" s="431">
        <f ca="1">DATE(Calendrier!M1,MONTH(M3:M14),DAY($B2:$AF14))</f>
        <v>0</v>
      </c>
      <c r="O3" s="431">
        <f ca="1">DATE(Calendrier!N1,MONTH(N3:N14),DAY($B2:$AF14))</f>
        <v>0</v>
      </c>
      <c r="P3" s="431">
        <f ca="1">DATE(Calendrier!O1,MONTH(O3:O14),DAY($B2:$AF14))</f>
        <v>0</v>
      </c>
      <c r="Q3" s="431">
        <f ca="1">DATE(Calendrier!P1,MONTH(P3:P14),DAY($B2:$AF14))</f>
        <v>0</v>
      </c>
      <c r="R3" s="431">
        <f ca="1">DATE(Calendrier!Q1,MONTH(Q3:Q14),DAY($B2:$AF14))</f>
        <v>0</v>
      </c>
      <c r="S3" s="431">
        <f ca="1">DATE(Calendrier!R1,MONTH(R3:R14),DAY($B2:$AF14))</f>
        <v>0</v>
      </c>
      <c r="T3" s="431">
        <f ca="1">DATE(Calendrier!S1,MONTH(S3:S14),DAY($B2:$AF14))</f>
        <v>0</v>
      </c>
      <c r="U3" s="431">
        <f ca="1">DATE(Calendrier!T1,MONTH(T3:T14),DAY($B2:$AF14))</f>
        <v>0</v>
      </c>
      <c r="V3" s="431">
        <f ca="1">DATE(Calendrier!U1,MONTH(U3:U14),DAY($B2:$AF14))</f>
        <v>0</v>
      </c>
      <c r="W3" s="431">
        <f ca="1">DATE(Calendrier!V1,MONTH(V3:V14),DAY($B2:$AF14))</f>
        <v>0</v>
      </c>
      <c r="X3" s="431">
        <f ca="1">DATE(Calendrier!W1,MONTH(W3:W14),DAY($B2:$AF14))</f>
        <v>0</v>
      </c>
      <c r="Y3" s="431">
        <f ca="1">DATE(Calendrier!X1,MONTH(X3:X14),DAY($B2:$AF14))</f>
        <v>0</v>
      </c>
      <c r="Z3" s="431">
        <f ca="1">DATE(Calendrier!Y1,MONTH(Y3:Y14),DAY($B2:$AF14))</f>
        <v>0</v>
      </c>
      <c r="AA3" s="431">
        <f ca="1">DATE(Calendrier!Z1,MONTH(Z3:Z14),DAY($B2:$AF14))</f>
        <v>0</v>
      </c>
      <c r="AB3" s="431">
        <f ca="1">DATE(Calendrier!AA1,MONTH(AA3:AA14),DAY($B2:$AF14))</f>
        <v>0</v>
      </c>
      <c r="AC3" s="431">
        <f ca="1">DATE(Calendrier!AB1,MONTH(AB3:AB14),DAY($B2:$AF14))</f>
        <v>0</v>
      </c>
      <c r="AD3" s="431">
        <f ca="1">DATE(Calendrier!AC1,MONTH(AC3:AC14),DAY($B2:$AF14))</f>
        <v>0</v>
      </c>
      <c r="AE3" s="431">
        <f ca="1">DATE(Calendrier!AD1,MONTH(AD3:AD14),DAY($B2:$AF14))</f>
        <v>0</v>
      </c>
      <c r="AF3" s="432">
        <f ca="1">DATE(Calendrier!AE1,MONTH(AE3:AE14),DAY($B2:$AF14))</f>
        <v>0</v>
      </c>
    </row>
    <row r="4" spans="1:42" x14ac:dyDescent="0.25">
      <c r="A4" s="426">
        <f>DATE(Calendrier!A2,ROW(4:15)-2,1)</f>
        <v>32</v>
      </c>
      <c r="B4" s="433">
        <f ca="1">DATE(Calendrier!A2,MONTH(A4:A15),DAY($B3:$AF15))</f>
        <v>0</v>
      </c>
      <c r="C4" s="434">
        <f ca="1">DATE(Calendrier!B2,MONTH(B4:B15),DAY($B3:$AF15))</f>
        <v>0</v>
      </c>
      <c r="D4" s="434">
        <f ca="1">DATE(Calendrier!C2,MONTH(C4:C15),DAY($B3:$AF15))</f>
        <v>0</v>
      </c>
      <c r="E4" s="434">
        <f ca="1">DATE(Calendrier!D2,MONTH(D4:D15),DAY($B3:$AF15))</f>
        <v>0</v>
      </c>
      <c r="F4" s="434">
        <f ca="1">DATE(Calendrier!E2,MONTH(E4:E15),DAY($B3:$AF15))</f>
        <v>0</v>
      </c>
      <c r="G4" s="434">
        <f ca="1">DATE(Calendrier!F2,MONTH(F4:F15),DAY($B3:$AF15))</f>
        <v>0</v>
      </c>
      <c r="H4" s="434">
        <f ca="1">DATE(Calendrier!G2,MONTH(G4:G15),DAY($B3:$AF15))</f>
        <v>0</v>
      </c>
      <c r="I4" s="434">
        <f ca="1">DATE(Calendrier!H2,MONTH(H4:H15),DAY($B3:$AF15))</f>
        <v>0</v>
      </c>
      <c r="J4" s="434">
        <f ca="1">DATE(Calendrier!I2,MONTH(I4:I15),DAY($B3:$AF15))</f>
        <v>0</v>
      </c>
      <c r="K4" s="434">
        <f ca="1">DATE(Calendrier!J2,MONTH(J4:J15),DAY($B3:$AF15))</f>
        <v>0</v>
      </c>
      <c r="L4" s="434">
        <f ca="1">DATE(Calendrier!K2,MONTH(K4:K15),DAY($B3:$AF15))</f>
        <v>0</v>
      </c>
      <c r="M4" s="434">
        <f ca="1">DATE(Calendrier!L2,MONTH(L4:L15),DAY($B3:$AF15))</f>
        <v>0</v>
      </c>
      <c r="N4" s="434">
        <f ca="1">DATE(Calendrier!M2,MONTH(M4:M15),DAY($B3:$AF15))</f>
        <v>0</v>
      </c>
      <c r="O4" s="434">
        <f ca="1">DATE(Calendrier!N2,MONTH(N4:N15),DAY($B3:$AF15))</f>
        <v>0</v>
      </c>
      <c r="P4" s="434">
        <f ca="1">DATE(Calendrier!O2,MONTH(O4:O15),DAY($B3:$AF15))</f>
        <v>0</v>
      </c>
      <c r="Q4" s="434">
        <f ca="1">DATE(Calendrier!P2,MONTH(P4:P15),DAY($B3:$AF15))</f>
        <v>0</v>
      </c>
      <c r="R4" s="434">
        <f ca="1">DATE(Calendrier!Q2,MONTH(Q4:Q15),DAY($B3:$AF15))</f>
        <v>0</v>
      </c>
      <c r="S4" s="434">
        <f ca="1">DATE(Calendrier!R2,MONTH(R4:R15),DAY($B3:$AF15))</f>
        <v>0</v>
      </c>
      <c r="T4" s="434">
        <f ca="1">DATE(Calendrier!S2,MONTH(S4:S15),DAY($B3:$AF15))</f>
        <v>0</v>
      </c>
      <c r="U4" s="434">
        <f ca="1">DATE(Calendrier!T2,MONTH(T4:T15),DAY($B3:$AF15))</f>
        <v>0</v>
      </c>
      <c r="V4" s="434">
        <f ca="1">DATE(Calendrier!U2,MONTH(U4:U15),DAY($B3:$AF15))</f>
        <v>0</v>
      </c>
      <c r="W4" s="434">
        <f ca="1">DATE(Calendrier!V2,MONTH(V4:V15),DAY($B3:$AF15))</f>
        <v>0</v>
      </c>
      <c r="X4" s="434">
        <f ca="1">DATE(Calendrier!W2,MONTH(W4:W15),DAY($B3:$AF15))</f>
        <v>0</v>
      </c>
      <c r="Y4" s="434">
        <f ca="1">DATE(Calendrier!X2,MONTH(X4:X15),DAY($B3:$AF15))</f>
        <v>0</v>
      </c>
      <c r="Z4" s="434">
        <f ca="1">DATE(Calendrier!Y2,MONTH(Y4:Y15),DAY($B3:$AF15))</f>
        <v>0</v>
      </c>
      <c r="AA4" s="434">
        <f ca="1">DATE(Calendrier!Z2,MONTH(Z4:Z15),DAY($B3:$AF15))</f>
        <v>0</v>
      </c>
      <c r="AB4" s="434">
        <f ca="1">DATE(Calendrier!AA2,MONTH(AA4:AA15),DAY($B3:$AF15))</f>
        <v>0</v>
      </c>
      <c r="AC4" s="434">
        <f ca="1">DATE(Calendrier!AB2,MONTH(AB4:AB15),DAY($B3:$AF15))</f>
        <v>0</v>
      </c>
      <c r="AD4" s="434">
        <f ca="1">DATE(Calendrier!AC2,MONTH(AC4:AC15),DAY($B3:$AF15))</f>
        <v>0</v>
      </c>
      <c r="AE4" s="435">
        <f ca="1">DATE(Calendrier!AD2,MONTH(AD4:AD15),DAY($B3:$AF15))</f>
        <v>0</v>
      </c>
      <c r="AF4" s="436">
        <f ca="1">DATE(Calendrier!AE2,MONTH(AE4:AE15),DAY($B3:$AF15))</f>
        <v>0</v>
      </c>
    </row>
    <row r="5" spans="1:42" x14ac:dyDescent="0.25">
      <c r="A5" s="426">
        <f>DATE(Calendrier!A3,ROW(5:16)-2,1)</f>
        <v>61</v>
      </c>
      <c r="B5" s="433">
        <f ca="1">DATE(Calendrier!A3,MONTH(A5:A16),DAY($B4:$AF16))</f>
        <v>0</v>
      </c>
      <c r="C5" s="434">
        <f ca="1">DATE(Calendrier!B3,MONTH(B5:B16),DAY($B4:$AF16))</f>
        <v>0</v>
      </c>
      <c r="D5" s="434">
        <f ca="1">DATE(Calendrier!C3,MONTH(C5:C16),DAY($B4:$AF16))</f>
        <v>0</v>
      </c>
      <c r="E5" s="434">
        <f ca="1">DATE(Calendrier!D3,MONTH(D5:D16),DAY($B4:$AF16))</f>
        <v>0</v>
      </c>
      <c r="F5" s="434">
        <f ca="1">DATE(Calendrier!E3,MONTH(E5:E16),DAY($B4:$AF16))</f>
        <v>0</v>
      </c>
      <c r="G5" s="434">
        <f ca="1">DATE(Calendrier!F3,MONTH(F5:F16),DAY($B4:$AF16))</f>
        <v>0</v>
      </c>
      <c r="H5" s="434">
        <f ca="1">DATE(Calendrier!G3,MONTH(G5:G16),DAY($B4:$AF16))</f>
        <v>0</v>
      </c>
      <c r="I5" s="434">
        <f ca="1">DATE(Calendrier!H3,MONTH(H5:H16),DAY($B4:$AF16))</f>
        <v>0</v>
      </c>
      <c r="J5" s="434">
        <f ca="1">DATE(Calendrier!I3,MONTH(I5:I16),DAY($B4:$AF16))</f>
        <v>0</v>
      </c>
      <c r="K5" s="434">
        <f ca="1">DATE(Calendrier!J3,MONTH(J5:J16),DAY($B4:$AF16))</f>
        <v>0</v>
      </c>
      <c r="L5" s="434">
        <f ca="1">DATE(Calendrier!K3,MONTH(K5:K16),DAY($B4:$AF16))</f>
        <v>0</v>
      </c>
      <c r="M5" s="434">
        <f ca="1">DATE(Calendrier!L3,MONTH(L5:L16),DAY($B4:$AF16))</f>
        <v>0</v>
      </c>
      <c r="N5" s="434">
        <f ca="1">DATE(Calendrier!M3,MONTH(M5:M16),DAY($B4:$AF16))</f>
        <v>0</v>
      </c>
      <c r="O5" s="434">
        <f ca="1">DATE(Calendrier!N3,MONTH(N5:N16),DAY($B4:$AF16))</f>
        <v>0</v>
      </c>
      <c r="P5" s="434">
        <f ca="1">DATE(Calendrier!O3,MONTH(O5:O16),DAY($B4:$AF16))</f>
        <v>0</v>
      </c>
      <c r="Q5" s="434">
        <f ca="1">DATE(Calendrier!P3,MONTH(P5:P16),DAY($B4:$AF16))</f>
        <v>0</v>
      </c>
      <c r="R5" s="434">
        <f ca="1">DATE(Calendrier!Q3,MONTH(Q5:Q16),DAY($B4:$AF16))</f>
        <v>0</v>
      </c>
      <c r="S5" s="434">
        <f ca="1">DATE(Calendrier!R3,MONTH(R5:R16),DAY($B4:$AF16))</f>
        <v>0</v>
      </c>
      <c r="T5" s="434">
        <f ca="1">DATE(Calendrier!S3,MONTH(S5:S16),DAY($B4:$AF16))</f>
        <v>0</v>
      </c>
      <c r="U5" s="434">
        <f ca="1">DATE(Calendrier!T3,MONTH(T5:T16),DAY($B4:$AF16))</f>
        <v>0</v>
      </c>
      <c r="V5" s="434">
        <f ca="1">DATE(Calendrier!U3,MONTH(U5:U16),DAY($B4:$AF16))</f>
        <v>0</v>
      </c>
      <c r="W5" s="434">
        <f ca="1">DATE(Calendrier!V3,MONTH(V5:V16),DAY($B4:$AF16))</f>
        <v>0</v>
      </c>
      <c r="X5" s="434">
        <f ca="1">DATE(Calendrier!W3,MONTH(W5:W16),DAY($B4:$AF16))</f>
        <v>0</v>
      </c>
      <c r="Y5" s="434">
        <f ca="1">DATE(Calendrier!X3,MONTH(X5:X16),DAY($B4:$AF16))</f>
        <v>0</v>
      </c>
      <c r="Z5" s="434">
        <f ca="1">DATE(Calendrier!Y3,MONTH(Y5:Y16),DAY($B4:$AF16))</f>
        <v>0</v>
      </c>
      <c r="AA5" s="434">
        <f ca="1">DATE(Calendrier!Z3,MONTH(Z5:Z16),DAY($B4:$AF16))</f>
        <v>0</v>
      </c>
      <c r="AB5" s="434">
        <f ca="1">DATE(Calendrier!AA3,MONTH(AA5:AA16),DAY($B4:$AF16))</f>
        <v>0</v>
      </c>
      <c r="AC5" s="434">
        <f ca="1">DATE(Calendrier!AB3,MONTH(AB5:AB16),DAY($B4:$AF16))</f>
        <v>0</v>
      </c>
      <c r="AD5" s="434">
        <f ca="1">DATE(Calendrier!AC3,MONTH(AC5:AC16),DAY($B4:$AF16))</f>
        <v>0</v>
      </c>
      <c r="AE5" s="434">
        <f ca="1">DATE(Calendrier!AD3,MONTH(AD5:AD16),DAY($B4:$AF16))</f>
        <v>0</v>
      </c>
      <c r="AF5" s="437">
        <f ca="1">DATE(Calendrier!AE3,MONTH(AE5:AE16),DAY($B4:$AF16))</f>
        <v>0</v>
      </c>
    </row>
    <row r="6" spans="1:42" x14ac:dyDescent="0.25">
      <c r="A6" s="426">
        <f>DATE(Calendrier!A4,ROW(6:17)-2,1)</f>
        <v>92</v>
      </c>
      <c r="B6" s="433">
        <f ca="1">DATE(Calendrier!A4,MONTH(A6:A17),DAY($B5:$AF17))</f>
        <v>0</v>
      </c>
      <c r="C6" s="434">
        <f ca="1">DATE(Calendrier!B4,MONTH(B6:B17),DAY($B5:$AF17))</f>
        <v>0</v>
      </c>
      <c r="D6" s="434">
        <f ca="1">DATE(Calendrier!C4,MONTH(C6:C17),DAY($B5:$AF17))</f>
        <v>0</v>
      </c>
      <c r="E6" s="434">
        <f ca="1">DATE(Calendrier!D4,MONTH(D6:D17),DAY($B5:$AF17))</f>
        <v>0</v>
      </c>
      <c r="F6" s="434">
        <f ca="1">DATE(Calendrier!E4,MONTH(E6:E17),DAY($B5:$AF17))</f>
        <v>0</v>
      </c>
      <c r="G6" s="434">
        <f ca="1">DATE(Calendrier!F4,MONTH(F6:F17),DAY($B5:$AF17))</f>
        <v>0</v>
      </c>
      <c r="H6" s="434">
        <f ca="1">DATE(Calendrier!G4,MONTH(G6:G17),DAY($B5:$AF17))</f>
        <v>0</v>
      </c>
      <c r="I6" s="434">
        <f ca="1">DATE(Calendrier!H4,MONTH(H6:H17),DAY($B5:$AF17))</f>
        <v>0</v>
      </c>
      <c r="J6" s="434">
        <f ca="1">DATE(Calendrier!I4,MONTH(I6:I17),DAY($B5:$AF17))</f>
        <v>0</v>
      </c>
      <c r="K6" s="434">
        <f ca="1">DATE(Calendrier!J4,MONTH(J6:J17),DAY($B5:$AF17))</f>
        <v>0</v>
      </c>
      <c r="L6" s="434">
        <f ca="1">DATE(Calendrier!K4,MONTH(K6:K17),DAY($B5:$AF17))</f>
        <v>0</v>
      </c>
      <c r="M6" s="434">
        <f ca="1">DATE(Calendrier!L4,MONTH(L6:L17),DAY($B5:$AF17))</f>
        <v>0</v>
      </c>
      <c r="N6" s="434">
        <f ca="1">DATE(Calendrier!M4,MONTH(M6:M17),DAY($B5:$AF17))</f>
        <v>0</v>
      </c>
      <c r="O6" s="434">
        <f ca="1">DATE(Calendrier!N4,MONTH(N6:N17),DAY($B5:$AF17))</f>
        <v>0</v>
      </c>
      <c r="P6" s="434">
        <f ca="1">DATE(Calendrier!O4,MONTH(O6:O17),DAY($B5:$AF17))</f>
        <v>0</v>
      </c>
      <c r="Q6" s="434">
        <f ca="1">DATE(Calendrier!P4,MONTH(P6:P17),DAY($B5:$AF17))</f>
        <v>0</v>
      </c>
      <c r="R6" s="434">
        <f ca="1">DATE(Calendrier!Q4,MONTH(Q6:Q17),DAY($B5:$AF17))</f>
        <v>0</v>
      </c>
      <c r="S6" s="434">
        <f ca="1">DATE(Calendrier!R4,MONTH(R6:R17),DAY($B5:$AF17))</f>
        <v>0</v>
      </c>
      <c r="T6" s="434">
        <f ca="1">DATE(Calendrier!S4,MONTH(S6:S17),DAY($B5:$AF17))</f>
        <v>0</v>
      </c>
      <c r="U6" s="434">
        <f ca="1">DATE(Calendrier!T4,MONTH(T6:T17),DAY($B5:$AF17))</f>
        <v>0</v>
      </c>
      <c r="V6" s="434">
        <f ca="1">DATE(Calendrier!U4,MONTH(U6:U17),DAY($B5:$AF17))</f>
        <v>0</v>
      </c>
      <c r="W6" s="434">
        <f ca="1">DATE(Calendrier!V4,MONTH(V6:V17),DAY($B5:$AF17))</f>
        <v>0</v>
      </c>
      <c r="X6" s="434">
        <f ca="1">DATE(Calendrier!W4,MONTH(W6:W17),DAY($B5:$AF17))</f>
        <v>0</v>
      </c>
      <c r="Y6" s="434">
        <f ca="1">DATE(Calendrier!X4,MONTH(X6:X17),DAY($B5:$AF17))</f>
        <v>0</v>
      </c>
      <c r="Z6" s="434">
        <f ca="1">DATE(Calendrier!Y4,MONTH(Y6:Y17),DAY($B5:$AF17))</f>
        <v>0</v>
      </c>
      <c r="AA6" s="434">
        <f ca="1">DATE(Calendrier!Z4,MONTH(Z6:Z17),DAY($B5:$AF17))</f>
        <v>0</v>
      </c>
      <c r="AB6" s="434">
        <f ca="1">DATE(Calendrier!AA4,MONTH(AA6:AA17),DAY($B5:$AF17))</f>
        <v>0</v>
      </c>
      <c r="AC6" s="434">
        <f ca="1">DATE(Calendrier!AB4,MONTH(AB6:AB17),DAY($B5:$AF17))</f>
        <v>0</v>
      </c>
      <c r="AD6" s="434">
        <f ca="1">DATE(Calendrier!AC4,MONTH(AC6:AC17),DAY($B5:$AF17))</f>
        <v>0</v>
      </c>
      <c r="AE6" s="434">
        <f ca="1">DATE(Calendrier!AD4,MONTH(AD6:AD17),DAY($B5:$AF17))</f>
        <v>0</v>
      </c>
      <c r="AF6" s="436">
        <f ca="1">DATE(Calendrier!AE4,MONTH(AE6:AE17),DAY($B5:$AF17))</f>
        <v>0</v>
      </c>
    </row>
    <row r="7" spans="1:42" x14ac:dyDescent="0.25">
      <c r="A7" s="426">
        <f>DATE(Calendrier!A5,ROW(7:18)-2,1)</f>
        <v>122</v>
      </c>
      <c r="B7" s="433">
        <f ca="1">DATE(Calendrier!A5,MONTH(A7:A18),DAY($B6:$AF18))</f>
        <v>0</v>
      </c>
      <c r="C7" s="434">
        <f ca="1">DATE(Calendrier!B5,MONTH(B7:B18),DAY($B6:$AF18))</f>
        <v>0</v>
      </c>
      <c r="D7" s="434">
        <f ca="1">DATE(Calendrier!C5,MONTH(C7:C18),DAY($B6:$AF18))</f>
        <v>0</v>
      </c>
      <c r="E7" s="434">
        <f ca="1">DATE(Calendrier!D5,MONTH(D7:D18),DAY($B6:$AF18))</f>
        <v>0</v>
      </c>
      <c r="F7" s="434">
        <f ca="1">DATE(Calendrier!E5,MONTH(E7:E18),DAY($B6:$AF18))</f>
        <v>0</v>
      </c>
      <c r="G7" s="434">
        <f ca="1">DATE(Calendrier!F5,MONTH(F7:F18),DAY($B6:$AF18))</f>
        <v>0</v>
      </c>
      <c r="H7" s="434">
        <f ca="1">DATE(Calendrier!G5,MONTH(G7:G18),DAY($B6:$AF18))</f>
        <v>0</v>
      </c>
      <c r="I7" s="434">
        <f ca="1">DATE(Calendrier!H5,MONTH(H7:H18),DAY($B6:$AF18))</f>
        <v>0</v>
      </c>
      <c r="J7" s="434">
        <f ca="1">DATE(Calendrier!I5,MONTH(I7:I18),DAY($B6:$AF18))</f>
        <v>0</v>
      </c>
      <c r="K7" s="434">
        <f ca="1">DATE(Calendrier!J5,MONTH(J7:J18),DAY($B6:$AF18))</f>
        <v>0</v>
      </c>
      <c r="L7" s="434">
        <f ca="1">DATE(Calendrier!K5,MONTH(K7:K18),DAY($B6:$AF18))</f>
        <v>0</v>
      </c>
      <c r="M7" s="434">
        <f ca="1">DATE(Calendrier!L5,MONTH(L7:L18),DAY($B6:$AF18))</f>
        <v>0</v>
      </c>
      <c r="N7" s="434">
        <f ca="1">DATE(Calendrier!M5,MONTH(M7:M18),DAY($B6:$AF18))</f>
        <v>0</v>
      </c>
      <c r="O7" s="434">
        <f ca="1">DATE(Calendrier!N5,MONTH(N7:N18),DAY($B6:$AF18))</f>
        <v>0</v>
      </c>
      <c r="P7" s="434">
        <f ca="1">DATE(Calendrier!O5,MONTH(O7:O18),DAY($B6:$AF18))</f>
        <v>0</v>
      </c>
      <c r="Q7" s="434">
        <f ca="1">DATE(Calendrier!P5,MONTH(P7:P18),DAY($B6:$AF18))</f>
        <v>0</v>
      </c>
      <c r="R7" s="434">
        <f ca="1">DATE(Calendrier!Q5,MONTH(Q7:Q18),DAY($B6:$AF18))</f>
        <v>0</v>
      </c>
      <c r="S7" s="434">
        <f ca="1">DATE(Calendrier!R5,MONTH(R7:R18),DAY($B6:$AF18))</f>
        <v>0</v>
      </c>
      <c r="T7" s="434">
        <f ca="1">DATE(Calendrier!S5,MONTH(S7:S18),DAY($B6:$AF18))</f>
        <v>0</v>
      </c>
      <c r="U7" s="434">
        <f ca="1">DATE(Calendrier!T5,MONTH(T7:T18),DAY($B6:$AF18))</f>
        <v>0</v>
      </c>
      <c r="V7" s="434">
        <f ca="1">DATE(Calendrier!U5,MONTH(U7:U18),DAY($B6:$AF18))</f>
        <v>0</v>
      </c>
      <c r="W7" s="434">
        <f ca="1">DATE(Calendrier!V5,MONTH(V7:V18),DAY($B6:$AF18))</f>
        <v>0</v>
      </c>
      <c r="X7" s="434">
        <f ca="1">DATE(Calendrier!W5,MONTH(W7:W18),DAY($B6:$AF18))</f>
        <v>0</v>
      </c>
      <c r="Y7" s="434">
        <f ca="1">DATE(Calendrier!X5,MONTH(X7:X18),DAY($B6:$AF18))</f>
        <v>0</v>
      </c>
      <c r="Z7" s="434">
        <f ca="1">DATE(Calendrier!Y5,MONTH(Y7:Y18),DAY($B6:$AF18))</f>
        <v>0</v>
      </c>
      <c r="AA7" s="434">
        <f ca="1">DATE(Calendrier!Z5,MONTH(Z7:Z18),DAY($B6:$AF18))</f>
        <v>0</v>
      </c>
      <c r="AB7" s="434">
        <f ca="1">DATE(Calendrier!AA5,MONTH(AA7:AA18),DAY($B6:$AF18))</f>
        <v>0</v>
      </c>
      <c r="AC7" s="434">
        <f ca="1">DATE(Calendrier!AB5,MONTH(AB7:AB18),DAY($B6:$AF18))</f>
        <v>0</v>
      </c>
      <c r="AD7" s="434">
        <f ca="1">DATE(Calendrier!AC5,MONTH(AC7:AC18),DAY($B6:$AF18))</f>
        <v>0</v>
      </c>
      <c r="AE7" s="434">
        <f ca="1">DATE(Calendrier!AD5,MONTH(AD7:AD18),DAY($B6:$AF18))</f>
        <v>0</v>
      </c>
      <c r="AF7" s="437">
        <f ca="1">DATE(Calendrier!AE5,MONTH(AE7:AE18),DAY($B6:$AF18))</f>
        <v>0</v>
      </c>
    </row>
    <row r="8" spans="1:42" x14ac:dyDescent="0.25">
      <c r="A8" s="426">
        <f>DATE(Calendrier!A6,ROW(8:19)-2,1)</f>
        <v>153</v>
      </c>
      <c r="B8" s="433">
        <f ca="1">DATE(Calendrier!A6,MONTH(A8:A19),DAY($B7:$AF19))</f>
        <v>0</v>
      </c>
      <c r="C8" s="434">
        <f ca="1">DATE(Calendrier!B6,MONTH(B8:B19),DAY($B7:$AF19))</f>
        <v>0</v>
      </c>
      <c r="D8" s="434">
        <f ca="1">DATE(Calendrier!C6,MONTH(C8:C19),DAY($B7:$AF19))</f>
        <v>0</v>
      </c>
      <c r="E8" s="434">
        <f ca="1">DATE(Calendrier!D6,MONTH(D8:D19),DAY($B7:$AF19))</f>
        <v>0</v>
      </c>
      <c r="F8" s="434">
        <f ca="1">DATE(Calendrier!E6,MONTH(E8:E19),DAY($B7:$AF19))</f>
        <v>0</v>
      </c>
      <c r="G8" s="434">
        <f ca="1">DATE(Calendrier!F6,MONTH(F8:F19),DAY($B7:$AF19))</f>
        <v>0</v>
      </c>
      <c r="H8" s="434">
        <f ca="1">DATE(Calendrier!G6,MONTH(G8:G19),DAY($B7:$AF19))</f>
        <v>0</v>
      </c>
      <c r="I8" s="434">
        <f ca="1">DATE(Calendrier!H6,MONTH(H8:H19),DAY($B7:$AF19))</f>
        <v>0</v>
      </c>
      <c r="J8" s="434">
        <f ca="1">DATE(Calendrier!I6,MONTH(I8:I19),DAY($B7:$AF19))</f>
        <v>0</v>
      </c>
      <c r="K8" s="434">
        <f ca="1">DATE(Calendrier!J6,MONTH(J8:J19),DAY($B7:$AF19))</f>
        <v>0</v>
      </c>
      <c r="L8" s="434">
        <f ca="1">DATE(Calendrier!K6,MONTH(K8:K19),DAY($B7:$AF19))</f>
        <v>0</v>
      </c>
      <c r="M8" s="434">
        <f ca="1">DATE(Calendrier!L6,MONTH(L8:L19),DAY($B7:$AF19))</f>
        <v>0</v>
      </c>
      <c r="N8" s="434">
        <f ca="1">DATE(Calendrier!M6,MONTH(M8:M19),DAY($B7:$AF19))</f>
        <v>0</v>
      </c>
      <c r="O8" s="434">
        <f ca="1">DATE(Calendrier!N6,MONTH(N8:N19),DAY($B7:$AF19))</f>
        <v>0</v>
      </c>
      <c r="P8" s="434">
        <f ca="1">DATE(Calendrier!O6,MONTH(O8:O19),DAY($B7:$AF19))</f>
        <v>0</v>
      </c>
      <c r="Q8" s="434">
        <f ca="1">DATE(Calendrier!P6,MONTH(P8:P19),DAY($B7:$AF19))</f>
        <v>0</v>
      </c>
      <c r="R8" s="434">
        <f ca="1">DATE(Calendrier!Q6,MONTH(Q8:Q19),DAY($B7:$AF19))</f>
        <v>0</v>
      </c>
      <c r="S8" s="434">
        <f ca="1">DATE(Calendrier!R6,MONTH(R8:R19),DAY($B7:$AF19))</f>
        <v>0</v>
      </c>
      <c r="T8" s="434">
        <f ca="1">DATE(Calendrier!S6,MONTH(S8:S19),DAY($B7:$AF19))</f>
        <v>0</v>
      </c>
      <c r="U8" s="434">
        <f ca="1">DATE(Calendrier!T6,MONTH(T8:T19),DAY($B7:$AF19))</f>
        <v>0</v>
      </c>
      <c r="V8" s="434">
        <f ca="1">DATE(Calendrier!U6,MONTH(U8:U19),DAY($B7:$AF19))</f>
        <v>0</v>
      </c>
      <c r="W8" s="434">
        <f ca="1">DATE(Calendrier!V6,MONTH(V8:V19),DAY($B7:$AF19))</f>
        <v>0</v>
      </c>
      <c r="X8" s="434">
        <f ca="1">DATE(Calendrier!W6,MONTH(W8:W19),DAY($B7:$AF19))</f>
        <v>0</v>
      </c>
      <c r="Y8" s="434">
        <f ca="1">DATE(Calendrier!X6,MONTH(X8:X19),DAY($B7:$AF19))</f>
        <v>0</v>
      </c>
      <c r="Z8" s="434">
        <f ca="1">DATE(Calendrier!Y6,MONTH(Y8:Y19),DAY($B7:$AF19))</f>
        <v>0</v>
      </c>
      <c r="AA8" s="434">
        <f ca="1">DATE(Calendrier!Z6,MONTH(Z8:Z19),DAY($B7:$AF19))</f>
        <v>0</v>
      </c>
      <c r="AB8" s="434">
        <f ca="1">DATE(Calendrier!AA6,MONTH(AA8:AA19),DAY($B7:$AF19))</f>
        <v>0</v>
      </c>
      <c r="AC8" s="434">
        <f ca="1">DATE(Calendrier!AB6,MONTH(AB8:AB19),DAY($B7:$AF19))</f>
        <v>0</v>
      </c>
      <c r="AD8" s="434">
        <f ca="1">DATE(Calendrier!AC6,MONTH(AC8:AC19),DAY($B7:$AF19))</f>
        <v>0</v>
      </c>
      <c r="AE8" s="434">
        <f ca="1">DATE(Calendrier!AD6,MONTH(AD8:AD19),DAY($B7:$AF19))</f>
        <v>0</v>
      </c>
      <c r="AF8" s="436">
        <f ca="1">DATE(Calendrier!AE6,MONTH(AE8:AE19),DAY($B7:$AF19))</f>
        <v>0</v>
      </c>
    </row>
    <row r="9" spans="1:42" x14ac:dyDescent="0.25">
      <c r="A9" s="426">
        <f>DATE(Calendrier!A7,ROW(9:20)-2,1)</f>
        <v>183</v>
      </c>
      <c r="B9" s="433">
        <f ca="1">DATE(Calendrier!A7,MONTH(A9:A20),DAY($B8:$AF20))</f>
        <v>0</v>
      </c>
      <c r="C9" s="434">
        <f ca="1">DATE(Calendrier!B7,MONTH(B9:B20),DAY($B8:$AF20))</f>
        <v>0</v>
      </c>
      <c r="D9" s="434">
        <f ca="1">DATE(Calendrier!C7,MONTH(C9:C20),DAY($B8:$AF20))</f>
        <v>0</v>
      </c>
      <c r="E9" s="434">
        <f ca="1">DATE(Calendrier!D7,MONTH(D9:D20),DAY($B8:$AF20))</f>
        <v>0</v>
      </c>
      <c r="F9" s="434">
        <f ca="1">DATE(Calendrier!E7,MONTH(E9:E20),DAY($B8:$AF20))</f>
        <v>0</v>
      </c>
      <c r="G9" s="434">
        <f ca="1">DATE(Calendrier!F7,MONTH(F9:F20),DAY($B8:$AF20))</f>
        <v>0</v>
      </c>
      <c r="H9" s="434">
        <f ca="1">DATE(Calendrier!G7,MONTH(G9:G20),DAY($B8:$AF20))</f>
        <v>0</v>
      </c>
      <c r="I9" s="434">
        <f ca="1">DATE(Calendrier!H7,MONTH(H9:H20),DAY($B8:$AF20))</f>
        <v>0</v>
      </c>
      <c r="J9" s="434">
        <f ca="1">DATE(Calendrier!I7,MONTH(I9:I20),DAY($B8:$AF20))</f>
        <v>0</v>
      </c>
      <c r="K9" s="434">
        <f ca="1">DATE(Calendrier!J7,MONTH(J9:J20),DAY($B8:$AF20))</f>
        <v>0</v>
      </c>
      <c r="L9" s="434">
        <f ca="1">DATE(Calendrier!K7,MONTH(K9:K20),DAY($B8:$AF20))</f>
        <v>0</v>
      </c>
      <c r="M9" s="434">
        <f ca="1">DATE(Calendrier!L7,MONTH(L9:L20),DAY($B8:$AF20))</f>
        <v>0</v>
      </c>
      <c r="N9" s="434">
        <f ca="1">DATE(Calendrier!M7,MONTH(M9:M20),DAY($B8:$AF20))</f>
        <v>0</v>
      </c>
      <c r="O9" s="434">
        <f ca="1">DATE(Calendrier!N7,MONTH(N9:N20),DAY($B8:$AF20))</f>
        <v>0</v>
      </c>
      <c r="P9" s="434">
        <f ca="1">DATE(Calendrier!O7,MONTH(O9:O20),DAY($B8:$AF20))</f>
        <v>0</v>
      </c>
      <c r="Q9" s="434">
        <f ca="1">DATE(Calendrier!P7,MONTH(P9:P20),DAY($B8:$AF20))</f>
        <v>0</v>
      </c>
      <c r="R9" s="434">
        <f ca="1">DATE(Calendrier!Q7,MONTH(Q9:Q20),DAY($B8:$AF20))</f>
        <v>0</v>
      </c>
      <c r="S9" s="434">
        <f ca="1">DATE(Calendrier!R7,MONTH(R9:R20),DAY($B8:$AF20))</f>
        <v>0</v>
      </c>
      <c r="T9" s="434">
        <f ca="1">DATE(Calendrier!S7,MONTH(S9:S20),DAY($B8:$AF20))</f>
        <v>0</v>
      </c>
      <c r="U9" s="434">
        <f ca="1">DATE(Calendrier!T7,MONTH(T9:T20),DAY($B8:$AF20))</f>
        <v>0</v>
      </c>
      <c r="V9" s="434">
        <f ca="1">DATE(Calendrier!U7,MONTH(U9:U20),DAY($B8:$AF20))</f>
        <v>0</v>
      </c>
      <c r="W9" s="434">
        <f ca="1">DATE(Calendrier!V7,MONTH(V9:V20),DAY($B8:$AF20))</f>
        <v>0</v>
      </c>
      <c r="X9" s="434">
        <f ca="1">DATE(Calendrier!W7,MONTH(W9:W20),DAY($B8:$AF20))</f>
        <v>0</v>
      </c>
      <c r="Y9" s="434">
        <f ca="1">DATE(Calendrier!X7,MONTH(X9:X20),DAY($B8:$AF20))</f>
        <v>0</v>
      </c>
      <c r="Z9" s="434">
        <f ca="1">DATE(Calendrier!Y7,MONTH(Y9:Y20),DAY($B8:$AF20))</f>
        <v>0</v>
      </c>
      <c r="AA9" s="434">
        <f ca="1">DATE(Calendrier!Z7,MONTH(Z9:Z20),DAY($B8:$AF20))</f>
        <v>0</v>
      </c>
      <c r="AB9" s="434">
        <f ca="1">DATE(Calendrier!AA7,MONTH(AA9:AA20),DAY($B8:$AF20))</f>
        <v>0</v>
      </c>
      <c r="AC9" s="434">
        <f ca="1">DATE(Calendrier!AB7,MONTH(AB9:AB20),DAY($B8:$AF20))</f>
        <v>0</v>
      </c>
      <c r="AD9" s="434">
        <f ca="1">DATE(Calendrier!AC7,MONTH(AC9:AC20),DAY($B8:$AF20))</f>
        <v>0</v>
      </c>
      <c r="AE9" s="434">
        <f ca="1">DATE(Calendrier!AD7,MONTH(AD9:AD20),DAY($B8:$AF20))</f>
        <v>0</v>
      </c>
      <c r="AF9" s="437">
        <f ca="1">DATE(Calendrier!AE7,MONTH(AE9:AE20),DAY($B8:$AF20))</f>
        <v>0</v>
      </c>
    </row>
    <row r="10" spans="1:42" x14ac:dyDescent="0.25">
      <c r="A10" s="426">
        <f>DATE(Calendrier!A8,ROW(10:21)-2,1)</f>
        <v>214</v>
      </c>
      <c r="B10" s="433">
        <f ca="1">DATE(Calendrier!A8,MONTH(A10:A21),DAY($B9:$AF21))</f>
        <v>0</v>
      </c>
      <c r="C10" s="434">
        <f ca="1">DATE(Calendrier!B8,MONTH(B10:B21),DAY($B9:$AF21))</f>
        <v>0</v>
      </c>
      <c r="D10" s="434">
        <f ca="1">DATE(Calendrier!C8,MONTH(C10:C21),DAY($B9:$AF21))</f>
        <v>0</v>
      </c>
      <c r="E10" s="434">
        <f ca="1">DATE(Calendrier!D8,MONTH(D10:D21),DAY($B9:$AF21))</f>
        <v>0</v>
      </c>
      <c r="F10" s="434">
        <f ca="1">DATE(Calendrier!E8,MONTH(E10:E21),DAY($B9:$AF21))</f>
        <v>0</v>
      </c>
      <c r="G10" s="434">
        <f ca="1">DATE(Calendrier!F8,MONTH(F10:F21),DAY($B9:$AF21))</f>
        <v>0</v>
      </c>
      <c r="H10" s="434">
        <f ca="1">DATE(Calendrier!G8,MONTH(G10:G21),DAY($B9:$AF21))</f>
        <v>0</v>
      </c>
      <c r="I10" s="434">
        <f ca="1">DATE(Calendrier!H8,MONTH(H10:H21),DAY($B9:$AF21))</f>
        <v>0</v>
      </c>
      <c r="J10" s="434">
        <f ca="1">DATE(Calendrier!I8,MONTH(I10:I21),DAY($B9:$AF21))</f>
        <v>0</v>
      </c>
      <c r="K10" s="434">
        <f ca="1">DATE(Calendrier!J8,MONTH(J10:J21),DAY($B9:$AF21))</f>
        <v>0</v>
      </c>
      <c r="L10" s="434">
        <f ca="1">DATE(Calendrier!K8,MONTH(K10:K21),DAY($B9:$AF21))</f>
        <v>0</v>
      </c>
      <c r="M10" s="434">
        <f ca="1">DATE(Calendrier!L8,MONTH(L10:L21),DAY($B9:$AF21))</f>
        <v>0</v>
      </c>
      <c r="N10" s="434">
        <f ca="1">DATE(Calendrier!M8,MONTH(M10:M21),DAY($B9:$AF21))</f>
        <v>0</v>
      </c>
      <c r="O10" s="434">
        <f ca="1">DATE(Calendrier!N8,MONTH(N10:N21),DAY($B9:$AF21))</f>
        <v>0</v>
      </c>
      <c r="P10" s="434">
        <f ca="1">DATE(Calendrier!O8,MONTH(O10:O21),DAY($B9:$AF21))</f>
        <v>0</v>
      </c>
      <c r="Q10" s="434">
        <f ca="1">DATE(Calendrier!P8,MONTH(P10:P21),DAY($B9:$AF21))</f>
        <v>0</v>
      </c>
      <c r="R10" s="434">
        <f ca="1">DATE(Calendrier!Q8,MONTH(Q10:Q21),DAY($B9:$AF21))</f>
        <v>0</v>
      </c>
      <c r="S10" s="434">
        <f ca="1">DATE(Calendrier!R8,MONTH(R10:R21),DAY($B9:$AF21))</f>
        <v>0</v>
      </c>
      <c r="T10" s="434">
        <f ca="1">DATE(Calendrier!S8,MONTH(S10:S21),DAY($B9:$AF21))</f>
        <v>0</v>
      </c>
      <c r="U10" s="434">
        <f ca="1">DATE(Calendrier!T8,MONTH(T10:T21),DAY($B9:$AF21))</f>
        <v>0</v>
      </c>
      <c r="V10" s="434">
        <f ca="1">DATE(Calendrier!U8,MONTH(U10:U21),DAY($B9:$AF21))</f>
        <v>0</v>
      </c>
      <c r="W10" s="434">
        <f ca="1">DATE(Calendrier!V8,MONTH(V10:V21),DAY($B9:$AF21))</f>
        <v>0</v>
      </c>
      <c r="X10" s="434">
        <f ca="1">DATE(Calendrier!W8,MONTH(W10:W21),DAY($B9:$AF21))</f>
        <v>0</v>
      </c>
      <c r="Y10" s="434">
        <f ca="1">DATE(Calendrier!X8,MONTH(X10:X21),DAY($B9:$AF21))</f>
        <v>0</v>
      </c>
      <c r="Z10" s="434">
        <f ca="1">DATE(Calendrier!Y8,MONTH(Y10:Y21),DAY($B9:$AF21))</f>
        <v>0</v>
      </c>
      <c r="AA10" s="434">
        <f ca="1">DATE(Calendrier!Z8,MONTH(Z10:Z21),DAY($B9:$AF21))</f>
        <v>0</v>
      </c>
      <c r="AB10" s="434">
        <f ca="1">DATE(Calendrier!AA8,MONTH(AA10:AA21),DAY($B9:$AF21))</f>
        <v>0</v>
      </c>
      <c r="AC10" s="434">
        <f ca="1">DATE(Calendrier!AB8,MONTH(AB10:AB21),DAY($B9:$AF21))</f>
        <v>0</v>
      </c>
      <c r="AD10" s="434">
        <f ca="1">DATE(Calendrier!AC8,MONTH(AC10:AC21),DAY($B9:$AF21))</f>
        <v>0</v>
      </c>
      <c r="AE10" s="434">
        <f ca="1">DATE(Calendrier!AD8,MONTH(AD10:AD21),DAY($B9:$AF21))</f>
        <v>0</v>
      </c>
      <c r="AF10" s="437">
        <f ca="1">DATE(Calendrier!AE8,MONTH(AE10:AE21),DAY($B9:$AF21))</f>
        <v>0</v>
      </c>
    </row>
    <row r="11" spans="1:42" x14ac:dyDescent="0.25">
      <c r="A11" s="426">
        <f>DATE(Calendrier!A9,ROW(11:22)-2,1)</f>
        <v>245</v>
      </c>
      <c r="B11" s="433">
        <f ca="1">DATE(Calendrier!A9,MONTH(A11:A22),DAY($B10:$AF22))</f>
        <v>0</v>
      </c>
      <c r="C11" s="434">
        <f ca="1">DATE(Calendrier!B9,MONTH(B11:B22),DAY($B10:$AF22))</f>
        <v>0</v>
      </c>
      <c r="D11" s="434">
        <f ca="1">DATE(Calendrier!C9,MONTH(C11:C22),DAY($B10:$AF22))</f>
        <v>0</v>
      </c>
      <c r="E11" s="434">
        <f ca="1">DATE(Calendrier!D9,MONTH(D11:D22),DAY($B10:$AF22))</f>
        <v>0</v>
      </c>
      <c r="F11" s="434">
        <f ca="1">DATE(Calendrier!E9,MONTH(E11:E22),DAY($B10:$AF22))</f>
        <v>0</v>
      </c>
      <c r="G11" s="434">
        <f ca="1">DATE(Calendrier!F9,MONTH(F11:F22),DAY($B10:$AF22))</f>
        <v>0</v>
      </c>
      <c r="H11" s="434">
        <f ca="1">DATE(Calendrier!G9,MONTH(G11:G22),DAY($B10:$AF22))</f>
        <v>0</v>
      </c>
      <c r="I11" s="434">
        <f ca="1">DATE(Calendrier!H9,MONTH(H11:H22),DAY($B10:$AF22))</f>
        <v>0</v>
      </c>
      <c r="J11" s="434">
        <f ca="1">DATE(Calendrier!I9,MONTH(I11:I22),DAY($B10:$AF22))</f>
        <v>0</v>
      </c>
      <c r="K11" s="434">
        <f ca="1">DATE(Calendrier!J9,MONTH(J11:J22),DAY($B10:$AF22))</f>
        <v>0</v>
      </c>
      <c r="L11" s="434">
        <f ca="1">DATE(Calendrier!K9,MONTH(K11:K22),DAY($B10:$AF22))</f>
        <v>0</v>
      </c>
      <c r="M11" s="434">
        <f ca="1">DATE(Calendrier!L9,MONTH(L11:L22),DAY($B10:$AF22))</f>
        <v>0</v>
      </c>
      <c r="N11" s="434">
        <f ca="1">DATE(Calendrier!M9,MONTH(M11:M22),DAY($B10:$AF22))</f>
        <v>0</v>
      </c>
      <c r="O11" s="434">
        <f ca="1">DATE(Calendrier!N9,MONTH(N11:N22),DAY($B10:$AF22))</f>
        <v>0</v>
      </c>
      <c r="P11" s="434">
        <f ca="1">DATE(Calendrier!O9,MONTH(O11:O22),DAY($B10:$AF22))</f>
        <v>0</v>
      </c>
      <c r="Q11" s="434">
        <f ca="1">DATE(Calendrier!P9,MONTH(P11:P22),DAY($B10:$AF22))</f>
        <v>0</v>
      </c>
      <c r="R11" s="434">
        <f ca="1">DATE(Calendrier!Q9,MONTH(Q11:Q22),DAY($B10:$AF22))</f>
        <v>0</v>
      </c>
      <c r="S11" s="434">
        <f ca="1">DATE(Calendrier!R9,MONTH(R11:R22),DAY($B10:$AF22))</f>
        <v>0</v>
      </c>
      <c r="T11" s="434">
        <f ca="1">DATE(Calendrier!S9,MONTH(S11:S22),DAY($B10:$AF22))</f>
        <v>0</v>
      </c>
      <c r="U11" s="434">
        <f ca="1">DATE(Calendrier!T9,MONTH(T11:T22),DAY($B10:$AF22))</f>
        <v>0</v>
      </c>
      <c r="V11" s="434">
        <f ca="1">DATE(Calendrier!U9,MONTH(U11:U22),DAY($B10:$AF22))</f>
        <v>0</v>
      </c>
      <c r="W11" s="434">
        <f ca="1">DATE(Calendrier!V9,MONTH(V11:V22),DAY($B10:$AF22))</f>
        <v>0</v>
      </c>
      <c r="X11" s="434">
        <f ca="1">DATE(Calendrier!W9,MONTH(W11:W22),DAY($B10:$AF22))</f>
        <v>0</v>
      </c>
      <c r="Y11" s="434">
        <f ca="1">DATE(Calendrier!X9,MONTH(X11:X22),DAY($B10:$AF22))</f>
        <v>0</v>
      </c>
      <c r="Z11" s="434">
        <f ca="1">DATE(Calendrier!Y9,MONTH(Y11:Y22),DAY($B10:$AF22))</f>
        <v>0</v>
      </c>
      <c r="AA11" s="434">
        <f ca="1">DATE(Calendrier!Z9,MONTH(Z11:Z22),DAY($B10:$AF22))</f>
        <v>0</v>
      </c>
      <c r="AB11" s="434">
        <f ca="1">DATE(Calendrier!AA9,MONTH(AA11:AA22),DAY($B10:$AF22))</f>
        <v>0</v>
      </c>
      <c r="AC11" s="434">
        <f ca="1">DATE(Calendrier!AB9,MONTH(AB11:AB22),DAY($B10:$AF22))</f>
        <v>0</v>
      </c>
      <c r="AD11" s="434">
        <f ca="1">DATE(Calendrier!AC9,MONTH(AC11:AC22),DAY($B10:$AF22))</f>
        <v>0</v>
      </c>
      <c r="AE11" s="434">
        <f ca="1">DATE(Calendrier!AD9,MONTH(AD11:AD22),DAY($B10:$AF22))</f>
        <v>0</v>
      </c>
      <c r="AF11" s="436">
        <f ca="1">DATE(Calendrier!AE9,MONTH(AE11:AE22),DAY($B10:$AF22))</f>
        <v>0</v>
      </c>
    </row>
    <row r="12" spans="1:42" x14ac:dyDescent="0.25">
      <c r="A12" s="426">
        <f>DATE(Calendrier!A10,ROW(12:23)-2,1)</f>
        <v>275</v>
      </c>
      <c r="B12" s="433">
        <f ca="1">DATE(Calendrier!A10,MONTH(A12:A23),DAY($B11:$AF23))</f>
        <v>0</v>
      </c>
      <c r="C12" s="434">
        <f ca="1">DATE(Calendrier!B10,MONTH(B12:B23),DAY($B11:$AF23))</f>
        <v>0</v>
      </c>
      <c r="D12" s="434">
        <f ca="1">DATE(Calendrier!C10,MONTH(C12:C23),DAY($B11:$AF23))</f>
        <v>0</v>
      </c>
      <c r="E12" s="434">
        <f ca="1">DATE(Calendrier!D10,MONTH(D12:D23),DAY($B11:$AF23))</f>
        <v>0</v>
      </c>
      <c r="F12" s="434">
        <f ca="1">DATE(Calendrier!E10,MONTH(E12:E23),DAY($B11:$AF23))</f>
        <v>0</v>
      </c>
      <c r="G12" s="434">
        <f ca="1">DATE(Calendrier!F10,MONTH(F12:F23),DAY($B11:$AF23))</f>
        <v>0</v>
      </c>
      <c r="H12" s="434">
        <f ca="1">DATE(Calendrier!G10,MONTH(G12:G23),DAY($B11:$AF23))</f>
        <v>0</v>
      </c>
      <c r="I12" s="434">
        <f ca="1">DATE(Calendrier!H10,MONTH(H12:H23),DAY($B11:$AF23))</f>
        <v>0</v>
      </c>
      <c r="J12" s="434">
        <f ca="1">DATE(Calendrier!I10,MONTH(I12:I23),DAY($B11:$AF23))</f>
        <v>0</v>
      </c>
      <c r="K12" s="434">
        <f ca="1">DATE(Calendrier!J10,MONTH(J12:J23),DAY($B11:$AF23))</f>
        <v>0</v>
      </c>
      <c r="L12" s="434">
        <f ca="1">DATE(Calendrier!K10,MONTH(K12:K23),DAY($B11:$AF23))</f>
        <v>0</v>
      </c>
      <c r="M12" s="434">
        <f ca="1">DATE(Calendrier!L10,MONTH(L12:L23),DAY($B11:$AF23))</f>
        <v>0</v>
      </c>
      <c r="N12" s="434">
        <f ca="1">DATE(Calendrier!M10,MONTH(M12:M23),DAY($B11:$AF23))</f>
        <v>0</v>
      </c>
      <c r="O12" s="434">
        <f ca="1">DATE(Calendrier!N10,MONTH(N12:N23),DAY($B11:$AF23))</f>
        <v>0</v>
      </c>
      <c r="P12" s="434">
        <f ca="1">DATE(Calendrier!O10,MONTH(O12:O23),DAY($B11:$AF23))</f>
        <v>0</v>
      </c>
      <c r="Q12" s="434">
        <f ca="1">DATE(Calendrier!P10,MONTH(P12:P23),DAY($B11:$AF23))</f>
        <v>0</v>
      </c>
      <c r="R12" s="434">
        <f ca="1">DATE(Calendrier!Q10,MONTH(Q12:Q23),DAY($B11:$AF23))</f>
        <v>0</v>
      </c>
      <c r="S12" s="434">
        <f ca="1">DATE(Calendrier!R10,MONTH(R12:R23),DAY($B11:$AF23))</f>
        <v>0</v>
      </c>
      <c r="T12" s="434">
        <f ca="1">DATE(Calendrier!S10,MONTH(S12:S23),DAY($B11:$AF23))</f>
        <v>0</v>
      </c>
      <c r="U12" s="434">
        <f ca="1">DATE(Calendrier!T10,MONTH(T12:T23),DAY($B11:$AF23))</f>
        <v>0</v>
      </c>
      <c r="V12" s="434">
        <f ca="1">DATE(Calendrier!U10,MONTH(U12:U23),DAY($B11:$AF23))</f>
        <v>0</v>
      </c>
      <c r="W12" s="434">
        <f ca="1">DATE(Calendrier!V10,MONTH(V12:V23),DAY($B11:$AF23))</f>
        <v>0</v>
      </c>
      <c r="X12" s="434">
        <f ca="1">DATE(Calendrier!W10,MONTH(W12:W23),DAY($B11:$AF23))</f>
        <v>0</v>
      </c>
      <c r="Y12" s="434">
        <f ca="1">DATE(Calendrier!X10,MONTH(X12:X23),DAY($B11:$AF23))</f>
        <v>0</v>
      </c>
      <c r="Z12" s="434">
        <f ca="1">DATE(Calendrier!Y10,MONTH(Y12:Y23),DAY($B11:$AF23))</f>
        <v>0</v>
      </c>
      <c r="AA12" s="434">
        <f ca="1">DATE(Calendrier!Z10,MONTH(Z12:Z23),DAY($B11:$AF23))</f>
        <v>0</v>
      </c>
      <c r="AB12" s="434">
        <f ca="1">DATE(Calendrier!AA10,MONTH(AA12:AA23),DAY($B11:$AF23))</f>
        <v>0</v>
      </c>
      <c r="AC12" s="434">
        <f ca="1">DATE(Calendrier!AB10,MONTH(AB12:AB23),DAY($B11:$AF23))</f>
        <v>0</v>
      </c>
      <c r="AD12" s="434">
        <f ca="1">DATE(Calendrier!AC10,MONTH(AC12:AC23),DAY($B11:$AF23))</f>
        <v>0</v>
      </c>
      <c r="AE12" s="434">
        <f ca="1">DATE(Calendrier!AD10,MONTH(AD12:AD23),DAY($B11:$AF23))</f>
        <v>0</v>
      </c>
      <c r="AF12" s="437">
        <f ca="1">DATE(Calendrier!AE10,MONTH(AE12:AE23),DAY($B11:$AF23))</f>
        <v>0</v>
      </c>
    </row>
    <row r="13" spans="1:42" x14ac:dyDescent="0.25">
      <c r="A13" s="426">
        <f>DATE(Calendrier!A11,ROW(13:24)-2,1)</f>
        <v>306</v>
      </c>
      <c r="B13" s="433">
        <f ca="1">DATE(Calendrier!A11,MONTH(A13:A24),DAY($B12:$AF24))</f>
        <v>0</v>
      </c>
      <c r="C13" s="434">
        <f ca="1">DATE(Calendrier!B11,MONTH(B13:B24),DAY($B12:$AF24))</f>
        <v>0</v>
      </c>
      <c r="D13" s="434">
        <f ca="1">DATE(Calendrier!C11,MONTH(C13:C24),DAY($B12:$AF24))</f>
        <v>0</v>
      </c>
      <c r="E13" s="434">
        <f ca="1">DATE(Calendrier!D11,MONTH(D13:D24),DAY($B12:$AF24))</f>
        <v>0</v>
      </c>
      <c r="F13" s="434">
        <f ca="1">DATE(Calendrier!E11,MONTH(E13:E24),DAY($B12:$AF24))</f>
        <v>0</v>
      </c>
      <c r="G13" s="434">
        <f ca="1">DATE(Calendrier!F11,MONTH(F13:F24),DAY($B12:$AF24))</f>
        <v>0</v>
      </c>
      <c r="H13" s="434">
        <f ca="1">DATE(Calendrier!G11,MONTH(G13:G24),DAY($B12:$AF24))</f>
        <v>0</v>
      </c>
      <c r="I13" s="434">
        <f ca="1">DATE(Calendrier!H11,MONTH(H13:H24),DAY($B12:$AF24))</f>
        <v>0</v>
      </c>
      <c r="J13" s="434">
        <f ca="1">DATE(Calendrier!I11,MONTH(I13:I24),DAY($B12:$AF24))</f>
        <v>0</v>
      </c>
      <c r="K13" s="434">
        <f ca="1">DATE(Calendrier!J11,MONTH(J13:J24),DAY($B12:$AF24))</f>
        <v>0</v>
      </c>
      <c r="L13" s="434">
        <f ca="1">DATE(Calendrier!K11,MONTH(K13:K24),DAY($B12:$AF24))</f>
        <v>0</v>
      </c>
      <c r="M13" s="434">
        <f ca="1">DATE(Calendrier!L11,MONTH(L13:L24),DAY($B12:$AF24))</f>
        <v>0</v>
      </c>
      <c r="N13" s="434">
        <f ca="1">DATE(Calendrier!M11,MONTH(M13:M24),DAY($B12:$AF24))</f>
        <v>0</v>
      </c>
      <c r="O13" s="434">
        <f ca="1">DATE(Calendrier!N11,MONTH(N13:N24),DAY($B12:$AF24))</f>
        <v>0</v>
      </c>
      <c r="P13" s="434">
        <f ca="1">DATE(Calendrier!O11,MONTH(O13:O24),DAY($B12:$AF24))</f>
        <v>0</v>
      </c>
      <c r="Q13" s="434">
        <f ca="1">DATE(Calendrier!P11,MONTH(P13:P24),DAY($B12:$AF24))</f>
        <v>0</v>
      </c>
      <c r="R13" s="434">
        <f ca="1">DATE(Calendrier!Q11,MONTH(Q13:Q24),DAY($B12:$AF24))</f>
        <v>0</v>
      </c>
      <c r="S13" s="434">
        <f ca="1">DATE(Calendrier!R11,MONTH(R13:R24),DAY($B12:$AF24))</f>
        <v>0</v>
      </c>
      <c r="T13" s="434">
        <f ca="1">DATE(Calendrier!S11,MONTH(S13:S24),DAY($B12:$AF24))</f>
        <v>0</v>
      </c>
      <c r="U13" s="434">
        <f ca="1">DATE(Calendrier!T11,MONTH(T13:T24),DAY($B12:$AF24))</f>
        <v>0</v>
      </c>
      <c r="V13" s="434">
        <f ca="1">DATE(Calendrier!U11,MONTH(U13:U24),DAY($B12:$AF24))</f>
        <v>0</v>
      </c>
      <c r="W13" s="434">
        <f ca="1">DATE(Calendrier!V11,MONTH(V13:V24),DAY($B12:$AF24))</f>
        <v>0</v>
      </c>
      <c r="X13" s="434">
        <f ca="1">DATE(Calendrier!W11,MONTH(W13:W24),DAY($B12:$AF24))</f>
        <v>0</v>
      </c>
      <c r="Y13" s="434">
        <f ca="1">DATE(Calendrier!X11,MONTH(X13:X24),DAY($B12:$AF24))</f>
        <v>0</v>
      </c>
      <c r="Z13" s="434">
        <f ca="1">DATE(Calendrier!Y11,MONTH(Y13:Y24),DAY($B12:$AF24))</f>
        <v>0</v>
      </c>
      <c r="AA13" s="434">
        <f ca="1">DATE(Calendrier!Z11,MONTH(Z13:Z24),DAY($B12:$AF24))</f>
        <v>0</v>
      </c>
      <c r="AB13" s="434">
        <f ca="1">DATE(Calendrier!AA11,MONTH(AA13:AA24),DAY($B12:$AF24))</f>
        <v>0</v>
      </c>
      <c r="AC13" s="434">
        <f ca="1">DATE(Calendrier!AB11,MONTH(AB13:AB24),DAY($B12:$AF24))</f>
        <v>0</v>
      </c>
      <c r="AD13" s="434">
        <f ca="1">DATE(Calendrier!AC11,MONTH(AC13:AC24),DAY($B12:$AF24))</f>
        <v>0</v>
      </c>
      <c r="AE13" s="434">
        <f ca="1">DATE(Calendrier!AD11,MONTH(AD13:AD24),DAY($B12:$AF24))</f>
        <v>0</v>
      </c>
      <c r="AF13" s="436">
        <f ca="1">DATE(Calendrier!AE11,MONTH(AE13:AE24),DAY($B12:$AF24))</f>
        <v>0</v>
      </c>
    </row>
    <row r="14" spans="1:42" ht="15.75" thickBot="1" x14ac:dyDescent="0.3">
      <c r="A14" s="427">
        <f>DATE(Calendrier!A12,ROW(14:25)-2,1)</f>
        <v>336</v>
      </c>
      <c r="B14" s="438">
        <f ca="1">DATE(Calendrier!A12,MONTH(A14:A25),DAY($B13:$AF25))</f>
        <v>0</v>
      </c>
      <c r="C14" s="439">
        <f ca="1">DATE(Calendrier!B12,MONTH(B14:B25),DAY($B13:$AF25))</f>
        <v>0</v>
      </c>
      <c r="D14" s="439">
        <f ca="1">DATE(Calendrier!C12,MONTH(C14:C25),DAY($B13:$AF25))</f>
        <v>0</v>
      </c>
      <c r="E14" s="439">
        <f ca="1">DATE(Calendrier!D12,MONTH(D14:D25),DAY($B13:$AF25))</f>
        <v>0</v>
      </c>
      <c r="F14" s="439">
        <f ca="1">DATE(Calendrier!E12,MONTH(E14:E25),DAY($B13:$AF25))</f>
        <v>0</v>
      </c>
      <c r="G14" s="439">
        <f ca="1">DATE(Calendrier!F12,MONTH(F14:F25),DAY($B13:$AF25))</f>
        <v>0</v>
      </c>
      <c r="H14" s="439">
        <f ca="1">DATE(Calendrier!G12,MONTH(G14:G25),DAY($B13:$AF25))</f>
        <v>0</v>
      </c>
      <c r="I14" s="439">
        <f ca="1">DATE(Calendrier!H12,MONTH(H14:H25),DAY($B13:$AF25))</f>
        <v>0</v>
      </c>
      <c r="J14" s="439">
        <f ca="1">DATE(Calendrier!I12,MONTH(I14:I25),DAY($B13:$AF25))</f>
        <v>0</v>
      </c>
      <c r="K14" s="439">
        <f ca="1">DATE(Calendrier!J12,MONTH(J14:J25),DAY($B13:$AF25))</f>
        <v>0</v>
      </c>
      <c r="L14" s="439">
        <f ca="1">DATE(Calendrier!K12,MONTH(K14:K25),DAY($B13:$AF25))</f>
        <v>0</v>
      </c>
      <c r="M14" s="439">
        <f ca="1">DATE(Calendrier!L12,MONTH(L14:L25),DAY($B13:$AF25))</f>
        <v>0</v>
      </c>
      <c r="N14" s="439">
        <f ca="1">DATE(Calendrier!M12,MONTH(M14:M25),DAY($B13:$AF25))</f>
        <v>0</v>
      </c>
      <c r="O14" s="439">
        <f ca="1">DATE(Calendrier!N12,MONTH(N14:N25),DAY($B13:$AF25))</f>
        <v>0</v>
      </c>
      <c r="P14" s="439">
        <f ca="1">DATE(Calendrier!O12,MONTH(O14:O25),DAY($B13:$AF25))</f>
        <v>0</v>
      </c>
      <c r="Q14" s="439">
        <f ca="1">DATE(Calendrier!P12,MONTH(P14:P25),DAY($B13:$AF25))</f>
        <v>0</v>
      </c>
      <c r="R14" s="439">
        <f ca="1">DATE(Calendrier!Q12,MONTH(Q14:Q25),DAY($B13:$AF25))</f>
        <v>0</v>
      </c>
      <c r="S14" s="439">
        <f ca="1">DATE(Calendrier!R12,MONTH(R14:R25),DAY($B13:$AF25))</f>
        <v>0</v>
      </c>
      <c r="T14" s="439">
        <f ca="1">DATE(Calendrier!S12,MONTH(S14:S25),DAY($B13:$AF25))</f>
        <v>0</v>
      </c>
      <c r="U14" s="439">
        <f ca="1">DATE(Calendrier!T12,MONTH(T14:T25),DAY($B13:$AF25))</f>
        <v>0</v>
      </c>
      <c r="V14" s="439">
        <f ca="1">DATE(Calendrier!U12,MONTH(U14:U25),DAY($B13:$AF25))</f>
        <v>0</v>
      </c>
      <c r="W14" s="439">
        <f ca="1">DATE(Calendrier!V12,MONTH(V14:V25),DAY($B13:$AF25))</f>
        <v>0</v>
      </c>
      <c r="X14" s="439">
        <f ca="1">DATE(Calendrier!W12,MONTH(W14:W25),DAY($B13:$AF25))</f>
        <v>0</v>
      </c>
      <c r="Y14" s="439">
        <f ca="1">DATE(Calendrier!X12,MONTH(X14:X25),DAY($B13:$AF25))</f>
        <v>0</v>
      </c>
      <c r="Z14" s="439">
        <f ca="1">DATE(Calendrier!Y12,MONTH(Y14:Y25),DAY($B13:$AF25))</f>
        <v>0</v>
      </c>
      <c r="AA14" s="439">
        <f ca="1">DATE(Calendrier!Z12,MONTH(Z14:Z25),DAY($B13:$AF25))</f>
        <v>0</v>
      </c>
      <c r="AB14" s="439">
        <f ca="1">DATE(Calendrier!AA12,MONTH(AA14:AA25),DAY($B13:$AF25))</f>
        <v>0</v>
      </c>
      <c r="AC14" s="439">
        <f ca="1">DATE(Calendrier!AB12,MONTH(AB14:AB25),DAY($B13:$AF25))</f>
        <v>0</v>
      </c>
      <c r="AD14" s="439">
        <f ca="1">DATE(Calendrier!AC12,MONTH(AC14:AC25),DAY($B13:$AF25))</f>
        <v>0</v>
      </c>
      <c r="AE14" s="439">
        <f ca="1">DATE(Calendrier!AD12,MONTH(AD14:AD25),DAY($B13:$AF25))</f>
        <v>0</v>
      </c>
      <c r="AF14" s="440">
        <f ca="1">DATE(Calendrier!AE12,MONTH(AE14:AE25),DAY($B13:$AF25))</f>
        <v>0</v>
      </c>
    </row>
    <row r="15" spans="1:42" x14ac:dyDescent="0.25">
      <c r="A15" s="113"/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</row>
    <row r="16" spans="1:42" ht="15.75" thickBot="1" x14ac:dyDescent="0.3">
      <c r="AE16" s="398"/>
      <c r="AF16" s="398"/>
      <c r="AG16" s="398"/>
      <c r="AH16" s="398"/>
      <c r="AM16" s="116"/>
      <c r="AN16" s="116"/>
      <c r="AO16" s="116"/>
      <c r="AP16" s="116"/>
    </row>
    <row r="17" spans="1:42" ht="15.75" thickBot="1" x14ac:dyDescent="0.3">
      <c r="A17" s="117"/>
      <c r="B17" s="117"/>
      <c r="C17" s="399" t="s">
        <v>25</v>
      </c>
      <c r="D17" s="399"/>
      <c r="E17" s="399"/>
      <c r="F17" s="399" t="s">
        <v>109</v>
      </c>
      <c r="G17" s="399"/>
      <c r="H17" s="399"/>
      <c r="I17" s="400" t="s">
        <v>110</v>
      </c>
      <c r="J17" s="400"/>
      <c r="K17" s="400"/>
      <c r="L17" s="399" t="s">
        <v>111</v>
      </c>
      <c r="M17" s="399"/>
      <c r="N17" s="399"/>
      <c r="O17" s="400" t="s">
        <v>112</v>
      </c>
      <c r="P17" s="400"/>
      <c r="Q17" s="400"/>
      <c r="R17" s="378" t="s">
        <v>22</v>
      </c>
      <c r="S17" s="378"/>
      <c r="T17" s="378"/>
      <c r="U17" s="378" t="s">
        <v>30</v>
      </c>
      <c r="V17" s="378"/>
      <c r="W17" s="378"/>
      <c r="X17" s="378" t="s">
        <v>113</v>
      </c>
      <c r="Y17" s="378"/>
      <c r="Z17" s="378" t="s">
        <v>19</v>
      </c>
      <c r="AA17" s="378"/>
      <c r="AB17" s="378" t="s">
        <v>114</v>
      </c>
      <c r="AC17" s="378"/>
      <c r="AD17" s="378"/>
      <c r="AE17" s="379" t="s">
        <v>115</v>
      </c>
      <c r="AF17" s="380"/>
      <c r="AG17" s="380"/>
      <c r="AH17" s="381"/>
      <c r="AI17" s="382" t="s">
        <v>116</v>
      </c>
      <c r="AJ17" s="382"/>
      <c r="AK17" s="382"/>
      <c r="AM17" s="118"/>
      <c r="AN17" s="118"/>
      <c r="AO17" s="119"/>
      <c r="AP17" s="119"/>
    </row>
    <row r="18" spans="1:42" x14ac:dyDescent="0.25">
      <c r="A18" s="383" t="s">
        <v>97</v>
      </c>
      <c r="B18" s="383"/>
      <c r="C18" s="384"/>
      <c r="D18" s="385"/>
      <c r="E18" s="386"/>
      <c r="F18" s="387"/>
      <c r="G18" s="387"/>
      <c r="H18" s="388"/>
      <c r="I18" s="389"/>
      <c r="J18" s="389"/>
      <c r="K18" s="390"/>
      <c r="L18" s="391"/>
      <c r="M18" s="391"/>
      <c r="N18" s="391"/>
      <c r="O18" s="392"/>
      <c r="P18" s="393"/>
      <c r="Q18" s="394"/>
      <c r="R18" s="395"/>
      <c r="S18" s="396"/>
      <c r="T18" s="397"/>
      <c r="U18" s="401"/>
      <c r="V18" s="402"/>
      <c r="W18" s="403"/>
      <c r="X18" s="404"/>
      <c r="Y18" s="405"/>
      <c r="Z18" s="406"/>
      <c r="AA18" s="407"/>
      <c r="AB18" s="408"/>
      <c r="AC18" s="409"/>
      <c r="AD18" s="410"/>
      <c r="AE18" s="411"/>
      <c r="AF18" s="412"/>
      <c r="AG18" s="412"/>
      <c r="AH18" s="413"/>
      <c r="AI18" s="375"/>
      <c r="AJ18" s="376"/>
      <c r="AK18" s="377"/>
      <c r="AM18" s="118"/>
      <c r="AN18" s="118"/>
      <c r="AO18" s="119"/>
      <c r="AP18" s="119"/>
    </row>
    <row r="19" spans="1:42" x14ac:dyDescent="0.25">
      <c r="A19" s="374" t="s">
        <v>98</v>
      </c>
      <c r="B19" s="374"/>
      <c r="C19" s="354"/>
      <c r="D19" s="355"/>
      <c r="E19" s="356"/>
      <c r="F19" s="357"/>
      <c r="G19" s="358"/>
      <c r="H19" s="359"/>
      <c r="I19" s="360"/>
      <c r="J19" s="360"/>
      <c r="K19" s="361"/>
      <c r="L19" s="362"/>
      <c r="M19" s="362"/>
      <c r="N19" s="362"/>
      <c r="O19" s="363"/>
      <c r="P19" s="364"/>
      <c r="Q19" s="365"/>
      <c r="R19" s="366"/>
      <c r="S19" s="367"/>
      <c r="T19" s="368"/>
      <c r="U19" s="369"/>
      <c r="V19" s="370"/>
      <c r="W19" s="371"/>
      <c r="X19" s="372"/>
      <c r="Y19" s="373"/>
      <c r="Z19" s="342"/>
      <c r="AA19" s="343"/>
      <c r="AB19" s="344"/>
      <c r="AC19" s="345"/>
      <c r="AD19" s="346"/>
      <c r="AE19" s="347"/>
      <c r="AF19" s="348"/>
      <c r="AG19" s="348"/>
      <c r="AH19" s="349"/>
      <c r="AI19" s="350"/>
      <c r="AJ19" s="351"/>
      <c r="AK19" s="352"/>
      <c r="AM19" s="118"/>
      <c r="AN19" s="118"/>
      <c r="AO19" s="119"/>
      <c r="AP19" s="119"/>
    </row>
    <row r="20" spans="1:42" x14ac:dyDescent="0.25">
      <c r="A20" s="374" t="s">
        <v>99</v>
      </c>
      <c r="B20" s="374"/>
      <c r="C20" s="354"/>
      <c r="D20" s="355"/>
      <c r="E20" s="356"/>
      <c r="F20" s="357"/>
      <c r="G20" s="358"/>
      <c r="H20" s="359"/>
      <c r="I20" s="360"/>
      <c r="J20" s="360"/>
      <c r="K20" s="361"/>
      <c r="L20" s="362"/>
      <c r="M20" s="362"/>
      <c r="N20" s="362"/>
      <c r="O20" s="363"/>
      <c r="P20" s="364"/>
      <c r="Q20" s="365"/>
      <c r="R20" s="366"/>
      <c r="S20" s="367"/>
      <c r="T20" s="368"/>
      <c r="U20" s="369"/>
      <c r="V20" s="370"/>
      <c r="W20" s="371"/>
      <c r="X20" s="372"/>
      <c r="Y20" s="373"/>
      <c r="Z20" s="342"/>
      <c r="AA20" s="343"/>
      <c r="AB20" s="344"/>
      <c r="AC20" s="345"/>
      <c r="AD20" s="346"/>
      <c r="AE20" s="347"/>
      <c r="AF20" s="348"/>
      <c r="AG20" s="348"/>
      <c r="AH20" s="349"/>
      <c r="AI20" s="350"/>
      <c r="AJ20" s="351"/>
      <c r="AK20" s="352"/>
      <c r="AM20" s="118"/>
      <c r="AN20" s="118"/>
      <c r="AO20" s="119"/>
      <c r="AP20" s="119"/>
    </row>
    <row r="21" spans="1:42" x14ac:dyDescent="0.25">
      <c r="A21" s="374" t="s">
        <v>100</v>
      </c>
      <c r="B21" s="374"/>
      <c r="C21" s="354"/>
      <c r="D21" s="355"/>
      <c r="E21" s="356"/>
      <c r="F21" s="357"/>
      <c r="G21" s="358"/>
      <c r="H21" s="359"/>
      <c r="I21" s="360"/>
      <c r="J21" s="360"/>
      <c r="K21" s="361"/>
      <c r="L21" s="362"/>
      <c r="M21" s="362"/>
      <c r="N21" s="362"/>
      <c r="O21" s="363"/>
      <c r="P21" s="364"/>
      <c r="Q21" s="365"/>
      <c r="R21" s="366"/>
      <c r="S21" s="367"/>
      <c r="T21" s="368"/>
      <c r="U21" s="369"/>
      <c r="V21" s="370"/>
      <c r="W21" s="371"/>
      <c r="X21" s="372"/>
      <c r="Y21" s="373"/>
      <c r="Z21" s="342"/>
      <c r="AA21" s="343"/>
      <c r="AB21" s="344"/>
      <c r="AC21" s="345"/>
      <c r="AD21" s="346"/>
      <c r="AE21" s="347"/>
      <c r="AF21" s="348"/>
      <c r="AG21" s="348"/>
      <c r="AH21" s="349"/>
      <c r="AI21" s="350"/>
      <c r="AJ21" s="351"/>
      <c r="AK21" s="352"/>
      <c r="AM21" s="118"/>
      <c r="AN21" s="118"/>
      <c r="AO21" s="119"/>
      <c r="AP21" s="119"/>
    </row>
    <row r="22" spans="1:42" x14ac:dyDescent="0.25">
      <c r="A22" s="374" t="s">
        <v>101</v>
      </c>
      <c r="B22" s="374"/>
      <c r="C22" s="354"/>
      <c r="D22" s="355"/>
      <c r="E22" s="356"/>
      <c r="F22" s="357"/>
      <c r="G22" s="358"/>
      <c r="H22" s="359"/>
      <c r="I22" s="360"/>
      <c r="J22" s="360"/>
      <c r="K22" s="361"/>
      <c r="L22" s="362"/>
      <c r="M22" s="362"/>
      <c r="N22" s="362"/>
      <c r="O22" s="363"/>
      <c r="P22" s="364"/>
      <c r="Q22" s="365"/>
      <c r="R22" s="366"/>
      <c r="S22" s="367"/>
      <c r="T22" s="368"/>
      <c r="U22" s="369"/>
      <c r="V22" s="370"/>
      <c r="W22" s="371"/>
      <c r="X22" s="372"/>
      <c r="Y22" s="373"/>
      <c r="Z22" s="342"/>
      <c r="AA22" s="343"/>
      <c r="AB22" s="344"/>
      <c r="AC22" s="345"/>
      <c r="AD22" s="346"/>
      <c r="AE22" s="347"/>
      <c r="AF22" s="348"/>
      <c r="AG22" s="348"/>
      <c r="AH22" s="349"/>
      <c r="AI22" s="350"/>
      <c r="AJ22" s="351"/>
      <c r="AK22" s="352"/>
      <c r="AM22" s="118"/>
      <c r="AN22" s="118"/>
      <c r="AO22" s="119"/>
      <c r="AP22" s="119"/>
    </row>
    <row r="23" spans="1:42" x14ac:dyDescent="0.25">
      <c r="A23" s="374" t="s">
        <v>102</v>
      </c>
      <c r="B23" s="374"/>
      <c r="C23" s="354"/>
      <c r="D23" s="355"/>
      <c r="E23" s="356"/>
      <c r="F23" s="357"/>
      <c r="G23" s="358"/>
      <c r="H23" s="359"/>
      <c r="I23" s="360"/>
      <c r="J23" s="360"/>
      <c r="K23" s="361"/>
      <c r="L23" s="362"/>
      <c r="M23" s="362"/>
      <c r="N23" s="362"/>
      <c r="O23" s="363"/>
      <c r="P23" s="364"/>
      <c r="Q23" s="365"/>
      <c r="R23" s="366"/>
      <c r="S23" s="367"/>
      <c r="T23" s="368"/>
      <c r="U23" s="369"/>
      <c r="V23" s="370"/>
      <c r="W23" s="371"/>
      <c r="X23" s="372"/>
      <c r="Y23" s="373"/>
      <c r="Z23" s="342"/>
      <c r="AA23" s="343"/>
      <c r="AB23" s="344"/>
      <c r="AC23" s="345"/>
      <c r="AD23" s="346"/>
      <c r="AE23" s="347"/>
      <c r="AF23" s="348"/>
      <c r="AG23" s="348"/>
      <c r="AH23" s="349"/>
      <c r="AI23" s="350"/>
      <c r="AJ23" s="351"/>
      <c r="AK23" s="352"/>
      <c r="AM23" s="118"/>
      <c r="AN23" s="118"/>
      <c r="AO23" s="119"/>
      <c r="AP23" s="119"/>
    </row>
    <row r="24" spans="1:42" x14ac:dyDescent="0.25">
      <c r="A24" s="374" t="s">
        <v>103</v>
      </c>
      <c r="B24" s="374"/>
      <c r="C24" s="354"/>
      <c r="D24" s="355"/>
      <c r="E24" s="356"/>
      <c r="F24" s="357"/>
      <c r="G24" s="358"/>
      <c r="H24" s="359"/>
      <c r="I24" s="360"/>
      <c r="J24" s="360"/>
      <c r="K24" s="361"/>
      <c r="L24" s="362"/>
      <c r="M24" s="362"/>
      <c r="N24" s="362"/>
      <c r="O24" s="363"/>
      <c r="P24" s="364"/>
      <c r="Q24" s="365"/>
      <c r="R24" s="366"/>
      <c r="S24" s="367"/>
      <c r="T24" s="368"/>
      <c r="U24" s="369"/>
      <c r="V24" s="370"/>
      <c r="W24" s="371"/>
      <c r="X24" s="372"/>
      <c r="Y24" s="373"/>
      <c r="Z24" s="342"/>
      <c r="AA24" s="343"/>
      <c r="AB24" s="344"/>
      <c r="AC24" s="345"/>
      <c r="AD24" s="346"/>
      <c r="AE24" s="347"/>
      <c r="AF24" s="348"/>
      <c r="AG24" s="348"/>
      <c r="AH24" s="349"/>
      <c r="AI24" s="350"/>
      <c r="AJ24" s="351"/>
      <c r="AK24" s="352"/>
      <c r="AM24" s="118"/>
      <c r="AN24" s="118"/>
      <c r="AO24" s="119"/>
      <c r="AP24" s="119"/>
    </row>
    <row r="25" spans="1:42" x14ac:dyDescent="0.25">
      <c r="A25" s="374" t="s">
        <v>104</v>
      </c>
      <c r="B25" s="374"/>
      <c r="C25" s="354"/>
      <c r="D25" s="355"/>
      <c r="E25" s="356"/>
      <c r="F25" s="357"/>
      <c r="G25" s="358"/>
      <c r="H25" s="359"/>
      <c r="I25" s="360"/>
      <c r="J25" s="360"/>
      <c r="K25" s="361"/>
      <c r="L25" s="362"/>
      <c r="M25" s="362"/>
      <c r="N25" s="362"/>
      <c r="O25" s="363"/>
      <c r="P25" s="364"/>
      <c r="Q25" s="365"/>
      <c r="R25" s="366"/>
      <c r="S25" s="367"/>
      <c r="T25" s="368"/>
      <c r="U25" s="369"/>
      <c r="V25" s="370"/>
      <c r="W25" s="371"/>
      <c r="X25" s="372"/>
      <c r="Y25" s="373"/>
      <c r="Z25" s="342"/>
      <c r="AA25" s="343"/>
      <c r="AB25" s="344"/>
      <c r="AC25" s="345"/>
      <c r="AD25" s="346"/>
      <c r="AE25" s="347"/>
      <c r="AF25" s="348"/>
      <c r="AG25" s="348"/>
      <c r="AH25" s="349"/>
      <c r="AI25" s="350"/>
      <c r="AJ25" s="351"/>
      <c r="AK25" s="352"/>
      <c r="AM25" s="118"/>
      <c r="AN25" s="118"/>
      <c r="AO25" s="119"/>
      <c r="AP25" s="119"/>
    </row>
    <row r="26" spans="1:42" x14ac:dyDescent="0.25">
      <c r="A26" s="374" t="s">
        <v>105</v>
      </c>
      <c r="B26" s="374"/>
      <c r="C26" s="354"/>
      <c r="D26" s="355"/>
      <c r="E26" s="356"/>
      <c r="F26" s="357"/>
      <c r="G26" s="358"/>
      <c r="H26" s="359"/>
      <c r="I26" s="360"/>
      <c r="J26" s="360"/>
      <c r="K26" s="361"/>
      <c r="L26" s="362"/>
      <c r="M26" s="362"/>
      <c r="N26" s="362"/>
      <c r="O26" s="363"/>
      <c r="P26" s="364"/>
      <c r="Q26" s="365"/>
      <c r="R26" s="366"/>
      <c r="S26" s="367"/>
      <c r="T26" s="368"/>
      <c r="U26" s="369"/>
      <c r="V26" s="370"/>
      <c r="W26" s="371"/>
      <c r="X26" s="372"/>
      <c r="Y26" s="373"/>
      <c r="Z26" s="342"/>
      <c r="AA26" s="343"/>
      <c r="AB26" s="344"/>
      <c r="AC26" s="345"/>
      <c r="AD26" s="346"/>
      <c r="AE26" s="347"/>
      <c r="AF26" s="348"/>
      <c r="AG26" s="348"/>
      <c r="AH26" s="349"/>
      <c r="AI26" s="350"/>
      <c r="AJ26" s="351"/>
      <c r="AK26" s="352"/>
      <c r="AM26" s="118"/>
      <c r="AN26" s="118"/>
      <c r="AO26" s="119"/>
      <c r="AP26" s="119"/>
    </row>
    <row r="27" spans="1:42" x14ac:dyDescent="0.25">
      <c r="A27" s="374" t="s">
        <v>106</v>
      </c>
      <c r="B27" s="374"/>
      <c r="C27" s="354"/>
      <c r="D27" s="355"/>
      <c r="E27" s="356"/>
      <c r="F27" s="357"/>
      <c r="G27" s="358"/>
      <c r="H27" s="359"/>
      <c r="I27" s="360"/>
      <c r="J27" s="360"/>
      <c r="K27" s="361"/>
      <c r="L27" s="362"/>
      <c r="M27" s="362"/>
      <c r="N27" s="362"/>
      <c r="O27" s="363"/>
      <c r="P27" s="364"/>
      <c r="Q27" s="365"/>
      <c r="R27" s="366"/>
      <c r="S27" s="367"/>
      <c r="T27" s="368"/>
      <c r="U27" s="369"/>
      <c r="V27" s="370"/>
      <c r="W27" s="371"/>
      <c r="X27" s="372"/>
      <c r="Y27" s="373"/>
      <c r="Z27" s="342"/>
      <c r="AA27" s="343"/>
      <c r="AB27" s="344"/>
      <c r="AC27" s="345"/>
      <c r="AD27" s="346"/>
      <c r="AE27" s="347"/>
      <c r="AF27" s="348"/>
      <c r="AG27" s="348"/>
      <c r="AH27" s="349"/>
      <c r="AI27" s="350"/>
      <c r="AJ27" s="351"/>
      <c r="AK27" s="352"/>
      <c r="AM27" s="118"/>
      <c r="AN27" s="118"/>
      <c r="AO27" s="119"/>
      <c r="AP27" s="119"/>
    </row>
    <row r="28" spans="1:42" ht="13.5" customHeight="1" x14ac:dyDescent="0.25">
      <c r="A28" s="374" t="s">
        <v>107</v>
      </c>
      <c r="B28" s="374"/>
      <c r="C28" s="354"/>
      <c r="D28" s="355"/>
      <c r="E28" s="356"/>
      <c r="F28" s="357"/>
      <c r="G28" s="358"/>
      <c r="H28" s="359"/>
      <c r="I28" s="360"/>
      <c r="J28" s="360"/>
      <c r="K28" s="361"/>
      <c r="L28" s="362"/>
      <c r="M28" s="362"/>
      <c r="N28" s="362"/>
      <c r="O28" s="363"/>
      <c r="P28" s="364"/>
      <c r="Q28" s="365"/>
      <c r="R28" s="366"/>
      <c r="S28" s="367"/>
      <c r="T28" s="368"/>
      <c r="U28" s="369"/>
      <c r="V28" s="370"/>
      <c r="W28" s="371"/>
      <c r="X28" s="372"/>
      <c r="Y28" s="373"/>
      <c r="Z28" s="342"/>
      <c r="AA28" s="343"/>
      <c r="AB28" s="344"/>
      <c r="AC28" s="345"/>
      <c r="AD28" s="346"/>
      <c r="AE28" s="347"/>
      <c r="AF28" s="348"/>
      <c r="AG28" s="348"/>
      <c r="AH28" s="349"/>
      <c r="AI28" s="350"/>
      <c r="AJ28" s="351"/>
      <c r="AK28" s="352"/>
      <c r="AM28" s="118"/>
      <c r="AN28" s="118"/>
      <c r="AO28" s="119"/>
      <c r="AP28" s="119"/>
    </row>
    <row r="29" spans="1:42" ht="15.75" thickBot="1" x14ac:dyDescent="0.3">
      <c r="A29" s="353" t="s">
        <v>108</v>
      </c>
      <c r="B29" s="353"/>
      <c r="C29" s="354"/>
      <c r="D29" s="355"/>
      <c r="E29" s="356"/>
      <c r="F29" s="357"/>
      <c r="G29" s="358"/>
      <c r="H29" s="359"/>
      <c r="I29" s="360"/>
      <c r="J29" s="360"/>
      <c r="K29" s="361"/>
      <c r="L29" s="362"/>
      <c r="M29" s="362"/>
      <c r="N29" s="362"/>
      <c r="O29" s="363"/>
      <c r="P29" s="364"/>
      <c r="Q29" s="365"/>
      <c r="R29" s="366"/>
      <c r="S29" s="367"/>
      <c r="T29" s="368"/>
      <c r="U29" s="369"/>
      <c r="V29" s="370"/>
      <c r="W29" s="371"/>
      <c r="X29" s="372"/>
      <c r="Y29" s="373"/>
      <c r="Z29" s="342"/>
      <c r="AA29" s="343"/>
      <c r="AB29" s="344"/>
      <c r="AC29" s="345"/>
      <c r="AD29" s="346"/>
      <c r="AE29" s="347"/>
      <c r="AF29" s="348"/>
      <c r="AG29" s="348"/>
      <c r="AH29" s="349"/>
      <c r="AI29" s="350"/>
      <c r="AJ29" s="351"/>
      <c r="AK29" s="352"/>
      <c r="AM29" s="120"/>
      <c r="AN29" s="120"/>
      <c r="AO29" s="119"/>
      <c r="AP29" s="119"/>
    </row>
    <row r="30" spans="1:42" ht="16.5" customHeight="1" thickBot="1" x14ac:dyDescent="0.3">
      <c r="A30" s="333" t="s">
        <v>117</v>
      </c>
      <c r="B30" s="333"/>
      <c r="C30" s="334">
        <f>SUM(C18:E29)</f>
        <v>0</v>
      </c>
      <c r="D30" s="334"/>
      <c r="E30" s="334"/>
      <c r="F30" s="335">
        <f>SUM(F18:H29)</f>
        <v>0</v>
      </c>
      <c r="G30" s="335"/>
      <c r="H30" s="335"/>
      <c r="I30" s="336">
        <f>SUM(I18:K29)</f>
        <v>0</v>
      </c>
      <c r="J30" s="336"/>
      <c r="K30" s="336"/>
      <c r="L30" s="337">
        <f>SUM(L18:N29)</f>
        <v>0</v>
      </c>
      <c r="M30" s="337"/>
      <c r="N30" s="337"/>
      <c r="O30" s="338">
        <f>SUM(O18:Q29)</f>
        <v>0</v>
      </c>
      <c r="P30" s="338"/>
      <c r="Q30" s="338"/>
      <c r="R30" s="339">
        <f>SUM(R18:T29)</f>
        <v>0</v>
      </c>
      <c r="S30" s="339"/>
      <c r="T30" s="339"/>
      <c r="U30" s="340">
        <f>SUM(U18:W29)</f>
        <v>0</v>
      </c>
      <c r="V30" s="340"/>
      <c r="W30" s="340"/>
      <c r="X30" s="341">
        <f>SUM(X18:Y29)</f>
        <v>0</v>
      </c>
      <c r="Y30" s="341"/>
      <c r="Z30" s="317">
        <f>SUM(Z18:AA29)</f>
        <v>0</v>
      </c>
      <c r="AA30" s="317"/>
      <c r="AB30" s="318">
        <f>SUM(AB18:AD29)</f>
        <v>0</v>
      </c>
      <c r="AC30" s="318"/>
      <c r="AD30" s="318"/>
      <c r="AE30" s="319">
        <f>SUM(AE18:AH29)</f>
        <v>0</v>
      </c>
      <c r="AF30" s="320"/>
      <c r="AG30" s="320"/>
      <c r="AH30" s="321"/>
      <c r="AI30" s="323">
        <f>SUM(AI18:AK29)</f>
        <v>0</v>
      </c>
      <c r="AJ30" s="323"/>
      <c r="AK30" s="323"/>
      <c r="AM30" s="120"/>
      <c r="AN30" s="120"/>
      <c r="AO30" s="119"/>
      <c r="AP30" s="119"/>
    </row>
    <row r="31" spans="1:42" ht="13.5" customHeight="1" thickBot="1" x14ac:dyDescent="0.3">
      <c r="A31" s="333"/>
      <c r="B31" s="333"/>
      <c r="C31" s="334"/>
      <c r="D31" s="334"/>
      <c r="E31" s="334"/>
      <c r="F31" s="335"/>
      <c r="G31" s="335"/>
      <c r="H31" s="335"/>
      <c r="I31" s="336"/>
      <c r="J31" s="336"/>
      <c r="K31" s="336"/>
      <c r="L31" s="337"/>
      <c r="M31" s="337"/>
      <c r="N31" s="337"/>
      <c r="O31" s="338"/>
      <c r="P31" s="338"/>
      <c r="Q31" s="338"/>
      <c r="R31" s="339"/>
      <c r="S31" s="339"/>
      <c r="T31" s="339"/>
      <c r="U31" s="340"/>
      <c r="V31" s="340"/>
      <c r="W31" s="340"/>
      <c r="X31" s="341"/>
      <c r="Y31" s="341"/>
      <c r="Z31" s="317"/>
      <c r="AA31" s="317"/>
      <c r="AB31" s="318"/>
      <c r="AC31" s="318"/>
      <c r="AD31" s="318"/>
      <c r="AE31" s="322"/>
      <c r="AF31" s="320"/>
      <c r="AG31" s="320"/>
      <c r="AH31" s="321"/>
      <c r="AI31" s="323"/>
      <c r="AJ31" s="323"/>
      <c r="AK31" s="323"/>
    </row>
    <row r="32" spans="1:42" ht="14.1" customHeight="1" thickBot="1" x14ac:dyDescent="0.3">
      <c r="A32" s="121"/>
      <c r="B32" s="121"/>
      <c r="C32" s="122"/>
      <c r="D32" s="123"/>
      <c r="E32" s="123"/>
      <c r="F32" s="123"/>
      <c r="G32" s="124"/>
      <c r="H32" s="124"/>
      <c r="I32" s="124"/>
      <c r="J32" s="125"/>
      <c r="K32" s="126"/>
      <c r="L32" s="125"/>
      <c r="M32" s="125"/>
      <c r="N32" s="125"/>
      <c r="O32" s="324">
        <f>O30*15</f>
        <v>0</v>
      </c>
      <c r="P32" s="324"/>
      <c r="Q32" s="324"/>
      <c r="R32" s="324">
        <f>R30*5.75</f>
        <v>0</v>
      </c>
      <c r="S32" s="324"/>
      <c r="T32" s="324"/>
      <c r="Z32" s="325">
        <f>Z30*2</f>
        <v>0</v>
      </c>
      <c r="AA32" s="325"/>
      <c r="AE32" s="326" t="s">
        <v>118</v>
      </c>
      <c r="AF32" s="327"/>
      <c r="AG32" s="327"/>
      <c r="AH32" s="328"/>
      <c r="AI32" s="329" t="s">
        <v>118</v>
      </c>
      <c r="AJ32" s="329"/>
      <c r="AK32" s="329"/>
    </row>
    <row r="33" spans="1:37" ht="14.1" customHeight="1" thickBot="1" x14ac:dyDescent="0.3">
      <c r="A33" s="127"/>
      <c r="B33" s="127"/>
      <c r="C33" s="127"/>
      <c r="D33" s="127"/>
      <c r="E33" s="127"/>
      <c r="F33" s="127"/>
      <c r="G33" s="127"/>
      <c r="H33" s="127"/>
      <c r="I33" s="127"/>
      <c r="J33" s="128"/>
      <c r="K33" s="128"/>
      <c r="L33" s="128"/>
      <c r="O33" s="324"/>
      <c r="P33" s="324"/>
      <c r="Q33" s="324"/>
      <c r="R33" s="324"/>
      <c r="S33" s="324"/>
      <c r="T33" s="324"/>
      <c r="Z33" s="325"/>
      <c r="AA33" s="325"/>
      <c r="AE33" s="330">
        <f>AE37-AE30</f>
        <v>30</v>
      </c>
      <c r="AF33" s="331"/>
      <c r="AG33" s="331"/>
      <c r="AH33" s="332"/>
      <c r="AI33" s="312">
        <f>1588-AI30</f>
        <v>1588</v>
      </c>
      <c r="AJ33" s="312"/>
      <c r="AK33" s="312"/>
    </row>
    <row r="34" spans="1:37" x14ac:dyDescent="0.25">
      <c r="A34" s="129"/>
      <c r="B34" s="129"/>
      <c r="C34" s="129"/>
      <c r="D34" s="129"/>
      <c r="E34" s="129"/>
      <c r="F34" s="129"/>
      <c r="G34" s="129"/>
      <c r="H34" s="129"/>
      <c r="I34" s="129"/>
      <c r="J34" s="120"/>
      <c r="K34" s="129"/>
      <c r="L34" s="129"/>
      <c r="M34" s="129"/>
      <c r="N34" s="129"/>
      <c r="O34" s="129"/>
      <c r="P34" s="129"/>
      <c r="Q34" s="129"/>
      <c r="R34" s="129"/>
      <c r="S34" s="129"/>
      <c r="Y34" s="120"/>
      <c r="AC34" s="127"/>
      <c r="AD34" s="130"/>
      <c r="AE34" s="130"/>
    </row>
    <row r="35" spans="1:37" ht="15.75" x14ac:dyDescent="0.25">
      <c r="A35" s="129"/>
      <c r="B35" s="129"/>
      <c r="C35" s="129"/>
      <c r="D35" s="129"/>
      <c r="E35" s="129"/>
      <c r="F35" s="129"/>
      <c r="G35" s="129"/>
      <c r="H35" s="129"/>
      <c r="I35" s="129"/>
      <c r="J35" s="120"/>
      <c r="K35" s="129"/>
      <c r="L35" s="129"/>
      <c r="M35" s="129"/>
      <c r="N35" s="129"/>
      <c r="O35" s="129"/>
      <c r="P35" s="129"/>
      <c r="Q35" s="129"/>
      <c r="R35" s="129"/>
      <c r="S35" s="129"/>
      <c r="Y35" s="120"/>
      <c r="AA35" s="131"/>
      <c r="AB35" s="131"/>
      <c r="AC35" s="131"/>
      <c r="AD35" s="131"/>
      <c r="AE35" s="132"/>
      <c r="AF35" s="132"/>
      <c r="AG35" s="132"/>
      <c r="AH35" s="132"/>
    </row>
    <row r="36" spans="1:37" ht="15.75" thickBot="1" x14ac:dyDescent="0.3">
      <c r="A36" s="129"/>
      <c r="B36" s="129"/>
      <c r="C36" s="129"/>
      <c r="D36" s="133"/>
      <c r="E36" s="133"/>
      <c r="F36" s="133"/>
      <c r="G36" s="134"/>
      <c r="H36" s="134"/>
      <c r="I36" s="134"/>
      <c r="J36" s="127"/>
      <c r="K36" s="135"/>
      <c r="L36" s="135"/>
      <c r="M36" s="135"/>
      <c r="N36" s="136"/>
      <c r="O36" s="136"/>
      <c r="P36" s="136"/>
      <c r="Q36" s="137"/>
      <c r="R36" s="137"/>
      <c r="S36" s="137"/>
      <c r="Y36" s="116"/>
      <c r="Z36" s="116"/>
      <c r="AA36" s="116"/>
      <c r="AB36" s="116"/>
      <c r="AC36" s="116"/>
      <c r="AD36" s="138"/>
      <c r="AE36" s="138"/>
    </row>
    <row r="37" spans="1:37" ht="16.5" thickBot="1" x14ac:dyDescent="0.25">
      <c r="J37" s="139"/>
      <c r="K37" s="140"/>
      <c r="L37" s="140"/>
      <c r="Y37" s="116"/>
      <c r="Z37" s="116"/>
      <c r="AA37" s="313" t="s">
        <v>119</v>
      </c>
      <c r="AB37" s="314"/>
      <c r="AC37" s="314"/>
      <c r="AD37" s="315"/>
      <c r="AE37" s="316">
        <v>30</v>
      </c>
      <c r="AF37" s="316"/>
      <c r="AG37" s="316"/>
      <c r="AH37" s="316"/>
      <c r="AI37" s="141"/>
    </row>
    <row r="38" spans="1:37" x14ac:dyDescent="0.25">
      <c r="J38" s="142"/>
      <c r="K38" s="143"/>
      <c r="L38" s="143"/>
    </row>
    <row r="39" spans="1:37" x14ac:dyDescent="0.25">
      <c r="J39" s="142"/>
      <c r="K39" s="143"/>
      <c r="L39" s="143"/>
    </row>
    <row r="40" spans="1:37" x14ac:dyDescent="0.25">
      <c r="J40" s="120"/>
      <c r="K40" s="143"/>
      <c r="L40" s="143"/>
    </row>
    <row r="41" spans="1:37" x14ac:dyDescent="0.25">
      <c r="A41" s="144"/>
      <c r="B41" s="144"/>
      <c r="C41" s="144"/>
      <c r="D41" s="144"/>
      <c r="E41" s="144"/>
      <c r="F41" s="144"/>
      <c r="K41" s="143"/>
      <c r="L41" s="143"/>
    </row>
    <row r="42" spans="1:37" x14ac:dyDescent="0.25">
      <c r="A42" s="145"/>
      <c r="B42" s="145"/>
      <c r="C42" s="145"/>
      <c r="D42" s="145"/>
      <c r="E42" s="145"/>
      <c r="F42" s="145"/>
      <c r="G42" s="145"/>
      <c r="H42" s="145"/>
      <c r="I42" s="145"/>
      <c r="K42" s="143"/>
      <c r="L42" s="143"/>
    </row>
    <row r="43" spans="1:37" x14ac:dyDescent="0.25">
      <c r="A43" s="143"/>
      <c r="B43" s="143"/>
      <c r="C43" s="143"/>
      <c r="D43" s="143"/>
      <c r="E43" s="143"/>
      <c r="F43" s="143"/>
      <c r="G43" s="143"/>
      <c r="H43" s="143"/>
      <c r="I43" s="143"/>
      <c r="K43" s="143"/>
      <c r="L43" s="143"/>
    </row>
    <row r="44" spans="1:37" x14ac:dyDescent="0.25">
      <c r="A44" s="143"/>
      <c r="B44" s="143"/>
      <c r="C44" s="143"/>
      <c r="D44" s="143"/>
      <c r="E44" s="143"/>
      <c r="F44" s="143"/>
      <c r="G44" s="146"/>
      <c r="H44" s="146"/>
      <c r="I44" s="146"/>
      <c r="K44" s="143"/>
      <c r="L44" s="143"/>
    </row>
    <row r="45" spans="1:37" x14ac:dyDescent="0.25">
      <c r="K45" s="143"/>
      <c r="L45" s="143"/>
      <c r="AC45" s="147"/>
      <c r="AD45" s="147"/>
      <c r="AE45" s="147"/>
      <c r="AF45" s="147"/>
      <c r="AG45" s="125"/>
      <c r="AH45" s="125"/>
      <c r="AI45" s="125"/>
    </row>
    <row r="46" spans="1:37" x14ac:dyDescent="0.25">
      <c r="K46" s="143"/>
      <c r="L46" s="143"/>
      <c r="AC46" s="125"/>
      <c r="AD46" s="125"/>
      <c r="AE46" s="125"/>
      <c r="AF46" s="125"/>
      <c r="AG46" s="125"/>
      <c r="AH46" s="125"/>
      <c r="AI46" s="125"/>
    </row>
    <row r="47" spans="1:37" x14ac:dyDescent="0.25">
      <c r="K47" s="116"/>
      <c r="L47" s="116"/>
    </row>
    <row r="48" spans="1:37" x14ac:dyDescent="0.25">
      <c r="K48" s="116"/>
      <c r="L48" s="116"/>
    </row>
  </sheetData>
  <mergeCells count="191">
    <mergeCell ref="A18:B18"/>
    <mergeCell ref="C18:E18"/>
    <mergeCell ref="F18:H18"/>
    <mergeCell ref="I18:K18"/>
    <mergeCell ref="L18:N18"/>
    <mergeCell ref="O18:Q18"/>
    <mergeCell ref="R18:T18"/>
    <mergeCell ref="AE16:AH16"/>
    <mergeCell ref="C17:E17"/>
    <mergeCell ref="F17:H17"/>
    <mergeCell ref="I17:K17"/>
    <mergeCell ref="L17:N17"/>
    <mergeCell ref="O17:Q17"/>
    <mergeCell ref="R17:T17"/>
    <mergeCell ref="U17:W17"/>
    <mergeCell ref="X17:Y17"/>
    <mergeCell ref="Z17:AA17"/>
    <mergeCell ref="U18:W18"/>
    <mergeCell ref="X18:Y18"/>
    <mergeCell ref="Z18:AA18"/>
    <mergeCell ref="AB18:AD18"/>
    <mergeCell ref="AE18:AH18"/>
    <mergeCell ref="AI18:AK18"/>
    <mergeCell ref="AB17:AD17"/>
    <mergeCell ref="AE17:AH17"/>
    <mergeCell ref="AI17:AK17"/>
    <mergeCell ref="AI19:AK19"/>
    <mergeCell ref="A20:B20"/>
    <mergeCell ref="C20:E20"/>
    <mergeCell ref="F20:H20"/>
    <mergeCell ref="I20:K20"/>
    <mergeCell ref="L20:N20"/>
    <mergeCell ref="O20:Q20"/>
    <mergeCell ref="R20:T20"/>
    <mergeCell ref="U20:W20"/>
    <mergeCell ref="X20:Y20"/>
    <mergeCell ref="R19:T19"/>
    <mergeCell ref="U19:W19"/>
    <mergeCell ref="X19:Y19"/>
    <mergeCell ref="Z19:AA19"/>
    <mergeCell ref="AB19:AD19"/>
    <mergeCell ref="AE19:AH19"/>
    <mergeCell ref="A19:B19"/>
    <mergeCell ref="C19:E19"/>
    <mergeCell ref="F19:H19"/>
    <mergeCell ref="I19:K19"/>
    <mergeCell ref="L19:N19"/>
    <mergeCell ref="O19:Q19"/>
    <mergeCell ref="Z20:AA20"/>
    <mergeCell ref="AB20:AD20"/>
    <mergeCell ref="AE20:AH20"/>
    <mergeCell ref="AI20:AK20"/>
    <mergeCell ref="A21:B21"/>
    <mergeCell ref="C21:E21"/>
    <mergeCell ref="F21:H21"/>
    <mergeCell ref="I21:K21"/>
    <mergeCell ref="L21:N21"/>
    <mergeCell ref="O21:Q21"/>
    <mergeCell ref="AI21:AK21"/>
    <mergeCell ref="R21:T21"/>
    <mergeCell ref="U21:W21"/>
    <mergeCell ref="X21:Y21"/>
    <mergeCell ref="Z21:AA21"/>
    <mergeCell ref="AB21:AD21"/>
    <mergeCell ref="AE21:AH21"/>
    <mergeCell ref="AI22:AK22"/>
    <mergeCell ref="A23:B23"/>
    <mergeCell ref="C23:E23"/>
    <mergeCell ref="F23:H23"/>
    <mergeCell ref="I23:K23"/>
    <mergeCell ref="L23:N23"/>
    <mergeCell ref="O23:Q23"/>
    <mergeCell ref="AI23:AK23"/>
    <mergeCell ref="R23:T23"/>
    <mergeCell ref="U23:W23"/>
    <mergeCell ref="X23:Y23"/>
    <mergeCell ref="Z23:AA23"/>
    <mergeCell ref="AB23:AD23"/>
    <mergeCell ref="AE23:AH23"/>
    <mergeCell ref="A22:B22"/>
    <mergeCell ref="C22:E22"/>
    <mergeCell ref="F22:H22"/>
    <mergeCell ref="I22:K22"/>
    <mergeCell ref="L22:N22"/>
    <mergeCell ref="O22:Q22"/>
    <mergeCell ref="R22:T22"/>
    <mergeCell ref="U22:W22"/>
    <mergeCell ref="X22:Y22"/>
    <mergeCell ref="I24:K24"/>
    <mergeCell ref="L24:N24"/>
    <mergeCell ref="O24:Q24"/>
    <mergeCell ref="R24:T24"/>
    <mergeCell ref="U24:W24"/>
    <mergeCell ref="X24:Y24"/>
    <mergeCell ref="Z22:AA22"/>
    <mergeCell ref="AB22:AD22"/>
    <mergeCell ref="AE22:AH22"/>
    <mergeCell ref="O26:Q26"/>
    <mergeCell ref="R26:T26"/>
    <mergeCell ref="U26:W26"/>
    <mergeCell ref="X26:Y26"/>
    <mergeCell ref="Z24:AA24"/>
    <mergeCell ref="AB24:AD24"/>
    <mergeCell ref="AE24:AH24"/>
    <mergeCell ref="AI24:AK24"/>
    <mergeCell ref="A25:B25"/>
    <mergeCell ref="C25:E25"/>
    <mergeCell ref="F25:H25"/>
    <mergeCell ref="I25:K25"/>
    <mergeCell ref="L25:N25"/>
    <mergeCell ref="O25:Q25"/>
    <mergeCell ref="AI25:AK25"/>
    <mergeCell ref="R25:T25"/>
    <mergeCell ref="U25:W25"/>
    <mergeCell ref="X25:Y25"/>
    <mergeCell ref="Z25:AA25"/>
    <mergeCell ref="AB25:AD25"/>
    <mergeCell ref="AE25:AH25"/>
    <mergeCell ref="A24:B24"/>
    <mergeCell ref="C24:E24"/>
    <mergeCell ref="F24:H24"/>
    <mergeCell ref="U28:W28"/>
    <mergeCell ref="X28:Y28"/>
    <mergeCell ref="Z26:AA26"/>
    <mergeCell ref="AB26:AD26"/>
    <mergeCell ref="AE26:AH26"/>
    <mergeCell ref="AI26:AK26"/>
    <mergeCell ref="A27:B27"/>
    <mergeCell ref="C27:E27"/>
    <mergeCell ref="F27:H27"/>
    <mergeCell ref="I27:K27"/>
    <mergeCell ref="L27:N27"/>
    <mergeCell ref="O27:Q27"/>
    <mergeCell ref="AI27:AK27"/>
    <mergeCell ref="R27:T27"/>
    <mergeCell ref="U27:W27"/>
    <mergeCell ref="X27:Y27"/>
    <mergeCell ref="Z27:AA27"/>
    <mergeCell ref="AB27:AD27"/>
    <mergeCell ref="AE27:AH27"/>
    <mergeCell ref="A26:B26"/>
    <mergeCell ref="C26:E26"/>
    <mergeCell ref="F26:H26"/>
    <mergeCell ref="I26:K26"/>
    <mergeCell ref="L26:N26"/>
    <mergeCell ref="Z28:AA28"/>
    <mergeCell ref="AB28:AD28"/>
    <mergeCell ref="AE28:AH28"/>
    <mergeCell ref="AI28:AK28"/>
    <mergeCell ref="A29:B29"/>
    <mergeCell ref="C29:E29"/>
    <mergeCell ref="F29:H29"/>
    <mergeCell ref="I29:K29"/>
    <mergeCell ref="L29:N29"/>
    <mergeCell ref="O29:Q29"/>
    <mergeCell ref="AI29:AK29"/>
    <mergeCell ref="R29:T29"/>
    <mergeCell ref="U29:W29"/>
    <mergeCell ref="X29:Y29"/>
    <mergeCell ref="Z29:AA29"/>
    <mergeCell ref="AB29:AD29"/>
    <mergeCell ref="AE29:AH29"/>
    <mergeCell ref="A28:B28"/>
    <mergeCell ref="C28:E28"/>
    <mergeCell ref="F28:H28"/>
    <mergeCell ref="I28:K28"/>
    <mergeCell ref="L28:N28"/>
    <mergeCell ref="O28:Q28"/>
    <mergeCell ref="R28:T28"/>
    <mergeCell ref="A30:B31"/>
    <mergeCell ref="C30:E31"/>
    <mergeCell ref="F30:H31"/>
    <mergeCell ref="I30:K31"/>
    <mergeCell ref="L30:N31"/>
    <mergeCell ref="O30:Q31"/>
    <mergeCell ref="R30:T31"/>
    <mergeCell ref="U30:W31"/>
    <mergeCell ref="X30:Y31"/>
    <mergeCell ref="AI33:AK33"/>
    <mergeCell ref="AA37:AD37"/>
    <mergeCell ref="AE37:AH37"/>
    <mergeCell ref="Z30:AA31"/>
    <mergeCell ref="AB30:AD31"/>
    <mergeCell ref="AE30:AH31"/>
    <mergeCell ref="AI30:AK31"/>
    <mergeCell ref="O32:Q33"/>
    <mergeCell ref="R32:T33"/>
    <mergeCell ref="Z32:AA33"/>
    <mergeCell ref="AE32:AH32"/>
    <mergeCell ref="AI32:AK32"/>
    <mergeCell ref="AE33:AH3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Calendrier</vt:lpstr>
      <vt:lpstr>Jan</vt:lpstr>
      <vt:lpstr>Fev</vt:lpstr>
      <vt:lpstr>Mar</vt:lpstr>
      <vt:lpstr>Avr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H.Se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Marc.Aumay</dc:creator>
  <cp:lastModifiedBy>Marc AUMAY</cp:lastModifiedBy>
  <dcterms:created xsi:type="dcterms:W3CDTF">2018-08-14T14:17:00Z</dcterms:created>
  <dcterms:modified xsi:type="dcterms:W3CDTF">2018-08-26T13:15:24Z</dcterms:modified>
</cp:coreProperties>
</file>