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14640" windowHeight="14120" tabRatio="500" activeTab="1"/>
  </bookViews>
  <sheets>
    <sheet name="Prévisionnel" sheetId="1" r:id="rId1"/>
    <sheet name="Plan de tréso" sheetId="2" r:id="rId2"/>
    <sheet name="Renta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4" i="3" l="1"/>
  <c r="Z5" i="3"/>
  <c r="Z6" i="3"/>
  <c r="Z3" i="3"/>
  <c r="X4" i="3"/>
  <c r="X5" i="3"/>
  <c r="X6" i="3"/>
  <c r="X3" i="3"/>
  <c r="V4" i="3"/>
  <c r="V5" i="3"/>
  <c r="V6" i="3"/>
  <c r="V3" i="3"/>
  <c r="T4" i="3"/>
  <c r="T5" i="3"/>
  <c r="T6" i="3"/>
  <c r="T3" i="3"/>
  <c r="R4" i="3"/>
  <c r="R5" i="3"/>
  <c r="R6" i="3"/>
  <c r="R3" i="3"/>
  <c r="P4" i="3"/>
  <c r="P5" i="3"/>
  <c r="P6" i="3"/>
  <c r="P3" i="3"/>
  <c r="N4" i="3"/>
  <c r="N5" i="3"/>
  <c r="N6" i="3"/>
  <c r="N3" i="3"/>
  <c r="L4" i="3"/>
  <c r="L5" i="3"/>
  <c r="L6" i="3"/>
  <c r="L3" i="3"/>
  <c r="J4" i="3"/>
  <c r="J5" i="3"/>
  <c r="J6" i="3"/>
  <c r="J3" i="3"/>
  <c r="H4" i="3"/>
  <c r="H5" i="3"/>
  <c r="H6" i="3"/>
  <c r="H3" i="3"/>
  <c r="F4" i="3"/>
  <c r="F5" i="3"/>
  <c r="F6" i="3"/>
  <c r="F3" i="3"/>
  <c r="D4" i="3"/>
  <c r="D5" i="3"/>
  <c r="D6" i="3"/>
  <c r="D3" i="3"/>
  <c r="D8" i="3"/>
  <c r="L8" i="3"/>
  <c r="N8" i="3"/>
  <c r="P8" i="3"/>
  <c r="R8" i="3"/>
  <c r="T8" i="3"/>
  <c r="V8" i="3"/>
  <c r="X8" i="3"/>
  <c r="Z8" i="3"/>
  <c r="F8" i="3"/>
  <c r="H8" i="3"/>
  <c r="J8" i="3"/>
  <c r="L12" i="3"/>
  <c r="M23" i="2"/>
  <c r="M24" i="2"/>
  <c r="M25" i="2"/>
  <c r="M26" i="2"/>
  <c r="M36" i="2"/>
  <c r="M35" i="2"/>
  <c r="M38" i="2"/>
  <c r="B26" i="2"/>
  <c r="L26" i="2"/>
  <c r="L36" i="2"/>
  <c r="L35" i="2"/>
  <c r="L38" i="2"/>
  <c r="K26" i="2"/>
  <c r="K36" i="2"/>
  <c r="K35" i="2"/>
  <c r="K38" i="2"/>
  <c r="J23" i="2"/>
  <c r="J24" i="2"/>
  <c r="J25" i="2"/>
  <c r="J26" i="2"/>
  <c r="J36" i="2"/>
  <c r="J35" i="2"/>
  <c r="J38" i="2"/>
  <c r="I26" i="2"/>
  <c r="I36" i="2"/>
  <c r="I35" i="2"/>
  <c r="I38" i="2"/>
  <c r="H26" i="2"/>
  <c r="H36" i="2"/>
  <c r="H35" i="2"/>
  <c r="H38" i="2"/>
  <c r="G23" i="2"/>
  <c r="G24" i="2"/>
  <c r="G25" i="2"/>
  <c r="G26" i="2"/>
  <c r="G36" i="2"/>
  <c r="G35" i="2"/>
  <c r="G38" i="2"/>
  <c r="F26" i="2"/>
  <c r="F36" i="2"/>
  <c r="F35" i="2"/>
  <c r="F38" i="2"/>
  <c r="E26" i="2"/>
  <c r="E36" i="2"/>
  <c r="E35" i="2"/>
  <c r="E38" i="2"/>
  <c r="D23" i="2"/>
  <c r="D24" i="2"/>
  <c r="D25" i="2"/>
  <c r="D26" i="2"/>
  <c r="D36" i="2"/>
  <c r="D35" i="2"/>
  <c r="D38" i="2"/>
  <c r="C26" i="2"/>
  <c r="C36" i="2"/>
  <c r="C35" i="2"/>
  <c r="C38" i="2"/>
  <c r="B23" i="2"/>
  <c r="B24" i="2"/>
  <c r="B25" i="2"/>
  <c r="B36" i="2"/>
  <c r="B35" i="2"/>
  <c r="B38" i="2"/>
  <c r="B41" i="2"/>
  <c r="C39" i="2"/>
  <c r="C41" i="2"/>
  <c r="D39" i="2"/>
  <c r="D41" i="2"/>
  <c r="E39" i="2"/>
  <c r="E41" i="2"/>
  <c r="F39" i="2"/>
  <c r="F41" i="2"/>
  <c r="G39" i="2"/>
  <c r="G41" i="2"/>
  <c r="H39" i="2"/>
  <c r="H41" i="2"/>
  <c r="I39" i="2"/>
  <c r="I41" i="2"/>
  <c r="J39" i="2"/>
  <c r="J41" i="2"/>
  <c r="K39" i="2"/>
  <c r="K41" i="2"/>
  <c r="L39" i="2"/>
  <c r="L41" i="2"/>
  <c r="M39" i="2"/>
  <c r="M41" i="2"/>
  <c r="C5" i="1"/>
  <c r="C7" i="1"/>
  <c r="D5" i="1"/>
  <c r="D7" i="1"/>
  <c r="B5" i="1"/>
  <c r="B7" i="1"/>
</calcChain>
</file>

<file path=xl/sharedStrings.xml><?xml version="1.0" encoding="utf-8"?>
<sst xmlns="http://schemas.openxmlformats.org/spreadsheetml/2006/main" count="83" uniqueCount="80">
  <si>
    <t>CA</t>
  </si>
  <si>
    <t>Marge</t>
  </si>
  <si>
    <t>Production totale</t>
  </si>
  <si>
    <t>N</t>
  </si>
  <si>
    <t>N+1</t>
  </si>
  <si>
    <t>N+2</t>
  </si>
  <si>
    <t>Résultat exploit</t>
  </si>
  <si>
    <t>Résultat financier</t>
  </si>
  <si>
    <t>Résultat net</t>
  </si>
  <si>
    <t>janvier</t>
  </si>
  <si>
    <r>
      <t xml:space="preserve">février   </t>
    </r>
    <r>
      <rPr>
        <sz val="8"/>
        <color theme="1"/>
        <rFont val="Calibri"/>
        <family val="2"/>
        <scheme val="minor"/>
      </rPr>
      <t>(4 WE)</t>
    </r>
  </si>
  <si>
    <r>
      <t xml:space="preserve">mars       </t>
    </r>
    <r>
      <rPr>
        <sz val="8"/>
        <color theme="1"/>
        <rFont val="Calibri"/>
        <family val="2"/>
        <scheme val="minor"/>
      </rPr>
      <t>(5 WE)</t>
    </r>
  </si>
  <si>
    <r>
      <t xml:space="preserve">avril        </t>
    </r>
    <r>
      <rPr>
        <sz val="8"/>
        <color theme="1"/>
        <rFont val="Calibri"/>
        <family val="2"/>
        <scheme val="minor"/>
      </rPr>
      <t>(4 WE)</t>
    </r>
  </si>
  <si>
    <r>
      <t xml:space="preserve">mai         </t>
    </r>
    <r>
      <rPr>
        <sz val="8"/>
        <color theme="1"/>
        <rFont val="Calibri"/>
        <family val="2"/>
        <scheme val="minor"/>
      </rPr>
      <t>(5 WE)</t>
    </r>
  </si>
  <si>
    <r>
      <t>juin         (</t>
    </r>
    <r>
      <rPr>
        <sz val="8"/>
        <color theme="1"/>
        <rFont val="Calibri"/>
        <family val="2"/>
        <scheme val="minor"/>
      </rPr>
      <t>4 WE)</t>
    </r>
  </si>
  <si>
    <r>
      <t>juillet</t>
    </r>
    <r>
      <rPr>
        <sz val="8"/>
        <color theme="1"/>
        <rFont val="Calibri"/>
        <family val="2"/>
        <scheme val="minor"/>
      </rPr>
      <t xml:space="preserve">       (4 WE)</t>
    </r>
  </si>
  <si>
    <r>
      <t xml:space="preserve">août        </t>
    </r>
    <r>
      <rPr>
        <sz val="8"/>
        <color theme="1"/>
        <rFont val="Calibri"/>
        <family val="2"/>
        <scheme val="minor"/>
      </rPr>
      <t>(5 WE)</t>
    </r>
  </si>
  <si>
    <r>
      <t>septembre (</t>
    </r>
    <r>
      <rPr>
        <sz val="8"/>
        <color theme="1"/>
        <rFont val="Calibri"/>
        <family val="2"/>
        <scheme val="minor"/>
      </rPr>
      <t>4WE)</t>
    </r>
  </si>
  <si>
    <r>
      <t xml:space="preserve">octobre      </t>
    </r>
    <r>
      <rPr>
        <sz val="8"/>
        <color theme="1"/>
        <rFont val="Calibri"/>
        <family val="2"/>
        <scheme val="minor"/>
      </rPr>
      <t>(4 WE)</t>
    </r>
  </si>
  <si>
    <r>
      <t xml:space="preserve">novembre </t>
    </r>
    <r>
      <rPr>
        <sz val="8"/>
        <color theme="1"/>
        <rFont val="Calibri"/>
        <family val="2"/>
        <scheme val="minor"/>
      </rPr>
      <t>(5 WE)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</si>
  <si>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décembre </t>
    </r>
    <r>
      <rPr>
        <sz val="8"/>
        <color theme="1"/>
        <rFont val="Calibri"/>
        <family val="2"/>
        <scheme val="minor"/>
      </rPr>
      <t>(4 WE)</t>
    </r>
  </si>
  <si>
    <t>RCP (un an payable d'avance)</t>
  </si>
  <si>
    <t>cotisation FNEM</t>
  </si>
  <si>
    <t>location marque (1 mois…)</t>
  </si>
  <si>
    <t>cotisation FIN</t>
  </si>
  <si>
    <t>forfait portable pro</t>
  </si>
  <si>
    <t>Expert comptable</t>
  </si>
  <si>
    <t>forfait compte bancaire</t>
  </si>
  <si>
    <t>Logiciels</t>
  </si>
  <si>
    <t>E-target + abonnemnet  6 mois</t>
  </si>
  <si>
    <t>Wix</t>
  </si>
  <si>
    <t>wo-book</t>
  </si>
  <si>
    <t>Prospection</t>
  </si>
  <si>
    <t>Cartes de visite</t>
  </si>
  <si>
    <t>Flyers</t>
  </si>
  <si>
    <t>Matériel</t>
  </si>
  <si>
    <t>Salaires</t>
  </si>
  <si>
    <t>salaire versé au salarié</t>
  </si>
  <si>
    <t>cotisatin salariales (25 %)</t>
  </si>
  <si>
    <t>cotisations patronnales (38,21 % du salaire )</t>
  </si>
  <si>
    <t>Taxe sur les salaires</t>
  </si>
  <si>
    <t>total salaire</t>
  </si>
  <si>
    <r>
      <t xml:space="preserve">Frais de fonctionnement </t>
    </r>
    <r>
      <rPr>
        <sz val="9"/>
        <color theme="1"/>
        <rFont val="Calibri"/>
        <family val="2"/>
        <scheme val="minor"/>
      </rPr>
      <t>(jours prospection à 50 €)</t>
    </r>
  </si>
  <si>
    <t>Recettes</t>
  </si>
  <si>
    <t>CDP</t>
  </si>
  <si>
    <t>plan cardinal de sondes</t>
  </si>
  <si>
    <t>Expertise</t>
  </si>
  <si>
    <t>cumul mensuel des produits</t>
  </si>
  <si>
    <t>Cumul mensuel des charges</t>
  </si>
  <si>
    <t>Cumul mensuel de trésorerie</t>
  </si>
  <si>
    <t>solde mois précédent</t>
  </si>
  <si>
    <t>Cumul des soldes de trésorerie</t>
  </si>
  <si>
    <t xml:space="preserve">février </t>
  </si>
  <si>
    <t xml:space="preserve">mars  </t>
  </si>
  <si>
    <t xml:space="preserve">avril    </t>
  </si>
  <si>
    <t xml:space="preserve">mai      </t>
  </si>
  <si>
    <t xml:space="preserve">juin   </t>
  </si>
  <si>
    <r>
      <t>juillet</t>
    </r>
    <r>
      <rPr>
        <sz val="8"/>
        <color theme="1"/>
        <rFont val="Calibri"/>
        <family val="2"/>
        <scheme val="minor"/>
      </rPr>
      <t xml:space="preserve"> </t>
    </r>
  </si>
  <si>
    <t xml:space="preserve">août    </t>
  </si>
  <si>
    <t xml:space="preserve">septembre </t>
  </si>
  <si>
    <t xml:space="preserve">octobre   </t>
  </si>
  <si>
    <r>
      <t xml:space="preserve">novembre </t>
    </r>
    <r>
      <rPr>
        <sz val="8"/>
        <color theme="1"/>
        <rFont val="Calibri"/>
        <family val="2"/>
        <scheme val="minor"/>
      </rPr>
      <t/>
    </r>
  </si>
  <si>
    <t xml:space="preserve">décembre </t>
  </si>
  <si>
    <t>Fonds de roulement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</si>
  <si>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</si>
  <si>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</si>
  <si>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</si>
  <si>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</si>
  <si>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</si>
  <si>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</si>
  <si>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</si>
  <si>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</si>
  <si>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</si>
  <si>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</si>
  <si>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</si>
  <si>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</si>
  <si>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 de sonde</t>
  </si>
  <si>
    <t>Huile</t>
  </si>
  <si>
    <t>Produit</t>
  </si>
  <si>
    <t>Prix U ou ML/HT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</si>
</sst>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€&quot;;\-#,##0\ &quot;€&quot;"/>
    <numFmt numFmtId="6" formatCode="#,##0\ &quot;€&quot;;[Red]\-#,##0\ &quot;€&quot;"/>
    <numFmt numFmtId="164" formatCode="#,##0\ &quot;€&quot;"/>
    <numFmt numFmtId="165" formatCode="#,##0.00\ &quot;€&quot;"/>
  </numFmts>
  <fonts count="7" x14ac:knownFonts="1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6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wrapText="1"/>
    </xf>
    <xf numFmtId="6" fontId="0" fillId="0" borderId="2" xfId="0" applyNumberFormat="1" applyBorder="1"/>
    <xf numFmtId="6" fontId="0" fillId="0" borderId="2" xfId="0" applyNumberFormat="1" applyBorder="1" applyAlignment="1">
      <alignment wrapText="1"/>
    </xf>
    <xf numFmtId="0" fontId="2" fillId="0" borderId="2" xfId="0" applyFont="1" applyBorder="1" applyAlignment="1">
      <alignment wrapText="1"/>
    </xf>
    <xf numFmtId="6" fontId="0" fillId="0" borderId="2" xfId="0" applyNumberFormat="1" applyBorder="1" applyAlignment="1">
      <alignment vertical="center" wrapText="1"/>
    </xf>
    <xf numFmtId="6" fontId="0" fillId="0" borderId="2" xfId="0" applyNumberFormat="1" applyBorder="1" applyAlignment="1">
      <alignment vertical="center"/>
    </xf>
    <xf numFmtId="6" fontId="2" fillId="0" borderId="2" xfId="0" applyNumberFormat="1" applyFont="1" applyBorder="1" applyAlignment="1">
      <alignment wrapText="1"/>
    </xf>
    <xf numFmtId="38" fontId="2" fillId="0" borderId="2" xfId="0" applyNumberFormat="1" applyFont="1" applyBorder="1" applyAlignment="1">
      <alignment wrapText="1"/>
    </xf>
    <xf numFmtId="38" fontId="0" fillId="0" borderId="2" xfId="0" applyNumberFormat="1" applyBorder="1" applyAlignment="1">
      <alignment wrapText="1"/>
    </xf>
    <xf numFmtId="6" fontId="2" fillId="0" borderId="2" xfId="0" applyNumberFormat="1" applyFont="1" applyBorder="1" applyAlignment="1">
      <alignment vertical="center" wrapText="1"/>
    </xf>
    <xf numFmtId="6" fontId="0" fillId="0" borderId="2" xfId="0" applyNumberFormat="1" applyFont="1" applyBorder="1" applyAlignment="1">
      <alignment vertical="center" wrapText="1"/>
    </xf>
    <xf numFmtId="5" fontId="0" fillId="0" borderId="2" xfId="0" applyNumberFormat="1" applyBorder="1" applyAlignment="1">
      <alignment vertical="center" wrapText="1"/>
    </xf>
    <xf numFmtId="5" fontId="0" fillId="0" borderId="2" xfId="0" applyNumberFormat="1" applyBorder="1"/>
    <xf numFmtId="5" fontId="0" fillId="0" borderId="2" xfId="0" applyNumberFormat="1" applyBorder="1" applyAlignment="1">
      <alignment wrapText="1"/>
    </xf>
    <xf numFmtId="5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wrapText="1"/>
    </xf>
    <xf numFmtId="165" fontId="0" fillId="0" borderId="2" xfId="0" applyNumberFormat="1" applyFont="1" applyBorder="1" applyAlignment="1">
      <alignment vertical="center" wrapText="1"/>
    </xf>
    <xf numFmtId="165" fontId="2" fillId="0" borderId="2" xfId="0" applyNumberFormat="1" applyFont="1" applyBorder="1" applyAlignment="1">
      <alignment horizontal="right" wrapText="1"/>
    </xf>
    <xf numFmtId="6" fontId="2" fillId="0" borderId="2" xfId="0" applyNumberFormat="1" applyFont="1" applyBorder="1"/>
    <xf numFmtId="0" fontId="0" fillId="0" borderId="2" xfId="0" applyBorder="1" applyAlignment="1">
      <alignment horizontal="right" wrapText="1"/>
    </xf>
    <xf numFmtId="6" fontId="0" fillId="0" borderId="2" xfId="0" applyNumberFormat="1" applyFont="1" applyBorder="1"/>
    <xf numFmtId="6" fontId="0" fillId="0" borderId="2" xfId="0" applyNumberFormat="1" applyFont="1" applyBorder="1" applyAlignment="1">
      <alignment wrapText="1"/>
    </xf>
    <xf numFmtId="0" fontId="4" fillId="0" borderId="2" xfId="0" applyFont="1" applyBorder="1" applyAlignment="1">
      <alignment horizontal="right" vertical="center" wrapText="1"/>
    </xf>
    <xf numFmtId="6" fontId="4" fillId="0" borderId="2" xfId="0" applyNumberFormat="1" applyFont="1" applyBorder="1" applyAlignment="1">
      <alignment wrapText="1"/>
    </xf>
    <xf numFmtId="0" fontId="5" fillId="0" borderId="0" xfId="0" applyFont="1"/>
    <xf numFmtId="0" fontId="0" fillId="0" borderId="0" xfId="0" applyAlignment="1">
      <alignment wrapText="1"/>
    </xf>
    <xf numFmtId="0" fontId="2" fillId="0" borderId="3" xfId="0" applyFont="1" applyBorder="1" applyAlignment="1">
      <alignment wrapText="1"/>
    </xf>
    <xf numFmtId="6" fontId="0" fillId="0" borderId="4" xfId="0" applyNumberFormat="1" applyBorder="1"/>
    <xf numFmtId="38" fontId="0" fillId="0" borderId="4" xfId="0" applyNumberFormat="1" applyBorder="1"/>
    <xf numFmtId="38" fontId="0" fillId="0" borderId="4" xfId="0" applyNumberFormat="1" applyBorder="1" applyAlignment="1">
      <alignment wrapText="1"/>
    </xf>
    <xf numFmtId="38" fontId="0" fillId="0" borderId="5" xfId="0" applyNumberFormat="1" applyBorder="1" applyAlignment="1">
      <alignment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6" fontId="0" fillId="2" borderId="2" xfId="0" applyNumberFormat="1" applyFill="1" applyBorder="1"/>
    <xf numFmtId="6" fontId="2" fillId="3" borderId="2" xfId="0" applyNumberFormat="1" applyFont="1" applyFill="1" applyBorder="1"/>
    <xf numFmtId="6" fontId="0" fillId="4" borderId="2" xfId="0" applyNumberFormat="1" applyFill="1" applyBorder="1"/>
    <xf numFmtId="6" fontId="4" fillId="5" borderId="2" xfId="0" applyNumberFormat="1" applyFont="1" applyFill="1" applyBorder="1" applyAlignment="1">
      <alignment wrapText="1"/>
    </xf>
    <xf numFmtId="6" fontId="4" fillId="6" borderId="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7" sqref="D7"/>
    </sheetView>
  </sheetViews>
  <sheetFormatPr baseColWidth="10" defaultRowHeight="15" x14ac:dyDescent="0"/>
  <cols>
    <col min="1" max="1" width="15.5" bestFit="1" customWidth="1"/>
  </cols>
  <sheetData>
    <row r="1" spans="1:4">
      <c r="B1" s="1" t="s">
        <v>3</v>
      </c>
      <c r="C1" s="1" t="s">
        <v>4</v>
      </c>
      <c r="D1" s="1" t="s">
        <v>5</v>
      </c>
    </row>
    <row r="2" spans="1:4">
      <c r="A2" t="s">
        <v>0</v>
      </c>
      <c r="B2" s="1">
        <v>55000</v>
      </c>
      <c r="C2" s="1">
        <v>65000</v>
      </c>
      <c r="D2" s="1">
        <v>80000</v>
      </c>
    </row>
    <row r="3" spans="1:4">
      <c r="A3" t="s">
        <v>1</v>
      </c>
      <c r="B3" s="1">
        <v>55</v>
      </c>
      <c r="C3" s="1">
        <v>55</v>
      </c>
      <c r="D3" s="1">
        <v>55</v>
      </c>
    </row>
    <row r="4" spans="1:4">
      <c r="A4" t="s">
        <v>2</v>
      </c>
      <c r="B4" s="1">
        <v>54802</v>
      </c>
      <c r="C4" s="1">
        <v>54802</v>
      </c>
      <c r="D4" s="1">
        <v>54802</v>
      </c>
    </row>
    <row r="5" spans="1:4">
      <c r="A5" t="s">
        <v>6</v>
      </c>
      <c r="B5" s="1">
        <f>B2-B4</f>
        <v>198</v>
      </c>
      <c r="C5" s="1">
        <f t="shared" ref="C5:D5" si="0">C2-C4</f>
        <v>10198</v>
      </c>
      <c r="D5" s="1">
        <f t="shared" si="0"/>
        <v>25198</v>
      </c>
    </row>
    <row r="6" spans="1:4">
      <c r="A6" t="s">
        <v>7</v>
      </c>
      <c r="B6" s="1">
        <v>0</v>
      </c>
      <c r="C6" s="1">
        <v>0</v>
      </c>
      <c r="D6" s="1">
        <v>0</v>
      </c>
    </row>
    <row r="7" spans="1:4">
      <c r="A7" t="s">
        <v>8</v>
      </c>
      <c r="B7" s="1">
        <f>B5</f>
        <v>198</v>
      </c>
      <c r="C7" s="1">
        <f t="shared" ref="C7:D7" si="1">C5</f>
        <v>10198</v>
      </c>
      <c r="D7" s="1">
        <f t="shared" si="1"/>
        <v>25198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topLeftCell="A19" workbookViewId="0">
      <selection activeCell="C41" sqref="C41"/>
    </sheetView>
  </sheetViews>
  <sheetFormatPr baseColWidth="10" defaultRowHeight="15" x14ac:dyDescent="0"/>
  <cols>
    <col min="1" max="1" width="27.6640625" style="31" customWidth="1"/>
    <col min="2" max="9" width="11.83203125" customWidth="1"/>
    <col min="10" max="13" width="11.83203125" style="31" customWidth="1"/>
  </cols>
  <sheetData>
    <row r="1" spans="1:13" s="4" customFormat="1" ht="30">
      <c r="A1" s="2"/>
      <c r="B1" s="3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</row>
    <row r="2" spans="1:13">
      <c r="A2" s="5" t="s">
        <v>21</v>
      </c>
      <c r="B2" s="6">
        <v>90</v>
      </c>
      <c r="C2" s="6">
        <v>90</v>
      </c>
      <c r="D2" s="6">
        <v>90</v>
      </c>
      <c r="E2" s="6">
        <v>90</v>
      </c>
      <c r="F2" s="6">
        <v>90</v>
      </c>
      <c r="G2" s="6">
        <v>90</v>
      </c>
      <c r="H2" s="6">
        <v>90</v>
      </c>
      <c r="I2" s="6">
        <v>90</v>
      </c>
      <c r="J2" s="6">
        <v>90</v>
      </c>
      <c r="K2" s="6">
        <v>90</v>
      </c>
      <c r="L2" s="6">
        <v>90</v>
      </c>
      <c r="M2" s="6">
        <v>90</v>
      </c>
    </row>
    <row r="3" spans="1:13">
      <c r="A3" s="5" t="s">
        <v>22</v>
      </c>
      <c r="B3" s="6">
        <v>180</v>
      </c>
      <c r="C3" s="6">
        <v>0</v>
      </c>
      <c r="D3" s="6">
        <v>0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7">
        <v>0</v>
      </c>
      <c r="K3" s="7">
        <v>0</v>
      </c>
      <c r="L3" s="7">
        <v>0</v>
      </c>
      <c r="M3" s="7">
        <v>0</v>
      </c>
    </row>
    <row r="4" spans="1:13">
      <c r="A4" s="5" t="s">
        <v>23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>
      <c r="A5" s="5" t="s">
        <v>24</v>
      </c>
      <c r="B5" s="6"/>
      <c r="C5" s="6"/>
      <c r="D5" s="6"/>
      <c r="E5" s="6"/>
      <c r="F5" s="6"/>
      <c r="G5" s="6"/>
      <c r="H5" s="6"/>
      <c r="I5" s="6"/>
      <c r="J5" s="7"/>
      <c r="K5" s="7"/>
      <c r="L5" s="7"/>
      <c r="M5" s="7"/>
    </row>
    <row r="6" spans="1:13">
      <c r="A6" s="5" t="s">
        <v>25</v>
      </c>
      <c r="B6" s="6"/>
      <c r="C6" s="6"/>
      <c r="D6" s="6"/>
      <c r="E6" s="6"/>
      <c r="F6" s="6"/>
      <c r="G6" s="6"/>
      <c r="H6" s="6"/>
      <c r="I6" s="6"/>
      <c r="J6" s="7"/>
      <c r="K6" s="7"/>
      <c r="L6" s="7"/>
      <c r="M6" s="7"/>
    </row>
    <row r="7" spans="1:13">
      <c r="A7" s="5" t="s">
        <v>26</v>
      </c>
      <c r="B7" s="6">
        <v>167</v>
      </c>
      <c r="C7" s="6">
        <v>167</v>
      </c>
      <c r="D7" s="6">
        <v>167</v>
      </c>
      <c r="E7" s="6">
        <v>167</v>
      </c>
      <c r="F7" s="6">
        <v>167</v>
      </c>
      <c r="G7" s="6">
        <v>167</v>
      </c>
      <c r="H7" s="6">
        <v>167</v>
      </c>
      <c r="I7" s="6">
        <v>167</v>
      </c>
      <c r="J7" s="6">
        <v>167</v>
      </c>
      <c r="K7" s="6">
        <v>167</v>
      </c>
      <c r="L7" s="6">
        <v>167</v>
      </c>
      <c r="M7" s="6">
        <v>167</v>
      </c>
    </row>
    <row r="8" spans="1:13">
      <c r="A8" s="5" t="s">
        <v>27</v>
      </c>
      <c r="B8" s="6">
        <v>16</v>
      </c>
      <c r="C8" s="6">
        <v>16</v>
      </c>
      <c r="D8" s="6">
        <v>16</v>
      </c>
      <c r="E8" s="6">
        <v>16</v>
      </c>
      <c r="F8" s="6">
        <v>16</v>
      </c>
      <c r="G8" s="6">
        <v>16</v>
      </c>
      <c r="H8" s="6">
        <v>16</v>
      </c>
      <c r="I8" s="6">
        <v>16</v>
      </c>
      <c r="J8" s="6">
        <v>16</v>
      </c>
      <c r="K8" s="6">
        <v>16</v>
      </c>
      <c r="L8" s="6">
        <v>16</v>
      </c>
      <c r="M8" s="6">
        <v>16</v>
      </c>
    </row>
    <row r="9" spans="1:13">
      <c r="A9" s="5"/>
      <c r="B9" s="6"/>
      <c r="C9" s="6"/>
      <c r="D9" s="6"/>
      <c r="E9" s="6"/>
      <c r="F9" s="6"/>
      <c r="G9" s="6"/>
      <c r="H9" s="6"/>
      <c r="I9" s="6"/>
      <c r="J9" s="7"/>
      <c r="K9" s="7"/>
      <c r="L9" s="7"/>
      <c r="M9" s="7"/>
    </row>
    <row r="10" spans="1:13" ht="15" customHeight="1">
      <c r="A10" s="8" t="s">
        <v>28</v>
      </c>
      <c r="B10" s="6"/>
      <c r="C10" s="6"/>
      <c r="D10" s="6"/>
      <c r="E10" s="6"/>
      <c r="F10" s="6"/>
      <c r="G10" s="6"/>
      <c r="H10" s="6"/>
      <c r="I10" s="6"/>
      <c r="J10" s="7"/>
      <c r="K10" s="7"/>
      <c r="L10" s="7"/>
      <c r="M10" s="7"/>
    </row>
    <row r="11" spans="1:13">
      <c r="A11" s="5" t="s">
        <v>29</v>
      </c>
      <c r="B11" s="6"/>
      <c r="C11" s="6"/>
      <c r="D11" s="6"/>
      <c r="E11" s="6"/>
      <c r="F11" s="6"/>
      <c r="G11" s="6"/>
      <c r="H11" s="6"/>
      <c r="I11" s="6"/>
      <c r="J11" s="7"/>
      <c r="K11" s="7"/>
      <c r="L11" s="7"/>
      <c r="M11" s="7"/>
    </row>
    <row r="12" spans="1:13">
      <c r="A12" s="5" t="s">
        <v>30</v>
      </c>
      <c r="B12" s="6">
        <v>9</v>
      </c>
      <c r="C12" s="6">
        <v>9</v>
      </c>
      <c r="D12" s="6">
        <v>9</v>
      </c>
      <c r="E12" s="6">
        <v>9</v>
      </c>
      <c r="F12" s="6">
        <v>9</v>
      </c>
      <c r="G12" s="6">
        <v>9</v>
      </c>
      <c r="H12" s="6">
        <v>9</v>
      </c>
      <c r="I12" s="6">
        <v>9</v>
      </c>
      <c r="J12" s="6">
        <v>9</v>
      </c>
      <c r="K12" s="6">
        <v>9</v>
      </c>
      <c r="L12" s="6">
        <v>9</v>
      </c>
      <c r="M12" s="6">
        <v>9</v>
      </c>
    </row>
    <row r="13" spans="1:13">
      <c r="A13" s="5" t="s">
        <v>31</v>
      </c>
      <c r="B13" s="6"/>
      <c r="C13" s="6"/>
      <c r="D13" s="6"/>
      <c r="E13" s="6"/>
      <c r="F13" s="6"/>
      <c r="G13" s="6"/>
      <c r="H13" s="6"/>
      <c r="I13" s="6"/>
      <c r="J13" s="7"/>
      <c r="K13" s="7"/>
      <c r="L13" s="7"/>
      <c r="M13" s="7"/>
    </row>
    <row r="14" spans="1:13">
      <c r="A14" s="9"/>
      <c r="B14" s="10"/>
      <c r="C14" s="6"/>
      <c r="D14" s="6"/>
      <c r="E14" s="6"/>
      <c r="F14" s="6"/>
      <c r="G14" s="6"/>
      <c r="H14" s="6"/>
      <c r="I14" s="6"/>
      <c r="J14" s="7"/>
      <c r="K14" s="7"/>
      <c r="L14" s="7"/>
      <c r="M14" s="7"/>
    </row>
    <row r="15" spans="1:13">
      <c r="A15" s="11" t="s">
        <v>32</v>
      </c>
      <c r="B15" s="6"/>
      <c r="C15" s="6"/>
      <c r="D15" s="6"/>
      <c r="E15" s="6"/>
      <c r="F15" s="6"/>
      <c r="G15" s="6"/>
      <c r="H15" s="6"/>
      <c r="I15" s="6"/>
      <c r="J15" s="7"/>
      <c r="K15" s="7"/>
      <c r="L15" s="7"/>
      <c r="M15" s="7"/>
    </row>
    <row r="16" spans="1:13">
      <c r="A16" s="5" t="s">
        <v>33</v>
      </c>
      <c r="B16" s="6"/>
      <c r="C16" s="6"/>
      <c r="D16" s="6"/>
      <c r="E16" s="6"/>
      <c r="F16" s="6"/>
      <c r="G16" s="6"/>
      <c r="H16" s="6"/>
      <c r="I16" s="6"/>
      <c r="J16" s="7"/>
      <c r="K16" s="7"/>
      <c r="L16" s="7"/>
      <c r="M16" s="7"/>
    </row>
    <row r="17" spans="1:13">
      <c r="A17" s="5" t="s">
        <v>34</v>
      </c>
      <c r="B17" s="6"/>
      <c r="C17" s="6"/>
      <c r="D17" s="6"/>
      <c r="E17" s="6"/>
      <c r="F17" s="6"/>
      <c r="G17" s="6"/>
      <c r="H17" s="6"/>
      <c r="I17" s="6"/>
      <c r="J17" s="7"/>
      <c r="K17" s="7"/>
      <c r="L17" s="7"/>
      <c r="M17" s="7"/>
    </row>
    <row r="18" spans="1:13">
      <c r="A18" s="5"/>
      <c r="B18" s="6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</row>
    <row r="19" spans="1:13">
      <c r="A19" s="12" t="s">
        <v>35</v>
      </c>
      <c r="B19" s="9">
        <v>164</v>
      </c>
      <c r="C19" s="9">
        <v>164</v>
      </c>
      <c r="D19" s="9">
        <v>164</v>
      </c>
      <c r="E19" s="9">
        <v>164</v>
      </c>
      <c r="F19" s="9">
        <v>164</v>
      </c>
      <c r="G19" s="9">
        <v>164</v>
      </c>
      <c r="H19" s="9">
        <v>164</v>
      </c>
      <c r="I19" s="9">
        <v>164</v>
      </c>
      <c r="J19" s="9">
        <v>164</v>
      </c>
      <c r="K19" s="9">
        <v>164</v>
      </c>
      <c r="L19" s="9">
        <v>164</v>
      </c>
      <c r="M19" s="9">
        <v>164</v>
      </c>
    </row>
    <row r="20" spans="1:13">
      <c r="A20" s="13"/>
      <c r="B20" s="6"/>
      <c r="C20" s="6"/>
      <c r="D20" s="6"/>
      <c r="E20" s="6"/>
      <c r="F20" s="6"/>
      <c r="G20" s="6"/>
      <c r="H20" s="6"/>
      <c r="I20" s="6"/>
      <c r="J20" s="7"/>
      <c r="K20" s="7"/>
      <c r="L20" s="7"/>
      <c r="M20" s="7"/>
    </row>
    <row r="21" spans="1:13">
      <c r="A21" s="14" t="s">
        <v>36</v>
      </c>
      <c r="B21" s="9"/>
      <c r="C21" s="6"/>
      <c r="D21" s="6"/>
      <c r="E21" s="6"/>
      <c r="F21" s="6"/>
      <c r="G21" s="6"/>
      <c r="H21" s="6"/>
      <c r="I21" s="6"/>
      <c r="J21" s="7"/>
      <c r="K21" s="7"/>
      <c r="L21" s="7"/>
      <c r="M21" s="7"/>
    </row>
    <row r="22" spans="1:13">
      <c r="A22" s="15" t="s">
        <v>37</v>
      </c>
      <c r="B22" s="9">
        <v>2400</v>
      </c>
      <c r="C22" s="6">
        <v>2400</v>
      </c>
      <c r="D22" s="9">
        <v>2400</v>
      </c>
      <c r="E22" s="6">
        <v>2400</v>
      </c>
      <c r="F22" s="9">
        <v>2400</v>
      </c>
      <c r="G22" s="6">
        <v>2400</v>
      </c>
      <c r="H22" s="9">
        <v>2400</v>
      </c>
      <c r="I22" s="6">
        <v>2400</v>
      </c>
      <c r="J22" s="9">
        <v>2400</v>
      </c>
      <c r="K22" s="6">
        <v>2400</v>
      </c>
      <c r="L22" s="9">
        <v>2400</v>
      </c>
      <c r="M22" s="6">
        <v>2400</v>
      </c>
    </row>
    <row r="23" spans="1:13">
      <c r="A23" s="15" t="s">
        <v>38</v>
      </c>
      <c r="B23" s="16">
        <f>B22*0.25</f>
        <v>600</v>
      </c>
      <c r="C23" s="17"/>
      <c r="D23" s="6">
        <f>B22*0.75</f>
        <v>1800</v>
      </c>
      <c r="E23" s="17"/>
      <c r="F23" s="17"/>
      <c r="G23" s="6">
        <f>B22*0.75</f>
        <v>1800</v>
      </c>
      <c r="H23" s="17"/>
      <c r="I23" s="17"/>
      <c r="J23" s="7">
        <f>B22*0.75</f>
        <v>1800</v>
      </c>
      <c r="K23" s="18"/>
      <c r="L23" s="18"/>
      <c r="M23" s="7">
        <f>B22*0.25</f>
        <v>600</v>
      </c>
    </row>
    <row r="24" spans="1:13" ht="30">
      <c r="A24" s="9" t="s">
        <v>39</v>
      </c>
      <c r="B24" s="19">
        <f>B22*0.3821</f>
        <v>917.04</v>
      </c>
      <c r="C24" s="17"/>
      <c r="D24" s="6">
        <f>B22*1.1463</f>
        <v>2751.1200000000003</v>
      </c>
      <c r="E24" s="17"/>
      <c r="F24" s="17"/>
      <c r="G24" s="6">
        <f>E22*1.1463</f>
        <v>2751.1200000000003</v>
      </c>
      <c r="H24" s="17"/>
      <c r="I24" s="17"/>
      <c r="J24" s="7">
        <f>H22*1.1463</f>
        <v>2751.1200000000003</v>
      </c>
      <c r="K24" s="18"/>
      <c r="L24" s="18"/>
      <c r="M24" s="7">
        <f>K22*1.1463</f>
        <v>2751.1200000000003</v>
      </c>
    </row>
    <row r="25" spans="1:13">
      <c r="A25" s="9" t="s">
        <v>40</v>
      </c>
      <c r="B25" s="16">
        <f>B22*0.135</f>
        <v>324</v>
      </c>
      <c r="C25" s="17"/>
      <c r="D25" s="6">
        <f>B22*0.135</f>
        <v>324</v>
      </c>
      <c r="E25" s="17"/>
      <c r="F25" s="17"/>
      <c r="G25" s="6">
        <f>E22*0.135</f>
        <v>324</v>
      </c>
      <c r="H25" s="17"/>
      <c r="I25" s="17"/>
      <c r="J25" s="7">
        <f>H22*0.135</f>
        <v>324</v>
      </c>
      <c r="K25" s="18"/>
      <c r="L25" s="18"/>
      <c r="M25" s="7">
        <f>K22*0.135</f>
        <v>324</v>
      </c>
    </row>
    <row r="26" spans="1:13">
      <c r="A26" s="20" t="s">
        <v>41</v>
      </c>
      <c r="B26" s="6">
        <f>B22</f>
        <v>2400</v>
      </c>
      <c r="C26" s="6">
        <f>C22</f>
        <v>2400</v>
      </c>
      <c r="D26" s="6">
        <f>SUM(D22:D25)</f>
        <v>7275.1200000000008</v>
      </c>
      <c r="E26" s="6">
        <f>B26</f>
        <v>2400</v>
      </c>
      <c r="F26" s="6">
        <f>B26</f>
        <v>2400</v>
      </c>
      <c r="G26" s="6">
        <f>SUM(G22:G25)</f>
        <v>7275.1200000000008</v>
      </c>
      <c r="H26" s="6">
        <f>B26</f>
        <v>2400</v>
      </c>
      <c r="I26" s="6">
        <f>B26</f>
        <v>2400</v>
      </c>
      <c r="J26" s="7">
        <f>SUM(J22:J25)</f>
        <v>7275.1200000000008</v>
      </c>
      <c r="K26" s="7">
        <f>B26</f>
        <v>2400</v>
      </c>
      <c r="L26" s="7">
        <f>B26</f>
        <v>2400</v>
      </c>
      <c r="M26" s="7">
        <f>SUM(M22:M25)</f>
        <v>6075.1200000000008</v>
      </c>
    </row>
    <row r="27" spans="1:13">
      <c r="A27" s="5"/>
      <c r="B27" s="6"/>
      <c r="C27" s="6"/>
      <c r="D27" s="6"/>
      <c r="E27" s="6"/>
      <c r="F27" s="6"/>
      <c r="G27" s="6"/>
      <c r="H27" s="6"/>
      <c r="I27" s="6"/>
      <c r="J27" s="7"/>
      <c r="K27" s="7"/>
      <c r="L27" s="7"/>
      <c r="M27" s="7"/>
    </row>
    <row r="28" spans="1:13" ht="27">
      <c r="A28" s="21" t="s">
        <v>42</v>
      </c>
      <c r="B28" s="6"/>
      <c r="C28" s="6"/>
      <c r="D28" s="6"/>
      <c r="E28" s="6"/>
      <c r="F28" s="6"/>
      <c r="G28" s="6"/>
      <c r="H28" s="6"/>
      <c r="I28" s="6"/>
      <c r="J28" s="7"/>
      <c r="K28" s="7"/>
      <c r="L28" s="7"/>
      <c r="M28" s="7"/>
    </row>
    <row r="29" spans="1:13">
      <c r="A29" s="21"/>
      <c r="B29" s="6"/>
      <c r="C29" s="6"/>
      <c r="D29" s="6"/>
      <c r="E29" s="6"/>
      <c r="F29" s="6"/>
      <c r="G29" s="6"/>
      <c r="H29" s="6"/>
      <c r="I29" s="6"/>
      <c r="J29" s="7"/>
      <c r="K29" s="7"/>
      <c r="L29" s="7"/>
      <c r="M29" s="7"/>
    </row>
    <row r="30" spans="1:13">
      <c r="A30" s="21" t="s">
        <v>43</v>
      </c>
      <c r="B30" s="6"/>
      <c r="C30" s="6"/>
      <c r="D30" s="6"/>
      <c r="E30" s="6"/>
      <c r="F30" s="6"/>
      <c r="G30" s="6"/>
      <c r="H30" s="6"/>
      <c r="I30" s="6"/>
      <c r="J30" s="7"/>
      <c r="K30" s="7"/>
      <c r="L30" s="7"/>
      <c r="M30" s="7"/>
    </row>
    <row r="31" spans="1:13">
      <c r="A31" s="22" t="s">
        <v>44</v>
      </c>
      <c r="B31" s="6"/>
      <c r="C31" s="6"/>
      <c r="D31" s="6"/>
      <c r="E31" s="6"/>
      <c r="F31" s="6"/>
      <c r="G31" s="6"/>
      <c r="H31" s="6"/>
      <c r="I31" s="6"/>
      <c r="J31" s="7"/>
      <c r="K31" s="7"/>
      <c r="L31" s="7"/>
      <c r="M31" s="7"/>
    </row>
    <row r="32" spans="1:13">
      <c r="A32" s="22" t="s">
        <v>45</v>
      </c>
      <c r="B32" s="6"/>
      <c r="C32" s="6"/>
      <c r="D32" s="6"/>
      <c r="E32" s="6"/>
      <c r="F32" s="6"/>
      <c r="G32" s="6"/>
      <c r="H32" s="6"/>
      <c r="I32" s="6"/>
      <c r="J32" s="7"/>
      <c r="K32" s="7"/>
      <c r="L32" s="7"/>
      <c r="M32" s="7"/>
    </row>
    <row r="33" spans="1:13">
      <c r="A33" s="22" t="s">
        <v>46</v>
      </c>
      <c r="B33" s="6"/>
      <c r="C33" s="6"/>
      <c r="D33" s="6"/>
      <c r="E33" s="6"/>
      <c r="F33" s="6"/>
      <c r="G33" s="6"/>
      <c r="H33" s="6"/>
      <c r="I33" s="6"/>
      <c r="J33" s="7"/>
      <c r="K33" s="7"/>
      <c r="L33" s="7"/>
      <c r="M33" s="7"/>
    </row>
    <row r="34" spans="1:13">
      <c r="A34" s="21"/>
      <c r="B34" s="6"/>
      <c r="C34" s="6"/>
      <c r="D34" s="6"/>
      <c r="E34" s="6"/>
      <c r="F34" s="6"/>
      <c r="G34" s="6"/>
      <c r="H34" s="6"/>
      <c r="I34" s="6"/>
      <c r="J34" s="7"/>
      <c r="K34" s="7"/>
      <c r="L34" s="7"/>
      <c r="M34" s="7"/>
    </row>
    <row r="35" spans="1:13">
      <c r="A35" s="23" t="s">
        <v>47</v>
      </c>
      <c r="B35" s="43">
        <f>SUM(B31:B33)</f>
        <v>0</v>
      </c>
      <c r="C35" s="24">
        <f t="shared" ref="C35:M35" si="0">SUM(C31:C33)</f>
        <v>0</v>
      </c>
      <c r="D35" s="24">
        <f t="shared" si="0"/>
        <v>0</v>
      </c>
      <c r="E35" s="24">
        <f t="shared" si="0"/>
        <v>0</v>
      </c>
      <c r="F35" s="24">
        <f t="shared" si="0"/>
        <v>0</v>
      </c>
      <c r="G35" s="24">
        <f t="shared" si="0"/>
        <v>0</v>
      </c>
      <c r="H35" s="24">
        <f t="shared" si="0"/>
        <v>0</v>
      </c>
      <c r="I35" s="24">
        <f t="shared" si="0"/>
        <v>0</v>
      </c>
      <c r="J35" s="11">
        <f t="shared" si="0"/>
        <v>0</v>
      </c>
      <c r="K35" s="11">
        <f t="shared" si="0"/>
        <v>0</v>
      </c>
      <c r="L35" s="11">
        <f t="shared" si="0"/>
        <v>0</v>
      </c>
      <c r="M35" s="11">
        <f t="shared" si="0"/>
        <v>0</v>
      </c>
    </row>
    <row r="36" spans="1:13">
      <c r="A36" s="23" t="s">
        <v>48</v>
      </c>
      <c r="B36" s="42">
        <f t="shared" ref="B36:M36" si="1">SUM(B2:B29)</f>
        <v>7267.04</v>
      </c>
      <c r="C36" s="6">
        <f t="shared" si="1"/>
        <v>5246</v>
      </c>
      <c r="D36" s="6">
        <f t="shared" si="1"/>
        <v>14996.240000000002</v>
      </c>
      <c r="E36" s="6">
        <f t="shared" si="1"/>
        <v>5246</v>
      </c>
      <c r="F36" s="6">
        <f t="shared" si="1"/>
        <v>5246</v>
      </c>
      <c r="G36" s="6">
        <f t="shared" si="1"/>
        <v>14996.240000000002</v>
      </c>
      <c r="H36" s="6">
        <f t="shared" si="1"/>
        <v>5246</v>
      </c>
      <c r="I36" s="6">
        <f t="shared" si="1"/>
        <v>5246</v>
      </c>
      <c r="J36" s="7">
        <f t="shared" si="1"/>
        <v>14996.240000000002</v>
      </c>
      <c r="K36" s="7">
        <f t="shared" si="1"/>
        <v>5246</v>
      </c>
      <c r="L36" s="7">
        <f t="shared" si="1"/>
        <v>5246</v>
      </c>
      <c r="M36" s="7">
        <f t="shared" si="1"/>
        <v>12596.240000000002</v>
      </c>
    </row>
    <row r="37" spans="1:13">
      <c r="A37" s="21"/>
      <c r="B37" s="6"/>
      <c r="C37" s="6"/>
      <c r="D37" s="6"/>
      <c r="E37" s="6"/>
      <c r="F37" s="6"/>
      <c r="G37" s="6"/>
      <c r="H37" s="6"/>
      <c r="I37" s="6"/>
      <c r="J37" s="7"/>
      <c r="K37" s="7"/>
      <c r="L37" s="7"/>
      <c r="M37" s="7"/>
    </row>
    <row r="38" spans="1:13">
      <c r="A38" s="23" t="s">
        <v>49</v>
      </c>
      <c r="B38" s="44">
        <f>SUM(B36,B35)</f>
        <v>7267.04</v>
      </c>
      <c r="C38" s="6">
        <f t="shared" ref="C38:M38" si="2">SUM(C36,C35)</f>
        <v>5246</v>
      </c>
      <c r="D38" s="6">
        <f t="shared" si="2"/>
        <v>14996.240000000002</v>
      </c>
      <c r="E38" s="6">
        <f t="shared" si="2"/>
        <v>5246</v>
      </c>
      <c r="F38" s="6">
        <f t="shared" si="2"/>
        <v>5246</v>
      </c>
      <c r="G38" s="6">
        <f t="shared" si="2"/>
        <v>14996.240000000002</v>
      </c>
      <c r="H38" s="6">
        <f t="shared" si="2"/>
        <v>5246</v>
      </c>
      <c r="I38" s="6">
        <f t="shared" si="2"/>
        <v>5246</v>
      </c>
      <c r="J38" s="7">
        <f t="shared" si="2"/>
        <v>14996.240000000002</v>
      </c>
      <c r="K38" s="7">
        <f t="shared" si="2"/>
        <v>5246</v>
      </c>
      <c r="L38" s="7">
        <f t="shared" si="2"/>
        <v>5246</v>
      </c>
      <c r="M38" s="7">
        <f t="shared" si="2"/>
        <v>12596.240000000002</v>
      </c>
    </row>
    <row r="39" spans="1:13">
      <c r="A39" s="25" t="s">
        <v>50</v>
      </c>
      <c r="B39" s="6">
        <v>0</v>
      </c>
      <c r="C39" s="6">
        <f t="shared" ref="C39:M39" si="3">B41</f>
        <v>7267.04</v>
      </c>
      <c r="D39" s="6">
        <f t="shared" si="3"/>
        <v>12513.04</v>
      </c>
      <c r="E39" s="6">
        <f t="shared" si="3"/>
        <v>27509.280000000002</v>
      </c>
      <c r="F39" s="6">
        <f t="shared" si="3"/>
        <v>32755.280000000002</v>
      </c>
      <c r="G39" s="6">
        <f t="shared" si="3"/>
        <v>38001.279999999999</v>
      </c>
      <c r="H39" s="6">
        <f t="shared" si="3"/>
        <v>52997.520000000004</v>
      </c>
      <c r="I39" s="6">
        <f t="shared" si="3"/>
        <v>58243.520000000004</v>
      </c>
      <c r="J39" s="7">
        <f t="shared" si="3"/>
        <v>63489.520000000004</v>
      </c>
      <c r="K39" s="7">
        <f t="shared" si="3"/>
        <v>78485.760000000009</v>
      </c>
      <c r="L39" s="7">
        <f t="shared" si="3"/>
        <v>83731.760000000009</v>
      </c>
      <c r="M39" s="7">
        <f t="shared" si="3"/>
        <v>88977.760000000009</v>
      </c>
    </row>
    <row r="40" spans="1:13">
      <c r="A40" s="25"/>
      <c r="B40" s="26"/>
      <c r="C40" s="26"/>
      <c r="D40" s="26"/>
      <c r="E40" s="26"/>
      <c r="F40" s="26"/>
      <c r="G40" s="26"/>
      <c r="H40" s="26"/>
      <c r="I40" s="26"/>
      <c r="J40" s="27"/>
      <c r="K40" s="27"/>
      <c r="L40" s="27"/>
      <c r="M40" s="27"/>
    </row>
    <row r="41" spans="1:13" s="30" customFormat="1" ht="14">
      <c r="A41" s="28" t="s">
        <v>51</v>
      </c>
      <c r="B41" s="45">
        <f>SUM(B38:B39)</f>
        <v>7267.04</v>
      </c>
      <c r="C41" s="46">
        <f t="shared" ref="C41:M41" si="4">SUM(C38:C39)</f>
        <v>12513.04</v>
      </c>
      <c r="D41" s="29">
        <f t="shared" si="4"/>
        <v>27509.280000000002</v>
      </c>
      <c r="E41" s="29">
        <f t="shared" si="4"/>
        <v>32755.280000000002</v>
      </c>
      <c r="F41" s="29">
        <f t="shared" si="4"/>
        <v>38001.279999999999</v>
      </c>
      <c r="G41" s="29">
        <f t="shared" si="4"/>
        <v>52997.520000000004</v>
      </c>
      <c r="H41" s="29">
        <f t="shared" si="4"/>
        <v>58243.520000000004</v>
      </c>
      <c r="I41" s="29">
        <f t="shared" si="4"/>
        <v>63489.520000000004</v>
      </c>
      <c r="J41" s="29">
        <f t="shared" si="4"/>
        <v>78485.760000000009</v>
      </c>
      <c r="K41" s="29">
        <f t="shared" si="4"/>
        <v>83731.760000000009</v>
      </c>
      <c r="L41" s="29">
        <f t="shared" si="4"/>
        <v>88977.760000000009</v>
      </c>
      <c r="M41" s="29">
        <f t="shared" si="4"/>
        <v>101574.00000000001</v>
      </c>
    </row>
    <row r="42" spans="1:13" s="31" customFormat="1" ht="30" customHeight="1">
      <c r="A42" s="2"/>
      <c r="B42" s="3" t="s">
        <v>9</v>
      </c>
      <c r="C42" s="2" t="s">
        <v>52</v>
      </c>
      <c r="D42" s="2" t="s">
        <v>53</v>
      </c>
      <c r="E42" s="2" t="s">
        <v>54</v>
      </c>
      <c r="F42" s="2" t="s">
        <v>55</v>
      </c>
      <c r="G42" s="2" t="s">
        <v>56</v>
      </c>
      <c r="H42" s="2" t="s">
        <v>57</v>
      </c>
      <c r="I42" s="2" t="s">
        <v>58</v>
      </c>
      <c r="J42" s="2" t="s">
        <v>59</v>
      </c>
      <c r="K42" s="2" t="s">
        <v>60</v>
      </c>
      <c r="L42" s="2" t="s">
        <v>61</v>
      </c>
      <c r="M42" s="2" t="s">
        <v>62</v>
      </c>
    </row>
    <row r="43" spans="1:13">
      <c r="A43" s="32" t="s">
        <v>63</v>
      </c>
      <c r="B43" s="33">
        <v>1000</v>
      </c>
      <c r="C43" s="34"/>
      <c r="D43" s="34"/>
      <c r="E43" s="34"/>
      <c r="F43" s="34"/>
      <c r="G43" s="34"/>
      <c r="H43" s="34"/>
      <c r="I43" s="34"/>
      <c r="J43" s="35"/>
      <c r="K43" s="35"/>
      <c r="L43" s="35"/>
      <c r="M43" s="36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workbookViewId="0">
      <selection activeCell="D8" sqref="D8"/>
    </sheetView>
  </sheetViews>
  <sheetFormatPr baseColWidth="10" defaultColWidth="7.1640625" defaultRowHeight="15" x14ac:dyDescent="0"/>
  <cols>
    <col min="1" max="1" width="12.6640625" style="37" bestFit="1" customWidth="1"/>
    <col min="2" max="2" width="14.5" style="37" bestFit="1" customWidth="1"/>
    <col min="3" max="3" width="7.1640625" style="37"/>
    <col min="4" max="4" width="8.1640625" bestFit="1" customWidth="1"/>
    <col min="6" max="6" width="7" bestFit="1" customWidth="1"/>
    <col min="8" max="8" width="6.1640625" bestFit="1" customWidth="1"/>
    <col min="10" max="10" width="6.1640625" bestFit="1" customWidth="1"/>
    <col min="12" max="12" width="6.1640625" bestFit="1" customWidth="1"/>
    <col min="14" max="14" width="9.5" bestFit="1" customWidth="1"/>
    <col min="16" max="16" width="6.1640625" bestFit="1" customWidth="1"/>
    <col min="18" max="18" width="6.1640625" bestFit="1" customWidth="1"/>
    <col min="20" max="20" width="10.33203125" bestFit="1" customWidth="1"/>
    <col min="22" max="22" width="8" bestFit="1" customWidth="1"/>
    <col min="24" max="24" width="10" bestFit="1" customWidth="1"/>
    <col min="26" max="26" width="9.83203125" bestFit="1" customWidth="1"/>
  </cols>
  <sheetData>
    <row r="1" spans="1:26">
      <c r="D1" s="1" t="s">
        <v>64</v>
      </c>
      <c r="E1" s="1"/>
      <c r="F1" s="1" t="s">
        <v>65</v>
      </c>
      <c r="G1" s="1"/>
      <c r="H1" s="1" t="s">
        <v>66</v>
      </c>
      <c r="I1" s="1"/>
      <c r="J1" s="1" t="s">
        <v>67</v>
      </c>
      <c r="K1" s="1"/>
      <c r="L1" s="1" t="s">
        <v>68</v>
      </c>
      <c r="M1" s="1"/>
      <c r="N1" s="1" t="s">
        <v>69</v>
      </c>
      <c r="O1" s="1"/>
      <c r="P1" s="1" t="s">
        <v>70</v>
      </c>
      <c r="Q1" s="1"/>
      <c r="R1" s="1" t="s">
        <v>71</v>
      </c>
      <c r="S1" s="1"/>
      <c r="T1" s="1" t="s">
        <v>72</v>
      </c>
      <c r="U1" s="1"/>
      <c r="V1" s="1" t="s">
        <v>73</v>
      </c>
      <c r="W1" s="1"/>
      <c r="X1" s="1" t="s">
        <v>74</v>
      </c>
      <c r="Y1" s="1"/>
      <c r="Z1" s="1" t="s">
        <v>75</v>
      </c>
    </row>
    <row r="2" spans="1:26">
      <c r="A2" s="37" t="s">
        <v>78</v>
      </c>
      <c r="B2" s="37" t="s">
        <v>79</v>
      </c>
    </row>
    <row r="3" spans="1:26">
      <c r="A3" s="37" t="s">
        <v>44</v>
      </c>
      <c r="B3" s="37">
        <v>24</v>
      </c>
      <c r="C3" s="37">
        <v>100</v>
      </c>
      <c r="D3">
        <f>C3*B3</f>
        <v>2400</v>
      </c>
      <c r="F3">
        <f>E3*B3</f>
        <v>0</v>
      </c>
      <c r="H3">
        <f>G3*B3</f>
        <v>0</v>
      </c>
      <c r="J3">
        <f>I3*B3</f>
        <v>0</v>
      </c>
      <c r="L3">
        <f>K3*B3</f>
        <v>0</v>
      </c>
      <c r="N3">
        <f>M3*B3</f>
        <v>0</v>
      </c>
      <c r="P3">
        <f>O3*B3</f>
        <v>0</v>
      </c>
      <c r="R3">
        <f>Q3*B3</f>
        <v>0</v>
      </c>
      <c r="T3">
        <f>S3*B3</f>
        <v>0</v>
      </c>
      <c r="V3">
        <f>U3*B3</f>
        <v>0</v>
      </c>
      <c r="X3">
        <f>W3*B3</f>
        <v>0</v>
      </c>
      <c r="Z3">
        <f>Y3*B3</f>
        <v>0</v>
      </c>
    </row>
    <row r="4" spans="1:26">
      <c r="A4" s="37" t="s">
        <v>46</v>
      </c>
      <c r="B4" s="37">
        <v>55</v>
      </c>
      <c r="C4" s="37">
        <v>25</v>
      </c>
      <c r="D4">
        <f t="shared" ref="D4:D6" si="0">C4*B4</f>
        <v>1375</v>
      </c>
      <c r="F4">
        <f t="shared" ref="F4:F6" si="1">E4*B4</f>
        <v>0</v>
      </c>
      <c r="H4">
        <f t="shared" ref="H4:H6" si="2">G4*B4</f>
        <v>0</v>
      </c>
      <c r="J4">
        <f t="shared" ref="J4:J6" si="3">I4*B4</f>
        <v>0</v>
      </c>
      <c r="L4">
        <f t="shared" ref="L4:L6" si="4">K4*B4</f>
        <v>0</v>
      </c>
      <c r="N4">
        <f t="shared" ref="N4:N6" si="5">M4*B4</f>
        <v>0</v>
      </c>
      <c r="P4">
        <f t="shared" ref="P4:P6" si="6">O4*B4</f>
        <v>0</v>
      </c>
      <c r="R4">
        <f t="shared" ref="R4:R6" si="7">Q4*B4</f>
        <v>0</v>
      </c>
      <c r="T4">
        <f t="shared" ref="T4:T6" si="8">S4*B4</f>
        <v>0</v>
      </c>
      <c r="V4">
        <f t="shared" ref="V4:V6" si="9">U4*B4</f>
        <v>0</v>
      </c>
      <c r="X4">
        <f t="shared" ref="X4:X6" si="10">W4*B4</f>
        <v>0</v>
      </c>
      <c r="Z4">
        <f t="shared" ref="Z4:Z6" si="11">Y4*B4</f>
        <v>0</v>
      </c>
    </row>
    <row r="5" spans="1:26">
      <c r="A5" s="37" t="s">
        <v>76</v>
      </c>
      <c r="B5" s="37">
        <v>55</v>
      </c>
      <c r="C5" s="37">
        <v>100</v>
      </c>
      <c r="D5">
        <f t="shared" si="0"/>
        <v>5500</v>
      </c>
      <c r="F5">
        <f t="shared" si="1"/>
        <v>0</v>
      </c>
      <c r="H5">
        <f t="shared" si="2"/>
        <v>0</v>
      </c>
      <c r="J5">
        <f t="shared" si="3"/>
        <v>0</v>
      </c>
      <c r="L5">
        <f t="shared" si="4"/>
        <v>0</v>
      </c>
      <c r="N5">
        <f t="shared" si="5"/>
        <v>0</v>
      </c>
      <c r="P5">
        <f t="shared" si="6"/>
        <v>0</v>
      </c>
      <c r="R5">
        <f t="shared" si="7"/>
        <v>0</v>
      </c>
      <c r="T5">
        <f t="shared" si="8"/>
        <v>0</v>
      </c>
      <c r="V5">
        <f t="shared" si="9"/>
        <v>0</v>
      </c>
      <c r="X5">
        <f t="shared" si="10"/>
        <v>0</v>
      </c>
      <c r="Z5">
        <f t="shared" si="11"/>
        <v>0</v>
      </c>
    </row>
    <row r="6" spans="1:26">
      <c r="A6" s="37" t="s">
        <v>77</v>
      </c>
      <c r="B6" s="37">
        <v>75</v>
      </c>
      <c r="C6" s="37">
        <v>10</v>
      </c>
      <c r="D6">
        <f t="shared" si="0"/>
        <v>750</v>
      </c>
      <c r="F6">
        <f t="shared" si="1"/>
        <v>0</v>
      </c>
      <c r="H6">
        <f t="shared" si="2"/>
        <v>0</v>
      </c>
      <c r="J6">
        <f t="shared" si="3"/>
        <v>0</v>
      </c>
      <c r="L6">
        <f t="shared" si="4"/>
        <v>0</v>
      </c>
      <c r="N6">
        <f t="shared" si="5"/>
        <v>0</v>
      </c>
      <c r="P6">
        <f t="shared" si="6"/>
        <v>0</v>
      </c>
      <c r="R6">
        <f t="shared" si="7"/>
        <v>0</v>
      </c>
      <c r="T6">
        <f t="shared" si="8"/>
        <v>0</v>
      </c>
      <c r="V6">
        <f t="shared" si="9"/>
        <v>0</v>
      </c>
      <c r="X6">
        <f t="shared" si="10"/>
        <v>0</v>
      </c>
      <c r="Z6">
        <f t="shared" si="11"/>
        <v>0</v>
      </c>
    </row>
    <row r="8" spans="1:26" s="39" customFormat="1">
      <c r="A8" s="38"/>
      <c r="B8" s="38"/>
      <c r="C8" s="38"/>
      <c r="D8" s="39">
        <f>SUM(D3:D7)</f>
        <v>10025</v>
      </c>
      <c r="F8" s="39">
        <f>SUM(F3:F7)</f>
        <v>0</v>
      </c>
      <c r="H8" s="39">
        <f>SUM(H3:H6)</f>
        <v>0</v>
      </c>
      <c r="J8" s="39">
        <f>SUM(J3:J6)</f>
        <v>0</v>
      </c>
      <c r="L8" s="39">
        <f>SUM(L3:L6)</f>
        <v>0</v>
      </c>
      <c r="N8" s="39">
        <f>SUM(N3:N6)</f>
        <v>0</v>
      </c>
      <c r="P8" s="39">
        <f>SUM(P3:P6)</f>
        <v>0</v>
      </c>
      <c r="R8" s="39">
        <f>SUM(R3:R6)</f>
        <v>0</v>
      </c>
      <c r="T8" s="39">
        <f>SUM(T3:T6)</f>
        <v>0</v>
      </c>
      <c r="V8" s="39">
        <f>SUM(V3:V6)</f>
        <v>0</v>
      </c>
      <c r="X8" s="39">
        <f>SUM(X3:X6)</f>
        <v>0</v>
      </c>
      <c r="Z8" s="39">
        <f>SUM(Z3:Z6)</f>
        <v>0</v>
      </c>
    </row>
    <row r="12" spans="1:26">
      <c r="L12" s="40">
        <f>SUM(D8:Z8)</f>
        <v>10025</v>
      </c>
      <c r="M12" s="41"/>
      <c r="N12" s="41"/>
      <c r="O12" s="41"/>
      <c r="P12" s="41"/>
    </row>
    <row r="13" spans="1:26">
      <c r="L13" s="41"/>
      <c r="M13" s="41"/>
      <c r="N13" s="41"/>
      <c r="O13" s="41"/>
      <c r="P13" s="41"/>
    </row>
    <row r="14" spans="1:26">
      <c r="L14" s="41"/>
      <c r="M14" s="41"/>
      <c r="N14" s="41"/>
      <c r="O14" s="41"/>
      <c r="P14" s="41"/>
    </row>
  </sheetData>
  <mergeCells count="1">
    <mergeCell ref="L12:P1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Plan de tréso</vt:lpstr>
      <vt:lpstr>Renta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Air</dc:creator>
  <cp:lastModifiedBy>MacBook Air</cp:lastModifiedBy>
  <dcterms:created xsi:type="dcterms:W3CDTF">2014-10-09T06:37:08Z</dcterms:created>
  <dcterms:modified xsi:type="dcterms:W3CDTF">2014-11-03T07:59:27Z</dcterms:modified>
</cp:coreProperties>
</file>