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10245" yWindow="-15" windowWidth="10290" windowHeight="7485"/>
  </bookViews>
  <sheets>
    <sheet name="A35534" sheetId="19" r:id="rId1"/>
    <sheet name="54-472" sheetId="22" r:id="rId2"/>
    <sheet name="A35778" sheetId="23" r:id="rId3"/>
  </sheets>
  <calcPr calcId="125725"/>
</workbook>
</file>

<file path=xl/calcChain.xml><?xml version="1.0" encoding="utf-8"?>
<calcChain xmlns="http://schemas.openxmlformats.org/spreadsheetml/2006/main">
  <c r="B160" i="19"/>
  <c r="B158" s="1"/>
  <c r="B181"/>
  <c r="B179" s="1"/>
  <c r="G182"/>
  <c r="G161"/>
  <c r="G141"/>
  <c r="G182" i="23"/>
  <c r="J182" s="1"/>
  <c r="G161"/>
  <c r="J161" s="1"/>
  <c r="G141"/>
  <c r="B181"/>
  <c r="E181" s="1"/>
  <c r="B160"/>
  <c r="B158" s="1"/>
  <c r="B140"/>
  <c r="B138" s="1"/>
  <c r="G119"/>
  <c r="J119" s="1"/>
  <c r="B118"/>
  <c r="B116" s="1"/>
  <c r="A111"/>
  <c r="I103"/>
  <c r="H103"/>
  <c r="G103"/>
  <c r="F103"/>
  <c r="E103"/>
  <c r="D103"/>
  <c r="C103"/>
  <c r="B103"/>
  <c r="C93"/>
  <c r="A82"/>
  <c r="I74"/>
  <c r="H74"/>
  <c r="G74"/>
  <c r="F74"/>
  <c r="E74"/>
  <c r="D74"/>
  <c r="C74"/>
  <c r="B74"/>
  <c r="C64"/>
  <c r="A53"/>
  <c r="I46"/>
  <c r="H46"/>
  <c r="G46"/>
  <c r="F46"/>
  <c r="E46"/>
  <c r="D46"/>
  <c r="C46"/>
  <c r="B46"/>
  <c r="C36"/>
  <c r="A26"/>
  <c r="I18"/>
  <c r="H18"/>
  <c r="G18"/>
  <c r="F18"/>
  <c r="E18"/>
  <c r="D18"/>
  <c r="C18"/>
  <c r="B18"/>
  <c r="C8"/>
  <c r="J5" s="1"/>
  <c r="B111" l="1"/>
  <c r="L99" s="1"/>
  <c r="J104"/>
  <c r="A108" s="1"/>
  <c r="B108" s="1"/>
  <c r="K99" s="1"/>
  <c r="J75"/>
  <c r="B82"/>
  <c r="L70" s="1"/>
  <c r="J47"/>
  <c r="J19"/>
  <c r="B26"/>
  <c r="L14" s="1"/>
  <c r="E118"/>
  <c r="J141"/>
  <c r="B53" s="1"/>
  <c r="L42" s="1"/>
  <c r="B179"/>
  <c r="J61"/>
  <c r="E160"/>
  <c r="J90"/>
  <c r="J33"/>
  <c r="E140"/>
  <c r="J182" i="19"/>
  <c r="J161"/>
  <c r="A111"/>
  <c r="I103"/>
  <c r="H103"/>
  <c r="G103"/>
  <c r="F103"/>
  <c r="E103"/>
  <c r="D103"/>
  <c r="C103"/>
  <c r="B103"/>
  <c r="C93"/>
  <c r="J90" s="1"/>
  <c r="A82"/>
  <c r="I74"/>
  <c r="H74"/>
  <c r="G74"/>
  <c r="F74"/>
  <c r="E74"/>
  <c r="D74"/>
  <c r="C74"/>
  <c r="B74"/>
  <c r="C64"/>
  <c r="J61" s="1"/>
  <c r="A53"/>
  <c r="A26"/>
  <c r="A82" i="22"/>
  <c r="A54"/>
  <c r="A26"/>
  <c r="G131"/>
  <c r="J131" s="1"/>
  <c r="B130"/>
  <c r="B128" s="1"/>
  <c r="G111"/>
  <c r="J111" s="1"/>
  <c r="B54" s="1"/>
  <c r="G92"/>
  <c r="B110"/>
  <c r="B108" s="1"/>
  <c r="B91"/>
  <c r="B89" s="1"/>
  <c r="B140" i="19"/>
  <c r="B138" s="1"/>
  <c r="B82" i="22" l="1"/>
  <c r="L70" s="1"/>
  <c r="E130"/>
  <c r="L100" i="23"/>
  <c r="K100"/>
  <c r="L71"/>
  <c r="L43"/>
  <c r="L15"/>
  <c r="A50"/>
  <c r="B50" s="1"/>
  <c r="K42" s="1"/>
  <c r="A79"/>
  <c r="B79" s="1"/>
  <c r="A23"/>
  <c r="B23" s="1"/>
  <c r="K14" s="1"/>
  <c r="B82" i="19"/>
  <c r="L70" s="1"/>
  <c r="B111"/>
  <c r="L99" s="1"/>
  <c r="L100" s="1"/>
  <c r="J104"/>
  <c r="J75"/>
  <c r="E110" i="22"/>
  <c r="E140" i="19"/>
  <c r="J92" i="22"/>
  <c r="B26" s="1"/>
  <c r="L14" s="1"/>
  <c r="E91"/>
  <c r="I74"/>
  <c r="H74"/>
  <c r="G74"/>
  <c r="F74"/>
  <c r="E74"/>
  <c r="D74"/>
  <c r="C74"/>
  <c r="B74"/>
  <c r="C64"/>
  <c r="L42"/>
  <c r="I46"/>
  <c r="H46"/>
  <c r="G46"/>
  <c r="F46"/>
  <c r="E46"/>
  <c r="D46"/>
  <c r="C46"/>
  <c r="B46"/>
  <c r="C36"/>
  <c r="J33" s="1"/>
  <c r="I18"/>
  <c r="H18"/>
  <c r="G18"/>
  <c r="F18"/>
  <c r="E18"/>
  <c r="D18"/>
  <c r="C18"/>
  <c r="B18"/>
  <c r="C8"/>
  <c r="J5" s="1"/>
  <c r="L71" l="1"/>
  <c r="L43"/>
  <c r="L15"/>
  <c r="K70" i="23"/>
  <c r="K43"/>
  <c r="K15"/>
  <c r="J75" i="22"/>
  <c r="J19"/>
  <c r="J47"/>
  <c r="A51" s="1"/>
  <c r="L71" i="19"/>
  <c r="E181"/>
  <c r="A108" s="1"/>
  <c r="B108" s="1"/>
  <c r="K99" s="1"/>
  <c r="K100" s="1"/>
  <c r="E160"/>
  <c r="A79" s="1"/>
  <c r="B79" s="1"/>
  <c r="K70" s="1"/>
  <c r="J61" i="22"/>
  <c r="I46" i="19"/>
  <c r="H46"/>
  <c r="G46"/>
  <c r="F46"/>
  <c r="E46"/>
  <c r="D46"/>
  <c r="C46"/>
  <c r="B46"/>
  <c r="C36"/>
  <c r="J141" s="1"/>
  <c r="B53" s="1"/>
  <c r="L42" s="1"/>
  <c r="L43" s="1"/>
  <c r="G119"/>
  <c r="J119" s="1"/>
  <c r="C8"/>
  <c r="J5" s="1"/>
  <c r="I18"/>
  <c r="H18"/>
  <c r="G18"/>
  <c r="F18"/>
  <c r="E18"/>
  <c r="D18"/>
  <c r="C18"/>
  <c r="B18"/>
  <c r="B118"/>
  <c r="B116" s="1"/>
  <c r="K71" i="23" l="1"/>
  <c r="B51" i="22"/>
  <c r="K42" s="1"/>
  <c r="A79"/>
  <c r="B79" s="1"/>
  <c r="K70" s="1"/>
  <c r="A23"/>
  <c r="B23" s="1"/>
  <c r="K14" s="1"/>
  <c r="K71" i="19"/>
  <c r="J19"/>
  <c r="J47"/>
  <c r="A50" s="1"/>
  <c r="J33"/>
  <c r="B26"/>
  <c r="L14" s="1"/>
  <c r="E118"/>
  <c r="K71" i="22" l="1"/>
  <c r="K43"/>
  <c r="K15"/>
  <c r="B50" i="19"/>
  <c r="K42" s="1"/>
  <c r="K43" s="1"/>
  <c r="L15"/>
  <c r="A23"/>
  <c r="B23" s="1"/>
  <c r="K14" s="1"/>
  <c r="K15" l="1"/>
</calcChain>
</file>

<file path=xl/comments1.xml><?xml version="1.0" encoding="utf-8"?>
<comments xmlns="http://schemas.openxmlformats.org/spreadsheetml/2006/main">
  <authors>
    <author>Thébault Alain</author>
  </authors>
  <commentList>
    <comment ref="A3" authorId="0">
      <text>
        <r>
          <rPr>
            <b/>
            <sz val="8"/>
            <color indexed="81"/>
            <rFont val="Tahoma"/>
            <family val="2"/>
          </rPr>
          <t>www.cnomo.com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11" authorId="0">
      <text>
        <r>
          <rPr>
            <b/>
            <sz val="8"/>
            <color indexed="81"/>
            <rFont val="Tahoma"/>
            <family val="2"/>
          </rPr>
          <t>Entrez les mesures par groupe de 5 et avec un minimum de 30 pièces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39" authorId="0">
      <text>
        <r>
          <rPr>
            <b/>
            <sz val="8"/>
            <color indexed="81"/>
            <rFont val="Tahoma"/>
            <family val="2"/>
          </rPr>
          <t>Entrez les mesures par groupe de 5 et avec un minimum de 30 pièces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59" authorId="0">
      <text>
        <r>
          <rPr>
            <b/>
            <sz val="8"/>
            <color indexed="81"/>
            <rFont val="Tahoma"/>
            <family val="2"/>
          </rPr>
          <t>www.cnomo.com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7" authorId="0">
      <text>
        <r>
          <rPr>
            <b/>
            <sz val="8"/>
            <color indexed="81"/>
            <rFont val="Tahoma"/>
            <family val="2"/>
          </rPr>
          <t>Entrez les mesures par groupe de 5 et avec un minimum de 30 pièces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8" authorId="0">
      <text>
        <r>
          <rPr>
            <b/>
            <sz val="8"/>
            <color indexed="81"/>
            <rFont val="Tahoma"/>
            <family val="2"/>
          </rPr>
          <t>www.cnomo.com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6" authorId="0">
      <text>
        <r>
          <rPr>
            <b/>
            <sz val="8"/>
            <color indexed="81"/>
            <rFont val="Tahoma"/>
            <family val="2"/>
          </rPr>
          <t>Entrez les mesures par groupe de 5 et avec un minimum de 30 pièces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Thébault Alain</author>
  </authors>
  <commentList>
    <comment ref="A3" authorId="0">
      <text>
        <r>
          <rPr>
            <b/>
            <sz val="8"/>
            <color indexed="81"/>
            <rFont val="Tahoma"/>
            <family val="2"/>
          </rPr>
          <t>www.cnomo.com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11" authorId="0">
      <text>
        <r>
          <rPr>
            <b/>
            <sz val="8"/>
            <color indexed="81"/>
            <rFont val="Tahoma"/>
            <family val="2"/>
          </rPr>
          <t>Entrez les mesures par groupe de 5 et avec un minimum de 30 pièces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31" authorId="0">
      <text>
        <r>
          <rPr>
            <b/>
            <sz val="8"/>
            <color indexed="81"/>
            <rFont val="Tahoma"/>
            <family val="2"/>
          </rPr>
          <t>www.cnomo.com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39" authorId="0">
      <text>
        <r>
          <rPr>
            <b/>
            <sz val="8"/>
            <color indexed="81"/>
            <rFont val="Tahoma"/>
            <family val="2"/>
          </rPr>
          <t>Entrez les mesures par groupe de 5 et avec un minimum de 30 pièces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59" authorId="0">
      <text>
        <r>
          <rPr>
            <b/>
            <sz val="8"/>
            <color indexed="81"/>
            <rFont val="Tahoma"/>
            <family val="2"/>
          </rPr>
          <t>www.cnomo.com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7" authorId="0">
      <text>
        <r>
          <rPr>
            <b/>
            <sz val="8"/>
            <color indexed="81"/>
            <rFont val="Tahoma"/>
            <family val="2"/>
          </rPr>
          <t>Entrez les mesures par groupe de 5 et avec un minimum de 30 pièces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Thébault Alain</author>
  </authors>
  <commentList>
    <comment ref="A3" authorId="0">
      <text>
        <r>
          <rPr>
            <b/>
            <sz val="8"/>
            <color indexed="81"/>
            <rFont val="Tahoma"/>
            <family val="2"/>
          </rPr>
          <t>www.cnomo.com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11" authorId="0">
      <text>
        <r>
          <rPr>
            <b/>
            <sz val="8"/>
            <color indexed="81"/>
            <rFont val="Tahoma"/>
            <family val="2"/>
          </rPr>
          <t>Entrez les mesures par groupe de 5 et avec un minimum de 30 pièces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39" authorId="0">
      <text>
        <r>
          <rPr>
            <b/>
            <sz val="8"/>
            <color indexed="81"/>
            <rFont val="Tahoma"/>
            <family val="2"/>
          </rPr>
          <t>Entrez les mesures par groupe de 5 et avec un minimum de 30 pièces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59" authorId="0">
      <text>
        <r>
          <rPr>
            <b/>
            <sz val="8"/>
            <color indexed="81"/>
            <rFont val="Tahoma"/>
            <family val="2"/>
          </rPr>
          <t>www.cnomo.com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7" authorId="0">
      <text>
        <r>
          <rPr>
            <b/>
            <sz val="8"/>
            <color indexed="81"/>
            <rFont val="Tahoma"/>
            <family val="2"/>
          </rPr>
          <t>Entrez les mesures par groupe de 5 et avec un minimum de 30 pièces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8" authorId="0">
      <text>
        <r>
          <rPr>
            <b/>
            <sz val="8"/>
            <color indexed="81"/>
            <rFont val="Tahoma"/>
            <family val="2"/>
          </rPr>
          <t>www.cnomo.com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6" authorId="0">
      <text>
        <r>
          <rPr>
            <b/>
            <sz val="8"/>
            <color indexed="81"/>
            <rFont val="Tahoma"/>
            <family val="2"/>
          </rPr>
          <t>Entrez les mesures par groupe de 5 et avec un minimum de 30 pièces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<sst xmlns="http://schemas.openxmlformats.org/spreadsheetml/2006/main" count="317" uniqueCount="31">
  <si>
    <t>S</t>
  </si>
  <si>
    <t>CAM</t>
  </si>
  <si>
    <t>K</t>
  </si>
  <si>
    <t>D5CALC</t>
  </si>
  <si>
    <t>K_table</t>
  </si>
  <si>
    <t>D5_table</t>
  </si>
  <si>
    <t>CAM cdc (1,5 ou 1,3)</t>
  </si>
  <si>
    <t>Si</t>
  </si>
  <si>
    <t>Di</t>
  </si>
  <si>
    <t>IT</t>
  </si>
  <si>
    <t>0,643*IT/CAMcdc</t>
  </si>
  <si>
    <t>S0</t>
  </si>
  <si>
    <t>N</t>
  </si>
  <si>
    <t>N_table</t>
  </si>
  <si>
    <t>C_table</t>
  </si>
  <si>
    <t>C_calc</t>
  </si>
  <si>
    <t>CPK</t>
  </si>
  <si>
    <t>Nominal</t>
  </si>
  <si>
    <t>Tol sup</t>
  </si>
  <si>
    <t>Tol inf</t>
  </si>
  <si>
    <t>ht (intervalle de classe)</t>
  </si>
  <si>
    <t>Selon CNOMO E41.32.110.N</t>
  </si>
  <si>
    <t>CPKcdc (&gt;1)</t>
  </si>
  <si>
    <t>Tables</t>
  </si>
  <si>
    <t>R</t>
  </si>
  <si>
    <r>
      <rPr>
        <b/>
        <i/>
        <sz val="14"/>
        <rFont val="Symbol"/>
        <family val="1"/>
        <charset val="2"/>
      </rPr>
      <t>`</t>
    </r>
    <r>
      <rPr>
        <b/>
        <i/>
        <sz val="14"/>
        <rFont val="Arial"/>
        <family val="2"/>
      </rPr>
      <t>R</t>
    </r>
  </si>
  <si>
    <t>référence pièce</t>
  </si>
  <si>
    <t>A35534</t>
  </si>
  <si>
    <t>Mesures/OF</t>
  </si>
  <si>
    <t>54-472</t>
  </si>
  <si>
    <t>A35778</t>
  </si>
</sst>
</file>

<file path=xl/styles.xml><?xml version="1.0" encoding="utf-8"?>
<styleSheet xmlns="http://schemas.openxmlformats.org/spreadsheetml/2006/main">
  <numFmts count="1">
    <numFmt numFmtId="164" formatCode="0.000"/>
  </numFmts>
  <fonts count="13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4"/>
      <name val="Arial"/>
      <family val="2"/>
    </font>
    <font>
      <u/>
      <sz val="10"/>
      <color indexed="12"/>
      <name val="Arial"/>
      <family val="2"/>
    </font>
    <font>
      <b/>
      <i/>
      <sz val="11"/>
      <name val="Arial"/>
      <family val="2"/>
    </font>
    <font>
      <b/>
      <i/>
      <sz val="14"/>
      <name val="Arial"/>
      <family val="2"/>
    </font>
    <font>
      <b/>
      <i/>
      <sz val="14"/>
      <name val="Symbol"/>
      <family val="1"/>
      <charset val="2"/>
    </font>
    <font>
      <b/>
      <sz val="10"/>
      <color rgb="FFFF0000"/>
      <name val="Arial"/>
      <family val="2"/>
    </font>
    <font>
      <b/>
      <sz val="11"/>
      <name val="Arial"/>
      <family val="2"/>
    </font>
    <font>
      <b/>
      <sz val="2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thick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41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/>
    <xf numFmtId="0" fontId="0" fillId="0" borderId="1" xfId="0" applyBorder="1" applyAlignment="1">
      <alignment horizontal="center" vertical="center"/>
    </xf>
    <xf numFmtId="2" fontId="0" fillId="0" borderId="1" xfId="0" applyNumberFormat="1" applyBorder="1"/>
    <xf numFmtId="0" fontId="0" fillId="0" borderId="9" xfId="0" applyBorder="1"/>
    <xf numFmtId="0" fontId="0" fillId="0" borderId="10" xfId="0" applyBorder="1"/>
    <xf numFmtId="0" fontId="0" fillId="0" borderId="1" xfId="0" applyFill="1" applyBorder="1"/>
    <xf numFmtId="0" fontId="0" fillId="4" borderId="1" xfId="0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0" xfId="0" applyFill="1"/>
    <xf numFmtId="0" fontId="0" fillId="3" borderId="0" xfId="0" applyFill="1" applyBorder="1" applyAlignment="1">
      <alignment wrapText="1"/>
    </xf>
    <xf numFmtId="0" fontId="1" fillId="3" borderId="0" xfId="0" applyFont="1" applyFill="1"/>
    <xf numFmtId="0" fontId="0" fillId="3" borderId="0" xfId="0" applyFill="1" applyBorder="1"/>
    <xf numFmtId="0" fontId="2" fillId="3" borderId="1" xfId="0" applyFont="1" applyFill="1" applyBorder="1" applyAlignment="1">
      <alignment horizontal="center" vertical="center"/>
    </xf>
    <xf numFmtId="0" fontId="0" fillId="6" borderId="2" xfId="0" applyFill="1" applyBorder="1"/>
    <xf numFmtId="0" fontId="5" fillId="0" borderId="2" xfId="0" applyFon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6" borderId="17" xfId="0" applyFill="1" applyBorder="1"/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0" fillId="3" borderId="20" xfId="0" applyFont="1" applyFill="1" applyBorder="1" applyAlignment="1">
      <alignment horizontal="center"/>
    </xf>
    <xf numFmtId="0" fontId="11" fillId="6" borderId="21" xfId="0" applyFont="1" applyFill="1" applyBorder="1" applyAlignment="1">
      <alignment horizontal="center" vertical="center"/>
    </xf>
    <xf numFmtId="0" fontId="11" fillId="6" borderId="22" xfId="0" applyFont="1" applyFill="1" applyBorder="1" applyAlignment="1">
      <alignment horizontal="center" vertical="center"/>
    </xf>
    <xf numFmtId="164" fontId="2" fillId="3" borderId="23" xfId="0" applyNumberFormat="1" applyFont="1" applyFill="1" applyBorder="1" applyAlignment="1">
      <alignment horizontal="center" vertical="center"/>
    </xf>
    <xf numFmtId="164" fontId="2" fillId="3" borderId="11" xfId="0" applyNumberFormat="1" applyFont="1" applyFill="1" applyBorder="1" applyAlignment="1">
      <alignment horizontal="center" vertical="center"/>
    </xf>
    <xf numFmtId="164" fontId="2" fillId="3" borderId="23" xfId="1" applyNumberFormat="1" applyFont="1" applyFill="1" applyBorder="1" applyAlignment="1" applyProtection="1">
      <alignment horizontal="center" vertical="center"/>
    </xf>
    <xf numFmtId="164" fontId="2" fillId="3" borderId="24" xfId="0" applyNumberFormat="1" applyFont="1" applyFill="1" applyBorder="1" applyAlignment="1">
      <alignment horizontal="center" vertical="center"/>
    </xf>
    <xf numFmtId="164" fontId="2" fillId="3" borderId="25" xfId="0" applyNumberFormat="1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0" fillId="7" borderId="0" xfId="0" applyFill="1" applyBorder="1"/>
    <xf numFmtId="0" fontId="0" fillId="7" borderId="0" xfId="0" applyFill="1"/>
    <xf numFmtId="0" fontId="0" fillId="3" borderId="26" xfId="0" applyFill="1" applyBorder="1"/>
    <xf numFmtId="0" fontId="0" fillId="7" borderId="26" xfId="0" applyFill="1" applyBorder="1"/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6" borderId="27" xfId="0" applyFont="1" applyFill="1" applyBorder="1"/>
    <xf numFmtId="0" fontId="0" fillId="6" borderId="28" xfId="0" applyFill="1" applyBorder="1"/>
    <xf numFmtId="0" fontId="0" fillId="6" borderId="27" xfId="0" applyFill="1" applyBorder="1"/>
    <xf numFmtId="0" fontId="0" fillId="0" borderId="27" xfId="0" applyFill="1" applyBorder="1"/>
    <xf numFmtId="0" fontId="0" fillId="3" borderId="0" xfId="0" applyFill="1" applyAlignment="1">
      <alignment vertical="center"/>
    </xf>
    <xf numFmtId="0" fontId="0" fillId="0" borderId="32" xfId="0" applyBorder="1"/>
    <xf numFmtId="0" fontId="0" fillId="0" borderId="33" xfId="0" applyBorder="1" applyAlignment="1"/>
    <xf numFmtId="0" fontId="0" fillId="0" borderId="6" xfId="0" applyBorder="1" applyAlignment="1"/>
    <xf numFmtId="0" fontId="0" fillId="3" borderId="35" xfId="0" applyFill="1" applyBorder="1"/>
    <xf numFmtId="0" fontId="0" fillId="3" borderId="34" xfId="0" applyFill="1" applyBorder="1"/>
    <xf numFmtId="0" fontId="0" fillId="0" borderId="16" xfId="0" applyBorder="1"/>
    <xf numFmtId="0" fontId="2" fillId="9" borderId="27" xfId="0" applyFont="1" applyFill="1" applyBorder="1"/>
    <xf numFmtId="0" fontId="0" fillId="9" borderId="28" xfId="0" applyFill="1" applyBorder="1"/>
    <xf numFmtId="0" fontId="0" fillId="9" borderId="27" xfId="0" applyFill="1" applyBorder="1"/>
    <xf numFmtId="0" fontId="0" fillId="9" borderId="2" xfId="0" applyFill="1" applyBorder="1"/>
    <xf numFmtId="0" fontId="0" fillId="9" borderId="17" xfId="0" applyFill="1" applyBorder="1"/>
    <xf numFmtId="0" fontId="11" fillId="9" borderId="21" xfId="0" applyFont="1" applyFill="1" applyBorder="1" applyAlignment="1">
      <alignment horizontal="center" vertical="center"/>
    </xf>
    <xf numFmtId="0" fontId="11" fillId="9" borderId="22" xfId="0" applyFont="1" applyFill="1" applyBorder="1" applyAlignment="1">
      <alignment horizontal="center" vertical="center"/>
    </xf>
    <xf numFmtId="0" fontId="2" fillId="8" borderId="27" xfId="0" applyFont="1" applyFill="1" applyBorder="1"/>
    <xf numFmtId="0" fontId="0" fillId="8" borderId="28" xfId="0" applyFill="1" applyBorder="1"/>
    <xf numFmtId="0" fontId="0" fillId="8" borderId="27" xfId="0" applyFill="1" applyBorder="1"/>
    <xf numFmtId="0" fontId="0" fillId="8" borderId="2" xfId="0" applyFill="1" applyBorder="1"/>
    <xf numFmtId="0" fontId="0" fillId="8" borderId="17" xfId="0" applyFill="1" applyBorder="1"/>
    <xf numFmtId="0" fontId="11" fillId="8" borderId="21" xfId="0" applyFont="1" applyFill="1" applyBorder="1" applyAlignment="1">
      <alignment horizontal="center" vertical="center"/>
    </xf>
    <xf numFmtId="0" fontId="11" fillId="8" borderId="22" xfId="0" applyFont="1" applyFill="1" applyBorder="1" applyAlignment="1">
      <alignment horizontal="center" vertical="center"/>
    </xf>
    <xf numFmtId="0" fontId="2" fillId="10" borderId="27" xfId="0" applyFont="1" applyFill="1" applyBorder="1"/>
    <xf numFmtId="0" fontId="0" fillId="10" borderId="28" xfId="0" applyFill="1" applyBorder="1"/>
    <xf numFmtId="0" fontId="0" fillId="10" borderId="27" xfId="0" applyFill="1" applyBorder="1"/>
    <xf numFmtId="0" fontId="0" fillId="10" borderId="2" xfId="0" applyFill="1" applyBorder="1"/>
    <xf numFmtId="0" fontId="0" fillId="10" borderId="17" xfId="0" applyFill="1" applyBorder="1"/>
    <xf numFmtId="0" fontId="11" fillId="10" borderId="21" xfId="0" applyFont="1" applyFill="1" applyBorder="1" applyAlignment="1">
      <alignment horizontal="center" vertical="center"/>
    </xf>
    <xf numFmtId="0" fontId="11" fillId="10" borderId="22" xfId="0" applyFont="1" applyFill="1" applyBorder="1" applyAlignment="1">
      <alignment horizontal="center" vertical="center"/>
    </xf>
    <xf numFmtId="0" fontId="2" fillId="11" borderId="27" xfId="0" applyFont="1" applyFill="1" applyBorder="1"/>
    <xf numFmtId="0" fontId="0" fillId="11" borderId="28" xfId="0" applyFill="1" applyBorder="1"/>
    <xf numFmtId="0" fontId="0" fillId="11" borderId="27" xfId="0" applyFill="1" applyBorder="1"/>
    <xf numFmtId="0" fontId="0" fillId="11" borderId="2" xfId="0" applyFill="1" applyBorder="1"/>
    <xf numFmtId="0" fontId="0" fillId="11" borderId="17" xfId="0" applyFill="1" applyBorder="1"/>
    <xf numFmtId="0" fontId="11" fillId="11" borderId="21" xfId="0" applyFont="1" applyFill="1" applyBorder="1" applyAlignment="1">
      <alignment horizontal="center" vertical="center"/>
    </xf>
    <xf numFmtId="0" fontId="11" fillId="11" borderId="22" xfId="0" applyFont="1" applyFill="1" applyBorder="1" applyAlignment="1">
      <alignment horizontal="center" vertical="center"/>
    </xf>
    <xf numFmtId="0" fontId="2" fillId="12" borderId="27" xfId="0" applyFont="1" applyFill="1" applyBorder="1"/>
    <xf numFmtId="0" fontId="0" fillId="12" borderId="28" xfId="0" applyFill="1" applyBorder="1"/>
    <xf numFmtId="0" fontId="0" fillId="12" borderId="27" xfId="0" applyFill="1" applyBorder="1"/>
    <xf numFmtId="0" fontId="0" fillId="12" borderId="2" xfId="0" applyFill="1" applyBorder="1"/>
    <xf numFmtId="0" fontId="0" fillId="12" borderId="17" xfId="0" applyFill="1" applyBorder="1"/>
    <xf numFmtId="0" fontId="11" fillId="12" borderId="21" xfId="0" applyFont="1" applyFill="1" applyBorder="1" applyAlignment="1">
      <alignment horizontal="center" vertical="center"/>
    </xf>
    <xf numFmtId="0" fontId="11" fillId="12" borderId="22" xfId="0" applyFont="1" applyFill="1" applyBorder="1" applyAlignment="1">
      <alignment horizontal="center" vertical="center"/>
    </xf>
    <xf numFmtId="0" fontId="0" fillId="7" borderId="30" xfId="0" applyFill="1" applyBorder="1"/>
    <xf numFmtId="0" fontId="2" fillId="11" borderId="1" xfId="0" applyFont="1" applyFill="1" applyBorder="1"/>
    <xf numFmtId="0" fontId="0" fillId="11" borderId="12" xfId="0" applyFill="1" applyBorder="1"/>
    <xf numFmtId="0" fontId="0" fillId="11" borderId="1" xfId="0" applyFill="1" applyBorder="1"/>
    <xf numFmtId="0" fontId="2" fillId="12" borderId="1" xfId="0" applyFont="1" applyFill="1" applyBorder="1"/>
    <xf numFmtId="0" fontId="0" fillId="12" borderId="12" xfId="0" applyFill="1" applyBorder="1"/>
    <xf numFmtId="0" fontId="0" fillId="12" borderId="1" xfId="0" applyFill="1" applyBorder="1"/>
    <xf numFmtId="0" fontId="0" fillId="8" borderId="3" xfId="0" applyFill="1" applyBorder="1" applyAlignment="1"/>
    <xf numFmtId="0" fontId="0" fillId="8" borderId="4" xfId="0" applyFill="1" applyBorder="1" applyAlignment="1"/>
    <xf numFmtId="0" fontId="2" fillId="0" borderId="1" xfId="0" applyFont="1" applyBorder="1" applyAlignment="1"/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2" fillId="6" borderId="29" xfId="0" applyFont="1" applyFill="1" applyBorder="1" applyAlignment="1">
      <alignment horizontal="center" vertical="center"/>
    </xf>
    <xf numFmtId="0" fontId="12" fillId="6" borderId="30" xfId="0" applyFont="1" applyFill="1" applyBorder="1" applyAlignment="1">
      <alignment horizontal="center" vertical="center"/>
    </xf>
    <xf numFmtId="0" fontId="12" fillId="6" borderId="31" xfId="0" applyFont="1" applyFill="1" applyBorder="1" applyAlignment="1">
      <alignment horizontal="center" vertical="center"/>
    </xf>
    <xf numFmtId="0" fontId="12" fillId="9" borderId="29" xfId="0" applyFont="1" applyFill="1" applyBorder="1" applyAlignment="1">
      <alignment horizontal="center" vertical="center"/>
    </xf>
    <xf numFmtId="0" fontId="12" fillId="9" borderId="30" xfId="0" applyFont="1" applyFill="1" applyBorder="1" applyAlignment="1">
      <alignment horizontal="center" vertical="center"/>
    </xf>
    <xf numFmtId="0" fontId="12" fillId="9" borderId="31" xfId="0" applyFont="1" applyFill="1" applyBorder="1" applyAlignment="1">
      <alignment horizontal="center" vertical="center"/>
    </xf>
    <xf numFmtId="0" fontId="12" fillId="8" borderId="29" xfId="0" applyFont="1" applyFill="1" applyBorder="1" applyAlignment="1">
      <alignment horizontal="center" vertical="center"/>
    </xf>
    <xf numFmtId="0" fontId="12" fillId="8" borderId="30" xfId="0" applyFont="1" applyFill="1" applyBorder="1" applyAlignment="1">
      <alignment horizontal="center" vertical="center"/>
    </xf>
    <xf numFmtId="0" fontId="12" fillId="8" borderId="31" xfId="0" applyFont="1" applyFill="1" applyBorder="1" applyAlignment="1">
      <alignment horizontal="center" vertical="center"/>
    </xf>
    <xf numFmtId="0" fontId="0" fillId="6" borderId="3" xfId="0" applyFill="1" applyBorder="1" applyAlignment="1"/>
    <xf numFmtId="0" fontId="0" fillId="6" borderId="4" xfId="0" applyFill="1" applyBorder="1" applyAlignment="1"/>
    <xf numFmtId="0" fontId="0" fillId="9" borderId="3" xfId="0" applyFill="1" applyBorder="1" applyAlignment="1"/>
    <xf numFmtId="0" fontId="0" fillId="9" borderId="4" xfId="0" applyFill="1" applyBorder="1" applyAlignment="1"/>
    <xf numFmtId="0" fontId="12" fillId="3" borderId="29" xfId="0" applyFont="1" applyFill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0" fillId="10" borderId="3" xfId="0" applyFill="1" applyBorder="1" applyAlignment="1"/>
    <xf numFmtId="0" fontId="0" fillId="10" borderId="4" xfId="0" applyFill="1" applyBorder="1" applyAlignment="1"/>
    <xf numFmtId="0" fontId="12" fillId="10" borderId="29" xfId="0" applyFont="1" applyFill="1" applyBorder="1" applyAlignment="1">
      <alignment horizontal="center" vertical="center"/>
    </xf>
    <xf numFmtId="0" fontId="12" fillId="10" borderId="30" xfId="0" applyFont="1" applyFill="1" applyBorder="1" applyAlignment="1">
      <alignment horizontal="center" vertical="center"/>
    </xf>
    <xf numFmtId="0" fontId="12" fillId="10" borderId="31" xfId="0" applyFont="1" applyFill="1" applyBorder="1" applyAlignment="1">
      <alignment horizontal="center" vertical="center"/>
    </xf>
    <xf numFmtId="0" fontId="0" fillId="11" borderId="3" xfId="0" applyFill="1" applyBorder="1" applyAlignment="1"/>
    <xf numFmtId="0" fontId="0" fillId="11" borderId="4" xfId="0" applyFill="1" applyBorder="1" applyAlignment="1"/>
    <xf numFmtId="0" fontId="0" fillId="12" borderId="3" xfId="0" applyFill="1" applyBorder="1" applyAlignment="1"/>
    <xf numFmtId="0" fontId="0" fillId="12" borderId="4" xfId="0" applyFill="1" applyBorder="1" applyAlignment="1"/>
    <xf numFmtId="0" fontId="12" fillId="3" borderId="30" xfId="0" applyFont="1" applyFill="1" applyBorder="1" applyAlignment="1">
      <alignment horizontal="center" vertical="center"/>
    </xf>
    <xf numFmtId="0" fontId="12" fillId="3" borderId="31" xfId="0" applyFont="1" applyFill="1" applyBorder="1" applyAlignment="1">
      <alignment horizontal="center" vertical="center"/>
    </xf>
    <xf numFmtId="0" fontId="12" fillId="11" borderId="29" xfId="0" applyFont="1" applyFill="1" applyBorder="1" applyAlignment="1">
      <alignment horizontal="center" vertical="center"/>
    </xf>
    <xf numFmtId="0" fontId="12" fillId="11" borderId="30" xfId="0" applyFont="1" applyFill="1" applyBorder="1" applyAlignment="1">
      <alignment horizontal="center" vertical="center"/>
    </xf>
    <xf numFmtId="0" fontId="12" fillId="11" borderId="31" xfId="0" applyFont="1" applyFill="1" applyBorder="1" applyAlignment="1">
      <alignment horizontal="center" vertical="center"/>
    </xf>
    <xf numFmtId="0" fontId="12" fillId="12" borderId="29" xfId="0" applyFont="1" applyFill="1" applyBorder="1" applyAlignment="1">
      <alignment horizontal="center" vertical="center"/>
    </xf>
    <xf numFmtId="0" fontId="12" fillId="12" borderId="30" xfId="0" applyFont="1" applyFill="1" applyBorder="1" applyAlignment="1">
      <alignment horizontal="center" vertical="center"/>
    </xf>
    <xf numFmtId="0" fontId="12" fillId="12" borderId="3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M196"/>
  <sheetViews>
    <sheetView tabSelected="1" topLeftCell="A106" zoomScaleNormal="100" workbookViewId="0">
      <selection activeCell="C1" sqref="C1"/>
    </sheetView>
  </sheetViews>
  <sheetFormatPr baseColWidth="10" defaultRowHeight="12.75"/>
  <cols>
    <col min="1" max="1" width="14.28515625" customWidth="1"/>
    <col min="2" max="2" width="15.85546875" customWidth="1"/>
    <col min="3" max="3" width="14.5703125" customWidth="1"/>
    <col min="4" max="9" width="14.28515625" customWidth="1"/>
    <col min="12" max="12" width="13" customWidth="1"/>
  </cols>
  <sheetData>
    <row r="1" spans="1:13" ht="43.5" customHeight="1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46"/>
    </row>
    <row r="2" spans="1:13">
      <c r="A2" s="22"/>
      <c r="B2" s="22"/>
      <c r="C2" s="22"/>
      <c r="D2" s="54"/>
      <c r="E2" s="22"/>
      <c r="F2" s="22"/>
      <c r="G2" s="22"/>
      <c r="H2" s="22"/>
      <c r="I2" s="22"/>
      <c r="J2" s="22"/>
      <c r="K2" s="22"/>
      <c r="L2" s="22"/>
      <c r="M2" s="46"/>
    </row>
    <row r="3" spans="1:13" ht="13.5" thickBot="1">
      <c r="A3" s="10" t="s">
        <v>21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46"/>
    </row>
    <row r="4" spans="1:13" ht="14.25" customHeight="1" thickTop="1" thickBot="1">
      <c r="A4" s="108">
        <v>1</v>
      </c>
      <c r="B4" s="50" t="s">
        <v>26</v>
      </c>
      <c r="C4" s="26" t="s">
        <v>27</v>
      </c>
      <c r="D4" s="22"/>
      <c r="E4" s="22"/>
      <c r="F4" s="22"/>
      <c r="G4" s="22"/>
      <c r="H4" s="22"/>
      <c r="I4" s="22"/>
      <c r="J4" s="22"/>
      <c r="K4" s="22"/>
      <c r="L4" s="22"/>
      <c r="M4" s="46"/>
    </row>
    <row r="5" spans="1:13" ht="13.5" customHeight="1" thickBot="1">
      <c r="A5" s="109"/>
      <c r="B5" s="51" t="s">
        <v>17</v>
      </c>
      <c r="C5" s="48">
        <v>119.054</v>
      </c>
      <c r="D5" s="22"/>
      <c r="E5" s="117" t="s">
        <v>6</v>
      </c>
      <c r="F5" s="118"/>
      <c r="G5" s="22"/>
      <c r="H5" s="105" t="s">
        <v>10</v>
      </c>
      <c r="I5" s="105"/>
      <c r="J5" s="12">
        <f>0.643*C8/E6</f>
        <v>1.7311538461536775E-2</v>
      </c>
      <c r="K5" s="22"/>
      <c r="L5" s="22"/>
      <c r="M5" s="46"/>
    </row>
    <row r="6" spans="1:13" ht="13.5" customHeight="1" thickBot="1">
      <c r="A6" s="109"/>
      <c r="B6" s="52" t="s">
        <v>18</v>
      </c>
      <c r="C6" s="49">
        <v>119.0715</v>
      </c>
      <c r="D6" s="22"/>
      <c r="E6" s="106">
        <v>1.3</v>
      </c>
      <c r="F6" s="107"/>
      <c r="G6" s="22"/>
      <c r="H6" s="22"/>
      <c r="I6" s="22"/>
      <c r="J6" s="22"/>
      <c r="K6" s="22"/>
      <c r="L6" s="22"/>
      <c r="M6" s="46"/>
    </row>
    <row r="7" spans="1:13" ht="13.5" customHeight="1" thickBot="1">
      <c r="A7" s="109"/>
      <c r="B7" s="52" t="s">
        <v>19</v>
      </c>
      <c r="C7" s="49">
        <v>119.0365</v>
      </c>
      <c r="D7" s="22"/>
      <c r="E7" s="22"/>
      <c r="F7" s="22"/>
      <c r="G7" s="22"/>
      <c r="H7" s="22"/>
      <c r="I7" s="22"/>
      <c r="J7" s="22"/>
      <c r="K7" s="22"/>
      <c r="L7" s="22"/>
      <c r="M7" s="46"/>
    </row>
    <row r="8" spans="1:13" ht="13.5" customHeight="1" thickBot="1">
      <c r="A8" s="110"/>
      <c r="B8" s="53" t="s">
        <v>9</v>
      </c>
      <c r="C8" s="11">
        <f>C6-C7</f>
        <v>3.4999999999996589E-2</v>
      </c>
      <c r="D8" s="22"/>
      <c r="E8" s="27" t="s">
        <v>22</v>
      </c>
      <c r="F8" s="22"/>
      <c r="G8" s="22"/>
      <c r="H8" s="22"/>
      <c r="I8" s="22"/>
      <c r="J8" s="22"/>
      <c r="K8" s="22"/>
      <c r="L8" s="22"/>
      <c r="M8" s="46"/>
    </row>
    <row r="9" spans="1:13" ht="13.5" thickTop="1">
      <c r="A9" s="22"/>
      <c r="B9" s="22"/>
      <c r="C9" s="22"/>
      <c r="D9" s="22"/>
      <c r="E9" s="30">
        <v>1</v>
      </c>
      <c r="F9" s="22"/>
      <c r="G9" s="22"/>
      <c r="H9" s="22"/>
      <c r="I9" s="22"/>
      <c r="J9" s="22"/>
      <c r="K9" s="22"/>
      <c r="L9" s="22"/>
      <c r="M9" s="46"/>
    </row>
    <row r="10" spans="1:13" ht="18" customHeight="1" thickBot="1">
      <c r="A10" s="22"/>
      <c r="B10" s="34">
        <v>1</v>
      </c>
      <c r="C10" s="34">
        <v>2</v>
      </c>
      <c r="D10" s="34">
        <v>3</v>
      </c>
      <c r="E10" s="34">
        <v>4</v>
      </c>
      <c r="F10" s="34">
        <v>5</v>
      </c>
      <c r="G10" s="34">
        <v>6</v>
      </c>
      <c r="H10" s="34">
        <v>7</v>
      </c>
      <c r="I10" s="34">
        <v>8</v>
      </c>
      <c r="J10" s="22"/>
      <c r="K10" s="22"/>
      <c r="L10" s="22"/>
      <c r="M10" s="46"/>
    </row>
    <row r="11" spans="1:13" ht="18" customHeight="1">
      <c r="A11" s="31" t="s">
        <v>28</v>
      </c>
      <c r="B11" s="35"/>
      <c r="C11" s="36"/>
      <c r="D11" s="36"/>
      <c r="E11" s="36"/>
      <c r="F11" s="36"/>
      <c r="G11" s="36"/>
      <c r="H11" s="36"/>
      <c r="I11" s="36"/>
      <c r="J11" s="22"/>
      <c r="K11" s="22"/>
      <c r="L11" s="22"/>
      <c r="M11" s="46"/>
    </row>
    <row r="12" spans="1:13" ht="18" customHeight="1" thickBot="1">
      <c r="A12" s="32">
        <v>1</v>
      </c>
      <c r="B12" s="37"/>
      <c r="C12" s="38"/>
      <c r="D12" s="38"/>
      <c r="E12" s="38"/>
      <c r="F12" s="38"/>
      <c r="G12" s="38"/>
      <c r="H12" s="42"/>
      <c r="I12" s="38"/>
      <c r="J12" s="22"/>
      <c r="K12" s="22"/>
      <c r="L12" s="22"/>
      <c r="M12" s="46"/>
    </row>
    <row r="13" spans="1:13" ht="18" customHeight="1" thickBot="1">
      <c r="A13" s="32">
        <v>2</v>
      </c>
      <c r="B13" s="39"/>
      <c r="C13" s="38"/>
      <c r="D13" s="38"/>
      <c r="E13" s="38"/>
      <c r="F13" s="38"/>
      <c r="G13" s="38"/>
      <c r="H13" s="42"/>
      <c r="I13" s="38"/>
      <c r="J13" s="22"/>
      <c r="K13" s="28" t="s">
        <v>1</v>
      </c>
      <c r="L13" s="28" t="s">
        <v>16</v>
      </c>
      <c r="M13" s="46"/>
    </row>
    <row r="14" spans="1:13" ht="18" customHeight="1" thickBot="1">
      <c r="A14" s="32">
        <v>3</v>
      </c>
      <c r="B14" s="37"/>
      <c r="C14" s="38"/>
      <c r="D14" s="38"/>
      <c r="E14" s="38"/>
      <c r="F14" s="38"/>
      <c r="G14" s="38"/>
      <c r="H14" s="42"/>
      <c r="I14" s="38"/>
      <c r="J14" s="22"/>
      <c r="K14" s="20" t="e">
        <f>C8/B23</f>
        <v>#NUM!</v>
      </c>
      <c r="L14" s="29" t="e">
        <f>MIN(((C6-AVERAGE(B12:I16))/(3*B26)),((AVERAGE(B12:I16)-C7)/(3*B26)))</f>
        <v>#DIV/0!</v>
      </c>
      <c r="M14" s="46"/>
    </row>
    <row r="15" spans="1:13" ht="18" customHeight="1" thickBot="1">
      <c r="A15" s="32">
        <v>4</v>
      </c>
      <c r="B15" s="37"/>
      <c r="C15" s="38"/>
      <c r="D15" s="38"/>
      <c r="E15" s="38"/>
      <c r="F15" s="38"/>
      <c r="G15" s="38"/>
      <c r="H15" s="42"/>
      <c r="I15" s="38"/>
      <c r="J15" s="22"/>
      <c r="K15" s="21" t="e">
        <f>IF(K14&gt;E6,"Capable","Non capable")</f>
        <v>#NUM!</v>
      </c>
      <c r="L15" s="21" t="e">
        <f>IF(L14&gt;E9,"Capable","Non Capable")</f>
        <v>#DIV/0!</v>
      </c>
      <c r="M15" s="46"/>
    </row>
    <row r="16" spans="1:13" ht="18" customHeight="1" thickBot="1">
      <c r="A16" s="33">
        <v>5</v>
      </c>
      <c r="B16" s="40"/>
      <c r="C16" s="41"/>
      <c r="D16" s="41"/>
      <c r="E16" s="41"/>
      <c r="F16" s="41"/>
      <c r="G16" s="41"/>
      <c r="H16" s="43"/>
      <c r="I16" s="41"/>
      <c r="J16" s="22"/>
      <c r="K16" s="22"/>
      <c r="L16" s="22"/>
      <c r="M16" s="46"/>
    </row>
    <row r="17" spans="1:13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46"/>
    </row>
    <row r="18" spans="1:13" ht="18.75">
      <c r="A18" s="17" t="s">
        <v>24</v>
      </c>
      <c r="B18" s="16">
        <f t="shared" ref="B18:H18" si="0">MAX(B12:B16)-(MIN(B12:B16))</f>
        <v>0</v>
      </c>
      <c r="C18" s="16">
        <f t="shared" si="0"/>
        <v>0</v>
      </c>
      <c r="D18" s="16">
        <f t="shared" si="0"/>
        <v>0</v>
      </c>
      <c r="E18" s="16">
        <f t="shared" si="0"/>
        <v>0</v>
      </c>
      <c r="F18" s="16">
        <f t="shared" si="0"/>
        <v>0</v>
      </c>
      <c r="G18" s="16">
        <f>MAX(G12:G16)-(MIN(G12:G16))</f>
        <v>0</v>
      </c>
      <c r="H18" s="16">
        <f t="shared" si="0"/>
        <v>0</v>
      </c>
      <c r="I18" s="16">
        <f>MAX(I12:I16)-(MIN(I12:I16))</f>
        <v>0</v>
      </c>
      <c r="J18" s="18" t="s">
        <v>25</v>
      </c>
      <c r="K18" s="22"/>
      <c r="L18" s="22"/>
      <c r="M18" s="46"/>
    </row>
    <row r="19" spans="1:13" ht="18.75" customHeight="1">
      <c r="A19" s="22"/>
      <c r="B19" s="22"/>
      <c r="C19" s="22"/>
      <c r="D19" s="22"/>
      <c r="E19" s="22"/>
      <c r="F19" s="22"/>
      <c r="G19" s="22"/>
      <c r="H19" s="22"/>
      <c r="I19" s="22"/>
      <c r="J19" s="19">
        <f>AVERAGE(B18:I18)</f>
        <v>0</v>
      </c>
      <c r="K19" s="22"/>
      <c r="L19" s="22"/>
      <c r="M19" s="46"/>
    </row>
    <row r="20" spans="1:13">
      <c r="A20" s="23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46"/>
    </row>
    <row r="21" spans="1:13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46"/>
    </row>
    <row r="22" spans="1:13">
      <c r="A22" s="1" t="s">
        <v>7</v>
      </c>
      <c r="B22" s="1" t="s">
        <v>8</v>
      </c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46"/>
    </row>
    <row r="23" spans="1:13">
      <c r="A23" s="1" t="e">
        <f>J19/E118</f>
        <v>#NUM!</v>
      </c>
      <c r="B23" s="1" t="e">
        <f>A23*6</f>
        <v>#NUM!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46"/>
    </row>
    <row r="24" spans="1:13">
      <c r="A24" s="22"/>
      <c r="B24" s="22"/>
      <c r="C24" s="22"/>
      <c r="D24" s="22"/>
      <c r="E24" s="22"/>
      <c r="F24" s="22"/>
      <c r="G24" s="24"/>
      <c r="H24" s="22"/>
      <c r="I24" s="22"/>
      <c r="J24" s="22"/>
      <c r="K24" s="22"/>
      <c r="L24" s="22"/>
      <c r="M24" s="46"/>
    </row>
    <row r="25" spans="1:13">
      <c r="A25" s="1" t="s">
        <v>0</v>
      </c>
      <c r="B25" s="1" t="s">
        <v>11</v>
      </c>
      <c r="C25" s="22"/>
      <c r="D25" s="22"/>
      <c r="E25" s="22"/>
      <c r="F25" s="22"/>
      <c r="G25" s="24"/>
      <c r="H25" s="22"/>
      <c r="I25" s="22"/>
      <c r="J25" s="22"/>
      <c r="K25" s="22"/>
      <c r="L25" s="22"/>
      <c r="M25" s="46"/>
    </row>
    <row r="26" spans="1:13">
      <c r="A26" s="1" t="e">
        <f>STDEV(B12:I16)</f>
        <v>#DIV/0!</v>
      </c>
      <c r="B26" s="1" t="e">
        <f>J119*A26</f>
        <v>#N/A</v>
      </c>
      <c r="C26" s="22"/>
      <c r="D26" s="22"/>
      <c r="E26" s="22"/>
      <c r="F26" s="22"/>
      <c r="G26" s="24"/>
      <c r="H26" s="22"/>
      <c r="I26" s="22"/>
      <c r="J26" s="22"/>
      <c r="K26" s="22"/>
      <c r="L26" s="22"/>
      <c r="M26" s="46"/>
    </row>
    <row r="27" spans="1:13">
      <c r="A27" s="22"/>
      <c r="B27" s="22"/>
      <c r="C27" s="22"/>
      <c r="D27" s="22"/>
      <c r="E27" s="22"/>
      <c r="F27" s="22"/>
      <c r="G27" s="24"/>
      <c r="H27" s="22"/>
      <c r="I27" s="22"/>
      <c r="J27" s="22"/>
      <c r="K27" s="22"/>
      <c r="L27" s="22"/>
      <c r="M27" s="46"/>
    </row>
    <row r="28" spans="1:13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46"/>
    </row>
    <row r="29" spans="1:13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</row>
    <row r="30" spans="1:13" ht="6" customHeight="1">
      <c r="A30" s="44"/>
      <c r="B30" s="44"/>
      <c r="C30" s="44"/>
      <c r="D30" s="44"/>
      <c r="E30" s="45"/>
      <c r="F30" s="45"/>
      <c r="G30" s="45"/>
      <c r="H30" s="45"/>
      <c r="I30" s="45"/>
      <c r="J30" s="45"/>
      <c r="K30" s="45"/>
      <c r="L30" s="45"/>
      <c r="M30" s="47"/>
    </row>
    <row r="31" spans="1:13" ht="13.5" thickBot="1">
      <c r="A31" s="25"/>
      <c r="B31" s="25"/>
      <c r="C31" s="25"/>
      <c r="D31" s="25"/>
      <c r="E31" s="22"/>
      <c r="F31" s="22"/>
      <c r="G31" s="22"/>
      <c r="H31" s="22"/>
      <c r="I31" s="22"/>
      <c r="J31" s="22"/>
      <c r="K31" s="22"/>
      <c r="L31" s="22"/>
      <c r="M31" s="46"/>
    </row>
    <row r="32" spans="1:13" ht="14.25" customHeight="1" thickTop="1" thickBot="1">
      <c r="A32" s="111">
        <v>2</v>
      </c>
      <c r="B32" s="61" t="s">
        <v>26</v>
      </c>
      <c r="C32" s="26" t="s">
        <v>27</v>
      </c>
      <c r="D32" s="25"/>
      <c r="E32" s="22"/>
      <c r="F32" s="22"/>
      <c r="G32" s="22"/>
      <c r="H32" s="22"/>
      <c r="I32" s="22"/>
      <c r="J32" s="22"/>
      <c r="K32" s="22"/>
      <c r="L32" s="22"/>
      <c r="M32" s="46"/>
    </row>
    <row r="33" spans="1:13" ht="13.5" customHeight="1" thickBot="1">
      <c r="A33" s="112"/>
      <c r="B33" s="62" t="s">
        <v>17</v>
      </c>
      <c r="C33" s="48">
        <v>127.2</v>
      </c>
      <c r="D33" s="25"/>
      <c r="E33" s="119" t="s">
        <v>6</v>
      </c>
      <c r="F33" s="120"/>
      <c r="G33" s="22"/>
      <c r="H33" s="105" t="s">
        <v>10</v>
      </c>
      <c r="I33" s="105"/>
      <c r="J33" s="12">
        <f>0.643*C36/E34</f>
        <v>4.9461538461535649E-2</v>
      </c>
      <c r="K33" s="22"/>
      <c r="L33" s="22"/>
      <c r="M33" s="46"/>
    </row>
    <row r="34" spans="1:13" ht="13.5" customHeight="1" thickBot="1">
      <c r="A34" s="112"/>
      <c r="B34" s="63" t="s">
        <v>18</v>
      </c>
      <c r="C34" s="49">
        <v>127.25</v>
      </c>
      <c r="D34" s="25"/>
      <c r="E34" s="106">
        <v>1.3</v>
      </c>
      <c r="F34" s="107"/>
      <c r="G34" s="22"/>
      <c r="H34" s="22"/>
      <c r="I34" s="22"/>
      <c r="J34" s="22"/>
      <c r="K34" s="22"/>
      <c r="L34" s="22"/>
      <c r="M34" s="46"/>
    </row>
    <row r="35" spans="1:13" ht="13.5" customHeight="1" thickBot="1">
      <c r="A35" s="112"/>
      <c r="B35" s="63" t="s">
        <v>19</v>
      </c>
      <c r="C35" s="49">
        <v>127.15</v>
      </c>
      <c r="D35" s="25"/>
      <c r="E35" s="22"/>
      <c r="F35" s="22"/>
      <c r="G35" s="22"/>
      <c r="H35" s="22"/>
      <c r="I35" s="22"/>
      <c r="J35" s="22"/>
      <c r="K35" s="22"/>
      <c r="L35" s="22"/>
      <c r="M35" s="46"/>
    </row>
    <row r="36" spans="1:13" ht="13.5" customHeight="1" thickBot="1">
      <c r="A36" s="113"/>
      <c r="B36" s="53" t="s">
        <v>9</v>
      </c>
      <c r="C36" s="11">
        <f>C34-C35</f>
        <v>9.9999999999994316E-2</v>
      </c>
      <c r="D36" s="25"/>
      <c r="E36" s="64" t="s">
        <v>22</v>
      </c>
      <c r="F36" s="22"/>
      <c r="G36" s="22"/>
      <c r="H36" s="22"/>
      <c r="I36" s="22"/>
      <c r="J36" s="22"/>
      <c r="K36" s="22"/>
      <c r="L36" s="22"/>
      <c r="M36" s="46"/>
    </row>
    <row r="37" spans="1:13" ht="13.5" thickTop="1">
      <c r="A37" s="25"/>
      <c r="B37" s="25"/>
      <c r="C37" s="25"/>
      <c r="D37" s="25"/>
      <c r="E37" s="30">
        <v>1</v>
      </c>
      <c r="F37" s="22"/>
      <c r="G37" s="22"/>
      <c r="H37" s="22"/>
      <c r="I37" s="22"/>
      <c r="J37" s="22"/>
      <c r="K37" s="22"/>
      <c r="L37" s="22"/>
      <c r="M37" s="46"/>
    </row>
    <row r="38" spans="1:13" ht="13.5" thickBot="1">
      <c r="A38" s="22"/>
      <c r="B38" s="34">
        <v>1</v>
      </c>
      <c r="C38" s="34">
        <v>2</v>
      </c>
      <c r="D38" s="34">
        <v>3</v>
      </c>
      <c r="E38" s="34">
        <v>4</v>
      </c>
      <c r="F38" s="34">
        <v>5</v>
      </c>
      <c r="G38" s="34">
        <v>6</v>
      </c>
      <c r="H38" s="34">
        <v>7</v>
      </c>
      <c r="I38" s="34">
        <v>8</v>
      </c>
      <c r="J38" s="22"/>
      <c r="K38" s="22"/>
      <c r="L38" s="22"/>
      <c r="M38" s="46"/>
    </row>
    <row r="39" spans="1:13" ht="15">
      <c r="A39" s="65" t="s">
        <v>28</v>
      </c>
      <c r="B39" s="66"/>
      <c r="C39" s="67"/>
      <c r="D39" s="67"/>
      <c r="E39" s="67"/>
      <c r="F39" s="67"/>
      <c r="G39" s="67"/>
      <c r="H39" s="67"/>
      <c r="I39" s="67"/>
      <c r="J39" s="22"/>
      <c r="K39" s="22"/>
      <c r="L39" s="22"/>
      <c r="M39" s="46"/>
    </row>
    <row r="40" spans="1:13" ht="15" thickBot="1">
      <c r="A40" s="32">
        <v>1</v>
      </c>
      <c r="B40" s="37"/>
      <c r="C40" s="38"/>
      <c r="D40" s="38"/>
      <c r="E40" s="38"/>
      <c r="F40" s="38"/>
      <c r="G40" s="38"/>
      <c r="H40" s="42"/>
      <c r="I40" s="38"/>
      <c r="J40" s="22"/>
      <c r="K40" s="22"/>
      <c r="L40" s="22"/>
      <c r="M40" s="46"/>
    </row>
    <row r="41" spans="1:13" ht="18.75" thickBot="1">
      <c r="A41" s="32">
        <v>2</v>
      </c>
      <c r="B41" s="39"/>
      <c r="C41" s="38"/>
      <c r="D41" s="38"/>
      <c r="E41" s="38"/>
      <c r="F41" s="38"/>
      <c r="G41" s="38"/>
      <c r="H41" s="42"/>
      <c r="I41" s="38"/>
      <c r="J41" s="22"/>
      <c r="K41" s="28" t="s">
        <v>1</v>
      </c>
      <c r="L41" s="28" t="s">
        <v>16</v>
      </c>
      <c r="M41" s="46"/>
    </row>
    <row r="42" spans="1:13" ht="15" thickBot="1">
      <c r="A42" s="32">
        <v>3</v>
      </c>
      <c r="B42" s="37"/>
      <c r="C42" s="38"/>
      <c r="D42" s="38"/>
      <c r="E42" s="38"/>
      <c r="F42" s="38"/>
      <c r="G42" s="38"/>
      <c r="H42" s="42"/>
      <c r="I42" s="38"/>
      <c r="J42" s="22"/>
      <c r="K42" s="20" t="e">
        <f>C36/B50</f>
        <v>#NUM!</v>
      </c>
      <c r="L42" s="29" t="e">
        <f>MIN(((C34-AVERAGE(B40:I44))/(3*B53)),((AVERAGE(B40:I44)-C35)/(3*B53)))</f>
        <v>#DIV/0!</v>
      </c>
      <c r="M42" s="46"/>
    </row>
    <row r="43" spans="1:13" ht="15" thickBot="1">
      <c r="A43" s="32">
        <v>4</v>
      </c>
      <c r="B43" s="37"/>
      <c r="C43" s="38"/>
      <c r="D43" s="38"/>
      <c r="E43" s="38"/>
      <c r="F43" s="38"/>
      <c r="G43" s="38"/>
      <c r="H43" s="42"/>
      <c r="I43" s="38"/>
      <c r="J43" s="22"/>
      <c r="K43" s="21" t="e">
        <f>IF(K42&gt;E34,"Capable","Non capable")</f>
        <v>#NUM!</v>
      </c>
      <c r="L43" s="21" t="e">
        <f>IF(L42&gt;E37,"Capable","Non Capable")</f>
        <v>#DIV/0!</v>
      </c>
      <c r="M43" s="46"/>
    </row>
    <row r="44" spans="1:13" ht="15" thickBot="1">
      <c r="A44" s="33">
        <v>5</v>
      </c>
      <c r="B44" s="40"/>
      <c r="C44" s="41"/>
      <c r="D44" s="41"/>
      <c r="E44" s="41"/>
      <c r="F44" s="41"/>
      <c r="G44" s="41"/>
      <c r="H44" s="43"/>
      <c r="I44" s="41"/>
      <c r="J44" s="22"/>
      <c r="K44" s="22"/>
      <c r="L44" s="22"/>
      <c r="M44" s="46"/>
    </row>
    <row r="45" spans="1:13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46"/>
    </row>
    <row r="46" spans="1:13" ht="18.75">
      <c r="A46" s="17" t="s">
        <v>24</v>
      </c>
      <c r="B46" s="16">
        <f t="shared" ref="B46:F46" si="1">MAX(B40:B44)-(MIN(B40:B44))</f>
        <v>0</v>
      </c>
      <c r="C46" s="16">
        <f t="shared" si="1"/>
        <v>0</v>
      </c>
      <c r="D46" s="16">
        <f t="shared" si="1"/>
        <v>0</v>
      </c>
      <c r="E46" s="16">
        <f t="shared" si="1"/>
        <v>0</v>
      </c>
      <c r="F46" s="16">
        <f t="shared" si="1"/>
        <v>0</v>
      </c>
      <c r="G46" s="16">
        <f>MAX(G40:G44)-(MIN(G40:G44))</f>
        <v>0</v>
      </c>
      <c r="H46" s="16">
        <f t="shared" ref="H46" si="2">MAX(H40:H44)-(MIN(H40:H44))</f>
        <v>0</v>
      </c>
      <c r="I46" s="16">
        <f>MAX(I40:I44)-(MIN(I40:I44))</f>
        <v>0</v>
      </c>
      <c r="J46" s="18" t="s">
        <v>25</v>
      </c>
      <c r="K46" s="22"/>
      <c r="L46" s="22"/>
      <c r="M46" s="46"/>
    </row>
    <row r="47" spans="1:13">
      <c r="A47" s="22"/>
      <c r="B47" s="22"/>
      <c r="C47" s="22"/>
      <c r="D47" s="22"/>
      <c r="E47" s="22"/>
      <c r="F47" s="22"/>
      <c r="G47" s="22"/>
      <c r="H47" s="22"/>
      <c r="I47" s="22"/>
      <c r="J47" s="19">
        <f>AVERAGE(B46:I46)</f>
        <v>0</v>
      </c>
      <c r="K47" s="22"/>
      <c r="L47" s="22"/>
      <c r="M47" s="46"/>
    </row>
    <row r="48" spans="1:13">
      <c r="A48" s="25"/>
      <c r="B48" s="25"/>
      <c r="C48" s="25"/>
      <c r="D48" s="25"/>
      <c r="E48" s="22"/>
      <c r="F48" s="22"/>
      <c r="G48" s="22"/>
      <c r="H48" s="22"/>
      <c r="I48" s="22"/>
      <c r="K48" s="22"/>
      <c r="L48" s="22"/>
      <c r="M48" s="46"/>
    </row>
    <row r="49" spans="1:13">
      <c r="A49" s="1" t="s">
        <v>7</v>
      </c>
      <c r="B49" s="1" t="s">
        <v>8</v>
      </c>
      <c r="C49" s="25"/>
      <c r="D49" s="25"/>
      <c r="E49" s="22"/>
      <c r="F49" s="22"/>
      <c r="G49" s="22"/>
      <c r="H49" s="22"/>
      <c r="I49" s="22"/>
      <c r="J49" s="22"/>
      <c r="K49" s="22"/>
      <c r="L49" s="22"/>
      <c r="M49" s="46"/>
    </row>
    <row r="50" spans="1:13">
      <c r="A50" s="1" t="e">
        <f>J47/E140</f>
        <v>#NUM!</v>
      </c>
      <c r="B50" s="1" t="e">
        <f>A50*6</f>
        <v>#NUM!</v>
      </c>
      <c r="C50" s="25"/>
      <c r="D50" s="25"/>
      <c r="E50" s="22"/>
      <c r="F50" s="22"/>
      <c r="G50" s="22"/>
      <c r="H50" s="22"/>
      <c r="I50" s="22"/>
      <c r="J50" s="22"/>
      <c r="K50" s="22"/>
      <c r="L50" s="22"/>
      <c r="M50" s="46"/>
    </row>
    <row r="51" spans="1:13">
      <c r="A51" s="22"/>
      <c r="B51" s="22"/>
      <c r="C51" s="25"/>
      <c r="D51" s="25"/>
      <c r="E51" s="22"/>
      <c r="F51" s="22"/>
      <c r="G51" s="22"/>
      <c r="H51" s="22"/>
      <c r="I51" s="22"/>
      <c r="J51" s="22"/>
      <c r="K51" s="22"/>
      <c r="L51" s="22"/>
      <c r="M51" s="46"/>
    </row>
    <row r="52" spans="1:13">
      <c r="A52" s="1" t="s">
        <v>0</v>
      </c>
      <c r="B52" s="1" t="s">
        <v>11</v>
      </c>
      <c r="C52" s="25"/>
      <c r="D52" s="25"/>
      <c r="E52" s="22"/>
      <c r="F52" s="22"/>
      <c r="G52" s="22"/>
      <c r="H52" s="22"/>
      <c r="I52" s="22"/>
      <c r="J52" s="22"/>
      <c r="K52" s="22"/>
      <c r="L52" s="22"/>
      <c r="M52" s="46"/>
    </row>
    <row r="53" spans="1:13">
      <c r="A53" s="1" t="e">
        <f>STDEV(B40:I44)</f>
        <v>#DIV/0!</v>
      </c>
      <c r="B53" s="1" t="e">
        <f>J141*A53</f>
        <v>#N/A</v>
      </c>
      <c r="C53" s="25"/>
      <c r="D53" s="25"/>
      <c r="E53" s="22"/>
      <c r="F53" s="22"/>
      <c r="G53" s="22"/>
      <c r="H53" s="22"/>
      <c r="I53" s="22"/>
      <c r="J53" s="22"/>
      <c r="K53" s="22"/>
      <c r="L53" s="22"/>
      <c r="M53" s="46"/>
    </row>
    <row r="54" spans="1:13">
      <c r="A54" s="25"/>
      <c r="B54" s="25"/>
      <c r="C54" s="25"/>
      <c r="D54" s="25"/>
      <c r="E54" s="22"/>
      <c r="F54" s="22"/>
      <c r="G54" s="22"/>
      <c r="H54" s="22"/>
      <c r="I54" s="22"/>
      <c r="J54" s="22"/>
      <c r="K54" s="22"/>
      <c r="L54" s="22"/>
      <c r="M54" s="46"/>
    </row>
    <row r="55" spans="1:13">
      <c r="A55" s="25"/>
      <c r="B55" s="25"/>
      <c r="C55" s="25"/>
      <c r="D55" s="25"/>
      <c r="E55" s="22"/>
      <c r="F55" s="22"/>
      <c r="G55" s="22"/>
      <c r="H55" s="22"/>
      <c r="I55" s="22"/>
      <c r="J55" s="22"/>
      <c r="K55" s="22"/>
      <c r="L55" s="22"/>
      <c r="M55" s="46"/>
    </row>
    <row r="56" spans="1:13" ht="8.25" customHeight="1">
      <c r="A56" s="44"/>
      <c r="B56" s="44"/>
      <c r="C56" s="44"/>
      <c r="D56" s="44"/>
      <c r="E56" s="45"/>
      <c r="F56" s="45"/>
      <c r="G56" s="45"/>
      <c r="H56" s="45"/>
      <c r="I56" s="45"/>
      <c r="J56" s="45"/>
      <c r="K56" s="45"/>
      <c r="L56" s="45"/>
      <c r="M56" s="47"/>
    </row>
    <row r="57" spans="1:13" ht="21" customHeight="1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46"/>
    </row>
    <row r="58" spans="1:13">
      <c r="A58" s="22"/>
      <c r="B58" s="22"/>
      <c r="C58" s="22"/>
      <c r="D58" s="54"/>
      <c r="E58" s="22"/>
      <c r="F58" s="22"/>
      <c r="G58" s="22"/>
      <c r="H58" s="22"/>
      <c r="I58" s="22"/>
      <c r="J58" s="22"/>
      <c r="K58" s="22"/>
      <c r="L58" s="22"/>
      <c r="M58" s="46"/>
    </row>
    <row r="59" spans="1:13" ht="13.5" thickBot="1">
      <c r="A59" s="10" t="s">
        <v>21</v>
      </c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46"/>
    </row>
    <row r="60" spans="1:13" ht="14.25" customHeight="1" thickTop="1" thickBot="1">
      <c r="A60" s="114">
        <v>3</v>
      </c>
      <c r="B60" s="68" t="s">
        <v>26</v>
      </c>
      <c r="C60" s="26" t="s">
        <v>27</v>
      </c>
      <c r="D60" s="22"/>
      <c r="E60" s="22"/>
      <c r="F60" s="22"/>
      <c r="G60" s="22"/>
      <c r="H60" s="22"/>
      <c r="I60" s="22"/>
      <c r="J60" s="22"/>
      <c r="K60" s="22"/>
      <c r="L60" s="22"/>
      <c r="M60" s="46"/>
    </row>
    <row r="61" spans="1:13" ht="13.5" customHeight="1" thickBot="1">
      <c r="A61" s="115"/>
      <c r="B61" s="69" t="s">
        <v>17</v>
      </c>
      <c r="C61" s="48">
        <v>126.08</v>
      </c>
      <c r="D61" s="22"/>
      <c r="E61" s="103" t="s">
        <v>6</v>
      </c>
      <c r="F61" s="104"/>
      <c r="G61" s="22"/>
      <c r="H61" s="105" t="s">
        <v>10</v>
      </c>
      <c r="I61" s="105"/>
      <c r="J61" s="12">
        <f>0.643*C64/E62</f>
        <v>2.4730769230767825E-2</v>
      </c>
      <c r="K61" s="22"/>
      <c r="L61" s="22"/>
      <c r="M61" s="46"/>
    </row>
    <row r="62" spans="1:13" ht="13.5" customHeight="1" thickBot="1">
      <c r="A62" s="115"/>
      <c r="B62" s="70" t="s">
        <v>18</v>
      </c>
      <c r="C62" s="49">
        <v>126.105</v>
      </c>
      <c r="D62" s="22"/>
      <c r="E62" s="106">
        <v>1.3</v>
      </c>
      <c r="F62" s="107"/>
      <c r="G62" s="22"/>
      <c r="H62" s="22"/>
      <c r="I62" s="22"/>
      <c r="J62" s="22"/>
      <c r="K62" s="22"/>
      <c r="L62" s="22"/>
      <c r="M62" s="46"/>
    </row>
    <row r="63" spans="1:13" ht="13.5" customHeight="1" thickBot="1">
      <c r="A63" s="115"/>
      <c r="B63" s="70" t="s">
        <v>19</v>
      </c>
      <c r="C63" s="49">
        <v>126.05500000000001</v>
      </c>
      <c r="D63" s="22"/>
      <c r="E63" s="22"/>
      <c r="F63" s="22"/>
      <c r="G63" s="22"/>
      <c r="H63" s="22"/>
      <c r="I63" s="22"/>
      <c r="J63" s="22"/>
      <c r="K63" s="22"/>
      <c r="L63" s="22"/>
      <c r="M63" s="46"/>
    </row>
    <row r="64" spans="1:13" ht="13.5" customHeight="1" thickBot="1">
      <c r="A64" s="116"/>
      <c r="B64" s="53" t="s">
        <v>9</v>
      </c>
      <c r="C64" s="11">
        <f>C62-C63</f>
        <v>4.9999999999997158E-2</v>
      </c>
      <c r="D64" s="22"/>
      <c r="E64" s="71" t="s">
        <v>22</v>
      </c>
      <c r="F64" s="22"/>
      <c r="G64" s="22"/>
      <c r="H64" s="22"/>
      <c r="I64" s="22"/>
      <c r="J64" s="22"/>
      <c r="K64" s="22"/>
      <c r="L64" s="22"/>
      <c r="M64" s="46"/>
    </row>
    <row r="65" spans="1:13" ht="13.5" thickTop="1">
      <c r="A65" s="22"/>
      <c r="B65" s="22"/>
      <c r="C65" s="22"/>
      <c r="D65" s="22"/>
      <c r="E65" s="30">
        <v>1</v>
      </c>
      <c r="F65" s="22"/>
      <c r="G65" s="22"/>
      <c r="H65" s="22"/>
      <c r="I65" s="22"/>
      <c r="J65" s="22"/>
      <c r="K65" s="22"/>
      <c r="L65" s="22"/>
      <c r="M65" s="46"/>
    </row>
    <row r="66" spans="1:13" ht="13.5" thickBot="1">
      <c r="A66" s="22"/>
      <c r="B66" s="34">
        <v>1</v>
      </c>
      <c r="C66" s="34">
        <v>2</v>
      </c>
      <c r="D66" s="34">
        <v>3</v>
      </c>
      <c r="E66" s="34">
        <v>4</v>
      </c>
      <c r="F66" s="34">
        <v>5</v>
      </c>
      <c r="G66" s="34">
        <v>6</v>
      </c>
      <c r="H66" s="34">
        <v>7</v>
      </c>
      <c r="I66" s="34">
        <v>8</v>
      </c>
      <c r="J66" s="22"/>
      <c r="K66" s="22"/>
      <c r="L66" s="22"/>
      <c r="M66" s="46"/>
    </row>
    <row r="67" spans="1:13" ht="15">
      <c r="A67" s="72" t="s">
        <v>28</v>
      </c>
      <c r="B67" s="73"/>
      <c r="C67" s="74"/>
      <c r="D67" s="74"/>
      <c r="E67" s="74"/>
      <c r="F67" s="74"/>
      <c r="G67" s="74"/>
      <c r="H67" s="74"/>
      <c r="I67" s="74"/>
      <c r="J67" s="22"/>
      <c r="K67" s="22"/>
      <c r="L67" s="22"/>
      <c r="M67" s="46"/>
    </row>
    <row r="68" spans="1:13" ht="15" thickBot="1">
      <c r="A68" s="32">
        <v>1</v>
      </c>
      <c r="B68" s="37"/>
      <c r="C68" s="38"/>
      <c r="D68" s="38"/>
      <c r="E68" s="38"/>
      <c r="F68" s="38"/>
      <c r="G68" s="38"/>
      <c r="H68" s="42"/>
      <c r="I68" s="38"/>
      <c r="J68" s="22"/>
      <c r="K68" s="22"/>
      <c r="L68" s="22"/>
      <c r="M68" s="46"/>
    </row>
    <row r="69" spans="1:13" ht="18.75" thickBot="1">
      <c r="A69" s="32">
        <v>2</v>
      </c>
      <c r="B69" s="39"/>
      <c r="C69" s="38"/>
      <c r="D69" s="38"/>
      <c r="E69" s="38"/>
      <c r="F69" s="38"/>
      <c r="G69" s="38"/>
      <c r="H69" s="42"/>
      <c r="I69" s="38"/>
      <c r="J69" s="22"/>
      <c r="K69" s="28" t="s">
        <v>1</v>
      </c>
      <c r="L69" s="28" t="s">
        <v>16</v>
      </c>
      <c r="M69" s="46"/>
    </row>
    <row r="70" spans="1:13" ht="15" thickBot="1">
      <c r="A70" s="32">
        <v>3</v>
      </c>
      <c r="B70" s="37"/>
      <c r="C70" s="38"/>
      <c r="D70" s="38"/>
      <c r="E70" s="38"/>
      <c r="F70" s="38"/>
      <c r="G70" s="38"/>
      <c r="H70" s="42"/>
      <c r="I70" s="38"/>
      <c r="J70" s="22"/>
      <c r="K70" s="20" t="e">
        <f>C64/B79</f>
        <v>#NUM!</v>
      </c>
      <c r="L70" s="29" t="e">
        <f>MIN(((C62-AVERAGE(B68:I72))/(3*B82)),((AVERAGE(B68:I72)-C63)/(3*B82)))</f>
        <v>#DIV/0!</v>
      </c>
      <c r="M70" s="46"/>
    </row>
    <row r="71" spans="1:13" ht="15" thickBot="1">
      <c r="A71" s="32">
        <v>4</v>
      </c>
      <c r="B71" s="37"/>
      <c r="C71" s="38"/>
      <c r="D71" s="38"/>
      <c r="E71" s="38"/>
      <c r="F71" s="38"/>
      <c r="G71" s="38"/>
      <c r="H71" s="42"/>
      <c r="I71" s="38"/>
      <c r="J71" s="22"/>
      <c r="K71" s="21" t="e">
        <f>IF(K70&gt;E62,"Capable","Non capable")</f>
        <v>#NUM!</v>
      </c>
      <c r="L71" s="21" t="e">
        <f>IF(L70&gt;E65,"Capable","Non Capable")</f>
        <v>#DIV/0!</v>
      </c>
      <c r="M71" s="46"/>
    </row>
    <row r="72" spans="1:13" ht="15" thickBot="1">
      <c r="A72" s="33">
        <v>5</v>
      </c>
      <c r="B72" s="40"/>
      <c r="C72" s="41"/>
      <c r="D72" s="41"/>
      <c r="E72" s="41"/>
      <c r="F72" s="41"/>
      <c r="G72" s="41"/>
      <c r="H72" s="43"/>
      <c r="I72" s="41"/>
      <c r="J72" s="22"/>
      <c r="K72" s="22"/>
      <c r="L72" s="22"/>
      <c r="M72" s="46"/>
    </row>
    <row r="73" spans="1:13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46"/>
    </row>
    <row r="74" spans="1:13" ht="18.75">
      <c r="A74" s="17" t="s">
        <v>24</v>
      </c>
      <c r="B74" s="16">
        <f t="shared" ref="B74:F74" si="3">MAX(B68:B72)-(MIN(B68:B72))</f>
        <v>0</v>
      </c>
      <c r="C74" s="16">
        <f t="shared" si="3"/>
        <v>0</v>
      </c>
      <c r="D74" s="16">
        <f t="shared" si="3"/>
        <v>0</v>
      </c>
      <c r="E74" s="16">
        <f t="shared" si="3"/>
        <v>0</v>
      </c>
      <c r="F74" s="16">
        <f t="shared" si="3"/>
        <v>0</v>
      </c>
      <c r="G74" s="16">
        <f>MAX(G68:G72)-(MIN(G68:G72))</f>
        <v>0</v>
      </c>
      <c r="H74" s="16">
        <f t="shared" ref="H74" si="4">MAX(H68:H72)-(MIN(H68:H72))</f>
        <v>0</v>
      </c>
      <c r="I74" s="16">
        <f>MAX(I68:I72)-(MIN(I68:I72))</f>
        <v>0</v>
      </c>
      <c r="J74" s="18" t="s">
        <v>25</v>
      </c>
      <c r="K74" s="22"/>
      <c r="L74" s="22"/>
      <c r="M74" s="46"/>
    </row>
    <row r="75" spans="1:13">
      <c r="A75" s="22"/>
      <c r="B75" s="22"/>
      <c r="C75" s="22"/>
      <c r="D75" s="22"/>
      <c r="E75" s="22"/>
      <c r="F75" s="22"/>
      <c r="G75" s="22"/>
      <c r="H75" s="22"/>
      <c r="I75" s="22"/>
      <c r="J75" s="19">
        <f>AVERAGE(B74:I74)</f>
        <v>0</v>
      </c>
      <c r="K75" s="22"/>
      <c r="L75" s="22"/>
      <c r="M75" s="46"/>
    </row>
    <row r="76" spans="1:13">
      <c r="A76" s="23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46"/>
    </row>
    <row r="77" spans="1:13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46"/>
    </row>
    <row r="78" spans="1:13">
      <c r="A78" s="1" t="s">
        <v>7</v>
      </c>
      <c r="B78" s="1" t="s">
        <v>8</v>
      </c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46"/>
    </row>
    <row r="79" spans="1:13">
      <c r="A79" s="1" t="e">
        <f>J75/E160</f>
        <v>#NUM!</v>
      </c>
      <c r="B79" s="1" t="e">
        <f>A79*6</f>
        <v>#NUM!</v>
      </c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46"/>
    </row>
    <row r="80" spans="1:13">
      <c r="A80" s="22"/>
      <c r="B80" s="22"/>
      <c r="C80" s="22"/>
      <c r="D80" s="22"/>
      <c r="E80" s="22"/>
      <c r="F80" s="22"/>
      <c r="G80" s="24"/>
      <c r="H80" s="22"/>
      <c r="I80" s="22"/>
      <c r="J80" s="22"/>
      <c r="K80" s="22"/>
      <c r="L80" s="22"/>
      <c r="M80" s="46"/>
    </row>
    <row r="81" spans="1:13">
      <c r="A81" s="1" t="s">
        <v>0</v>
      </c>
      <c r="B81" s="1" t="s">
        <v>11</v>
      </c>
      <c r="C81" s="22"/>
      <c r="D81" s="22"/>
      <c r="E81" s="22"/>
      <c r="F81" s="22"/>
      <c r="G81" s="24"/>
      <c r="H81" s="22"/>
      <c r="I81" s="22"/>
      <c r="J81" s="22"/>
      <c r="K81" s="22"/>
      <c r="L81" s="22"/>
      <c r="M81" s="46"/>
    </row>
    <row r="82" spans="1:13">
      <c r="A82" s="1" t="e">
        <f>STDEV(B68:I72)</f>
        <v>#DIV/0!</v>
      </c>
      <c r="B82" s="1" t="e">
        <f>J161*A82</f>
        <v>#N/A</v>
      </c>
      <c r="C82" s="22"/>
      <c r="D82" s="22"/>
      <c r="E82" s="22"/>
      <c r="F82" s="22"/>
      <c r="G82" s="24"/>
      <c r="H82" s="22"/>
      <c r="I82" s="22"/>
      <c r="J82" s="22"/>
      <c r="K82" s="22"/>
      <c r="L82" s="22"/>
      <c r="M82" s="46"/>
    </row>
    <row r="83" spans="1:13">
      <c r="A83" s="22"/>
      <c r="B83" s="22"/>
      <c r="C83" s="22"/>
      <c r="D83" s="22"/>
      <c r="E83" s="22"/>
      <c r="F83" s="22"/>
      <c r="G83" s="24"/>
      <c r="H83" s="22"/>
      <c r="I83" s="22"/>
      <c r="J83" s="22"/>
      <c r="K83" s="22"/>
      <c r="L83" s="22"/>
      <c r="M83" s="46"/>
    </row>
    <row r="84" spans="1:13" ht="8.25" customHeight="1">
      <c r="A84" s="44"/>
      <c r="B84" s="44"/>
      <c r="C84" s="44"/>
      <c r="D84" s="44"/>
      <c r="E84" s="45"/>
      <c r="F84" s="45"/>
      <c r="G84" s="45"/>
      <c r="H84" s="45"/>
      <c r="I84" s="45"/>
      <c r="J84" s="45"/>
      <c r="K84" s="45"/>
      <c r="L84" s="45"/>
      <c r="M84" s="47"/>
    </row>
    <row r="85" spans="1:13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46"/>
    </row>
    <row r="86" spans="1:13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46"/>
    </row>
    <row r="87" spans="1:13">
      <c r="A87" s="22"/>
      <c r="B87" s="22"/>
      <c r="C87" s="22"/>
      <c r="D87" s="54"/>
      <c r="E87" s="22"/>
      <c r="F87" s="22"/>
      <c r="G87" s="22"/>
      <c r="H87" s="22"/>
      <c r="I87" s="22"/>
      <c r="J87" s="22"/>
      <c r="K87" s="22"/>
      <c r="L87" s="22"/>
      <c r="M87" s="46"/>
    </row>
    <row r="88" spans="1:13" ht="13.5" thickBot="1">
      <c r="A88" s="10" t="s">
        <v>21</v>
      </c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46"/>
    </row>
    <row r="89" spans="1:13" ht="14.25" customHeight="1" thickTop="1" thickBot="1">
      <c r="A89" s="126">
        <v>4</v>
      </c>
      <c r="B89" s="75" t="s">
        <v>26</v>
      </c>
      <c r="C89" s="26" t="s">
        <v>27</v>
      </c>
      <c r="D89" s="22"/>
      <c r="E89" s="22"/>
      <c r="F89" s="22"/>
      <c r="G89" s="22"/>
      <c r="H89" s="22"/>
      <c r="I89" s="22"/>
      <c r="J89" s="22"/>
      <c r="K89" s="22"/>
      <c r="L89" s="22"/>
      <c r="M89" s="46"/>
    </row>
    <row r="90" spans="1:13" ht="13.5" customHeight="1" thickBot="1">
      <c r="A90" s="127"/>
      <c r="B90" s="76" t="s">
        <v>17</v>
      </c>
      <c r="C90" s="48">
        <v>126.7</v>
      </c>
      <c r="D90" s="22"/>
      <c r="E90" s="124" t="s">
        <v>6</v>
      </c>
      <c r="F90" s="125"/>
      <c r="G90" s="22"/>
      <c r="H90" s="105" t="s">
        <v>10</v>
      </c>
      <c r="I90" s="105"/>
      <c r="J90" s="12">
        <f>0.643*C93/E91</f>
        <v>3.1160769230770411E-2</v>
      </c>
      <c r="K90" s="22"/>
      <c r="L90" s="22"/>
      <c r="M90" s="46"/>
    </row>
    <row r="91" spans="1:13" ht="13.5" customHeight="1" thickBot="1">
      <c r="A91" s="127"/>
      <c r="B91" s="77" t="s">
        <v>18</v>
      </c>
      <c r="C91" s="49">
        <v>126.7315</v>
      </c>
      <c r="D91" s="22"/>
      <c r="E91" s="106">
        <v>1.3</v>
      </c>
      <c r="F91" s="107"/>
      <c r="G91" s="22"/>
      <c r="H91" s="22"/>
      <c r="I91" s="22"/>
      <c r="J91" s="22"/>
      <c r="K91" s="22"/>
      <c r="L91" s="22"/>
      <c r="M91" s="46"/>
    </row>
    <row r="92" spans="1:13" ht="13.5" customHeight="1" thickBot="1">
      <c r="A92" s="127"/>
      <c r="B92" s="77" t="s">
        <v>19</v>
      </c>
      <c r="C92" s="49">
        <v>126.66849999999999</v>
      </c>
      <c r="D92" s="22"/>
      <c r="E92" s="22"/>
      <c r="F92" s="22"/>
      <c r="G92" s="22"/>
      <c r="H92" s="22"/>
      <c r="I92" s="22"/>
      <c r="J92" s="22"/>
      <c r="K92" s="22"/>
      <c r="L92" s="22"/>
      <c r="M92" s="46"/>
    </row>
    <row r="93" spans="1:13" ht="13.5" customHeight="1" thickBot="1">
      <c r="A93" s="128"/>
      <c r="B93" s="53" t="s">
        <v>9</v>
      </c>
      <c r="C93" s="11">
        <f>C91-C92</f>
        <v>6.3000000000002387E-2</v>
      </c>
      <c r="D93" s="22"/>
      <c r="E93" s="78" t="s">
        <v>22</v>
      </c>
      <c r="F93" s="22"/>
      <c r="G93" s="22"/>
      <c r="H93" s="22"/>
      <c r="I93" s="22"/>
      <c r="J93" s="22"/>
      <c r="K93" s="22"/>
      <c r="L93" s="22"/>
      <c r="M93" s="46"/>
    </row>
    <row r="94" spans="1:13" ht="13.5" thickTop="1">
      <c r="A94" s="22"/>
      <c r="B94" s="22"/>
      <c r="C94" s="22"/>
      <c r="D94" s="22"/>
      <c r="E94" s="30">
        <v>1</v>
      </c>
      <c r="F94" s="22"/>
      <c r="G94" s="22"/>
      <c r="H94" s="22"/>
      <c r="I94" s="22"/>
      <c r="J94" s="22"/>
      <c r="K94" s="22"/>
      <c r="L94" s="22"/>
      <c r="M94" s="46"/>
    </row>
    <row r="95" spans="1:13" ht="13.5" thickBot="1">
      <c r="A95" s="22"/>
      <c r="B95" s="34">
        <v>1</v>
      </c>
      <c r="C95" s="34">
        <v>2</v>
      </c>
      <c r="D95" s="34">
        <v>3</v>
      </c>
      <c r="E95" s="34">
        <v>4</v>
      </c>
      <c r="F95" s="34">
        <v>5</v>
      </c>
      <c r="G95" s="34">
        <v>6</v>
      </c>
      <c r="H95" s="34">
        <v>7</v>
      </c>
      <c r="I95" s="34">
        <v>8</v>
      </c>
      <c r="J95" s="22"/>
      <c r="K95" s="22"/>
      <c r="L95" s="22"/>
      <c r="M95" s="46"/>
    </row>
    <row r="96" spans="1:13" ht="15">
      <c r="A96" s="79" t="s">
        <v>28</v>
      </c>
      <c r="B96" s="80"/>
      <c r="C96" s="81"/>
      <c r="D96" s="81"/>
      <c r="E96" s="81"/>
      <c r="F96" s="81"/>
      <c r="G96" s="81"/>
      <c r="H96" s="81"/>
      <c r="I96" s="81"/>
      <c r="J96" s="22"/>
      <c r="K96" s="22"/>
      <c r="L96" s="22"/>
      <c r="M96" s="46"/>
    </row>
    <row r="97" spans="1:13" ht="15" thickBot="1">
      <c r="A97" s="32">
        <v>1</v>
      </c>
      <c r="B97" s="37"/>
      <c r="C97" s="38"/>
      <c r="D97" s="38"/>
      <c r="E97" s="38"/>
      <c r="F97" s="38"/>
      <c r="G97" s="38"/>
      <c r="H97" s="42"/>
      <c r="I97" s="38"/>
      <c r="J97" s="22"/>
      <c r="K97" s="22"/>
      <c r="L97" s="22"/>
      <c r="M97" s="46"/>
    </row>
    <row r="98" spans="1:13" ht="18.75" thickBot="1">
      <c r="A98" s="32">
        <v>2</v>
      </c>
      <c r="B98" s="39"/>
      <c r="C98" s="38"/>
      <c r="D98" s="38"/>
      <c r="E98" s="38"/>
      <c r="F98" s="38"/>
      <c r="G98" s="38"/>
      <c r="H98" s="42"/>
      <c r="I98" s="38"/>
      <c r="J98" s="22"/>
      <c r="K98" s="28" t="s">
        <v>1</v>
      </c>
      <c r="L98" s="28" t="s">
        <v>16</v>
      </c>
      <c r="M98" s="46"/>
    </row>
    <row r="99" spans="1:13" ht="15" thickBot="1">
      <c r="A99" s="32">
        <v>3</v>
      </c>
      <c r="B99" s="37"/>
      <c r="C99" s="38"/>
      <c r="D99" s="38"/>
      <c r="E99" s="38"/>
      <c r="F99" s="38"/>
      <c r="G99" s="38"/>
      <c r="H99" s="42"/>
      <c r="I99" s="38"/>
      <c r="J99" s="22"/>
      <c r="K99" s="20" t="e">
        <f>C93/B108</f>
        <v>#NUM!</v>
      </c>
      <c r="L99" s="29" t="e">
        <f>MIN(((C91-AVERAGE(B97:I101))/(3*B111)),((AVERAGE(B97:I101)-C92)/(3*B111)))</f>
        <v>#DIV/0!</v>
      </c>
      <c r="M99" s="46"/>
    </row>
    <row r="100" spans="1:13" ht="15" thickBot="1">
      <c r="A100" s="32">
        <v>4</v>
      </c>
      <c r="B100" s="37"/>
      <c r="C100" s="38"/>
      <c r="D100" s="38"/>
      <c r="E100" s="38"/>
      <c r="F100" s="38"/>
      <c r="G100" s="38"/>
      <c r="H100" s="42"/>
      <c r="I100" s="38"/>
      <c r="J100" s="22"/>
      <c r="K100" s="21" t="e">
        <f>IF(K99&gt;E91,"Capable","Non capable")</f>
        <v>#NUM!</v>
      </c>
      <c r="L100" s="21" t="e">
        <f>IF(L99&gt;E94,"Capable","Non Capable")</f>
        <v>#DIV/0!</v>
      </c>
      <c r="M100" s="46"/>
    </row>
    <row r="101" spans="1:13" ht="15" thickBot="1">
      <c r="A101" s="33">
        <v>5</v>
      </c>
      <c r="B101" s="40"/>
      <c r="C101" s="41"/>
      <c r="D101" s="41"/>
      <c r="E101" s="41"/>
      <c r="F101" s="41"/>
      <c r="G101" s="41"/>
      <c r="H101" s="43"/>
      <c r="I101" s="41"/>
      <c r="J101" s="22"/>
      <c r="K101" s="22"/>
      <c r="L101" s="22"/>
      <c r="M101" s="46"/>
    </row>
    <row r="102" spans="1:13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46"/>
    </row>
    <row r="103" spans="1:13" ht="18.75">
      <c r="A103" s="17" t="s">
        <v>24</v>
      </c>
      <c r="B103" s="16">
        <f t="shared" ref="B103:F103" si="5">MAX(B97:B101)-(MIN(B97:B101))</f>
        <v>0</v>
      </c>
      <c r="C103" s="16">
        <f t="shared" si="5"/>
        <v>0</v>
      </c>
      <c r="D103" s="16">
        <f t="shared" si="5"/>
        <v>0</v>
      </c>
      <c r="E103" s="16">
        <f t="shared" si="5"/>
        <v>0</v>
      </c>
      <c r="F103" s="16">
        <f t="shared" si="5"/>
        <v>0</v>
      </c>
      <c r="G103" s="16">
        <f>MAX(G97:G101)-(MIN(G97:G101))</f>
        <v>0</v>
      </c>
      <c r="H103" s="16">
        <f t="shared" ref="H103" si="6">MAX(H97:H101)-(MIN(H97:H101))</f>
        <v>0</v>
      </c>
      <c r="I103" s="16">
        <f>MAX(I97:I101)-(MIN(I97:I101))</f>
        <v>0</v>
      </c>
      <c r="J103" s="18" t="s">
        <v>25</v>
      </c>
      <c r="K103" s="22"/>
      <c r="L103" s="22"/>
      <c r="M103" s="46"/>
    </row>
    <row r="104" spans="1:13">
      <c r="A104" s="22"/>
      <c r="B104" s="22"/>
      <c r="C104" s="22"/>
      <c r="D104" s="22"/>
      <c r="E104" s="22"/>
      <c r="F104" s="22"/>
      <c r="G104" s="22"/>
      <c r="H104" s="22"/>
      <c r="I104" s="22"/>
      <c r="J104" s="19">
        <f>AVERAGE(B103:I103)</f>
        <v>0</v>
      </c>
      <c r="K104" s="22"/>
      <c r="L104" s="22"/>
      <c r="M104" s="46"/>
    </row>
    <row r="105" spans="1:13">
      <c r="A105" s="23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46"/>
    </row>
    <row r="106" spans="1:13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46"/>
    </row>
    <row r="107" spans="1:13">
      <c r="A107" s="1" t="s">
        <v>7</v>
      </c>
      <c r="B107" s="1" t="s">
        <v>8</v>
      </c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46"/>
    </row>
    <row r="108" spans="1:13">
      <c r="A108" s="1" t="e">
        <f>J104/E181</f>
        <v>#NUM!</v>
      </c>
      <c r="B108" s="1" t="e">
        <f>A108*6</f>
        <v>#NUM!</v>
      </c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46"/>
    </row>
    <row r="109" spans="1:13">
      <c r="A109" s="22"/>
      <c r="B109" s="22"/>
      <c r="C109" s="22"/>
      <c r="D109" s="22"/>
      <c r="E109" s="22"/>
      <c r="F109" s="22"/>
      <c r="G109" s="24"/>
      <c r="H109" s="22"/>
      <c r="I109" s="22"/>
      <c r="J109" s="22"/>
      <c r="K109" s="22"/>
      <c r="L109" s="22"/>
      <c r="M109" s="46"/>
    </row>
    <row r="110" spans="1:13">
      <c r="A110" s="1" t="s">
        <v>0</v>
      </c>
      <c r="B110" s="1" t="s">
        <v>11</v>
      </c>
      <c r="C110" s="22"/>
      <c r="D110" s="22"/>
      <c r="E110" s="22"/>
      <c r="F110" s="22"/>
      <c r="G110" s="24"/>
      <c r="H110" s="22"/>
      <c r="I110" s="22"/>
      <c r="J110" s="22"/>
      <c r="K110" s="22"/>
      <c r="L110" s="22"/>
      <c r="M110" s="46"/>
    </row>
    <row r="111" spans="1:13">
      <c r="A111" s="1" t="e">
        <f>STDEV(B97:I101)</f>
        <v>#DIV/0!</v>
      </c>
      <c r="B111" s="1" t="e">
        <f>J182*A111</f>
        <v>#N/A</v>
      </c>
      <c r="C111" s="22"/>
      <c r="D111" s="22"/>
      <c r="E111" s="22"/>
      <c r="F111" s="22"/>
      <c r="G111" s="24"/>
      <c r="H111" s="22"/>
      <c r="I111" s="22"/>
      <c r="J111" s="22"/>
      <c r="K111" s="22"/>
      <c r="L111" s="22"/>
      <c r="M111" s="46"/>
    </row>
    <row r="112" spans="1:13" ht="18.75" customHeight="1" thickBot="1">
      <c r="A112" s="58"/>
      <c r="B112" s="58"/>
      <c r="C112" s="58"/>
      <c r="D112" s="58"/>
      <c r="E112" s="58"/>
      <c r="F112" s="58"/>
      <c r="G112" s="58"/>
      <c r="H112" s="58"/>
      <c r="I112" s="58"/>
      <c r="J112" s="58"/>
      <c r="K112" s="58"/>
      <c r="L112" s="58"/>
      <c r="M112" s="59"/>
    </row>
    <row r="113" spans="1:11" ht="18.75" hidden="1" customHeight="1" thickTop="1" thickBot="1">
      <c r="A113" s="60" t="s">
        <v>23</v>
      </c>
      <c r="B113" s="2"/>
      <c r="C113" s="2"/>
      <c r="D113" s="2"/>
    </row>
    <row r="114" spans="1:11" ht="18.75" hidden="1" customHeight="1" thickTop="1">
      <c r="A114" s="121">
        <v>1</v>
      </c>
      <c r="B114" s="13"/>
      <c r="C114" s="13"/>
      <c r="D114" s="13"/>
      <c r="E114" s="13"/>
      <c r="F114" s="13"/>
      <c r="G114" s="13"/>
      <c r="H114" s="13"/>
      <c r="I114" s="13"/>
      <c r="J114" s="13"/>
      <c r="K114" s="5"/>
    </row>
    <row r="115" spans="1:11" ht="18.75" hidden="1" customHeight="1">
      <c r="A115" s="122"/>
      <c r="B115" s="2" t="s">
        <v>20</v>
      </c>
      <c r="C115" s="2"/>
      <c r="D115" s="2"/>
      <c r="E115" s="2"/>
      <c r="F115" s="2"/>
      <c r="G115" s="2"/>
      <c r="H115" s="2"/>
      <c r="I115" s="2"/>
      <c r="J115" s="2"/>
      <c r="K115" s="7"/>
    </row>
    <row r="116" spans="1:11" ht="18.75" hidden="1" customHeight="1" thickBot="1">
      <c r="A116" s="122"/>
      <c r="B116" s="2" t="e">
        <f>((MAX(B12:I16)-(MIN(B12:I16)))/B118)</f>
        <v>#NUM!</v>
      </c>
      <c r="C116" s="2"/>
      <c r="D116" s="2"/>
      <c r="E116" s="2"/>
      <c r="F116" s="2"/>
      <c r="G116" s="2"/>
      <c r="H116" s="2"/>
      <c r="I116" s="2"/>
      <c r="J116" s="2"/>
      <c r="K116" s="7"/>
    </row>
    <row r="117" spans="1:11" ht="18.75" hidden="1" customHeight="1" thickBot="1">
      <c r="A117" s="122"/>
      <c r="B117" s="2" t="s">
        <v>2</v>
      </c>
      <c r="C117" s="4" t="s">
        <v>4</v>
      </c>
      <c r="D117" s="5" t="s">
        <v>5</v>
      </c>
      <c r="E117" s="2" t="s">
        <v>3</v>
      </c>
      <c r="F117" s="2"/>
      <c r="G117" s="2"/>
      <c r="H117" s="2"/>
      <c r="I117" s="2"/>
      <c r="J117" s="2"/>
      <c r="K117" s="7"/>
    </row>
    <row r="118" spans="1:11" ht="18.75" hidden="1" customHeight="1" thickBot="1">
      <c r="A118" s="123"/>
      <c r="B118" s="2" t="e">
        <f>ROUNDUP(1+(10*LOG10(COUNTA(B12:I16))/3),0)</f>
        <v>#NUM!</v>
      </c>
      <c r="C118" s="6">
        <v>6</v>
      </c>
      <c r="D118" s="7">
        <v>1.746</v>
      </c>
      <c r="E118" s="2" t="e">
        <f>VLOOKUP(B118,C118:D128,2,TRUE)</f>
        <v>#NUM!</v>
      </c>
      <c r="F118" s="2"/>
      <c r="G118" s="2" t="s">
        <v>12</v>
      </c>
      <c r="H118" s="4" t="s">
        <v>13</v>
      </c>
      <c r="I118" s="5" t="s">
        <v>14</v>
      </c>
      <c r="J118" s="2" t="s">
        <v>15</v>
      </c>
      <c r="K118" s="7"/>
    </row>
    <row r="119" spans="1:11" ht="18.75" hidden="1" customHeight="1" thickTop="1">
      <c r="A119" s="56"/>
      <c r="B119" s="2"/>
      <c r="C119" s="6">
        <v>7</v>
      </c>
      <c r="D119" s="7">
        <v>1.7889999999999999</v>
      </c>
      <c r="E119" s="2"/>
      <c r="F119" s="2"/>
      <c r="G119" s="2">
        <f>COUNTA(B12:I16)</f>
        <v>0</v>
      </c>
      <c r="H119" s="6">
        <v>30</v>
      </c>
      <c r="I119" s="7">
        <v>1.28</v>
      </c>
      <c r="J119" s="2" t="e">
        <f>VLOOKUP(G119,H119:I129,2,TRUE)</f>
        <v>#N/A</v>
      </c>
      <c r="K119" s="7"/>
    </row>
    <row r="120" spans="1:11" ht="18.75" hidden="1" customHeight="1">
      <c r="A120" s="57"/>
      <c r="B120" s="2"/>
      <c r="C120" s="6">
        <v>8</v>
      </c>
      <c r="D120" s="7">
        <v>1.8240000000000001</v>
      </c>
      <c r="E120" s="2"/>
      <c r="F120" s="2"/>
      <c r="G120" s="2"/>
      <c r="H120" s="6">
        <v>35</v>
      </c>
      <c r="I120" s="7">
        <v>1.26</v>
      </c>
      <c r="J120" s="2"/>
      <c r="K120" s="7"/>
    </row>
    <row r="121" spans="1:11" ht="18.75" hidden="1" customHeight="1">
      <c r="A121" s="57"/>
      <c r="B121" s="2"/>
      <c r="C121" s="6">
        <v>9</v>
      </c>
      <c r="D121" s="7">
        <v>1.8520000000000001</v>
      </c>
      <c r="E121" s="2"/>
      <c r="F121" s="2"/>
      <c r="G121" s="2"/>
      <c r="H121" s="6">
        <v>40</v>
      </c>
      <c r="I121" s="7">
        <v>1.24</v>
      </c>
      <c r="J121" s="2"/>
      <c r="K121" s="7"/>
    </row>
    <row r="122" spans="1:11" ht="18.75" hidden="1" customHeight="1">
      <c r="A122" s="57"/>
      <c r="B122" s="2"/>
      <c r="C122" s="6">
        <v>10</v>
      </c>
      <c r="D122" s="7">
        <v>1.877</v>
      </c>
      <c r="E122" s="2"/>
      <c r="F122" s="2"/>
      <c r="G122" s="2"/>
      <c r="H122" s="6">
        <v>45</v>
      </c>
      <c r="I122" s="7">
        <v>1.22</v>
      </c>
      <c r="J122" s="2"/>
      <c r="K122" s="7"/>
    </row>
    <row r="123" spans="1:11" ht="18.75" hidden="1" customHeight="1">
      <c r="A123" s="2"/>
      <c r="B123" s="6"/>
      <c r="C123" s="6">
        <v>12</v>
      </c>
      <c r="D123" s="7">
        <v>1.8160000000000001</v>
      </c>
      <c r="E123" s="2"/>
      <c r="F123" s="2"/>
      <c r="G123" s="2"/>
      <c r="H123" s="6">
        <v>50</v>
      </c>
      <c r="I123" s="7">
        <v>1.21</v>
      </c>
      <c r="J123" s="2"/>
      <c r="K123" s="7"/>
    </row>
    <row r="124" spans="1:11" ht="18.75" hidden="1" customHeight="1">
      <c r="A124" s="2"/>
      <c r="B124" s="6"/>
      <c r="C124" s="6">
        <v>15</v>
      </c>
      <c r="D124" s="7">
        <v>1.9590000000000001</v>
      </c>
      <c r="E124" s="2"/>
      <c r="F124" s="2"/>
      <c r="G124" s="2"/>
      <c r="H124" s="6">
        <v>60</v>
      </c>
      <c r="I124" s="7">
        <v>1.18</v>
      </c>
      <c r="J124" s="2"/>
      <c r="K124" s="7"/>
    </row>
    <row r="125" spans="1:11" ht="18.75" hidden="1" customHeight="1">
      <c r="A125" s="2"/>
      <c r="B125" s="6"/>
      <c r="C125" s="6">
        <v>19</v>
      </c>
      <c r="D125" s="7">
        <v>2</v>
      </c>
      <c r="E125" s="2"/>
      <c r="F125" s="2"/>
      <c r="G125" s="2"/>
      <c r="H125" s="6">
        <v>75</v>
      </c>
      <c r="I125" s="7">
        <v>1.1599999999999999</v>
      </c>
      <c r="J125" s="2"/>
      <c r="K125" s="7"/>
    </row>
    <row r="126" spans="1:11" ht="18.75" hidden="1" customHeight="1">
      <c r="A126" s="2"/>
      <c r="B126" s="6"/>
      <c r="C126" s="6">
        <v>24</v>
      </c>
      <c r="D126" s="7">
        <v>2.036</v>
      </c>
      <c r="E126" s="2"/>
      <c r="F126" s="2"/>
      <c r="G126" s="2"/>
      <c r="H126" s="6">
        <v>95</v>
      </c>
      <c r="I126" s="7">
        <v>1.1399999999999999</v>
      </c>
      <c r="J126" s="2"/>
      <c r="K126" s="7"/>
    </row>
    <row r="127" spans="1:11" ht="18.75" hidden="1" customHeight="1">
      <c r="A127" s="2"/>
      <c r="B127" s="6"/>
      <c r="C127" s="6">
        <v>30</v>
      </c>
      <c r="D127" s="7">
        <v>2.0670000000000002</v>
      </c>
      <c r="E127" s="2"/>
      <c r="F127" s="2"/>
      <c r="G127" s="2"/>
      <c r="H127" s="6">
        <v>120</v>
      </c>
      <c r="I127" s="7">
        <v>1.1200000000000001</v>
      </c>
      <c r="J127" s="2"/>
      <c r="K127" s="7"/>
    </row>
    <row r="128" spans="1:11" ht="18.75" hidden="1" customHeight="1" thickBot="1">
      <c r="A128" s="2"/>
      <c r="B128" s="6"/>
      <c r="C128" s="8">
        <v>40</v>
      </c>
      <c r="D128" s="9">
        <v>2.101</v>
      </c>
      <c r="E128" s="2"/>
      <c r="F128" s="2"/>
      <c r="G128" s="2"/>
      <c r="H128" s="6">
        <v>150</v>
      </c>
      <c r="I128" s="7">
        <v>1.1100000000000001</v>
      </c>
      <c r="J128" s="2"/>
      <c r="K128" s="7"/>
    </row>
    <row r="129" spans="1:11" ht="18.75" hidden="1" customHeight="1" thickBot="1">
      <c r="A129" s="2"/>
      <c r="B129" s="6"/>
      <c r="C129" s="2"/>
      <c r="D129" s="2"/>
      <c r="E129" s="2"/>
      <c r="F129" s="2"/>
      <c r="G129" s="2"/>
      <c r="H129" s="8">
        <v>200</v>
      </c>
      <c r="I129" s="9">
        <v>1.0900000000000001</v>
      </c>
      <c r="J129" s="2"/>
      <c r="K129" s="7"/>
    </row>
    <row r="130" spans="1:11" ht="18.75" hidden="1" customHeight="1">
      <c r="A130" s="2"/>
      <c r="B130" s="6"/>
      <c r="C130" s="2"/>
      <c r="D130" s="2"/>
      <c r="E130" s="2"/>
      <c r="F130" s="2"/>
      <c r="G130" s="2"/>
      <c r="H130" s="2"/>
      <c r="I130" s="2"/>
      <c r="J130" s="2"/>
      <c r="K130" s="7"/>
    </row>
    <row r="131" spans="1:11" ht="18.75" hidden="1" customHeight="1" thickBot="1">
      <c r="A131" s="2"/>
      <c r="B131" s="8"/>
      <c r="C131" s="14"/>
      <c r="D131" s="14"/>
      <c r="E131" s="14"/>
      <c r="F131" s="14"/>
      <c r="G131" s="14"/>
      <c r="H131" s="14"/>
      <c r="I131" s="14"/>
      <c r="J131" s="14"/>
      <c r="K131" s="9"/>
    </row>
    <row r="132" spans="1:11" ht="18.75" hidden="1" customHeight="1">
      <c r="A132" s="2"/>
      <c r="B132" s="2"/>
      <c r="C132" s="2"/>
      <c r="D132" s="2"/>
    </row>
    <row r="133" spans="1:11" ht="18.75" hidden="1" customHeight="1">
      <c r="A133" s="2"/>
      <c r="B133" s="2"/>
      <c r="C133" s="2"/>
      <c r="D133" s="2"/>
    </row>
    <row r="134" spans="1:11" ht="18.75" hidden="1" customHeight="1" thickBot="1">
      <c r="A134" s="2"/>
      <c r="B134" s="2"/>
      <c r="C134" s="2"/>
      <c r="D134" s="2"/>
      <c r="E134" s="2"/>
      <c r="F134" s="2"/>
    </row>
    <row r="135" spans="1:11" ht="18.75" hidden="1" customHeight="1" thickBot="1">
      <c r="A135" s="55" t="s">
        <v>23</v>
      </c>
      <c r="B135" s="2"/>
      <c r="C135" s="2"/>
      <c r="D135" s="2"/>
    </row>
    <row r="136" spans="1:11" ht="18.75" hidden="1" customHeight="1" thickTop="1">
      <c r="A136" s="121">
        <v>2</v>
      </c>
      <c r="B136" s="13"/>
      <c r="C136" s="13"/>
      <c r="D136" s="13"/>
      <c r="E136" s="13"/>
      <c r="F136" s="13"/>
      <c r="G136" s="13"/>
      <c r="H136" s="13"/>
      <c r="I136" s="13"/>
      <c r="J136" s="13"/>
      <c r="K136" s="5"/>
    </row>
    <row r="137" spans="1:11" ht="18.75" hidden="1" customHeight="1">
      <c r="A137" s="122"/>
      <c r="B137" s="2" t="s">
        <v>20</v>
      </c>
      <c r="C137" s="2"/>
      <c r="D137" s="2"/>
      <c r="E137" s="2"/>
      <c r="F137" s="2"/>
      <c r="G137" s="2"/>
      <c r="H137" s="2"/>
      <c r="I137" s="2"/>
      <c r="J137" s="2"/>
      <c r="K137" s="7"/>
    </row>
    <row r="138" spans="1:11" ht="18.75" hidden="1" customHeight="1" thickBot="1">
      <c r="A138" s="122"/>
      <c r="B138" s="2" t="e">
        <f>((MAX(B40:I44)-(MIN(B40:I44)))/B140)</f>
        <v>#NUM!</v>
      </c>
      <c r="C138" s="2"/>
      <c r="D138" s="2"/>
      <c r="E138" s="2"/>
      <c r="F138" s="2"/>
      <c r="G138" s="2"/>
      <c r="H138" s="2"/>
      <c r="I138" s="2"/>
      <c r="J138" s="2"/>
      <c r="K138" s="7"/>
    </row>
    <row r="139" spans="1:11" ht="18.75" hidden="1" customHeight="1" thickBot="1">
      <c r="A139" s="122"/>
      <c r="B139" s="2" t="s">
        <v>2</v>
      </c>
      <c r="C139" s="4" t="s">
        <v>4</v>
      </c>
      <c r="D139" s="5" t="s">
        <v>5</v>
      </c>
      <c r="E139" s="2" t="s">
        <v>3</v>
      </c>
      <c r="F139" s="2"/>
      <c r="G139" s="2"/>
      <c r="H139" s="2"/>
      <c r="I139" s="2"/>
      <c r="J139" s="2"/>
      <c r="K139" s="7"/>
    </row>
    <row r="140" spans="1:11" ht="18.75" hidden="1" customHeight="1" thickBot="1">
      <c r="A140" s="123"/>
      <c r="B140" s="2" t="e">
        <f>ROUNDUP(1+(10*LOG10(COUNTA(B40:I44))/3),0)</f>
        <v>#NUM!</v>
      </c>
      <c r="C140" s="6">
        <v>6</v>
      </c>
      <c r="D140" s="7">
        <v>1.746</v>
      </c>
      <c r="E140" s="2" t="e">
        <f>VLOOKUP(B140,C140:D150,2,TRUE)</f>
        <v>#NUM!</v>
      </c>
      <c r="F140" s="2"/>
      <c r="G140" s="2" t="s">
        <v>12</v>
      </c>
      <c r="H140" s="4" t="s">
        <v>13</v>
      </c>
      <c r="I140" s="5" t="s">
        <v>14</v>
      </c>
      <c r="J140" s="2" t="s">
        <v>15</v>
      </c>
      <c r="K140" s="7"/>
    </row>
    <row r="141" spans="1:11" ht="18.75" hidden="1" customHeight="1" thickTop="1">
      <c r="A141" s="56"/>
      <c r="B141" s="2"/>
      <c r="C141" s="6">
        <v>7</v>
      </c>
      <c r="D141" s="7">
        <v>1.7889999999999999</v>
      </c>
      <c r="E141" s="2"/>
      <c r="F141" s="2"/>
      <c r="G141" s="2">
        <f>COUNTA(B40:I44)</f>
        <v>0</v>
      </c>
      <c r="H141" s="6">
        <v>30</v>
      </c>
      <c r="I141" s="7">
        <v>1.28</v>
      </c>
      <c r="J141" s="2" t="e">
        <f>VLOOKUP(G141,H141:I151,2,TRUE)</f>
        <v>#N/A</v>
      </c>
      <c r="K141" s="7"/>
    </row>
    <row r="142" spans="1:11" ht="18.75" hidden="1" customHeight="1">
      <c r="A142" s="57"/>
      <c r="B142" s="2"/>
      <c r="C142" s="6">
        <v>8</v>
      </c>
      <c r="D142" s="7">
        <v>1.8240000000000001</v>
      </c>
      <c r="E142" s="2"/>
      <c r="F142" s="2"/>
      <c r="G142" s="2"/>
      <c r="H142" s="6">
        <v>35</v>
      </c>
      <c r="I142" s="7">
        <v>1.26</v>
      </c>
      <c r="J142" s="2"/>
      <c r="K142" s="7"/>
    </row>
    <row r="143" spans="1:11" ht="18.75" hidden="1" customHeight="1">
      <c r="A143" s="57"/>
      <c r="B143" s="2"/>
      <c r="C143" s="6">
        <v>9</v>
      </c>
      <c r="D143" s="7">
        <v>1.8520000000000001</v>
      </c>
      <c r="E143" s="2"/>
      <c r="F143" s="2"/>
      <c r="G143" s="2"/>
      <c r="H143" s="6">
        <v>40</v>
      </c>
      <c r="I143" s="7">
        <v>1.24</v>
      </c>
      <c r="J143" s="2"/>
      <c r="K143" s="7"/>
    </row>
    <row r="144" spans="1:11" ht="18.75" hidden="1" customHeight="1">
      <c r="A144" s="57"/>
      <c r="B144" s="2"/>
      <c r="C144" s="6">
        <v>10</v>
      </c>
      <c r="D144" s="7">
        <v>1.877</v>
      </c>
      <c r="E144" s="2"/>
      <c r="F144" s="2"/>
      <c r="G144" s="2"/>
      <c r="H144" s="6">
        <v>45</v>
      </c>
      <c r="I144" s="7">
        <v>1.22</v>
      </c>
      <c r="J144" s="2"/>
      <c r="K144" s="7"/>
    </row>
    <row r="145" spans="1:11" ht="18.75" hidden="1" customHeight="1">
      <c r="A145" s="2"/>
      <c r="B145" s="6"/>
      <c r="C145" s="6">
        <v>12</v>
      </c>
      <c r="D145" s="7">
        <v>1.8160000000000001</v>
      </c>
      <c r="E145" s="2"/>
      <c r="F145" s="2"/>
      <c r="G145" s="2"/>
      <c r="H145" s="6">
        <v>50</v>
      </c>
      <c r="I145" s="7">
        <v>1.21</v>
      </c>
      <c r="J145" s="2"/>
      <c r="K145" s="7"/>
    </row>
    <row r="146" spans="1:11" ht="18.75" hidden="1" customHeight="1">
      <c r="A146" s="2"/>
      <c r="B146" s="6"/>
      <c r="C146" s="6">
        <v>15</v>
      </c>
      <c r="D146" s="7">
        <v>1.9590000000000001</v>
      </c>
      <c r="E146" s="2"/>
      <c r="F146" s="2"/>
      <c r="G146" s="2"/>
      <c r="H146" s="6">
        <v>60</v>
      </c>
      <c r="I146" s="7">
        <v>1.18</v>
      </c>
      <c r="J146" s="2"/>
      <c r="K146" s="7"/>
    </row>
    <row r="147" spans="1:11" ht="18.75" hidden="1" customHeight="1">
      <c r="A147" s="2"/>
      <c r="B147" s="6"/>
      <c r="C147" s="6">
        <v>19</v>
      </c>
      <c r="D147" s="7">
        <v>2</v>
      </c>
      <c r="E147" s="2"/>
      <c r="F147" s="2"/>
      <c r="G147" s="2"/>
      <c r="H147" s="6">
        <v>75</v>
      </c>
      <c r="I147" s="7">
        <v>1.1599999999999999</v>
      </c>
      <c r="J147" s="2"/>
      <c r="K147" s="7"/>
    </row>
    <row r="148" spans="1:11" ht="18.75" hidden="1" customHeight="1">
      <c r="A148" s="2"/>
      <c r="B148" s="6"/>
      <c r="C148" s="6">
        <v>24</v>
      </c>
      <c r="D148" s="7">
        <v>2.036</v>
      </c>
      <c r="E148" s="2"/>
      <c r="F148" s="2"/>
      <c r="G148" s="2"/>
      <c r="H148" s="6">
        <v>95</v>
      </c>
      <c r="I148" s="7">
        <v>1.1399999999999999</v>
      </c>
      <c r="J148" s="2"/>
      <c r="K148" s="7"/>
    </row>
    <row r="149" spans="1:11" ht="18.75" hidden="1" customHeight="1">
      <c r="A149" s="2"/>
      <c r="B149" s="6"/>
      <c r="C149" s="6">
        <v>30</v>
      </c>
      <c r="D149" s="7">
        <v>2.0670000000000002</v>
      </c>
      <c r="E149" s="2"/>
      <c r="F149" s="2"/>
      <c r="G149" s="2"/>
      <c r="H149" s="6">
        <v>120</v>
      </c>
      <c r="I149" s="7">
        <v>1.1200000000000001</v>
      </c>
      <c r="J149" s="2"/>
      <c r="K149" s="7"/>
    </row>
    <row r="150" spans="1:11" ht="18.75" hidden="1" customHeight="1" thickBot="1">
      <c r="A150" s="2"/>
      <c r="B150" s="6"/>
      <c r="C150" s="8">
        <v>40</v>
      </c>
      <c r="D150" s="9">
        <v>2.101</v>
      </c>
      <c r="E150" s="2"/>
      <c r="F150" s="2"/>
      <c r="G150" s="2"/>
      <c r="H150" s="6">
        <v>150</v>
      </c>
      <c r="I150" s="7">
        <v>1.1100000000000001</v>
      </c>
      <c r="J150" s="2"/>
      <c r="K150" s="7"/>
    </row>
    <row r="151" spans="1:11" ht="18.75" hidden="1" customHeight="1" thickBot="1">
      <c r="A151" s="2"/>
      <c r="B151" s="6"/>
      <c r="C151" s="2"/>
      <c r="D151" s="2"/>
      <c r="E151" s="2"/>
      <c r="F151" s="2"/>
      <c r="G151" s="2"/>
      <c r="H151" s="8">
        <v>200</v>
      </c>
      <c r="I151" s="9">
        <v>1.0900000000000001</v>
      </c>
      <c r="J151" s="2"/>
      <c r="K151" s="7"/>
    </row>
    <row r="152" spans="1:11" ht="18.75" hidden="1" customHeight="1">
      <c r="A152" s="2"/>
      <c r="B152" s="6"/>
      <c r="C152" s="2"/>
      <c r="D152" s="2"/>
      <c r="E152" s="2"/>
      <c r="F152" s="2"/>
      <c r="G152" s="2"/>
      <c r="H152" s="2"/>
      <c r="I152" s="2"/>
      <c r="J152" s="2"/>
      <c r="K152" s="7"/>
    </row>
    <row r="153" spans="1:11" ht="18.75" hidden="1" customHeight="1" thickBot="1">
      <c r="A153" s="2"/>
      <c r="B153" s="8"/>
      <c r="C153" s="14"/>
      <c r="D153" s="14"/>
      <c r="E153" s="14"/>
      <c r="F153" s="14"/>
      <c r="G153" s="14"/>
      <c r="H153" s="14"/>
      <c r="I153" s="14"/>
      <c r="J153" s="14"/>
      <c r="K153" s="9"/>
    </row>
    <row r="154" spans="1:11" ht="18.75" hidden="1" customHeight="1" thickBot="1">
      <c r="A154" s="2"/>
      <c r="B154" s="2"/>
      <c r="C154" s="2"/>
      <c r="D154" s="2"/>
    </row>
    <row r="155" spans="1:11" ht="18.75" hidden="1" customHeight="1" thickBot="1">
      <c r="A155" s="55" t="s">
        <v>23</v>
      </c>
      <c r="B155" s="2"/>
      <c r="C155" s="2"/>
      <c r="D155" s="2"/>
    </row>
    <row r="156" spans="1:11" ht="18.75" hidden="1" customHeight="1" thickTop="1">
      <c r="A156" s="121">
        <v>3</v>
      </c>
      <c r="B156" s="13"/>
      <c r="C156" s="13"/>
      <c r="D156" s="13"/>
      <c r="E156" s="13"/>
      <c r="F156" s="13"/>
      <c r="G156" s="13"/>
      <c r="H156" s="13"/>
      <c r="I156" s="13"/>
      <c r="J156" s="13"/>
      <c r="K156" s="5"/>
    </row>
    <row r="157" spans="1:11" ht="18.75" hidden="1" customHeight="1">
      <c r="A157" s="122"/>
      <c r="B157" s="2" t="s">
        <v>20</v>
      </c>
      <c r="C157" s="2"/>
      <c r="D157" s="2"/>
      <c r="E157" s="2"/>
      <c r="F157" s="2"/>
      <c r="G157" s="2"/>
      <c r="H157" s="2"/>
      <c r="I157" s="2"/>
      <c r="J157" s="2"/>
      <c r="K157" s="7"/>
    </row>
    <row r="158" spans="1:11" ht="18.75" hidden="1" customHeight="1" thickBot="1">
      <c r="A158" s="122"/>
      <c r="B158" s="2" t="e">
        <f>((MAX(B68:I72)-(MIN(B68:I72)))/B160)</f>
        <v>#NUM!</v>
      </c>
      <c r="C158" s="2"/>
      <c r="D158" s="2"/>
      <c r="E158" s="2"/>
      <c r="F158" s="2"/>
      <c r="G158" s="2"/>
      <c r="H158" s="2"/>
      <c r="I158" s="2"/>
      <c r="J158" s="2"/>
      <c r="K158" s="7"/>
    </row>
    <row r="159" spans="1:11" ht="18.75" hidden="1" customHeight="1" thickBot="1">
      <c r="A159" s="122"/>
      <c r="B159" s="2" t="s">
        <v>2</v>
      </c>
      <c r="C159" s="4" t="s">
        <v>4</v>
      </c>
      <c r="D159" s="5" t="s">
        <v>5</v>
      </c>
      <c r="E159" s="2" t="s">
        <v>3</v>
      </c>
      <c r="F159" s="2"/>
      <c r="G159" s="2"/>
      <c r="H159" s="2"/>
      <c r="I159" s="2"/>
      <c r="J159" s="2"/>
      <c r="K159" s="7"/>
    </row>
    <row r="160" spans="1:11" ht="18.75" hidden="1" customHeight="1" thickBot="1">
      <c r="A160" s="123"/>
      <c r="B160" s="2" t="e">
        <f>ROUNDUP(1+(10*LOG10(COUNTA(B68:I72))/3),0)</f>
        <v>#NUM!</v>
      </c>
      <c r="C160" s="6">
        <v>6</v>
      </c>
      <c r="D160" s="7">
        <v>1.746</v>
      </c>
      <c r="E160" s="2" t="e">
        <f>VLOOKUP(B160,C160:D170,2,TRUE)</f>
        <v>#NUM!</v>
      </c>
      <c r="F160" s="2"/>
      <c r="G160" s="2" t="s">
        <v>12</v>
      </c>
      <c r="H160" s="4" t="s">
        <v>13</v>
      </c>
      <c r="I160" s="5" t="s">
        <v>14</v>
      </c>
      <c r="J160" s="2" t="s">
        <v>15</v>
      </c>
      <c r="K160" s="7"/>
    </row>
    <row r="161" spans="1:11" ht="18.75" hidden="1" customHeight="1" thickTop="1">
      <c r="A161" s="56"/>
      <c r="B161" s="2"/>
      <c r="C161" s="6">
        <v>7</v>
      </c>
      <c r="D161" s="7">
        <v>1.7889999999999999</v>
      </c>
      <c r="E161" s="2"/>
      <c r="F161" s="2"/>
      <c r="G161" s="2">
        <f>COUNTA(B68:I72)</f>
        <v>0</v>
      </c>
      <c r="H161" s="6">
        <v>30</v>
      </c>
      <c r="I161" s="7">
        <v>1.28</v>
      </c>
      <c r="J161" s="2" t="e">
        <f>VLOOKUP(G161,H161:I171,2,TRUE)</f>
        <v>#N/A</v>
      </c>
      <c r="K161" s="7"/>
    </row>
    <row r="162" spans="1:11" ht="18.75" hidden="1" customHeight="1">
      <c r="A162" s="57"/>
      <c r="B162" s="2"/>
      <c r="C162" s="6">
        <v>8</v>
      </c>
      <c r="D162" s="7">
        <v>1.8240000000000001</v>
      </c>
      <c r="E162" s="2"/>
      <c r="F162" s="2"/>
      <c r="G162" s="2"/>
      <c r="H162" s="6">
        <v>35</v>
      </c>
      <c r="I162" s="7">
        <v>1.26</v>
      </c>
      <c r="J162" s="2"/>
      <c r="K162" s="7"/>
    </row>
    <row r="163" spans="1:11" ht="18.75" hidden="1" customHeight="1">
      <c r="A163" s="57"/>
      <c r="B163" s="2"/>
      <c r="C163" s="6">
        <v>9</v>
      </c>
      <c r="D163" s="7">
        <v>1.8520000000000001</v>
      </c>
      <c r="E163" s="2"/>
      <c r="F163" s="2"/>
      <c r="G163" s="2"/>
      <c r="H163" s="6">
        <v>40</v>
      </c>
      <c r="I163" s="7">
        <v>1.24</v>
      </c>
      <c r="J163" s="2"/>
      <c r="K163" s="7"/>
    </row>
    <row r="164" spans="1:11" ht="18.75" hidden="1" customHeight="1">
      <c r="A164" s="57"/>
      <c r="B164" s="2"/>
      <c r="C164" s="6">
        <v>10</v>
      </c>
      <c r="D164" s="7">
        <v>1.877</v>
      </c>
      <c r="E164" s="2"/>
      <c r="F164" s="2"/>
      <c r="G164" s="2"/>
      <c r="H164" s="6">
        <v>45</v>
      </c>
      <c r="I164" s="7">
        <v>1.22</v>
      </c>
      <c r="J164" s="2"/>
      <c r="K164" s="7"/>
    </row>
    <row r="165" spans="1:11" ht="18.75" hidden="1" customHeight="1">
      <c r="A165" s="2"/>
      <c r="B165" s="6"/>
      <c r="C165" s="6">
        <v>12</v>
      </c>
      <c r="D165" s="7">
        <v>1.8160000000000001</v>
      </c>
      <c r="E165" s="2"/>
      <c r="F165" s="2"/>
      <c r="G165" s="2"/>
      <c r="H165" s="6">
        <v>50</v>
      </c>
      <c r="I165" s="7">
        <v>1.21</v>
      </c>
      <c r="J165" s="2"/>
      <c r="K165" s="7"/>
    </row>
    <row r="166" spans="1:11" ht="18.75" hidden="1" customHeight="1">
      <c r="A166" s="2"/>
      <c r="B166" s="6"/>
      <c r="C166" s="6">
        <v>15</v>
      </c>
      <c r="D166" s="7">
        <v>1.9590000000000001</v>
      </c>
      <c r="E166" s="2"/>
      <c r="F166" s="2"/>
      <c r="G166" s="2"/>
      <c r="H166" s="6">
        <v>60</v>
      </c>
      <c r="I166" s="7">
        <v>1.18</v>
      </c>
      <c r="J166" s="2"/>
      <c r="K166" s="7"/>
    </row>
    <row r="167" spans="1:11" ht="18.75" hidden="1" customHeight="1">
      <c r="A167" s="2"/>
      <c r="B167" s="6"/>
      <c r="C167" s="6">
        <v>19</v>
      </c>
      <c r="D167" s="7">
        <v>2</v>
      </c>
      <c r="E167" s="2"/>
      <c r="F167" s="2"/>
      <c r="G167" s="2"/>
      <c r="H167" s="6">
        <v>75</v>
      </c>
      <c r="I167" s="7">
        <v>1.1599999999999999</v>
      </c>
      <c r="J167" s="2"/>
      <c r="K167" s="7"/>
    </row>
    <row r="168" spans="1:11" ht="18.75" hidden="1" customHeight="1">
      <c r="A168" s="2"/>
      <c r="B168" s="6"/>
      <c r="C168" s="6">
        <v>24</v>
      </c>
      <c r="D168" s="7">
        <v>2.036</v>
      </c>
      <c r="E168" s="2"/>
      <c r="F168" s="2"/>
      <c r="G168" s="2"/>
      <c r="H168" s="6">
        <v>95</v>
      </c>
      <c r="I168" s="7">
        <v>1.1399999999999999</v>
      </c>
      <c r="J168" s="2"/>
      <c r="K168" s="7"/>
    </row>
    <row r="169" spans="1:11" ht="18.75" hidden="1" customHeight="1">
      <c r="A169" s="2"/>
      <c r="B169" s="6"/>
      <c r="C169" s="6">
        <v>30</v>
      </c>
      <c r="D169" s="7">
        <v>2.0670000000000002</v>
      </c>
      <c r="E169" s="2"/>
      <c r="F169" s="2"/>
      <c r="G169" s="2"/>
      <c r="H169" s="6">
        <v>120</v>
      </c>
      <c r="I169" s="7">
        <v>1.1200000000000001</v>
      </c>
      <c r="J169" s="2"/>
      <c r="K169" s="7"/>
    </row>
    <row r="170" spans="1:11" ht="18.75" hidden="1" customHeight="1" thickBot="1">
      <c r="A170" s="2"/>
      <c r="B170" s="6"/>
      <c r="C170" s="8">
        <v>40</v>
      </c>
      <c r="D170" s="9">
        <v>2.101</v>
      </c>
      <c r="E170" s="2"/>
      <c r="F170" s="2"/>
      <c r="G170" s="2"/>
      <c r="H170" s="6">
        <v>150</v>
      </c>
      <c r="I170" s="7">
        <v>1.1100000000000001</v>
      </c>
      <c r="J170" s="2"/>
      <c r="K170" s="7"/>
    </row>
    <row r="171" spans="1:11" ht="18.75" hidden="1" customHeight="1" thickBot="1">
      <c r="A171" s="2"/>
      <c r="B171" s="6"/>
      <c r="C171" s="2"/>
      <c r="D171" s="2"/>
      <c r="E171" s="2"/>
      <c r="F171" s="2"/>
      <c r="G171" s="2"/>
      <c r="H171" s="8">
        <v>200</v>
      </c>
      <c r="I171" s="9">
        <v>1.0900000000000001</v>
      </c>
      <c r="J171" s="2"/>
      <c r="K171" s="7"/>
    </row>
    <row r="172" spans="1:11" ht="18.75" hidden="1" customHeight="1">
      <c r="A172" s="2"/>
      <c r="B172" s="6"/>
      <c r="C172" s="2"/>
      <c r="D172" s="2"/>
      <c r="E172" s="2"/>
      <c r="F172" s="2"/>
      <c r="G172" s="2"/>
      <c r="H172" s="2"/>
      <c r="I172" s="2"/>
      <c r="J172" s="2"/>
      <c r="K172" s="7"/>
    </row>
    <row r="173" spans="1:11" ht="18.75" hidden="1" customHeight="1" thickBot="1">
      <c r="A173" s="2"/>
      <c r="B173" s="8"/>
      <c r="C173" s="14"/>
      <c r="D173" s="14"/>
      <c r="E173" s="14"/>
      <c r="F173" s="14"/>
      <c r="G173" s="14"/>
      <c r="H173" s="14"/>
      <c r="I173" s="14"/>
      <c r="J173" s="14"/>
      <c r="K173" s="9"/>
    </row>
    <row r="174" spans="1:11" ht="18.75" hidden="1" customHeight="1"/>
    <row r="175" spans="1:11" ht="18.75" hidden="1" customHeight="1" thickBot="1"/>
    <row r="176" spans="1:11" ht="18.75" hidden="1" customHeight="1" thickBot="1">
      <c r="A176" s="55" t="s">
        <v>23</v>
      </c>
      <c r="B176" s="2"/>
      <c r="C176" s="2"/>
      <c r="D176" s="2"/>
    </row>
    <row r="177" spans="1:11" ht="18.75" hidden="1" customHeight="1" thickTop="1">
      <c r="A177" s="121">
        <v>4</v>
      </c>
      <c r="B177" s="13"/>
      <c r="C177" s="13"/>
      <c r="D177" s="13"/>
      <c r="E177" s="13"/>
      <c r="F177" s="13"/>
      <c r="G177" s="13"/>
      <c r="H177" s="13"/>
      <c r="I177" s="13"/>
      <c r="J177" s="13"/>
      <c r="K177" s="5"/>
    </row>
    <row r="178" spans="1:11" ht="18.75" hidden="1" customHeight="1">
      <c r="A178" s="122"/>
      <c r="B178" s="2" t="s">
        <v>20</v>
      </c>
      <c r="C178" s="2"/>
      <c r="D178" s="2"/>
      <c r="E178" s="2"/>
      <c r="F178" s="2"/>
      <c r="G178" s="2"/>
      <c r="H178" s="2"/>
      <c r="I178" s="2"/>
      <c r="J178" s="2"/>
      <c r="K178" s="7"/>
    </row>
    <row r="179" spans="1:11" ht="18.75" hidden="1" customHeight="1" thickBot="1">
      <c r="A179" s="122"/>
      <c r="B179" s="2" t="e">
        <f>((MAX(B97:I101)-(MIN(B97:I101)))/B181)</f>
        <v>#NUM!</v>
      </c>
      <c r="C179" s="2"/>
      <c r="D179" s="2"/>
      <c r="E179" s="2"/>
      <c r="F179" s="2"/>
      <c r="G179" s="2"/>
      <c r="H179" s="2"/>
      <c r="I179" s="2"/>
      <c r="J179" s="2"/>
      <c r="K179" s="7"/>
    </row>
    <row r="180" spans="1:11" ht="18.75" hidden="1" customHeight="1" thickBot="1">
      <c r="A180" s="122"/>
      <c r="B180" s="2" t="s">
        <v>2</v>
      </c>
      <c r="C180" s="4" t="s">
        <v>4</v>
      </c>
      <c r="D180" s="5" t="s">
        <v>5</v>
      </c>
      <c r="E180" s="2" t="s">
        <v>3</v>
      </c>
      <c r="F180" s="2"/>
      <c r="G180" s="2"/>
      <c r="H180" s="2"/>
      <c r="I180" s="2"/>
      <c r="J180" s="2"/>
      <c r="K180" s="7"/>
    </row>
    <row r="181" spans="1:11" ht="18.75" hidden="1" customHeight="1" thickBot="1">
      <c r="A181" s="123"/>
      <c r="B181" s="2" t="e">
        <f>ROUNDUP(1+(10*LOG10(COUNTA(B97:I101))/3),0)</f>
        <v>#NUM!</v>
      </c>
      <c r="C181" s="6">
        <v>6</v>
      </c>
      <c r="D181" s="7">
        <v>1.746</v>
      </c>
      <c r="E181" s="2" t="e">
        <f>VLOOKUP(B181,C181:D191,2,TRUE)</f>
        <v>#NUM!</v>
      </c>
      <c r="F181" s="2"/>
      <c r="G181" s="2" t="s">
        <v>12</v>
      </c>
      <c r="H181" s="4" t="s">
        <v>13</v>
      </c>
      <c r="I181" s="5" t="s">
        <v>14</v>
      </c>
      <c r="J181" s="2" t="s">
        <v>15</v>
      </c>
      <c r="K181" s="7"/>
    </row>
    <row r="182" spans="1:11" ht="18.75" hidden="1" customHeight="1" thickTop="1">
      <c r="A182" s="56"/>
      <c r="B182" s="2"/>
      <c r="C182" s="6">
        <v>7</v>
      </c>
      <c r="D182" s="7">
        <v>1.7889999999999999</v>
      </c>
      <c r="E182" s="2"/>
      <c r="F182" s="2"/>
      <c r="G182" s="2">
        <f>COUNTA(B97:I101)</f>
        <v>0</v>
      </c>
      <c r="H182" s="6">
        <v>30</v>
      </c>
      <c r="I182" s="7">
        <v>1.28</v>
      </c>
      <c r="J182" s="2" t="e">
        <f>VLOOKUP(G182,H182:I192,2,TRUE)</f>
        <v>#N/A</v>
      </c>
      <c r="K182" s="7"/>
    </row>
    <row r="183" spans="1:11" ht="18.75" hidden="1" customHeight="1">
      <c r="A183" s="57"/>
      <c r="B183" s="2"/>
      <c r="C183" s="6">
        <v>8</v>
      </c>
      <c r="D183" s="7">
        <v>1.8240000000000001</v>
      </c>
      <c r="E183" s="2"/>
      <c r="F183" s="2"/>
      <c r="G183" s="2"/>
      <c r="H183" s="6">
        <v>35</v>
      </c>
      <c r="I183" s="7">
        <v>1.26</v>
      </c>
      <c r="J183" s="2"/>
      <c r="K183" s="7"/>
    </row>
    <row r="184" spans="1:11" ht="18.75" hidden="1" customHeight="1">
      <c r="A184" s="57"/>
      <c r="B184" s="2"/>
      <c r="C184" s="6">
        <v>9</v>
      </c>
      <c r="D184" s="7">
        <v>1.8520000000000001</v>
      </c>
      <c r="E184" s="2"/>
      <c r="F184" s="2"/>
      <c r="G184" s="2"/>
      <c r="H184" s="6">
        <v>40</v>
      </c>
      <c r="I184" s="7">
        <v>1.24</v>
      </c>
      <c r="J184" s="2"/>
      <c r="K184" s="7"/>
    </row>
    <row r="185" spans="1:11" ht="18.75" hidden="1" customHeight="1">
      <c r="A185" s="57"/>
      <c r="B185" s="2"/>
      <c r="C185" s="6">
        <v>10</v>
      </c>
      <c r="D185" s="7">
        <v>1.877</v>
      </c>
      <c r="E185" s="2"/>
      <c r="F185" s="2"/>
      <c r="G185" s="2"/>
      <c r="H185" s="6">
        <v>45</v>
      </c>
      <c r="I185" s="7">
        <v>1.22</v>
      </c>
      <c r="J185" s="2"/>
      <c r="K185" s="7"/>
    </row>
    <row r="186" spans="1:11" ht="18.75" hidden="1" customHeight="1">
      <c r="A186" s="2"/>
      <c r="B186" s="6"/>
      <c r="C186" s="6">
        <v>12</v>
      </c>
      <c r="D186" s="7">
        <v>1.8160000000000001</v>
      </c>
      <c r="E186" s="2"/>
      <c r="F186" s="2"/>
      <c r="G186" s="2"/>
      <c r="H186" s="6">
        <v>50</v>
      </c>
      <c r="I186" s="7">
        <v>1.21</v>
      </c>
      <c r="J186" s="2"/>
      <c r="K186" s="7"/>
    </row>
    <row r="187" spans="1:11" ht="18.75" hidden="1" customHeight="1">
      <c r="A187" s="2"/>
      <c r="B187" s="6"/>
      <c r="C187" s="6">
        <v>15</v>
      </c>
      <c r="D187" s="7">
        <v>1.9590000000000001</v>
      </c>
      <c r="E187" s="2"/>
      <c r="F187" s="2"/>
      <c r="G187" s="2"/>
      <c r="H187" s="6">
        <v>60</v>
      </c>
      <c r="I187" s="7">
        <v>1.18</v>
      </c>
      <c r="J187" s="2"/>
      <c r="K187" s="7"/>
    </row>
    <row r="188" spans="1:11" ht="18.75" hidden="1" customHeight="1">
      <c r="A188" s="2"/>
      <c r="B188" s="6"/>
      <c r="C188" s="6">
        <v>19</v>
      </c>
      <c r="D188" s="7">
        <v>2</v>
      </c>
      <c r="E188" s="2"/>
      <c r="F188" s="2"/>
      <c r="G188" s="2"/>
      <c r="H188" s="6">
        <v>75</v>
      </c>
      <c r="I188" s="7">
        <v>1.1599999999999999</v>
      </c>
      <c r="J188" s="2"/>
      <c r="K188" s="7"/>
    </row>
    <row r="189" spans="1:11" ht="18.75" hidden="1" customHeight="1">
      <c r="A189" s="2"/>
      <c r="B189" s="6"/>
      <c r="C189" s="6">
        <v>24</v>
      </c>
      <c r="D189" s="7">
        <v>2.036</v>
      </c>
      <c r="E189" s="2"/>
      <c r="F189" s="2"/>
      <c r="G189" s="2"/>
      <c r="H189" s="6">
        <v>95</v>
      </c>
      <c r="I189" s="7">
        <v>1.1399999999999999</v>
      </c>
      <c r="J189" s="2"/>
      <c r="K189" s="7"/>
    </row>
    <row r="190" spans="1:11" ht="18.75" hidden="1" customHeight="1">
      <c r="A190" s="2"/>
      <c r="B190" s="6"/>
      <c r="C190" s="6">
        <v>30</v>
      </c>
      <c r="D190" s="7">
        <v>2.0670000000000002</v>
      </c>
      <c r="E190" s="2"/>
      <c r="F190" s="2"/>
      <c r="G190" s="2"/>
      <c r="H190" s="6">
        <v>120</v>
      </c>
      <c r="I190" s="7">
        <v>1.1200000000000001</v>
      </c>
      <c r="J190" s="2"/>
      <c r="K190" s="7"/>
    </row>
    <row r="191" spans="1:11" ht="18.75" hidden="1" customHeight="1" thickBot="1">
      <c r="A191" s="2"/>
      <c r="B191" s="6"/>
      <c r="C191" s="8">
        <v>40</v>
      </c>
      <c r="D191" s="9">
        <v>2.101</v>
      </c>
      <c r="E191" s="2"/>
      <c r="F191" s="2"/>
      <c r="G191" s="2"/>
      <c r="H191" s="6">
        <v>150</v>
      </c>
      <c r="I191" s="7">
        <v>1.1100000000000001</v>
      </c>
      <c r="J191" s="2"/>
      <c r="K191" s="7"/>
    </row>
    <row r="192" spans="1:11" ht="18.75" hidden="1" customHeight="1" thickBot="1">
      <c r="A192" s="2"/>
      <c r="B192" s="6"/>
      <c r="C192" s="2"/>
      <c r="D192" s="2"/>
      <c r="E192" s="2"/>
      <c r="F192" s="2"/>
      <c r="G192" s="2"/>
      <c r="H192" s="8">
        <v>200</v>
      </c>
      <c r="I192" s="9">
        <v>1.0900000000000001</v>
      </c>
      <c r="J192" s="2"/>
      <c r="K192" s="7"/>
    </row>
    <row r="193" spans="1:11" ht="18.75" hidden="1" customHeight="1">
      <c r="A193" s="2"/>
      <c r="B193" s="6"/>
      <c r="C193" s="2"/>
      <c r="D193" s="2"/>
      <c r="E193" s="2"/>
      <c r="F193" s="2"/>
      <c r="G193" s="2"/>
      <c r="H193" s="2"/>
      <c r="I193" s="2"/>
      <c r="J193" s="2"/>
      <c r="K193" s="7"/>
    </row>
    <row r="194" spans="1:11" ht="18.75" hidden="1" customHeight="1" thickBot="1">
      <c r="A194" s="2"/>
      <c r="B194" s="8"/>
      <c r="C194" s="14"/>
      <c r="D194" s="14"/>
      <c r="E194" s="14"/>
      <c r="F194" s="14"/>
      <c r="G194" s="14"/>
      <c r="H194" s="14"/>
      <c r="I194" s="14"/>
      <c r="J194" s="14"/>
      <c r="K194" s="9"/>
    </row>
    <row r="195" spans="1:11" ht="18.75" hidden="1" customHeight="1"/>
    <row r="196" spans="1:11" ht="13.5" customHeight="1" thickTop="1"/>
  </sheetData>
  <mergeCells count="20">
    <mergeCell ref="A177:A181"/>
    <mergeCell ref="E90:F90"/>
    <mergeCell ref="H90:I90"/>
    <mergeCell ref="E91:F91"/>
    <mergeCell ref="A156:A160"/>
    <mergeCell ref="A114:A118"/>
    <mergeCell ref="A136:A140"/>
    <mergeCell ref="A89:A93"/>
    <mergeCell ref="E61:F61"/>
    <mergeCell ref="H61:I61"/>
    <mergeCell ref="E62:F62"/>
    <mergeCell ref="A4:A8"/>
    <mergeCell ref="A32:A36"/>
    <mergeCell ref="A60:A64"/>
    <mergeCell ref="E5:F5"/>
    <mergeCell ref="E6:F6"/>
    <mergeCell ref="H5:I5"/>
    <mergeCell ref="E33:F33"/>
    <mergeCell ref="E34:F34"/>
    <mergeCell ref="H33:I33"/>
  </mergeCells>
  <phoneticPr fontId="0" type="noConversion"/>
  <pageMargins left="0.78740157499999996" right="0.78740157499999996" top="0.69" bottom="0.7" header="0.4921259845" footer="0.4921259845"/>
  <pageSetup paperSize="9" scale="71" orientation="landscape" r:id="rId1"/>
  <headerFooter alignWithMargins="0">
    <oddHeader>&amp;L&amp;12Feuilles de calcul des indices de capabilité suivant la norme CNOMO&amp;R&amp;D</oddHeader>
    <oddFooter>&amp;LIN-4-534-A, Ind 0&amp;R&amp;P/&amp;N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M144"/>
  <sheetViews>
    <sheetView workbookViewId="0">
      <selection activeCell="D23" sqref="D23"/>
    </sheetView>
  </sheetViews>
  <sheetFormatPr baseColWidth="10" defaultRowHeight="12.75"/>
  <sheetData>
    <row r="1" spans="1:13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46"/>
    </row>
    <row r="2" spans="1:13" ht="27.75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46"/>
    </row>
    <row r="3" spans="1:13" ht="13.5" thickBot="1">
      <c r="A3" s="10" t="s">
        <v>21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46"/>
    </row>
    <row r="4" spans="1:13" ht="14.25" thickTop="1" thickBot="1">
      <c r="A4" s="108">
        <v>1</v>
      </c>
      <c r="B4" s="50" t="s">
        <v>26</v>
      </c>
      <c r="C4" s="26" t="s">
        <v>29</v>
      </c>
      <c r="D4" s="22"/>
      <c r="E4" s="22"/>
      <c r="F4" s="22"/>
      <c r="G4" s="22"/>
      <c r="H4" s="22"/>
      <c r="I4" s="22"/>
      <c r="J4" s="22"/>
      <c r="K4" s="22"/>
      <c r="L4" s="22"/>
      <c r="M4" s="46"/>
    </row>
    <row r="5" spans="1:13" ht="13.5" thickBot="1">
      <c r="A5" s="109"/>
      <c r="B5" s="51" t="s">
        <v>17</v>
      </c>
      <c r="C5" s="48">
        <v>165.64500000000001</v>
      </c>
      <c r="D5" s="22"/>
      <c r="E5" s="117" t="s">
        <v>6</v>
      </c>
      <c r="F5" s="118"/>
      <c r="G5" s="22"/>
      <c r="H5" s="105" t="s">
        <v>10</v>
      </c>
      <c r="I5" s="105"/>
      <c r="J5" s="12">
        <f>0.643*C8/E6</f>
        <v>2.9676923076924201E-2</v>
      </c>
      <c r="K5" s="22"/>
      <c r="L5" s="22"/>
      <c r="M5" s="46"/>
    </row>
    <row r="6" spans="1:13" ht="13.5" thickBot="1">
      <c r="A6" s="109"/>
      <c r="B6" s="52" t="s">
        <v>18</v>
      </c>
      <c r="C6" s="49">
        <v>165.67500000000001</v>
      </c>
      <c r="D6" s="22"/>
      <c r="E6" s="106">
        <v>1.3</v>
      </c>
      <c r="F6" s="107"/>
      <c r="G6" s="22"/>
      <c r="H6" s="22"/>
      <c r="I6" s="22"/>
      <c r="J6" s="22"/>
      <c r="K6" s="22"/>
      <c r="L6" s="22"/>
      <c r="M6" s="46"/>
    </row>
    <row r="7" spans="1:13" ht="13.5" thickBot="1">
      <c r="A7" s="109"/>
      <c r="B7" s="52" t="s">
        <v>19</v>
      </c>
      <c r="C7" s="49">
        <v>165.61500000000001</v>
      </c>
      <c r="D7" s="22"/>
      <c r="E7" s="22"/>
      <c r="F7" s="22"/>
      <c r="G7" s="22"/>
      <c r="H7" s="22"/>
      <c r="I7" s="22"/>
      <c r="J7" s="22"/>
      <c r="K7" s="22"/>
      <c r="L7" s="22"/>
      <c r="M7" s="46"/>
    </row>
    <row r="8" spans="1:13" ht="13.5" thickBot="1">
      <c r="A8" s="110"/>
      <c r="B8" s="53" t="s">
        <v>9</v>
      </c>
      <c r="C8" s="11">
        <f>C6-C7</f>
        <v>6.0000000000002274E-2</v>
      </c>
      <c r="D8" s="22"/>
      <c r="E8" s="27" t="s">
        <v>22</v>
      </c>
      <c r="F8" s="22"/>
      <c r="G8" s="22"/>
      <c r="H8" s="22"/>
      <c r="I8" s="22"/>
      <c r="J8" s="22"/>
      <c r="K8" s="22"/>
      <c r="L8" s="22"/>
      <c r="M8" s="46"/>
    </row>
    <row r="9" spans="1:13" ht="13.5" thickTop="1">
      <c r="A9" s="22"/>
      <c r="B9" s="22"/>
      <c r="C9" s="22"/>
      <c r="D9" s="22"/>
      <c r="E9" s="30">
        <v>1</v>
      </c>
      <c r="F9" s="22"/>
      <c r="G9" s="22"/>
      <c r="H9" s="22"/>
      <c r="I9" s="22"/>
      <c r="J9" s="22"/>
      <c r="K9" s="22"/>
      <c r="L9" s="22"/>
      <c r="M9" s="46"/>
    </row>
    <row r="10" spans="1:13" ht="13.5" thickBot="1">
      <c r="A10" s="22"/>
      <c r="B10" s="34">
        <v>1</v>
      </c>
      <c r="C10" s="34">
        <v>2</v>
      </c>
      <c r="D10" s="34">
        <v>3</v>
      </c>
      <c r="E10" s="34">
        <v>4</v>
      </c>
      <c r="F10" s="34">
        <v>5</v>
      </c>
      <c r="G10" s="34">
        <v>6</v>
      </c>
      <c r="H10" s="34">
        <v>7</v>
      </c>
      <c r="I10" s="34">
        <v>8</v>
      </c>
      <c r="J10" s="22"/>
      <c r="K10" s="22"/>
      <c r="L10" s="22"/>
      <c r="M10" s="46"/>
    </row>
    <row r="11" spans="1:13" ht="15">
      <c r="A11" s="31" t="s">
        <v>28</v>
      </c>
      <c r="B11" s="35"/>
      <c r="C11" s="36"/>
      <c r="D11" s="36"/>
      <c r="E11" s="36"/>
      <c r="F11" s="36"/>
      <c r="G11" s="36"/>
      <c r="H11" s="36"/>
      <c r="I11" s="36"/>
      <c r="J11" s="22"/>
      <c r="K11" s="22"/>
      <c r="L11" s="22"/>
      <c r="M11" s="46"/>
    </row>
    <row r="12" spans="1:13" ht="15" thickBot="1">
      <c r="A12" s="32">
        <v>1</v>
      </c>
      <c r="B12" s="37"/>
      <c r="C12" s="38"/>
      <c r="D12" s="38"/>
      <c r="E12" s="38"/>
      <c r="F12" s="38"/>
      <c r="G12" s="38"/>
      <c r="H12" s="42"/>
      <c r="I12" s="38"/>
      <c r="J12" s="22"/>
      <c r="K12" s="22"/>
      <c r="L12" s="22"/>
      <c r="M12" s="46"/>
    </row>
    <row r="13" spans="1:13" ht="18.75" thickBot="1">
      <c r="A13" s="32">
        <v>2</v>
      </c>
      <c r="B13" s="39"/>
      <c r="C13" s="38"/>
      <c r="D13" s="38"/>
      <c r="E13" s="38"/>
      <c r="F13" s="38"/>
      <c r="G13" s="38"/>
      <c r="H13" s="42"/>
      <c r="I13" s="38"/>
      <c r="J13" s="22"/>
      <c r="K13" s="28" t="s">
        <v>1</v>
      </c>
      <c r="L13" s="28" t="s">
        <v>16</v>
      </c>
      <c r="M13" s="46"/>
    </row>
    <row r="14" spans="1:13" ht="15" thickBot="1">
      <c r="A14" s="32">
        <v>3</v>
      </c>
      <c r="B14" s="37"/>
      <c r="C14" s="38"/>
      <c r="D14" s="38"/>
      <c r="E14" s="38"/>
      <c r="F14" s="38"/>
      <c r="G14" s="38"/>
      <c r="H14" s="42"/>
      <c r="I14" s="38"/>
      <c r="J14" s="22"/>
      <c r="K14" s="20" t="e">
        <f>C8/B23</f>
        <v>#NUM!</v>
      </c>
      <c r="L14" s="29" t="e">
        <f>MIN(((C6-AVERAGE(B12:I16))/(3*B26)),((AVERAGE(B12:I16)-C7)/(3*B26)))</f>
        <v>#DIV/0!</v>
      </c>
      <c r="M14" s="46"/>
    </row>
    <row r="15" spans="1:13" ht="15" thickBot="1">
      <c r="A15" s="32">
        <v>4</v>
      </c>
      <c r="B15" s="37"/>
      <c r="C15" s="38"/>
      <c r="D15" s="38"/>
      <c r="E15" s="38"/>
      <c r="F15" s="38"/>
      <c r="G15" s="38"/>
      <c r="H15" s="42"/>
      <c r="I15" s="38"/>
      <c r="J15" s="22"/>
      <c r="K15" s="21" t="e">
        <f>IF(K14&gt;E6,"Capable","Non capable")</f>
        <v>#NUM!</v>
      </c>
      <c r="L15" s="21" t="e">
        <f>IF(L14&gt;E9,"Capable","Non Capable")</f>
        <v>#DIV/0!</v>
      </c>
      <c r="M15" s="46"/>
    </row>
    <row r="16" spans="1:13" ht="15" thickBot="1">
      <c r="A16" s="33">
        <v>5</v>
      </c>
      <c r="B16" s="40"/>
      <c r="C16" s="41"/>
      <c r="D16" s="41"/>
      <c r="E16" s="41"/>
      <c r="F16" s="41"/>
      <c r="G16" s="41"/>
      <c r="H16" s="43"/>
      <c r="I16" s="41"/>
      <c r="J16" s="22"/>
      <c r="K16" s="22"/>
      <c r="L16" s="22"/>
      <c r="M16" s="46"/>
    </row>
    <row r="17" spans="1:13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46"/>
    </row>
    <row r="18" spans="1:13" ht="15.75" customHeight="1">
      <c r="A18" s="17" t="s">
        <v>24</v>
      </c>
      <c r="B18" s="16">
        <f t="shared" ref="B18:H18" si="0">MAX(B12:B16)-(MIN(B12:B16))</f>
        <v>0</v>
      </c>
      <c r="C18" s="16">
        <f t="shared" si="0"/>
        <v>0</v>
      </c>
      <c r="D18" s="16">
        <f t="shared" si="0"/>
        <v>0</v>
      </c>
      <c r="E18" s="16">
        <f t="shared" si="0"/>
        <v>0</v>
      </c>
      <c r="F18" s="16">
        <f t="shared" si="0"/>
        <v>0</v>
      </c>
      <c r="G18" s="16">
        <f>MAX(G12:G16)-(MIN(G12:G16))</f>
        <v>0</v>
      </c>
      <c r="H18" s="16">
        <f t="shared" si="0"/>
        <v>0</v>
      </c>
      <c r="I18" s="16">
        <f>MAX(I12:I16)-(MIN(I12:I16))</f>
        <v>0</v>
      </c>
      <c r="J18" s="18" t="s">
        <v>25</v>
      </c>
      <c r="K18" s="22"/>
      <c r="L18" s="22"/>
      <c r="M18" s="46"/>
    </row>
    <row r="19" spans="1:13">
      <c r="A19" s="22"/>
      <c r="B19" s="22"/>
      <c r="C19" s="22"/>
      <c r="D19" s="22"/>
      <c r="E19" s="22"/>
      <c r="F19" s="22"/>
      <c r="G19" s="22"/>
      <c r="H19" s="22"/>
      <c r="I19" s="22"/>
      <c r="J19" s="19">
        <f>AVERAGE(B18:I18)</f>
        <v>0</v>
      </c>
      <c r="K19" s="22"/>
      <c r="L19" s="22"/>
      <c r="M19" s="46"/>
    </row>
    <row r="20" spans="1:13">
      <c r="A20" s="23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46"/>
    </row>
    <row r="21" spans="1:13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46"/>
    </row>
    <row r="22" spans="1:13">
      <c r="A22" s="1" t="s">
        <v>7</v>
      </c>
      <c r="B22" s="1" t="s">
        <v>8</v>
      </c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46"/>
    </row>
    <row r="23" spans="1:13">
      <c r="A23" s="1" t="e">
        <f>J19/E91</f>
        <v>#NUM!</v>
      </c>
      <c r="B23" s="1" t="e">
        <f>A23*6</f>
        <v>#NUM!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46"/>
    </row>
    <row r="24" spans="1:13">
      <c r="A24" s="22"/>
      <c r="B24" s="22"/>
      <c r="C24" s="22"/>
      <c r="D24" s="22"/>
      <c r="E24" s="22"/>
      <c r="F24" s="22"/>
      <c r="G24" s="24"/>
      <c r="H24" s="22"/>
      <c r="I24" s="22"/>
      <c r="J24" s="22"/>
      <c r="K24" s="22"/>
      <c r="L24" s="22"/>
      <c r="M24" s="46"/>
    </row>
    <row r="25" spans="1:13">
      <c r="A25" s="1" t="s">
        <v>0</v>
      </c>
      <c r="B25" s="1" t="s">
        <v>11</v>
      </c>
      <c r="C25" s="22"/>
      <c r="D25" s="22"/>
      <c r="E25" s="22"/>
      <c r="F25" s="22"/>
      <c r="G25" s="24"/>
      <c r="H25" s="22"/>
      <c r="I25" s="22"/>
      <c r="J25" s="22"/>
      <c r="K25" s="22"/>
      <c r="L25" s="22"/>
      <c r="M25" s="46"/>
    </row>
    <row r="26" spans="1:13">
      <c r="A26" s="1" t="e">
        <f>STDEV(B12:I16)</f>
        <v>#DIV/0!</v>
      </c>
      <c r="B26" s="1" t="e">
        <f>J92*A26</f>
        <v>#N/A</v>
      </c>
      <c r="C26" s="22"/>
      <c r="D26" s="22"/>
      <c r="E26" s="22"/>
      <c r="F26" s="22"/>
      <c r="G26" s="24"/>
      <c r="H26" s="22"/>
      <c r="I26" s="22"/>
      <c r="J26" s="22"/>
      <c r="K26" s="22"/>
      <c r="L26" s="22"/>
      <c r="M26" s="46"/>
    </row>
    <row r="27" spans="1:13">
      <c r="A27" s="22"/>
      <c r="B27" s="22"/>
      <c r="C27" s="22"/>
      <c r="D27" s="22"/>
      <c r="E27" s="22"/>
      <c r="F27" s="22"/>
      <c r="G27" s="24"/>
      <c r="H27" s="22"/>
      <c r="I27" s="22"/>
      <c r="J27" s="22"/>
      <c r="K27" s="22"/>
      <c r="L27" s="22"/>
      <c r="M27" s="46"/>
    </row>
    <row r="28" spans="1:13" ht="8.25" customHeight="1">
      <c r="A28" s="44"/>
      <c r="B28" s="44"/>
      <c r="C28" s="44"/>
      <c r="D28" s="45"/>
      <c r="E28" s="45"/>
      <c r="F28" s="45"/>
      <c r="G28" s="45"/>
      <c r="H28" s="45"/>
      <c r="I28" s="45"/>
      <c r="J28" s="45"/>
      <c r="K28" s="45"/>
      <c r="L28" s="47"/>
      <c r="M28" s="96"/>
    </row>
    <row r="29" spans="1:13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</row>
    <row r="30" spans="1:13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46"/>
    </row>
    <row r="31" spans="1:13" ht="13.5" thickBot="1">
      <c r="A31" s="10" t="s">
        <v>21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46"/>
    </row>
    <row r="32" spans="1:13" ht="14.25" thickTop="1" thickBot="1">
      <c r="A32" s="135">
        <v>2</v>
      </c>
      <c r="B32" s="97" t="s">
        <v>26</v>
      </c>
      <c r="C32" s="26" t="s">
        <v>29</v>
      </c>
      <c r="D32" s="22"/>
      <c r="E32" s="22"/>
      <c r="F32" s="22"/>
      <c r="G32" s="22"/>
      <c r="H32" s="22"/>
      <c r="I32" s="22"/>
      <c r="J32" s="22"/>
      <c r="K32" s="22"/>
      <c r="L32" s="22"/>
      <c r="M32" s="46"/>
    </row>
    <row r="33" spans="1:13" ht="13.5" thickBot="1">
      <c r="A33" s="136"/>
      <c r="B33" s="98" t="s">
        <v>17</v>
      </c>
      <c r="C33" s="48">
        <v>142.554</v>
      </c>
      <c r="D33" s="22"/>
      <c r="E33" s="129" t="s">
        <v>6</v>
      </c>
      <c r="F33" s="130"/>
      <c r="G33" s="22"/>
      <c r="H33" s="105" t="s">
        <v>10</v>
      </c>
      <c r="I33" s="105"/>
      <c r="J33" s="12">
        <f>0.643*C36/E34</f>
        <v>1.9784615384625507E-2</v>
      </c>
      <c r="K33" s="22"/>
      <c r="L33" s="22"/>
      <c r="M33" s="46"/>
    </row>
    <row r="34" spans="1:13" ht="13.5" thickBot="1">
      <c r="A34" s="136"/>
      <c r="B34" s="99" t="s">
        <v>18</v>
      </c>
      <c r="C34" s="49">
        <v>142.57400000000001</v>
      </c>
      <c r="D34" s="22"/>
      <c r="E34" s="106">
        <v>1.3</v>
      </c>
      <c r="F34" s="107"/>
      <c r="G34" s="22"/>
      <c r="H34" s="22"/>
      <c r="I34" s="22"/>
      <c r="J34" s="22"/>
      <c r="K34" s="22"/>
      <c r="L34" s="22"/>
      <c r="M34" s="46"/>
    </row>
    <row r="35" spans="1:13" ht="13.5" thickBot="1">
      <c r="A35" s="136"/>
      <c r="B35" s="99" t="s">
        <v>19</v>
      </c>
      <c r="C35" s="49">
        <v>142.53399999999999</v>
      </c>
      <c r="D35" s="22"/>
      <c r="E35" s="22"/>
      <c r="F35" s="22"/>
      <c r="G35" s="22"/>
      <c r="H35" s="22"/>
      <c r="I35" s="22"/>
      <c r="J35" s="22"/>
      <c r="K35" s="22"/>
      <c r="L35" s="22"/>
      <c r="M35" s="46"/>
    </row>
    <row r="36" spans="1:13" ht="13.5" thickBot="1">
      <c r="A36" s="137"/>
      <c r="B36" s="15" t="s">
        <v>9</v>
      </c>
      <c r="C36" s="11">
        <f>C34-C35</f>
        <v>4.0000000000020464E-2</v>
      </c>
      <c r="D36" s="22"/>
      <c r="E36" s="85" t="s">
        <v>22</v>
      </c>
      <c r="F36" s="22"/>
      <c r="G36" s="22"/>
      <c r="H36" s="22"/>
      <c r="I36" s="22"/>
      <c r="J36" s="22"/>
      <c r="K36" s="22"/>
      <c r="L36" s="22"/>
      <c r="M36" s="46"/>
    </row>
    <row r="37" spans="1:13" ht="13.5" thickTop="1">
      <c r="A37" s="22"/>
      <c r="B37" s="22"/>
      <c r="C37" s="22"/>
      <c r="D37" s="22"/>
      <c r="E37" s="30">
        <v>1</v>
      </c>
      <c r="F37" s="22"/>
      <c r="G37" s="22"/>
      <c r="H37" s="22"/>
      <c r="I37" s="22"/>
      <c r="J37" s="22"/>
      <c r="K37" s="22"/>
      <c r="L37" s="22"/>
      <c r="M37" s="46"/>
    </row>
    <row r="38" spans="1:13" ht="13.5" thickBot="1">
      <c r="A38" s="22"/>
      <c r="B38" s="34">
        <v>1</v>
      </c>
      <c r="C38" s="34">
        <v>2</v>
      </c>
      <c r="D38" s="34">
        <v>3</v>
      </c>
      <c r="E38" s="34">
        <v>4</v>
      </c>
      <c r="F38" s="34">
        <v>5</v>
      </c>
      <c r="G38" s="34">
        <v>6</v>
      </c>
      <c r="H38" s="34">
        <v>7</v>
      </c>
      <c r="I38" s="34">
        <v>8</v>
      </c>
      <c r="J38" s="22"/>
      <c r="K38" s="22"/>
      <c r="L38" s="22"/>
      <c r="M38" s="46"/>
    </row>
    <row r="39" spans="1:13" ht="15">
      <c r="A39" s="86" t="s">
        <v>28</v>
      </c>
      <c r="B39" s="87"/>
      <c r="C39" s="88"/>
      <c r="D39" s="88"/>
      <c r="E39" s="88"/>
      <c r="F39" s="88"/>
      <c r="G39" s="88"/>
      <c r="H39" s="88"/>
      <c r="I39" s="88"/>
      <c r="J39" s="22"/>
      <c r="K39" s="22"/>
      <c r="L39" s="22"/>
      <c r="M39" s="46"/>
    </row>
    <row r="40" spans="1:13" ht="15" thickBot="1">
      <c r="A40" s="32">
        <v>1</v>
      </c>
      <c r="B40" s="37"/>
      <c r="C40" s="38"/>
      <c r="D40" s="38"/>
      <c r="E40" s="38"/>
      <c r="F40" s="38"/>
      <c r="G40" s="38"/>
      <c r="H40" s="42"/>
      <c r="I40" s="38"/>
      <c r="J40" s="22"/>
      <c r="K40" s="22"/>
      <c r="L40" s="22"/>
      <c r="M40" s="46"/>
    </row>
    <row r="41" spans="1:13" ht="18.75" thickBot="1">
      <c r="A41" s="32">
        <v>2</v>
      </c>
      <c r="B41" s="39"/>
      <c r="C41" s="38"/>
      <c r="D41" s="38"/>
      <c r="E41" s="38"/>
      <c r="F41" s="38"/>
      <c r="G41" s="38"/>
      <c r="H41" s="42"/>
      <c r="I41" s="38"/>
      <c r="J41" s="22"/>
      <c r="K41" s="28" t="s">
        <v>1</v>
      </c>
      <c r="L41" s="28" t="s">
        <v>16</v>
      </c>
      <c r="M41" s="46"/>
    </row>
    <row r="42" spans="1:13" ht="15" thickBot="1">
      <c r="A42" s="32">
        <v>3</v>
      </c>
      <c r="B42" s="37"/>
      <c r="C42" s="38"/>
      <c r="D42" s="38"/>
      <c r="E42" s="38"/>
      <c r="F42" s="38"/>
      <c r="G42" s="38"/>
      <c r="H42" s="42"/>
      <c r="I42" s="38"/>
      <c r="J42" s="22"/>
      <c r="K42" s="20" t="e">
        <f>C36/B51</f>
        <v>#NUM!</v>
      </c>
      <c r="L42" s="29" t="e">
        <f>MIN(((C34-AVERAGE(B40:I44))/(3*B54)),((AVERAGE(B40:I44)-C35)/(3*B54)))</f>
        <v>#DIV/0!</v>
      </c>
      <c r="M42" s="46"/>
    </row>
    <row r="43" spans="1:13" ht="15" thickBot="1">
      <c r="A43" s="32">
        <v>4</v>
      </c>
      <c r="B43" s="37"/>
      <c r="C43" s="38"/>
      <c r="D43" s="38"/>
      <c r="E43" s="38"/>
      <c r="F43" s="38"/>
      <c r="G43" s="38"/>
      <c r="H43" s="42"/>
      <c r="I43" s="38"/>
      <c r="J43" s="22"/>
      <c r="K43" s="21" t="e">
        <f>IF(K42&gt;E34,"Capable","Non capable")</f>
        <v>#NUM!</v>
      </c>
      <c r="L43" s="21" t="e">
        <f>IF(L42&gt;E37,"Capable","Non Capable")</f>
        <v>#DIV/0!</v>
      </c>
      <c r="M43" s="46"/>
    </row>
    <row r="44" spans="1:13" ht="15" thickBot="1">
      <c r="A44" s="33">
        <v>5</v>
      </c>
      <c r="B44" s="40"/>
      <c r="C44" s="41"/>
      <c r="D44" s="41"/>
      <c r="E44" s="41"/>
      <c r="F44" s="41"/>
      <c r="G44" s="41"/>
      <c r="H44" s="43"/>
      <c r="I44" s="41"/>
      <c r="J44" s="22"/>
      <c r="K44" s="22"/>
      <c r="L44" s="22"/>
      <c r="M44" s="46"/>
    </row>
    <row r="45" spans="1:13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46"/>
    </row>
    <row r="46" spans="1:13" ht="18.75">
      <c r="A46" s="17" t="s">
        <v>24</v>
      </c>
      <c r="B46" s="16">
        <f t="shared" ref="B46:F46" si="1">MAX(B40:B44)-(MIN(B40:B44))</f>
        <v>0</v>
      </c>
      <c r="C46" s="16">
        <f t="shared" si="1"/>
        <v>0</v>
      </c>
      <c r="D46" s="16">
        <f t="shared" si="1"/>
        <v>0</v>
      </c>
      <c r="E46" s="16">
        <f t="shared" si="1"/>
        <v>0</v>
      </c>
      <c r="F46" s="16">
        <f t="shared" si="1"/>
        <v>0</v>
      </c>
      <c r="G46" s="16">
        <f>MAX(G40:G44)-(MIN(G40:G44))</f>
        <v>0</v>
      </c>
      <c r="H46" s="16">
        <f t="shared" ref="H46" si="2">MAX(H40:H44)-(MIN(H40:H44))</f>
        <v>0</v>
      </c>
      <c r="I46" s="16">
        <f>MAX(I40:I44)-(MIN(I40:I44))</f>
        <v>0</v>
      </c>
      <c r="J46" s="18" t="s">
        <v>25</v>
      </c>
      <c r="K46" s="22"/>
      <c r="L46" s="22"/>
      <c r="M46" s="46"/>
    </row>
    <row r="47" spans="1:13">
      <c r="A47" s="22"/>
      <c r="B47" s="22"/>
      <c r="C47" s="22"/>
      <c r="D47" s="22"/>
      <c r="E47" s="22"/>
      <c r="F47" s="22"/>
      <c r="G47" s="22"/>
      <c r="H47" s="22"/>
      <c r="I47" s="22"/>
      <c r="J47" s="19">
        <f>AVERAGE(B46:I46)</f>
        <v>0</v>
      </c>
      <c r="K47" s="22"/>
      <c r="L47" s="22"/>
      <c r="M47" s="46"/>
    </row>
    <row r="48" spans="1:13">
      <c r="A48" s="23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46"/>
    </row>
    <row r="49" spans="1:13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46"/>
    </row>
    <row r="50" spans="1:13">
      <c r="A50" s="1" t="s">
        <v>7</v>
      </c>
      <c r="B50" s="1" t="s">
        <v>8</v>
      </c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46"/>
    </row>
    <row r="51" spans="1:13">
      <c r="A51" s="1" t="e">
        <f>J47/E110</f>
        <v>#NUM!</v>
      </c>
      <c r="B51" s="1" t="e">
        <f>A51*6</f>
        <v>#NUM!</v>
      </c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46"/>
    </row>
    <row r="52" spans="1:13">
      <c r="A52" s="22"/>
      <c r="B52" s="22"/>
      <c r="C52" s="22"/>
      <c r="D52" s="22"/>
      <c r="E52" s="22"/>
      <c r="F52" s="22"/>
      <c r="G52" s="24"/>
      <c r="H52" s="22"/>
      <c r="I52" s="22"/>
      <c r="J52" s="22"/>
      <c r="K52" s="22"/>
      <c r="L52" s="22"/>
      <c r="M52" s="46"/>
    </row>
    <row r="53" spans="1:13">
      <c r="A53" s="1" t="s">
        <v>0</v>
      </c>
      <c r="B53" s="1" t="s">
        <v>11</v>
      </c>
      <c r="C53" s="22"/>
      <c r="D53" s="22"/>
      <c r="E53" s="22"/>
      <c r="F53" s="22"/>
      <c r="G53" s="24"/>
      <c r="H53" s="22"/>
      <c r="I53" s="22"/>
      <c r="J53" s="22"/>
      <c r="K53" s="22"/>
      <c r="L53" s="22"/>
      <c r="M53" s="46"/>
    </row>
    <row r="54" spans="1:13">
      <c r="A54" s="1" t="e">
        <f>STDEV(B40:I44)</f>
        <v>#DIV/0!</v>
      </c>
      <c r="B54" s="1" t="e">
        <f>J111*A54</f>
        <v>#N/A</v>
      </c>
      <c r="C54" s="22"/>
      <c r="D54" s="22"/>
      <c r="E54" s="22"/>
      <c r="F54" s="22"/>
      <c r="G54" s="24"/>
      <c r="H54" s="22"/>
      <c r="I54" s="22"/>
      <c r="J54" s="22"/>
      <c r="K54" s="22"/>
      <c r="L54" s="22"/>
      <c r="M54" s="46"/>
    </row>
    <row r="55" spans="1:13">
      <c r="A55" s="22"/>
      <c r="B55" s="22"/>
      <c r="C55" s="22"/>
      <c r="D55" s="22"/>
      <c r="E55" s="22"/>
      <c r="F55" s="22"/>
      <c r="G55" s="24"/>
      <c r="H55" s="22"/>
      <c r="I55" s="22"/>
      <c r="J55" s="22"/>
      <c r="K55" s="22"/>
      <c r="L55" s="22"/>
      <c r="M55" s="46"/>
    </row>
    <row r="56" spans="1:13" ht="6.75" customHeight="1">
      <c r="A56" s="44"/>
      <c r="B56" s="44"/>
      <c r="C56" s="44"/>
      <c r="D56" s="45"/>
      <c r="E56" s="45"/>
      <c r="F56" s="45"/>
      <c r="G56" s="45"/>
      <c r="H56" s="45"/>
      <c r="I56" s="45"/>
      <c r="J56" s="45"/>
      <c r="K56" s="45"/>
      <c r="L56" s="47"/>
      <c r="M56" s="96"/>
    </row>
    <row r="57" spans="1:13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46"/>
    </row>
    <row r="58" spans="1:13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46"/>
    </row>
    <row r="59" spans="1:13" ht="13.5" thickBot="1">
      <c r="A59" s="10" t="s">
        <v>21</v>
      </c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46"/>
    </row>
    <row r="60" spans="1:13" ht="14.25" thickTop="1" thickBot="1">
      <c r="A60" s="138">
        <v>3</v>
      </c>
      <c r="B60" s="100" t="s">
        <v>26</v>
      </c>
      <c r="C60" s="26" t="s">
        <v>29</v>
      </c>
      <c r="D60" s="22"/>
      <c r="E60" s="22"/>
      <c r="F60" s="22"/>
      <c r="G60" s="22"/>
      <c r="H60" s="22"/>
      <c r="I60" s="22"/>
      <c r="J60" s="22"/>
      <c r="K60" s="22"/>
      <c r="L60" s="22"/>
      <c r="M60" s="46"/>
    </row>
    <row r="61" spans="1:13" ht="13.5" thickBot="1">
      <c r="A61" s="139"/>
      <c r="B61" s="101" t="s">
        <v>17</v>
      </c>
      <c r="C61" s="48">
        <v>138</v>
      </c>
      <c r="D61" s="22"/>
      <c r="E61" s="131" t="s">
        <v>6</v>
      </c>
      <c r="F61" s="132"/>
      <c r="G61" s="22"/>
      <c r="H61" s="105" t="s">
        <v>10</v>
      </c>
      <c r="I61" s="105"/>
      <c r="J61" s="12">
        <f>0.643*C64/E62</f>
        <v>9.8923076923071299E-2</v>
      </c>
      <c r="K61" s="22"/>
      <c r="L61" s="22"/>
      <c r="M61" s="46"/>
    </row>
    <row r="62" spans="1:13" ht="13.5" thickBot="1">
      <c r="A62" s="139"/>
      <c r="B62" s="102" t="s">
        <v>18</v>
      </c>
      <c r="C62" s="49">
        <v>133.1</v>
      </c>
      <c r="D62" s="22"/>
      <c r="E62" s="106">
        <v>1.3</v>
      </c>
      <c r="F62" s="107"/>
      <c r="G62" s="22"/>
      <c r="H62" s="22"/>
      <c r="I62" s="22"/>
      <c r="J62" s="22"/>
      <c r="K62" s="22"/>
      <c r="L62" s="22"/>
      <c r="M62" s="46"/>
    </row>
    <row r="63" spans="1:13" ht="13.5" thickBot="1">
      <c r="A63" s="139"/>
      <c r="B63" s="102" t="s">
        <v>19</v>
      </c>
      <c r="C63" s="49">
        <v>132.9</v>
      </c>
      <c r="D63" s="22"/>
      <c r="E63" s="22"/>
      <c r="F63" s="22"/>
      <c r="G63" s="22"/>
      <c r="H63" s="22"/>
      <c r="I63" s="22"/>
      <c r="J63" s="22"/>
      <c r="K63" s="22"/>
      <c r="L63" s="22"/>
      <c r="M63" s="46"/>
    </row>
    <row r="64" spans="1:13" ht="13.5" thickBot="1">
      <c r="A64" s="140"/>
      <c r="B64" s="15" t="s">
        <v>9</v>
      </c>
      <c r="C64" s="11">
        <f>C62-C63</f>
        <v>0.19999999999998863</v>
      </c>
      <c r="D64" s="22"/>
      <c r="E64" s="92" t="s">
        <v>22</v>
      </c>
      <c r="F64" s="22"/>
      <c r="G64" s="22"/>
      <c r="H64" s="22"/>
      <c r="I64" s="22"/>
      <c r="J64" s="22"/>
      <c r="K64" s="22"/>
      <c r="L64" s="22"/>
      <c r="M64" s="46"/>
    </row>
    <row r="65" spans="1:13" ht="13.5" thickTop="1">
      <c r="A65" s="22"/>
      <c r="B65" s="22"/>
      <c r="C65" s="22"/>
      <c r="D65" s="22"/>
      <c r="E65" s="30">
        <v>1</v>
      </c>
      <c r="F65" s="22"/>
      <c r="G65" s="22"/>
      <c r="H65" s="22"/>
      <c r="I65" s="22"/>
      <c r="J65" s="22"/>
      <c r="K65" s="22"/>
      <c r="L65" s="22"/>
      <c r="M65" s="46"/>
    </row>
    <row r="66" spans="1:13" ht="13.5" thickBot="1">
      <c r="A66" s="22"/>
      <c r="B66" s="34">
        <v>1</v>
      </c>
      <c r="C66" s="34">
        <v>2</v>
      </c>
      <c r="D66" s="34">
        <v>3</v>
      </c>
      <c r="E66" s="34">
        <v>4</v>
      </c>
      <c r="F66" s="34">
        <v>5</v>
      </c>
      <c r="G66" s="34">
        <v>6</v>
      </c>
      <c r="H66" s="34">
        <v>7</v>
      </c>
      <c r="I66" s="34">
        <v>8</v>
      </c>
      <c r="J66" s="22"/>
      <c r="K66" s="22"/>
      <c r="L66" s="22"/>
      <c r="M66" s="46"/>
    </row>
    <row r="67" spans="1:13" ht="15">
      <c r="A67" s="93" t="s">
        <v>28</v>
      </c>
      <c r="B67" s="94"/>
      <c r="C67" s="95"/>
      <c r="D67" s="95"/>
      <c r="E67" s="95"/>
      <c r="F67" s="95"/>
      <c r="G67" s="95"/>
      <c r="H67" s="95"/>
      <c r="I67" s="95"/>
      <c r="J67" s="22"/>
      <c r="K67" s="22"/>
      <c r="L67" s="22"/>
      <c r="M67" s="46"/>
    </row>
    <row r="68" spans="1:13" ht="15" thickBot="1">
      <c r="A68" s="32">
        <v>1</v>
      </c>
      <c r="B68" s="37"/>
      <c r="C68" s="38"/>
      <c r="D68" s="38"/>
      <c r="E68" s="38"/>
      <c r="F68" s="38"/>
      <c r="G68" s="38"/>
      <c r="H68" s="42"/>
      <c r="I68" s="38"/>
      <c r="J68" s="22"/>
      <c r="K68" s="22"/>
      <c r="L68" s="22"/>
      <c r="M68" s="46"/>
    </row>
    <row r="69" spans="1:13" ht="18.75" thickBot="1">
      <c r="A69" s="32">
        <v>2</v>
      </c>
      <c r="B69" s="39"/>
      <c r="C69" s="38"/>
      <c r="D69" s="38"/>
      <c r="E69" s="38"/>
      <c r="F69" s="38"/>
      <c r="G69" s="38"/>
      <c r="H69" s="42"/>
      <c r="I69" s="38"/>
      <c r="J69" s="22"/>
      <c r="K69" s="28" t="s">
        <v>1</v>
      </c>
      <c r="L69" s="28" t="s">
        <v>16</v>
      </c>
      <c r="M69" s="46"/>
    </row>
    <row r="70" spans="1:13" ht="15" thickBot="1">
      <c r="A70" s="32">
        <v>3</v>
      </c>
      <c r="B70" s="37"/>
      <c r="C70" s="38"/>
      <c r="D70" s="38"/>
      <c r="E70" s="38"/>
      <c r="F70" s="38"/>
      <c r="G70" s="38"/>
      <c r="H70" s="42"/>
      <c r="I70" s="38"/>
      <c r="J70" s="22"/>
      <c r="K70" s="20" t="e">
        <f>C64/B79</f>
        <v>#NUM!</v>
      </c>
      <c r="L70" s="29" t="e">
        <f>MIN(((C62-AVERAGE(B68:I72))/(3*B82)),((AVERAGE(B68:I72)-C63)/(3*B82)))</f>
        <v>#DIV/0!</v>
      </c>
      <c r="M70" s="46"/>
    </row>
    <row r="71" spans="1:13" ht="15" thickBot="1">
      <c r="A71" s="32">
        <v>4</v>
      </c>
      <c r="B71" s="37"/>
      <c r="C71" s="38"/>
      <c r="D71" s="38"/>
      <c r="E71" s="38"/>
      <c r="F71" s="38"/>
      <c r="G71" s="38"/>
      <c r="H71" s="42"/>
      <c r="I71" s="38"/>
      <c r="J71" s="22"/>
      <c r="K71" s="21" t="e">
        <f>IF(K70&gt;E62,"Capable","Non capable")</f>
        <v>#NUM!</v>
      </c>
      <c r="L71" s="21" t="e">
        <f>IF(L70&gt;E65,"Capable","Non Capable")</f>
        <v>#DIV/0!</v>
      </c>
      <c r="M71" s="46"/>
    </row>
    <row r="72" spans="1:13" ht="15" thickBot="1">
      <c r="A72" s="33">
        <v>5</v>
      </c>
      <c r="B72" s="40"/>
      <c r="C72" s="41"/>
      <c r="D72" s="41"/>
      <c r="E72" s="41"/>
      <c r="F72" s="41"/>
      <c r="G72" s="41"/>
      <c r="H72" s="43"/>
      <c r="I72" s="41"/>
      <c r="J72" s="22"/>
      <c r="K72" s="22"/>
      <c r="L72" s="22"/>
      <c r="M72" s="46"/>
    </row>
    <row r="73" spans="1:13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46"/>
    </row>
    <row r="74" spans="1:13" ht="18.75">
      <c r="A74" s="17" t="s">
        <v>24</v>
      </c>
      <c r="B74" s="16">
        <f t="shared" ref="B74:F74" si="3">MAX(B68:B72)-(MIN(B68:B72))</f>
        <v>0</v>
      </c>
      <c r="C74" s="16">
        <f t="shared" si="3"/>
        <v>0</v>
      </c>
      <c r="D74" s="16">
        <f t="shared" si="3"/>
        <v>0</v>
      </c>
      <c r="E74" s="16">
        <f t="shared" si="3"/>
        <v>0</v>
      </c>
      <c r="F74" s="16">
        <f t="shared" si="3"/>
        <v>0</v>
      </c>
      <c r="G74" s="16">
        <f>MAX(G68:G72)-(MIN(G68:G72))</f>
        <v>0</v>
      </c>
      <c r="H74" s="16">
        <f t="shared" ref="H74" si="4">MAX(H68:H72)-(MIN(H68:H72))</f>
        <v>0</v>
      </c>
      <c r="I74" s="16">
        <f>MAX(I68:I72)-(MIN(I68:I72))</f>
        <v>0</v>
      </c>
      <c r="J74" s="18" t="s">
        <v>25</v>
      </c>
      <c r="K74" s="22"/>
      <c r="L74" s="22"/>
      <c r="M74" s="46"/>
    </row>
    <row r="75" spans="1:13">
      <c r="A75" s="22"/>
      <c r="B75" s="22"/>
      <c r="C75" s="22"/>
      <c r="D75" s="22"/>
      <c r="E75" s="22"/>
      <c r="F75" s="22"/>
      <c r="G75" s="22"/>
      <c r="H75" s="22"/>
      <c r="I75" s="22"/>
      <c r="J75" s="19">
        <f>AVERAGE(B74:I74)</f>
        <v>0</v>
      </c>
      <c r="K75" s="22"/>
      <c r="L75" s="22"/>
      <c r="M75" s="46"/>
    </row>
    <row r="76" spans="1:13">
      <c r="A76" s="23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46"/>
    </row>
    <row r="77" spans="1:13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46"/>
    </row>
    <row r="78" spans="1:13">
      <c r="A78" s="1" t="s">
        <v>7</v>
      </c>
      <c r="B78" s="1" t="s">
        <v>8</v>
      </c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46"/>
    </row>
    <row r="79" spans="1:13">
      <c r="A79" s="1" t="e">
        <f>J75/E130</f>
        <v>#NUM!</v>
      </c>
      <c r="B79" s="1" t="e">
        <f>A79*6</f>
        <v>#NUM!</v>
      </c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46"/>
    </row>
    <row r="80" spans="1:13">
      <c r="A80" s="22"/>
      <c r="B80" s="22"/>
      <c r="C80" s="22"/>
      <c r="D80" s="22"/>
      <c r="E80" s="22"/>
      <c r="F80" s="22"/>
      <c r="G80" s="24"/>
      <c r="H80" s="22"/>
      <c r="I80" s="22"/>
      <c r="J80" s="22"/>
      <c r="K80" s="22"/>
      <c r="L80" s="22"/>
      <c r="M80" s="46"/>
    </row>
    <row r="81" spans="1:13">
      <c r="A81" s="1" t="s">
        <v>0</v>
      </c>
      <c r="B81" s="1" t="s">
        <v>11</v>
      </c>
      <c r="C81" s="22"/>
      <c r="D81" s="22"/>
      <c r="E81" s="22"/>
      <c r="F81" s="22"/>
      <c r="G81" s="24"/>
      <c r="H81" s="22"/>
      <c r="I81" s="22"/>
      <c r="J81" s="22"/>
      <c r="K81" s="22"/>
      <c r="L81" s="22"/>
      <c r="M81" s="46"/>
    </row>
    <row r="82" spans="1:13">
      <c r="A82" s="1" t="e">
        <f>STDEV(B68:I72)</f>
        <v>#DIV/0!</v>
      </c>
      <c r="B82" s="1" t="e">
        <f>J131*A82</f>
        <v>#N/A</v>
      </c>
      <c r="C82" s="22"/>
      <c r="D82" s="22"/>
      <c r="E82" s="22"/>
      <c r="F82" s="22"/>
      <c r="G82" s="24"/>
      <c r="H82" s="22"/>
      <c r="I82" s="22"/>
      <c r="J82" s="22"/>
      <c r="K82" s="22"/>
      <c r="L82" s="22"/>
      <c r="M82" s="46"/>
    </row>
    <row r="83" spans="1:13">
      <c r="A83" s="22"/>
      <c r="B83" s="22"/>
      <c r="C83" s="22"/>
      <c r="D83" s="22"/>
      <c r="E83" s="22"/>
      <c r="F83" s="22"/>
      <c r="G83" s="24"/>
      <c r="H83" s="22"/>
      <c r="I83" s="22"/>
      <c r="J83" s="22"/>
      <c r="K83" s="22"/>
      <c r="L83" s="22"/>
      <c r="M83" s="46"/>
    </row>
    <row r="84" spans="1:13" ht="6.75" customHeight="1">
      <c r="A84" s="44"/>
      <c r="B84" s="44"/>
      <c r="C84" s="44"/>
      <c r="D84" s="45"/>
      <c r="E84" s="45"/>
      <c r="F84" s="45"/>
      <c r="G84" s="45"/>
      <c r="H84" s="45"/>
      <c r="I84" s="45"/>
      <c r="J84" s="45"/>
      <c r="K84" s="45"/>
      <c r="L84" s="47"/>
      <c r="M84" s="96"/>
    </row>
    <row r="85" spans="1:13" ht="15.75" hidden="1" customHeight="1" thickBot="1"/>
    <row r="86" spans="1:13" ht="15.75" hidden="1" customHeight="1" thickBot="1">
      <c r="A86" s="3" t="s">
        <v>23</v>
      </c>
      <c r="B86" s="2"/>
      <c r="C86" s="2"/>
      <c r="D86" s="2"/>
    </row>
    <row r="87" spans="1:13" ht="15.75" hidden="1" customHeight="1" thickTop="1">
      <c r="A87" s="121">
        <v>1</v>
      </c>
      <c r="B87" s="4"/>
      <c r="C87" s="13"/>
      <c r="D87" s="13"/>
      <c r="E87" s="13"/>
      <c r="F87" s="13"/>
      <c r="G87" s="13"/>
      <c r="H87" s="13"/>
      <c r="I87" s="13"/>
      <c r="J87" s="13"/>
      <c r="K87" s="5"/>
    </row>
    <row r="88" spans="1:13" ht="15.75" hidden="1" customHeight="1">
      <c r="A88" s="133"/>
      <c r="B88" s="6" t="s">
        <v>20</v>
      </c>
      <c r="C88" s="2"/>
      <c r="D88" s="2"/>
      <c r="E88" s="2"/>
      <c r="F88" s="2"/>
      <c r="G88" s="2"/>
      <c r="H88" s="2"/>
      <c r="I88" s="2"/>
      <c r="J88" s="2"/>
      <c r="K88" s="7"/>
    </row>
    <row r="89" spans="1:13" ht="15.75" hidden="1" customHeight="1" thickBot="1">
      <c r="A89" s="133"/>
      <c r="B89" s="6" t="e">
        <f>((MAX(B12:I16)-(MIN(B12:I16)))/B91)</f>
        <v>#NUM!</v>
      </c>
      <c r="C89" s="2"/>
      <c r="D89" s="2"/>
      <c r="E89" s="2"/>
      <c r="F89" s="2"/>
      <c r="G89" s="2"/>
      <c r="H89" s="2"/>
      <c r="I89" s="2"/>
      <c r="J89" s="2"/>
      <c r="K89" s="7"/>
    </row>
    <row r="90" spans="1:13" ht="15.75" hidden="1" customHeight="1" thickBot="1">
      <c r="A90" s="133"/>
      <c r="B90" s="6" t="s">
        <v>2</v>
      </c>
      <c r="C90" s="4" t="s">
        <v>4</v>
      </c>
      <c r="D90" s="5" t="s">
        <v>5</v>
      </c>
      <c r="E90" s="2" t="s">
        <v>3</v>
      </c>
      <c r="F90" s="2"/>
      <c r="G90" s="2"/>
      <c r="H90" s="2"/>
      <c r="I90" s="2"/>
      <c r="J90" s="2"/>
      <c r="K90" s="7"/>
    </row>
    <row r="91" spans="1:13" ht="15.75" hidden="1" customHeight="1" thickBot="1">
      <c r="A91" s="134"/>
      <c r="B91" s="6" t="e">
        <f>ROUNDUP(1+(10*LOG10(COUNTA(B12:I16))/3),0)</f>
        <v>#NUM!</v>
      </c>
      <c r="C91" s="6">
        <v>6</v>
      </c>
      <c r="D91" s="7">
        <v>1.746</v>
      </c>
      <c r="E91" s="2" t="e">
        <f>VLOOKUP(B91,C91:D101,2,TRUE)</f>
        <v>#NUM!</v>
      </c>
      <c r="F91" s="2"/>
      <c r="G91" s="2" t="s">
        <v>12</v>
      </c>
      <c r="H91" s="4" t="s">
        <v>13</v>
      </c>
      <c r="I91" s="5" t="s">
        <v>14</v>
      </c>
      <c r="J91" s="2" t="s">
        <v>15</v>
      </c>
      <c r="K91" s="7"/>
    </row>
    <row r="92" spans="1:13" ht="15.75" hidden="1" customHeight="1" thickTop="1">
      <c r="A92" s="2"/>
      <c r="B92" s="6"/>
      <c r="C92" s="6">
        <v>7</v>
      </c>
      <c r="D92" s="7">
        <v>1.7889999999999999</v>
      </c>
      <c r="E92" s="2"/>
      <c r="F92" s="2"/>
      <c r="G92" s="2">
        <f>COUNTA(B12:I16)</f>
        <v>0</v>
      </c>
      <c r="H92" s="6">
        <v>30</v>
      </c>
      <c r="I92" s="7">
        <v>1.28</v>
      </c>
      <c r="J92" s="2" t="e">
        <f>VLOOKUP(G92,H92:I102,2,TRUE)</f>
        <v>#N/A</v>
      </c>
      <c r="K92" s="7"/>
    </row>
    <row r="93" spans="1:13" ht="15.75" hidden="1" customHeight="1">
      <c r="A93" s="2"/>
      <c r="B93" s="6"/>
      <c r="C93" s="6">
        <v>8</v>
      </c>
      <c r="D93" s="7">
        <v>1.8240000000000001</v>
      </c>
      <c r="E93" s="2"/>
      <c r="F93" s="2"/>
      <c r="G93" s="2"/>
      <c r="H93" s="6">
        <v>35</v>
      </c>
      <c r="I93" s="7">
        <v>1.26</v>
      </c>
      <c r="J93" s="2"/>
      <c r="K93" s="7"/>
    </row>
    <row r="94" spans="1:13" ht="15.75" hidden="1" customHeight="1">
      <c r="A94" s="2"/>
      <c r="B94" s="6"/>
      <c r="C94" s="6">
        <v>9</v>
      </c>
      <c r="D94" s="7">
        <v>1.8520000000000001</v>
      </c>
      <c r="E94" s="2"/>
      <c r="F94" s="2"/>
      <c r="G94" s="2"/>
      <c r="H94" s="6">
        <v>40</v>
      </c>
      <c r="I94" s="7">
        <v>1.24</v>
      </c>
      <c r="J94" s="2"/>
      <c r="K94" s="7"/>
    </row>
    <row r="95" spans="1:13" ht="15.75" hidden="1" customHeight="1">
      <c r="A95" s="2"/>
      <c r="B95" s="6"/>
      <c r="C95" s="6">
        <v>10</v>
      </c>
      <c r="D95" s="7">
        <v>1.877</v>
      </c>
      <c r="E95" s="2"/>
      <c r="F95" s="2"/>
      <c r="G95" s="2"/>
      <c r="H95" s="6">
        <v>45</v>
      </c>
      <c r="I95" s="7">
        <v>1.22</v>
      </c>
      <c r="J95" s="2"/>
      <c r="K95" s="7"/>
    </row>
    <row r="96" spans="1:13" ht="15.75" hidden="1" customHeight="1">
      <c r="A96" s="2"/>
      <c r="B96" s="6"/>
      <c r="C96" s="6">
        <v>12</v>
      </c>
      <c r="D96" s="7">
        <v>1.8160000000000001</v>
      </c>
      <c r="E96" s="2"/>
      <c r="F96" s="2"/>
      <c r="G96" s="2"/>
      <c r="H96" s="6">
        <v>50</v>
      </c>
      <c r="I96" s="7">
        <v>1.21</v>
      </c>
      <c r="J96" s="2"/>
      <c r="K96" s="7"/>
    </row>
    <row r="97" spans="1:11" ht="15.75" hidden="1" customHeight="1">
      <c r="A97" s="2"/>
      <c r="B97" s="6"/>
      <c r="C97" s="6">
        <v>15</v>
      </c>
      <c r="D97" s="7">
        <v>1.9590000000000001</v>
      </c>
      <c r="E97" s="2"/>
      <c r="F97" s="2"/>
      <c r="G97" s="2"/>
      <c r="H97" s="6">
        <v>60</v>
      </c>
      <c r="I97" s="7">
        <v>1.18</v>
      </c>
      <c r="J97" s="2"/>
      <c r="K97" s="7"/>
    </row>
    <row r="98" spans="1:11" ht="15.75" hidden="1" customHeight="1">
      <c r="A98" s="2"/>
      <c r="B98" s="6"/>
      <c r="C98" s="6">
        <v>19</v>
      </c>
      <c r="D98" s="7">
        <v>2</v>
      </c>
      <c r="E98" s="2"/>
      <c r="F98" s="2"/>
      <c r="G98" s="2"/>
      <c r="H98" s="6">
        <v>75</v>
      </c>
      <c r="I98" s="7">
        <v>1.1599999999999999</v>
      </c>
      <c r="J98" s="2"/>
      <c r="K98" s="7"/>
    </row>
    <row r="99" spans="1:11" ht="15.75" hidden="1" customHeight="1">
      <c r="A99" s="2"/>
      <c r="B99" s="6"/>
      <c r="C99" s="6">
        <v>24</v>
      </c>
      <c r="D99" s="7">
        <v>2.036</v>
      </c>
      <c r="E99" s="2"/>
      <c r="F99" s="2"/>
      <c r="G99" s="2"/>
      <c r="H99" s="6">
        <v>95</v>
      </c>
      <c r="I99" s="7">
        <v>1.1399999999999999</v>
      </c>
      <c r="J99" s="2"/>
      <c r="K99" s="7"/>
    </row>
    <row r="100" spans="1:11" ht="15.75" hidden="1" customHeight="1">
      <c r="A100" s="2"/>
      <c r="B100" s="6"/>
      <c r="C100" s="6">
        <v>30</v>
      </c>
      <c r="D100" s="7">
        <v>2.0670000000000002</v>
      </c>
      <c r="E100" s="2"/>
      <c r="F100" s="2"/>
      <c r="G100" s="2"/>
      <c r="H100" s="6">
        <v>120</v>
      </c>
      <c r="I100" s="7">
        <v>1.1200000000000001</v>
      </c>
      <c r="J100" s="2"/>
      <c r="K100" s="7"/>
    </row>
    <row r="101" spans="1:11" ht="15.75" hidden="1" customHeight="1" thickBot="1">
      <c r="A101" s="2"/>
      <c r="B101" s="6"/>
      <c r="C101" s="8">
        <v>40</v>
      </c>
      <c r="D101" s="9">
        <v>2.101</v>
      </c>
      <c r="E101" s="2"/>
      <c r="F101" s="2"/>
      <c r="G101" s="2"/>
      <c r="H101" s="6">
        <v>150</v>
      </c>
      <c r="I101" s="7">
        <v>1.1100000000000001</v>
      </c>
      <c r="J101" s="2"/>
      <c r="K101" s="7"/>
    </row>
    <row r="102" spans="1:11" ht="15.75" hidden="1" customHeight="1" thickBot="1">
      <c r="A102" s="2"/>
      <c r="B102" s="6"/>
      <c r="C102" s="2"/>
      <c r="D102" s="2"/>
      <c r="E102" s="2"/>
      <c r="F102" s="2"/>
      <c r="G102" s="2"/>
      <c r="H102" s="8">
        <v>200</v>
      </c>
      <c r="I102" s="9">
        <v>1.0900000000000001</v>
      </c>
      <c r="J102" s="2"/>
      <c r="K102" s="7"/>
    </row>
    <row r="103" spans="1:11" ht="15.75" hidden="1" customHeight="1">
      <c r="A103" s="2"/>
      <c r="B103" s="6"/>
      <c r="C103" s="2"/>
      <c r="D103" s="2"/>
      <c r="E103" s="2"/>
      <c r="F103" s="2"/>
      <c r="G103" s="2"/>
      <c r="H103" s="2"/>
      <c r="I103" s="2"/>
      <c r="J103" s="2"/>
      <c r="K103" s="7"/>
    </row>
    <row r="104" spans="1:11" ht="15.75" hidden="1" customHeight="1" thickBot="1">
      <c r="A104" s="2"/>
      <c r="B104" s="8"/>
      <c r="C104" s="14"/>
      <c r="D104" s="14"/>
      <c r="E104" s="14"/>
      <c r="F104" s="14"/>
      <c r="G104" s="14"/>
      <c r="H104" s="14"/>
      <c r="I104" s="14"/>
      <c r="J104" s="14"/>
      <c r="K104" s="9"/>
    </row>
    <row r="105" spans="1:11" ht="15.75" hidden="1" customHeight="1" thickBot="1">
      <c r="A105" s="3" t="s">
        <v>23</v>
      </c>
      <c r="B105" s="2"/>
      <c r="C105" s="2"/>
      <c r="D105" s="2"/>
    </row>
    <row r="106" spans="1:11" ht="15.75" hidden="1" customHeight="1" thickTop="1">
      <c r="A106" s="121">
        <v>2</v>
      </c>
      <c r="B106" s="4"/>
      <c r="C106" s="13"/>
      <c r="D106" s="13"/>
      <c r="E106" s="13"/>
      <c r="F106" s="13"/>
      <c r="G106" s="13"/>
      <c r="H106" s="13"/>
      <c r="I106" s="13"/>
      <c r="J106" s="13"/>
      <c r="K106" s="5"/>
    </row>
    <row r="107" spans="1:11" ht="15.75" hidden="1" customHeight="1">
      <c r="A107" s="133"/>
      <c r="B107" s="6" t="s">
        <v>20</v>
      </c>
      <c r="C107" s="2"/>
      <c r="D107" s="2"/>
      <c r="E107" s="2"/>
      <c r="F107" s="2"/>
      <c r="G107" s="2"/>
      <c r="H107" s="2"/>
      <c r="I107" s="2"/>
      <c r="J107" s="2"/>
      <c r="K107" s="7"/>
    </row>
    <row r="108" spans="1:11" ht="15.75" hidden="1" customHeight="1" thickBot="1">
      <c r="A108" s="133"/>
      <c r="B108" s="6" t="e">
        <f>((MAX(B40:I44)-(MIN(B40:I44)))/B110)</f>
        <v>#NUM!</v>
      </c>
      <c r="C108" s="2"/>
      <c r="D108" s="2"/>
      <c r="E108" s="2"/>
      <c r="F108" s="2"/>
      <c r="G108" s="2"/>
      <c r="H108" s="2"/>
      <c r="I108" s="2"/>
      <c r="J108" s="2"/>
      <c r="K108" s="7"/>
    </row>
    <row r="109" spans="1:11" ht="15.75" hidden="1" customHeight="1" thickBot="1">
      <c r="A109" s="133"/>
      <c r="B109" s="6" t="s">
        <v>2</v>
      </c>
      <c r="C109" s="4" t="s">
        <v>4</v>
      </c>
      <c r="D109" s="5" t="s">
        <v>5</v>
      </c>
      <c r="E109" s="2" t="s">
        <v>3</v>
      </c>
      <c r="F109" s="2"/>
      <c r="G109" s="2"/>
      <c r="H109" s="2"/>
      <c r="I109" s="2"/>
      <c r="J109" s="2"/>
      <c r="K109" s="7"/>
    </row>
    <row r="110" spans="1:11" ht="15.75" hidden="1" customHeight="1" thickBot="1">
      <c r="A110" s="134"/>
      <c r="B110" s="6" t="e">
        <f>ROUNDUP(1+(10*LOG10(COUNTA(B40:I44))/3),0)</f>
        <v>#NUM!</v>
      </c>
      <c r="C110" s="6">
        <v>6</v>
      </c>
      <c r="D110" s="7">
        <v>1.746</v>
      </c>
      <c r="E110" s="2" t="e">
        <f>VLOOKUP(B110,C110:D120,2,TRUE)</f>
        <v>#NUM!</v>
      </c>
      <c r="F110" s="2"/>
      <c r="G110" s="2" t="s">
        <v>12</v>
      </c>
      <c r="H110" s="4" t="s">
        <v>13</v>
      </c>
      <c r="I110" s="5" t="s">
        <v>14</v>
      </c>
      <c r="J110" s="2" t="s">
        <v>15</v>
      </c>
      <c r="K110" s="7"/>
    </row>
    <row r="111" spans="1:11" ht="15.75" hidden="1" customHeight="1" thickTop="1">
      <c r="A111" s="2"/>
      <c r="B111" s="6"/>
      <c r="C111" s="6">
        <v>7</v>
      </c>
      <c r="D111" s="7">
        <v>1.7889999999999999</v>
      </c>
      <c r="E111" s="2"/>
      <c r="F111" s="2"/>
      <c r="G111" s="2">
        <f>COUNTA(B40:I44)</f>
        <v>0</v>
      </c>
      <c r="H111" s="6">
        <v>30</v>
      </c>
      <c r="I111" s="7">
        <v>1.28</v>
      </c>
      <c r="J111" s="2" t="e">
        <f>VLOOKUP(G111,H111:I121,2,TRUE)</f>
        <v>#N/A</v>
      </c>
      <c r="K111" s="7"/>
    </row>
    <row r="112" spans="1:11" ht="15.75" hidden="1" customHeight="1">
      <c r="A112" s="2"/>
      <c r="B112" s="6"/>
      <c r="C112" s="6">
        <v>8</v>
      </c>
      <c r="D112" s="7">
        <v>1.8240000000000001</v>
      </c>
      <c r="E112" s="2"/>
      <c r="F112" s="2"/>
      <c r="G112" s="2"/>
      <c r="H112" s="6">
        <v>35</v>
      </c>
      <c r="I112" s="7">
        <v>1.26</v>
      </c>
      <c r="J112" s="2"/>
      <c r="K112" s="7"/>
    </row>
    <row r="113" spans="1:11" ht="15.75" hidden="1" customHeight="1">
      <c r="A113" s="2"/>
      <c r="B113" s="6"/>
      <c r="C113" s="6">
        <v>9</v>
      </c>
      <c r="D113" s="7">
        <v>1.8520000000000001</v>
      </c>
      <c r="E113" s="2"/>
      <c r="F113" s="2"/>
      <c r="G113" s="2"/>
      <c r="H113" s="6">
        <v>40</v>
      </c>
      <c r="I113" s="7">
        <v>1.24</v>
      </c>
      <c r="J113" s="2"/>
      <c r="K113" s="7"/>
    </row>
    <row r="114" spans="1:11" ht="15.75" hidden="1" customHeight="1">
      <c r="A114" s="2"/>
      <c r="B114" s="6"/>
      <c r="C114" s="6">
        <v>10</v>
      </c>
      <c r="D114" s="7">
        <v>1.877</v>
      </c>
      <c r="E114" s="2"/>
      <c r="F114" s="2"/>
      <c r="G114" s="2"/>
      <c r="H114" s="6">
        <v>45</v>
      </c>
      <c r="I114" s="7">
        <v>1.22</v>
      </c>
      <c r="J114" s="2"/>
      <c r="K114" s="7"/>
    </row>
    <row r="115" spans="1:11" ht="15.75" hidden="1" customHeight="1">
      <c r="A115" s="2"/>
      <c r="B115" s="6"/>
      <c r="C115" s="6">
        <v>12</v>
      </c>
      <c r="D115" s="7">
        <v>1.8160000000000001</v>
      </c>
      <c r="E115" s="2"/>
      <c r="F115" s="2"/>
      <c r="G115" s="2"/>
      <c r="H115" s="6">
        <v>50</v>
      </c>
      <c r="I115" s="7">
        <v>1.21</v>
      </c>
      <c r="J115" s="2"/>
      <c r="K115" s="7"/>
    </row>
    <row r="116" spans="1:11" ht="15.75" hidden="1" customHeight="1">
      <c r="A116" s="2"/>
      <c r="B116" s="6"/>
      <c r="C116" s="6">
        <v>15</v>
      </c>
      <c r="D116" s="7">
        <v>1.9590000000000001</v>
      </c>
      <c r="E116" s="2"/>
      <c r="F116" s="2"/>
      <c r="G116" s="2"/>
      <c r="H116" s="6">
        <v>60</v>
      </c>
      <c r="I116" s="7">
        <v>1.18</v>
      </c>
      <c r="J116" s="2"/>
      <c r="K116" s="7"/>
    </row>
    <row r="117" spans="1:11" ht="15.75" hidden="1" customHeight="1">
      <c r="A117" s="2"/>
      <c r="B117" s="6"/>
      <c r="C117" s="6">
        <v>19</v>
      </c>
      <c r="D117" s="7">
        <v>2</v>
      </c>
      <c r="E117" s="2"/>
      <c r="F117" s="2"/>
      <c r="G117" s="2"/>
      <c r="H117" s="6">
        <v>75</v>
      </c>
      <c r="I117" s="7">
        <v>1.1599999999999999</v>
      </c>
      <c r="J117" s="2"/>
      <c r="K117" s="7"/>
    </row>
    <row r="118" spans="1:11" ht="15.75" hidden="1" customHeight="1">
      <c r="A118" s="2"/>
      <c r="B118" s="6"/>
      <c r="C118" s="6">
        <v>24</v>
      </c>
      <c r="D118" s="7">
        <v>2.036</v>
      </c>
      <c r="E118" s="2"/>
      <c r="F118" s="2"/>
      <c r="G118" s="2"/>
      <c r="H118" s="6">
        <v>95</v>
      </c>
      <c r="I118" s="7">
        <v>1.1399999999999999</v>
      </c>
      <c r="J118" s="2"/>
      <c r="K118" s="7"/>
    </row>
    <row r="119" spans="1:11" ht="15.75" hidden="1" customHeight="1">
      <c r="A119" s="2"/>
      <c r="B119" s="6"/>
      <c r="C119" s="6">
        <v>30</v>
      </c>
      <c r="D119" s="7">
        <v>2.0670000000000002</v>
      </c>
      <c r="E119" s="2"/>
      <c r="F119" s="2"/>
      <c r="G119" s="2"/>
      <c r="H119" s="6">
        <v>120</v>
      </c>
      <c r="I119" s="7">
        <v>1.1200000000000001</v>
      </c>
      <c r="J119" s="2"/>
      <c r="K119" s="7"/>
    </row>
    <row r="120" spans="1:11" ht="15.75" hidden="1" customHeight="1" thickBot="1">
      <c r="A120" s="2"/>
      <c r="B120" s="6"/>
      <c r="C120" s="8">
        <v>40</v>
      </c>
      <c r="D120" s="9">
        <v>2.101</v>
      </c>
      <c r="E120" s="2"/>
      <c r="F120" s="2"/>
      <c r="G120" s="2"/>
      <c r="H120" s="6">
        <v>150</v>
      </c>
      <c r="I120" s="7">
        <v>1.1100000000000001</v>
      </c>
      <c r="J120" s="2"/>
      <c r="K120" s="7"/>
    </row>
    <row r="121" spans="1:11" ht="15.75" hidden="1" customHeight="1" thickBot="1">
      <c r="A121" s="2"/>
      <c r="B121" s="6"/>
      <c r="C121" s="2"/>
      <c r="D121" s="2"/>
      <c r="E121" s="2"/>
      <c r="F121" s="2"/>
      <c r="G121" s="2"/>
      <c r="H121" s="8">
        <v>200</v>
      </c>
      <c r="I121" s="9">
        <v>1.0900000000000001</v>
      </c>
      <c r="J121" s="2"/>
      <c r="K121" s="7"/>
    </row>
    <row r="122" spans="1:11" ht="15.75" hidden="1" customHeight="1">
      <c r="A122" s="2"/>
      <c r="B122" s="6"/>
      <c r="C122" s="2"/>
      <c r="D122" s="2"/>
      <c r="E122" s="2"/>
      <c r="F122" s="2"/>
      <c r="G122" s="2"/>
      <c r="H122" s="2"/>
      <c r="I122" s="2"/>
      <c r="J122" s="2"/>
      <c r="K122" s="7"/>
    </row>
    <row r="123" spans="1:11" ht="15.75" hidden="1" customHeight="1" thickBot="1">
      <c r="A123" s="2"/>
      <c r="B123" s="8"/>
      <c r="C123" s="14"/>
      <c r="D123" s="14"/>
      <c r="E123" s="14"/>
      <c r="F123" s="14"/>
      <c r="G123" s="14"/>
      <c r="H123" s="14"/>
      <c r="I123" s="14"/>
      <c r="J123" s="14"/>
      <c r="K123" s="9"/>
    </row>
    <row r="124" spans="1:11" ht="15.75" hidden="1" customHeight="1" thickBot="1"/>
    <row r="125" spans="1:11" ht="15.75" hidden="1" customHeight="1" thickBot="1">
      <c r="A125" s="3" t="s">
        <v>23</v>
      </c>
      <c r="B125" s="2"/>
      <c r="C125" s="2"/>
      <c r="D125" s="2"/>
    </row>
    <row r="126" spans="1:11" ht="15.75" hidden="1" customHeight="1" thickTop="1">
      <c r="A126" s="121">
        <v>3</v>
      </c>
      <c r="B126" s="4"/>
      <c r="C126" s="13"/>
      <c r="D126" s="13"/>
      <c r="E126" s="13"/>
      <c r="F126" s="13"/>
      <c r="G126" s="13"/>
      <c r="H126" s="13"/>
      <c r="I126" s="13"/>
      <c r="J126" s="13"/>
      <c r="K126" s="5"/>
    </row>
    <row r="127" spans="1:11" ht="15.75" hidden="1" customHeight="1">
      <c r="A127" s="133"/>
      <c r="B127" s="6" t="s">
        <v>20</v>
      </c>
      <c r="C127" s="2"/>
      <c r="D127" s="2"/>
      <c r="E127" s="2"/>
      <c r="F127" s="2"/>
      <c r="G127" s="2"/>
      <c r="H127" s="2"/>
      <c r="I127" s="2"/>
      <c r="J127" s="2"/>
      <c r="K127" s="7"/>
    </row>
    <row r="128" spans="1:11" ht="15.75" hidden="1" customHeight="1" thickBot="1">
      <c r="A128" s="133"/>
      <c r="B128" s="6" t="e">
        <f>((MAX(B68:I72)-(MIN(B68:I72)))/B130)</f>
        <v>#NUM!</v>
      </c>
      <c r="C128" s="2"/>
      <c r="D128" s="2"/>
      <c r="E128" s="2"/>
      <c r="F128" s="2"/>
      <c r="G128" s="2"/>
      <c r="H128" s="2"/>
      <c r="I128" s="2"/>
      <c r="J128" s="2"/>
      <c r="K128" s="7"/>
    </row>
    <row r="129" spans="1:11" ht="15.75" hidden="1" customHeight="1" thickBot="1">
      <c r="A129" s="133"/>
      <c r="B129" s="6" t="s">
        <v>2</v>
      </c>
      <c r="C129" s="4" t="s">
        <v>4</v>
      </c>
      <c r="D129" s="5" t="s">
        <v>5</v>
      </c>
      <c r="E129" s="2" t="s">
        <v>3</v>
      </c>
      <c r="F129" s="2"/>
      <c r="G129" s="2"/>
      <c r="H129" s="2"/>
      <c r="I129" s="2"/>
      <c r="J129" s="2"/>
      <c r="K129" s="7"/>
    </row>
    <row r="130" spans="1:11" ht="15.75" hidden="1" customHeight="1" thickBot="1">
      <c r="A130" s="134"/>
      <c r="B130" s="6" t="e">
        <f>ROUNDUP(1+(10*LOG10(COUNTA(B68:I72))/3),0)</f>
        <v>#NUM!</v>
      </c>
      <c r="C130" s="6">
        <v>6</v>
      </c>
      <c r="D130" s="7">
        <v>1.746</v>
      </c>
      <c r="E130" s="2" t="e">
        <f>VLOOKUP(B130,C130:D140,2,TRUE)</f>
        <v>#NUM!</v>
      </c>
      <c r="F130" s="2"/>
      <c r="G130" s="2" t="s">
        <v>12</v>
      </c>
      <c r="H130" s="4" t="s">
        <v>13</v>
      </c>
      <c r="I130" s="5" t="s">
        <v>14</v>
      </c>
      <c r="J130" s="2" t="s">
        <v>15</v>
      </c>
      <c r="K130" s="7"/>
    </row>
    <row r="131" spans="1:11" ht="15.75" hidden="1" customHeight="1" thickTop="1">
      <c r="A131" s="2"/>
      <c r="B131" s="6"/>
      <c r="C131" s="6">
        <v>7</v>
      </c>
      <c r="D131" s="7">
        <v>1.7889999999999999</v>
      </c>
      <c r="E131" s="2"/>
      <c r="F131" s="2"/>
      <c r="G131" s="2">
        <f>COUNTA(B68:I72)</f>
        <v>0</v>
      </c>
      <c r="H131" s="6">
        <v>30</v>
      </c>
      <c r="I131" s="7">
        <v>1.28</v>
      </c>
      <c r="J131" s="2" t="e">
        <f>VLOOKUP(G131,H131:I141,2,TRUE)</f>
        <v>#N/A</v>
      </c>
      <c r="K131" s="7"/>
    </row>
    <row r="132" spans="1:11" ht="15.75" hidden="1" customHeight="1">
      <c r="A132" s="2"/>
      <c r="B132" s="6"/>
      <c r="C132" s="6">
        <v>8</v>
      </c>
      <c r="D132" s="7">
        <v>1.8240000000000001</v>
      </c>
      <c r="E132" s="2"/>
      <c r="F132" s="2"/>
      <c r="G132" s="2"/>
      <c r="H132" s="6">
        <v>35</v>
      </c>
      <c r="I132" s="7">
        <v>1.26</v>
      </c>
      <c r="J132" s="2"/>
      <c r="K132" s="7"/>
    </row>
    <row r="133" spans="1:11" ht="15.75" hidden="1" customHeight="1">
      <c r="A133" s="2"/>
      <c r="B133" s="6"/>
      <c r="C133" s="6">
        <v>9</v>
      </c>
      <c r="D133" s="7">
        <v>1.8520000000000001</v>
      </c>
      <c r="E133" s="2"/>
      <c r="F133" s="2"/>
      <c r="G133" s="2"/>
      <c r="H133" s="6">
        <v>40</v>
      </c>
      <c r="I133" s="7">
        <v>1.24</v>
      </c>
      <c r="J133" s="2"/>
      <c r="K133" s="7"/>
    </row>
    <row r="134" spans="1:11" ht="15.75" hidden="1" customHeight="1">
      <c r="A134" s="2"/>
      <c r="B134" s="6"/>
      <c r="C134" s="6">
        <v>10</v>
      </c>
      <c r="D134" s="7">
        <v>1.877</v>
      </c>
      <c r="E134" s="2"/>
      <c r="F134" s="2"/>
      <c r="G134" s="2"/>
      <c r="H134" s="6">
        <v>45</v>
      </c>
      <c r="I134" s="7">
        <v>1.22</v>
      </c>
      <c r="J134" s="2"/>
      <c r="K134" s="7"/>
    </row>
    <row r="135" spans="1:11" ht="15.75" hidden="1" customHeight="1">
      <c r="A135" s="2"/>
      <c r="B135" s="6"/>
      <c r="C135" s="6">
        <v>12</v>
      </c>
      <c r="D135" s="7">
        <v>1.8160000000000001</v>
      </c>
      <c r="E135" s="2"/>
      <c r="F135" s="2"/>
      <c r="G135" s="2"/>
      <c r="H135" s="6">
        <v>50</v>
      </c>
      <c r="I135" s="7">
        <v>1.21</v>
      </c>
      <c r="J135" s="2"/>
      <c r="K135" s="7"/>
    </row>
    <row r="136" spans="1:11" ht="15.75" hidden="1" customHeight="1">
      <c r="A136" s="2"/>
      <c r="B136" s="6"/>
      <c r="C136" s="6">
        <v>15</v>
      </c>
      <c r="D136" s="7">
        <v>1.9590000000000001</v>
      </c>
      <c r="E136" s="2"/>
      <c r="F136" s="2"/>
      <c r="G136" s="2"/>
      <c r="H136" s="6">
        <v>60</v>
      </c>
      <c r="I136" s="7">
        <v>1.18</v>
      </c>
      <c r="J136" s="2"/>
      <c r="K136" s="7"/>
    </row>
    <row r="137" spans="1:11" ht="15.75" hidden="1" customHeight="1">
      <c r="A137" s="2"/>
      <c r="B137" s="6"/>
      <c r="C137" s="6">
        <v>19</v>
      </c>
      <c r="D137" s="7">
        <v>2</v>
      </c>
      <c r="E137" s="2"/>
      <c r="F137" s="2"/>
      <c r="G137" s="2"/>
      <c r="H137" s="6">
        <v>75</v>
      </c>
      <c r="I137" s="7">
        <v>1.1599999999999999</v>
      </c>
      <c r="J137" s="2"/>
      <c r="K137" s="7"/>
    </row>
    <row r="138" spans="1:11" ht="15.75" hidden="1" customHeight="1">
      <c r="A138" s="2"/>
      <c r="B138" s="6"/>
      <c r="C138" s="6">
        <v>24</v>
      </c>
      <c r="D138" s="7">
        <v>2.036</v>
      </c>
      <c r="E138" s="2"/>
      <c r="F138" s="2"/>
      <c r="G138" s="2"/>
      <c r="H138" s="6">
        <v>95</v>
      </c>
      <c r="I138" s="7">
        <v>1.1399999999999999</v>
      </c>
      <c r="J138" s="2"/>
      <c r="K138" s="7"/>
    </row>
    <row r="139" spans="1:11" ht="15.75" hidden="1" customHeight="1">
      <c r="A139" s="2"/>
      <c r="B139" s="6"/>
      <c r="C139" s="6">
        <v>30</v>
      </c>
      <c r="D139" s="7">
        <v>2.0670000000000002</v>
      </c>
      <c r="E139" s="2"/>
      <c r="F139" s="2"/>
      <c r="G139" s="2"/>
      <c r="H139" s="6">
        <v>120</v>
      </c>
      <c r="I139" s="7">
        <v>1.1200000000000001</v>
      </c>
      <c r="J139" s="2"/>
      <c r="K139" s="7"/>
    </row>
    <row r="140" spans="1:11" ht="15.75" hidden="1" customHeight="1" thickBot="1">
      <c r="A140" s="2"/>
      <c r="B140" s="6"/>
      <c r="C140" s="8">
        <v>40</v>
      </c>
      <c r="D140" s="9">
        <v>2.101</v>
      </c>
      <c r="E140" s="2"/>
      <c r="F140" s="2"/>
      <c r="G140" s="2"/>
      <c r="H140" s="6">
        <v>150</v>
      </c>
      <c r="I140" s="7">
        <v>1.1100000000000001</v>
      </c>
      <c r="J140" s="2"/>
      <c r="K140" s="7"/>
    </row>
    <row r="141" spans="1:11" ht="15.75" hidden="1" customHeight="1" thickBot="1">
      <c r="A141" s="2"/>
      <c r="B141" s="6"/>
      <c r="C141" s="2"/>
      <c r="D141" s="2"/>
      <c r="E141" s="2"/>
      <c r="F141" s="2"/>
      <c r="G141" s="2"/>
      <c r="H141" s="8">
        <v>200</v>
      </c>
      <c r="I141" s="9">
        <v>1.0900000000000001</v>
      </c>
      <c r="J141" s="2"/>
      <c r="K141" s="7"/>
    </row>
    <row r="142" spans="1:11" ht="15.75" hidden="1" customHeight="1">
      <c r="A142" s="2"/>
      <c r="B142" s="6"/>
      <c r="C142" s="2"/>
      <c r="D142" s="2"/>
      <c r="E142" s="2"/>
      <c r="F142" s="2"/>
      <c r="G142" s="2"/>
      <c r="H142" s="2"/>
      <c r="I142" s="2"/>
      <c r="J142" s="2"/>
      <c r="K142" s="7"/>
    </row>
    <row r="143" spans="1:11" ht="15.75" hidden="1" customHeight="1" thickBot="1">
      <c r="A143" s="2"/>
      <c r="B143" s="8"/>
      <c r="C143" s="14"/>
      <c r="D143" s="14"/>
      <c r="E143" s="14"/>
      <c r="F143" s="14"/>
      <c r="G143" s="14"/>
      <c r="H143" s="14"/>
      <c r="I143" s="14"/>
      <c r="J143" s="14"/>
      <c r="K143" s="9"/>
    </row>
    <row r="144" spans="1:11" ht="15.75" hidden="1" customHeight="1"/>
  </sheetData>
  <mergeCells count="15">
    <mergeCell ref="A4:A8"/>
    <mergeCell ref="A32:A36"/>
    <mergeCell ref="A60:A64"/>
    <mergeCell ref="A87:A91"/>
    <mergeCell ref="A106:A110"/>
    <mergeCell ref="E34:F34"/>
    <mergeCell ref="E61:F61"/>
    <mergeCell ref="H61:I61"/>
    <mergeCell ref="E62:F62"/>
    <mergeCell ref="A126:A130"/>
    <mergeCell ref="E5:F5"/>
    <mergeCell ref="H5:I5"/>
    <mergeCell ref="E6:F6"/>
    <mergeCell ref="E33:F33"/>
    <mergeCell ref="H33:I33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M195"/>
  <sheetViews>
    <sheetView topLeftCell="A40" workbookViewId="0">
      <selection activeCell="D1" sqref="D1"/>
    </sheetView>
  </sheetViews>
  <sheetFormatPr baseColWidth="10" defaultRowHeight="12.75"/>
  <sheetData>
    <row r="1" spans="1:13" ht="33" customHeight="1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46"/>
    </row>
    <row r="2" spans="1:13">
      <c r="A2" s="22"/>
      <c r="B2" s="22"/>
      <c r="C2" s="22"/>
      <c r="D2" s="54"/>
      <c r="E2" s="22"/>
      <c r="F2" s="22"/>
      <c r="G2" s="22"/>
      <c r="H2" s="22"/>
      <c r="I2" s="22"/>
      <c r="J2" s="22"/>
      <c r="K2" s="22"/>
      <c r="L2" s="22"/>
      <c r="M2" s="46"/>
    </row>
    <row r="3" spans="1:13" ht="13.5" thickBot="1">
      <c r="A3" s="10" t="s">
        <v>21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46"/>
    </row>
    <row r="4" spans="1:13" ht="14.25" customHeight="1" thickTop="1" thickBot="1">
      <c r="A4" s="108">
        <v>1</v>
      </c>
      <c r="B4" s="50" t="s">
        <v>26</v>
      </c>
      <c r="C4" s="26" t="s">
        <v>30</v>
      </c>
      <c r="D4" s="22"/>
      <c r="E4" s="22"/>
      <c r="F4" s="22"/>
      <c r="G4" s="22"/>
      <c r="H4" s="22"/>
      <c r="I4" s="22"/>
      <c r="J4" s="22"/>
      <c r="K4" s="22"/>
      <c r="L4" s="22"/>
      <c r="M4" s="46"/>
    </row>
    <row r="5" spans="1:13" ht="13.5" customHeight="1" thickBot="1">
      <c r="A5" s="109"/>
      <c r="B5" s="51" t="s">
        <v>17</v>
      </c>
      <c r="C5" s="48">
        <v>136.22999999999999</v>
      </c>
      <c r="D5" s="22"/>
      <c r="E5" s="117" t="s">
        <v>6</v>
      </c>
      <c r="F5" s="118"/>
      <c r="G5" s="22"/>
      <c r="H5" s="105" t="s">
        <v>10</v>
      </c>
      <c r="I5" s="105"/>
      <c r="J5" s="12">
        <f>0.643*C8/E6</f>
        <v>2.9676923076924201E-2</v>
      </c>
      <c r="K5" s="22"/>
      <c r="L5" s="22"/>
      <c r="M5" s="46"/>
    </row>
    <row r="6" spans="1:13" ht="13.5" customHeight="1" thickBot="1">
      <c r="A6" s="109"/>
      <c r="B6" s="52" t="s">
        <v>18</v>
      </c>
      <c r="C6" s="49">
        <v>136.26</v>
      </c>
      <c r="D6" s="22"/>
      <c r="E6" s="106">
        <v>1.3</v>
      </c>
      <c r="F6" s="107"/>
      <c r="G6" s="22"/>
      <c r="H6" s="22"/>
      <c r="I6" s="22"/>
      <c r="J6" s="22"/>
      <c r="K6" s="22"/>
      <c r="L6" s="22"/>
      <c r="M6" s="46"/>
    </row>
    <row r="7" spans="1:13" ht="13.5" customHeight="1" thickBot="1">
      <c r="A7" s="109"/>
      <c r="B7" s="52" t="s">
        <v>19</v>
      </c>
      <c r="C7" s="49">
        <v>136.19999999999999</v>
      </c>
      <c r="D7" s="22"/>
      <c r="E7" s="22"/>
      <c r="F7" s="22"/>
      <c r="G7" s="22"/>
      <c r="H7" s="22"/>
      <c r="I7" s="22"/>
      <c r="J7" s="22"/>
      <c r="K7" s="22"/>
      <c r="L7" s="22"/>
      <c r="M7" s="46"/>
    </row>
    <row r="8" spans="1:13" ht="13.5" customHeight="1" thickBot="1">
      <c r="A8" s="110"/>
      <c r="B8" s="53" t="s">
        <v>9</v>
      </c>
      <c r="C8" s="11">
        <f>C6-C7</f>
        <v>6.0000000000002274E-2</v>
      </c>
      <c r="D8" s="22"/>
      <c r="E8" s="27" t="s">
        <v>22</v>
      </c>
      <c r="F8" s="22"/>
      <c r="G8" s="22"/>
      <c r="H8" s="22"/>
      <c r="I8" s="22"/>
      <c r="J8" s="22"/>
      <c r="K8" s="22"/>
      <c r="L8" s="22"/>
      <c r="M8" s="46"/>
    </row>
    <row r="9" spans="1:13" ht="13.5" thickTop="1">
      <c r="A9" s="22"/>
      <c r="B9" s="22"/>
      <c r="C9" s="22"/>
      <c r="D9" s="22"/>
      <c r="E9" s="30">
        <v>1</v>
      </c>
      <c r="F9" s="22"/>
      <c r="G9" s="22"/>
      <c r="H9" s="22"/>
      <c r="I9" s="22"/>
      <c r="J9" s="22"/>
      <c r="K9" s="22"/>
      <c r="L9" s="22"/>
      <c r="M9" s="46"/>
    </row>
    <row r="10" spans="1:13" ht="13.5" thickBot="1">
      <c r="A10" s="22"/>
      <c r="B10" s="34">
        <v>1</v>
      </c>
      <c r="C10" s="34">
        <v>2</v>
      </c>
      <c r="D10" s="34">
        <v>3</v>
      </c>
      <c r="E10" s="34">
        <v>4</v>
      </c>
      <c r="F10" s="34">
        <v>5</v>
      </c>
      <c r="G10" s="34">
        <v>6</v>
      </c>
      <c r="H10" s="34">
        <v>7</v>
      </c>
      <c r="I10" s="34">
        <v>8</v>
      </c>
      <c r="J10" s="22"/>
      <c r="K10" s="22"/>
      <c r="L10" s="22"/>
      <c r="M10" s="46"/>
    </row>
    <row r="11" spans="1:13" ht="15">
      <c r="A11" s="31" t="s">
        <v>28</v>
      </c>
      <c r="B11" s="35"/>
      <c r="C11" s="36"/>
      <c r="D11" s="36"/>
      <c r="E11" s="36"/>
      <c r="F11" s="36"/>
      <c r="G11" s="36"/>
      <c r="H11" s="36"/>
      <c r="I11" s="36"/>
      <c r="J11" s="22"/>
      <c r="K11" s="22"/>
      <c r="L11" s="22"/>
      <c r="M11" s="46"/>
    </row>
    <row r="12" spans="1:13" ht="15" thickBot="1">
      <c r="A12" s="32">
        <v>1</v>
      </c>
      <c r="B12" s="37"/>
      <c r="C12" s="38"/>
      <c r="D12" s="38"/>
      <c r="E12" s="38"/>
      <c r="F12" s="38"/>
      <c r="G12" s="38"/>
      <c r="H12" s="42"/>
      <c r="I12" s="38"/>
      <c r="J12" s="22"/>
      <c r="K12" s="22"/>
      <c r="L12" s="22"/>
      <c r="M12" s="46"/>
    </row>
    <row r="13" spans="1:13" ht="18.75" thickBot="1">
      <c r="A13" s="32">
        <v>2</v>
      </c>
      <c r="B13" s="39"/>
      <c r="C13" s="38"/>
      <c r="D13" s="38"/>
      <c r="E13" s="38"/>
      <c r="F13" s="38"/>
      <c r="G13" s="38"/>
      <c r="H13" s="42"/>
      <c r="I13" s="38"/>
      <c r="J13" s="22"/>
      <c r="K13" s="28" t="s">
        <v>1</v>
      </c>
      <c r="L13" s="28" t="s">
        <v>16</v>
      </c>
      <c r="M13" s="46"/>
    </row>
    <row r="14" spans="1:13" ht="15" thickBot="1">
      <c r="A14" s="32">
        <v>3</v>
      </c>
      <c r="B14" s="37"/>
      <c r="C14" s="38"/>
      <c r="D14" s="38"/>
      <c r="E14" s="38"/>
      <c r="F14" s="38"/>
      <c r="G14" s="38"/>
      <c r="H14" s="42"/>
      <c r="I14" s="38"/>
      <c r="J14" s="22"/>
      <c r="K14" s="20" t="e">
        <f>C8/B23</f>
        <v>#NUM!</v>
      </c>
      <c r="L14" s="29" t="e">
        <f>MIN(((C6-AVERAGE(B12:I16))/(3*B26)),((AVERAGE(B12:I16)-C7)/(3*B26)))</f>
        <v>#DIV/0!</v>
      </c>
      <c r="M14" s="46"/>
    </row>
    <row r="15" spans="1:13" ht="15" thickBot="1">
      <c r="A15" s="32">
        <v>4</v>
      </c>
      <c r="B15" s="37"/>
      <c r="C15" s="38"/>
      <c r="D15" s="38"/>
      <c r="E15" s="38"/>
      <c r="F15" s="38"/>
      <c r="G15" s="38"/>
      <c r="H15" s="42"/>
      <c r="I15" s="38"/>
      <c r="J15" s="22"/>
      <c r="K15" s="21" t="e">
        <f>IF(K14&gt;E6,"Capable","Non capable")</f>
        <v>#NUM!</v>
      </c>
      <c r="L15" s="21" t="e">
        <f>IF(L14&gt;E9,"Capable","Non Capable")</f>
        <v>#DIV/0!</v>
      </c>
      <c r="M15" s="46"/>
    </row>
    <row r="16" spans="1:13" ht="15" thickBot="1">
      <c r="A16" s="33">
        <v>5</v>
      </c>
      <c r="B16" s="40"/>
      <c r="C16" s="41"/>
      <c r="D16" s="41"/>
      <c r="E16" s="41"/>
      <c r="F16" s="41"/>
      <c r="G16" s="41"/>
      <c r="H16" s="43"/>
      <c r="I16" s="41"/>
      <c r="J16" s="22"/>
      <c r="K16" s="22"/>
      <c r="L16" s="22"/>
      <c r="M16" s="46"/>
    </row>
    <row r="17" spans="1:13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46"/>
    </row>
    <row r="18" spans="1:13" ht="18.75">
      <c r="A18" s="17" t="s">
        <v>24</v>
      </c>
      <c r="B18" s="16">
        <f t="shared" ref="B18:H18" si="0">MAX(B12:B16)-(MIN(B12:B16))</f>
        <v>0</v>
      </c>
      <c r="C18" s="16">
        <f t="shared" si="0"/>
        <v>0</v>
      </c>
      <c r="D18" s="16">
        <f t="shared" si="0"/>
        <v>0</v>
      </c>
      <c r="E18" s="16">
        <f t="shared" si="0"/>
        <v>0</v>
      </c>
      <c r="F18" s="16">
        <f t="shared" si="0"/>
        <v>0</v>
      </c>
      <c r="G18" s="16">
        <f>MAX(G12:G16)-(MIN(G12:G16))</f>
        <v>0</v>
      </c>
      <c r="H18" s="16">
        <f t="shared" si="0"/>
        <v>0</v>
      </c>
      <c r="I18" s="16">
        <f>MAX(I12:I16)-(MIN(I12:I16))</f>
        <v>0</v>
      </c>
      <c r="J18" s="18" t="s">
        <v>25</v>
      </c>
      <c r="K18" s="22"/>
      <c r="L18" s="22"/>
      <c r="M18" s="46"/>
    </row>
    <row r="19" spans="1:13">
      <c r="A19" s="22"/>
      <c r="B19" s="22"/>
      <c r="C19" s="22"/>
      <c r="D19" s="22"/>
      <c r="E19" s="22"/>
      <c r="F19" s="22"/>
      <c r="G19" s="22"/>
      <c r="H19" s="22"/>
      <c r="I19" s="22"/>
      <c r="J19" s="19">
        <f>AVERAGE(B18:I18)</f>
        <v>0</v>
      </c>
      <c r="K19" s="22"/>
      <c r="L19" s="22"/>
      <c r="M19" s="46"/>
    </row>
    <row r="20" spans="1:13">
      <c r="A20" s="23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46"/>
    </row>
    <row r="21" spans="1:13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46"/>
    </row>
    <row r="22" spans="1:13">
      <c r="A22" s="1" t="s">
        <v>7</v>
      </c>
      <c r="B22" s="1" t="s">
        <v>8</v>
      </c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46"/>
    </row>
    <row r="23" spans="1:13">
      <c r="A23" s="1" t="e">
        <f>J19/E118</f>
        <v>#NUM!</v>
      </c>
      <c r="B23" s="1" t="e">
        <f>A23*6</f>
        <v>#NUM!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46"/>
    </row>
    <row r="24" spans="1:13">
      <c r="A24" s="22"/>
      <c r="B24" s="22"/>
      <c r="C24" s="22"/>
      <c r="D24" s="22"/>
      <c r="E24" s="22"/>
      <c r="F24" s="22"/>
      <c r="G24" s="24"/>
      <c r="H24" s="22"/>
      <c r="I24" s="22"/>
      <c r="J24" s="22"/>
      <c r="K24" s="22"/>
      <c r="L24" s="22"/>
      <c r="M24" s="46"/>
    </row>
    <row r="25" spans="1:13">
      <c r="A25" s="1" t="s">
        <v>0</v>
      </c>
      <c r="B25" s="1" t="s">
        <v>11</v>
      </c>
      <c r="C25" s="22"/>
      <c r="D25" s="22"/>
      <c r="E25" s="22"/>
      <c r="F25" s="22"/>
      <c r="G25" s="24"/>
      <c r="H25" s="22"/>
      <c r="I25" s="22"/>
      <c r="J25" s="22"/>
      <c r="K25" s="22"/>
      <c r="L25" s="22"/>
      <c r="M25" s="46"/>
    </row>
    <row r="26" spans="1:13">
      <c r="A26" s="1" t="e">
        <f>STDEV(B12:I16)</f>
        <v>#DIV/0!</v>
      </c>
      <c r="B26" s="1" t="e">
        <f>J119*A26</f>
        <v>#N/A</v>
      </c>
      <c r="C26" s="22"/>
      <c r="D26" s="22"/>
      <c r="E26" s="22"/>
      <c r="F26" s="22"/>
      <c r="G26" s="24"/>
      <c r="H26" s="22"/>
      <c r="I26" s="22"/>
      <c r="J26" s="22"/>
      <c r="K26" s="22"/>
      <c r="L26" s="22"/>
      <c r="M26" s="46"/>
    </row>
    <row r="27" spans="1:13">
      <c r="A27" s="22"/>
      <c r="B27" s="22"/>
      <c r="C27" s="22"/>
      <c r="D27" s="22"/>
      <c r="E27" s="22"/>
      <c r="F27" s="22"/>
      <c r="G27" s="24"/>
      <c r="H27" s="22"/>
      <c r="I27" s="22"/>
      <c r="J27" s="22"/>
      <c r="K27" s="22"/>
      <c r="L27" s="22"/>
      <c r="M27" s="46"/>
    </row>
    <row r="28" spans="1:13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46"/>
    </row>
    <row r="29" spans="1:13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</row>
    <row r="30" spans="1:13">
      <c r="A30" s="44"/>
      <c r="B30" s="44"/>
      <c r="C30" s="44"/>
      <c r="D30" s="44"/>
      <c r="E30" s="45"/>
      <c r="F30" s="45"/>
      <c r="G30" s="45"/>
      <c r="H30" s="45"/>
      <c r="I30" s="45"/>
      <c r="J30" s="45"/>
      <c r="K30" s="45"/>
      <c r="L30" s="45"/>
      <c r="M30" s="47"/>
    </row>
    <row r="31" spans="1:13" ht="13.5" thickBot="1">
      <c r="A31" s="25"/>
      <c r="B31" s="25"/>
      <c r="C31" s="25"/>
      <c r="D31" s="25"/>
      <c r="E31" s="22"/>
      <c r="F31" s="22"/>
      <c r="G31" s="22"/>
      <c r="H31" s="22"/>
      <c r="I31" s="22"/>
      <c r="J31" s="22"/>
      <c r="K31" s="22"/>
      <c r="L31" s="22"/>
      <c r="M31" s="46"/>
    </row>
    <row r="32" spans="1:13" ht="14.25" thickTop="1" thickBot="1">
      <c r="A32" s="135">
        <v>2</v>
      </c>
      <c r="B32" s="82" t="s">
        <v>26</v>
      </c>
      <c r="C32" s="26" t="s">
        <v>30</v>
      </c>
      <c r="D32" s="25"/>
      <c r="E32" s="22"/>
      <c r="F32" s="22"/>
      <c r="G32" s="22"/>
      <c r="H32" s="22"/>
      <c r="I32" s="22"/>
      <c r="J32" s="22"/>
      <c r="K32" s="22"/>
      <c r="L32" s="22"/>
      <c r="M32" s="46"/>
    </row>
    <row r="33" spans="1:13" ht="13.5" thickBot="1">
      <c r="A33" s="136"/>
      <c r="B33" s="83" t="s">
        <v>17</v>
      </c>
      <c r="C33" s="48">
        <v>131.47999999999999</v>
      </c>
      <c r="D33" s="25"/>
      <c r="E33" s="129" t="s">
        <v>6</v>
      </c>
      <c r="F33" s="130"/>
      <c r="G33" s="22"/>
      <c r="H33" s="105" t="s">
        <v>10</v>
      </c>
      <c r="I33" s="105"/>
      <c r="J33" s="12">
        <f>0.643*C36/E34</f>
        <v>2.9676923076924201E-2</v>
      </c>
      <c r="K33" s="22"/>
      <c r="L33" s="22"/>
      <c r="M33" s="46"/>
    </row>
    <row r="34" spans="1:13" ht="13.5" thickBot="1">
      <c r="A34" s="136"/>
      <c r="B34" s="84" t="s">
        <v>18</v>
      </c>
      <c r="C34" s="49">
        <v>131.51</v>
      </c>
      <c r="D34" s="25"/>
      <c r="E34" s="106">
        <v>1.3</v>
      </c>
      <c r="F34" s="107"/>
      <c r="G34" s="22"/>
      <c r="H34" s="22"/>
      <c r="I34" s="22"/>
      <c r="J34" s="22"/>
      <c r="K34" s="22"/>
      <c r="L34" s="22"/>
      <c r="M34" s="46"/>
    </row>
    <row r="35" spans="1:13" ht="13.5" thickBot="1">
      <c r="A35" s="136"/>
      <c r="B35" s="84" t="s">
        <v>19</v>
      </c>
      <c r="C35" s="49">
        <v>131.44999999999999</v>
      </c>
      <c r="D35" s="25"/>
      <c r="E35" s="22"/>
      <c r="F35" s="22"/>
      <c r="G35" s="22"/>
      <c r="H35" s="22"/>
      <c r="I35" s="22"/>
      <c r="J35" s="22"/>
      <c r="K35" s="22"/>
      <c r="L35" s="22"/>
      <c r="M35" s="46"/>
    </row>
    <row r="36" spans="1:13" ht="13.5" thickBot="1">
      <c r="A36" s="137"/>
      <c r="B36" s="53" t="s">
        <v>9</v>
      </c>
      <c r="C36" s="11">
        <f>C34-C35</f>
        <v>6.0000000000002274E-2</v>
      </c>
      <c r="D36" s="25"/>
      <c r="E36" s="85" t="s">
        <v>22</v>
      </c>
      <c r="F36" s="22"/>
      <c r="G36" s="22"/>
      <c r="H36" s="22"/>
      <c r="I36" s="22"/>
      <c r="J36" s="22"/>
      <c r="K36" s="22"/>
      <c r="L36" s="22"/>
      <c r="M36" s="46"/>
    </row>
    <row r="37" spans="1:13" ht="13.5" thickTop="1">
      <c r="A37" s="25"/>
      <c r="B37" s="25"/>
      <c r="C37" s="25"/>
      <c r="D37" s="25"/>
      <c r="E37" s="30">
        <v>1</v>
      </c>
      <c r="F37" s="22"/>
      <c r="G37" s="22"/>
      <c r="H37" s="22"/>
      <c r="I37" s="22"/>
      <c r="J37" s="22"/>
      <c r="K37" s="22"/>
      <c r="L37" s="22"/>
      <c r="M37" s="46"/>
    </row>
    <row r="38" spans="1:13" ht="13.5" thickBot="1">
      <c r="A38" s="22"/>
      <c r="B38" s="34">
        <v>1</v>
      </c>
      <c r="C38" s="34">
        <v>2</v>
      </c>
      <c r="D38" s="34">
        <v>3</v>
      </c>
      <c r="E38" s="34">
        <v>4</v>
      </c>
      <c r="F38" s="34">
        <v>5</v>
      </c>
      <c r="G38" s="34">
        <v>6</v>
      </c>
      <c r="H38" s="34">
        <v>7</v>
      </c>
      <c r="I38" s="34">
        <v>8</v>
      </c>
      <c r="J38" s="22"/>
      <c r="K38" s="22"/>
      <c r="L38" s="22"/>
      <c r="M38" s="46"/>
    </row>
    <row r="39" spans="1:13" ht="15">
      <c r="A39" s="86" t="s">
        <v>28</v>
      </c>
      <c r="B39" s="87"/>
      <c r="C39" s="88"/>
      <c r="D39" s="88"/>
      <c r="E39" s="88"/>
      <c r="F39" s="88"/>
      <c r="G39" s="88"/>
      <c r="H39" s="88"/>
      <c r="I39" s="88"/>
      <c r="J39" s="22"/>
      <c r="K39" s="22"/>
      <c r="L39" s="22"/>
      <c r="M39" s="46"/>
    </row>
    <row r="40" spans="1:13" ht="15" thickBot="1">
      <c r="A40" s="32">
        <v>1</v>
      </c>
      <c r="B40" s="37"/>
      <c r="C40" s="38"/>
      <c r="D40" s="38"/>
      <c r="E40" s="38"/>
      <c r="F40" s="38"/>
      <c r="G40" s="38"/>
      <c r="H40" s="42"/>
      <c r="I40" s="38"/>
      <c r="J40" s="22"/>
      <c r="K40" s="22"/>
      <c r="L40" s="22"/>
      <c r="M40" s="46"/>
    </row>
    <row r="41" spans="1:13" ht="18.75" thickBot="1">
      <c r="A41" s="32">
        <v>2</v>
      </c>
      <c r="B41" s="39"/>
      <c r="C41" s="38"/>
      <c r="D41" s="38"/>
      <c r="E41" s="38"/>
      <c r="F41" s="38"/>
      <c r="G41" s="38"/>
      <c r="H41" s="42"/>
      <c r="I41" s="38"/>
      <c r="J41" s="22"/>
      <c r="K41" s="28" t="s">
        <v>1</v>
      </c>
      <c r="L41" s="28" t="s">
        <v>16</v>
      </c>
      <c r="M41" s="46"/>
    </row>
    <row r="42" spans="1:13" ht="15" thickBot="1">
      <c r="A42" s="32">
        <v>3</v>
      </c>
      <c r="B42" s="37"/>
      <c r="C42" s="38"/>
      <c r="D42" s="38"/>
      <c r="E42" s="38"/>
      <c r="F42" s="38"/>
      <c r="G42" s="38"/>
      <c r="H42" s="42"/>
      <c r="I42" s="38"/>
      <c r="J42" s="22"/>
      <c r="K42" s="20" t="e">
        <f>C36/B50</f>
        <v>#NUM!</v>
      </c>
      <c r="L42" s="29" t="e">
        <f>MIN(((C34-AVERAGE(B40:I44))/(3*B53)),((AVERAGE(B40:I44)-C35)/(3*B53)))</f>
        <v>#DIV/0!</v>
      </c>
      <c r="M42" s="46"/>
    </row>
    <row r="43" spans="1:13" ht="15" thickBot="1">
      <c r="A43" s="32">
        <v>4</v>
      </c>
      <c r="B43" s="37"/>
      <c r="C43" s="38"/>
      <c r="D43" s="38"/>
      <c r="E43" s="38"/>
      <c r="F43" s="38"/>
      <c r="G43" s="38"/>
      <c r="H43" s="42"/>
      <c r="I43" s="38"/>
      <c r="J43" s="22"/>
      <c r="K43" s="21" t="e">
        <f>IF(K42&gt;E34,"Capable","Non capable")</f>
        <v>#NUM!</v>
      </c>
      <c r="L43" s="21" t="e">
        <f>IF(L42&gt;E37,"Capable","Non Capable")</f>
        <v>#DIV/0!</v>
      </c>
      <c r="M43" s="46"/>
    </row>
    <row r="44" spans="1:13" ht="15" thickBot="1">
      <c r="A44" s="33">
        <v>5</v>
      </c>
      <c r="B44" s="40"/>
      <c r="C44" s="41"/>
      <c r="D44" s="41"/>
      <c r="E44" s="41"/>
      <c r="F44" s="41"/>
      <c r="G44" s="41"/>
      <c r="H44" s="43"/>
      <c r="I44" s="41"/>
      <c r="J44" s="22"/>
      <c r="K44" s="22"/>
      <c r="L44" s="22"/>
      <c r="M44" s="46"/>
    </row>
    <row r="45" spans="1:13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46"/>
    </row>
    <row r="46" spans="1:13" ht="18.75">
      <c r="A46" s="17" t="s">
        <v>24</v>
      </c>
      <c r="B46" s="16">
        <f t="shared" ref="B46:F46" si="1">MAX(B40:B44)-(MIN(B40:B44))</f>
        <v>0</v>
      </c>
      <c r="C46" s="16">
        <f t="shared" si="1"/>
        <v>0</v>
      </c>
      <c r="D46" s="16">
        <f t="shared" si="1"/>
        <v>0</v>
      </c>
      <c r="E46" s="16">
        <f t="shared" si="1"/>
        <v>0</v>
      </c>
      <c r="F46" s="16">
        <f t="shared" si="1"/>
        <v>0</v>
      </c>
      <c r="G46" s="16">
        <f>MAX(G40:G44)-(MIN(G40:G44))</f>
        <v>0</v>
      </c>
      <c r="H46" s="16">
        <f t="shared" ref="H46" si="2">MAX(H40:H44)-(MIN(H40:H44))</f>
        <v>0</v>
      </c>
      <c r="I46" s="16">
        <f>MAX(I40:I44)-(MIN(I40:I44))</f>
        <v>0</v>
      </c>
      <c r="J46" s="18" t="s">
        <v>25</v>
      </c>
      <c r="K46" s="22"/>
      <c r="L46" s="22"/>
      <c r="M46" s="46"/>
    </row>
    <row r="47" spans="1:13">
      <c r="A47" s="22"/>
      <c r="B47" s="22"/>
      <c r="C47" s="22"/>
      <c r="D47" s="22"/>
      <c r="E47" s="22"/>
      <c r="F47" s="22"/>
      <c r="G47" s="22"/>
      <c r="H47" s="22"/>
      <c r="I47" s="22"/>
      <c r="J47" s="19">
        <f>AVERAGE(B46:I46)</f>
        <v>0</v>
      </c>
      <c r="K47" s="22"/>
      <c r="L47" s="22"/>
      <c r="M47" s="46"/>
    </row>
    <row r="48" spans="1:13">
      <c r="A48" s="25"/>
      <c r="B48" s="25"/>
      <c r="C48" s="25"/>
      <c r="D48" s="25"/>
      <c r="E48" s="22"/>
      <c r="F48" s="22"/>
      <c r="G48" s="22"/>
      <c r="H48" s="22"/>
      <c r="I48" s="22"/>
      <c r="K48" s="22"/>
      <c r="L48" s="22"/>
      <c r="M48" s="46"/>
    </row>
    <row r="49" spans="1:13">
      <c r="A49" s="1" t="s">
        <v>7</v>
      </c>
      <c r="B49" s="1" t="s">
        <v>8</v>
      </c>
      <c r="C49" s="25"/>
      <c r="D49" s="25"/>
      <c r="E49" s="22"/>
      <c r="F49" s="22"/>
      <c r="G49" s="22"/>
      <c r="H49" s="22"/>
      <c r="I49" s="22"/>
      <c r="J49" s="22"/>
      <c r="K49" s="22"/>
      <c r="L49" s="22"/>
      <c r="M49" s="46"/>
    </row>
    <row r="50" spans="1:13">
      <c r="A50" s="1" t="e">
        <f>J47/E140</f>
        <v>#NUM!</v>
      </c>
      <c r="B50" s="1" t="e">
        <f>A50*6</f>
        <v>#NUM!</v>
      </c>
      <c r="C50" s="25"/>
      <c r="D50" s="25"/>
      <c r="E50" s="22"/>
      <c r="F50" s="22"/>
      <c r="G50" s="22"/>
      <c r="H50" s="22"/>
      <c r="I50" s="22"/>
      <c r="J50" s="22"/>
      <c r="K50" s="22"/>
      <c r="L50" s="22"/>
      <c r="M50" s="46"/>
    </row>
    <row r="51" spans="1:13">
      <c r="A51" s="22"/>
      <c r="B51" s="22"/>
      <c r="C51" s="25"/>
      <c r="D51" s="25"/>
      <c r="E51" s="22"/>
      <c r="F51" s="22"/>
      <c r="G51" s="22"/>
      <c r="H51" s="22"/>
      <c r="I51" s="22"/>
      <c r="J51" s="22"/>
      <c r="K51" s="22"/>
      <c r="L51" s="22"/>
      <c r="M51" s="46"/>
    </row>
    <row r="52" spans="1:13">
      <c r="A52" s="1" t="s">
        <v>0</v>
      </c>
      <c r="B52" s="1" t="s">
        <v>11</v>
      </c>
      <c r="C52" s="25"/>
      <c r="D52" s="25"/>
      <c r="E52" s="22"/>
      <c r="F52" s="22"/>
      <c r="G52" s="22"/>
      <c r="H52" s="22"/>
      <c r="I52" s="22"/>
      <c r="J52" s="22"/>
      <c r="K52" s="22"/>
      <c r="L52" s="22"/>
      <c r="M52" s="46"/>
    </row>
    <row r="53" spans="1:13">
      <c r="A53" s="1" t="e">
        <f>STDEV(B40:I44)</f>
        <v>#DIV/0!</v>
      </c>
      <c r="B53" s="1" t="e">
        <f>J141*A53</f>
        <v>#N/A</v>
      </c>
      <c r="C53" s="25"/>
      <c r="D53" s="25"/>
      <c r="E53" s="22"/>
      <c r="F53" s="22"/>
      <c r="G53" s="22"/>
      <c r="H53" s="22"/>
      <c r="I53" s="22"/>
      <c r="J53" s="22"/>
      <c r="K53" s="22"/>
      <c r="L53" s="22"/>
      <c r="M53" s="46"/>
    </row>
    <row r="54" spans="1:13">
      <c r="A54" s="25"/>
      <c r="B54" s="25"/>
      <c r="C54" s="25"/>
      <c r="D54" s="25"/>
      <c r="E54" s="22"/>
      <c r="F54" s="22"/>
      <c r="G54" s="22"/>
      <c r="H54" s="22"/>
      <c r="I54" s="22"/>
      <c r="J54" s="22"/>
      <c r="K54" s="22"/>
      <c r="L54" s="22"/>
      <c r="M54" s="46"/>
    </row>
    <row r="55" spans="1:13">
      <c r="A55" s="25"/>
      <c r="B55" s="25"/>
      <c r="C55" s="25"/>
      <c r="D55" s="25"/>
      <c r="E55" s="22"/>
      <c r="F55" s="22"/>
      <c r="G55" s="22"/>
      <c r="H55" s="22"/>
      <c r="I55" s="22"/>
      <c r="J55" s="22"/>
      <c r="K55" s="22"/>
      <c r="L55" s="22"/>
      <c r="M55" s="46"/>
    </row>
    <row r="56" spans="1:13">
      <c r="A56" s="44"/>
      <c r="B56" s="44"/>
      <c r="C56" s="44"/>
      <c r="D56" s="44"/>
      <c r="E56" s="45"/>
      <c r="F56" s="45"/>
      <c r="G56" s="45"/>
      <c r="H56" s="45"/>
      <c r="I56" s="45"/>
      <c r="J56" s="45"/>
      <c r="K56" s="45"/>
      <c r="L56" s="45"/>
      <c r="M56" s="47"/>
    </row>
    <row r="57" spans="1:13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46"/>
    </row>
    <row r="58" spans="1:13">
      <c r="A58" s="22"/>
      <c r="B58" s="22"/>
      <c r="C58" s="22"/>
      <c r="D58" s="54"/>
      <c r="E58" s="22"/>
      <c r="F58" s="22"/>
      <c r="G58" s="22"/>
      <c r="H58" s="22"/>
      <c r="I58" s="22"/>
      <c r="J58" s="22"/>
      <c r="K58" s="22"/>
      <c r="L58" s="22"/>
      <c r="M58" s="46"/>
    </row>
    <row r="59" spans="1:13" ht="13.5" thickBot="1">
      <c r="A59" s="10" t="s">
        <v>21</v>
      </c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46"/>
    </row>
    <row r="60" spans="1:13" ht="14.25" thickTop="1" thickBot="1">
      <c r="A60" s="138">
        <v>3</v>
      </c>
      <c r="B60" s="89" t="s">
        <v>26</v>
      </c>
      <c r="C60" s="26" t="s">
        <v>30</v>
      </c>
      <c r="D60" s="22"/>
      <c r="E60" s="22"/>
      <c r="F60" s="22"/>
      <c r="G60" s="22"/>
      <c r="H60" s="22"/>
      <c r="I60" s="22"/>
      <c r="J60" s="22"/>
      <c r="K60" s="22"/>
      <c r="L60" s="22"/>
      <c r="M60" s="46"/>
    </row>
    <row r="61" spans="1:13" ht="13.5" thickBot="1">
      <c r="A61" s="139"/>
      <c r="B61" s="90" t="s">
        <v>17</v>
      </c>
      <c r="C61" s="48">
        <v>127.075</v>
      </c>
      <c r="D61" s="22"/>
      <c r="E61" s="131" t="s">
        <v>6</v>
      </c>
      <c r="F61" s="132"/>
      <c r="G61" s="22"/>
      <c r="H61" s="105" t="s">
        <v>10</v>
      </c>
      <c r="I61" s="105"/>
      <c r="J61" s="12">
        <f>0.643*C64/E62</f>
        <v>2.9676923076924201E-2</v>
      </c>
      <c r="K61" s="22"/>
      <c r="L61" s="22"/>
      <c r="M61" s="46"/>
    </row>
    <row r="62" spans="1:13" ht="13.5" thickBot="1">
      <c r="A62" s="139"/>
      <c r="B62" s="91" t="s">
        <v>18</v>
      </c>
      <c r="C62" s="49">
        <v>127.105</v>
      </c>
      <c r="D62" s="22"/>
      <c r="E62" s="106">
        <v>1.3</v>
      </c>
      <c r="F62" s="107"/>
      <c r="G62" s="22"/>
      <c r="H62" s="22"/>
      <c r="I62" s="22"/>
      <c r="J62" s="22"/>
      <c r="K62" s="22"/>
      <c r="L62" s="22"/>
      <c r="M62" s="46"/>
    </row>
    <row r="63" spans="1:13" ht="13.5" thickBot="1">
      <c r="A63" s="139"/>
      <c r="B63" s="91" t="s">
        <v>19</v>
      </c>
      <c r="C63" s="49">
        <v>127.045</v>
      </c>
      <c r="D63" s="22"/>
      <c r="E63" s="22"/>
      <c r="F63" s="22"/>
      <c r="G63" s="22"/>
      <c r="H63" s="22"/>
      <c r="I63" s="22"/>
      <c r="J63" s="22"/>
      <c r="K63" s="22"/>
      <c r="L63" s="22"/>
      <c r="M63" s="46"/>
    </row>
    <row r="64" spans="1:13" ht="13.5" thickBot="1">
      <c r="A64" s="140"/>
      <c r="B64" s="53" t="s">
        <v>9</v>
      </c>
      <c r="C64" s="11">
        <f>C62-C63</f>
        <v>6.0000000000002274E-2</v>
      </c>
      <c r="D64" s="22"/>
      <c r="E64" s="92" t="s">
        <v>22</v>
      </c>
      <c r="F64" s="22"/>
      <c r="G64" s="22"/>
      <c r="H64" s="22"/>
      <c r="I64" s="22"/>
      <c r="J64" s="22"/>
      <c r="K64" s="22"/>
      <c r="L64" s="22"/>
      <c r="M64" s="46"/>
    </row>
    <row r="65" spans="1:13" ht="13.5" thickTop="1">
      <c r="A65" s="22"/>
      <c r="B65" s="22"/>
      <c r="C65" s="22"/>
      <c r="D65" s="22"/>
      <c r="E65" s="30">
        <v>1</v>
      </c>
      <c r="F65" s="22"/>
      <c r="G65" s="22"/>
      <c r="H65" s="22"/>
      <c r="I65" s="22"/>
      <c r="J65" s="22"/>
      <c r="K65" s="22"/>
      <c r="L65" s="22"/>
      <c r="M65" s="46"/>
    </row>
    <row r="66" spans="1:13" ht="13.5" thickBot="1">
      <c r="A66" s="22"/>
      <c r="B66" s="34">
        <v>1</v>
      </c>
      <c r="C66" s="34">
        <v>2</v>
      </c>
      <c r="D66" s="34">
        <v>3</v>
      </c>
      <c r="E66" s="34">
        <v>4</v>
      </c>
      <c r="F66" s="34">
        <v>5</v>
      </c>
      <c r="G66" s="34">
        <v>6</v>
      </c>
      <c r="H66" s="34">
        <v>7</v>
      </c>
      <c r="I66" s="34">
        <v>8</v>
      </c>
      <c r="J66" s="22"/>
      <c r="K66" s="22"/>
      <c r="L66" s="22"/>
      <c r="M66" s="46"/>
    </row>
    <row r="67" spans="1:13" ht="15">
      <c r="A67" s="93" t="s">
        <v>28</v>
      </c>
      <c r="B67" s="94"/>
      <c r="C67" s="95"/>
      <c r="D67" s="95"/>
      <c r="E67" s="95"/>
      <c r="F67" s="95"/>
      <c r="G67" s="95"/>
      <c r="H67" s="95"/>
      <c r="I67" s="95"/>
      <c r="J67" s="22"/>
      <c r="K67" s="22"/>
      <c r="L67" s="22"/>
      <c r="M67" s="46"/>
    </row>
    <row r="68" spans="1:13" ht="15" thickBot="1">
      <c r="A68" s="32">
        <v>1</v>
      </c>
      <c r="B68" s="37"/>
      <c r="C68" s="38"/>
      <c r="D68" s="38"/>
      <c r="E68" s="38"/>
      <c r="F68" s="38"/>
      <c r="G68" s="38"/>
      <c r="H68" s="42"/>
      <c r="I68" s="38"/>
      <c r="J68" s="22"/>
      <c r="K68" s="22"/>
      <c r="L68" s="22"/>
      <c r="M68" s="46"/>
    </row>
    <row r="69" spans="1:13" ht="18.75" thickBot="1">
      <c r="A69" s="32">
        <v>2</v>
      </c>
      <c r="B69" s="39"/>
      <c r="C69" s="38"/>
      <c r="D69" s="38"/>
      <c r="E69" s="38"/>
      <c r="F69" s="38"/>
      <c r="G69" s="38"/>
      <c r="H69" s="42"/>
      <c r="I69" s="38"/>
      <c r="J69" s="22"/>
      <c r="K69" s="28" t="s">
        <v>1</v>
      </c>
      <c r="L69" s="28" t="s">
        <v>16</v>
      </c>
      <c r="M69" s="46"/>
    </row>
    <row r="70" spans="1:13" ht="15" thickBot="1">
      <c r="A70" s="32">
        <v>3</v>
      </c>
      <c r="B70" s="37"/>
      <c r="C70" s="38"/>
      <c r="D70" s="38"/>
      <c r="E70" s="38"/>
      <c r="F70" s="38"/>
      <c r="G70" s="38"/>
      <c r="H70" s="42"/>
      <c r="I70" s="38"/>
      <c r="J70" s="22"/>
      <c r="K70" s="20" t="e">
        <f>C64/B79</f>
        <v>#NUM!</v>
      </c>
      <c r="L70" s="29" t="e">
        <f>MIN(((C62-AVERAGE(B68:I72))/(3*B82)),((AVERAGE(B68:I72)-C63)/(3*B82)))</f>
        <v>#DIV/0!</v>
      </c>
      <c r="M70" s="46"/>
    </row>
    <row r="71" spans="1:13" ht="15" thickBot="1">
      <c r="A71" s="32">
        <v>4</v>
      </c>
      <c r="B71" s="37"/>
      <c r="C71" s="38"/>
      <c r="D71" s="38"/>
      <c r="E71" s="38"/>
      <c r="F71" s="38"/>
      <c r="G71" s="38"/>
      <c r="H71" s="42"/>
      <c r="I71" s="38"/>
      <c r="J71" s="22"/>
      <c r="K71" s="21" t="e">
        <f>IF(K70&gt;E62,"Capable","Non capable")</f>
        <v>#NUM!</v>
      </c>
      <c r="L71" s="21" t="e">
        <f>IF(L70&gt;E65,"Capable","Non Capable")</f>
        <v>#DIV/0!</v>
      </c>
      <c r="M71" s="46"/>
    </row>
    <row r="72" spans="1:13" ht="15" thickBot="1">
      <c r="A72" s="33">
        <v>5</v>
      </c>
      <c r="B72" s="40"/>
      <c r="C72" s="41"/>
      <c r="D72" s="41"/>
      <c r="E72" s="41"/>
      <c r="F72" s="41"/>
      <c r="G72" s="41"/>
      <c r="H72" s="43"/>
      <c r="I72" s="41"/>
      <c r="J72" s="22"/>
      <c r="K72" s="22"/>
      <c r="L72" s="22"/>
      <c r="M72" s="46"/>
    </row>
    <row r="73" spans="1:13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46"/>
    </row>
    <row r="74" spans="1:13" ht="18.75">
      <c r="A74" s="17" t="s">
        <v>24</v>
      </c>
      <c r="B74" s="16">
        <f t="shared" ref="B74:F74" si="3">MAX(B68:B72)-(MIN(B68:B72))</f>
        <v>0</v>
      </c>
      <c r="C74" s="16">
        <f t="shared" si="3"/>
        <v>0</v>
      </c>
      <c r="D74" s="16">
        <f t="shared" si="3"/>
        <v>0</v>
      </c>
      <c r="E74" s="16">
        <f t="shared" si="3"/>
        <v>0</v>
      </c>
      <c r="F74" s="16">
        <f t="shared" si="3"/>
        <v>0</v>
      </c>
      <c r="G74" s="16">
        <f>MAX(G68:G72)-(MIN(G68:G72))</f>
        <v>0</v>
      </c>
      <c r="H74" s="16">
        <f t="shared" ref="H74" si="4">MAX(H68:H72)-(MIN(H68:H72))</f>
        <v>0</v>
      </c>
      <c r="I74" s="16">
        <f>MAX(I68:I72)-(MIN(I68:I72))</f>
        <v>0</v>
      </c>
      <c r="J74" s="18" t="s">
        <v>25</v>
      </c>
      <c r="K74" s="22"/>
      <c r="L74" s="22"/>
      <c r="M74" s="46"/>
    </row>
    <row r="75" spans="1:13">
      <c r="A75" s="22"/>
      <c r="B75" s="22"/>
      <c r="C75" s="22"/>
      <c r="D75" s="22"/>
      <c r="E75" s="22"/>
      <c r="F75" s="22"/>
      <c r="G75" s="22"/>
      <c r="H75" s="22"/>
      <c r="I75" s="22"/>
      <c r="J75" s="19">
        <f>AVERAGE(B74:I74)</f>
        <v>0</v>
      </c>
      <c r="K75" s="22"/>
      <c r="L75" s="22"/>
      <c r="M75" s="46"/>
    </row>
    <row r="76" spans="1:13">
      <c r="A76" s="23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46"/>
    </row>
    <row r="77" spans="1:13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46"/>
    </row>
    <row r="78" spans="1:13">
      <c r="A78" s="1" t="s">
        <v>7</v>
      </c>
      <c r="B78" s="1" t="s">
        <v>8</v>
      </c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46"/>
    </row>
    <row r="79" spans="1:13">
      <c r="A79" s="1" t="e">
        <f>J75/E160</f>
        <v>#NUM!</v>
      </c>
      <c r="B79" s="1" t="e">
        <f>A79*6</f>
        <v>#NUM!</v>
      </c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46"/>
    </row>
    <row r="80" spans="1:13">
      <c r="A80" s="22"/>
      <c r="B80" s="22"/>
      <c r="C80" s="22"/>
      <c r="D80" s="22"/>
      <c r="E80" s="22"/>
      <c r="F80" s="22"/>
      <c r="G80" s="24"/>
      <c r="H80" s="22"/>
      <c r="I80" s="22"/>
      <c r="J80" s="22"/>
      <c r="K80" s="22"/>
      <c r="L80" s="22"/>
      <c r="M80" s="46"/>
    </row>
    <row r="81" spans="1:13">
      <c r="A81" s="1" t="s">
        <v>0</v>
      </c>
      <c r="B81" s="1" t="s">
        <v>11</v>
      </c>
      <c r="C81" s="22"/>
      <c r="D81" s="22"/>
      <c r="E81" s="22"/>
      <c r="F81" s="22"/>
      <c r="G81" s="24"/>
      <c r="H81" s="22"/>
      <c r="I81" s="22"/>
      <c r="J81" s="22"/>
      <c r="K81" s="22"/>
      <c r="L81" s="22"/>
      <c r="M81" s="46"/>
    </row>
    <row r="82" spans="1:13">
      <c r="A82" s="1" t="e">
        <f>STDEV(B68:I72)</f>
        <v>#DIV/0!</v>
      </c>
      <c r="B82" s="1" t="e">
        <f>J161*A82</f>
        <v>#N/A</v>
      </c>
      <c r="C82" s="22"/>
      <c r="D82" s="22"/>
      <c r="E82" s="22"/>
      <c r="F82" s="22"/>
      <c r="G82" s="24"/>
      <c r="H82" s="22"/>
      <c r="I82" s="22"/>
      <c r="J82" s="22"/>
      <c r="K82" s="22"/>
      <c r="L82" s="22"/>
      <c r="M82" s="46"/>
    </row>
    <row r="83" spans="1:13">
      <c r="A83" s="22"/>
      <c r="B83" s="22"/>
      <c r="C83" s="22"/>
      <c r="D83" s="22"/>
      <c r="E83" s="22"/>
      <c r="F83" s="22"/>
      <c r="G83" s="24"/>
      <c r="H83" s="22"/>
      <c r="I83" s="22"/>
      <c r="J83" s="22"/>
      <c r="K83" s="22"/>
      <c r="L83" s="22"/>
      <c r="M83" s="46"/>
    </row>
    <row r="84" spans="1:13">
      <c r="A84" s="44"/>
      <c r="B84" s="44"/>
      <c r="C84" s="44"/>
      <c r="D84" s="44"/>
      <c r="E84" s="45"/>
      <c r="F84" s="45"/>
      <c r="G84" s="45"/>
      <c r="H84" s="45"/>
      <c r="I84" s="45"/>
      <c r="J84" s="45"/>
      <c r="K84" s="45"/>
      <c r="L84" s="45"/>
      <c r="M84" s="47"/>
    </row>
    <row r="85" spans="1:13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46"/>
    </row>
    <row r="86" spans="1:13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46"/>
    </row>
    <row r="87" spans="1:13">
      <c r="A87" s="22"/>
      <c r="B87" s="22"/>
      <c r="C87" s="22"/>
      <c r="D87" s="54"/>
      <c r="E87" s="22"/>
      <c r="F87" s="22"/>
      <c r="G87" s="22"/>
      <c r="H87" s="22"/>
      <c r="I87" s="22"/>
      <c r="J87" s="22"/>
      <c r="K87" s="22"/>
      <c r="L87" s="22"/>
      <c r="M87" s="46"/>
    </row>
    <row r="88" spans="1:13" ht="13.5" thickBot="1">
      <c r="A88" s="10" t="s">
        <v>21</v>
      </c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46"/>
    </row>
    <row r="89" spans="1:13" ht="14.25" thickTop="1" thickBot="1">
      <c r="A89" s="126">
        <v>4</v>
      </c>
      <c r="B89" s="75" t="s">
        <v>26</v>
      </c>
      <c r="C89" s="26" t="s">
        <v>30</v>
      </c>
      <c r="D89" s="22"/>
      <c r="E89" s="22"/>
      <c r="F89" s="22"/>
      <c r="G89" s="22"/>
      <c r="H89" s="22"/>
      <c r="I89" s="22"/>
      <c r="J89" s="22"/>
      <c r="K89" s="22"/>
      <c r="L89" s="22"/>
      <c r="M89" s="46"/>
    </row>
    <row r="90" spans="1:13" ht="13.5" thickBot="1">
      <c r="A90" s="127"/>
      <c r="B90" s="76" t="s">
        <v>17</v>
      </c>
      <c r="C90" s="48">
        <v>120.063</v>
      </c>
      <c r="D90" s="22"/>
      <c r="E90" s="124" t="s">
        <v>6</v>
      </c>
      <c r="F90" s="125"/>
      <c r="G90" s="22"/>
      <c r="H90" s="105" t="s">
        <v>10</v>
      </c>
      <c r="I90" s="105"/>
      <c r="J90" s="12">
        <f>0.643*C93/E91</f>
        <v>2.9676923076924201E-2</v>
      </c>
      <c r="K90" s="22"/>
      <c r="L90" s="22"/>
      <c r="M90" s="46"/>
    </row>
    <row r="91" spans="1:13" ht="13.5" thickBot="1">
      <c r="A91" s="127"/>
      <c r="B91" s="77" t="s">
        <v>18</v>
      </c>
      <c r="C91" s="49">
        <v>120.093</v>
      </c>
      <c r="D91" s="22"/>
      <c r="E91" s="106">
        <v>1.3</v>
      </c>
      <c r="F91" s="107"/>
      <c r="G91" s="22"/>
      <c r="H91" s="22"/>
      <c r="I91" s="22"/>
      <c r="J91" s="22"/>
      <c r="K91" s="22"/>
      <c r="L91" s="22"/>
      <c r="M91" s="46"/>
    </row>
    <row r="92" spans="1:13" ht="13.5" thickBot="1">
      <c r="A92" s="127"/>
      <c r="B92" s="77" t="s">
        <v>19</v>
      </c>
      <c r="C92" s="49">
        <v>120.033</v>
      </c>
      <c r="D92" s="22"/>
      <c r="E92" s="22"/>
      <c r="F92" s="22"/>
      <c r="G92" s="22"/>
      <c r="H92" s="22"/>
      <c r="I92" s="22"/>
      <c r="J92" s="22"/>
      <c r="K92" s="22"/>
      <c r="L92" s="22"/>
      <c r="M92" s="46"/>
    </row>
    <row r="93" spans="1:13" ht="13.5" thickBot="1">
      <c r="A93" s="128"/>
      <c r="B93" s="53" t="s">
        <v>9</v>
      </c>
      <c r="C93" s="11">
        <f>C91-C92</f>
        <v>6.0000000000002274E-2</v>
      </c>
      <c r="D93" s="22"/>
      <c r="E93" s="78" t="s">
        <v>22</v>
      </c>
      <c r="F93" s="22"/>
      <c r="G93" s="22"/>
      <c r="H93" s="22"/>
      <c r="I93" s="22"/>
      <c r="J93" s="22"/>
      <c r="K93" s="22"/>
      <c r="L93" s="22"/>
      <c r="M93" s="46"/>
    </row>
    <row r="94" spans="1:13" ht="13.5" thickTop="1">
      <c r="A94" s="22"/>
      <c r="B94" s="22"/>
      <c r="C94" s="22"/>
      <c r="D94" s="22"/>
      <c r="E94" s="30">
        <v>1</v>
      </c>
      <c r="F94" s="22"/>
      <c r="G94" s="22"/>
      <c r="H94" s="22"/>
      <c r="I94" s="22"/>
      <c r="J94" s="22"/>
      <c r="K94" s="22"/>
      <c r="L94" s="22"/>
      <c r="M94" s="46"/>
    </row>
    <row r="95" spans="1:13" ht="13.5" thickBot="1">
      <c r="A95" s="22"/>
      <c r="B95" s="34">
        <v>1</v>
      </c>
      <c r="C95" s="34">
        <v>2</v>
      </c>
      <c r="D95" s="34">
        <v>3</v>
      </c>
      <c r="E95" s="34">
        <v>4</v>
      </c>
      <c r="F95" s="34">
        <v>5</v>
      </c>
      <c r="G95" s="34">
        <v>6</v>
      </c>
      <c r="H95" s="34">
        <v>7</v>
      </c>
      <c r="I95" s="34">
        <v>8</v>
      </c>
      <c r="J95" s="22"/>
      <c r="K95" s="22"/>
      <c r="L95" s="22"/>
      <c r="M95" s="46"/>
    </row>
    <row r="96" spans="1:13" ht="15">
      <c r="A96" s="79" t="s">
        <v>28</v>
      </c>
      <c r="B96" s="80"/>
      <c r="C96" s="81"/>
      <c r="D96" s="81"/>
      <c r="E96" s="81"/>
      <c r="F96" s="81"/>
      <c r="G96" s="81"/>
      <c r="H96" s="81"/>
      <c r="I96" s="81"/>
      <c r="J96" s="22"/>
      <c r="K96" s="22"/>
      <c r="L96" s="22"/>
      <c r="M96" s="46"/>
    </row>
    <row r="97" spans="1:13" ht="15" thickBot="1">
      <c r="A97" s="32">
        <v>1</v>
      </c>
      <c r="B97" s="37"/>
      <c r="C97" s="38"/>
      <c r="D97" s="38"/>
      <c r="E97" s="38"/>
      <c r="F97" s="38"/>
      <c r="G97" s="38"/>
      <c r="H97" s="42"/>
      <c r="I97" s="38"/>
      <c r="J97" s="22"/>
      <c r="K97" s="22"/>
      <c r="L97" s="22"/>
      <c r="M97" s="46"/>
    </row>
    <row r="98" spans="1:13" ht="18.75" thickBot="1">
      <c r="A98" s="32">
        <v>2</v>
      </c>
      <c r="B98" s="39"/>
      <c r="C98" s="38"/>
      <c r="D98" s="38"/>
      <c r="E98" s="38"/>
      <c r="F98" s="38"/>
      <c r="G98" s="38"/>
      <c r="H98" s="42"/>
      <c r="I98" s="38"/>
      <c r="J98" s="22"/>
      <c r="K98" s="28" t="s">
        <v>1</v>
      </c>
      <c r="L98" s="28" t="s">
        <v>16</v>
      </c>
      <c r="M98" s="46"/>
    </row>
    <row r="99" spans="1:13" ht="15" thickBot="1">
      <c r="A99" s="32">
        <v>3</v>
      </c>
      <c r="B99" s="37"/>
      <c r="C99" s="38"/>
      <c r="D99" s="38"/>
      <c r="E99" s="38"/>
      <c r="F99" s="38"/>
      <c r="G99" s="38"/>
      <c r="H99" s="42"/>
      <c r="I99" s="38"/>
      <c r="J99" s="22"/>
      <c r="K99" s="20" t="e">
        <f>C93/B108</f>
        <v>#NUM!</v>
      </c>
      <c r="L99" s="29" t="e">
        <f>MIN(((C91-AVERAGE(B97:I101))/(3*B111)),((AVERAGE(B97:I101)-C92)/(3*B111)))</f>
        <v>#DIV/0!</v>
      </c>
      <c r="M99" s="46"/>
    </row>
    <row r="100" spans="1:13" ht="15" thickBot="1">
      <c r="A100" s="32">
        <v>4</v>
      </c>
      <c r="B100" s="37"/>
      <c r="C100" s="38"/>
      <c r="D100" s="38"/>
      <c r="E100" s="38"/>
      <c r="F100" s="38"/>
      <c r="G100" s="38"/>
      <c r="H100" s="42"/>
      <c r="I100" s="38"/>
      <c r="J100" s="22"/>
      <c r="K100" s="21" t="e">
        <f>IF(K99&gt;E91,"Capable","Non capable")</f>
        <v>#NUM!</v>
      </c>
      <c r="L100" s="21" t="e">
        <f>IF(L99&gt;E94,"Capable","Non Capable")</f>
        <v>#DIV/0!</v>
      </c>
      <c r="M100" s="46"/>
    </row>
    <row r="101" spans="1:13" ht="15" thickBot="1">
      <c r="A101" s="33">
        <v>5</v>
      </c>
      <c r="B101" s="40"/>
      <c r="C101" s="41"/>
      <c r="D101" s="41"/>
      <c r="E101" s="41"/>
      <c r="F101" s="41"/>
      <c r="G101" s="41"/>
      <c r="H101" s="43"/>
      <c r="I101" s="41"/>
      <c r="J101" s="22"/>
      <c r="K101" s="22"/>
      <c r="L101" s="22"/>
      <c r="M101" s="46"/>
    </row>
    <row r="102" spans="1:13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46"/>
    </row>
    <row r="103" spans="1:13" ht="18.75">
      <c r="A103" s="17" t="s">
        <v>24</v>
      </c>
      <c r="B103" s="16">
        <f t="shared" ref="B103:F103" si="5">MAX(B97:B101)-(MIN(B97:B101))</f>
        <v>0</v>
      </c>
      <c r="C103" s="16">
        <f t="shared" si="5"/>
        <v>0</v>
      </c>
      <c r="D103" s="16">
        <f t="shared" si="5"/>
        <v>0</v>
      </c>
      <c r="E103" s="16">
        <f t="shared" si="5"/>
        <v>0</v>
      </c>
      <c r="F103" s="16">
        <f t="shared" si="5"/>
        <v>0</v>
      </c>
      <c r="G103" s="16">
        <f>MAX(G97:G101)-(MIN(G97:G101))</f>
        <v>0</v>
      </c>
      <c r="H103" s="16">
        <f t="shared" ref="H103" si="6">MAX(H97:H101)-(MIN(H97:H101))</f>
        <v>0</v>
      </c>
      <c r="I103" s="16">
        <f>MAX(I97:I101)-(MIN(I97:I101))</f>
        <v>0</v>
      </c>
      <c r="J103" s="18" t="s">
        <v>25</v>
      </c>
      <c r="K103" s="22"/>
      <c r="L103" s="22"/>
      <c r="M103" s="46"/>
    </row>
    <row r="104" spans="1:13">
      <c r="A104" s="22"/>
      <c r="B104" s="22"/>
      <c r="C104" s="22"/>
      <c r="D104" s="22"/>
      <c r="E104" s="22"/>
      <c r="F104" s="22"/>
      <c r="G104" s="22"/>
      <c r="H104" s="22"/>
      <c r="I104" s="22"/>
      <c r="J104" s="19">
        <f>AVERAGE(B103:I103)</f>
        <v>0</v>
      </c>
      <c r="K104" s="22"/>
      <c r="L104" s="22"/>
      <c r="M104" s="46"/>
    </row>
    <row r="105" spans="1:13">
      <c r="A105" s="23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46"/>
    </row>
    <row r="106" spans="1:13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46"/>
    </row>
    <row r="107" spans="1:13">
      <c r="A107" s="1" t="s">
        <v>7</v>
      </c>
      <c r="B107" s="1" t="s">
        <v>8</v>
      </c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46"/>
    </row>
    <row r="108" spans="1:13">
      <c r="A108" s="1" t="e">
        <f>J104/E181</f>
        <v>#NUM!</v>
      </c>
      <c r="B108" s="1" t="e">
        <f>A108*6</f>
        <v>#NUM!</v>
      </c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46"/>
    </row>
    <row r="109" spans="1:13">
      <c r="A109" s="22"/>
      <c r="B109" s="22"/>
      <c r="C109" s="22"/>
      <c r="D109" s="22"/>
      <c r="E109" s="22"/>
      <c r="F109" s="22"/>
      <c r="G109" s="24"/>
      <c r="H109" s="22"/>
      <c r="I109" s="22"/>
      <c r="J109" s="22"/>
      <c r="K109" s="22"/>
      <c r="L109" s="22"/>
      <c r="M109" s="46"/>
    </row>
    <row r="110" spans="1:13">
      <c r="A110" s="1" t="s">
        <v>0</v>
      </c>
      <c r="B110" s="1" t="s">
        <v>11</v>
      </c>
      <c r="C110" s="22"/>
      <c r="D110" s="22"/>
      <c r="E110" s="22"/>
      <c r="F110" s="22"/>
      <c r="G110" s="24"/>
      <c r="H110" s="22"/>
      <c r="I110" s="22"/>
      <c r="J110" s="22"/>
      <c r="K110" s="22"/>
      <c r="L110" s="22"/>
      <c r="M110" s="46"/>
    </row>
    <row r="111" spans="1:13">
      <c r="A111" s="1" t="e">
        <f>STDEV(B97:I101)</f>
        <v>#DIV/0!</v>
      </c>
      <c r="B111" s="1" t="e">
        <f>J182*A111</f>
        <v>#N/A</v>
      </c>
      <c r="C111" s="22"/>
      <c r="D111" s="22"/>
      <c r="E111" s="22"/>
      <c r="F111" s="22"/>
      <c r="G111" s="24"/>
      <c r="H111" s="22"/>
      <c r="I111" s="22"/>
      <c r="J111" s="22"/>
      <c r="K111" s="22"/>
      <c r="L111" s="22"/>
      <c r="M111" s="46"/>
    </row>
    <row r="112" spans="1:13" ht="13.5" thickBot="1">
      <c r="A112" s="58"/>
      <c r="B112" s="58"/>
      <c r="C112" s="58"/>
      <c r="D112" s="58"/>
      <c r="E112" s="58"/>
      <c r="F112" s="58"/>
      <c r="G112" s="58"/>
      <c r="H112" s="58"/>
      <c r="I112" s="58"/>
      <c r="J112" s="58"/>
      <c r="K112" s="58"/>
      <c r="L112" s="58"/>
      <c r="M112" s="59"/>
    </row>
    <row r="113" spans="1:11" ht="14.25" hidden="1" thickTop="1" thickBot="1">
      <c r="A113" s="60" t="s">
        <v>23</v>
      </c>
      <c r="B113" s="2"/>
      <c r="C113" s="2"/>
      <c r="D113" s="2"/>
    </row>
    <row r="114" spans="1:11" ht="13.5" hidden="1" thickTop="1">
      <c r="A114" s="121">
        <v>1</v>
      </c>
      <c r="B114" s="13"/>
      <c r="C114" s="13"/>
      <c r="D114" s="13"/>
      <c r="E114" s="13"/>
      <c r="F114" s="13"/>
      <c r="G114" s="13"/>
      <c r="H114" s="13"/>
      <c r="I114" s="13"/>
      <c r="J114" s="13"/>
      <c r="K114" s="5"/>
    </row>
    <row r="115" spans="1:11" hidden="1">
      <c r="A115" s="122"/>
      <c r="B115" s="2" t="s">
        <v>20</v>
      </c>
      <c r="C115" s="2"/>
      <c r="D115" s="2"/>
      <c r="E115" s="2"/>
      <c r="F115" s="2"/>
      <c r="G115" s="2"/>
      <c r="H115" s="2"/>
      <c r="I115" s="2"/>
      <c r="J115" s="2"/>
      <c r="K115" s="7"/>
    </row>
    <row r="116" spans="1:11" ht="13.5" hidden="1" thickBot="1">
      <c r="A116" s="122"/>
      <c r="B116" s="2" t="e">
        <f>((MAX(B12:I16)-(MIN(B12:I16)))/B118)</f>
        <v>#NUM!</v>
      </c>
      <c r="C116" s="2"/>
      <c r="D116" s="2"/>
      <c r="E116" s="2"/>
      <c r="F116" s="2"/>
      <c r="G116" s="2"/>
      <c r="H116" s="2"/>
      <c r="I116" s="2"/>
      <c r="J116" s="2"/>
      <c r="K116" s="7"/>
    </row>
    <row r="117" spans="1:11" ht="13.5" hidden="1" thickBot="1">
      <c r="A117" s="122"/>
      <c r="B117" s="2" t="s">
        <v>2</v>
      </c>
      <c r="C117" s="4" t="s">
        <v>4</v>
      </c>
      <c r="D117" s="5" t="s">
        <v>5</v>
      </c>
      <c r="E117" s="2" t="s">
        <v>3</v>
      </c>
      <c r="F117" s="2"/>
      <c r="G117" s="2"/>
      <c r="H117" s="2"/>
      <c r="I117" s="2"/>
      <c r="J117" s="2"/>
      <c r="K117" s="7"/>
    </row>
    <row r="118" spans="1:11" ht="13.5" hidden="1" thickBot="1">
      <c r="A118" s="123"/>
      <c r="B118" s="2" t="e">
        <f>ROUNDUP(1+(10*LOG10(COUNTA(B12:I16))/3),0)</f>
        <v>#NUM!</v>
      </c>
      <c r="C118" s="6">
        <v>6</v>
      </c>
      <c r="D118" s="7">
        <v>1.746</v>
      </c>
      <c r="E118" s="2" t="e">
        <f>VLOOKUP(B118,C118:D128,2,TRUE)</f>
        <v>#NUM!</v>
      </c>
      <c r="F118" s="2"/>
      <c r="G118" s="2" t="s">
        <v>12</v>
      </c>
      <c r="H118" s="4" t="s">
        <v>13</v>
      </c>
      <c r="I118" s="5" t="s">
        <v>14</v>
      </c>
      <c r="J118" s="2" t="s">
        <v>15</v>
      </c>
      <c r="K118" s="7"/>
    </row>
    <row r="119" spans="1:11" ht="13.5" hidden="1" thickTop="1">
      <c r="A119" s="56"/>
      <c r="B119" s="2"/>
      <c r="C119" s="6">
        <v>7</v>
      </c>
      <c r="D119" s="7">
        <v>1.7889999999999999</v>
      </c>
      <c r="E119" s="2"/>
      <c r="F119" s="2"/>
      <c r="G119" s="2">
        <f>COUNTA(B12:I16)</f>
        <v>0</v>
      </c>
      <c r="H119" s="6">
        <v>30</v>
      </c>
      <c r="I119" s="7">
        <v>1.28</v>
      </c>
      <c r="J119" s="2" t="e">
        <f>VLOOKUP(G119,H119:I129,2,TRUE)</f>
        <v>#N/A</v>
      </c>
      <c r="K119" s="7"/>
    </row>
    <row r="120" spans="1:11" hidden="1">
      <c r="A120" s="57"/>
      <c r="B120" s="2"/>
      <c r="C120" s="6">
        <v>8</v>
      </c>
      <c r="D120" s="7">
        <v>1.8240000000000001</v>
      </c>
      <c r="E120" s="2"/>
      <c r="F120" s="2"/>
      <c r="G120" s="2"/>
      <c r="H120" s="6">
        <v>35</v>
      </c>
      <c r="I120" s="7">
        <v>1.26</v>
      </c>
      <c r="J120" s="2"/>
      <c r="K120" s="7"/>
    </row>
    <row r="121" spans="1:11" hidden="1">
      <c r="A121" s="57"/>
      <c r="B121" s="2"/>
      <c r="C121" s="6">
        <v>9</v>
      </c>
      <c r="D121" s="7">
        <v>1.8520000000000001</v>
      </c>
      <c r="E121" s="2"/>
      <c r="F121" s="2"/>
      <c r="G121" s="2"/>
      <c r="H121" s="6">
        <v>40</v>
      </c>
      <c r="I121" s="7">
        <v>1.24</v>
      </c>
      <c r="J121" s="2"/>
      <c r="K121" s="7"/>
    </row>
    <row r="122" spans="1:11" hidden="1">
      <c r="A122" s="57"/>
      <c r="B122" s="2"/>
      <c r="C122" s="6">
        <v>10</v>
      </c>
      <c r="D122" s="7">
        <v>1.877</v>
      </c>
      <c r="E122" s="2"/>
      <c r="F122" s="2"/>
      <c r="G122" s="2"/>
      <c r="H122" s="6">
        <v>45</v>
      </c>
      <c r="I122" s="7">
        <v>1.22</v>
      </c>
      <c r="J122" s="2"/>
      <c r="K122" s="7"/>
    </row>
    <row r="123" spans="1:11" hidden="1">
      <c r="A123" s="2"/>
      <c r="B123" s="6"/>
      <c r="C123" s="6">
        <v>12</v>
      </c>
      <c r="D123" s="7">
        <v>1.8160000000000001</v>
      </c>
      <c r="E123" s="2"/>
      <c r="F123" s="2"/>
      <c r="G123" s="2"/>
      <c r="H123" s="6">
        <v>50</v>
      </c>
      <c r="I123" s="7">
        <v>1.21</v>
      </c>
      <c r="J123" s="2"/>
      <c r="K123" s="7"/>
    </row>
    <row r="124" spans="1:11" hidden="1">
      <c r="A124" s="2"/>
      <c r="B124" s="6"/>
      <c r="C124" s="6">
        <v>15</v>
      </c>
      <c r="D124" s="7">
        <v>1.9590000000000001</v>
      </c>
      <c r="E124" s="2"/>
      <c r="F124" s="2"/>
      <c r="G124" s="2"/>
      <c r="H124" s="6">
        <v>60</v>
      </c>
      <c r="I124" s="7">
        <v>1.18</v>
      </c>
      <c r="J124" s="2"/>
      <c r="K124" s="7"/>
    </row>
    <row r="125" spans="1:11" hidden="1">
      <c r="A125" s="2"/>
      <c r="B125" s="6"/>
      <c r="C125" s="6">
        <v>19</v>
      </c>
      <c r="D125" s="7">
        <v>2</v>
      </c>
      <c r="E125" s="2"/>
      <c r="F125" s="2"/>
      <c r="G125" s="2"/>
      <c r="H125" s="6">
        <v>75</v>
      </c>
      <c r="I125" s="7">
        <v>1.1599999999999999</v>
      </c>
      <c r="J125" s="2"/>
      <c r="K125" s="7"/>
    </row>
    <row r="126" spans="1:11" hidden="1">
      <c r="A126" s="2"/>
      <c r="B126" s="6"/>
      <c r="C126" s="6">
        <v>24</v>
      </c>
      <c r="D126" s="7">
        <v>2.036</v>
      </c>
      <c r="E126" s="2"/>
      <c r="F126" s="2"/>
      <c r="G126" s="2"/>
      <c r="H126" s="6">
        <v>95</v>
      </c>
      <c r="I126" s="7">
        <v>1.1399999999999999</v>
      </c>
      <c r="J126" s="2"/>
      <c r="K126" s="7"/>
    </row>
    <row r="127" spans="1:11" hidden="1">
      <c r="A127" s="2"/>
      <c r="B127" s="6"/>
      <c r="C127" s="6">
        <v>30</v>
      </c>
      <c r="D127" s="7">
        <v>2.0670000000000002</v>
      </c>
      <c r="E127" s="2"/>
      <c r="F127" s="2"/>
      <c r="G127" s="2"/>
      <c r="H127" s="6">
        <v>120</v>
      </c>
      <c r="I127" s="7">
        <v>1.1200000000000001</v>
      </c>
      <c r="J127" s="2"/>
      <c r="K127" s="7"/>
    </row>
    <row r="128" spans="1:11" ht="13.5" hidden="1" thickBot="1">
      <c r="A128" s="2"/>
      <c r="B128" s="6"/>
      <c r="C128" s="8">
        <v>40</v>
      </c>
      <c r="D128" s="9">
        <v>2.101</v>
      </c>
      <c r="E128" s="2"/>
      <c r="F128" s="2"/>
      <c r="G128" s="2"/>
      <c r="H128" s="6">
        <v>150</v>
      </c>
      <c r="I128" s="7">
        <v>1.1100000000000001</v>
      </c>
      <c r="J128" s="2"/>
      <c r="K128" s="7"/>
    </row>
    <row r="129" spans="1:11" ht="13.5" hidden="1" thickBot="1">
      <c r="A129" s="2"/>
      <c r="B129" s="6"/>
      <c r="C129" s="2"/>
      <c r="D129" s="2"/>
      <c r="E129" s="2"/>
      <c r="F129" s="2"/>
      <c r="G129" s="2"/>
      <c r="H129" s="8">
        <v>200</v>
      </c>
      <c r="I129" s="9">
        <v>1.0900000000000001</v>
      </c>
      <c r="J129" s="2"/>
      <c r="K129" s="7"/>
    </row>
    <row r="130" spans="1:11" hidden="1">
      <c r="A130" s="2"/>
      <c r="B130" s="6"/>
      <c r="C130" s="2"/>
      <c r="D130" s="2"/>
      <c r="E130" s="2"/>
      <c r="F130" s="2"/>
      <c r="G130" s="2"/>
      <c r="H130" s="2"/>
      <c r="I130" s="2"/>
      <c r="J130" s="2"/>
      <c r="K130" s="7"/>
    </row>
    <row r="131" spans="1:11" ht="13.5" hidden="1" thickBot="1">
      <c r="A131" s="2"/>
      <c r="B131" s="8"/>
      <c r="C131" s="14"/>
      <c r="D131" s="14"/>
      <c r="E131" s="14"/>
      <c r="F131" s="14"/>
      <c r="G131" s="14"/>
      <c r="H131" s="14"/>
      <c r="I131" s="14"/>
      <c r="J131" s="14"/>
      <c r="K131" s="9"/>
    </row>
    <row r="132" spans="1:11" hidden="1">
      <c r="A132" s="2"/>
      <c r="B132" s="2"/>
      <c r="C132" s="2"/>
      <c r="D132" s="2"/>
    </row>
    <row r="133" spans="1:11" hidden="1">
      <c r="A133" s="2"/>
      <c r="B133" s="2"/>
      <c r="C133" s="2"/>
      <c r="D133" s="2"/>
    </row>
    <row r="134" spans="1:11" ht="13.5" hidden="1" thickBot="1">
      <c r="A134" s="2"/>
      <c r="B134" s="2"/>
      <c r="C134" s="2"/>
      <c r="D134" s="2"/>
      <c r="E134" s="2"/>
      <c r="F134" s="2"/>
    </row>
    <row r="135" spans="1:11" ht="13.5" hidden="1" thickBot="1">
      <c r="A135" s="55" t="s">
        <v>23</v>
      </c>
      <c r="B135" s="2"/>
      <c r="C135" s="2"/>
      <c r="D135" s="2"/>
    </row>
    <row r="136" spans="1:11" ht="13.5" hidden="1" thickTop="1">
      <c r="A136" s="121">
        <v>2</v>
      </c>
      <c r="B136" s="13"/>
      <c r="C136" s="13"/>
      <c r="D136" s="13"/>
      <c r="E136" s="13"/>
      <c r="F136" s="13"/>
      <c r="G136" s="13"/>
      <c r="H136" s="13"/>
      <c r="I136" s="13"/>
      <c r="J136" s="13"/>
      <c r="K136" s="5"/>
    </row>
    <row r="137" spans="1:11" hidden="1">
      <c r="A137" s="122"/>
      <c r="B137" s="2" t="s">
        <v>20</v>
      </c>
      <c r="C137" s="2"/>
      <c r="D137" s="2"/>
      <c r="E137" s="2"/>
      <c r="F137" s="2"/>
      <c r="G137" s="2"/>
      <c r="H137" s="2"/>
      <c r="I137" s="2"/>
      <c r="J137" s="2"/>
      <c r="K137" s="7"/>
    </row>
    <row r="138" spans="1:11" ht="13.5" hidden="1" thickBot="1">
      <c r="A138" s="122"/>
      <c r="B138" s="2" t="e">
        <f>((MAX(B40:I44)-(MIN(B40:I44)))/B140)</f>
        <v>#NUM!</v>
      </c>
      <c r="C138" s="2"/>
      <c r="D138" s="2"/>
      <c r="E138" s="2"/>
      <c r="F138" s="2"/>
      <c r="G138" s="2"/>
      <c r="H138" s="2"/>
      <c r="I138" s="2"/>
      <c r="J138" s="2"/>
      <c r="K138" s="7"/>
    </row>
    <row r="139" spans="1:11" ht="13.5" hidden="1" thickBot="1">
      <c r="A139" s="122"/>
      <c r="B139" s="2" t="s">
        <v>2</v>
      </c>
      <c r="C139" s="4" t="s">
        <v>4</v>
      </c>
      <c r="D139" s="5" t="s">
        <v>5</v>
      </c>
      <c r="E139" s="2" t="s">
        <v>3</v>
      </c>
      <c r="F139" s="2"/>
      <c r="G139" s="2"/>
      <c r="H139" s="2"/>
      <c r="I139" s="2"/>
      <c r="J139" s="2"/>
      <c r="K139" s="7"/>
    </row>
    <row r="140" spans="1:11" ht="13.5" hidden="1" thickBot="1">
      <c r="A140" s="123"/>
      <c r="B140" s="2" t="e">
        <f>ROUNDUP(1+(10*LOG10(COUNTA(B40:I44))/3),0)</f>
        <v>#NUM!</v>
      </c>
      <c r="C140" s="6">
        <v>6</v>
      </c>
      <c r="D140" s="7">
        <v>1.746</v>
      </c>
      <c r="E140" s="2" t="e">
        <f>VLOOKUP(B140,C140:D150,2,TRUE)</f>
        <v>#NUM!</v>
      </c>
      <c r="F140" s="2"/>
      <c r="G140" s="2" t="s">
        <v>12</v>
      </c>
      <c r="H140" s="4" t="s">
        <v>13</v>
      </c>
      <c r="I140" s="5" t="s">
        <v>14</v>
      </c>
      <c r="J140" s="2" t="s">
        <v>15</v>
      </c>
      <c r="K140" s="7"/>
    </row>
    <row r="141" spans="1:11" ht="13.5" hidden="1" thickTop="1">
      <c r="A141" s="56"/>
      <c r="B141" s="2"/>
      <c r="C141" s="6">
        <v>7</v>
      </c>
      <c r="D141" s="7">
        <v>1.7889999999999999</v>
      </c>
      <c r="E141" s="2"/>
      <c r="F141" s="2"/>
      <c r="G141" s="2">
        <f>COUNTA(B40:I44)</f>
        <v>0</v>
      </c>
      <c r="H141" s="6">
        <v>30</v>
      </c>
      <c r="I141" s="7">
        <v>1.28</v>
      </c>
      <c r="J141" s="2" t="e">
        <f>VLOOKUP(G141,H141:I151,2,TRUE)</f>
        <v>#N/A</v>
      </c>
      <c r="K141" s="7"/>
    </row>
    <row r="142" spans="1:11" hidden="1">
      <c r="A142" s="57"/>
      <c r="B142" s="2"/>
      <c r="C142" s="6">
        <v>8</v>
      </c>
      <c r="D142" s="7">
        <v>1.8240000000000001</v>
      </c>
      <c r="E142" s="2"/>
      <c r="F142" s="2"/>
      <c r="G142" s="2"/>
      <c r="H142" s="6">
        <v>35</v>
      </c>
      <c r="I142" s="7">
        <v>1.26</v>
      </c>
      <c r="J142" s="2"/>
      <c r="K142" s="7"/>
    </row>
    <row r="143" spans="1:11" hidden="1">
      <c r="A143" s="57"/>
      <c r="B143" s="2"/>
      <c r="C143" s="6">
        <v>9</v>
      </c>
      <c r="D143" s="7">
        <v>1.8520000000000001</v>
      </c>
      <c r="E143" s="2"/>
      <c r="F143" s="2"/>
      <c r="G143" s="2"/>
      <c r="H143" s="6">
        <v>40</v>
      </c>
      <c r="I143" s="7">
        <v>1.24</v>
      </c>
      <c r="J143" s="2"/>
      <c r="K143" s="7"/>
    </row>
    <row r="144" spans="1:11" hidden="1">
      <c r="A144" s="57"/>
      <c r="B144" s="2"/>
      <c r="C144" s="6">
        <v>10</v>
      </c>
      <c r="D144" s="7">
        <v>1.877</v>
      </c>
      <c r="E144" s="2"/>
      <c r="F144" s="2"/>
      <c r="G144" s="2"/>
      <c r="H144" s="6">
        <v>45</v>
      </c>
      <c r="I144" s="7">
        <v>1.22</v>
      </c>
      <c r="J144" s="2"/>
      <c r="K144" s="7"/>
    </row>
    <row r="145" spans="1:11" hidden="1">
      <c r="A145" s="2"/>
      <c r="B145" s="6"/>
      <c r="C145" s="6">
        <v>12</v>
      </c>
      <c r="D145" s="7">
        <v>1.8160000000000001</v>
      </c>
      <c r="E145" s="2"/>
      <c r="F145" s="2"/>
      <c r="G145" s="2"/>
      <c r="H145" s="6">
        <v>50</v>
      </c>
      <c r="I145" s="7">
        <v>1.21</v>
      </c>
      <c r="J145" s="2"/>
      <c r="K145" s="7"/>
    </row>
    <row r="146" spans="1:11" hidden="1">
      <c r="A146" s="2"/>
      <c r="B146" s="6"/>
      <c r="C146" s="6">
        <v>15</v>
      </c>
      <c r="D146" s="7">
        <v>1.9590000000000001</v>
      </c>
      <c r="E146" s="2"/>
      <c r="F146" s="2"/>
      <c r="G146" s="2"/>
      <c r="H146" s="6">
        <v>60</v>
      </c>
      <c r="I146" s="7">
        <v>1.18</v>
      </c>
      <c r="J146" s="2"/>
      <c r="K146" s="7"/>
    </row>
    <row r="147" spans="1:11" hidden="1">
      <c r="A147" s="2"/>
      <c r="B147" s="6"/>
      <c r="C147" s="6">
        <v>19</v>
      </c>
      <c r="D147" s="7">
        <v>2</v>
      </c>
      <c r="E147" s="2"/>
      <c r="F147" s="2"/>
      <c r="G147" s="2"/>
      <c r="H147" s="6">
        <v>75</v>
      </c>
      <c r="I147" s="7">
        <v>1.1599999999999999</v>
      </c>
      <c r="J147" s="2"/>
      <c r="K147" s="7"/>
    </row>
    <row r="148" spans="1:11" hidden="1">
      <c r="A148" s="2"/>
      <c r="B148" s="6"/>
      <c r="C148" s="6">
        <v>24</v>
      </c>
      <c r="D148" s="7">
        <v>2.036</v>
      </c>
      <c r="E148" s="2"/>
      <c r="F148" s="2"/>
      <c r="G148" s="2"/>
      <c r="H148" s="6">
        <v>95</v>
      </c>
      <c r="I148" s="7">
        <v>1.1399999999999999</v>
      </c>
      <c r="J148" s="2"/>
      <c r="K148" s="7"/>
    </row>
    <row r="149" spans="1:11" hidden="1">
      <c r="A149" s="2"/>
      <c r="B149" s="6"/>
      <c r="C149" s="6">
        <v>30</v>
      </c>
      <c r="D149" s="7">
        <v>2.0670000000000002</v>
      </c>
      <c r="E149" s="2"/>
      <c r="F149" s="2"/>
      <c r="G149" s="2"/>
      <c r="H149" s="6">
        <v>120</v>
      </c>
      <c r="I149" s="7">
        <v>1.1200000000000001</v>
      </c>
      <c r="J149" s="2"/>
      <c r="K149" s="7"/>
    </row>
    <row r="150" spans="1:11" ht="13.5" hidden="1" thickBot="1">
      <c r="A150" s="2"/>
      <c r="B150" s="6"/>
      <c r="C150" s="8">
        <v>40</v>
      </c>
      <c r="D150" s="9">
        <v>2.101</v>
      </c>
      <c r="E150" s="2"/>
      <c r="F150" s="2"/>
      <c r="G150" s="2"/>
      <c r="H150" s="6">
        <v>150</v>
      </c>
      <c r="I150" s="7">
        <v>1.1100000000000001</v>
      </c>
      <c r="J150" s="2"/>
      <c r="K150" s="7"/>
    </row>
    <row r="151" spans="1:11" ht="13.5" hidden="1" thickBot="1">
      <c r="A151" s="2"/>
      <c r="B151" s="6"/>
      <c r="C151" s="2"/>
      <c r="D151" s="2"/>
      <c r="E151" s="2"/>
      <c r="F151" s="2"/>
      <c r="G151" s="2"/>
      <c r="H151" s="8">
        <v>200</v>
      </c>
      <c r="I151" s="9">
        <v>1.0900000000000001</v>
      </c>
      <c r="J151" s="2"/>
      <c r="K151" s="7"/>
    </row>
    <row r="152" spans="1:11" hidden="1">
      <c r="A152" s="2"/>
      <c r="B152" s="6"/>
      <c r="C152" s="2"/>
      <c r="D152" s="2"/>
      <c r="E152" s="2"/>
      <c r="F152" s="2"/>
      <c r="G152" s="2"/>
      <c r="H152" s="2"/>
      <c r="I152" s="2"/>
      <c r="J152" s="2"/>
      <c r="K152" s="7"/>
    </row>
    <row r="153" spans="1:11" ht="13.5" hidden="1" thickBot="1">
      <c r="A153" s="2"/>
      <c r="B153" s="8"/>
      <c r="C153" s="14"/>
      <c r="D153" s="14"/>
      <c r="E153" s="14"/>
      <c r="F153" s="14"/>
      <c r="G153" s="14"/>
      <c r="H153" s="14"/>
      <c r="I153" s="14"/>
      <c r="J153" s="14"/>
      <c r="K153" s="9"/>
    </row>
    <row r="154" spans="1:11" ht="13.5" hidden="1" thickBot="1">
      <c r="A154" s="2"/>
      <c r="B154" s="2"/>
      <c r="C154" s="2"/>
      <c r="D154" s="2"/>
    </row>
    <row r="155" spans="1:11" ht="13.5" hidden="1" thickBot="1">
      <c r="A155" s="55" t="s">
        <v>23</v>
      </c>
      <c r="B155" s="2"/>
      <c r="C155" s="2"/>
      <c r="D155" s="2"/>
    </row>
    <row r="156" spans="1:11" ht="13.5" hidden="1" thickTop="1">
      <c r="A156" s="121">
        <v>3</v>
      </c>
      <c r="B156" s="13"/>
      <c r="C156" s="13"/>
      <c r="D156" s="13"/>
      <c r="E156" s="13"/>
      <c r="F156" s="13"/>
      <c r="G156" s="13"/>
      <c r="H156" s="13"/>
      <c r="I156" s="13"/>
      <c r="J156" s="13"/>
      <c r="K156" s="5"/>
    </row>
    <row r="157" spans="1:11" hidden="1">
      <c r="A157" s="122"/>
      <c r="B157" s="2" t="s">
        <v>20</v>
      </c>
      <c r="C157" s="2"/>
      <c r="D157" s="2"/>
      <c r="E157" s="2"/>
      <c r="F157" s="2"/>
      <c r="G157" s="2"/>
      <c r="H157" s="2"/>
      <c r="I157" s="2"/>
      <c r="J157" s="2"/>
      <c r="K157" s="7"/>
    </row>
    <row r="158" spans="1:11" ht="13.5" hidden="1" thickBot="1">
      <c r="A158" s="122"/>
      <c r="B158" s="2" t="e">
        <f>((MAX(B68:I72)-(MIN(B68:I72)))/B160)</f>
        <v>#NUM!</v>
      </c>
      <c r="C158" s="2"/>
      <c r="D158" s="2"/>
      <c r="E158" s="2"/>
      <c r="F158" s="2"/>
      <c r="G158" s="2"/>
      <c r="H158" s="2"/>
      <c r="I158" s="2"/>
      <c r="J158" s="2"/>
      <c r="K158" s="7"/>
    </row>
    <row r="159" spans="1:11" ht="13.5" hidden="1" thickBot="1">
      <c r="A159" s="122"/>
      <c r="B159" s="2" t="s">
        <v>2</v>
      </c>
      <c r="C159" s="4" t="s">
        <v>4</v>
      </c>
      <c r="D159" s="5" t="s">
        <v>5</v>
      </c>
      <c r="E159" s="2" t="s">
        <v>3</v>
      </c>
      <c r="F159" s="2"/>
      <c r="G159" s="2"/>
      <c r="H159" s="2"/>
      <c r="I159" s="2"/>
      <c r="J159" s="2"/>
      <c r="K159" s="7"/>
    </row>
    <row r="160" spans="1:11" ht="13.5" hidden="1" thickBot="1">
      <c r="A160" s="123"/>
      <c r="B160" s="2" t="e">
        <f>ROUNDUP(1+(10*LOG10(COUNTA(B68:I72))/3),0)</f>
        <v>#NUM!</v>
      </c>
      <c r="C160" s="6">
        <v>6</v>
      </c>
      <c r="D160" s="7">
        <v>1.746</v>
      </c>
      <c r="E160" s="2" t="e">
        <f>VLOOKUP(B160,C160:D170,2,TRUE)</f>
        <v>#NUM!</v>
      </c>
      <c r="F160" s="2"/>
      <c r="G160" s="2" t="s">
        <v>12</v>
      </c>
      <c r="H160" s="4" t="s">
        <v>13</v>
      </c>
      <c r="I160" s="5" t="s">
        <v>14</v>
      </c>
      <c r="J160" s="2" t="s">
        <v>15</v>
      </c>
      <c r="K160" s="7"/>
    </row>
    <row r="161" spans="1:11" ht="13.5" hidden="1" thickTop="1">
      <c r="A161" s="56"/>
      <c r="B161" s="2"/>
      <c r="C161" s="6">
        <v>7</v>
      </c>
      <c r="D161" s="7">
        <v>1.7889999999999999</v>
      </c>
      <c r="E161" s="2"/>
      <c r="F161" s="2"/>
      <c r="G161" s="2">
        <f>COUNTA(B68:I72)</f>
        <v>0</v>
      </c>
      <c r="H161" s="6">
        <v>30</v>
      </c>
      <c r="I161" s="7">
        <v>1.28</v>
      </c>
      <c r="J161" s="2" t="e">
        <f>VLOOKUP(G161,H161:I171,2,TRUE)</f>
        <v>#N/A</v>
      </c>
      <c r="K161" s="7"/>
    </row>
    <row r="162" spans="1:11" hidden="1">
      <c r="A162" s="57"/>
      <c r="B162" s="2"/>
      <c r="C162" s="6">
        <v>8</v>
      </c>
      <c r="D162" s="7">
        <v>1.8240000000000001</v>
      </c>
      <c r="E162" s="2"/>
      <c r="F162" s="2"/>
      <c r="G162" s="2"/>
      <c r="H162" s="6">
        <v>35</v>
      </c>
      <c r="I162" s="7">
        <v>1.26</v>
      </c>
      <c r="J162" s="2"/>
      <c r="K162" s="7"/>
    </row>
    <row r="163" spans="1:11" hidden="1">
      <c r="A163" s="57"/>
      <c r="B163" s="2"/>
      <c r="C163" s="6">
        <v>9</v>
      </c>
      <c r="D163" s="7">
        <v>1.8520000000000001</v>
      </c>
      <c r="E163" s="2"/>
      <c r="F163" s="2"/>
      <c r="G163" s="2"/>
      <c r="H163" s="6">
        <v>40</v>
      </c>
      <c r="I163" s="7">
        <v>1.24</v>
      </c>
      <c r="J163" s="2"/>
      <c r="K163" s="7"/>
    </row>
    <row r="164" spans="1:11" hidden="1">
      <c r="A164" s="57"/>
      <c r="B164" s="2"/>
      <c r="C164" s="6">
        <v>10</v>
      </c>
      <c r="D164" s="7">
        <v>1.877</v>
      </c>
      <c r="E164" s="2"/>
      <c r="F164" s="2"/>
      <c r="G164" s="2"/>
      <c r="H164" s="6">
        <v>45</v>
      </c>
      <c r="I164" s="7">
        <v>1.22</v>
      </c>
      <c r="J164" s="2"/>
      <c r="K164" s="7"/>
    </row>
    <row r="165" spans="1:11" hidden="1">
      <c r="A165" s="2"/>
      <c r="B165" s="6"/>
      <c r="C165" s="6">
        <v>12</v>
      </c>
      <c r="D165" s="7">
        <v>1.8160000000000001</v>
      </c>
      <c r="E165" s="2"/>
      <c r="F165" s="2"/>
      <c r="G165" s="2"/>
      <c r="H165" s="6">
        <v>50</v>
      </c>
      <c r="I165" s="7">
        <v>1.21</v>
      </c>
      <c r="J165" s="2"/>
      <c r="K165" s="7"/>
    </row>
    <row r="166" spans="1:11" hidden="1">
      <c r="A166" s="2"/>
      <c r="B166" s="6"/>
      <c r="C166" s="6">
        <v>15</v>
      </c>
      <c r="D166" s="7">
        <v>1.9590000000000001</v>
      </c>
      <c r="E166" s="2"/>
      <c r="F166" s="2"/>
      <c r="G166" s="2"/>
      <c r="H166" s="6">
        <v>60</v>
      </c>
      <c r="I166" s="7">
        <v>1.18</v>
      </c>
      <c r="J166" s="2"/>
      <c r="K166" s="7"/>
    </row>
    <row r="167" spans="1:11" hidden="1">
      <c r="A167" s="2"/>
      <c r="B167" s="6"/>
      <c r="C167" s="6">
        <v>19</v>
      </c>
      <c r="D167" s="7">
        <v>2</v>
      </c>
      <c r="E167" s="2"/>
      <c r="F167" s="2"/>
      <c r="G167" s="2"/>
      <c r="H167" s="6">
        <v>75</v>
      </c>
      <c r="I167" s="7">
        <v>1.1599999999999999</v>
      </c>
      <c r="J167" s="2"/>
      <c r="K167" s="7"/>
    </row>
    <row r="168" spans="1:11" hidden="1">
      <c r="A168" s="2"/>
      <c r="B168" s="6"/>
      <c r="C168" s="6">
        <v>24</v>
      </c>
      <c r="D168" s="7">
        <v>2.036</v>
      </c>
      <c r="E168" s="2"/>
      <c r="F168" s="2"/>
      <c r="G168" s="2"/>
      <c r="H168" s="6">
        <v>95</v>
      </c>
      <c r="I168" s="7">
        <v>1.1399999999999999</v>
      </c>
      <c r="J168" s="2"/>
      <c r="K168" s="7"/>
    </row>
    <row r="169" spans="1:11" hidden="1">
      <c r="A169" s="2"/>
      <c r="B169" s="6"/>
      <c r="C169" s="6">
        <v>30</v>
      </c>
      <c r="D169" s="7">
        <v>2.0670000000000002</v>
      </c>
      <c r="E169" s="2"/>
      <c r="F169" s="2"/>
      <c r="G169" s="2"/>
      <c r="H169" s="6">
        <v>120</v>
      </c>
      <c r="I169" s="7">
        <v>1.1200000000000001</v>
      </c>
      <c r="J169" s="2"/>
      <c r="K169" s="7"/>
    </row>
    <row r="170" spans="1:11" ht="13.5" hidden="1" thickBot="1">
      <c r="A170" s="2"/>
      <c r="B170" s="6"/>
      <c r="C170" s="8">
        <v>40</v>
      </c>
      <c r="D170" s="9">
        <v>2.101</v>
      </c>
      <c r="E170" s="2"/>
      <c r="F170" s="2"/>
      <c r="G170" s="2"/>
      <c r="H170" s="6">
        <v>150</v>
      </c>
      <c r="I170" s="7">
        <v>1.1100000000000001</v>
      </c>
      <c r="J170" s="2"/>
      <c r="K170" s="7"/>
    </row>
    <row r="171" spans="1:11" ht="13.5" hidden="1" thickBot="1">
      <c r="A171" s="2"/>
      <c r="B171" s="6"/>
      <c r="C171" s="2"/>
      <c r="D171" s="2"/>
      <c r="E171" s="2"/>
      <c r="F171" s="2"/>
      <c r="G171" s="2"/>
      <c r="H171" s="8">
        <v>200</v>
      </c>
      <c r="I171" s="9">
        <v>1.0900000000000001</v>
      </c>
      <c r="J171" s="2"/>
      <c r="K171" s="7"/>
    </row>
    <row r="172" spans="1:11" hidden="1">
      <c r="A172" s="2"/>
      <c r="B172" s="6"/>
      <c r="C172" s="2"/>
      <c r="D172" s="2"/>
      <c r="E172" s="2"/>
      <c r="F172" s="2"/>
      <c r="G172" s="2"/>
      <c r="H172" s="2"/>
      <c r="I172" s="2"/>
      <c r="J172" s="2"/>
      <c r="K172" s="7"/>
    </row>
    <row r="173" spans="1:11" ht="13.5" hidden="1" thickBot="1">
      <c r="A173" s="2"/>
      <c r="B173" s="8"/>
      <c r="C173" s="14"/>
      <c r="D173" s="14"/>
      <c r="E173" s="14"/>
      <c r="F173" s="14"/>
      <c r="G173" s="14"/>
      <c r="H173" s="14"/>
      <c r="I173" s="14"/>
      <c r="J173" s="14"/>
      <c r="K173" s="9"/>
    </row>
    <row r="174" spans="1:11" hidden="1"/>
    <row r="175" spans="1:11" ht="13.5" hidden="1" thickBot="1"/>
    <row r="176" spans="1:11" ht="13.5" hidden="1" thickBot="1">
      <c r="A176" s="55" t="s">
        <v>23</v>
      </c>
      <c r="B176" s="2"/>
      <c r="C176" s="2"/>
      <c r="D176" s="2"/>
    </row>
    <row r="177" spans="1:11" ht="13.5" hidden="1" thickTop="1">
      <c r="A177" s="121">
        <v>4</v>
      </c>
      <c r="B177" s="13"/>
      <c r="C177" s="13"/>
      <c r="D177" s="13"/>
      <c r="E177" s="13"/>
      <c r="F177" s="13"/>
      <c r="G177" s="13"/>
      <c r="H177" s="13"/>
      <c r="I177" s="13"/>
      <c r="J177" s="13"/>
      <c r="K177" s="5"/>
    </row>
    <row r="178" spans="1:11" hidden="1">
      <c r="A178" s="122"/>
      <c r="B178" s="2" t="s">
        <v>20</v>
      </c>
      <c r="C178" s="2"/>
      <c r="D178" s="2"/>
      <c r="E178" s="2"/>
      <c r="F178" s="2"/>
      <c r="G178" s="2"/>
      <c r="H178" s="2"/>
      <c r="I178" s="2"/>
      <c r="J178" s="2"/>
      <c r="K178" s="7"/>
    </row>
    <row r="179" spans="1:11" ht="13.5" hidden="1" thickBot="1">
      <c r="A179" s="122"/>
      <c r="B179" s="2" t="e">
        <f>((MAX(B97:I101)-(MIN(B97:I101)))/B181)</f>
        <v>#NUM!</v>
      </c>
      <c r="C179" s="2"/>
      <c r="D179" s="2"/>
      <c r="E179" s="2"/>
      <c r="F179" s="2"/>
      <c r="G179" s="2"/>
      <c r="H179" s="2"/>
      <c r="I179" s="2"/>
      <c r="J179" s="2"/>
      <c r="K179" s="7"/>
    </row>
    <row r="180" spans="1:11" ht="13.5" hidden="1" thickBot="1">
      <c r="A180" s="122"/>
      <c r="B180" s="2" t="s">
        <v>2</v>
      </c>
      <c r="C180" s="4" t="s">
        <v>4</v>
      </c>
      <c r="D180" s="5" t="s">
        <v>5</v>
      </c>
      <c r="E180" s="2" t="s">
        <v>3</v>
      </c>
      <c r="F180" s="2"/>
      <c r="G180" s="2"/>
      <c r="H180" s="2"/>
      <c r="I180" s="2"/>
      <c r="J180" s="2"/>
      <c r="K180" s="7"/>
    </row>
    <row r="181" spans="1:11" ht="13.5" hidden="1" thickBot="1">
      <c r="A181" s="123"/>
      <c r="B181" s="2" t="e">
        <f>ROUNDUP(1+(10*LOG10(COUNTA(B97:I101))/3),0)</f>
        <v>#NUM!</v>
      </c>
      <c r="C181" s="6">
        <v>6</v>
      </c>
      <c r="D181" s="7">
        <v>1.746</v>
      </c>
      <c r="E181" s="2" t="e">
        <f>VLOOKUP(B181,C181:D191,2,TRUE)</f>
        <v>#NUM!</v>
      </c>
      <c r="F181" s="2"/>
      <c r="G181" s="2" t="s">
        <v>12</v>
      </c>
      <c r="H181" s="4" t="s">
        <v>13</v>
      </c>
      <c r="I181" s="5" t="s">
        <v>14</v>
      </c>
      <c r="J181" s="2" t="s">
        <v>15</v>
      </c>
      <c r="K181" s="7"/>
    </row>
    <row r="182" spans="1:11" ht="13.5" hidden="1" thickTop="1">
      <c r="A182" s="56"/>
      <c r="B182" s="2"/>
      <c r="C182" s="6">
        <v>7</v>
      </c>
      <c r="D182" s="7">
        <v>1.7889999999999999</v>
      </c>
      <c r="E182" s="2"/>
      <c r="F182" s="2"/>
      <c r="G182" s="2">
        <f>COUNTA(B97:I101)</f>
        <v>0</v>
      </c>
      <c r="H182" s="6">
        <v>30</v>
      </c>
      <c r="I182" s="7">
        <v>1.28</v>
      </c>
      <c r="J182" s="2" t="e">
        <f>VLOOKUP(G182,H182:I192,2,TRUE)</f>
        <v>#N/A</v>
      </c>
      <c r="K182" s="7"/>
    </row>
    <row r="183" spans="1:11" hidden="1">
      <c r="A183" s="57"/>
      <c r="B183" s="2"/>
      <c r="C183" s="6">
        <v>8</v>
      </c>
      <c r="D183" s="7">
        <v>1.8240000000000001</v>
      </c>
      <c r="E183" s="2"/>
      <c r="F183" s="2"/>
      <c r="G183" s="2"/>
      <c r="H183" s="6">
        <v>35</v>
      </c>
      <c r="I183" s="7">
        <v>1.26</v>
      </c>
      <c r="J183" s="2"/>
      <c r="K183" s="7"/>
    </row>
    <row r="184" spans="1:11" hidden="1">
      <c r="A184" s="57"/>
      <c r="B184" s="2"/>
      <c r="C184" s="6">
        <v>9</v>
      </c>
      <c r="D184" s="7">
        <v>1.8520000000000001</v>
      </c>
      <c r="E184" s="2"/>
      <c r="F184" s="2"/>
      <c r="G184" s="2"/>
      <c r="H184" s="6">
        <v>40</v>
      </c>
      <c r="I184" s="7">
        <v>1.24</v>
      </c>
      <c r="J184" s="2"/>
      <c r="K184" s="7"/>
    </row>
    <row r="185" spans="1:11" hidden="1">
      <c r="A185" s="57"/>
      <c r="B185" s="2"/>
      <c r="C185" s="6">
        <v>10</v>
      </c>
      <c r="D185" s="7">
        <v>1.877</v>
      </c>
      <c r="E185" s="2"/>
      <c r="F185" s="2"/>
      <c r="G185" s="2"/>
      <c r="H185" s="6">
        <v>45</v>
      </c>
      <c r="I185" s="7">
        <v>1.22</v>
      </c>
      <c r="J185" s="2"/>
      <c r="K185" s="7"/>
    </row>
    <row r="186" spans="1:11" hidden="1">
      <c r="A186" s="2"/>
      <c r="B186" s="6"/>
      <c r="C186" s="6">
        <v>12</v>
      </c>
      <c r="D186" s="7">
        <v>1.8160000000000001</v>
      </c>
      <c r="E186" s="2"/>
      <c r="F186" s="2"/>
      <c r="G186" s="2"/>
      <c r="H186" s="6">
        <v>50</v>
      </c>
      <c r="I186" s="7">
        <v>1.21</v>
      </c>
      <c r="J186" s="2"/>
      <c r="K186" s="7"/>
    </row>
    <row r="187" spans="1:11" hidden="1">
      <c r="A187" s="2"/>
      <c r="B187" s="6"/>
      <c r="C187" s="6">
        <v>15</v>
      </c>
      <c r="D187" s="7">
        <v>1.9590000000000001</v>
      </c>
      <c r="E187" s="2"/>
      <c r="F187" s="2"/>
      <c r="G187" s="2"/>
      <c r="H187" s="6">
        <v>60</v>
      </c>
      <c r="I187" s="7">
        <v>1.18</v>
      </c>
      <c r="J187" s="2"/>
      <c r="K187" s="7"/>
    </row>
    <row r="188" spans="1:11" hidden="1">
      <c r="A188" s="2"/>
      <c r="B188" s="6"/>
      <c r="C188" s="6">
        <v>19</v>
      </c>
      <c r="D188" s="7">
        <v>2</v>
      </c>
      <c r="E188" s="2"/>
      <c r="F188" s="2"/>
      <c r="G188" s="2"/>
      <c r="H188" s="6">
        <v>75</v>
      </c>
      <c r="I188" s="7">
        <v>1.1599999999999999</v>
      </c>
      <c r="J188" s="2"/>
      <c r="K188" s="7"/>
    </row>
    <row r="189" spans="1:11" hidden="1">
      <c r="A189" s="2"/>
      <c r="B189" s="6"/>
      <c r="C189" s="6">
        <v>24</v>
      </c>
      <c r="D189" s="7">
        <v>2.036</v>
      </c>
      <c r="E189" s="2"/>
      <c r="F189" s="2"/>
      <c r="G189" s="2"/>
      <c r="H189" s="6">
        <v>95</v>
      </c>
      <c r="I189" s="7">
        <v>1.1399999999999999</v>
      </c>
      <c r="J189" s="2"/>
      <c r="K189" s="7"/>
    </row>
    <row r="190" spans="1:11" hidden="1">
      <c r="A190" s="2"/>
      <c r="B190" s="6"/>
      <c r="C190" s="6">
        <v>30</v>
      </c>
      <c r="D190" s="7">
        <v>2.0670000000000002</v>
      </c>
      <c r="E190" s="2"/>
      <c r="F190" s="2"/>
      <c r="G190" s="2"/>
      <c r="H190" s="6">
        <v>120</v>
      </c>
      <c r="I190" s="7">
        <v>1.1200000000000001</v>
      </c>
      <c r="J190" s="2"/>
      <c r="K190" s="7"/>
    </row>
    <row r="191" spans="1:11" ht="13.5" hidden="1" thickBot="1">
      <c r="A191" s="2"/>
      <c r="B191" s="6"/>
      <c r="C191" s="8">
        <v>40</v>
      </c>
      <c r="D191" s="9">
        <v>2.101</v>
      </c>
      <c r="E191" s="2"/>
      <c r="F191" s="2"/>
      <c r="G191" s="2"/>
      <c r="H191" s="6">
        <v>150</v>
      </c>
      <c r="I191" s="7">
        <v>1.1100000000000001</v>
      </c>
      <c r="J191" s="2"/>
      <c r="K191" s="7"/>
    </row>
    <row r="192" spans="1:11" ht="13.5" hidden="1" thickBot="1">
      <c r="A192" s="2"/>
      <c r="B192" s="6"/>
      <c r="C192" s="2"/>
      <c r="D192" s="2"/>
      <c r="E192" s="2"/>
      <c r="F192" s="2"/>
      <c r="G192" s="2"/>
      <c r="H192" s="8">
        <v>200</v>
      </c>
      <c r="I192" s="9">
        <v>1.0900000000000001</v>
      </c>
      <c r="J192" s="2"/>
      <c r="K192" s="7"/>
    </row>
    <row r="193" spans="1:11" hidden="1">
      <c r="A193" s="2"/>
      <c r="B193" s="6"/>
      <c r="C193" s="2"/>
      <c r="D193" s="2"/>
      <c r="E193" s="2"/>
      <c r="F193" s="2"/>
      <c r="G193" s="2"/>
      <c r="H193" s="2"/>
      <c r="I193" s="2"/>
      <c r="J193" s="2"/>
      <c r="K193" s="7"/>
    </row>
    <row r="194" spans="1:11" ht="13.5" hidden="1" thickBot="1">
      <c r="A194" s="2"/>
      <c r="B194" s="8"/>
      <c r="C194" s="14"/>
      <c r="D194" s="14"/>
      <c r="E194" s="14"/>
      <c r="F194" s="14"/>
      <c r="G194" s="14"/>
      <c r="H194" s="14"/>
      <c r="I194" s="14"/>
      <c r="J194" s="14"/>
      <c r="K194" s="9"/>
    </row>
    <row r="195" spans="1:11" ht="13.5" thickTop="1"/>
  </sheetData>
  <mergeCells count="20">
    <mergeCell ref="A4:A8"/>
    <mergeCell ref="E5:F5"/>
    <mergeCell ref="H5:I5"/>
    <mergeCell ref="E6:F6"/>
    <mergeCell ref="A32:A36"/>
    <mergeCell ref="E33:F33"/>
    <mergeCell ref="H33:I33"/>
    <mergeCell ref="E34:F34"/>
    <mergeCell ref="E61:F61"/>
    <mergeCell ref="H61:I61"/>
    <mergeCell ref="E62:F62"/>
    <mergeCell ref="A89:A93"/>
    <mergeCell ref="E90:F90"/>
    <mergeCell ref="H90:I90"/>
    <mergeCell ref="E91:F91"/>
    <mergeCell ref="A114:A118"/>
    <mergeCell ref="A136:A140"/>
    <mergeCell ref="A156:A160"/>
    <mergeCell ref="A177:A181"/>
    <mergeCell ref="A60:A64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A35534</vt:lpstr>
      <vt:lpstr>54-472</vt:lpstr>
      <vt:lpstr>A35778</vt:lpstr>
    </vt:vector>
  </TitlesOfParts>
  <Company>FILTRAUTO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Thébault Alain</dc:creator>
  <cp:lastModifiedBy>thomas</cp:lastModifiedBy>
  <cp:lastPrinted>2003-04-18T10:23:17Z</cp:lastPrinted>
  <dcterms:created xsi:type="dcterms:W3CDTF">2003-03-27T13:58:21Z</dcterms:created>
  <dcterms:modified xsi:type="dcterms:W3CDTF">2014-11-14T10:08:17Z</dcterms:modified>
</cp:coreProperties>
</file>