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007"/>
  <workbookPr showInkAnnotation="0" autoCompressPictures="0"/>
  <bookViews>
    <workbookView xWindow="540" yWindow="0" windowWidth="24480" windowHeight="16360" tabRatio="500" activeTab="1"/>
  </bookViews>
  <sheets>
    <sheet name="Sheet1" sheetId="3" r:id="rId1"/>
    <sheet name="POLI" sheetId="1" r:id="rId2"/>
  </sheets>
  <externalReferences>
    <externalReference r:id="rId3"/>
    <externalReference r:id="rId4"/>
  </externalReferences>
  <definedNames>
    <definedName name="_xlnm.Print_Area" localSheetId="0">Sheet1!$A$1:$M$49,Sheet1!$A$50:$V$82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3" i="3" l="1"/>
  <c r="F12" i="3"/>
  <c r="G32" i="3"/>
  <c r="G13" i="3"/>
  <c r="G12" i="3"/>
  <c r="H32" i="3"/>
  <c r="H13" i="3"/>
  <c r="H12" i="3"/>
  <c r="I32" i="3"/>
  <c r="I13" i="3"/>
  <c r="I12" i="3"/>
  <c r="J32" i="3"/>
  <c r="J13" i="3"/>
  <c r="J12" i="3"/>
  <c r="K32" i="3"/>
  <c r="L32" i="3"/>
  <c r="C42" i="3"/>
  <c r="G33" i="3"/>
  <c r="H33" i="3"/>
  <c r="I33" i="3"/>
  <c r="J33" i="3"/>
  <c r="K33" i="3"/>
  <c r="L33" i="3"/>
  <c r="C43" i="3"/>
  <c r="G34" i="3"/>
  <c r="H34" i="3"/>
  <c r="I34" i="3"/>
  <c r="J34" i="3"/>
  <c r="L34" i="3"/>
  <c r="C44" i="3"/>
  <c r="G35" i="3"/>
  <c r="H35" i="3"/>
  <c r="I35" i="3"/>
  <c r="J35" i="3"/>
  <c r="K35" i="3"/>
  <c r="L35" i="3"/>
  <c r="C45" i="3"/>
  <c r="G36" i="3"/>
  <c r="H36" i="3"/>
  <c r="I36" i="3"/>
  <c r="J36" i="3"/>
  <c r="K36" i="3"/>
  <c r="L36" i="3"/>
  <c r="C46" i="3"/>
  <c r="C48" i="3"/>
  <c r="B13" i="3"/>
  <c r="B12" i="3"/>
  <c r="B32" i="3"/>
  <c r="C13" i="3"/>
  <c r="C12" i="3"/>
  <c r="C32" i="3"/>
  <c r="D13" i="3"/>
  <c r="D12" i="3"/>
  <c r="D32" i="3"/>
  <c r="E13" i="3"/>
  <c r="E12" i="3"/>
  <c r="E32" i="3"/>
  <c r="F32" i="3"/>
  <c r="B42" i="3"/>
  <c r="B33" i="3"/>
  <c r="C33" i="3"/>
  <c r="D33" i="3"/>
  <c r="E33" i="3"/>
  <c r="F33" i="3"/>
  <c r="B43" i="3"/>
  <c r="B34" i="3"/>
  <c r="C34" i="3"/>
  <c r="D34" i="3"/>
  <c r="E34" i="3"/>
  <c r="F34" i="3"/>
  <c r="B44" i="3"/>
  <c r="B35" i="3"/>
  <c r="C35" i="3"/>
  <c r="D35" i="3"/>
  <c r="E35" i="3"/>
  <c r="F35" i="3"/>
  <c r="B45" i="3"/>
  <c r="B36" i="3"/>
  <c r="C36" i="3"/>
  <c r="D36" i="3"/>
  <c r="E36" i="3"/>
  <c r="F36" i="3"/>
  <c r="B46" i="3"/>
  <c r="B48" i="3"/>
  <c r="D47" i="3"/>
  <c r="D42" i="3"/>
  <c r="D43" i="3"/>
  <c r="D44" i="3"/>
  <c r="D45" i="3"/>
  <c r="D46" i="3"/>
  <c r="E47" i="3"/>
  <c r="E46" i="3"/>
  <c r="A36" i="3"/>
  <c r="A46" i="3"/>
  <c r="E45" i="3"/>
  <c r="A35" i="3"/>
  <c r="A45" i="3"/>
  <c r="E44" i="3"/>
  <c r="A34" i="3"/>
  <c r="A44" i="3"/>
  <c r="E43" i="3"/>
  <c r="A33" i="3"/>
  <c r="A43" i="3"/>
  <c r="E42" i="3"/>
  <c r="A32" i="3"/>
  <c r="A42" i="3"/>
  <c r="A41" i="3"/>
  <c r="G30" i="3"/>
  <c r="B30" i="3"/>
  <c r="B29" i="3"/>
  <c r="J24" i="3"/>
  <c r="I24" i="3"/>
  <c r="H24" i="3"/>
  <c r="G24" i="3"/>
  <c r="F24" i="3"/>
  <c r="E24" i="3"/>
  <c r="D24" i="3"/>
  <c r="C24" i="3"/>
  <c r="B24" i="3"/>
  <c r="A24" i="3"/>
  <c r="J23" i="3"/>
  <c r="I23" i="3"/>
  <c r="H23" i="3"/>
  <c r="G23" i="3"/>
  <c r="F23" i="3"/>
  <c r="E23" i="3"/>
  <c r="D23" i="3"/>
  <c r="C23" i="3"/>
  <c r="B23" i="3"/>
  <c r="A23" i="3"/>
  <c r="I22" i="3"/>
  <c r="H22" i="3"/>
  <c r="G22" i="3"/>
  <c r="F22" i="3"/>
  <c r="E22" i="3"/>
  <c r="D22" i="3"/>
  <c r="C22" i="3"/>
  <c r="B22" i="3"/>
  <c r="A22" i="3"/>
  <c r="J21" i="3"/>
  <c r="I21" i="3"/>
  <c r="H21" i="3"/>
  <c r="G21" i="3"/>
  <c r="F21" i="3"/>
  <c r="E21" i="3"/>
  <c r="D21" i="3"/>
  <c r="C21" i="3"/>
  <c r="B21" i="3"/>
  <c r="A21" i="3"/>
  <c r="J20" i="3"/>
  <c r="I20" i="3"/>
  <c r="H20" i="3"/>
  <c r="G20" i="3"/>
  <c r="F20" i="3"/>
  <c r="E20" i="3"/>
  <c r="D20" i="3"/>
  <c r="C20" i="3"/>
  <c r="B20" i="3"/>
  <c r="A20" i="3"/>
  <c r="B18" i="3"/>
  <c r="A18" i="3"/>
  <c r="B31" i="1"/>
  <c r="C31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B32" i="1"/>
  <c r="C32" i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A37" i="1"/>
  <c r="B37" i="1"/>
  <c r="B38" i="1"/>
  <c r="C38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A39" i="1"/>
  <c r="B39" i="1"/>
  <c r="C39" i="1"/>
  <c r="D39" i="1"/>
  <c r="E39" i="1"/>
  <c r="F39" i="1"/>
  <c r="G39" i="1"/>
  <c r="H39" i="1"/>
  <c r="I39" i="1"/>
  <c r="J39" i="1"/>
  <c r="K39" i="1"/>
  <c r="L39" i="1"/>
  <c r="M39" i="1"/>
  <c r="N39" i="1"/>
  <c r="O39" i="1"/>
  <c r="P39" i="1"/>
  <c r="Q39" i="1"/>
  <c r="R39" i="1"/>
  <c r="A40" i="1"/>
  <c r="B40" i="1"/>
  <c r="C40" i="1"/>
  <c r="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A41" i="1"/>
  <c r="B41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A42" i="1"/>
  <c r="B42" i="1"/>
  <c r="C42" i="1"/>
  <c r="D42" i="1"/>
  <c r="E42" i="1"/>
  <c r="F42" i="1"/>
  <c r="G42" i="1"/>
  <c r="H42" i="1"/>
  <c r="I42" i="1"/>
  <c r="J42" i="1"/>
  <c r="K42" i="1"/>
  <c r="L42" i="1"/>
  <c r="M42" i="1"/>
  <c r="N42" i="1"/>
  <c r="O42" i="1"/>
  <c r="P42" i="1"/>
  <c r="Q42" i="1"/>
  <c r="R42" i="1"/>
  <c r="A43" i="1"/>
  <c r="B43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3" i="1"/>
  <c r="A44" i="1"/>
  <c r="B44" i="1"/>
  <c r="C44" i="1"/>
  <c r="D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A45" i="1"/>
  <c r="B45" i="1"/>
  <c r="C45" i="1"/>
  <c r="D45" i="1"/>
  <c r="E45" i="1"/>
  <c r="F45" i="1"/>
  <c r="G45" i="1"/>
  <c r="H45" i="1"/>
  <c r="I45" i="1"/>
  <c r="J45" i="1"/>
  <c r="K45" i="1"/>
  <c r="L45" i="1"/>
  <c r="M45" i="1"/>
  <c r="N45" i="1"/>
  <c r="O45" i="1"/>
  <c r="P45" i="1"/>
  <c r="Q45" i="1"/>
  <c r="R45" i="1"/>
  <c r="A46" i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O46" i="1"/>
  <c r="P46" i="1"/>
  <c r="Q46" i="1"/>
  <c r="R46" i="1"/>
  <c r="A47" i="1"/>
  <c r="B47" i="1"/>
  <c r="C47" i="1"/>
  <c r="D47" i="1"/>
  <c r="E47" i="1"/>
  <c r="F47" i="1"/>
  <c r="G47" i="1"/>
  <c r="H47" i="1"/>
  <c r="I47" i="1"/>
  <c r="J47" i="1"/>
  <c r="K47" i="1"/>
  <c r="L47" i="1"/>
  <c r="M47" i="1"/>
  <c r="N47" i="1"/>
  <c r="O47" i="1"/>
  <c r="P47" i="1"/>
  <c r="Q47" i="1"/>
  <c r="R47" i="1"/>
  <c r="A48" i="1"/>
  <c r="B48" i="1"/>
  <c r="C48" i="1"/>
  <c r="D48" i="1"/>
  <c r="E48" i="1"/>
  <c r="F48" i="1"/>
  <c r="G48" i="1"/>
  <c r="H48" i="1"/>
  <c r="I48" i="1"/>
  <c r="J48" i="1"/>
  <c r="K48" i="1"/>
  <c r="L48" i="1"/>
  <c r="M48" i="1"/>
  <c r="N48" i="1"/>
  <c r="O48" i="1"/>
  <c r="P48" i="1"/>
  <c r="Q48" i="1"/>
  <c r="R48" i="1"/>
  <c r="A49" i="1"/>
  <c r="B49" i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A50" i="1"/>
  <c r="B50" i="1"/>
  <c r="C50" i="1"/>
  <c r="D50" i="1"/>
  <c r="E50" i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A51" i="1"/>
  <c r="B51" i="1"/>
  <c r="C51" i="1"/>
  <c r="D51" i="1"/>
  <c r="E51" i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A52" i="1"/>
  <c r="B52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A53" i="1"/>
  <c r="B53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A54" i="1"/>
  <c r="B54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A55" i="1"/>
  <c r="B55" i="1"/>
  <c r="C55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A56" i="1"/>
  <c r="B56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A57" i="1"/>
  <c r="B57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A58" i="1"/>
  <c r="B58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A59" i="1"/>
  <c r="B59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A60" i="1"/>
  <c r="B60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A61" i="1"/>
  <c r="B61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A62" i="1"/>
  <c r="B62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B65" i="1"/>
  <c r="B66" i="1"/>
  <c r="B67" i="1"/>
  <c r="C67" i="1"/>
  <c r="D67" i="1"/>
  <c r="E67" i="1"/>
  <c r="F67" i="1"/>
  <c r="G67" i="1"/>
  <c r="H67" i="1"/>
  <c r="J67" i="1"/>
  <c r="K67" i="1"/>
  <c r="L67" i="1"/>
  <c r="M67" i="1"/>
  <c r="N67" i="1"/>
  <c r="O67" i="1"/>
  <c r="P67" i="1"/>
  <c r="Q67" i="1"/>
  <c r="R67" i="1"/>
  <c r="S67" i="1"/>
  <c r="A68" i="1"/>
  <c r="B68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A69" i="1"/>
  <c r="B69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A70" i="1"/>
  <c r="B70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A71" i="1"/>
  <c r="B71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A72" i="1"/>
  <c r="B72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A73" i="1"/>
  <c r="B73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A74" i="1"/>
  <c r="B74" i="1"/>
  <c r="C74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A75" i="1"/>
  <c r="B75" i="1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A76" i="1"/>
  <c r="B76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A77" i="1"/>
  <c r="B77" i="1"/>
  <c r="C77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A78" i="1"/>
  <c r="B78" i="1"/>
  <c r="C78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A79" i="1"/>
  <c r="B79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A80" i="1"/>
  <c r="B80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A81" i="1"/>
  <c r="B81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A82" i="1"/>
  <c r="B82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A83" i="1"/>
  <c r="B83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A84" i="1"/>
  <c r="B84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A85" i="1"/>
  <c r="B85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A86" i="1"/>
  <c r="B86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A87" i="1"/>
  <c r="B87" i="1"/>
  <c r="C87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A88" i="1"/>
  <c r="B88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A89" i="1"/>
  <c r="B89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A90" i="1"/>
  <c r="B90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A91" i="1"/>
  <c r="B91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A94" i="1"/>
  <c r="A95" i="1"/>
  <c r="B95" i="1"/>
  <c r="C95" i="1"/>
  <c r="D95" i="1"/>
  <c r="B96" i="1"/>
  <c r="C96" i="1"/>
  <c r="D96" i="1"/>
  <c r="B97" i="1"/>
  <c r="C97" i="1"/>
  <c r="D97" i="1"/>
  <c r="B98" i="1"/>
  <c r="C98" i="1"/>
  <c r="D98" i="1"/>
  <c r="B99" i="1"/>
  <c r="C99" i="1"/>
  <c r="D99" i="1"/>
  <c r="B100" i="1"/>
  <c r="C100" i="1"/>
  <c r="D100" i="1"/>
  <c r="B101" i="1"/>
  <c r="C101" i="1"/>
  <c r="D101" i="1"/>
  <c r="B102" i="1"/>
  <c r="C102" i="1"/>
  <c r="D102" i="1"/>
  <c r="B103" i="1"/>
  <c r="C103" i="1"/>
  <c r="D103" i="1"/>
  <c r="B104" i="1"/>
  <c r="C104" i="1"/>
  <c r="D104" i="1"/>
  <c r="B105" i="1"/>
  <c r="C105" i="1"/>
  <c r="D105" i="1"/>
  <c r="B106" i="1"/>
  <c r="C106" i="1"/>
  <c r="D106" i="1"/>
  <c r="B107" i="1"/>
  <c r="C107" i="1"/>
  <c r="D107" i="1"/>
  <c r="B108" i="1"/>
  <c r="C108" i="1"/>
  <c r="D108" i="1"/>
  <c r="B109" i="1"/>
  <c r="C109" i="1"/>
  <c r="D109" i="1"/>
  <c r="B110" i="1"/>
  <c r="C110" i="1"/>
  <c r="D110" i="1"/>
  <c r="B111" i="1"/>
  <c r="C111" i="1"/>
  <c r="D111" i="1"/>
  <c r="B112" i="1"/>
  <c r="C112" i="1"/>
  <c r="D112" i="1"/>
  <c r="B113" i="1"/>
  <c r="C113" i="1"/>
  <c r="D113" i="1"/>
  <c r="B114" i="1"/>
  <c r="C114" i="1"/>
  <c r="D114" i="1"/>
  <c r="B115" i="1"/>
  <c r="C115" i="1"/>
  <c r="D115" i="1"/>
  <c r="B116" i="1"/>
  <c r="C116" i="1"/>
  <c r="D116" i="1"/>
  <c r="B117" i="1"/>
  <c r="C117" i="1"/>
  <c r="D117" i="1"/>
  <c r="B118" i="1"/>
  <c r="C118" i="1"/>
  <c r="D118" i="1"/>
  <c r="E95" i="1"/>
  <c r="A96" i="1"/>
  <c r="E96" i="1"/>
  <c r="A97" i="1"/>
  <c r="E97" i="1"/>
  <c r="A98" i="1"/>
  <c r="E98" i="1"/>
  <c r="A99" i="1"/>
  <c r="E99" i="1"/>
  <c r="A100" i="1"/>
  <c r="E100" i="1"/>
  <c r="A101" i="1"/>
  <c r="E101" i="1"/>
  <c r="A102" i="1"/>
  <c r="E102" i="1"/>
  <c r="A103" i="1"/>
  <c r="E103" i="1"/>
  <c r="A104" i="1"/>
  <c r="E104" i="1"/>
  <c r="A105" i="1"/>
  <c r="E105" i="1"/>
  <c r="A106" i="1"/>
  <c r="E106" i="1"/>
  <c r="A107" i="1"/>
  <c r="E107" i="1"/>
  <c r="A108" i="1"/>
  <c r="E108" i="1"/>
  <c r="A109" i="1"/>
  <c r="E109" i="1"/>
  <c r="A110" i="1"/>
  <c r="E110" i="1"/>
  <c r="A111" i="1"/>
  <c r="E111" i="1"/>
  <c r="A112" i="1"/>
  <c r="E112" i="1"/>
  <c r="A113" i="1"/>
  <c r="E113" i="1"/>
  <c r="A114" i="1"/>
  <c r="E114" i="1"/>
  <c r="A115" i="1"/>
  <c r="E115" i="1"/>
  <c r="A116" i="1"/>
  <c r="E116" i="1"/>
  <c r="A117" i="1"/>
  <c r="E117" i="1"/>
  <c r="A118" i="1"/>
  <c r="E118" i="1"/>
  <c r="B119" i="1"/>
  <c r="C119" i="1"/>
</calcChain>
</file>

<file path=xl/sharedStrings.xml><?xml version="1.0" encoding="utf-8"?>
<sst xmlns="http://schemas.openxmlformats.org/spreadsheetml/2006/main" count="178" uniqueCount="100">
  <si>
    <t>Ideal</t>
  </si>
  <si>
    <t>Average</t>
  </si>
  <si>
    <t>Rank</t>
  </si>
  <si>
    <t>Euclidean Distance</t>
  </si>
  <si>
    <t>Average Threat Score</t>
  </si>
  <si>
    <t>Average Opportunity Score</t>
  </si>
  <si>
    <t>Synthesized Data</t>
  </si>
  <si>
    <t>Choices</t>
  </si>
  <si>
    <t>Normalized and Average Scores</t>
  </si>
  <si>
    <t>Normalized Scores</t>
  </si>
  <si>
    <t>Min</t>
  </si>
  <si>
    <t>Max</t>
  </si>
  <si>
    <t>Min/Max Data</t>
  </si>
  <si>
    <t>NS</t>
  </si>
  <si>
    <t>24.4%</t>
  </si>
  <si>
    <t>Vietnam</t>
  </si>
  <si>
    <t>5 107</t>
  </si>
  <si>
    <t>9.44%</t>
  </si>
  <si>
    <t>Ukraine</t>
  </si>
  <si>
    <t>167 095</t>
  </si>
  <si>
    <t>14.18%</t>
  </si>
  <si>
    <t>Turkey</t>
  </si>
  <si>
    <t>15 881</t>
  </si>
  <si>
    <t>NA</t>
  </si>
  <si>
    <t>26.73%</t>
  </si>
  <si>
    <t>Tunisia</t>
  </si>
  <si>
    <t>42.25%</t>
  </si>
  <si>
    <t>South Africa</t>
  </si>
  <si>
    <t>32.22%</t>
  </si>
  <si>
    <t>Slovenia</t>
  </si>
  <si>
    <t>18.67%</t>
  </si>
  <si>
    <t>Slovakia</t>
  </si>
  <si>
    <t>13.56%</t>
  </si>
  <si>
    <t>Russia</t>
  </si>
  <si>
    <t>13.35%</t>
  </si>
  <si>
    <t>Romania</t>
  </si>
  <si>
    <t>23.7%</t>
  </si>
  <si>
    <t>Poland</t>
  </si>
  <si>
    <t>16.96%</t>
  </si>
  <si>
    <t>Morocco</t>
  </si>
  <si>
    <t>36.8%</t>
  </si>
  <si>
    <t>Mexico</t>
  </si>
  <si>
    <t>24.46%</t>
  </si>
  <si>
    <t>Lithuania</t>
  </si>
  <si>
    <t>Latvia</t>
  </si>
  <si>
    <t>8.81%</t>
  </si>
  <si>
    <t>India</t>
  </si>
  <si>
    <t>11.01%</t>
  </si>
  <si>
    <t>Hungary</t>
  </si>
  <si>
    <t>Georgia</t>
  </si>
  <si>
    <t>20.79%</t>
  </si>
  <si>
    <t>Estonia</t>
  </si>
  <si>
    <t>Czech Republic</t>
  </si>
  <si>
    <t>21.32%</t>
  </si>
  <si>
    <t>China</t>
  </si>
  <si>
    <t>22.92%</t>
  </si>
  <si>
    <t>Bulgaria</t>
  </si>
  <si>
    <t>8.58%</t>
  </si>
  <si>
    <t>Brazil</t>
  </si>
  <si>
    <t>37.35%</t>
  </si>
  <si>
    <t>Argentina</t>
  </si>
  <si>
    <t>31.6%</t>
  </si>
  <si>
    <t>Algeria</t>
  </si>
  <si>
    <t>Freedom of the press: Countries Compared</t>
  </si>
  <si>
    <t>TERRORIST INCIDENCES PER CAPITA RATE</t>
  </si>
  <si>
    <t>TERRORIST ACTS &gt; 1968-2006&gt; INCIDENCES 2</t>
  </si>
  <si>
    <t>TERRORIST ACTS &gt; 1968-2006 &gt; INCIDENCES</t>
  </si>
  <si>
    <t>POLICY UNCERTAINTY &gt; % OF MANAGERS RANKING AS A MAJOR BUSINESS CONSTRAINT</t>
  </si>
  <si>
    <t>PERCENTAGE OF FIRMS EXPECTED TO PAY INFORMAL PAYMENT TO PUBLIC OFFICIALS</t>
  </si>
  <si>
    <t>Gov't Corruption Index</t>
  </si>
  <si>
    <t>Freedom House</t>
  </si>
  <si>
    <t>Fatalities From Terrorist Acts 2000-2006 (per 1 billion people)</t>
  </si>
  <si>
    <t>Arm Imports (million)</t>
  </si>
  <si>
    <t>Civil and political liberties: Countries Compared</t>
  </si>
  <si>
    <t>Seats held by women per million people: Countries Compared</t>
  </si>
  <si>
    <t>Democratic institutions rating: Countries Compared</t>
  </si>
  <si>
    <t>POLICE PER CAPITA (PER 1,000 PEOPLE)</t>
  </si>
  <si>
    <t>POLICE FORCE</t>
  </si>
  <si>
    <t>Net Development Assistance</t>
  </si>
  <si>
    <t>Failed States Index</t>
  </si>
  <si>
    <t>Strengths/Opportunities</t>
  </si>
  <si>
    <t>Factors</t>
  </si>
  <si>
    <t>Raw Data = 17 indicators</t>
  </si>
  <si>
    <t>Raw Data</t>
  </si>
  <si>
    <t>Weakness/Threats</t>
  </si>
  <si>
    <t>Square Meters</t>
  </si>
  <si>
    <t>Resale Market Forecast</t>
  </si>
  <si>
    <t>Number of Retail outlets</t>
  </si>
  <si>
    <t>Number of schools</t>
  </si>
  <si>
    <t>Real Estate Tax Rate</t>
  </si>
  <si>
    <t>Price</t>
  </si>
  <si>
    <t>Community size (population)</t>
  </si>
  <si>
    <t>Distance to work (KM)</t>
  </si>
  <si>
    <t xml:space="preserve">Crime rate </t>
  </si>
  <si>
    <t>Naintre</t>
  </si>
  <si>
    <t>Poitiers Centre</t>
  </si>
  <si>
    <t>Saint Benoit</t>
  </si>
  <si>
    <t>Saint Cyprien</t>
  </si>
  <si>
    <t>Biard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</si>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</sst>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"/>
    <numFmt numFmtId="165" formatCode="_-* #,##0.00\ _€_-;\-* #,##0.00\ _€_-;_-* &quot;-&quot;??\ _€_-;_-@_-"/>
    <numFmt numFmtId="166" formatCode="_(* #,##0.00_);_(* \(#,##0.00\);_(* &quot;-&quot;??_);_(@_)"/>
    <numFmt numFmtId="167" formatCode="0.0%"/>
    <numFmt numFmtId="168" formatCode="_(&quot;$&quot;* #,##0.00_);_(&quot;$&quot;* \(#,##0.00\);_(&quot;$&quot;* &quot;-&quot;??_);_(@_)"/>
    <numFmt numFmtId="169" formatCode="[$€-80C]\ #,##0;[$€-80C]\ \-#,##0"/>
  </numFmts>
  <fonts count="1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theme="0"/>
      <name val="Calibri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1"/>
      <color rgb="FFFF0000"/>
      <name val="Calibri"/>
      <family val="2"/>
    </font>
    <font>
      <b/>
      <sz val="12"/>
      <color indexed="8"/>
      <name val="Calibri"/>
      <family val="2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D8E4BC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ABF8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11" fillId="0" borderId="0"/>
    <xf numFmtId="166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8" fontId="5" fillId="0" borderId="0" applyFont="0" applyFill="0" applyBorder="0" applyAlignment="0" applyProtection="0"/>
  </cellStyleXfs>
  <cellXfs count="132">
    <xf numFmtId="0" fontId="0" fillId="0" borderId="0" xfId="0"/>
    <xf numFmtId="0" fontId="0" fillId="2" borderId="0" xfId="0" applyFill="1"/>
    <xf numFmtId="0" fontId="3" fillId="2" borderId="0" xfId="0" applyFont="1" applyFill="1" applyAlignment="1">
      <alignment horizontal="center"/>
    </xf>
    <xf numFmtId="0" fontId="0" fillId="2" borderId="0" xfId="0" applyFill="1" applyBorder="1"/>
    <xf numFmtId="0" fontId="3" fillId="2" borderId="0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2" fontId="4" fillId="4" borderId="3" xfId="0" applyNumberFormat="1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2" fontId="4" fillId="5" borderId="3" xfId="0" applyNumberFormat="1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164" fontId="6" fillId="6" borderId="3" xfId="0" applyNumberFormat="1" applyFont="1" applyFill="1" applyBorder="1" applyAlignment="1">
      <alignment horizontal="center" vertical="center"/>
    </xf>
    <xf numFmtId="2" fontId="7" fillId="7" borderId="3" xfId="0" applyNumberFormat="1" applyFont="1" applyFill="1" applyBorder="1" applyAlignment="1">
      <alignment horizontal="center"/>
    </xf>
    <xf numFmtId="2" fontId="7" fillId="8" borderId="3" xfId="0" applyNumberFormat="1" applyFont="1" applyFill="1" applyBorder="1" applyAlignment="1">
      <alignment horizontal="center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8" fillId="6" borderId="3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/>
    </xf>
    <xf numFmtId="0" fontId="3" fillId="2" borderId="0" xfId="0" applyFont="1" applyFill="1" applyAlignment="1"/>
    <xf numFmtId="2" fontId="7" fillId="10" borderId="6" xfId="0" applyNumberFormat="1" applyFont="1" applyFill="1" applyBorder="1" applyAlignment="1">
      <alignment horizontal="center"/>
    </xf>
    <xf numFmtId="0" fontId="3" fillId="7" borderId="7" xfId="0" applyFont="1" applyFill="1" applyBorder="1" applyAlignment="1">
      <alignment horizontal="center" vertical="center" wrapText="1"/>
    </xf>
    <xf numFmtId="2" fontId="7" fillId="8" borderId="3" xfId="1" applyNumberFormat="1" applyFont="1" applyFill="1" applyBorder="1" applyAlignment="1">
      <alignment horizontal="center"/>
    </xf>
    <xf numFmtId="2" fontId="11" fillId="11" borderId="3" xfId="1" applyNumberFormat="1" applyFont="1" applyFill="1" applyBorder="1" applyAlignment="1">
      <alignment horizontal="center"/>
    </xf>
    <xf numFmtId="2" fontId="7" fillId="12" borderId="3" xfId="0" applyNumberFormat="1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11" borderId="1" xfId="0" applyFont="1" applyFill="1" applyBorder="1" applyAlignment="1"/>
    <xf numFmtId="0" fontId="3" fillId="11" borderId="8" xfId="0" applyFont="1" applyFill="1" applyBorder="1" applyAlignment="1"/>
    <xf numFmtId="0" fontId="3" fillId="11" borderId="2" xfId="0" applyFont="1" applyFill="1" applyBorder="1" applyAlignment="1"/>
    <xf numFmtId="0" fontId="10" fillId="6" borderId="9" xfId="0" applyFont="1" applyFill="1" applyBorder="1" applyAlignment="1"/>
    <xf numFmtId="0" fontId="10" fillId="6" borderId="0" xfId="0" applyFont="1" applyFill="1" applyBorder="1" applyAlignment="1"/>
    <xf numFmtId="0" fontId="10" fillId="6" borderId="10" xfId="0" applyFont="1" applyFill="1" applyBorder="1" applyAlignment="1"/>
    <xf numFmtId="0" fontId="3" fillId="6" borderId="6" xfId="0" applyFont="1" applyFill="1" applyBorder="1" applyAlignment="1">
      <alignment horizontal="center" vertical="center"/>
    </xf>
    <xf numFmtId="0" fontId="10" fillId="9" borderId="7" xfId="0" applyFont="1" applyFill="1" applyBorder="1" applyAlignment="1"/>
    <xf numFmtId="0" fontId="10" fillId="9" borderId="11" xfId="0" applyFont="1" applyFill="1" applyBorder="1" applyAlignment="1"/>
    <xf numFmtId="0" fontId="10" fillId="9" borderId="12" xfId="0" applyFont="1" applyFill="1" applyBorder="1" applyAlignment="1"/>
    <xf numFmtId="0" fontId="0" fillId="13" borderId="0" xfId="0" applyFill="1"/>
    <xf numFmtId="0" fontId="11" fillId="13" borderId="3" xfId="1" applyNumberFormat="1" applyFont="1" applyFill="1" applyBorder="1" applyAlignment="1">
      <alignment horizontal="center"/>
    </xf>
    <xf numFmtId="0" fontId="0" fillId="13" borderId="0" xfId="0" applyFill="1" applyBorder="1"/>
    <xf numFmtId="0" fontId="3" fillId="13" borderId="0" xfId="0" applyFont="1" applyFill="1" applyBorder="1" applyAlignment="1">
      <alignment horizontal="center"/>
    </xf>
    <xf numFmtId="0" fontId="11" fillId="14" borderId="3" xfId="1" applyNumberFormat="1" applyFont="1" applyFill="1" applyBorder="1" applyAlignment="1">
      <alignment horizontal="center"/>
    </xf>
    <xf numFmtId="0" fontId="3" fillId="15" borderId="3" xfId="0" applyFont="1" applyFill="1" applyBorder="1" applyAlignment="1">
      <alignment horizontal="center" vertical="center"/>
    </xf>
    <xf numFmtId="0" fontId="2" fillId="15" borderId="3" xfId="0" applyFont="1" applyFill="1" applyBorder="1" applyAlignment="1">
      <alignment horizontal="left"/>
    </xf>
    <xf numFmtId="0" fontId="3" fillId="15" borderId="6" xfId="0" applyFont="1" applyFill="1" applyBorder="1" applyAlignment="1">
      <alignment horizontal="center" vertical="center"/>
    </xf>
    <xf numFmtId="0" fontId="3" fillId="13" borderId="0" xfId="0" applyFont="1" applyFill="1" applyBorder="1" applyAlignment="1"/>
    <xf numFmtId="0" fontId="3" fillId="16" borderId="3" xfId="0" applyFont="1" applyFill="1" applyBorder="1" applyAlignment="1">
      <alignment horizontal="left"/>
    </xf>
    <xf numFmtId="0" fontId="0" fillId="14" borderId="3" xfId="1" applyNumberFormat="1" applyFont="1" applyFill="1" applyBorder="1" applyAlignment="1">
      <alignment horizontal="center"/>
    </xf>
    <xf numFmtId="37" fontId="11" fillId="11" borderId="3" xfId="1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3" fillId="16" borderId="7" xfId="0" applyFont="1" applyFill="1" applyBorder="1" applyAlignment="1"/>
    <xf numFmtId="0" fontId="3" fillId="16" borderId="11" xfId="0" applyFont="1" applyFill="1" applyBorder="1" applyAlignment="1"/>
    <xf numFmtId="0" fontId="3" fillId="16" borderId="12" xfId="0" applyFont="1" applyFill="1" applyBorder="1" applyAlignment="1"/>
    <xf numFmtId="0" fontId="11" fillId="13" borderId="0" xfId="1" applyNumberFormat="1" applyFont="1" applyFill="1" applyBorder="1" applyAlignment="1">
      <alignment horizontal="center"/>
    </xf>
    <xf numFmtId="0" fontId="11" fillId="13" borderId="7" xfId="1" applyNumberFormat="1" applyFont="1" applyFill="1" applyBorder="1" applyAlignment="1">
      <alignment horizontal="center"/>
    </xf>
    <xf numFmtId="0" fontId="11" fillId="13" borderId="11" xfId="1" applyNumberFormat="1" applyFont="1" applyFill="1" applyBorder="1" applyAlignment="1">
      <alignment horizontal="center"/>
    </xf>
    <xf numFmtId="0" fontId="5" fillId="13" borderId="12" xfId="0" applyFont="1" applyFill="1" applyBorder="1" applyAlignment="1">
      <alignment horizontal="center"/>
    </xf>
    <xf numFmtId="2" fontId="11" fillId="14" borderId="3" xfId="1" applyNumberFormat="1" applyFont="1" applyFill="1" applyBorder="1" applyAlignment="1">
      <alignment horizontal="center"/>
    </xf>
    <xf numFmtId="0" fontId="11" fillId="11" borderId="3" xfId="1" applyNumberFormat="1" applyFont="1" applyFill="1" applyBorder="1" applyAlignment="1">
      <alignment horizontal="center"/>
    </xf>
    <xf numFmtId="2" fontId="0" fillId="14" borderId="3" xfId="1" applyNumberFormat="1" applyFont="1" applyFill="1" applyBorder="1" applyAlignment="1">
      <alignment horizontal="center"/>
    </xf>
    <xf numFmtId="0" fontId="0" fillId="13" borderId="0" xfId="0" applyFill="1" applyBorder="1" applyAlignment="1">
      <alignment wrapText="1"/>
    </xf>
    <xf numFmtId="0" fontId="3" fillId="7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left"/>
    </xf>
    <xf numFmtId="0" fontId="10" fillId="13" borderId="0" xfId="0" applyFont="1" applyFill="1" applyBorder="1" applyAlignment="1"/>
    <xf numFmtId="0" fontId="10" fillId="6" borderId="3" xfId="0" applyFont="1" applyFill="1" applyBorder="1" applyAlignment="1">
      <alignment horizontal="left"/>
    </xf>
    <xf numFmtId="0" fontId="10" fillId="16" borderId="3" xfId="0" applyFont="1" applyFill="1" applyBorder="1" applyAlignment="1">
      <alignment horizontal="left"/>
    </xf>
    <xf numFmtId="0" fontId="10" fillId="16" borderId="13" xfId="2" applyFont="1" applyFill="1" applyBorder="1" applyAlignment="1">
      <alignment horizontal="center"/>
    </xf>
    <xf numFmtId="0" fontId="10" fillId="16" borderId="14" xfId="2" applyFont="1" applyFill="1" applyBorder="1" applyAlignment="1">
      <alignment horizontal="center"/>
    </xf>
    <xf numFmtId="0" fontId="10" fillId="16" borderId="15" xfId="2" applyFont="1" applyFill="1" applyBorder="1" applyAlignment="1">
      <alignment horizontal="center"/>
    </xf>
    <xf numFmtId="0" fontId="11" fillId="2" borderId="0" xfId="2" applyFill="1" applyBorder="1"/>
    <xf numFmtId="0" fontId="11" fillId="2" borderId="0" xfId="2" applyFill="1"/>
    <xf numFmtId="0" fontId="3" fillId="15" borderId="3" xfId="2" applyFont="1" applyFill="1" applyBorder="1" applyAlignment="1">
      <alignment horizontal="center" vertical="center"/>
    </xf>
    <xf numFmtId="0" fontId="10" fillId="6" borderId="3" xfId="2" applyFont="1" applyFill="1" applyBorder="1" applyAlignment="1">
      <alignment horizontal="center"/>
    </xf>
    <xf numFmtId="0" fontId="3" fillId="11" borderId="3" xfId="2" applyFont="1" applyFill="1" applyBorder="1" applyAlignment="1">
      <alignment horizontal="center"/>
    </xf>
    <xf numFmtId="0" fontId="3" fillId="14" borderId="3" xfId="2" applyFont="1" applyFill="1" applyBorder="1" applyAlignment="1">
      <alignment horizontal="center"/>
    </xf>
    <xf numFmtId="0" fontId="3" fillId="11" borderId="3" xfId="2" applyFont="1" applyFill="1" applyBorder="1" applyAlignment="1">
      <alignment horizontal="center" vertical="center" wrapText="1"/>
    </xf>
    <xf numFmtId="0" fontId="3" fillId="14" borderId="3" xfId="2" applyFont="1" applyFill="1" applyBorder="1" applyAlignment="1">
      <alignment horizontal="center" vertical="center" wrapText="1"/>
    </xf>
    <xf numFmtId="0" fontId="11" fillId="2" borderId="0" xfId="2" applyFill="1" applyBorder="1" applyAlignment="1">
      <alignment wrapText="1"/>
    </xf>
    <xf numFmtId="0" fontId="11" fillId="2" borderId="0" xfId="2" applyFill="1" applyAlignment="1">
      <alignment wrapText="1"/>
    </xf>
    <xf numFmtId="0" fontId="5" fillId="6" borderId="3" xfId="2" applyFont="1" applyFill="1" applyBorder="1" applyAlignment="1">
      <alignment horizontal="center" wrapText="1"/>
    </xf>
    <xf numFmtId="37" fontId="11" fillId="11" borderId="3" xfId="3" applyNumberFormat="1" applyFont="1" applyFill="1" applyBorder="1" applyAlignment="1">
      <alignment horizontal="center"/>
    </xf>
    <xf numFmtId="167" fontId="11" fillId="11" borderId="3" xfId="2" applyNumberFormat="1" applyFill="1" applyBorder="1" applyAlignment="1">
      <alignment horizontal="center"/>
    </xf>
    <xf numFmtId="0" fontId="11" fillId="11" borderId="3" xfId="2" applyFill="1" applyBorder="1" applyAlignment="1">
      <alignment horizontal="center"/>
    </xf>
    <xf numFmtId="10" fontId="11" fillId="14" borderId="3" xfId="4" applyNumberFormat="1" applyFont="1" applyFill="1" applyBorder="1" applyAlignment="1">
      <alignment horizontal="center"/>
    </xf>
    <xf numFmtId="169" fontId="11" fillId="14" borderId="3" xfId="5" applyNumberFormat="1" applyFont="1" applyFill="1" applyBorder="1" applyAlignment="1">
      <alignment horizontal="center"/>
    </xf>
    <xf numFmtId="37" fontId="11" fillId="14" borderId="3" xfId="3" applyNumberFormat="1" applyFont="1" applyFill="1" applyBorder="1" applyAlignment="1">
      <alignment horizontal="center"/>
    </xf>
    <xf numFmtId="1" fontId="11" fillId="14" borderId="3" xfId="3" applyNumberFormat="1" applyFont="1" applyFill="1" applyBorder="1" applyAlignment="1">
      <alignment horizontal="center"/>
    </xf>
    <xf numFmtId="167" fontId="11" fillId="14" borderId="3" xfId="2" applyNumberFormat="1" applyFont="1" applyFill="1" applyBorder="1" applyAlignment="1">
      <alignment horizontal="center"/>
    </xf>
    <xf numFmtId="0" fontId="5" fillId="6" borderId="3" xfId="2" applyFont="1" applyFill="1" applyBorder="1" applyAlignment="1">
      <alignment horizontal="center"/>
    </xf>
    <xf numFmtId="167" fontId="11" fillId="14" borderId="3" xfId="2" applyNumberFormat="1" applyFill="1" applyBorder="1" applyAlignment="1">
      <alignment horizontal="center"/>
    </xf>
    <xf numFmtId="0" fontId="3" fillId="0" borderId="0" xfId="2" applyFont="1" applyFill="1" applyBorder="1" applyAlignment="1">
      <alignment horizontal="center"/>
    </xf>
    <xf numFmtId="0" fontId="3" fillId="2" borderId="0" xfId="2" applyFont="1" applyFill="1" applyBorder="1" applyAlignment="1"/>
    <xf numFmtId="1" fontId="11" fillId="2" borderId="0" xfId="2" applyNumberFormat="1" applyFill="1" applyBorder="1"/>
    <xf numFmtId="167" fontId="11" fillId="2" borderId="0" xfId="2" applyNumberFormat="1" applyFill="1" applyBorder="1"/>
    <xf numFmtId="0" fontId="3" fillId="16" borderId="3" xfId="2" applyFont="1" applyFill="1" applyBorder="1" applyAlignment="1">
      <alignment horizontal="center"/>
    </xf>
    <xf numFmtId="0" fontId="3" fillId="6" borderId="3" xfId="2" applyFont="1" applyFill="1" applyBorder="1" applyAlignment="1">
      <alignment horizontal="center"/>
    </xf>
    <xf numFmtId="10" fontId="11" fillId="14" borderId="3" xfId="2" applyNumberFormat="1" applyFill="1" applyBorder="1" applyAlignment="1">
      <alignment horizontal="center"/>
    </xf>
    <xf numFmtId="0" fontId="2" fillId="15" borderId="3" xfId="2" applyFont="1" applyFill="1" applyBorder="1" applyAlignment="1">
      <alignment horizontal="center"/>
    </xf>
    <xf numFmtId="0" fontId="3" fillId="11" borderId="7" xfId="2" applyFont="1" applyFill="1" applyBorder="1" applyAlignment="1">
      <alignment horizontal="center" vertical="center" wrapText="1"/>
    </xf>
    <xf numFmtId="2" fontId="11" fillId="11" borderId="3" xfId="3" applyNumberFormat="1" applyFont="1" applyFill="1" applyBorder="1" applyAlignment="1">
      <alignment horizontal="center"/>
    </xf>
    <xf numFmtId="2" fontId="11" fillId="14" borderId="3" xfId="3" applyNumberFormat="1" applyFont="1" applyFill="1" applyBorder="1" applyAlignment="1">
      <alignment horizontal="center"/>
    </xf>
    <xf numFmtId="0" fontId="3" fillId="2" borderId="0" xfId="2" applyFont="1" applyFill="1" applyBorder="1" applyAlignment="1">
      <alignment horizontal="center"/>
    </xf>
    <xf numFmtId="0" fontId="10" fillId="9" borderId="3" xfId="2" applyFont="1" applyFill="1" applyBorder="1" applyAlignment="1">
      <alignment horizontal="center"/>
    </xf>
    <xf numFmtId="0" fontId="3" fillId="6" borderId="3" xfId="2" applyFont="1" applyFill="1" applyBorder="1" applyAlignment="1">
      <alignment horizontal="center" vertical="center"/>
    </xf>
    <xf numFmtId="0" fontId="9" fillId="8" borderId="3" xfId="2" applyFont="1" applyFill="1" applyBorder="1" applyAlignment="1">
      <alignment horizontal="center" vertical="center" wrapText="1"/>
    </xf>
    <xf numFmtId="0" fontId="9" fillId="7" borderId="3" xfId="2" applyFont="1" applyFill="1" applyBorder="1" applyAlignment="1">
      <alignment horizontal="center" vertical="center" wrapText="1"/>
    </xf>
    <xf numFmtId="2" fontId="7" fillId="8" borderId="3" xfId="3" applyNumberFormat="1" applyFont="1" applyFill="1" applyBorder="1" applyAlignment="1">
      <alignment horizontal="center"/>
    </xf>
    <xf numFmtId="2" fontId="7" fillId="7" borderId="3" xfId="3" applyNumberFormat="1" applyFont="1" applyFill="1" applyBorder="1" applyAlignment="1">
      <alignment horizontal="center"/>
    </xf>
    <xf numFmtId="0" fontId="3" fillId="2" borderId="0" xfId="2" applyFont="1" applyFill="1" applyAlignment="1">
      <alignment horizontal="center"/>
    </xf>
    <xf numFmtId="0" fontId="3" fillId="2" borderId="0" xfId="2" applyFont="1" applyFill="1" applyAlignment="1"/>
    <xf numFmtId="0" fontId="3" fillId="6" borderId="3" xfId="2" applyFont="1" applyFill="1" applyBorder="1" applyAlignment="1">
      <alignment horizontal="center" vertical="center" wrapText="1"/>
    </xf>
    <xf numFmtId="0" fontId="8" fillId="6" borderId="3" xfId="2" applyFont="1" applyFill="1" applyBorder="1" applyAlignment="1">
      <alignment horizontal="center" vertical="center" wrapText="1"/>
    </xf>
    <xf numFmtId="2" fontId="7" fillId="8" borderId="3" xfId="2" applyNumberFormat="1" applyFont="1" applyFill="1" applyBorder="1" applyAlignment="1">
      <alignment horizontal="center"/>
    </xf>
    <xf numFmtId="2" fontId="7" fillId="7" borderId="3" xfId="2" applyNumberFormat="1" applyFont="1" applyFill="1" applyBorder="1" applyAlignment="1">
      <alignment horizontal="center"/>
    </xf>
    <xf numFmtId="164" fontId="6" fillId="6" borderId="3" xfId="2" applyNumberFormat="1" applyFont="1" applyFill="1" applyBorder="1" applyAlignment="1">
      <alignment horizontal="center" vertical="center"/>
    </xf>
    <xf numFmtId="2" fontId="9" fillId="8" borderId="3" xfId="2" applyNumberFormat="1" applyFont="1" applyFill="1" applyBorder="1" applyAlignment="1">
      <alignment horizontal="center"/>
    </xf>
    <xf numFmtId="2" fontId="9" fillId="7" borderId="3" xfId="2" applyNumberFormat="1" applyFont="1" applyFill="1" applyBorder="1" applyAlignment="1">
      <alignment horizontal="center"/>
    </xf>
    <xf numFmtId="0" fontId="4" fillId="5" borderId="3" xfId="2" applyFont="1" applyFill="1" applyBorder="1" applyAlignment="1">
      <alignment horizontal="center"/>
    </xf>
    <xf numFmtId="2" fontId="4" fillId="5" borderId="3" xfId="2" applyNumberFormat="1" applyFont="1" applyFill="1" applyBorder="1" applyAlignment="1">
      <alignment horizontal="center"/>
    </xf>
    <xf numFmtId="0" fontId="11" fillId="3" borderId="5" xfId="2" applyFill="1" applyBorder="1" applyAlignment="1">
      <alignment horizontal="center"/>
    </xf>
    <xf numFmtId="0" fontId="11" fillId="3" borderId="4" xfId="2" applyFill="1" applyBorder="1" applyAlignment="1">
      <alignment horizontal="center"/>
    </xf>
    <xf numFmtId="0" fontId="4" fillId="4" borderId="3" xfId="2" applyFont="1" applyFill="1" applyBorder="1" applyAlignment="1">
      <alignment horizontal="center"/>
    </xf>
    <xf numFmtId="2" fontId="4" fillId="4" borderId="3" xfId="2" applyNumberFormat="1" applyFont="1" applyFill="1" applyBorder="1" applyAlignment="1">
      <alignment horizontal="center"/>
    </xf>
    <xf numFmtId="0" fontId="11" fillId="3" borderId="2" xfId="2" applyFill="1" applyBorder="1" applyAlignment="1">
      <alignment horizontal="center"/>
    </xf>
    <xf numFmtId="0" fontId="11" fillId="3" borderId="1" xfId="2" applyFill="1" applyBorder="1" applyAlignment="1">
      <alignment horizontal="center"/>
    </xf>
  </cellXfs>
  <cellStyles count="6">
    <cellStyle name="Milliers" xfId="1" builtinId="3"/>
    <cellStyle name="Milliers 2" xfId="3"/>
    <cellStyle name="Monétaire 2" xfId="5"/>
    <cellStyle name="Normal" xfId="0" builtinId="0"/>
    <cellStyle name="Normal 2" xfId="2"/>
    <cellStyle name="Pourcentage 2" xfId="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externalLink" Target="externalLinks/externalLink2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Scatter Chart for for André and Angelique</a:t>
            </a:r>
          </a:p>
        </c:rich>
      </c:tx>
      <c:layout>
        <c:manualLayout>
          <c:xMode val="edge"/>
          <c:yMode val="edge"/>
          <c:x val="0.336146291572708"/>
          <c:y val="0.030540168492924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9549929676512"/>
          <c:y val="0.169146695665341"/>
          <c:w val="0.849507735583685"/>
          <c:h val="0.61315677178686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Sheet1!$A$42</c:f>
              <c:strCache>
                <c:ptCount val="1"/>
                <c:pt idx="0">
                  <c:v>Naintre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pPr>
              <a:solidFill>
                <a:srgbClr val="4572A7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0952380952380952"/>
                  <c:y val="-0.040784313725490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Sheet1!$B$42</c:f>
              <c:numCache>
                <c:formatCode>0.00</c:formatCode>
                <c:ptCount val="1"/>
                <c:pt idx="0">
                  <c:v>0.470238095238095</c:v>
                </c:pt>
              </c:numCache>
            </c:numRef>
          </c:xVal>
          <c:yVal>
            <c:numRef>
              <c:f>Sheet1!$C$42</c:f>
              <c:numCache>
                <c:formatCode>0.00</c:formatCode>
                <c:ptCount val="1"/>
                <c:pt idx="0">
                  <c:v>0.65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Sheet1!$A$43</c:f>
              <c:strCache>
                <c:ptCount val="1"/>
                <c:pt idx="0">
                  <c:v>Poitiers Centre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pPr>
              <a:solidFill>
                <a:srgbClr val="AA4643"/>
              </a:solidFill>
              <a:ln>
                <a:solidFill>
                  <a:srgbClr val="99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15026304484087"/>
                  <c:y val="-0.049644839062279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Sheet1!$B$43</c:f>
              <c:numCache>
                <c:formatCode>0.00</c:formatCode>
                <c:ptCount val="1"/>
                <c:pt idx="0">
                  <c:v>0.333333333333333</c:v>
                </c:pt>
              </c:numCache>
            </c:numRef>
          </c:xVal>
          <c:yVal>
            <c:numRef>
              <c:f>Sheet1!$C$43</c:f>
              <c:numCache>
                <c:formatCode>0.00</c:formatCode>
                <c:ptCount val="1"/>
                <c:pt idx="0">
                  <c:v>0.508333333333333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Sheet1!$A$44</c:f>
              <c:strCache>
                <c:ptCount val="1"/>
                <c:pt idx="0">
                  <c:v>Saint Benoit</c:v>
                </c:pt>
              </c:strCache>
            </c:strRef>
          </c:tx>
          <c:spPr>
            <a:ln w="25400">
              <a:solidFill>
                <a:srgbClr val="90713A"/>
              </a:solidFill>
              <a:prstDash val="solid"/>
            </a:ln>
          </c:spPr>
          <c:marker>
            <c:spPr>
              <a:solidFill>
                <a:srgbClr val="89A54E"/>
              </a:solidFill>
              <a:ln>
                <a:solidFill>
                  <a:srgbClr val="90713A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0232549950348966"/>
                  <c:y val="0.0651588512692416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Sheet1!$B$44</c:f>
              <c:numCache>
                <c:formatCode>0.00</c:formatCode>
                <c:ptCount val="1"/>
                <c:pt idx="0">
                  <c:v>0.541666666666667</c:v>
                </c:pt>
              </c:numCache>
            </c:numRef>
          </c:xVal>
          <c:yVal>
            <c:numRef>
              <c:f>Sheet1!$C$44</c:f>
              <c:numCache>
                <c:formatCode>0.00</c:formatCode>
                <c:ptCount val="1"/>
                <c:pt idx="0">
                  <c:v>0.427083333333333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Sheet1!$A$45</c:f>
              <c:strCache>
                <c:ptCount val="1"/>
                <c:pt idx="0">
                  <c:v>Saint Cyprien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pPr>
              <a:solidFill>
                <a:srgbClr val="71588F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132374587121719"/>
                  <c:y val="0.049644839062279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Sheet1!$B$45</c:f>
              <c:numCache>
                <c:formatCode>0.00</c:formatCode>
                <c:ptCount val="1"/>
                <c:pt idx="0">
                  <c:v>0.297619047619048</c:v>
                </c:pt>
              </c:numCache>
            </c:numRef>
          </c:xVal>
          <c:yVal>
            <c:numRef>
              <c:f>Sheet1!$C$45</c:f>
              <c:numCache>
                <c:formatCode>0.00</c:formatCode>
                <c:ptCount val="1"/>
                <c:pt idx="0">
                  <c:v>0.415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Sheet1!$A$46</c:f>
              <c:strCache>
                <c:ptCount val="1"/>
                <c:pt idx="0">
                  <c:v>Biard</c:v>
                </c:pt>
              </c:strCache>
            </c:strRef>
          </c:tx>
          <c:spPr>
            <a:ln w="25400">
              <a:solidFill>
                <a:srgbClr val="33CCCC"/>
              </a:solidFill>
              <a:prstDash val="solid"/>
            </a:ln>
          </c:spPr>
          <c:marker>
            <c:spPr>
              <a:solidFill>
                <a:srgbClr val="4198AF"/>
              </a:solidFill>
              <a:ln>
                <a:solidFill>
                  <a:srgbClr val="33CCCC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Sheet1!$B$46</c:f>
              <c:numCache>
                <c:formatCode>0.00</c:formatCode>
                <c:ptCount val="1"/>
                <c:pt idx="0">
                  <c:v>0.857142857142857</c:v>
                </c:pt>
              </c:numCache>
            </c:numRef>
          </c:xVal>
          <c:yVal>
            <c:numRef>
              <c:f>Sheet1!$C$46</c:f>
              <c:numCache>
                <c:formatCode>0.00</c:formatCode>
                <c:ptCount val="1"/>
                <c:pt idx="0">
                  <c:v>0.36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Sheet1!$A$48</c:f>
              <c:strCache>
                <c:ptCount val="1"/>
                <c:pt idx="0">
                  <c:v>Average</c:v>
                </c:pt>
              </c:strCache>
            </c:strRef>
          </c:tx>
          <c:spPr>
            <a:ln w="25400">
              <a:solidFill>
                <a:srgbClr val="DD0806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0000"/>
              </a:solidFill>
            </c:spPr>
          </c:marker>
          <c:dLbls>
            <c:dLbl>
              <c:idx val="0"/>
              <c:layout>
                <c:manualLayout>
                  <c:x val="-0.00634920634920635"/>
                  <c:y val="-0.0407845607534352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400" b="1" i="0" u="none" strike="noStrike" baseline="0">
                      <a:solidFill>
                        <a:srgbClr val="DD0806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Sheet1!$B$48</c:f>
              <c:numCache>
                <c:formatCode>0.00</c:formatCode>
                <c:ptCount val="1"/>
                <c:pt idx="0">
                  <c:v>0.5</c:v>
                </c:pt>
              </c:numCache>
            </c:numRef>
          </c:xVal>
          <c:yVal>
            <c:numRef>
              <c:f>Sheet1!$C$48</c:f>
              <c:numCache>
                <c:formatCode>0.00</c:formatCode>
                <c:ptCount val="1"/>
                <c:pt idx="0">
                  <c:v>0.472083333333333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3395048"/>
        <c:axId val="-2141590824"/>
      </c:scatterChart>
      <c:valAx>
        <c:axId val="2143395048"/>
        <c:scaling>
          <c:orientation val="minMax"/>
          <c:max val="1.0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Strengths</a:t>
                </a:r>
              </a:p>
            </c:rich>
          </c:tx>
          <c:layout>
            <c:manualLayout>
              <c:xMode val="edge"/>
              <c:yMode val="edge"/>
              <c:x val="0.504922676918906"/>
              <c:y val="0.855130774737074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-2141590824"/>
        <c:crossesAt val="0.0"/>
        <c:crossBetween val="midCat"/>
      </c:valAx>
      <c:valAx>
        <c:axId val="-2141590824"/>
        <c:scaling>
          <c:orientation val="minMax"/>
          <c:max val="1.0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Weakness</a:t>
                </a:r>
              </a:p>
            </c:rich>
          </c:tx>
          <c:layout>
            <c:manualLayout>
              <c:xMode val="edge"/>
              <c:yMode val="edge"/>
              <c:x val="0.0253166241543751"/>
              <c:y val="0.406422003193657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143395048"/>
        <c:crossesAt val="0.0"/>
        <c:crossBetween val="midCat"/>
      </c:valAx>
      <c:spPr>
        <a:solidFill>
          <a:srgbClr val="FFCC99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151562603970278"/>
          <c:y val="0.929293816419801"/>
          <c:w val="0.657813019851392"/>
          <c:h val="0.0572391388139419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80808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Scatter Chart for for André and Angelique</a:t>
            </a:r>
          </a:p>
        </c:rich>
      </c:tx>
      <c:layout>
        <c:manualLayout>
          <c:xMode val="edge"/>
          <c:yMode val="edge"/>
          <c:x val="0.336146291572708"/>
          <c:y val="0.030540206864385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9549929676512"/>
          <c:y val="0.169146695665341"/>
          <c:w val="0.849507735583685"/>
          <c:h val="0.61315677178686"/>
        </c:manualLayout>
      </c:layout>
      <c:scatterChart>
        <c:scatterStyle val="lineMarker"/>
        <c:varyColors val="0"/>
        <c:ser>
          <c:idx val="0"/>
          <c:order val="0"/>
          <c:tx>
            <c:strRef>
              <c:f>Sheet1!$A$42</c:f>
              <c:strCache>
                <c:ptCount val="1"/>
                <c:pt idx="0">
                  <c:v>Naintre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pPr>
              <a:solidFill>
                <a:srgbClr val="4572A7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0952380952380952"/>
                  <c:y val="-0.040784313725490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Sheet1!$B$42</c:f>
              <c:numCache>
                <c:formatCode>0.00</c:formatCode>
                <c:ptCount val="1"/>
                <c:pt idx="0">
                  <c:v>0.470238095238095</c:v>
                </c:pt>
              </c:numCache>
            </c:numRef>
          </c:xVal>
          <c:yVal>
            <c:numRef>
              <c:f>Sheet1!$C$42</c:f>
              <c:numCache>
                <c:formatCode>0.00</c:formatCode>
                <c:ptCount val="1"/>
                <c:pt idx="0">
                  <c:v>0.65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Sheet1!$A$43</c:f>
              <c:strCache>
                <c:ptCount val="1"/>
                <c:pt idx="0">
                  <c:v>Poitiers Centre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pPr>
              <a:solidFill>
                <a:srgbClr val="AA4643"/>
              </a:solidFill>
              <a:ln>
                <a:solidFill>
                  <a:srgbClr val="99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15026304484087"/>
                  <c:y val="-0.049644839062279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Sheet1!$B$43</c:f>
              <c:numCache>
                <c:formatCode>0.00</c:formatCode>
                <c:ptCount val="1"/>
                <c:pt idx="0">
                  <c:v>0.333333333333333</c:v>
                </c:pt>
              </c:numCache>
            </c:numRef>
          </c:xVal>
          <c:yVal>
            <c:numRef>
              <c:f>Sheet1!$C$43</c:f>
              <c:numCache>
                <c:formatCode>0.00</c:formatCode>
                <c:ptCount val="1"/>
                <c:pt idx="0">
                  <c:v>0.508333333333333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Sheet1!$A$44</c:f>
              <c:strCache>
                <c:ptCount val="1"/>
                <c:pt idx="0">
                  <c:v>Saint Benoit</c:v>
                </c:pt>
              </c:strCache>
            </c:strRef>
          </c:tx>
          <c:spPr>
            <a:ln w="25400">
              <a:solidFill>
                <a:srgbClr val="90713A"/>
              </a:solidFill>
              <a:prstDash val="solid"/>
            </a:ln>
          </c:spPr>
          <c:marker>
            <c:spPr>
              <a:solidFill>
                <a:srgbClr val="89A54E"/>
              </a:solidFill>
              <a:ln>
                <a:solidFill>
                  <a:srgbClr val="90713A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0232549950348966"/>
                  <c:y val="0.0651588512692416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Sheet1!$B$44</c:f>
              <c:numCache>
                <c:formatCode>0.00</c:formatCode>
                <c:ptCount val="1"/>
                <c:pt idx="0">
                  <c:v>0.541666666666667</c:v>
                </c:pt>
              </c:numCache>
            </c:numRef>
          </c:xVal>
          <c:yVal>
            <c:numRef>
              <c:f>Sheet1!$C$44</c:f>
              <c:numCache>
                <c:formatCode>0.00</c:formatCode>
                <c:ptCount val="1"/>
                <c:pt idx="0">
                  <c:v>0.427083333333333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Sheet1!$A$45</c:f>
              <c:strCache>
                <c:ptCount val="1"/>
                <c:pt idx="0">
                  <c:v>Saint Cyprien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pPr>
              <a:solidFill>
                <a:srgbClr val="71588F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132374587121719"/>
                  <c:y val="0.049644839062279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Sheet1!$B$45</c:f>
              <c:numCache>
                <c:formatCode>0.00</c:formatCode>
                <c:ptCount val="1"/>
                <c:pt idx="0">
                  <c:v>0.297619047619048</c:v>
                </c:pt>
              </c:numCache>
            </c:numRef>
          </c:xVal>
          <c:yVal>
            <c:numRef>
              <c:f>Sheet1!$C$45</c:f>
              <c:numCache>
                <c:formatCode>0.00</c:formatCode>
                <c:ptCount val="1"/>
                <c:pt idx="0">
                  <c:v>0.415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Sheet1!$A$46</c:f>
              <c:strCache>
                <c:ptCount val="1"/>
                <c:pt idx="0">
                  <c:v>Biard</c:v>
                </c:pt>
              </c:strCache>
            </c:strRef>
          </c:tx>
          <c:spPr>
            <a:ln w="25400">
              <a:solidFill>
                <a:srgbClr val="33CCCC"/>
              </a:solidFill>
              <a:prstDash val="solid"/>
            </a:ln>
          </c:spPr>
          <c:marker>
            <c:spPr>
              <a:solidFill>
                <a:srgbClr val="4198AF"/>
              </a:solidFill>
              <a:ln>
                <a:solidFill>
                  <a:srgbClr val="33CCCC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Sheet1!$B$46</c:f>
              <c:numCache>
                <c:formatCode>0.00</c:formatCode>
                <c:ptCount val="1"/>
                <c:pt idx="0">
                  <c:v>0.857142857142857</c:v>
                </c:pt>
              </c:numCache>
            </c:numRef>
          </c:xVal>
          <c:yVal>
            <c:numRef>
              <c:f>Sheet1!$C$46</c:f>
              <c:numCache>
                <c:formatCode>0.00</c:formatCode>
                <c:ptCount val="1"/>
                <c:pt idx="0">
                  <c:v>0.36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Sheet1!$A$48</c:f>
              <c:strCache>
                <c:ptCount val="1"/>
                <c:pt idx="0">
                  <c:v>Average</c:v>
                </c:pt>
              </c:strCache>
            </c:strRef>
          </c:tx>
          <c:spPr>
            <a:ln w="25400">
              <a:solidFill>
                <a:srgbClr val="DD0806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0000"/>
              </a:solidFill>
            </c:spPr>
          </c:marker>
          <c:xVal>
            <c:numRef>
              <c:f>Sheet1!$B$48</c:f>
              <c:numCache>
                <c:formatCode>0.00</c:formatCode>
                <c:ptCount val="1"/>
                <c:pt idx="0">
                  <c:v>0.5</c:v>
                </c:pt>
              </c:numCache>
            </c:numRef>
          </c:xVal>
          <c:yVal>
            <c:numRef>
              <c:f>Sheet1!$C$48</c:f>
              <c:numCache>
                <c:formatCode>0.00</c:formatCode>
                <c:ptCount val="1"/>
                <c:pt idx="0">
                  <c:v>0.472083333333333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4201704"/>
        <c:axId val="2144194456"/>
      </c:scatterChart>
      <c:valAx>
        <c:axId val="2144201704"/>
        <c:scaling>
          <c:orientation val="minMax"/>
          <c:max val="1.0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Strengths</a:t>
                </a:r>
              </a:p>
            </c:rich>
          </c:tx>
          <c:layout>
            <c:manualLayout>
              <c:xMode val="edge"/>
              <c:yMode val="edge"/>
              <c:x val="0.504922676918906"/>
              <c:y val="0.855130730609893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144194456"/>
        <c:crossesAt val="0.0"/>
        <c:crossBetween val="midCat"/>
      </c:valAx>
      <c:valAx>
        <c:axId val="2144194456"/>
        <c:scaling>
          <c:orientation val="minMax"/>
          <c:max val="1.0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Weakness</a:t>
                </a:r>
              </a:p>
            </c:rich>
          </c:tx>
          <c:layout>
            <c:manualLayout>
              <c:xMode val="edge"/>
              <c:yMode val="edge"/>
              <c:x val="0.0253166241543751"/>
              <c:y val="0.40642212406376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144201704"/>
        <c:crossesAt val="0.0"/>
        <c:crossBetween val="midCat"/>
      </c:valAx>
      <c:spPr>
        <a:solidFill>
          <a:srgbClr val="FFCC99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151562603970278"/>
          <c:y val="0.932887322011578"/>
          <c:w val="0.657813019851392"/>
          <c:h val="0.057047106916513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80808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en-US" sz="1200" b="1" i="0" u="none" strike="noStrike" baseline="0">
                <a:solidFill>
                  <a:srgbClr val="FFFFFF"/>
                </a:solidFill>
                <a:latin typeface="Calibri"/>
              </a:rPr>
              <a:t>Radar Chart </a:t>
            </a:r>
            <a:r>
              <a:rPr lang="en-US" sz="1200" b="1" i="0" u="none" strike="noStrike" baseline="0"/>
              <a:t>for André and Angelique</a:t>
            </a:r>
            <a:endParaRPr lang="en-US" sz="1200" b="1" i="0" u="none" strike="noStrike" baseline="0">
              <a:solidFill>
                <a:srgbClr val="FFFFFF"/>
              </a:solidFill>
              <a:latin typeface="Calibri"/>
            </a:endParaRPr>
          </a:p>
        </c:rich>
      </c:tx>
      <c:layout>
        <c:manualLayout>
          <c:xMode val="edge"/>
          <c:yMode val="edge"/>
          <c:x val="0.29274028371704"/>
          <c:y val="0.062844605641478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1075837742504"/>
          <c:y val="0.161936560934891"/>
          <c:w val="0.705467372134039"/>
          <c:h val="0.667779632721202"/>
        </c:manualLayout>
      </c:layout>
      <c:radarChart>
        <c:radarStyle val="marker"/>
        <c:varyColors val="0"/>
        <c:ser>
          <c:idx val="0"/>
          <c:order val="0"/>
          <c:tx>
            <c:strRef>
              <c:f>Sheet1!$C$41</c:f>
              <c:strCache>
                <c:ptCount val="1"/>
                <c:pt idx="0">
                  <c:v>Average Threat Score</c:v>
                </c:pt>
              </c:strCache>
            </c:strRef>
          </c:tx>
          <c:spPr>
            <a:ln w="38100">
              <a:solidFill>
                <a:srgbClr val="DD0806"/>
              </a:solidFill>
              <a:prstDash val="solid"/>
            </a:ln>
          </c:spPr>
          <c:marker>
            <c:spPr>
              <a:solidFill>
                <a:srgbClr val="FF0000"/>
              </a:solidFill>
              <a:ln>
                <a:solidFill>
                  <a:srgbClr val="666699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dLbls>
            <c:dLbl>
              <c:idx val="0"/>
              <c:layout>
                <c:manualLayout>
                  <c:x val="0.0465559805024372"/>
                  <c:y val="0.06088923358703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0.0424678206073914"/>
                  <c:y val="-0.0060482256078591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0362390524713823"/>
                  <c:y val="-0.079432124406819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.024270768768283"/>
                  <c:y val="-0.058065454672923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.0708566318099126"/>
                  <c:y val="0.00072509300277363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Sheet1!$A$42:$A$46</c:f>
              <c:strCache>
                <c:ptCount val="5"/>
                <c:pt idx="0">
                  <c:v>Naintre</c:v>
                </c:pt>
                <c:pt idx="1">
                  <c:v>Poitiers Centre</c:v>
                </c:pt>
                <c:pt idx="2">
                  <c:v>Saint Benoit</c:v>
                </c:pt>
                <c:pt idx="3">
                  <c:v>Saint Cyprien</c:v>
                </c:pt>
                <c:pt idx="4">
                  <c:v>Biard</c:v>
                </c:pt>
              </c:strCache>
            </c:strRef>
          </c:cat>
          <c:val>
            <c:numRef>
              <c:f>Sheet1!$C$42:$C$46</c:f>
              <c:numCache>
                <c:formatCode>0.00</c:formatCode>
                <c:ptCount val="5"/>
                <c:pt idx="0">
                  <c:v>0.65</c:v>
                </c:pt>
                <c:pt idx="1">
                  <c:v>0.508333333333333</c:v>
                </c:pt>
                <c:pt idx="2">
                  <c:v>0.427083333333333</c:v>
                </c:pt>
                <c:pt idx="3">
                  <c:v>0.415</c:v>
                </c:pt>
                <c:pt idx="4">
                  <c:v>0.36</c:v>
                </c:pt>
              </c:numCache>
            </c:numRef>
          </c:val>
        </c:ser>
        <c:ser>
          <c:idx val="1"/>
          <c:order val="1"/>
          <c:tx>
            <c:strRef>
              <c:f>Sheet1!$B$41</c:f>
              <c:strCache>
                <c:ptCount val="1"/>
                <c:pt idx="0">
                  <c:v>Average Opportunity Score</c:v>
                </c:pt>
              </c:strCache>
            </c:strRef>
          </c:tx>
          <c:spPr>
            <a:ln w="38100">
              <a:solidFill>
                <a:srgbClr val="339966"/>
              </a:solidFill>
              <a:prstDash val="solid"/>
            </a:ln>
          </c:spPr>
          <c:marker>
            <c:spPr>
              <a:solidFill>
                <a:srgbClr val="00B050"/>
              </a:solidFill>
              <a:ln>
                <a:solidFill>
                  <a:srgbClr val="993366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dLbls>
            <c:dLbl>
              <c:idx val="0"/>
              <c:layout>
                <c:manualLayout>
                  <c:x val="0.0483196489327722"/>
                  <c:y val="0.061016830325257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0.0530751786745611"/>
                  <c:y val="-0.0043959530100473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.0108180696367202"/>
                  <c:y val="-0.067661851116690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.0595825632906997"/>
                  <c:y val="-0.081268606031925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.103338775136768"/>
                  <c:y val="-0.0078198572423856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Sheet1!$A$42:$A$46</c:f>
              <c:strCache>
                <c:ptCount val="5"/>
                <c:pt idx="0">
                  <c:v>Naintre</c:v>
                </c:pt>
                <c:pt idx="1">
                  <c:v>Poitiers Centre</c:v>
                </c:pt>
                <c:pt idx="2">
                  <c:v>Saint Benoit</c:v>
                </c:pt>
                <c:pt idx="3">
                  <c:v>Saint Cyprien</c:v>
                </c:pt>
                <c:pt idx="4">
                  <c:v>Biard</c:v>
                </c:pt>
              </c:strCache>
            </c:strRef>
          </c:cat>
          <c:val>
            <c:numRef>
              <c:f>Sheet1!$B$42:$B$46</c:f>
              <c:numCache>
                <c:formatCode>0.00</c:formatCode>
                <c:ptCount val="5"/>
                <c:pt idx="0">
                  <c:v>0.470238095238095</c:v>
                </c:pt>
                <c:pt idx="1">
                  <c:v>0.333333333333333</c:v>
                </c:pt>
                <c:pt idx="2">
                  <c:v>0.541666666666667</c:v>
                </c:pt>
                <c:pt idx="3">
                  <c:v>0.297619047619048</c:v>
                </c:pt>
                <c:pt idx="4">
                  <c:v>0.857142857142857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3398424"/>
        <c:axId val="-2136064360"/>
      </c:radarChart>
      <c:catAx>
        <c:axId val="2143398424"/>
        <c:scaling>
          <c:orientation val="minMax"/>
        </c:scaling>
        <c:delete val="0"/>
        <c:axPos val="b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-2136064360"/>
        <c:crosses val="autoZero"/>
        <c:auto val="0"/>
        <c:lblAlgn val="ctr"/>
        <c:lblOffset val="100"/>
        <c:noMultiLvlLbl val="0"/>
      </c:catAx>
      <c:valAx>
        <c:axId val="-2136064360"/>
        <c:scaling>
          <c:orientation val="minMax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0.00" sourceLinked="1"/>
        <c:majorTickMark val="cross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143398424"/>
        <c:crosses val="autoZero"/>
        <c:crossBetween val="between"/>
      </c:valAx>
      <c:spPr>
        <a:solidFill>
          <a:srgbClr val="3F3F3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66533066132264"/>
          <c:y val="0.892602183676921"/>
          <c:w val="0.509018193868051"/>
          <c:h val="0.0405727923627684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000000"/>
    </a:solidFill>
    <a:ln w="25400">
      <a:noFill/>
    </a:ln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Scatter Chart for for André and Angelique</a:t>
            </a:r>
          </a:p>
        </c:rich>
      </c:tx>
      <c:layout>
        <c:manualLayout>
          <c:xMode val="edge"/>
          <c:yMode val="edge"/>
          <c:x val="0.336146291572708"/>
          <c:y val="0.030540168492924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9549929676512"/>
          <c:y val="0.169146695665341"/>
          <c:w val="0.849507735583685"/>
          <c:h val="0.61315677178686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[1]POLI!$A$95</c:f>
              <c:strCache>
                <c:ptCount val="1"/>
                <c:pt idx="0">
                  <c:v>Algeria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pPr>
              <a:solidFill>
                <a:srgbClr val="4572A7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0952380952380952"/>
                  <c:y val="-0.040784313725490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[1]POLI!$B$95</c:f>
              <c:numCache>
                <c:formatCode>General</c:formatCode>
                <c:ptCount val="1"/>
                <c:pt idx="0">
                  <c:v>0.404956015828715</c:v>
                </c:pt>
              </c:numCache>
            </c:numRef>
          </c:xVal>
          <c:yVal>
            <c:numRef>
              <c:f>[1]POLI!$C$95</c:f>
              <c:numCache>
                <c:formatCode>General</c:formatCode>
                <c:ptCount val="1"/>
                <c:pt idx="0">
                  <c:v>0.321956325594046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[1]POLI!$A$96</c:f>
              <c:strCache>
                <c:ptCount val="1"/>
                <c:pt idx="0">
                  <c:v>Argentina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pPr>
              <a:solidFill>
                <a:srgbClr val="AA4643"/>
              </a:solidFill>
              <a:ln>
                <a:solidFill>
                  <a:srgbClr val="99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15026304484087"/>
                  <c:y val="-0.049644839062279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[1]POLI!$B$96</c:f>
              <c:numCache>
                <c:formatCode>General</c:formatCode>
                <c:ptCount val="1"/>
                <c:pt idx="0">
                  <c:v>0.420515266907155</c:v>
                </c:pt>
              </c:numCache>
            </c:numRef>
          </c:xVal>
          <c:yVal>
            <c:numRef>
              <c:f>[1]POLI!$C$96</c:f>
              <c:numCache>
                <c:formatCode>General</c:formatCode>
                <c:ptCount val="1"/>
                <c:pt idx="0">
                  <c:v>0.104965100895565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[1]POLI!$A$97</c:f>
              <c:strCache>
                <c:ptCount val="1"/>
                <c:pt idx="0">
                  <c:v>Brazil</c:v>
                </c:pt>
              </c:strCache>
            </c:strRef>
          </c:tx>
          <c:spPr>
            <a:ln w="25400">
              <a:solidFill>
                <a:srgbClr val="90713A"/>
              </a:solidFill>
              <a:prstDash val="solid"/>
            </a:ln>
          </c:spPr>
          <c:marker>
            <c:spPr>
              <a:solidFill>
                <a:srgbClr val="89A54E"/>
              </a:solidFill>
              <a:ln>
                <a:solidFill>
                  <a:srgbClr val="90713A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0232549950348966"/>
                  <c:y val="0.0651588512692416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[1]POLI!$B$97</c:f>
              <c:numCache>
                <c:formatCode>General</c:formatCode>
                <c:ptCount val="1"/>
                <c:pt idx="0">
                  <c:v>0.641678579569581</c:v>
                </c:pt>
              </c:numCache>
            </c:numRef>
          </c:xVal>
          <c:yVal>
            <c:numRef>
              <c:f>[1]POLI!$C$97</c:f>
              <c:numCache>
                <c:formatCode>General</c:formatCode>
                <c:ptCount val="1"/>
                <c:pt idx="0">
                  <c:v>0.14405394856308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[1]POLI!$A$98</c:f>
              <c:strCache>
                <c:ptCount val="1"/>
                <c:pt idx="0">
                  <c:v>Bulgaria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pPr>
              <a:solidFill>
                <a:srgbClr val="71588F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132374587121719"/>
                  <c:y val="0.049644839062279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[1]POLI!$B$98</c:f>
              <c:numCache>
                <c:formatCode>General</c:formatCode>
                <c:ptCount val="1"/>
                <c:pt idx="0">
                  <c:v>0.503346906292751</c:v>
                </c:pt>
              </c:numCache>
            </c:numRef>
          </c:xVal>
          <c:yVal>
            <c:numRef>
              <c:f>[1]POLI!$C$98</c:f>
              <c:numCache>
                <c:formatCode>General</c:formatCode>
                <c:ptCount val="1"/>
                <c:pt idx="0">
                  <c:v>0.106291891362984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[1]POLI!$A$99</c:f>
              <c:strCache>
                <c:ptCount val="1"/>
                <c:pt idx="0">
                  <c:v>China</c:v>
                </c:pt>
              </c:strCache>
            </c:strRef>
          </c:tx>
          <c:spPr>
            <a:ln w="25400">
              <a:solidFill>
                <a:srgbClr val="33CCCC"/>
              </a:solidFill>
              <a:prstDash val="solid"/>
            </a:ln>
          </c:spPr>
          <c:marker>
            <c:spPr>
              <a:solidFill>
                <a:srgbClr val="4198AF"/>
              </a:solidFill>
              <a:ln>
                <a:solidFill>
                  <a:srgbClr val="33CCCC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[1]POLI!$B$99</c:f>
              <c:numCache>
                <c:formatCode>General</c:formatCode>
                <c:ptCount val="1"/>
                <c:pt idx="0">
                  <c:v>0.470328282828283</c:v>
                </c:pt>
              </c:numCache>
            </c:numRef>
          </c:xVal>
          <c:yVal>
            <c:numRef>
              <c:f>[1]POLI!$C$99</c:f>
              <c:numCache>
                <c:formatCode>General</c:formatCode>
                <c:ptCount val="1"/>
                <c:pt idx="0">
                  <c:v>0.378875433997892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31920360"/>
        <c:axId val="2145209976"/>
      </c:scatterChart>
      <c:valAx>
        <c:axId val="-2131920360"/>
        <c:scaling>
          <c:orientation val="minMax"/>
          <c:max val="1.0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Strengths</a:t>
                </a:r>
              </a:p>
            </c:rich>
          </c:tx>
          <c:layout>
            <c:manualLayout>
              <c:xMode val="edge"/>
              <c:yMode val="edge"/>
              <c:x val="0.504922676918906"/>
              <c:y val="0.85513077473707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145209976"/>
        <c:crossesAt val="0.0"/>
        <c:crossBetween val="midCat"/>
      </c:valAx>
      <c:valAx>
        <c:axId val="2145209976"/>
        <c:scaling>
          <c:orientation val="minMax"/>
          <c:max val="1.0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Weakness</a:t>
                </a:r>
              </a:p>
            </c:rich>
          </c:tx>
          <c:layout>
            <c:manualLayout>
              <c:xMode val="edge"/>
              <c:yMode val="edge"/>
              <c:x val="0.0253166241543751"/>
              <c:y val="0.406422003193657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-2131920360"/>
        <c:crossesAt val="0.0"/>
        <c:crossBetween val="midCat"/>
      </c:valAx>
      <c:spPr>
        <a:solidFill>
          <a:srgbClr val="FFCC99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151562603970278"/>
          <c:y val="0.929293816419801"/>
          <c:w val="0.657813019851392"/>
          <c:h val="0.0572391388139419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80808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Scatter Chart for for André and Angelique</a:t>
            </a:r>
          </a:p>
        </c:rich>
      </c:tx>
      <c:layout>
        <c:manualLayout>
          <c:xMode val="edge"/>
          <c:yMode val="edge"/>
          <c:x val="0.336146291572708"/>
          <c:y val="0.030540206864385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9549929676512"/>
          <c:y val="0.169146695665341"/>
          <c:w val="0.849507735583685"/>
          <c:h val="0.61315677178686"/>
        </c:manualLayout>
      </c:layout>
      <c:scatterChart>
        <c:scatterStyle val="lineMarker"/>
        <c:varyColors val="0"/>
        <c:ser>
          <c:idx val="0"/>
          <c:order val="0"/>
          <c:tx>
            <c:strRef>
              <c:f>[1]POLI!$A$95</c:f>
              <c:strCache>
                <c:ptCount val="1"/>
                <c:pt idx="0">
                  <c:v>Algeria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pPr>
              <a:solidFill>
                <a:srgbClr val="4572A7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0952380952380952"/>
                  <c:y val="-0.040784313725490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[1]POLI!$B$95</c:f>
              <c:numCache>
                <c:formatCode>General</c:formatCode>
                <c:ptCount val="1"/>
                <c:pt idx="0">
                  <c:v>0.404956015828715</c:v>
                </c:pt>
              </c:numCache>
            </c:numRef>
          </c:xVal>
          <c:yVal>
            <c:numRef>
              <c:f>[1]POLI!$C$95</c:f>
              <c:numCache>
                <c:formatCode>General</c:formatCode>
                <c:ptCount val="1"/>
                <c:pt idx="0">
                  <c:v>0.321956325594046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[1]POLI!$A$96</c:f>
              <c:strCache>
                <c:ptCount val="1"/>
                <c:pt idx="0">
                  <c:v>Argentina</c:v>
                </c:pt>
              </c:strCache>
            </c:strRef>
          </c:tx>
          <c:spPr>
            <a:ln w="25400">
              <a:solidFill>
                <a:srgbClr val="993366"/>
              </a:solidFill>
              <a:prstDash val="solid"/>
            </a:ln>
          </c:spPr>
          <c:marker>
            <c:spPr>
              <a:solidFill>
                <a:srgbClr val="AA4643"/>
              </a:solidFill>
              <a:ln>
                <a:solidFill>
                  <a:srgbClr val="993366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15026304484087"/>
                  <c:y val="-0.049644839062279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[1]POLI!$B$96</c:f>
              <c:numCache>
                <c:formatCode>General</c:formatCode>
                <c:ptCount val="1"/>
                <c:pt idx="0">
                  <c:v>0.420515266907155</c:v>
                </c:pt>
              </c:numCache>
            </c:numRef>
          </c:xVal>
          <c:yVal>
            <c:numRef>
              <c:f>[1]POLI!$C$96</c:f>
              <c:numCache>
                <c:formatCode>General</c:formatCode>
                <c:ptCount val="1"/>
                <c:pt idx="0">
                  <c:v>0.104965100895565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[1]POLI!$A$97</c:f>
              <c:strCache>
                <c:ptCount val="1"/>
                <c:pt idx="0">
                  <c:v>Brazil</c:v>
                </c:pt>
              </c:strCache>
            </c:strRef>
          </c:tx>
          <c:spPr>
            <a:ln w="25400">
              <a:solidFill>
                <a:srgbClr val="90713A"/>
              </a:solidFill>
              <a:prstDash val="solid"/>
            </a:ln>
          </c:spPr>
          <c:marker>
            <c:spPr>
              <a:solidFill>
                <a:srgbClr val="89A54E"/>
              </a:solidFill>
              <a:ln>
                <a:solidFill>
                  <a:srgbClr val="90713A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0232549950348966"/>
                  <c:y val="0.0651588512692416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[1]POLI!$B$97</c:f>
              <c:numCache>
                <c:formatCode>General</c:formatCode>
                <c:ptCount val="1"/>
                <c:pt idx="0">
                  <c:v>0.641678579569581</c:v>
                </c:pt>
              </c:numCache>
            </c:numRef>
          </c:xVal>
          <c:yVal>
            <c:numRef>
              <c:f>[1]POLI!$C$97</c:f>
              <c:numCache>
                <c:formatCode>General</c:formatCode>
                <c:ptCount val="1"/>
                <c:pt idx="0">
                  <c:v>0.14405394856308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[1]POLI!$A$98</c:f>
              <c:strCache>
                <c:ptCount val="1"/>
                <c:pt idx="0">
                  <c:v>Bulgaria</c:v>
                </c:pt>
              </c:strCache>
            </c:strRef>
          </c:tx>
          <c:spPr>
            <a:ln w="25400">
              <a:solidFill>
                <a:srgbClr val="666699"/>
              </a:solidFill>
              <a:prstDash val="solid"/>
            </a:ln>
          </c:spPr>
          <c:marker>
            <c:spPr>
              <a:solidFill>
                <a:srgbClr val="71588F"/>
              </a:solidFill>
              <a:ln>
                <a:solidFill>
                  <a:srgbClr val="666699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0.132374587121719"/>
                  <c:y val="0.0496448390622793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[1]POLI!$B$98</c:f>
              <c:numCache>
                <c:formatCode>General</c:formatCode>
                <c:ptCount val="1"/>
                <c:pt idx="0">
                  <c:v>0.503346906292751</c:v>
                </c:pt>
              </c:numCache>
            </c:numRef>
          </c:xVal>
          <c:yVal>
            <c:numRef>
              <c:f>[1]POLI!$C$98</c:f>
              <c:numCache>
                <c:formatCode>General</c:formatCode>
                <c:ptCount val="1"/>
                <c:pt idx="0">
                  <c:v>0.106291891362984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[1]POLI!$A$99</c:f>
              <c:strCache>
                <c:ptCount val="1"/>
                <c:pt idx="0">
                  <c:v>China</c:v>
                </c:pt>
              </c:strCache>
            </c:strRef>
          </c:tx>
          <c:spPr>
            <a:ln w="25400">
              <a:solidFill>
                <a:srgbClr val="33CCCC"/>
              </a:solidFill>
              <a:prstDash val="solid"/>
            </a:ln>
          </c:spPr>
          <c:marker>
            <c:spPr>
              <a:solidFill>
                <a:srgbClr val="4198AF"/>
              </a:solidFill>
              <a:ln>
                <a:solidFill>
                  <a:srgbClr val="33CCCC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</c:dLbls>
          <c:xVal>
            <c:numRef>
              <c:f>[1]POLI!$B$99</c:f>
              <c:numCache>
                <c:formatCode>General</c:formatCode>
                <c:ptCount val="1"/>
                <c:pt idx="0">
                  <c:v>0.470328282828283</c:v>
                </c:pt>
              </c:numCache>
            </c:numRef>
          </c:xVal>
          <c:yVal>
            <c:numRef>
              <c:f>[1]POLI!$C$99</c:f>
              <c:numCache>
                <c:formatCode>General</c:formatCode>
                <c:ptCount val="1"/>
                <c:pt idx="0">
                  <c:v>0.378875433997892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[1]POLI!$A$119</c:f>
              <c:strCache>
                <c:ptCount val="1"/>
                <c:pt idx="0">
                  <c:v>Average</c:v>
                </c:pt>
              </c:strCache>
            </c:strRef>
          </c:tx>
          <c:spPr>
            <a:ln w="25400">
              <a:solidFill>
                <a:srgbClr val="DD0806"/>
              </a:solidFill>
              <a:prstDash val="solid"/>
            </a:ln>
          </c:spPr>
          <c:marker>
            <c:symbol val="circle"/>
            <c:size val="7"/>
            <c:spPr>
              <a:solidFill>
                <a:srgbClr val="FF0000"/>
              </a:solidFill>
            </c:spPr>
          </c:marker>
          <c:xVal>
            <c:numRef>
              <c:f>[1]POLI!$B$119</c:f>
              <c:numCache>
                <c:formatCode>General</c:formatCode>
                <c:ptCount val="1"/>
                <c:pt idx="0">
                  <c:v>0.488165010285297</c:v>
                </c:pt>
              </c:numCache>
            </c:numRef>
          </c:xVal>
          <c:yVal>
            <c:numRef>
              <c:f>[1]POLI!$C$119</c:f>
              <c:numCache>
                <c:formatCode>General</c:formatCode>
                <c:ptCount val="1"/>
                <c:pt idx="0">
                  <c:v>0.211228540082713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44174248"/>
        <c:axId val="-2141558920"/>
      </c:scatterChart>
      <c:valAx>
        <c:axId val="2144174248"/>
        <c:scaling>
          <c:orientation val="minMax"/>
          <c:max val="1.0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Strengths</a:t>
                </a:r>
              </a:p>
            </c:rich>
          </c:tx>
          <c:layout>
            <c:manualLayout>
              <c:xMode val="edge"/>
              <c:yMode val="edge"/>
              <c:x val="0.504922676918906"/>
              <c:y val="0.85513073060989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-2141558920"/>
        <c:crossesAt val="0.0"/>
        <c:crossBetween val="midCat"/>
      </c:valAx>
      <c:valAx>
        <c:axId val="-2141558920"/>
        <c:scaling>
          <c:orientation val="minMax"/>
          <c:max val="1.0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US"/>
                  <a:t>Weakness</a:t>
                </a:r>
              </a:p>
            </c:rich>
          </c:tx>
          <c:layout>
            <c:manualLayout>
              <c:xMode val="edge"/>
              <c:yMode val="edge"/>
              <c:x val="0.0253166241543751"/>
              <c:y val="0.4064221240637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2144174248"/>
        <c:crossesAt val="0.0"/>
        <c:crossBetween val="midCat"/>
      </c:valAx>
      <c:spPr>
        <a:solidFill>
          <a:srgbClr val="FFCC99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151562603970278"/>
          <c:y val="0.932887322011578"/>
          <c:w val="0.657813019851392"/>
          <c:h val="0.0570471069165135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99"/>
    </a:solidFill>
    <a:ln w="3175">
      <a:solidFill>
        <a:srgbClr val="80808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r>
              <a:rPr lang="en-US" sz="1200" b="1" i="0" u="none" strike="noStrike" baseline="0">
                <a:solidFill>
                  <a:srgbClr val="FFFFFF"/>
                </a:solidFill>
                <a:latin typeface="Calibri"/>
              </a:rPr>
              <a:t>Radar Chart </a:t>
            </a:r>
            <a:r>
              <a:rPr lang="en-US" sz="1200" b="1" i="0" u="none" strike="noStrike" baseline="0"/>
              <a:t>for André and Angelique</a:t>
            </a:r>
            <a:endParaRPr lang="en-US" sz="1200" b="1" i="0" u="none" strike="noStrike" baseline="0">
              <a:solidFill>
                <a:srgbClr val="FFFFFF"/>
              </a:solidFill>
              <a:latin typeface="Calibri"/>
            </a:endParaRPr>
          </a:p>
        </c:rich>
      </c:tx>
      <c:layout>
        <c:manualLayout>
          <c:xMode val="edge"/>
          <c:yMode val="edge"/>
          <c:x val="0.29274028371704"/>
          <c:y val="0.062844605641478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1075837742504"/>
          <c:y val="0.161936560934891"/>
          <c:w val="0.705467372134039"/>
          <c:h val="0.667779632721202"/>
        </c:manualLayout>
      </c:layout>
      <c:radarChart>
        <c:radarStyle val="marker"/>
        <c:varyColors val="0"/>
        <c:ser>
          <c:idx val="0"/>
          <c:order val="0"/>
          <c:tx>
            <c:strRef>
              <c:f>[1]POLI!$C$94</c:f>
              <c:strCache>
                <c:ptCount val="1"/>
                <c:pt idx="0">
                  <c:v>Average Threat Score</c:v>
                </c:pt>
              </c:strCache>
            </c:strRef>
          </c:tx>
          <c:spPr>
            <a:ln w="38100">
              <a:solidFill>
                <a:srgbClr val="DD0806"/>
              </a:solidFill>
              <a:prstDash val="solid"/>
            </a:ln>
          </c:spPr>
          <c:marker>
            <c:spPr>
              <a:solidFill>
                <a:srgbClr val="FF0000"/>
              </a:solidFill>
              <a:ln>
                <a:solidFill>
                  <a:srgbClr val="666699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dLbls>
            <c:dLbl>
              <c:idx val="0"/>
              <c:layout>
                <c:manualLayout>
                  <c:x val="0.0465559805024372"/>
                  <c:y val="0.06088923358703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0.0424678206073914"/>
                  <c:y val="-0.0060482256078591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0362390524713823"/>
                  <c:y val="-0.079432124406819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.024270768768283"/>
                  <c:y val="-0.058065454672923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.0708566318099126"/>
                  <c:y val="0.00072509300277363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[1]POLI!$A$95:$A$99</c:f>
              <c:strCache>
                <c:ptCount val="5"/>
                <c:pt idx="0">
                  <c:v>_x0007_Algeria</c:v>
                </c:pt>
                <c:pt idx="1">
                  <c:v>	Argentina</c:v>
                </c:pt>
                <c:pt idx="2">
                  <c:v>_x0006_Brazil</c:v>
                </c:pt>
                <c:pt idx="3">
                  <c:v>_x0008_Bulgaria</c:v>
                </c:pt>
                <c:pt idx="4">
                  <c:v>_x0005_China</c:v>
                </c:pt>
              </c:strCache>
            </c:strRef>
          </c:cat>
          <c:val>
            <c:numRef>
              <c:f>[1]POLI!$C$95:$C$99</c:f>
              <c:numCache>
                <c:formatCode>General</c:formatCode>
                <c:ptCount val="5"/>
                <c:pt idx="0">
                  <c:v>0.321956325594046</c:v>
                </c:pt>
                <c:pt idx="1">
                  <c:v>0.104965100895565</c:v>
                </c:pt>
                <c:pt idx="2">
                  <c:v>0.14405394856308</c:v>
                </c:pt>
                <c:pt idx="3">
                  <c:v>0.106291891362984</c:v>
                </c:pt>
                <c:pt idx="4">
                  <c:v>0.378875433997892</c:v>
                </c:pt>
              </c:numCache>
            </c:numRef>
          </c:val>
        </c:ser>
        <c:ser>
          <c:idx val="1"/>
          <c:order val="1"/>
          <c:tx>
            <c:strRef>
              <c:f>[1]POLI!$B$94</c:f>
              <c:strCache>
                <c:ptCount val="1"/>
                <c:pt idx="0">
                  <c:v>Average Opportunity Score</c:v>
                </c:pt>
              </c:strCache>
            </c:strRef>
          </c:tx>
          <c:spPr>
            <a:ln w="38100">
              <a:solidFill>
                <a:srgbClr val="339966"/>
              </a:solidFill>
              <a:prstDash val="solid"/>
            </a:ln>
          </c:spPr>
          <c:marker>
            <c:spPr>
              <a:solidFill>
                <a:srgbClr val="00B050"/>
              </a:solidFill>
              <a:ln>
                <a:solidFill>
                  <a:srgbClr val="993366"/>
                </a:solidFill>
                <a:prstDash val="solid"/>
              </a:ln>
              <a:effectLst>
                <a:outerShdw dist="35921" dir="2700000" algn="br">
                  <a:srgbClr val="000000"/>
                </a:outerShdw>
              </a:effectLst>
            </c:spPr>
          </c:marker>
          <c:dLbls>
            <c:dLbl>
              <c:idx val="0"/>
              <c:layout>
                <c:manualLayout>
                  <c:x val="0.0483196489327722"/>
                  <c:y val="0.061016830325257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0.0530751786745611"/>
                  <c:y val="-0.0043959530100473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.0108180696367202"/>
                  <c:y val="-0.067661851116690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.0595825632906997"/>
                  <c:y val="-0.081268606031925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.103338775136768"/>
                  <c:y val="-0.0078198572423856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FFFF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[1]POLI!$A$95:$A$99</c:f>
              <c:strCache>
                <c:ptCount val="5"/>
                <c:pt idx="0">
                  <c:v>_x0007_Algeria</c:v>
                </c:pt>
                <c:pt idx="1">
                  <c:v>	Argentina</c:v>
                </c:pt>
                <c:pt idx="2">
                  <c:v>_x0006_Brazil</c:v>
                </c:pt>
                <c:pt idx="3">
                  <c:v>_x0008_Bulgaria</c:v>
                </c:pt>
                <c:pt idx="4">
                  <c:v>_x0005_China</c:v>
                </c:pt>
              </c:strCache>
            </c:strRef>
          </c:cat>
          <c:val>
            <c:numRef>
              <c:f>[1]POLI!$B$95:$B$99</c:f>
              <c:numCache>
                <c:formatCode>General</c:formatCode>
                <c:ptCount val="5"/>
                <c:pt idx="0">
                  <c:v>0.404956015828715</c:v>
                </c:pt>
                <c:pt idx="1">
                  <c:v>0.420515266907155</c:v>
                </c:pt>
                <c:pt idx="2">
                  <c:v>0.641678579569581</c:v>
                </c:pt>
                <c:pt idx="3">
                  <c:v>0.503346906292751</c:v>
                </c:pt>
                <c:pt idx="4">
                  <c:v>0.470328282828283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39112744"/>
        <c:axId val="-2139140024"/>
      </c:radarChart>
      <c:catAx>
        <c:axId val="-2139112744"/>
        <c:scaling>
          <c:orientation val="minMax"/>
        </c:scaling>
        <c:delete val="0"/>
        <c:axPos val="b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-2139140024"/>
        <c:crosses val="autoZero"/>
        <c:auto val="0"/>
        <c:lblAlgn val="ctr"/>
        <c:lblOffset val="100"/>
        <c:noMultiLvlLbl val="0"/>
      </c:catAx>
      <c:valAx>
        <c:axId val="-2139140024"/>
        <c:scaling>
          <c:orientation val="minMax"/>
        </c:scaling>
        <c:delete val="0"/>
        <c:axPos val="l"/>
        <c:majorGridlines>
          <c:spPr>
            <a:ln w="3175">
              <a:solidFill>
                <a:srgbClr val="808080"/>
              </a:solidFill>
              <a:prstDash val="solid"/>
            </a:ln>
          </c:spPr>
        </c:majorGridlines>
        <c:numFmt formatCode="General" sourceLinked="1"/>
        <c:majorTickMark val="cross"/>
        <c:minorTickMark val="none"/>
        <c:tickLblPos val="nextTo"/>
        <c:spPr>
          <a:ln w="3175">
            <a:solidFill>
              <a:srgbClr val="80808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FFFF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-2139112744"/>
        <c:crosses val="autoZero"/>
        <c:crossBetween val="between"/>
      </c:valAx>
      <c:spPr>
        <a:solidFill>
          <a:srgbClr val="3F3F3F"/>
        </a:solidFill>
        <a:ln w="25400">
          <a:noFill/>
        </a:ln>
      </c:spPr>
    </c:plotArea>
    <c:legend>
      <c:legendPos val="r"/>
      <c:layout>
        <c:manualLayout>
          <c:xMode val="edge"/>
          <c:yMode val="edge"/>
          <c:x val="0.266533066132264"/>
          <c:y val="0.892602183676921"/>
          <c:w val="0.509018193868051"/>
          <c:h val="0.0405727923627684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FFFF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000000"/>
    </a:solidFill>
    <a:ln w="25400">
      <a:noFill/>
    </a:ln>
  </c:spPr>
  <c:txPr>
    <a:bodyPr/>
    <a:lstStyle/>
    <a:p>
      <a:pPr>
        <a:defRPr sz="1000" b="0" i="0" u="none" strike="noStrike" baseline="0">
          <a:solidFill>
            <a:srgbClr val="FFFFFF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Relationship Id="rId2" Type="http://schemas.openxmlformats.org/officeDocument/2006/relationships/chart" Target="../charts/chart5.xml"/><Relationship Id="rId3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52</xdr:row>
      <xdr:rowOff>63500</xdr:rowOff>
    </xdr:from>
    <xdr:to>
      <xdr:col>8</xdr:col>
      <xdr:colOff>368300</xdr:colOff>
      <xdr:row>73</xdr:row>
      <xdr:rowOff>101600</xdr:rowOff>
    </xdr:to>
    <xdr:grpSp>
      <xdr:nvGrpSpPr>
        <xdr:cNvPr id="2" name="Group 12"/>
        <xdr:cNvGrpSpPr>
          <a:grpSpLocks/>
        </xdr:cNvGrpSpPr>
      </xdr:nvGrpSpPr>
      <xdr:grpSpPr bwMode="auto">
        <a:xfrm>
          <a:off x="0" y="10480354"/>
          <a:ext cx="8116727" cy="3634055"/>
          <a:chOff x="38" y="1309"/>
          <a:chExt cx="727" cy="425"/>
        </a:xfrm>
      </xdr:grpSpPr>
      <xdr:graphicFrame macro="">
        <xdr:nvGraphicFramePr>
          <xdr:cNvPr id="3" name="Chart 3"/>
          <xdr:cNvGraphicFramePr>
            <a:graphicFrameLocks/>
          </xdr:cNvGraphicFramePr>
        </xdr:nvGraphicFramePr>
        <xdr:xfrm>
          <a:off x="38" y="1309"/>
          <a:ext cx="727" cy="4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4" name="Line 5"/>
          <xdr:cNvSpPr>
            <a:spLocks noChangeShapeType="1"/>
          </xdr:cNvSpPr>
        </xdr:nvSpPr>
        <xdr:spPr bwMode="auto">
          <a:xfrm rot="-60000">
            <a:off x="125" y="1515"/>
            <a:ext cx="615" cy="9"/>
          </a:xfrm>
          <a:prstGeom prst="line">
            <a:avLst/>
          </a:prstGeom>
          <a:noFill/>
          <a:ln w="25400">
            <a:solidFill>
              <a:srgbClr val="FF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rtlCol="0"/>
          <a:lstStyle/>
          <a:p>
            <a:pPr algn="ctr"/>
            <a:endParaRPr lang="fr-FR"/>
          </a:p>
        </xdr:txBody>
      </xdr:sp>
      <xdr:sp macro="" textlink="">
        <xdr:nvSpPr>
          <xdr:cNvPr id="5" name="TextBox 10"/>
          <xdr:cNvSpPr txBox="1">
            <a:spLocks noChangeArrowheads="1"/>
          </xdr:cNvSpPr>
        </xdr:nvSpPr>
        <xdr:spPr bwMode="auto">
          <a:xfrm>
            <a:off x="636" y="1620"/>
            <a:ext cx="11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en-US"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Ideal Point (1,0)</a:t>
            </a:r>
          </a:p>
        </xdr:txBody>
      </xdr:sp>
      <xdr:sp macro="" textlink="">
        <xdr:nvSpPr>
          <xdr:cNvPr id="6" name="TextBox 10"/>
          <xdr:cNvSpPr txBox="1">
            <a:spLocks noChangeArrowheads="1"/>
          </xdr:cNvSpPr>
        </xdr:nvSpPr>
        <xdr:spPr bwMode="auto">
          <a:xfrm>
            <a:off x="125" y="1383"/>
            <a:ext cx="133" cy="2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US"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Nadir Point (0,1)</a:t>
            </a:r>
          </a:p>
        </xdr:txBody>
      </xdr:sp>
      <xdr:sp macro="" textlink="">
        <xdr:nvSpPr>
          <xdr:cNvPr id="7" name="Line 3"/>
          <xdr:cNvSpPr>
            <a:spLocks noChangeShapeType="1"/>
          </xdr:cNvSpPr>
        </xdr:nvSpPr>
        <xdr:spPr bwMode="auto">
          <a:xfrm rot="60000">
            <a:off x="431" y="1380"/>
            <a:ext cx="6" cy="261"/>
          </a:xfrm>
          <a:prstGeom prst="line">
            <a:avLst/>
          </a:prstGeom>
          <a:noFill/>
          <a:ln w="25400">
            <a:solidFill>
              <a:srgbClr val="FF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rtlCol="0"/>
          <a:lstStyle/>
          <a:p>
            <a:pPr algn="ctr"/>
            <a:endParaRPr lang="fr-FR"/>
          </a:p>
        </xdr:txBody>
      </xdr:sp>
    </xdr:grpSp>
    <xdr:clientData/>
  </xdr:twoCellAnchor>
  <xdr:twoCellAnchor>
    <xdr:from>
      <xdr:col>0</xdr:col>
      <xdr:colOff>0</xdr:colOff>
      <xdr:row>77</xdr:row>
      <xdr:rowOff>0</xdr:rowOff>
    </xdr:from>
    <xdr:to>
      <xdr:col>8</xdr:col>
      <xdr:colOff>368300</xdr:colOff>
      <xdr:row>98</xdr:row>
      <xdr:rowOff>50800</xdr:rowOff>
    </xdr:to>
    <xdr:grpSp>
      <xdr:nvGrpSpPr>
        <xdr:cNvPr id="8" name="Group 12"/>
        <xdr:cNvGrpSpPr>
          <a:grpSpLocks/>
        </xdr:cNvGrpSpPr>
      </xdr:nvGrpSpPr>
      <xdr:grpSpPr bwMode="auto">
        <a:xfrm>
          <a:off x="0" y="14697753"/>
          <a:ext cx="8116727" cy="3646755"/>
          <a:chOff x="38" y="1309"/>
          <a:chExt cx="727" cy="425"/>
        </a:xfrm>
      </xdr:grpSpPr>
      <xdr:graphicFrame macro="">
        <xdr:nvGraphicFramePr>
          <xdr:cNvPr id="9" name="Chart 3"/>
          <xdr:cNvGraphicFramePr>
            <a:graphicFrameLocks/>
          </xdr:cNvGraphicFramePr>
        </xdr:nvGraphicFramePr>
        <xdr:xfrm>
          <a:off x="38" y="1309"/>
          <a:ext cx="727" cy="4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10" name="Line 5"/>
          <xdr:cNvSpPr>
            <a:spLocks noChangeShapeType="1"/>
          </xdr:cNvSpPr>
        </xdr:nvSpPr>
        <xdr:spPr bwMode="auto">
          <a:xfrm rot="21540000" flipV="1">
            <a:off x="122" y="1389"/>
            <a:ext cx="621" cy="246"/>
          </a:xfrm>
          <a:prstGeom prst="line">
            <a:avLst/>
          </a:prstGeom>
          <a:noFill/>
          <a:ln w="25400">
            <a:solidFill>
              <a:srgbClr val="FF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rtlCol="0"/>
          <a:lstStyle/>
          <a:p>
            <a:pPr algn="ctr"/>
            <a:endParaRPr lang="fr-FR"/>
          </a:p>
        </xdr:txBody>
      </xdr:sp>
      <xdr:sp macro="" textlink="">
        <xdr:nvSpPr>
          <xdr:cNvPr id="11" name="TextBox 10"/>
          <xdr:cNvSpPr txBox="1">
            <a:spLocks noChangeArrowheads="1"/>
          </xdr:cNvSpPr>
        </xdr:nvSpPr>
        <xdr:spPr bwMode="auto">
          <a:xfrm>
            <a:off x="636" y="1618"/>
            <a:ext cx="11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en-US"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Ideal Point (1,0)</a:t>
            </a:r>
          </a:p>
        </xdr:txBody>
      </xdr:sp>
      <xdr:sp macro="" textlink="">
        <xdr:nvSpPr>
          <xdr:cNvPr id="12" name="TextBox 10"/>
          <xdr:cNvSpPr txBox="1">
            <a:spLocks noChangeArrowheads="1"/>
          </xdr:cNvSpPr>
        </xdr:nvSpPr>
        <xdr:spPr bwMode="auto">
          <a:xfrm>
            <a:off x="125" y="1383"/>
            <a:ext cx="133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US"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Nadir Point (0,1)</a:t>
            </a:r>
          </a:p>
        </xdr:txBody>
      </xdr:sp>
    </xdr:grpSp>
    <xdr:clientData/>
  </xdr:twoCellAnchor>
  <xdr:twoCellAnchor>
    <xdr:from>
      <xdr:col>1</xdr:col>
      <xdr:colOff>0</xdr:colOff>
      <xdr:row>101</xdr:row>
      <xdr:rowOff>0</xdr:rowOff>
    </xdr:from>
    <xdr:to>
      <xdr:col>7</xdr:col>
      <xdr:colOff>673100</xdr:colOff>
      <xdr:row>130</xdr:row>
      <xdr:rowOff>165100</xdr:rowOff>
    </xdr:to>
    <xdr:graphicFrame macro="">
      <xdr:nvGraphicFramePr>
        <xdr:cNvPr id="1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123</xdr:row>
      <xdr:rowOff>63500</xdr:rowOff>
    </xdr:from>
    <xdr:to>
      <xdr:col>7</xdr:col>
      <xdr:colOff>368300</xdr:colOff>
      <xdr:row>144</xdr:row>
      <xdr:rowOff>101600</xdr:rowOff>
    </xdr:to>
    <xdr:grpSp>
      <xdr:nvGrpSpPr>
        <xdr:cNvPr id="2" name="Group 12"/>
        <xdr:cNvGrpSpPr>
          <a:grpSpLocks/>
        </xdr:cNvGrpSpPr>
      </xdr:nvGrpSpPr>
      <xdr:grpSpPr bwMode="auto">
        <a:xfrm>
          <a:off x="0" y="27749500"/>
          <a:ext cx="9113157" cy="4229100"/>
          <a:chOff x="38" y="1309"/>
          <a:chExt cx="727" cy="425"/>
        </a:xfrm>
      </xdr:grpSpPr>
      <xdr:graphicFrame macro="">
        <xdr:nvGraphicFramePr>
          <xdr:cNvPr id="3" name="Chart 3"/>
          <xdr:cNvGraphicFramePr>
            <a:graphicFrameLocks/>
          </xdr:cNvGraphicFramePr>
        </xdr:nvGraphicFramePr>
        <xdr:xfrm>
          <a:off x="38" y="1309"/>
          <a:ext cx="727" cy="4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4" name="Line 5"/>
          <xdr:cNvSpPr>
            <a:spLocks noChangeShapeType="1"/>
          </xdr:cNvSpPr>
        </xdr:nvSpPr>
        <xdr:spPr bwMode="auto">
          <a:xfrm rot="-60000">
            <a:off x="125" y="1515"/>
            <a:ext cx="615" cy="9"/>
          </a:xfrm>
          <a:prstGeom prst="line">
            <a:avLst/>
          </a:prstGeom>
          <a:noFill/>
          <a:ln w="25400">
            <a:solidFill>
              <a:srgbClr val="FF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rtlCol="0"/>
          <a:lstStyle/>
          <a:p>
            <a:pPr algn="ctr"/>
            <a:endParaRPr lang="fr-FR"/>
          </a:p>
        </xdr:txBody>
      </xdr:sp>
      <xdr:sp macro="" textlink="">
        <xdr:nvSpPr>
          <xdr:cNvPr id="5" name="TextBox 10"/>
          <xdr:cNvSpPr txBox="1">
            <a:spLocks noChangeArrowheads="1"/>
          </xdr:cNvSpPr>
        </xdr:nvSpPr>
        <xdr:spPr bwMode="auto">
          <a:xfrm>
            <a:off x="636" y="1620"/>
            <a:ext cx="11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en-US"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Ideal Point (1,0)</a:t>
            </a:r>
          </a:p>
        </xdr:txBody>
      </xdr:sp>
      <xdr:sp macro="" textlink="">
        <xdr:nvSpPr>
          <xdr:cNvPr id="6" name="TextBox 10"/>
          <xdr:cNvSpPr txBox="1">
            <a:spLocks noChangeArrowheads="1"/>
          </xdr:cNvSpPr>
        </xdr:nvSpPr>
        <xdr:spPr bwMode="auto">
          <a:xfrm>
            <a:off x="125" y="1383"/>
            <a:ext cx="133" cy="2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US"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Nadir Point (0,1)</a:t>
            </a:r>
          </a:p>
        </xdr:txBody>
      </xdr:sp>
      <xdr:sp macro="" textlink="">
        <xdr:nvSpPr>
          <xdr:cNvPr id="7" name="Line 3"/>
          <xdr:cNvSpPr>
            <a:spLocks noChangeShapeType="1"/>
          </xdr:cNvSpPr>
        </xdr:nvSpPr>
        <xdr:spPr bwMode="auto">
          <a:xfrm rot="60000">
            <a:off x="431" y="1380"/>
            <a:ext cx="6" cy="261"/>
          </a:xfrm>
          <a:prstGeom prst="line">
            <a:avLst/>
          </a:prstGeom>
          <a:noFill/>
          <a:ln w="25400">
            <a:solidFill>
              <a:srgbClr val="FF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rtlCol="0"/>
          <a:lstStyle/>
          <a:p>
            <a:pPr algn="ctr"/>
            <a:endParaRPr lang="fr-FR"/>
          </a:p>
        </xdr:txBody>
      </xdr:sp>
    </xdr:grpSp>
    <xdr:clientData/>
  </xdr:twoCellAnchor>
  <xdr:twoCellAnchor>
    <xdr:from>
      <xdr:col>0</xdr:col>
      <xdr:colOff>0</xdr:colOff>
      <xdr:row>148</xdr:row>
      <xdr:rowOff>0</xdr:rowOff>
    </xdr:from>
    <xdr:to>
      <xdr:col>7</xdr:col>
      <xdr:colOff>368300</xdr:colOff>
      <xdr:row>169</xdr:row>
      <xdr:rowOff>50800</xdr:rowOff>
    </xdr:to>
    <xdr:grpSp>
      <xdr:nvGrpSpPr>
        <xdr:cNvPr id="8" name="Group 12"/>
        <xdr:cNvGrpSpPr>
          <a:grpSpLocks/>
        </xdr:cNvGrpSpPr>
      </xdr:nvGrpSpPr>
      <xdr:grpSpPr bwMode="auto">
        <a:xfrm>
          <a:off x="0" y="32675286"/>
          <a:ext cx="9113157" cy="4241800"/>
          <a:chOff x="38" y="1309"/>
          <a:chExt cx="727" cy="425"/>
        </a:xfrm>
      </xdr:grpSpPr>
      <xdr:graphicFrame macro="">
        <xdr:nvGraphicFramePr>
          <xdr:cNvPr id="9" name="Chart 3"/>
          <xdr:cNvGraphicFramePr>
            <a:graphicFrameLocks/>
          </xdr:cNvGraphicFramePr>
        </xdr:nvGraphicFramePr>
        <xdr:xfrm>
          <a:off x="38" y="1309"/>
          <a:ext cx="727" cy="42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10" name="Line 5"/>
          <xdr:cNvSpPr>
            <a:spLocks noChangeShapeType="1"/>
          </xdr:cNvSpPr>
        </xdr:nvSpPr>
        <xdr:spPr bwMode="auto">
          <a:xfrm rot="21540000" flipV="1">
            <a:off x="122" y="1389"/>
            <a:ext cx="621" cy="246"/>
          </a:xfrm>
          <a:prstGeom prst="line">
            <a:avLst/>
          </a:prstGeom>
          <a:noFill/>
          <a:ln w="25400">
            <a:solidFill>
              <a:srgbClr val="FF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rtlCol="0"/>
          <a:lstStyle/>
          <a:p>
            <a:pPr algn="ctr"/>
            <a:endParaRPr lang="fr-FR"/>
          </a:p>
        </xdr:txBody>
      </xdr:sp>
      <xdr:sp macro="" textlink="">
        <xdr:nvSpPr>
          <xdr:cNvPr id="11" name="TextBox 10"/>
          <xdr:cNvSpPr txBox="1">
            <a:spLocks noChangeArrowheads="1"/>
          </xdr:cNvSpPr>
        </xdr:nvSpPr>
        <xdr:spPr bwMode="auto">
          <a:xfrm>
            <a:off x="636" y="1618"/>
            <a:ext cx="11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27432" bIns="0" anchor="t" upright="1"/>
          <a:lstStyle/>
          <a:p>
            <a:pPr algn="ctr" rtl="0">
              <a:defRPr sz="1000"/>
            </a:pPr>
            <a:r>
              <a:rPr lang="en-US"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Ideal Point (1,0)</a:t>
            </a:r>
          </a:p>
        </xdr:txBody>
      </xdr:sp>
      <xdr:sp macro="" textlink="">
        <xdr:nvSpPr>
          <xdr:cNvPr id="12" name="TextBox 10"/>
          <xdr:cNvSpPr txBox="1">
            <a:spLocks noChangeArrowheads="1"/>
          </xdr:cNvSpPr>
        </xdr:nvSpPr>
        <xdr:spPr bwMode="auto">
          <a:xfrm>
            <a:off x="125" y="1383"/>
            <a:ext cx="133" cy="2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22860" rIns="0" bIns="0" anchor="t" upright="1"/>
          <a:lstStyle/>
          <a:p>
            <a:pPr algn="l" rtl="0">
              <a:defRPr sz="1000"/>
            </a:pPr>
            <a:r>
              <a:rPr lang="en-US"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Nadir Point (0,1)</a:t>
            </a:r>
          </a:p>
        </xdr:txBody>
      </xdr:sp>
    </xdr:grpSp>
    <xdr:clientData/>
  </xdr:twoCellAnchor>
  <xdr:twoCellAnchor>
    <xdr:from>
      <xdr:col>1</xdr:col>
      <xdr:colOff>0</xdr:colOff>
      <xdr:row>172</xdr:row>
      <xdr:rowOff>0</xdr:rowOff>
    </xdr:from>
    <xdr:to>
      <xdr:col>6</xdr:col>
      <xdr:colOff>673100</xdr:colOff>
      <xdr:row>201</xdr:row>
      <xdr:rowOff>165100</xdr:rowOff>
    </xdr:to>
    <xdr:graphicFrame macro="">
      <xdr:nvGraphicFramePr>
        <xdr:cNvPr id="1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inelavarec/Downloads/POLI%20-%20EXCEL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toinelavarec/Google%20Drive/Projet%20Big%20Data/BIG%20DATA%20-%20Donn&#233;es%20Brutes/Methodo%20EXCEL%20-%20BIG%20DAT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OLI"/>
      <sheetName val="Feuil1"/>
    </sheetNames>
    <sheetDataSet>
      <sheetData sheetId="0">
        <row r="94">
          <cell r="B94" t="str">
            <v>Average Opportunity Score</v>
          </cell>
          <cell r="C94" t="str">
            <v>Average Threat Score</v>
          </cell>
        </row>
        <row r="95">
          <cell r="A95" t="str">
            <v>Algeria</v>
          </cell>
          <cell r="B95">
            <v>0.40495601582871493</v>
          </cell>
          <cell r="C95">
            <v>0.32195632559404636</v>
          </cell>
        </row>
        <row r="96">
          <cell r="A96" t="str">
            <v>Argentina</v>
          </cell>
          <cell r="B96">
            <v>0.42051526690715529</v>
          </cell>
          <cell r="C96">
            <v>0.10496510089556514</v>
          </cell>
        </row>
        <row r="97">
          <cell r="A97" t="str">
            <v>Brazil</v>
          </cell>
          <cell r="B97">
            <v>0.64167857956958141</v>
          </cell>
          <cell r="C97">
            <v>0.14405394856307965</v>
          </cell>
        </row>
        <row r="98">
          <cell r="A98" t="str">
            <v>Bulgaria</v>
          </cell>
          <cell r="B98">
            <v>0.50334690629275125</v>
          </cell>
          <cell r="C98">
            <v>0.10629189136298396</v>
          </cell>
        </row>
        <row r="99">
          <cell r="A99" t="str">
            <v>China</v>
          </cell>
          <cell r="B99">
            <v>0.47032828282828287</v>
          </cell>
          <cell r="C99">
            <v>0.37887543399789231</v>
          </cell>
        </row>
        <row r="119">
          <cell r="A119" t="str">
            <v>Average</v>
          </cell>
          <cell r="B119">
            <v>0.48816501028529713</v>
          </cell>
          <cell r="C119">
            <v>0.2112285400827135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</sheetNames>
    <sheetDataSet>
      <sheetData sheetId="0">
        <row r="41">
          <cell r="B41" t="str">
            <v>Average Opportunity Score</v>
          </cell>
          <cell r="C41" t="str">
            <v>Average Threat Score</v>
          </cell>
        </row>
        <row r="42">
          <cell r="A42" t="str">
            <v>Naintre</v>
          </cell>
          <cell r="B42">
            <v>0.47023809523809523</v>
          </cell>
          <cell r="C42">
            <v>0.65</v>
          </cell>
        </row>
        <row r="43">
          <cell r="A43" t="str">
            <v>Poitiers Centre</v>
          </cell>
          <cell r="B43">
            <v>0.33333333333333331</v>
          </cell>
          <cell r="C43">
            <v>0.5083333333333333</v>
          </cell>
        </row>
        <row r="44">
          <cell r="A44" t="str">
            <v>Saint Benoit</v>
          </cell>
          <cell r="B44">
            <v>0.54166666666666663</v>
          </cell>
          <cell r="C44">
            <v>0.42708333333333326</v>
          </cell>
        </row>
        <row r="45">
          <cell r="A45" t="str">
            <v>Saint Cyprien</v>
          </cell>
          <cell r="B45">
            <v>0.29761904761904767</v>
          </cell>
          <cell r="C45">
            <v>0.41500000000000004</v>
          </cell>
        </row>
        <row r="46">
          <cell r="A46" t="str">
            <v>Biard</v>
          </cell>
          <cell r="B46">
            <v>0.85714285714285721</v>
          </cell>
          <cell r="C46">
            <v>0.36</v>
          </cell>
        </row>
        <row r="48">
          <cell r="A48" t="str">
            <v>Average</v>
          </cell>
          <cell r="B48">
            <v>0.5</v>
          </cell>
          <cell r="C48">
            <v>0.47208333333333324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R82"/>
  <sheetViews>
    <sheetView topLeftCell="A55" zoomScale="89" zoomScaleNormal="89" zoomScalePageLayoutView="89" workbookViewId="0">
      <selection activeCell="K67" sqref="K67"/>
    </sheetView>
  </sheetViews>
  <sheetFormatPr baseColWidth="10" defaultColWidth="12.33203125" defaultRowHeight="14" x14ac:dyDescent="0"/>
  <cols>
    <col min="1" max="1" width="15" style="115" customWidth="1"/>
    <col min="2" max="2" width="13" style="77" customWidth="1"/>
    <col min="3" max="3" width="12.33203125" style="77" customWidth="1"/>
    <col min="4" max="4" width="13.1640625" style="77" customWidth="1"/>
    <col min="5" max="5" width="10" style="77" customWidth="1"/>
    <col min="6" max="6" width="13.33203125" style="77" customWidth="1"/>
    <col min="7" max="8" width="12.5" style="77" customWidth="1"/>
    <col min="9" max="9" width="13.33203125" style="77" customWidth="1"/>
    <col min="10" max="10" width="13" style="77" customWidth="1"/>
    <col min="11" max="11" width="12.5" style="77" customWidth="1"/>
    <col min="12" max="12" width="11.5" style="77" customWidth="1"/>
    <col min="13" max="13" width="4.83203125" style="77" customWidth="1"/>
    <col min="14" max="16" width="12.33203125" style="77"/>
    <col min="17" max="17" width="8.33203125" style="77" customWidth="1"/>
    <col min="18" max="16384" width="12.33203125" style="77"/>
  </cols>
  <sheetData>
    <row r="1" spans="1:11" ht="15">
      <c r="A1" s="73" t="s">
        <v>83</v>
      </c>
      <c r="B1" s="74"/>
      <c r="C1" s="74"/>
      <c r="D1" s="74"/>
      <c r="E1" s="74"/>
      <c r="F1" s="74"/>
      <c r="G1" s="74"/>
      <c r="H1" s="74"/>
      <c r="I1" s="74"/>
      <c r="J1" s="75"/>
      <c r="K1" s="76"/>
    </row>
    <row r="2" spans="1:11" ht="15">
      <c r="A2" s="78" t="s">
        <v>7</v>
      </c>
      <c r="B2" s="79" t="s">
        <v>81</v>
      </c>
      <c r="C2" s="79"/>
      <c r="D2" s="79"/>
      <c r="E2" s="79"/>
      <c r="F2" s="79"/>
      <c r="G2" s="79"/>
      <c r="H2" s="79"/>
      <c r="I2" s="79"/>
      <c r="J2" s="79"/>
      <c r="K2" s="76"/>
    </row>
    <row r="3" spans="1:11">
      <c r="A3" s="78"/>
      <c r="B3" s="80" t="s">
        <v>80</v>
      </c>
      <c r="C3" s="80"/>
      <c r="D3" s="80"/>
      <c r="E3" s="80"/>
      <c r="F3" s="81" t="s">
        <v>84</v>
      </c>
      <c r="G3" s="81"/>
      <c r="H3" s="81"/>
      <c r="I3" s="81"/>
      <c r="J3" s="81"/>
      <c r="K3" s="76"/>
    </row>
    <row r="4" spans="1:11" s="85" customFormat="1" ht="42">
      <c r="A4" s="78"/>
      <c r="B4" s="82" t="s">
        <v>85</v>
      </c>
      <c r="C4" s="82" t="s">
        <v>86</v>
      </c>
      <c r="D4" s="82" t="s">
        <v>87</v>
      </c>
      <c r="E4" s="82" t="s">
        <v>88</v>
      </c>
      <c r="F4" s="83" t="s">
        <v>89</v>
      </c>
      <c r="G4" s="83" t="s">
        <v>90</v>
      </c>
      <c r="H4" s="83" t="s">
        <v>91</v>
      </c>
      <c r="I4" s="83" t="s">
        <v>92</v>
      </c>
      <c r="J4" s="83" t="s">
        <v>93</v>
      </c>
      <c r="K4" s="84"/>
    </row>
    <row r="5" spans="1:11">
      <c r="A5" s="86" t="s">
        <v>94</v>
      </c>
      <c r="B5" s="87">
        <v>300</v>
      </c>
      <c r="C5" s="88">
        <v>-0.05</v>
      </c>
      <c r="D5" s="89">
        <v>250</v>
      </c>
      <c r="E5" s="89">
        <v>2</v>
      </c>
      <c r="F5" s="90">
        <v>1.4999999999999999E-2</v>
      </c>
      <c r="G5" s="91">
        <v>150000</v>
      </c>
      <c r="H5" s="92">
        <v>20000</v>
      </c>
      <c r="I5" s="93">
        <v>20</v>
      </c>
      <c r="J5" s="94">
        <v>7.0000000000000001E-3</v>
      </c>
      <c r="K5" s="76"/>
    </row>
    <row r="6" spans="1:11">
      <c r="A6" s="95" t="s">
        <v>95</v>
      </c>
      <c r="B6" s="87">
        <v>250</v>
      </c>
      <c r="C6" s="88">
        <v>0.02</v>
      </c>
      <c r="D6" s="89">
        <v>100</v>
      </c>
      <c r="E6" s="89">
        <v>1</v>
      </c>
      <c r="F6" s="90">
        <v>0.02</v>
      </c>
      <c r="G6" s="91">
        <v>350000</v>
      </c>
      <c r="H6" s="92">
        <v>15000</v>
      </c>
      <c r="I6" s="93">
        <v>5</v>
      </c>
      <c r="J6" s="94">
        <v>1E-3</v>
      </c>
      <c r="K6" s="76"/>
    </row>
    <row r="7" spans="1:11">
      <c r="A7" s="95" t="s">
        <v>96</v>
      </c>
      <c r="B7" s="87">
        <v>200</v>
      </c>
      <c r="C7" s="88">
        <v>-0.01</v>
      </c>
      <c r="D7" s="89">
        <v>225</v>
      </c>
      <c r="E7" s="89">
        <v>3</v>
      </c>
      <c r="F7" s="90">
        <v>1.7999999999999999E-2</v>
      </c>
      <c r="G7" s="91">
        <v>180000</v>
      </c>
      <c r="H7" s="92">
        <v>5000</v>
      </c>
      <c r="I7" s="93">
        <v>19</v>
      </c>
      <c r="J7" s="96" t="s">
        <v>23</v>
      </c>
      <c r="K7" s="76"/>
    </row>
    <row r="8" spans="1:11">
      <c r="A8" s="95" t="s">
        <v>97</v>
      </c>
      <c r="B8" s="87">
        <v>200</v>
      </c>
      <c r="C8" s="88">
        <v>-0.04</v>
      </c>
      <c r="D8" s="89">
        <v>215</v>
      </c>
      <c r="E8" s="89">
        <v>2</v>
      </c>
      <c r="F8" s="90">
        <v>2.1000000000000001E-2</v>
      </c>
      <c r="G8" s="91">
        <v>165000</v>
      </c>
      <c r="H8" s="92">
        <v>8500</v>
      </c>
      <c r="I8" s="93">
        <v>9</v>
      </c>
      <c r="J8" s="94">
        <v>4.0000000000000001E-3</v>
      </c>
      <c r="K8" s="76"/>
    </row>
    <row r="9" spans="1:11">
      <c r="A9" s="95" t="s">
        <v>98</v>
      </c>
      <c r="B9" s="87">
        <v>350</v>
      </c>
      <c r="C9" s="88">
        <v>-0.02</v>
      </c>
      <c r="D9" s="89">
        <v>310</v>
      </c>
      <c r="E9" s="89">
        <v>3</v>
      </c>
      <c r="F9" s="90">
        <v>1.2999999999999999E-2</v>
      </c>
      <c r="G9" s="91">
        <v>210000</v>
      </c>
      <c r="H9" s="92">
        <v>19000</v>
      </c>
      <c r="I9" s="93">
        <v>11</v>
      </c>
      <c r="J9" s="94">
        <v>2E-3</v>
      </c>
      <c r="K9" s="76"/>
    </row>
    <row r="10" spans="1:11">
      <c r="A10" s="97"/>
      <c r="B10" s="98"/>
      <c r="C10" s="76"/>
      <c r="D10" s="76"/>
      <c r="E10" s="76"/>
      <c r="F10" s="76"/>
      <c r="G10" s="76"/>
      <c r="H10" s="76"/>
      <c r="I10" s="99"/>
      <c r="J10" s="100"/>
      <c r="K10" s="76"/>
    </row>
    <row r="11" spans="1:11">
      <c r="A11" s="101" t="s">
        <v>12</v>
      </c>
      <c r="B11" s="101"/>
      <c r="C11" s="101"/>
      <c r="D11" s="101"/>
      <c r="E11" s="101"/>
      <c r="F11" s="101"/>
      <c r="G11" s="101"/>
      <c r="H11" s="101"/>
      <c r="I11" s="101"/>
      <c r="J11" s="101"/>
      <c r="K11" s="76"/>
    </row>
    <row r="12" spans="1:11">
      <c r="A12" s="102" t="s">
        <v>11</v>
      </c>
      <c r="B12" s="87">
        <f>MAX(B5:B9)</f>
        <v>350</v>
      </c>
      <c r="C12" s="88">
        <f t="shared" ref="C12:J12" si="0">MAX(C5:C9)</f>
        <v>0.02</v>
      </c>
      <c r="D12" s="89">
        <f t="shared" si="0"/>
        <v>310</v>
      </c>
      <c r="E12" s="89">
        <f t="shared" si="0"/>
        <v>3</v>
      </c>
      <c r="F12" s="103">
        <f t="shared" si="0"/>
        <v>2.1000000000000001E-2</v>
      </c>
      <c r="G12" s="91">
        <f t="shared" si="0"/>
        <v>350000</v>
      </c>
      <c r="H12" s="92">
        <f t="shared" si="0"/>
        <v>20000</v>
      </c>
      <c r="I12" s="93">
        <f t="shared" si="0"/>
        <v>20</v>
      </c>
      <c r="J12" s="94">
        <f t="shared" si="0"/>
        <v>7.0000000000000001E-3</v>
      </c>
      <c r="K12" s="76"/>
    </row>
    <row r="13" spans="1:11">
      <c r="A13" s="102" t="s">
        <v>10</v>
      </c>
      <c r="B13" s="87">
        <f t="shared" ref="B13:J13" si="1">MIN(B5:B9)</f>
        <v>200</v>
      </c>
      <c r="C13" s="88">
        <f t="shared" si="1"/>
        <v>-0.05</v>
      </c>
      <c r="D13" s="89">
        <f t="shared" si="1"/>
        <v>100</v>
      </c>
      <c r="E13" s="89">
        <f t="shared" si="1"/>
        <v>1</v>
      </c>
      <c r="F13" s="103">
        <f t="shared" si="1"/>
        <v>1.2999999999999999E-2</v>
      </c>
      <c r="G13" s="91">
        <f t="shared" si="1"/>
        <v>150000</v>
      </c>
      <c r="H13" s="92">
        <f t="shared" si="1"/>
        <v>5000</v>
      </c>
      <c r="I13" s="93">
        <f t="shared" si="1"/>
        <v>5</v>
      </c>
      <c r="J13" s="94">
        <f t="shared" si="1"/>
        <v>1E-3</v>
      </c>
      <c r="K13" s="76"/>
    </row>
    <row r="17" spans="1:13">
      <c r="A17" s="101" t="s">
        <v>9</v>
      </c>
      <c r="B17" s="101"/>
      <c r="C17" s="101"/>
      <c r="D17" s="101"/>
      <c r="E17" s="101"/>
      <c r="F17" s="101"/>
      <c r="G17" s="101"/>
      <c r="H17" s="101"/>
      <c r="I17" s="101"/>
      <c r="J17" s="101"/>
    </row>
    <row r="18" spans="1:13" ht="15">
      <c r="A18" s="78" t="str">
        <f>A2</f>
        <v>Choices</v>
      </c>
      <c r="B18" s="104" t="str">
        <f>B2</f>
        <v>Factors</v>
      </c>
      <c r="C18" s="104"/>
      <c r="D18" s="104"/>
      <c r="E18" s="104"/>
      <c r="F18" s="104"/>
      <c r="G18" s="104"/>
      <c r="H18" s="104"/>
      <c r="I18" s="104"/>
      <c r="J18" s="104"/>
    </row>
    <row r="19" spans="1:13" ht="42">
      <c r="A19" s="78"/>
      <c r="B19" s="105" t="s">
        <v>85</v>
      </c>
      <c r="C19" s="82" t="s">
        <v>86</v>
      </c>
      <c r="D19" s="82" t="s">
        <v>87</v>
      </c>
      <c r="E19" s="82" t="s">
        <v>88</v>
      </c>
      <c r="F19" s="83" t="s">
        <v>89</v>
      </c>
      <c r="G19" s="83" t="s">
        <v>90</v>
      </c>
      <c r="H19" s="83" t="s">
        <v>91</v>
      </c>
      <c r="I19" s="83" t="s">
        <v>92</v>
      </c>
      <c r="J19" s="83" t="s">
        <v>93</v>
      </c>
      <c r="K19" s="76"/>
    </row>
    <row r="20" spans="1:13">
      <c r="A20" s="95" t="str">
        <f>A5</f>
        <v>Naintre</v>
      </c>
      <c r="B20" s="106">
        <f>(B5-B$13)/(B$12-B$13)</f>
        <v>0.66666666666666663</v>
      </c>
      <c r="C20" s="106">
        <f t="shared" ref="C20:J24" si="2">(C5-C$13)/(C$12-C$13)</f>
        <v>0</v>
      </c>
      <c r="D20" s="106">
        <f t="shared" si="2"/>
        <v>0.7142857142857143</v>
      </c>
      <c r="E20" s="106">
        <f t="shared" si="2"/>
        <v>0.5</v>
      </c>
      <c r="F20" s="107">
        <f t="shared" si="2"/>
        <v>0.24999999999999994</v>
      </c>
      <c r="G20" s="107">
        <f t="shared" si="2"/>
        <v>0</v>
      </c>
      <c r="H20" s="107">
        <f t="shared" si="2"/>
        <v>1</v>
      </c>
      <c r="I20" s="107">
        <f t="shared" si="2"/>
        <v>1</v>
      </c>
      <c r="J20" s="107">
        <f t="shared" si="2"/>
        <v>1</v>
      </c>
      <c r="K20" s="76"/>
    </row>
    <row r="21" spans="1:13">
      <c r="A21" s="95" t="str">
        <f>A6</f>
        <v>Poitiers Centre</v>
      </c>
      <c r="B21" s="106">
        <f>(B6-B$13)/(B$12-B$13)</f>
        <v>0.33333333333333331</v>
      </c>
      <c r="C21" s="106">
        <f t="shared" si="2"/>
        <v>1</v>
      </c>
      <c r="D21" s="106">
        <f t="shared" si="2"/>
        <v>0</v>
      </c>
      <c r="E21" s="106">
        <f t="shared" si="2"/>
        <v>0</v>
      </c>
      <c r="F21" s="107">
        <f t="shared" si="2"/>
        <v>0.87499999999999989</v>
      </c>
      <c r="G21" s="107">
        <f t="shared" si="2"/>
        <v>1</v>
      </c>
      <c r="H21" s="107">
        <f t="shared" si="2"/>
        <v>0.66666666666666663</v>
      </c>
      <c r="I21" s="107">
        <f t="shared" si="2"/>
        <v>0</v>
      </c>
      <c r="J21" s="107">
        <f t="shared" si="2"/>
        <v>0</v>
      </c>
      <c r="K21" s="76"/>
    </row>
    <row r="22" spans="1:13">
      <c r="A22" s="95" t="str">
        <f>A7</f>
        <v>Saint Benoit</v>
      </c>
      <c r="B22" s="106">
        <f>(B7-B$13)/(B$12-B$13)</f>
        <v>0</v>
      </c>
      <c r="C22" s="106">
        <f t="shared" si="2"/>
        <v>0.5714285714285714</v>
      </c>
      <c r="D22" s="106">
        <f t="shared" si="2"/>
        <v>0.59523809523809523</v>
      </c>
      <c r="E22" s="106">
        <f t="shared" si="2"/>
        <v>1</v>
      </c>
      <c r="F22" s="107">
        <f t="shared" si="2"/>
        <v>0.62499999999999978</v>
      </c>
      <c r="G22" s="107">
        <f t="shared" si="2"/>
        <v>0.15</v>
      </c>
      <c r="H22" s="107">
        <f t="shared" si="2"/>
        <v>0</v>
      </c>
      <c r="I22" s="107">
        <f t="shared" si="2"/>
        <v>0.93333333333333335</v>
      </c>
      <c r="J22" s="107" t="s">
        <v>23</v>
      </c>
      <c r="K22" s="76"/>
    </row>
    <row r="23" spans="1:13">
      <c r="A23" s="95" t="str">
        <f>A8</f>
        <v>Saint Cyprien</v>
      </c>
      <c r="B23" s="106">
        <f>(B8-B$13)/(B$12-B$13)</f>
        <v>0</v>
      </c>
      <c r="C23" s="106">
        <f t="shared" si="2"/>
        <v>0.14285714285714288</v>
      </c>
      <c r="D23" s="106">
        <f t="shared" si="2"/>
        <v>0.54761904761904767</v>
      </c>
      <c r="E23" s="106">
        <f t="shared" si="2"/>
        <v>0.5</v>
      </c>
      <c r="F23" s="107">
        <f t="shared" si="2"/>
        <v>1</v>
      </c>
      <c r="G23" s="107">
        <f t="shared" si="2"/>
        <v>7.4999999999999997E-2</v>
      </c>
      <c r="H23" s="107">
        <f t="shared" si="2"/>
        <v>0.23333333333333334</v>
      </c>
      <c r="I23" s="107">
        <f t="shared" si="2"/>
        <v>0.26666666666666666</v>
      </c>
      <c r="J23" s="107">
        <f>(J8-J$13)/(J$12-J$13)</f>
        <v>0.5</v>
      </c>
      <c r="K23" s="76"/>
    </row>
    <row r="24" spans="1:13">
      <c r="A24" s="95" t="str">
        <f>A9</f>
        <v>Biard</v>
      </c>
      <c r="B24" s="106">
        <f>(B9-B$13)/(B$12-B$13)</f>
        <v>1</v>
      </c>
      <c r="C24" s="106">
        <f t="shared" si="2"/>
        <v>0.42857142857142855</v>
      </c>
      <c r="D24" s="106">
        <f t="shared" si="2"/>
        <v>1</v>
      </c>
      <c r="E24" s="106">
        <f t="shared" si="2"/>
        <v>1</v>
      </c>
      <c r="F24" s="107">
        <f t="shared" si="2"/>
        <v>0</v>
      </c>
      <c r="G24" s="107">
        <f t="shared" si="2"/>
        <v>0.3</v>
      </c>
      <c r="H24" s="107">
        <f t="shared" si="2"/>
        <v>0.93333333333333335</v>
      </c>
      <c r="I24" s="107">
        <f t="shared" si="2"/>
        <v>0.4</v>
      </c>
      <c r="J24" s="107">
        <f>(J9-J$13)/(J$12-J$13)</f>
        <v>0.16666666666666666</v>
      </c>
      <c r="K24" s="76"/>
    </row>
    <row r="27" spans="1:13">
      <c r="A27" s="108"/>
      <c r="B27" s="76"/>
      <c r="C27" s="76"/>
      <c r="D27" s="76"/>
      <c r="E27" s="76"/>
      <c r="F27" s="76"/>
      <c r="G27" s="76"/>
      <c r="H27" s="76"/>
      <c r="I27" s="76"/>
      <c r="J27" s="76"/>
      <c r="K27" s="76"/>
      <c r="L27" s="76"/>
      <c r="M27" s="76"/>
    </row>
    <row r="28" spans="1:13" ht="15">
      <c r="A28" s="109" t="s">
        <v>8</v>
      </c>
      <c r="B28" s="109"/>
      <c r="C28" s="109"/>
      <c r="D28" s="109"/>
      <c r="E28" s="109"/>
      <c r="F28" s="109"/>
      <c r="G28" s="109"/>
      <c r="H28" s="109"/>
      <c r="I28" s="109"/>
      <c r="J28" s="109"/>
      <c r="K28" s="109"/>
      <c r="L28" s="109"/>
      <c r="M28" s="76"/>
    </row>
    <row r="29" spans="1:13" ht="15">
      <c r="A29" s="110" t="s">
        <v>7</v>
      </c>
      <c r="B29" s="79" t="str">
        <f>B2</f>
        <v>Factors</v>
      </c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6"/>
    </row>
    <row r="30" spans="1:13">
      <c r="A30" s="110"/>
      <c r="B30" s="80" t="str">
        <f>B3</f>
        <v>Strengths/Opportunities</v>
      </c>
      <c r="C30" s="80"/>
      <c r="D30" s="80"/>
      <c r="E30" s="80"/>
      <c r="F30" s="80"/>
      <c r="G30" s="81" t="str">
        <f>F3</f>
        <v>Weakness/Threats</v>
      </c>
      <c r="H30" s="81"/>
      <c r="I30" s="81"/>
      <c r="J30" s="81"/>
      <c r="K30" s="81"/>
      <c r="L30" s="81"/>
      <c r="M30" s="76"/>
    </row>
    <row r="31" spans="1:13" ht="42">
      <c r="A31" s="110"/>
      <c r="B31" s="82" t="s">
        <v>85</v>
      </c>
      <c r="C31" s="82" t="s">
        <v>86</v>
      </c>
      <c r="D31" s="82" t="s">
        <v>87</v>
      </c>
      <c r="E31" s="82" t="s">
        <v>88</v>
      </c>
      <c r="F31" s="111" t="s">
        <v>5</v>
      </c>
      <c r="G31" s="83" t="s">
        <v>89</v>
      </c>
      <c r="H31" s="83" t="s">
        <v>90</v>
      </c>
      <c r="I31" s="83" t="s">
        <v>91</v>
      </c>
      <c r="J31" s="83" t="s">
        <v>92</v>
      </c>
      <c r="K31" s="83" t="s">
        <v>93</v>
      </c>
      <c r="L31" s="112" t="s">
        <v>4</v>
      </c>
      <c r="M31" s="76"/>
    </row>
    <row r="32" spans="1:13">
      <c r="A32" s="95" t="str">
        <f>A5</f>
        <v>Naintre</v>
      </c>
      <c r="B32" s="106">
        <f t="shared" ref="B32:E36" si="3">(B5-B$13)/(B$12-B$13)</f>
        <v>0.66666666666666663</v>
      </c>
      <c r="C32" s="106">
        <f t="shared" si="3"/>
        <v>0</v>
      </c>
      <c r="D32" s="106">
        <f t="shared" si="3"/>
        <v>0.7142857142857143</v>
      </c>
      <c r="E32" s="106">
        <f t="shared" si="3"/>
        <v>0.5</v>
      </c>
      <c r="F32" s="113">
        <f>AVERAGE(B32:E32)</f>
        <v>0.47023809523809523</v>
      </c>
      <c r="G32" s="107">
        <f t="shared" ref="G32:K36" si="4">(F5-F$13)/(F$12-F$13)</f>
        <v>0.24999999999999994</v>
      </c>
      <c r="H32" s="107">
        <f t="shared" si="4"/>
        <v>0</v>
      </c>
      <c r="I32" s="107">
        <f t="shared" si="4"/>
        <v>1</v>
      </c>
      <c r="J32" s="107">
        <f t="shared" si="4"/>
        <v>1</v>
      </c>
      <c r="K32" s="107">
        <f t="shared" si="4"/>
        <v>1</v>
      </c>
      <c r="L32" s="114">
        <f>AVERAGE(G32:K32)</f>
        <v>0.65</v>
      </c>
      <c r="M32" s="76"/>
    </row>
    <row r="33" spans="1:14">
      <c r="A33" s="95" t="str">
        <f>A6</f>
        <v>Poitiers Centre</v>
      </c>
      <c r="B33" s="106">
        <f t="shared" si="3"/>
        <v>0.33333333333333331</v>
      </c>
      <c r="C33" s="106">
        <f t="shared" si="3"/>
        <v>1</v>
      </c>
      <c r="D33" s="106">
        <f t="shared" si="3"/>
        <v>0</v>
      </c>
      <c r="E33" s="106">
        <f t="shared" si="3"/>
        <v>0</v>
      </c>
      <c r="F33" s="113">
        <f>AVERAGE(B33:E33)</f>
        <v>0.33333333333333331</v>
      </c>
      <c r="G33" s="107">
        <f t="shared" si="4"/>
        <v>0.87499999999999989</v>
      </c>
      <c r="H33" s="107">
        <f t="shared" si="4"/>
        <v>1</v>
      </c>
      <c r="I33" s="107">
        <f t="shared" si="4"/>
        <v>0.66666666666666663</v>
      </c>
      <c r="J33" s="107">
        <f t="shared" si="4"/>
        <v>0</v>
      </c>
      <c r="K33" s="107">
        <f t="shared" si="4"/>
        <v>0</v>
      </c>
      <c r="L33" s="114">
        <f>AVERAGE(G33:K33)</f>
        <v>0.5083333333333333</v>
      </c>
      <c r="M33" s="76"/>
    </row>
    <row r="34" spans="1:14">
      <c r="A34" s="95" t="str">
        <f>A7</f>
        <v>Saint Benoit</v>
      </c>
      <c r="B34" s="106">
        <f t="shared" si="3"/>
        <v>0</v>
      </c>
      <c r="C34" s="106">
        <f t="shared" si="3"/>
        <v>0.5714285714285714</v>
      </c>
      <c r="D34" s="106">
        <f t="shared" si="3"/>
        <v>0.59523809523809523</v>
      </c>
      <c r="E34" s="106">
        <f t="shared" si="3"/>
        <v>1</v>
      </c>
      <c r="F34" s="113">
        <f>AVERAGE(B34:E34)</f>
        <v>0.54166666666666663</v>
      </c>
      <c r="G34" s="107">
        <f t="shared" si="4"/>
        <v>0.62499999999999978</v>
      </c>
      <c r="H34" s="107">
        <f t="shared" si="4"/>
        <v>0.15</v>
      </c>
      <c r="I34" s="107">
        <f t="shared" si="4"/>
        <v>0</v>
      </c>
      <c r="J34" s="107">
        <f t="shared" si="4"/>
        <v>0.93333333333333335</v>
      </c>
      <c r="K34" s="107" t="s">
        <v>23</v>
      </c>
      <c r="L34" s="114">
        <f>AVERAGE(G34:K34)</f>
        <v>0.42708333333333326</v>
      </c>
      <c r="M34" s="76"/>
    </row>
    <row r="35" spans="1:14">
      <c r="A35" s="95" t="str">
        <f>A8</f>
        <v>Saint Cyprien</v>
      </c>
      <c r="B35" s="106">
        <f t="shared" si="3"/>
        <v>0</v>
      </c>
      <c r="C35" s="106">
        <f t="shared" si="3"/>
        <v>0.14285714285714288</v>
      </c>
      <c r="D35" s="106">
        <f t="shared" si="3"/>
        <v>0.54761904761904767</v>
      </c>
      <c r="E35" s="106">
        <f t="shared" si="3"/>
        <v>0.5</v>
      </c>
      <c r="F35" s="113">
        <f>AVERAGE(B35:E35)</f>
        <v>0.29761904761904767</v>
      </c>
      <c r="G35" s="107">
        <f t="shared" si="4"/>
        <v>1</v>
      </c>
      <c r="H35" s="107">
        <f t="shared" si="4"/>
        <v>7.4999999999999997E-2</v>
      </c>
      <c r="I35" s="107">
        <f t="shared" si="4"/>
        <v>0.23333333333333334</v>
      </c>
      <c r="J35" s="107">
        <f t="shared" si="4"/>
        <v>0.26666666666666666</v>
      </c>
      <c r="K35" s="107">
        <f>(J8-J$13)/(J$12-J$13)</f>
        <v>0.5</v>
      </c>
      <c r="L35" s="114">
        <f>AVERAGE(G35:K35)</f>
        <v>0.41500000000000004</v>
      </c>
      <c r="M35" s="76"/>
    </row>
    <row r="36" spans="1:14">
      <c r="A36" s="95" t="str">
        <f>A9</f>
        <v>Biard</v>
      </c>
      <c r="B36" s="106">
        <f t="shared" si="3"/>
        <v>1</v>
      </c>
      <c r="C36" s="106">
        <f t="shared" si="3"/>
        <v>0.42857142857142855</v>
      </c>
      <c r="D36" s="106">
        <f t="shared" si="3"/>
        <v>1</v>
      </c>
      <c r="E36" s="106">
        <f t="shared" si="3"/>
        <v>1</v>
      </c>
      <c r="F36" s="113">
        <f>AVERAGE(B36:E36)</f>
        <v>0.85714285714285721</v>
      </c>
      <c r="G36" s="107">
        <f t="shared" si="4"/>
        <v>0</v>
      </c>
      <c r="H36" s="107">
        <f t="shared" si="4"/>
        <v>0.3</v>
      </c>
      <c r="I36" s="107">
        <f t="shared" si="4"/>
        <v>0.93333333333333335</v>
      </c>
      <c r="J36" s="107">
        <f t="shared" si="4"/>
        <v>0.4</v>
      </c>
      <c r="K36" s="107">
        <f>(J9-J$13)/(J$12-J$13)</f>
        <v>0.16666666666666666</v>
      </c>
      <c r="L36" s="114">
        <f>AVERAGE(G36:K36)</f>
        <v>0.36</v>
      </c>
      <c r="M36" s="76"/>
    </row>
    <row r="37" spans="1:14">
      <c r="A37" s="108"/>
      <c r="B37" s="98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</row>
    <row r="38" spans="1:14">
      <c r="A38" s="108"/>
      <c r="B38" s="98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</row>
    <row r="39" spans="1:14">
      <c r="B39" s="116"/>
      <c r="F39" s="76"/>
      <c r="G39" s="76"/>
      <c r="H39" s="76"/>
      <c r="I39" s="76"/>
      <c r="J39" s="76"/>
      <c r="K39" s="76"/>
      <c r="L39" s="76"/>
      <c r="M39" s="76"/>
      <c r="N39" s="76"/>
    </row>
    <row r="40" spans="1:14" ht="15">
      <c r="A40" s="109" t="s">
        <v>6</v>
      </c>
      <c r="B40" s="109"/>
      <c r="C40" s="109"/>
      <c r="D40" s="109"/>
      <c r="E40" s="109"/>
      <c r="F40" s="76"/>
      <c r="G40" s="76"/>
      <c r="H40" s="76"/>
      <c r="I40" s="76"/>
      <c r="J40" s="76"/>
      <c r="K40" s="76"/>
      <c r="L40" s="76"/>
      <c r="M40" s="76"/>
      <c r="N40" s="76"/>
    </row>
    <row r="41" spans="1:14" s="85" customFormat="1" ht="42">
      <c r="A41" s="117" t="str">
        <f>A29</f>
        <v>Choices</v>
      </c>
      <c r="B41" s="111" t="s">
        <v>5</v>
      </c>
      <c r="C41" s="112" t="s">
        <v>4</v>
      </c>
      <c r="D41" s="118" t="s">
        <v>3</v>
      </c>
      <c r="E41" s="118" t="s">
        <v>2</v>
      </c>
      <c r="F41" s="84"/>
      <c r="G41" s="84"/>
      <c r="H41" s="84"/>
      <c r="I41" s="84"/>
      <c r="J41" s="84"/>
      <c r="K41" s="84"/>
      <c r="L41" s="84"/>
      <c r="M41" s="84"/>
      <c r="N41" s="84"/>
    </row>
    <row r="42" spans="1:14">
      <c r="A42" s="95" t="str">
        <f>A32</f>
        <v>Naintre</v>
      </c>
      <c r="B42" s="119">
        <f>F32</f>
        <v>0.47023809523809523</v>
      </c>
      <c r="C42" s="120">
        <f>L32</f>
        <v>0.65</v>
      </c>
      <c r="D42" s="121">
        <f>SQRT((B$49-B42)^2+(C$49-C42)^2)</f>
        <v>0.83853901265055131</v>
      </c>
      <c r="E42" s="95">
        <f>RANK(D42,$D$42:$D$47,1)</f>
        <v>6</v>
      </c>
      <c r="F42" s="76"/>
      <c r="G42" s="76"/>
      <c r="H42" s="76"/>
      <c r="I42" s="76"/>
      <c r="J42" s="76"/>
      <c r="K42" s="76"/>
      <c r="L42" s="76"/>
      <c r="M42" s="76"/>
      <c r="N42" s="76"/>
    </row>
    <row r="43" spans="1:14">
      <c r="A43" s="95" t="str">
        <f>A33</f>
        <v>Poitiers Centre</v>
      </c>
      <c r="B43" s="119">
        <f>F33</f>
        <v>0.33333333333333331</v>
      </c>
      <c r="C43" s="120">
        <f>L33</f>
        <v>0.5083333333333333</v>
      </c>
      <c r="D43" s="121">
        <f>SQRT((B$49-B43)^2+(C$49-C43)^2)</f>
        <v>0.83835984053520973</v>
      </c>
      <c r="E43" s="95">
        <f t="shared" ref="E43:E47" si="5">RANK(D43,$D$42:$D$47,1)</f>
        <v>5</v>
      </c>
      <c r="F43" s="76"/>
      <c r="G43" s="76"/>
      <c r="H43" s="76"/>
      <c r="I43" s="76"/>
      <c r="J43" s="76"/>
      <c r="K43" s="76"/>
      <c r="L43" s="76"/>
      <c r="M43" s="76"/>
      <c r="N43" s="76"/>
    </row>
    <row r="44" spans="1:14">
      <c r="A44" s="95" t="str">
        <f>A34</f>
        <v>Saint Benoit</v>
      </c>
      <c r="B44" s="119">
        <f>F34</f>
        <v>0.54166666666666663</v>
      </c>
      <c r="C44" s="120">
        <f>L34</f>
        <v>0.42708333333333326</v>
      </c>
      <c r="D44" s="121">
        <f>SQRT((B$49-B44)^2+(C$49-C44)^2)</f>
        <v>0.62647395640645387</v>
      </c>
      <c r="E44" s="95">
        <f t="shared" si="5"/>
        <v>3</v>
      </c>
      <c r="F44" s="76"/>
      <c r="G44" s="76"/>
      <c r="H44" s="76"/>
      <c r="I44" s="76"/>
      <c r="J44" s="76"/>
      <c r="K44" s="76"/>
      <c r="L44" s="76"/>
      <c r="M44" s="76"/>
      <c r="N44" s="76"/>
    </row>
    <row r="45" spans="1:14">
      <c r="A45" s="95" t="str">
        <f>A35</f>
        <v>Saint Cyprien</v>
      </c>
      <c r="B45" s="119">
        <f>F35</f>
        <v>0.29761904761904767</v>
      </c>
      <c r="C45" s="120">
        <f>L35</f>
        <v>0.41500000000000004</v>
      </c>
      <c r="D45" s="121">
        <f>SQRT((B$49-B45)^2+(C$49-C45)^2)</f>
        <v>0.81582106020105516</v>
      </c>
      <c r="E45" s="95">
        <f t="shared" si="5"/>
        <v>4</v>
      </c>
      <c r="F45" s="76"/>
      <c r="G45" s="76"/>
      <c r="H45" s="76"/>
      <c r="I45" s="76"/>
      <c r="J45" s="76"/>
      <c r="K45" s="76"/>
      <c r="L45" s="76"/>
      <c r="M45" s="76"/>
      <c r="N45" s="76"/>
    </row>
    <row r="46" spans="1:14">
      <c r="A46" s="95" t="str">
        <f>A36</f>
        <v>Biard</v>
      </c>
      <c r="B46" s="122">
        <f>F36</f>
        <v>0.85714285714285721</v>
      </c>
      <c r="C46" s="123">
        <f>L36</f>
        <v>0.36</v>
      </c>
      <c r="D46" s="121">
        <f>SQRT((B$49-B46)^2+(C$49-C46)^2)</f>
        <v>0.38730887320755519</v>
      </c>
      <c r="E46" s="95">
        <f t="shared" si="5"/>
        <v>2</v>
      </c>
      <c r="F46" s="76"/>
      <c r="G46" s="76"/>
      <c r="H46" s="76"/>
      <c r="I46" s="76"/>
      <c r="J46" s="76"/>
      <c r="K46" s="76"/>
      <c r="L46" s="76"/>
      <c r="M46" s="76"/>
      <c r="N46" s="76"/>
    </row>
    <row r="47" spans="1:14">
      <c r="A47" s="95" t="s">
        <v>99</v>
      </c>
      <c r="B47" s="122">
        <v>0.9</v>
      </c>
      <c r="C47" s="123">
        <v>0.1</v>
      </c>
      <c r="D47" s="121">
        <f>SQRT((B$49-B47)^2+(C$49-C47)^2)</f>
        <v>0.1414213562373095</v>
      </c>
      <c r="E47" s="95">
        <f t="shared" si="5"/>
        <v>1</v>
      </c>
      <c r="F47" s="76"/>
      <c r="G47" s="76"/>
      <c r="H47" s="76"/>
      <c r="I47" s="76"/>
      <c r="J47" s="76"/>
      <c r="K47" s="76"/>
      <c r="L47" s="76"/>
      <c r="M47" s="76"/>
      <c r="N47" s="76"/>
    </row>
    <row r="48" spans="1:14">
      <c r="A48" s="124" t="s">
        <v>1</v>
      </c>
      <c r="B48" s="125">
        <f>AVERAGE(B42:B46)</f>
        <v>0.5</v>
      </c>
      <c r="C48" s="125">
        <f>AVERAGE(C42:C46)</f>
        <v>0.47208333333333324</v>
      </c>
      <c r="D48" s="126"/>
      <c r="E48" s="127"/>
      <c r="F48" s="76"/>
      <c r="G48" s="76"/>
      <c r="H48" s="76"/>
      <c r="I48" s="76"/>
      <c r="J48" s="76"/>
      <c r="K48" s="76"/>
      <c r="L48" s="76"/>
      <c r="M48" s="76"/>
      <c r="N48" s="76"/>
    </row>
    <row r="49" spans="1:18">
      <c r="A49" s="128" t="s">
        <v>0</v>
      </c>
      <c r="B49" s="129">
        <v>1</v>
      </c>
      <c r="C49" s="129">
        <v>0</v>
      </c>
      <c r="D49" s="130"/>
      <c r="E49" s="131"/>
      <c r="F49" s="76"/>
      <c r="G49" s="76"/>
      <c r="H49" s="76"/>
      <c r="I49" s="76"/>
      <c r="J49" s="76"/>
      <c r="K49" s="76"/>
      <c r="L49" s="76"/>
      <c r="M49" s="76"/>
      <c r="N49" s="76"/>
      <c r="Q49" s="76"/>
      <c r="R49" s="76"/>
    </row>
    <row r="50" spans="1:18">
      <c r="A50" s="108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</row>
    <row r="51" spans="1:18">
      <c r="A51" s="108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</row>
    <row r="52" spans="1:18">
      <c r="A52" s="108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</row>
    <row r="53" spans="1:18">
      <c r="A53" s="108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</row>
    <row r="54" spans="1:18">
      <c r="A54" s="108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</row>
    <row r="55" spans="1:18">
      <c r="A55" s="108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</row>
    <row r="56" spans="1:18">
      <c r="A56" s="108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</row>
    <row r="57" spans="1:18">
      <c r="A57" s="108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</row>
    <row r="58" spans="1:18">
      <c r="A58" s="108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</row>
    <row r="59" spans="1:18">
      <c r="A59" s="108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</row>
    <row r="60" spans="1:18">
      <c r="A60" s="108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</row>
    <row r="61" spans="1:18">
      <c r="A61" s="108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</row>
    <row r="62" spans="1:18">
      <c r="A62" s="108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</row>
    <row r="63" spans="1:18">
      <c r="A63" s="108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</row>
    <row r="64" spans="1:18">
      <c r="A64" s="108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</row>
    <row r="65" spans="1:18">
      <c r="A65" s="108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</row>
    <row r="66" spans="1:18">
      <c r="A66" s="108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</row>
    <row r="67" spans="1:18">
      <c r="A67" s="108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</row>
    <row r="68" spans="1:18">
      <c r="A68" s="108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</row>
    <row r="69" spans="1:18">
      <c r="A69" s="108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</row>
    <row r="70" spans="1:18">
      <c r="A70" s="108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</row>
    <row r="71" spans="1:18">
      <c r="A71" s="108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</row>
    <row r="72" spans="1:18">
      <c r="A72" s="108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</row>
    <row r="73" spans="1:18">
      <c r="A73" s="108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</row>
    <row r="74" spans="1:18">
      <c r="A74" s="108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</row>
    <row r="75" spans="1:18">
      <c r="A75" s="108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</row>
    <row r="76" spans="1:18">
      <c r="A76" s="108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</row>
    <row r="77" spans="1:18">
      <c r="A77" s="108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</row>
    <row r="78" spans="1:18">
      <c r="A78" s="108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</row>
    <row r="79" spans="1:18">
      <c r="A79" s="108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</row>
    <row r="80" spans="1:18">
      <c r="A80" s="108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</row>
    <row r="81" spans="1:18">
      <c r="A81" s="108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</row>
    <row r="82" spans="1:18" s="76" customFormat="1">
      <c r="A82" s="108"/>
    </row>
  </sheetData>
  <mergeCells count="16">
    <mergeCell ref="A40:E40"/>
    <mergeCell ref="D48:E49"/>
    <mergeCell ref="A17:J17"/>
    <mergeCell ref="A18:A19"/>
    <mergeCell ref="B18:J18"/>
    <mergeCell ref="A28:L28"/>
    <mergeCell ref="A29:A31"/>
    <mergeCell ref="B29:L29"/>
    <mergeCell ref="B30:F30"/>
    <mergeCell ref="G30:L30"/>
    <mergeCell ref="A1:J1"/>
    <mergeCell ref="A2:A4"/>
    <mergeCell ref="B2:J2"/>
    <mergeCell ref="B3:E3"/>
    <mergeCell ref="F3:J3"/>
    <mergeCell ref="A11:J11"/>
  </mergeCells>
  <printOptions horizontalCentered="1"/>
  <pageMargins left="0.28000000000000003" right="0.2" top="0.34" bottom="0.33" header="0.3" footer="0.3"/>
  <pageSetup scale="52" fitToHeight="2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53"/>
  <sheetViews>
    <sheetView tabSelected="1" topLeftCell="A106" zoomScale="70" zoomScaleNormal="70" zoomScalePageLayoutView="70" workbookViewId="0">
      <selection activeCell="H106" sqref="H106"/>
    </sheetView>
  </sheetViews>
  <sheetFormatPr baseColWidth="10" defaultColWidth="12.33203125" defaultRowHeight="15" x14ac:dyDescent="0"/>
  <cols>
    <col min="1" max="1" width="12.5" style="2" bestFit="1" customWidth="1"/>
    <col min="2" max="2" width="18.1640625" style="1" bestFit="1" customWidth="1"/>
    <col min="3" max="3" width="16.1640625" style="1" bestFit="1" customWidth="1"/>
    <col min="4" max="4" width="17.5" style="1" bestFit="1" customWidth="1"/>
    <col min="5" max="5" width="12.5" style="1" bestFit="1" customWidth="1"/>
    <col min="6" max="6" width="22.33203125" style="1" bestFit="1" customWidth="1"/>
    <col min="7" max="7" width="15.33203125" style="1" bestFit="1" customWidth="1"/>
    <col min="8" max="8" width="13.83203125" style="1" bestFit="1" customWidth="1"/>
    <col min="9" max="9" width="19.5" style="1" bestFit="1" customWidth="1"/>
    <col min="10" max="10" width="21" style="1" bestFit="1" customWidth="1"/>
    <col min="11" max="11" width="17.83203125" style="1" bestFit="1" customWidth="1"/>
    <col min="12" max="12" width="19" style="1" bestFit="1" customWidth="1"/>
    <col min="13" max="13" width="14.1640625" style="1" bestFit="1" customWidth="1"/>
    <col min="14" max="14" width="14.83203125" style="1" bestFit="1" customWidth="1"/>
    <col min="15" max="15" width="21.83203125" style="1" bestFit="1" customWidth="1"/>
    <col min="16" max="16" width="15" style="1" bestFit="1" customWidth="1"/>
    <col min="17" max="17" width="13.1640625" style="1" bestFit="1" customWidth="1"/>
    <col min="18" max="19" width="16.1640625" style="1" bestFit="1" customWidth="1"/>
    <col min="20" max="20" width="15.33203125" style="1" bestFit="1" customWidth="1"/>
    <col min="21" max="21" width="14.83203125" style="1" bestFit="1" customWidth="1"/>
    <col min="22" max="16384" width="12.33203125" style="1"/>
  </cols>
  <sheetData>
    <row r="1" spans="1:22" s="1" customFormat="1">
      <c r="A1" s="72" t="s">
        <v>82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0"/>
      <c r="U1" s="70"/>
      <c r="V1" s="45"/>
    </row>
    <row r="2" spans="1:22" s="1" customFormat="1">
      <c r="A2" s="48" t="s">
        <v>7</v>
      </c>
      <c r="B2" s="71" t="s">
        <v>81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0"/>
      <c r="U2" s="70"/>
      <c r="V2" s="45"/>
    </row>
    <row r="3" spans="1:22" s="1" customFormat="1">
      <c r="A3" s="48"/>
      <c r="B3" s="69" t="s">
        <v>80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51"/>
      <c r="U3" s="51"/>
      <c r="V3" s="45"/>
    </row>
    <row r="4" spans="1:22" s="17" customFormat="1" ht="98">
      <c r="A4" s="48"/>
      <c r="B4" s="68" t="s">
        <v>79</v>
      </c>
      <c r="C4" s="68" t="s">
        <v>78</v>
      </c>
      <c r="D4" s="68" t="s">
        <v>77</v>
      </c>
      <c r="E4" s="68" t="s">
        <v>76</v>
      </c>
      <c r="F4" s="68" t="s">
        <v>75</v>
      </c>
      <c r="G4" s="68" t="s">
        <v>74</v>
      </c>
      <c r="H4" s="68" t="s">
        <v>73</v>
      </c>
      <c r="I4" s="67" t="s">
        <v>72</v>
      </c>
      <c r="J4" s="67" t="s">
        <v>71</v>
      </c>
      <c r="K4" s="67" t="s">
        <v>70</v>
      </c>
      <c r="L4" s="67" t="s">
        <v>69</v>
      </c>
      <c r="M4" s="67" t="s">
        <v>68</v>
      </c>
      <c r="N4" s="67" t="s">
        <v>67</v>
      </c>
      <c r="O4" s="67" t="s">
        <v>66</v>
      </c>
      <c r="P4" s="67" t="s">
        <v>65</v>
      </c>
      <c r="Q4" s="67" t="s">
        <v>64</v>
      </c>
      <c r="R4" s="67" t="s">
        <v>63</v>
      </c>
      <c r="S4" s="66"/>
      <c r="T4" s="66"/>
      <c r="U4" s="66"/>
    </row>
    <row r="5" spans="1:22" s="1" customFormat="1">
      <c r="A5" s="13" t="s">
        <v>62</v>
      </c>
      <c r="B5" s="64">
        <v>81</v>
      </c>
      <c r="C5" s="64">
        <v>80</v>
      </c>
      <c r="D5" s="64">
        <v>319000</v>
      </c>
      <c r="E5" s="64" t="s">
        <v>13</v>
      </c>
      <c r="F5" s="64">
        <v>-2</v>
      </c>
      <c r="G5" s="64" t="s">
        <v>61</v>
      </c>
      <c r="H5" s="64">
        <v>1.5</v>
      </c>
      <c r="I5" s="47">
        <v>282</v>
      </c>
      <c r="J5" s="47">
        <v>4038.86</v>
      </c>
      <c r="K5" s="47">
        <v>5</v>
      </c>
      <c r="L5" s="47">
        <v>3</v>
      </c>
      <c r="M5" s="47">
        <v>8.9239999999999995</v>
      </c>
      <c r="N5" s="47">
        <v>38.799999999999997</v>
      </c>
      <c r="O5" s="63">
        <v>63</v>
      </c>
      <c r="P5" s="63">
        <v>70.09</v>
      </c>
      <c r="Q5" s="63">
        <v>0.15</v>
      </c>
      <c r="R5" s="47">
        <v>62</v>
      </c>
      <c r="S5" s="43"/>
      <c r="T5" s="43"/>
      <c r="U5" s="43"/>
    </row>
    <row r="6" spans="1:22" s="1" customFormat="1">
      <c r="A6" s="13" t="s">
        <v>60</v>
      </c>
      <c r="B6" s="64">
        <v>45</v>
      </c>
      <c r="C6" s="64">
        <v>27</v>
      </c>
      <c r="D6" s="64">
        <v>102000</v>
      </c>
      <c r="E6" s="64" t="s">
        <v>13</v>
      </c>
      <c r="F6" s="64">
        <v>7</v>
      </c>
      <c r="G6" s="64" t="s">
        <v>59</v>
      </c>
      <c r="H6" s="64">
        <v>5.5</v>
      </c>
      <c r="I6" s="47">
        <v>129</v>
      </c>
      <c r="J6" s="47">
        <v>25.05</v>
      </c>
      <c r="K6" s="47">
        <v>1</v>
      </c>
      <c r="L6" s="47">
        <v>3</v>
      </c>
      <c r="M6" s="47">
        <v>3.7950000000000004</v>
      </c>
      <c r="N6" s="47">
        <v>16.5</v>
      </c>
      <c r="O6" s="63">
        <v>19</v>
      </c>
      <c r="P6" s="63">
        <v>67.53</v>
      </c>
      <c r="Q6" s="63">
        <v>0.48</v>
      </c>
      <c r="R6" s="47">
        <v>50</v>
      </c>
      <c r="S6" s="43"/>
      <c r="T6" s="43"/>
      <c r="U6" s="43"/>
    </row>
    <row r="7" spans="1:22" s="1" customFormat="1">
      <c r="A7" s="13" t="s">
        <v>58</v>
      </c>
      <c r="B7" s="64">
        <v>69</v>
      </c>
      <c r="C7" s="64">
        <v>100</v>
      </c>
      <c r="D7" s="64">
        <v>673000</v>
      </c>
      <c r="E7" s="64" t="s">
        <v>13</v>
      </c>
      <c r="F7" s="64">
        <v>8</v>
      </c>
      <c r="G7" s="64" t="s">
        <v>57</v>
      </c>
      <c r="H7" s="64">
        <v>4</v>
      </c>
      <c r="I7" s="47">
        <v>38</v>
      </c>
      <c r="J7" s="47">
        <v>5.32</v>
      </c>
      <c r="K7" s="47">
        <v>1</v>
      </c>
      <c r="L7" s="47">
        <v>4</v>
      </c>
      <c r="M7" s="47">
        <v>17.434000000000001</v>
      </c>
      <c r="N7" s="47">
        <v>75.8</v>
      </c>
      <c r="O7" s="63">
        <v>12</v>
      </c>
      <c r="P7" s="63">
        <v>2.9</v>
      </c>
      <c r="Q7" s="63">
        <v>0.17</v>
      </c>
      <c r="R7" s="47">
        <v>44</v>
      </c>
      <c r="S7" s="43"/>
      <c r="T7" s="43"/>
      <c r="U7" s="43"/>
    </row>
    <row r="8" spans="1:22" s="1" customFormat="1">
      <c r="A8" s="13" t="s">
        <v>56</v>
      </c>
      <c r="B8" s="64">
        <v>62</v>
      </c>
      <c r="C8" s="64">
        <v>30</v>
      </c>
      <c r="D8" s="64">
        <v>85000</v>
      </c>
      <c r="E8" s="64" t="s">
        <v>13</v>
      </c>
      <c r="F8" s="64">
        <v>9</v>
      </c>
      <c r="G8" s="64" t="s">
        <v>55</v>
      </c>
      <c r="H8" s="64">
        <v>4.5</v>
      </c>
      <c r="I8" s="47">
        <v>12</v>
      </c>
      <c r="J8" s="47">
        <v>135.4</v>
      </c>
      <c r="K8" s="53">
        <v>1</v>
      </c>
      <c r="L8" s="47">
        <v>4</v>
      </c>
      <c r="M8" s="47">
        <v>6.3019999999999996</v>
      </c>
      <c r="N8" s="47">
        <v>27.4</v>
      </c>
      <c r="O8" s="63">
        <v>12</v>
      </c>
      <c r="P8" s="63">
        <v>16.11</v>
      </c>
      <c r="Q8" s="63">
        <v>0.41</v>
      </c>
      <c r="R8" s="47">
        <v>36</v>
      </c>
      <c r="S8" s="43"/>
      <c r="T8" s="43"/>
      <c r="U8" s="43"/>
    </row>
    <row r="9" spans="1:22" s="1" customFormat="1">
      <c r="A9" s="13" t="s">
        <v>54</v>
      </c>
      <c r="B9" s="64">
        <v>85</v>
      </c>
      <c r="C9" s="64">
        <v>70</v>
      </c>
      <c r="D9" s="64">
        <v>3755000</v>
      </c>
      <c r="E9" s="64" t="s">
        <v>13</v>
      </c>
      <c r="F9" s="64">
        <v>-7</v>
      </c>
      <c r="G9" s="64" t="s">
        <v>53</v>
      </c>
      <c r="H9" s="64">
        <v>0.5</v>
      </c>
      <c r="I9" s="47">
        <v>2238</v>
      </c>
      <c r="J9" s="47">
        <v>3.81</v>
      </c>
      <c r="K9" s="53">
        <v>5</v>
      </c>
      <c r="L9" s="47">
        <v>3</v>
      </c>
      <c r="M9" s="47">
        <v>7.5670000000000002</v>
      </c>
      <c r="N9" s="47">
        <v>32.9</v>
      </c>
      <c r="O9" s="63">
        <v>18</v>
      </c>
      <c r="P9" s="63">
        <v>0.14000000000000001</v>
      </c>
      <c r="Q9" s="63">
        <v>0.08</v>
      </c>
      <c r="R9" s="47">
        <v>85</v>
      </c>
      <c r="S9" s="43"/>
      <c r="T9" s="43"/>
      <c r="U9" s="43"/>
    </row>
    <row r="10" spans="1:22" s="1" customFormat="1">
      <c r="A10" s="13" t="s">
        <v>52</v>
      </c>
      <c r="B10" s="64">
        <v>43</v>
      </c>
      <c r="C10" s="64">
        <v>73</v>
      </c>
      <c r="D10" s="64">
        <v>46770</v>
      </c>
      <c r="E10" s="64">
        <v>447613</v>
      </c>
      <c r="F10" s="64">
        <v>9</v>
      </c>
      <c r="G10" s="64">
        <v>0.22</v>
      </c>
      <c r="H10" s="64">
        <v>5.5</v>
      </c>
      <c r="I10" s="53">
        <v>18</v>
      </c>
      <c r="J10" s="53" t="s">
        <v>13</v>
      </c>
      <c r="K10" s="53">
        <v>1</v>
      </c>
      <c r="L10" s="47">
        <v>4</v>
      </c>
      <c r="M10" s="47">
        <v>4.9909999999999997</v>
      </c>
      <c r="N10" s="47">
        <v>21.7</v>
      </c>
      <c r="O10" s="63">
        <v>5</v>
      </c>
      <c r="P10" s="63">
        <v>4.88</v>
      </c>
      <c r="Q10" s="63">
        <v>0.3</v>
      </c>
      <c r="R10" s="47">
        <v>19</v>
      </c>
      <c r="S10" s="43"/>
      <c r="T10" s="43"/>
      <c r="U10" s="43"/>
    </row>
    <row r="11" spans="1:22" s="1" customFormat="1">
      <c r="A11" s="13" t="s">
        <v>51</v>
      </c>
      <c r="B11" s="64">
        <v>51</v>
      </c>
      <c r="C11" s="64">
        <v>40</v>
      </c>
      <c r="D11" s="64">
        <v>3633</v>
      </c>
      <c r="E11" s="64">
        <v>272543</v>
      </c>
      <c r="F11" s="64">
        <v>6</v>
      </c>
      <c r="G11" s="64" t="s">
        <v>50</v>
      </c>
      <c r="H11" s="64">
        <v>5.5</v>
      </c>
      <c r="I11" s="53">
        <v>5</v>
      </c>
      <c r="J11" s="47">
        <v>755.1</v>
      </c>
      <c r="K11" s="47">
        <v>1</v>
      </c>
      <c r="L11" s="47">
        <v>6</v>
      </c>
      <c r="M11" s="47">
        <v>1.173</v>
      </c>
      <c r="N11" s="47">
        <v>5.0999999999999996</v>
      </c>
      <c r="O11" s="63">
        <v>8</v>
      </c>
      <c r="P11" s="63">
        <v>60.02</v>
      </c>
      <c r="Q11" s="63">
        <v>0.57999999999999996</v>
      </c>
      <c r="R11" s="47">
        <v>18</v>
      </c>
      <c r="S11" s="43"/>
      <c r="T11" s="43"/>
      <c r="U11" s="43"/>
    </row>
    <row r="12" spans="1:22" s="1" customFormat="1">
      <c r="A12" s="13" t="s">
        <v>49</v>
      </c>
      <c r="B12" s="64">
        <v>92</v>
      </c>
      <c r="C12" s="64">
        <v>42</v>
      </c>
      <c r="D12" s="64">
        <v>11507</v>
      </c>
      <c r="E12" s="64">
        <v>246034</v>
      </c>
      <c r="F12" s="64" t="s">
        <v>13</v>
      </c>
      <c r="G12" s="64">
        <v>0.12</v>
      </c>
      <c r="H12" s="64" t="s">
        <v>13</v>
      </c>
      <c r="I12" s="47" t="s">
        <v>13</v>
      </c>
      <c r="J12" s="47">
        <v>4290.49</v>
      </c>
      <c r="K12" s="47">
        <v>3</v>
      </c>
      <c r="L12" s="47">
        <v>2</v>
      </c>
      <c r="M12" s="47">
        <v>10.281000000000001</v>
      </c>
      <c r="N12" s="47">
        <v>44.7</v>
      </c>
      <c r="O12" s="65" t="s">
        <v>13</v>
      </c>
      <c r="P12" s="63">
        <v>164.64</v>
      </c>
      <c r="Q12" s="63">
        <v>0.35</v>
      </c>
      <c r="R12" s="47">
        <v>52</v>
      </c>
      <c r="S12" s="43"/>
      <c r="T12" s="43"/>
      <c r="U12" s="43"/>
    </row>
    <row r="13" spans="1:22" s="1" customFormat="1">
      <c r="A13" s="13" t="s">
        <v>48</v>
      </c>
      <c r="B13" s="64">
        <v>51</v>
      </c>
      <c r="C13" s="64">
        <v>44</v>
      </c>
      <c r="D13" s="64">
        <v>29113</v>
      </c>
      <c r="E13" s="64">
        <v>288528</v>
      </c>
      <c r="F13" s="64">
        <v>9</v>
      </c>
      <c r="G13" s="64" t="s">
        <v>47</v>
      </c>
      <c r="H13" s="64">
        <v>4.5</v>
      </c>
      <c r="I13" s="47">
        <v>15</v>
      </c>
      <c r="J13" s="53" t="s">
        <v>13</v>
      </c>
      <c r="K13" s="53">
        <v>1</v>
      </c>
      <c r="L13" s="47">
        <v>5</v>
      </c>
      <c r="M13" s="47">
        <v>5.8650000000000002</v>
      </c>
      <c r="N13" s="47">
        <v>25.5</v>
      </c>
      <c r="O13" s="63">
        <v>8</v>
      </c>
      <c r="P13" s="63">
        <v>7.99</v>
      </c>
      <c r="Q13" s="63">
        <v>0.4</v>
      </c>
      <c r="R13" s="47">
        <v>37</v>
      </c>
      <c r="S13" s="43"/>
      <c r="T13" s="43"/>
      <c r="U13" s="43"/>
    </row>
    <row r="14" spans="1:22" s="1" customFormat="1">
      <c r="A14" s="13" t="s">
        <v>46</v>
      </c>
      <c r="B14" s="64">
        <v>78</v>
      </c>
      <c r="C14" s="64">
        <v>31</v>
      </c>
      <c r="D14" s="64">
        <v>1032960</v>
      </c>
      <c r="E14" s="64">
        <v>956207</v>
      </c>
      <c r="F14" s="64">
        <v>10</v>
      </c>
      <c r="G14" s="64" t="s">
        <v>45</v>
      </c>
      <c r="H14" s="64">
        <v>5.5</v>
      </c>
      <c r="I14" s="47">
        <v>2375</v>
      </c>
      <c r="J14" s="47">
        <v>820.74</v>
      </c>
      <c r="K14" s="47">
        <v>1</v>
      </c>
      <c r="L14" s="47">
        <v>3</v>
      </c>
      <c r="M14" s="47">
        <v>2.1160000000000001</v>
      </c>
      <c r="N14" s="47">
        <v>9.1999999999999993</v>
      </c>
      <c r="O14" s="63">
        <v>509</v>
      </c>
      <c r="P14" s="63">
        <v>5.85</v>
      </c>
      <c r="Q14" s="63">
        <v>0.11</v>
      </c>
      <c r="R14" s="47">
        <v>36</v>
      </c>
      <c r="S14" s="43"/>
      <c r="T14" s="43"/>
      <c r="U14" s="43"/>
    </row>
    <row r="15" spans="1:22" s="1" customFormat="1">
      <c r="A15" s="13" t="s">
        <v>44</v>
      </c>
      <c r="B15" s="64">
        <v>55</v>
      </c>
      <c r="C15" s="64">
        <v>69</v>
      </c>
      <c r="D15" s="64">
        <v>10325</v>
      </c>
      <c r="E15" s="64">
        <v>451878</v>
      </c>
      <c r="F15" s="64">
        <v>7</v>
      </c>
      <c r="G15" s="64">
        <v>0.23</v>
      </c>
      <c r="H15" s="64">
        <v>5.5</v>
      </c>
      <c r="I15" s="53">
        <v>14</v>
      </c>
      <c r="J15" s="53" t="s">
        <v>13</v>
      </c>
      <c r="K15" s="47">
        <v>1</v>
      </c>
      <c r="L15" s="47">
        <v>4</v>
      </c>
      <c r="M15" s="47">
        <v>5.0140000000000002</v>
      </c>
      <c r="N15" s="47">
        <v>21.8</v>
      </c>
      <c r="O15" s="63">
        <v>8</v>
      </c>
      <c r="P15" s="63">
        <v>34.93</v>
      </c>
      <c r="Q15" s="63">
        <v>0.63</v>
      </c>
      <c r="R15" s="47">
        <v>27</v>
      </c>
      <c r="S15" s="43"/>
      <c r="T15" s="43"/>
      <c r="U15" s="43"/>
    </row>
    <row r="16" spans="1:22" s="1" customFormat="1">
      <c r="A16" s="13" t="s">
        <v>43</v>
      </c>
      <c r="B16" s="64">
        <v>48</v>
      </c>
      <c r="C16" s="64">
        <v>9</v>
      </c>
      <c r="D16" s="64">
        <v>11678</v>
      </c>
      <c r="E16" s="64">
        <v>353934</v>
      </c>
      <c r="F16" s="64">
        <v>10</v>
      </c>
      <c r="G16" s="64" t="s">
        <v>42</v>
      </c>
      <c r="H16" s="64">
        <v>5.5</v>
      </c>
      <c r="I16" s="53">
        <v>31</v>
      </c>
      <c r="J16" s="53" t="s">
        <v>13</v>
      </c>
      <c r="K16" s="47">
        <v>1</v>
      </c>
      <c r="L16" s="47">
        <v>5</v>
      </c>
      <c r="M16" s="47">
        <v>5.0830000000000002</v>
      </c>
      <c r="N16" s="47">
        <v>22.1</v>
      </c>
      <c r="O16" s="63">
        <v>5</v>
      </c>
      <c r="P16" s="63">
        <v>13.9</v>
      </c>
      <c r="Q16" s="63">
        <v>0.53</v>
      </c>
      <c r="R16" s="47">
        <v>23</v>
      </c>
      <c r="S16" s="43"/>
      <c r="T16" s="43"/>
      <c r="U16" s="43"/>
    </row>
    <row r="17" spans="1:21" s="1" customFormat="1">
      <c r="A17" s="13" t="s">
        <v>41</v>
      </c>
      <c r="B17" s="64">
        <v>75</v>
      </c>
      <c r="C17" s="64">
        <v>6</v>
      </c>
      <c r="D17" s="64">
        <v>495821</v>
      </c>
      <c r="E17" s="64" t="s">
        <v>13</v>
      </c>
      <c r="F17" s="64">
        <v>6</v>
      </c>
      <c r="G17" s="64" t="s">
        <v>40</v>
      </c>
      <c r="H17" s="64">
        <v>4.5</v>
      </c>
      <c r="I17" s="47">
        <v>265</v>
      </c>
      <c r="J17" s="47">
        <v>93.07</v>
      </c>
      <c r="K17" s="47">
        <v>3</v>
      </c>
      <c r="L17" s="47">
        <v>4</v>
      </c>
      <c r="M17" s="47">
        <v>1.9550000000000001</v>
      </c>
      <c r="N17" s="47">
        <v>8.5</v>
      </c>
      <c r="O17" s="63">
        <v>15</v>
      </c>
      <c r="P17" s="63">
        <v>7.25</v>
      </c>
      <c r="Q17" s="63">
        <v>0.21</v>
      </c>
      <c r="R17" s="47">
        <v>62</v>
      </c>
      <c r="S17" s="43"/>
      <c r="T17" s="43"/>
      <c r="U17" s="43"/>
    </row>
    <row r="18" spans="1:21" s="1" customFormat="1">
      <c r="A18" s="13" t="s">
        <v>39</v>
      </c>
      <c r="B18" s="64">
        <v>77</v>
      </c>
      <c r="C18" s="64">
        <v>9</v>
      </c>
      <c r="D18" s="64">
        <v>41977</v>
      </c>
      <c r="E18" s="64" t="s">
        <v>13</v>
      </c>
      <c r="F18" s="64">
        <v>-6</v>
      </c>
      <c r="G18" s="64" t="s">
        <v>38</v>
      </c>
      <c r="H18" s="64">
        <v>2.5</v>
      </c>
      <c r="I18" s="47" t="s">
        <v>13</v>
      </c>
      <c r="J18" s="47">
        <v>1052.9100000000001</v>
      </c>
      <c r="K18" s="47">
        <v>5</v>
      </c>
      <c r="L18" s="47">
        <v>3</v>
      </c>
      <c r="M18" s="47">
        <v>9.0160000000000018</v>
      </c>
      <c r="N18" s="47">
        <v>39.200000000000003</v>
      </c>
      <c r="O18" s="63">
        <v>6</v>
      </c>
      <c r="P18" s="63">
        <v>7.95</v>
      </c>
      <c r="Q18" s="63">
        <v>0.1</v>
      </c>
      <c r="R18" s="47">
        <v>68</v>
      </c>
      <c r="S18" s="43"/>
      <c r="T18" s="43"/>
      <c r="U18" s="43"/>
    </row>
    <row r="19" spans="1:21" s="1" customFormat="1">
      <c r="A19" s="13" t="s">
        <v>37</v>
      </c>
      <c r="B19" s="64">
        <v>50</v>
      </c>
      <c r="C19" s="64">
        <v>1</v>
      </c>
      <c r="D19" s="64">
        <v>99014</v>
      </c>
      <c r="E19" s="64">
        <v>261367</v>
      </c>
      <c r="F19" s="64">
        <v>10</v>
      </c>
      <c r="G19" s="64" t="s">
        <v>36</v>
      </c>
      <c r="H19" s="64">
        <v>5.5</v>
      </c>
      <c r="I19" s="53">
        <v>86</v>
      </c>
      <c r="J19" s="53" t="s">
        <v>13</v>
      </c>
      <c r="K19" s="47">
        <v>1</v>
      </c>
      <c r="L19" s="47">
        <v>3</v>
      </c>
      <c r="M19" s="47">
        <v>9.1769999999999996</v>
      </c>
      <c r="N19" s="47">
        <v>39.9</v>
      </c>
      <c r="O19" s="63">
        <v>14</v>
      </c>
      <c r="P19" s="63">
        <v>3.63</v>
      </c>
      <c r="Q19" s="63">
        <v>0.56000000000000005</v>
      </c>
      <c r="R19" s="47">
        <v>25</v>
      </c>
      <c r="S19" s="43"/>
      <c r="T19" s="43"/>
      <c r="U19" s="43"/>
    </row>
    <row r="20" spans="1:21" s="1" customFormat="1">
      <c r="A20" s="13" t="s">
        <v>35</v>
      </c>
      <c r="B20" s="64">
        <v>61</v>
      </c>
      <c r="C20" s="64">
        <v>23</v>
      </c>
      <c r="D20" s="64">
        <v>46345</v>
      </c>
      <c r="E20" s="64">
        <v>218728</v>
      </c>
      <c r="F20" s="64">
        <v>7</v>
      </c>
      <c r="G20" s="64" t="s">
        <v>34</v>
      </c>
      <c r="H20" s="64">
        <v>5</v>
      </c>
      <c r="I20" s="47">
        <v>276</v>
      </c>
      <c r="J20" s="53" t="s">
        <v>13</v>
      </c>
      <c r="K20" s="47">
        <v>1</v>
      </c>
      <c r="L20" s="47">
        <v>3</v>
      </c>
      <c r="M20" s="47">
        <v>8.1189999999999998</v>
      </c>
      <c r="N20" s="47">
        <v>35.299999999999997</v>
      </c>
      <c r="O20" s="63">
        <v>4</v>
      </c>
      <c r="P20" s="63">
        <v>2.2400000000000002</v>
      </c>
      <c r="Q20" s="63">
        <v>0.28000000000000003</v>
      </c>
      <c r="R20" s="47">
        <v>41</v>
      </c>
      <c r="S20" s="43"/>
      <c r="T20" s="43"/>
      <c r="U20" s="43"/>
    </row>
    <row r="21" spans="1:21" s="1" customFormat="1">
      <c r="A21" s="13" t="s">
        <v>33</v>
      </c>
      <c r="B21" s="64">
        <v>81</v>
      </c>
      <c r="C21" s="64">
        <v>1</v>
      </c>
      <c r="D21" s="64">
        <v>1452000</v>
      </c>
      <c r="E21" s="64" t="s">
        <v>13</v>
      </c>
      <c r="F21" s="64">
        <v>5</v>
      </c>
      <c r="G21" s="64" t="s">
        <v>32</v>
      </c>
      <c r="H21" s="64">
        <v>2</v>
      </c>
      <c r="I21" s="53" t="s">
        <v>13</v>
      </c>
      <c r="J21" s="53">
        <v>6613.32</v>
      </c>
      <c r="K21" s="53">
        <v>5</v>
      </c>
      <c r="L21" s="47">
        <v>2</v>
      </c>
      <c r="M21" s="47">
        <v>5.9340000000000002</v>
      </c>
      <c r="N21" s="47">
        <v>25.8</v>
      </c>
      <c r="O21" s="63">
        <v>431</v>
      </c>
      <c r="P21" s="63">
        <v>30.05</v>
      </c>
      <c r="Q21" s="63">
        <v>0.64</v>
      </c>
      <c r="R21" s="47">
        <v>80</v>
      </c>
      <c r="S21" s="43"/>
      <c r="T21" s="43"/>
      <c r="U21" s="43"/>
    </row>
    <row r="22" spans="1:21" s="1" customFormat="1">
      <c r="A22" s="13" t="s">
        <v>31</v>
      </c>
      <c r="B22" s="64">
        <v>49</v>
      </c>
      <c r="C22" s="64">
        <v>2</v>
      </c>
      <c r="D22" s="64">
        <v>20246</v>
      </c>
      <c r="E22" s="64">
        <v>372086</v>
      </c>
      <c r="F22" s="64">
        <v>9</v>
      </c>
      <c r="G22" s="64" t="s">
        <v>30</v>
      </c>
      <c r="H22" s="64">
        <v>5.5</v>
      </c>
      <c r="I22" s="53" t="s">
        <v>13</v>
      </c>
      <c r="J22" s="53" t="s">
        <v>13</v>
      </c>
      <c r="K22" s="53">
        <v>1</v>
      </c>
      <c r="L22" s="47">
        <v>4</v>
      </c>
      <c r="M22" s="47">
        <v>2.9209999999999998</v>
      </c>
      <c r="N22" s="47">
        <v>12.7</v>
      </c>
      <c r="O22" s="63">
        <v>8</v>
      </c>
      <c r="P22" s="63">
        <v>14.73</v>
      </c>
      <c r="Q22" s="63">
        <v>0.3</v>
      </c>
      <c r="R22" s="47">
        <v>21</v>
      </c>
      <c r="S22" s="43"/>
      <c r="T22" s="43"/>
      <c r="U22" s="43"/>
    </row>
    <row r="23" spans="1:21" s="1" customFormat="1">
      <c r="A23" s="13" t="s">
        <v>29</v>
      </c>
      <c r="B23" s="64">
        <v>36</v>
      </c>
      <c r="C23" s="64">
        <v>2</v>
      </c>
      <c r="D23" s="64">
        <v>7152</v>
      </c>
      <c r="E23" s="64">
        <v>314023</v>
      </c>
      <c r="F23" s="64">
        <v>10</v>
      </c>
      <c r="G23" s="64" t="s">
        <v>28</v>
      </c>
      <c r="H23" s="64">
        <v>5.5</v>
      </c>
      <c r="I23" s="53">
        <v>14</v>
      </c>
      <c r="J23" s="53" t="s">
        <v>13</v>
      </c>
      <c r="K23" s="53">
        <v>1</v>
      </c>
      <c r="L23" s="47">
        <v>6</v>
      </c>
      <c r="M23" s="47">
        <v>2.5990000000000002</v>
      </c>
      <c r="N23" s="47">
        <v>11.3</v>
      </c>
      <c r="O23" s="63">
        <v>1</v>
      </c>
      <c r="P23" s="63">
        <v>4.97</v>
      </c>
      <c r="Q23" s="63">
        <v>0.61</v>
      </c>
      <c r="R23" s="47">
        <v>25</v>
      </c>
      <c r="S23" s="43"/>
      <c r="T23" s="43"/>
      <c r="U23" s="43"/>
    </row>
    <row r="24" spans="1:21" s="1" customFormat="1">
      <c r="A24" s="13" t="s">
        <v>27</v>
      </c>
      <c r="B24" s="64">
        <v>67</v>
      </c>
      <c r="C24" s="64">
        <v>3</v>
      </c>
      <c r="D24" s="64">
        <v>101582</v>
      </c>
      <c r="E24" s="64">
        <v>27668</v>
      </c>
      <c r="F24" s="64">
        <v>9</v>
      </c>
      <c r="G24" s="64" t="s">
        <v>26</v>
      </c>
      <c r="H24" s="64">
        <v>5.5</v>
      </c>
      <c r="I24" s="47">
        <v>8</v>
      </c>
      <c r="J24" s="47">
        <v>67.89</v>
      </c>
      <c r="K24" s="47">
        <v>1</v>
      </c>
      <c r="L24" s="47">
        <v>5</v>
      </c>
      <c r="M24" s="47">
        <v>4.117</v>
      </c>
      <c r="N24" s="47">
        <v>17.899999999999999</v>
      </c>
      <c r="O24" s="63">
        <v>23</v>
      </c>
      <c r="P24" s="63">
        <v>12.85</v>
      </c>
      <c r="Q24" s="63">
        <v>0.15</v>
      </c>
      <c r="R24" s="47">
        <v>34</v>
      </c>
      <c r="S24" s="43"/>
      <c r="T24" s="43"/>
      <c r="U24" s="43"/>
    </row>
    <row r="25" spans="1:21" s="1" customFormat="1">
      <c r="A25" s="13" t="s">
        <v>25</v>
      </c>
      <c r="B25" s="64">
        <v>68</v>
      </c>
      <c r="C25" s="64">
        <v>15</v>
      </c>
      <c r="D25" s="64">
        <v>47000</v>
      </c>
      <c r="E25" s="64" t="s">
        <v>13</v>
      </c>
      <c r="F25" s="64">
        <v>-3</v>
      </c>
      <c r="G25" s="64" t="s">
        <v>24</v>
      </c>
      <c r="H25" s="64">
        <v>1.5</v>
      </c>
      <c r="I25" s="47" t="s">
        <v>13</v>
      </c>
      <c r="J25" s="53">
        <v>1474</v>
      </c>
      <c r="K25" s="53">
        <v>3</v>
      </c>
      <c r="L25" s="47">
        <v>5</v>
      </c>
      <c r="M25" s="47">
        <v>12.776999999999999</v>
      </c>
      <c r="N25" s="47" t="s">
        <v>23</v>
      </c>
      <c r="O25" s="63">
        <v>1</v>
      </c>
      <c r="P25" s="63" t="s">
        <v>22</v>
      </c>
      <c r="Q25" s="63">
        <v>0.217</v>
      </c>
      <c r="R25" s="47">
        <v>51</v>
      </c>
      <c r="S25" s="43"/>
      <c r="T25" s="43"/>
      <c r="U25" s="43"/>
    </row>
    <row r="26" spans="1:21" s="1" customFormat="1">
      <c r="A26" s="13" t="s">
        <v>21</v>
      </c>
      <c r="B26" s="64">
        <v>78</v>
      </c>
      <c r="C26" s="64">
        <v>11</v>
      </c>
      <c r="D26" s="64">
        <v>165833</v>
      </c>
      <c r="E26" s="64">
        <v>238057</v>
      </c>
      <c r="F26" s="64">
        <v>7</v>
      </c>
      <c r="G26" s="64" t="s">
        <v>20</v>
      </c>
      <c r="H26" s="64">
        <v>2.5</v>
      </c>
      <c r="I26" s="47">
        <v>418</v>
      </c>
      <c r="J26" s="47">
        <v>2400</v>
      </c>
      <c r="K26" s="47">
        <v>3</v>
      </c>
      <c r="L26" s="47">
        <v>4</v>
      </c>
      <c r="M26" s="47">
        <v>7.1530000000000005</v>
      </c>
      <c r="N26" s="47">
        <v>31.1</v>
      </c>
      <c r="O26" s="63">
        <v>1164</v>
      </c>
      <c r="P26" s="63" t="s">
        <v>19</v>
      </c>
      <c r="Q26" s="63">
        <v>0.15</v>
      </c>
      <c r="R26" s="47">
        <v>55</v>
      </c>
      <c r="S26" s="45"/>
      <c r="T26" s="45"/>
      <c r="U26" s="45"/>
    </row>
    <row r="27" spans="1:21" s="1" customFormat="1">
      <c r="A27" s="13" t="s">
        <v>18</v>
      </c>
      <c r="B27" s="64" t="s">
        <v>13</v>
      </c>
      <c r="C27" s="64" t="s">
        <v>13</v>
      </c>
      <c r="D27" s="64">
        <v>273000</v>
      </c>
      <c r="E27" s="64" t="s">
        <v>13</v>
      </c>
      <c r="F27" s="64">
        <v>6</v>
      </c>
      <c r="G27" s="64" t="s">
        <v>17</v>
      </c>
      <c r="H27" s="64">
        <v>3</v>
      </c>
      <c r="I27" s="47">
        <v>29</v>
      </c>
      <c r="J27" s="47" t="s">
        <v>13</v>
      </c>
      <c r="K27" s="47" t="s">
        <v>13</v>
      </c>
      <c r="L27" s="47" t="s">
        <v>13</v>
      </c>
      <c r="M27" s="47">
        <v>7.13</v>
      </c>
      <c r="N27" s="47">
        <v>31</v>
      </c>
      <c r="O27" s="63">
        <v>24</v>
      </c>
      <c r="P27" s="63" t="s">
        <v>16</v>
      </c>
      <c r="Q27" s="63">
        <v>0.433</v>
      </c>
      <c r="R27" s="47">
        <v>59</v>
      </c>
      <c r="S27" s="45"/>
      <c r="T27" s="45"/>
      <c r="U27" s="45"/>
    </row>
    <row r="28" spans="1:21" s="1" customFormat="1">
      <c r="A28" s="13" t="s">
        <v>15</v>
      </c>
      <c r="B28" s="64" t="s">
        <v>13</v>
      </c>
      <c r="C28" s="64" t="s">
        <v>13</v>
      </c>
      <c r="D28" s="64">
        <v>495000</v>
      </c>
      <c r="E28" s="64" t="s">
        <v>13</v>
      </c>
      <c r="F28" s="64">
        <v>-7</v>
      </c>
      <c r="G28" s="64" t="s">
        <v>14</v>
      </c>
      <c r="H28" s="64">
        <v>0.5</v>
      </c>
      <c r="I28" s="47">
        <v>247</v>
      </c>
      <c r="J28" s="47" t="s">
        <v>13</v>
      </c>
      <c r="K28" s="47" t="s">
        <v>13</v>
      </c>
      <c r="L28" s="47" t="s">
        <v>13</v>
      </c>
      <c r="M28" s="47">
        <v>3.22</v>
      </c>
      <c r="N28" s="47">
        <v>14</v>
      </c>
      <c r="O28" s="63">
        <v>2</v>
      </c>
      <c r="P28" s="63">
        <v>239</v>
      </c>
      <c r="Q28" s="63">
        <v>9.7000000000000003E-2</v>
      </c>
      <c r="R28" s="47">
        <v>84</v>
      </c>
      <c r="S28" s="45"/>
      <c r="T28" s="45"/>
      <c r="U28" s="45"/>
    </row>
    <row r="29" spans="1:21" s="43" customFormat="1">
      <c r="A29" s="62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0"/>
      <c r="S29" s="59"/>
      <c r="T29" s="59"/>
      <c r="U29" s="45"/>
    </row>
    <row r="30" spans="1:21" s="1" customFormat="1">
      <c r="A30" s="58" t="s">
        <v>12</v>
      </c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6"/>
      <c r="S30" s="51"/>
      <c r="T30" s="51"/>
      <c r="U30" s="45"/>
    </row>
    <row r="31" spans="1:21" s="1" customFormat="1">
      <c r="A31" s="55" t="s">
        <v>11</v>
      </c>
      <c r="B31" s="54">
        <f>MAX(B5:B28)</f>
        <v>92</v>
      </c>
      <c r="C31" s="54">
        <f>MAX(C5:C28)</f>
        <v>100</v>
      </c>
      <c r="D31" s="54">
        <f>MAX(D5:D28)</f>
        <v>3755000</v>
      </c>
      <c r="E31" s="54">
        <f>MAX(E5:E28)</f>
        <v>956207</v>
      </c>
      <c r="F31" s="54">
        <f>MAX(F5:F28)</f>
        <v>10</v>
      </c>
      <c r="G31" s="54">
        <f>MAX(G5:G28)</f>
        <v>0.23</v>
      </c>
      <c r="H31" s="54">
        <f>MAX(H5:H28)</f>
        <v>5.5</v>
      </c>
      <c r="I31" s="53">
        <f>MAX(I5:I28)</f>
        <v>2375</v>
      </c>
      <c r="J31" s="53">
        <f>MAX(J5:J28)</f>
        <v>6613.32</v>
      </c>
      <c r="K31" s="53">
        <f>MAX(K5:K28)</f>
        <v>5</v>
      </c>
      <c r="L31" s="53">
        <f>MAX(L5:L28)</f>
        <v>6</v>
      </c>
      <c r="M31" s="53">
        <f>MAX(M5:M28)</f>
        <v>17.434000000000001</v>
      </c>
      <c r="N31" s="53">
        <f>MAX(N5:N28)</f>
        <v>75.8</v>
      </c>
      <c r="O31" s="53">
        <f>MAX(O5:O28)</f>
        <v>1164</v>
      </c>
      <c r="P31" s="53">
        <f>MAX(P5:P28)</f>
        <v>239</v>
      </c>
      <c r="Q31" s="53">
        <f>MAX(Q5:Q28)</f>
        <v>0.64</v>
      </c>
      <c r="R31" s="53">
        <f>MAX(R5:R28)</f>
        <v>85</v>
      </c>
      <c r="S31" s="45"/>
      <c r="T31" s="45"/>
      <c r="U31" s="45"/>
    </row>
    <row r="32" spans="1:21" s="1" customFormat="1">
      <c r="A32" s="55" t="s">
        <v>10</v>
      </c>
      <c r="B32" s="54">
        <f>MIN(B5:B28)</f>
        <v>36</v>
      </c>
      <c r="C32" s="54">
        <f>MIN(C5:C28)</f>
        <v>1</v>
      </c>
      <c r="D32" s="54">
        <f>MIN(D5:D28)</f>
        <v>3633</v>
      </c>
      <c r="E32" s="54">
        <f>MIN(E5:E28)</f>
        <v>27668</v>
      </c>
      <c r="F32" s="54">
        <f>MIN(F5:F28)</f>
        <v>-7</v>
      </c>
      <c r="G32" s="54">
        <f>MIN(G5:G28)</f>
        <v>0.12</v>
      </c>
      <c r="H32" s="54">
        <f>MIN(H5:H28)</f>
        <v>0.5</v>
      </c>
      <c r="I32" s="53">
        <f>MIN(I5:I28)</f>
        <v>5</v>
      </c>
      <c r="J32" s="53">
        <f>MIN(J5:J28)</f>
        <v>3.81</v>
      </c>
      <c r="K32" s="53">
        <f>MIN(K5:K28)</f>
        <v>1</v>
      </c>
      <c r="L32" s="53">
        <f>MIN(L5:L28)</f>
        <v>2</v>
      </c>
      <c r="M32" s="53">
        <f>MIN(M5:M28)</f>
        <v>1.173</v>
      </c>
      <c r="N32" s="53">
        <f>MIN(N5:N28)</f>
        <v>5.0999999999999996</v>
      </c>
      <c r="O32" s="53">
        <f>MIN(O5:O28)</f>
        <v>1</v>
      </c>
      <c r="P32" s="53">
        <f>MIN(P5:P28)</f>
        <v>0.14000000000000001</v>
      </c>
      <c r="Q32" s="53">
        <f>MIN(Q5:Q28)</f>
        <v>0.08</v>
      </c>
      <c r="R32" s="53">
        <f>MIN(R5:R28)</f>
        <v>18</v>
      </c>
      <c r="S32" s="45"/>
      <c r="T32" s="45"/>
      <c r="U32" s="45"/>
    </row>
    <row r="33" spans="1:22" s="1" customFormat="1">
      <c r="A33" s="2"/>
      <c r="O33" s="43"/>
      <c r="P33" s="45"/>
      <c r="Q33" s="43"/>
      <c r="T33" s="45"/>
      <c r="U33" s="45"/>
      <c r="V33" s="45"/>
    </row>
    <row r="34" spans="1:22" s="1" customFormat="1">
      <c r="A34" s="2"/>
      <c r="O34" s="43"/>
      <c r="P34" s="45"/>
      <c r="Q34" s="43"/>
      <c r="T34" s="45"/>
      <c r="U34" s="45"/>
      <c r="V34" s="45"/>
    </row>
    <row r="35" spans="1:22" s="1" customFormat="1">
      <c r="A35" s="2"/>
      <c r="O35" s="43"/>
      <c r="P35" s="45"/>
      <c r="Q35" s="43"/>
      <c r="T35" s="43"/>
      <c r="U35" s="43"/>
      <c r="V35" s="43"/>
    </row>
    <row r="36" spans="1:22" s="1" customFormat="1">
      <c r="A36" s="52" t="s">
        <v>9</v>
      </c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1"/>
      <c r="U36" s="51"/>
      <c r="V36" s="43"/>
    </row>
    <row r="37" spans="1:22" s="1" customFormat="1">
      <c r="A37" s="50" t="str">
        <f>A2</f>
        <v>Choices</v>
      </c>
      <c r="B37" s="49" t="str">
        <f>B2</f>
        <v>Factors</v>
      </c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3"/>
      <c r="U37" s="43"/>
      <c r="V37" s="43"/>
    </row>
    <row r="38" spans="1:22" s="1" customFormat="1" ht="98">
      <c r="A38" s="48"/>
      <c r="B38" s="31" t="str">
        <f>B4</f>
        <v>Failed States Index</v>
      </c>
      <c r="C38" s="31" t="str">
        <f>C4</f>
        <v>Net Development Assistance</v>
      </c>
      <c r="D38" s="31" t="str">
        <f>D4</f>
        <v>POLICE FORCE</v>
      </c>
      <c r="E38" s="31" t="str">
        <f>E4</f>
        <v>POLICE PER CAPITA (PER 1,000 PEOPLE)</v>
      </c>
      <c r="F38" s="31" t="str">
        <f>F4</f>
        <v>Democratic institutions rating: Countries Compared</v>
      </c>
      <c r="G38" s="31" t="str">
        <f>G4</f>
        <v>Seats held by women per million people: Countries Compared</v>
      </c>
      <c r="H38" s="31" t="str">
        <f>H4</f>
        <v>Civil and political liberties: Countries Compared</v>
      </c>
      <c r="I38" s="26" t="str">
        <f>I4</f>
        <v>Arm Imports (million)</v>
      </c>
      <c r="J38" s="26" t="str">
        <f>J4</f>
        <v>Fatalities From Terrorist Acts 2000-2006 (per 1 billion people)</v>
      </c>
      <c r="K38" s="26" t="str">
        <f>K4</f>
        <v>Freedom House</v>
      </c>
      <c r="L38" s="26" t="str">
        <f>L4</f>
        <v>Gov't Corruption Index</v>
      </c>
      <c r="M38" s="26" t="str">
        <f>M4</f>
        <v>PERCENTAGE OF FIRMS EXPECTED TO PAY INFORMAL PAYMENT TO PUBLIC OFFICIALS</v>
      </c>
      <c r="N38" s="26" t="str">
        <f>N4</f>
        <v>POLICY UNCERTAINTY &gt; % OF MANAGERS RANKING AS A MAJOR BUSINESS CONSTRAINT</v>
      </c>
      <c r="O38" s="26" t="str">
        <f>O4</f>
        <v>TERRORIST ACTS &gt; 1968-2006 &gt; INCIDENCES</v>
      </c>
      <c r="P38" s="26" t="str">
        <f>P4</f>
        <v>TERRORIST ACTS &gt; 1968-2006&gt; INCIDENCES 2</v>
      </c>
      <c r="Q38" s="26" t="str">
        <f>Q4</f>
        <v>TERRORIST INCIDENCES PER CAPITA RATE</v>
      </c>
      <c r="R38" s="26" t="str">
        <f>R4</f>
        <v>Freedom of the press: Countries Compared</v>
      </c>
      <c r="S38" s="43"/>
      <c r="T38" s="43"/>
      <c r="U38" s="43"/>
    </row>
    <row r="39" spans="1:22" s="1" customFormat="1">
      <c r="A39" s="13" t="str">
        <f>A5</f>
        <v>Algeria</v>
      </c>
      <c r="B39" s="28">
        <f>IF(ISERROR((B5-B$32)/(B$31-B$32)),"NS",(B5-B$32)/(B$31-B$32))</f>
        <v>0.8035714285714286</v>
      </c>
      <c r="C39" s="28">
        <f>IF(ISERROR((C5-C$32)/(C$31-C$32)),"NS",(C5-C$32)/(C$31-C$32))</f>
        <v>0.79797979797979801</v>
      </c>
      <c r="D39" s="28">
        <f>IF(ISERROR((D5-D$32)/(D$31-D$32)),"NS",(D5-D$32)/(D$31-D$32))</f>
        <v>8.4067221362239417E-2</v>
      </c>
      <c r="E39" s="28" t="str">
        <f>IF(ISERROR((E5-E$32)/(E$31-E$32)),"NS",(E5-E$32)/(E$31-E$32))</f>
        <v>NS</v>
      </c>
      <c r="F39" s="28">
        <f>IF(ISERROR((F5-F$32)/(F$31-F$32)),"NS",(F5-F$32)/(F$31-F$32))</f>
        <v>0.29411764705882354</v>
      </c>
      <c r="G39" s="28" t="str">
        <f>IF(ISERROR((G5-G$32)/(G$31-G$32)),"NS",(G5-G$32)/(G$31-G$32))</f>
        <v>NS</v>
      </c>
      <c r="H39" s="28">
        <f>IF(ISERROR((H5-H$32)/(H$31-H$32)),"NS",(H5-H$32)/(H$31-H$32))</f>
        <v>0.2</v>
      </c>
      <c r="I39" s="47">
        <f>IF(ISERROR((I5-I$32)/(I$31-I$32)),"NS",(I5-I$32)/(I$31-I$32))</f>
        <v>0.11687763713080168</v>
      </c>
      <c r="J39" s="47">
        <f>IF(ISERROR((J5-J$32)/(J$31-J$32)),"NS",(J5-J$32)/(J$31-J$32))</f>
        <v>0.61049154929790572</v>
      </c>
      <c r="K39" s="47">
        <f>IF(ISERROR((K5-K$32)/(K$31-K$32)),"NS",(K5-K$32)/(K$31-K$32))</f>
        <v>1</v>
      </c>
      <c r="L39" s="47">
        <f>IF(ISERROR((L5-L$32)/(L$31-L$32)),"NS",(L5-L$32)/(L$31-L$32))</f>
        <v>0.25</v>
      </c>
      <c r="M39" s="47">
        <f>IF(ISERROR((M5-M$32)/(M$31-M$32)),"NS",(M5-M$32)/(M$31-M$32))</f>
        <v>0.47666195190947652</v>
      </c>
      <c r="N39" s="47">
        <f>IF(ISERROR((N5-N$32)/(N$31-N$32)),"NS",(N5-N$32)/(N$31-N$32))</f>
        <v>0.47666195190947658</v>
      </c>
      <c r="O39" s="47">
        <f>IF(ISERROR((O5-O$32)/(O$31-O$32)),"NS",(O5-O$32)/(O$31-O$32))</f>
        <v>5.3310404127257092E-2</v>
      </c>
      <c r="P39" s="47">
        <f>IF(ISERROR((P5-P$32)/(P$31-P$32)),"NS",(P5-P$32)/(P$31-P$32))</f>
        <v>0.29284936783052834</v>
      </c>
      <c r="Q39" s="47">
        <f>IF(ISERROR((Q5-Q$32)/(Q$31-Q$32)),"NS",(Q5-Q$32)/(Q$31-Q$32))</f>
        <v>0.12499999999999997</v>
      </c>
      <c r="R39" s="47">
        <f>IF(ISERROR((R5-R$32)/(R$31-R$32)),"NS",(R5-R$32)/(R$31-R$32))</f>
        <v>0.65671641791044777</v>
      </c>
    </row>
    <row r="40" spans="1:22" s="1" customFormat="1">
      <c r="A40" s="13" t="str">
        <f>A6</f>
        <v>Argentina</v>
      </c>
      <c r="B40" s="28">
        <f>IF(ISERROR((B6-B$32)/(B$31-B$32)),"NS",(B6-B$32)/(B$31-B$32))</f>
        <v>0.16071428571428573</v>
      </c>
      <c r="C40" s="28">
        <f>IF(ISERROR((C6-C$32)/(C$31-C$32)),"NS",(C6-C$32)/(C$31-C$32))</f>
        <v>0.26262626262626265</v>
      </c>
      <c r="D40" s="28">
        <f>IF(ISERROR((D6-D$32)/(D$31-D$32)),"NS",(D6-D$32)/(D$31-D$32))</f>
        <v>2.6221641337677706E-2</v>
      </c>
      <c r="E40" s="28" t="str">
        <f>IF(ISERROR((E6-E$32)/(E$31-E$32)),"NS",(E6-E$32)/(E$31-E$32))</f>
        <v>NS</v>
      </c>
      <c r="F40" s="28">
        <f>IF(ISERROR((F6-F$32)/(F$31-F$32)),"NS",(F6-F$32)/(F$31-F$32))</f>
        <v>0.82352941176470584</v>
      </c>
      <c r="G40" s="28" t="str">
        <f>IF(ISERROR((G6-G$32)/(G$31-G$32)),"NS",(G6-G$32)/(G$31-G$32))</f>
        <v>NS</v>
      </c>
      <c r="H40" s="28">
        <f>IF(ISERROR((H6-H$32)/(H$31-H$32)),"NS",(H6-H$32)/(H$31-H$32))</f>
        <v>1</v>
      </c>
      <c r="I40" s="47">
        <f>IF(ISERROR((I6-I$32)/(I$31-I$32)),"NS",(I6-I$32)/(I$31-I$32))</f>
        <v>5.2320675105485229E-2</v>
      </c>
      <c r="J40" s="47">
        <f>IF(ISERROR((J6-J$32)/(J$31-J$32)),"NS",(J6-J$32)/(J$31-J$32))</f>
        <v>3.2135513827802674E-3</v>
      </c>
      <c r="K40" s="47">
        <f>IF(ISERROR((K6-K$32)/(K$31-K$32)),"NS",(K6-K$32)/(K$31-K$32))</f>
        <v>0</v>
      </c>
      <c r="L40" s="47">
        <f>IF(ISERROR((L6-L$32)/(L$31-L$32)),"NS",(L6-L$32)/(L$31-L$32))</f>
        <v>0.25</v>
      </c>
      <c r="M40" s="47">
        <f>IF(ISERROR((M6-M$32)/(M$31-M$32)),"NS",(M6-M$32)/(M$31-M$32))</f>
        <v>0.16124469589816123</v>
      </c>
      <c r="N40" s="47">
        <f>IF(ISERROR((N6-N$32)/(N$31-N$32)),"NS",(N6-N$32)/(N$31-N$32))</f>
        <v>0.16124469589816123</v>
      </c>
      <c r="O40" s="47">
        <f>IF(ISERROR((O6-O$32)/(O$31-O$32)),"NS",(O6-O$32)/(O$31-O$32))</f>
        <v>1.5477214101461736E-2</v>
      </c>
      <c r="P40" s="47">
        <f>IF(ISERROR((P6-P$32)/(P$31-P$32)),"NS",(P6-P$32)/(P$31-P$32))</f>
        <v>0.28213179268190569</v>
      </c>
      <c r="Q40" s="47">
        <f>IF(ISERROR((Q6-Q$32)/(Q$31-Q$32)),"NS",(Q6-Q$32)/(Q$31-Q$32))</f>
        <v>0.71428571428571419</v>
      </c>
      <c r="R40" s="47">
        <f>IF(ISERROR((R6-R$32)/(R$31-R$32)),"NS",(R6-R$32)/(R$31-R$32))</f>
        <v>0.47761194029850745</v>
      </c>
    </row>
    <row r="41" spans="1:22" s="1" customFormat="1">
      <c r="A41" s="13" t="str">
        <f>A7</f>
        <v>Brazil</v>
      </c>
      <c r="B41" s="28">
        <f>IF(ISERROR((B7-B$32)/(B$31-B$32)),"NS",(B7-B$32)/(B$31-B$32))</f>
        <v>0.5892857142857143</v>
      </c>
      <c r="C41" s="28">
        <f>IF(ISERROR((C7-C$32)/(C$31-C$32)),"NS",(C7-C$32)/(C$31-C$32))</f>
        <v>1</v>
      </c>
      <c r="D41" s="28">
        <f>IF(ISERROR((D7-D$32)/(D$31-D$32)),"NS",(D7-D$32)/(D$31-D$32))</f>
        <v>0.17843282195530322</v>
      </c>
      <c r="E41" s="28" t="str">
        <f>IF(ISERROR((E7-E$32)/(E$31-E$32)),"NS",(E7-E$32)/(E$31-E$32))</f>
        <v>NS</v>
      </c>
      <c r="F41" s="28">
        <f>IF(ISERROR((F7-F$32)/(F$31-F$32)),"NS",(F7-F$32)/(F$31-F$32))</f>
        <v>0.88235294117647056</v>
      </c>
      <c r="G41" s="28" t="str">
        <f>IF(ISERROR((G7-G$32)/(G$31-G$32)),"NS",(G7-G$32)/(G$31-G$32))</f>
        <v>NS</v>
      </c>
      <c r="H41" s="28">
        <f>IF(ISERROR((H7-H$32)/(H$31-H$32)),"NS",(H7-H$32)/(H$31-H$32))</f>
        <v>0.7</v>
      </c>
      <c r="I41" s="47">
        <f>IF(ISERROR((I7-I$32)/(I$31-I$32)),"NS",(I7-I$32)/(I$31-I$32))</f>
        <v>1.3924050632911392E-2</v>
      </c>
      <c r="J41" s="47">
        <f>IF(ISERROR((J7-J$32)/(J$31-J$32)),"NS",(J7-J$32)/(J$31-J$32))</f>
        <v>2.2845869058371959E-4</v>
      </c>
      <c r="K41" s="47">
        <f>IF(ISERROR((K7-K$32)/(K$31-K$32)),"NS",(K7-K$32)/(K$31-K$32))</f>
        <v>0</v>
      </c>
      <c r="L41" s="47">
        <f>IF(ISERROR((L7-L$32)/(L$31-L$32)),"NS",(L7-L$32)/(L$31-L$32))</f>
        <v>0.5</v>
      </c>
      <c r="M41" s="47">
        <f>IF(ISERROR((M7-M$32)/(M$31-M$32)),"NS",(M7-M$32)/(M$31-M$32))</f>
        <v>1</v>
      </c>
      <c r="N41" s="47">
        <f>IF(ISERROR((N7-N$32)/(N$31-N$32)),"NS",(N7-N$32)/(N$31-N$32))</f>
        <v>1</v>
      </c>
      <c r="O41" s="47">
        <f>IF(ISERROR((O7-O$32)/(O$31-O$32)),"NS",(O7-O$32)/(O$31-O$32))</f>
        <v>9.4582975064488387E-3</v>
      </c>
      <c r="P41" s="47">
        <f>IF(ISERROR((P7-P$32)/(P$31-P$32)),"NS",(P7-P$32)/(P$31-P$32))</f>
        <v>1.1554885707108765E-2</v>
      </c>
      <c r="Q41" s="47">
        <f>IF(ISERROR((Q7-Q$32)/(Q$31-Q$32)),"NS",(Q7-Q$32)/(Q$31-Q$32))</f>
        <v>0.16071428571428573</v>
      </c>
      <c r="R41" s="47">
        <f>IF(ISERROR((R7-R$32)/(R$31-R$32)),"NS",(R7-R$32)/(R$31-R$32))</f>
        <v>0.38805970149253732</v>
      </c>
    </row>
    <row r="42" spans="1:22" s="1" customFormat="1">
      <c r="A42" s="13" t="str">
        <f>A8</f>
        <v>Bulgaria</v>
      </c>
      <c r="B42" s="28">
        <f>IF(ISERROR((B8-B$32)/(B$31-B$32)),"NS",(B8-B$32)/(B$31-B$32))</f>
        <v>0.4642857142857143</v>
      </c>
      <c r="C42" s="28">
        <f>IF(ISERROR((C8-C$32)/(C$31-C$32)),"NS",(C8-C$32)/(C$31-C$32))</f>
        <v>0.29292929292929293</v>
      </c>
      <c r="D42" s="28">
        <f>IF(ISERROR((D8-D$32)/(D$31-D$32)),"NS",(D8-D$32)/(D$31-D$32))</f>
        <v>2.1689959953265038E-2</v>
      </c>
      <c r="E42" s="28" t="str">
        <f>IF(ISERROR((E8-E$32)/(E$31-E$32)),"NS",(E8-E$32)/(E$31-E$32))</f>
        <v>NS</v>
      </c>
      <c r="F42" s="28">
        <f>IF(ISERROR((F8-F$32)/(F$31-F$32)),"NS",(F8-F$32)/(F$31-F$32))</f>
        <v>0.94117647058823528</v>
      </c>
      <c r="G42" s="28" t="str">
        <f>IF(ISERROR((G8-G$32)/(G$31-G$32)),"NS",(G8-G$32)/(G$31-G$32))</f>
        <v>NS</v>
      </c>
      <c r="H42" s="28">
        <f>IF(ISERROR((H8-H$32)/(H$31-H$32)),"NS",(H8-H$32)/(H$31-H$32))</f>
        <v>0.8</v>
      </c>
      <c r="I42" s="47">
        <f>IF(ISERROR((I8-I$32)/(I$31-I$32)),"NS",(I8-I$32)/(I$31-I$32))</f>
        <v>2.9535864978902952E-3</v>
      </c>
      <c r="J42" s="47">
        <f>IF(ISERROR((J8-J$32)/(J$31-J$32)),"NS",(J8-J$32)/(J$31-J$32))</f>
        <v>1.9909191452921627E-2</v>
      </c>
      <c r="K42" s="47">
        <f>IF(ISERROR((K8-K$32)/(K$31-K$32)),"NS",(K8-K$32)/(K$31-K$32))</f>
        <v>0</v>
      </c>
      <c r="L42" s="47">
        <f>IF(ISERROR((L8-L$32)/(L$31-L$32)),"NS",(L8-L$32)/(L$31-L$32))</f>
        <v>0.5</v>
      </c>
      <c r="M42" s="47">
        <f>IF(ISERROR((M8-M$32)/(M$31-M$32)),"NS",(M8-M$32)/(M$31-M$32))</f>
        <v>0.31541725601131532</v>
      </c>
      <c r="N42" s="47">
        <f>IF(ISERROR((N8-N$32)/(N$31-N$32)),"NS",(N8-N$32)/(N$31-N$32))</f>
        <v>0.31541725601131537</v>
      </c>
      <c r="O42" s="47">
        <f>IF(ISERROR((O8-O$32)/(O$31-O$32)),"NS",(O8-O$32)/(O$31-O$32))</f>
        <v>9.4582975064488387E-3</v>
      </c>
      <c r="P42" s="47">
        <f>IF(ISERROR((P8-P$32)/(P$31-P$32)),"NS",(P8-P$32)/(P$31-P$32))</f>
        <v>6.6859248095118465E-2</v>
      </c>
      <c r="Q42" s="47">
        <f>IF(ISERROR((Q8-Q$32)/(Q$31-Q$32)),"NS",(Q8-Q$32)/(Q$31-Q$32))</f>
        <v>0.58928571428571419</v>
      </c>
      <c r="R42" s="47">
        <f>IF(ISERROR((R8-R$32)/(R$31-R$32)),"NS",(R8-R$32)/(R$31-R$32))</f>
        <v>0.26865671641791045</v>
      </c>
    </row>
    <row r="43" spans="1:22" s="1" customFormat="1">
      <c r="A43" s="13" t="str">
        <f>A9</f>
        <v>China</v>
      </c>
      <c r="B43" s="28">
        <f>IF(ISERROR((B9-B$32)/(B$31-B$32)),"NS",(B9-B$32)/(B$31-B$32))</f>
        <v>0.875</v>
      </c>
      <c r="C43" s="28">
        <f>IF(ISERROR((C9-C$32)/(C$31-C$32)),"NS",(C9-C$32)/(C$31-C$32))</f>
        <v>0.69696969696969702</v>
      </c>
      <c r="D43" s="28">
        <f>IF(ISERROR((D9-D$32)/(D$31-D$32)),"NS",(D9-D$32)/(D$31-D$32))</f>
        <v>1</v>
      </c>
      <c r="E43" s="28" t="str">
        <f>IF(ISERROR((E9-E$32)/(E$31-E$32)),"NS",(E9-E$32)/(E$31-E$32))</f>
        <v>NS</v>
      </c>
      <c r="F43" s="28">
        <f>IF(ISERROR((F9-F$32)/(F$31-F$32)),"NS",(F9-F$32)/(F$31-F$32))</f>
        <v>0</v>
      </c>
      <c r="G43" s="28" t="str">
        <f>IF(ISERROR((G9-G$32)/(G$31-G$32)),"NS",(G9-G$32)/(G$31-G$32))</f>
        <v>NS</v>
      </c>
      <c r="H43" s="28">
        <f>IF(ISERROR((H9-H$32)/(H$31-H$32)),"NS",(H9-H$32)/(H$31-H$32))</f>
        <v>0</v>
      </c>
      <c r="I43" s="47">
        <f>IF(ISERROR((I9-I$32)/(I$31-I$32)),"NS",(I9-I$32)/(I$31-I$32))</f>
        <v>0.94219409282700417</v>
      </c>
      <c r="J43" s="47">
        <f>IF(ISERROR((J9-J$32)/(J$31-J$32)),"NS",(J9-J$32)/(J$31-J$32))</f>
        <v>0</v>
      </c>
      <c r="K43" s="47">
        <f>IF(ISERROR((K9-K$32)/(K$31-K$32)),"NS",(K9-K$32)/(K$31-K$32))</f>
        <v>1</v>
      </c>
      <c r="L43" s="47">
        <f>IF(ISERROR((L9-L$32)/(L$31-L$32)),"NS",(L9-L$32)/(L$31-L$32))</f>
        <v>0.25</v>
      </c>
      <c r="M43" s="47">
        <f>IF(ISERROR((M9-M$32)/(M$31-M$32)),"NS",(M9-M$32)/(M$31-M$32))</f>
        <v>0.39321074964639313</v>
      </c>
      <c r="N43" s="47">
        <f>IF(ISERROR((N9-N$32)/(N$31-N$32)),"NS",(N9-N$32)/(N$31-N$32))</f>
        <v>0.39321074964639313</v>
      </c>
      <c r="O43" s="47">
        <f>IF(ISERROR((O9-O$32)/(O$31-O$32)),"NS",(O9-O$32)/(O$31-O$32))</f>
        <v>1.4617368873602751E-2</v>
      </c>
      <c r="P43" s="47">
        <f>IF(ISERROR((P9-P$32)/(P$31-P$32)),"NS",(P9-P$32)/(P$31-P$32))</f>
        <v>0</v>
      </c>
      <c r="Q43" s="47">
        <f>IF(ISERROR((Q9-Q$32)/(Q$31-Q$32)),"NS",(Q9-Q$32)/(Q$31-Q$32))</f>
        <v>0</v>
      </c>
      <c r="R43" s="47">
        <f>IF(ISERROR((R9-R$32)/(R$31-R$32)),"NS",(R9-R$32)/(R$31-R$32))</f>
        <v>1</v>
      </c>
    </row>
    <row r="44" spans="1:22" s="1" customFormat="1">
      <c r="A44" s="13" t="str">
        <f>A10</f>
        <v>Czech Republic</v>
      </c>
      <c r="B44" s="28">
        <f>IF(ISERROR((B10-B$32)/(B$31-B$32)),"NS",(B10-B$32)/(B$31-B$32))</f>
        <v>0.125</v>
      </c>
      <c r="C44" s="28">
        <f>IF(ISERROR((C10-C$32)/(C$31-C$32)),"NS",(C10-C$32)/(C$31-C$32))</f>
        <v>0.72727272727272729</v>
      </c>
      <c r="D44" s="28">
        <f>IF(ISERROR((D10-D$32)/(D$31-D$32)),"NS",(D10-D$32)/(D$31-D$32))</f>
        <v>1.1499008228200547E-2</v>
      </c>
      <c r="E44" s="28">
        <f>IF(ISERROR((E10-E$32)/(E$31-E$32)),"NS",(E10-E$32)/(E$31-E$32))</f>
        <v>0.4522642559978633</v>
      </c>
      <c r="F44" s="28">
        <f>IF(ISERROR((F10-F$32)/(F$31-F$32)),"NS",(F10-F$32)/(F$31-F$32))</f>
        <v>0.94117647058823528</v>
      </c>
      <c r="G44" s="28">
        <f>IF(ISERROR((G10-G$32)/(G$31-G$32)),"NS",(G10-G$32)/(G$31-G$32))</f>
        <v>0.90909090909090906</v>
      </c>
      <c r="H44" s="28">
        <f>IF(ISERROR((H10-H$32)/(H$31-H$32)),"NS",(H10-H$32)/(H$31-H$32))</f>
        <v>1</v>
      </c>
      <c r="I44" s="47">
        <f>IF(ISERROR((I10-I$32)/(I$31-I$32)),"NS",(I10-I$32)/(I$31-I$32))</f>
        <v>5.4852320675105488E-3</v>
      </c>
      <c r="J44" s="47" t="str">
        <f>IF(ISERROR((J10-J$32)/(J$31-J$32)),"NS",(J10-J$32)/(J$31-J$32))</f>
        <v>NS</v>
      </c>
      <c r="K44" s="47">
        <f>IF(ISERROR((K10-K$32)/(K$31-K$32)),"NS",(K10-K$32)/(K$31-K$32))</f>
        <v>0</v>
      </c>
      <c r="L44" s="47">
        <f>IF(ISERROR((L10-L$32)/(L$31-L$32)),"NS",(L10-L$32)/(L$31-L$32))</f>
        <v>0.5</v>
      </c>
      <c r="M44" s="47">
        <f>IF(ISERROR((M10-M$32)/(M$31-M$32)),"NS",(M10-M$32)/(M$31-M$32))</f>
        <v>0.23479490806223474</v>
      </c>
      <c r="N44" s="47">
        <f>IF(ISERROR((N10-N$32)/(N$31-N$32)),"NS",(N10-N$32)/(N$31-N$32))</f>
        <v>0.2347949080622348</v>
      </c>
      <c r="O44" s="47">
        <f>IF(ISERROR((O10-O$32)/(O$31-O$32)),"NS",(O10-O$32)/(O$31-O$32))</f>
        <v>3.4393809114359416E-3</v>
      </c>
      <c r="P44" s="47">
        <f>IF(ISERROR((P10-P$32)/(P$31-P$32)),"NS",(P10-P$32)/(P$31-P$32))</f>
        <v>1.9844260236121576E-2</v>
      </c>
      <c r="Q44" s="47">
        <f>IF(ISERROR((Q10-Q$32)/(Q$31-Q$32)),"NS",(Q10-Q$32)/(Q$31-Q$32))</f>
        <v>0.39285714285714279</v>
      </c>
      <c r="R44" s="47">
        <f>IF(ISERROR((R10-R$32)/(R$31-R$32)),"NS",(R10-R$32)/(R$31-R$32))</f>
        <v>1.4925373134328358E-2</v>
      </c>
    </row>
    <row r="45" spans="1:22" s="1" customFormat="1">
      <c r="A45" s="13" t="str">
        <f>A11</f>
        <v>Estonia</v>
      </c>
      <c r="B45" s="28">
        <f>IF(ISERROR((B11-B$32)/(B$31-B$32)),"NS",(B11-B$32)/(B$31-B$32))</f>
        <v>0.26785714285714285</v>
      </c>
      <c r="C45" s="28">
        <f>IF(ISERROR((C11-C$32)/(C$31-C$32)),"NS",(C11-C$32)/(C$31-C$32))</f>
        <v>0.39393939393939392</v>
      </c>
      <c r="D45" s="28">
        <f>IF(ISERROR((D11-D$32)/(D$31-D$32)),"NS",(D11-D$32)/(D$31-D$32))</f>
        <v>0</v>
      </c>
      <c r="E45" s="28">
        <f>IF(ISERROR((E11-E$32)/(E$31-E$32)),"NS",(E11-E$32)/(E$31-E$32))</f>
        <v>0.2637207484015211</v>
      </c>
      <c r="F45" s="28">
        <f>IF(ISERROR((F11-F$32)/(F$31-F$32)),"NS",(F11-F$32)/(F$31-F$32))</f>
        <v>0.76470588235294112</v>
      </c>
      <c r="G45" s="28" t="str">
        <f>IF(ISERROR((G11-G$32)/(G$31-G$32)),"NS",(G11-G$32)/(G$31-G$32))</f>
        <v>NS</v>
      </c>
      <c r="H45" s="28">
        <f>IF(ISERROR((H11-H$32)/(H$31-H$32)),"NS",(H11-H$32)/(H$31-H$32))</f>
        <v>1</v>
      </c>
      <c r="I45" s="47">
        <f>IF(ISERROR((I11-I$32)/(I$31-I$32)),"NS",(I11-I$32)/(I$31-I$32))</f>
        <v>0</v>
      </c>
      <c r="J45" s="47">
        <f>IF(ISERROR((J11-J$32)/(J$31-J$32)),"NS",(J11-J$32)/(J$31-J$32))</f>
        <v>0.11366803287989581</v>
      </c>
      <c r="K45" s="47">
        <f>IF(ISERROR((K11-K$32)/(K$31-K$32)),"NS",(K11-K$32)/(K$31-K$32))</f>
        <v>0</v>
      </c>
      <c r="L45" s="47">
        <f>IF(ISERROR((L11-L$32)/(L$31-L$32)),"NS",(L11-L$32)/(L$31-L$32))</f>
        <v>1</v>
      </c>
      <c r="M45" s="47">
        <f>IF(ISERROR((M11-M$32)/(M$31-M$32)),"NS",(M11-M$32)/(M$31-M$32))</f>
        <v>0</v>
      </c>
      <c r="N45" s="47">
        <f>IF(ISERROR((N11-N$32)/(N$31-N$32)),"NS",(N11-N$32)/(N$31-N$32))</f>
        <v>0</v>
      </c>
      <c r="O45" s="47">
        <f>IF(ISERROR((O11-O$32)/(O$31-O$32)),"NS",(O11-O$32)/(O$31-O$32))</f>
        <v>6.0189165950128975E-3</v>
      </c>
      <c r="P45" s="47">
        <f>IF(ISERROR((P11-P$32)/(P$31-P$32)),"NS",(P11-P$32)/(P$31-P$32))</f>
        <v>0.25069078121075106</v>
      </c>
      <c r="Q45" s="47">
        <f>IF(ISERROR((Q11-Q$32)/(Q$31-Q$32)),"NS",(Q11-Q$32)/(Q$31-Q$32))</f>
        <v>0.89285714285714268</v>
      </c>
      <c r="R45" s="47">
        <f>IF(ISERROR((R11-R$32)/(R$31-R$32)),"NS",(R11-R$32)/(R$31-R$32))</f>
        <v>0</v>
      </c>
    </row>
    <row r="46" spans="1:22" s="1" customFormat="1">
      <c r="A46" s="13" t="str">
        <f>A12</f>
        <v>Georgia</v>
      </c>
      <c r="B46" s="28">
        <f>IF(ISERROR((B12-B$32)/(B$31-B$32)),"NS",(B12-B$32)/(B$31-B$32))</f>
        <v>1</v>
      </c>
      <c r="C46" s="28">
        <f>IF(ISERROR((C12-C$32)/(C$31-C$32)),"NS",(C12-C$32)/(C$31-C$32))</f>
        <v>0.41414141414141414</v>
      </c>
      <c r="D46" s="28">
        <f>IF(ISERROR((D12-D$32)/(D$31-D$32)),"NS",(D12-D$32)/(D$31-D$32))</f>
        <v>2.0989681894626679E-3</v>
      </c>
      <c r="E46" s="28">
        <f>IF(ISERROR((E12-E$32)/(E$31-E$32)),"NS",(E12-E$32)/(E$31-E$32))</f>
        <v>0.23517159753117531</v>
      </c>
      <c r="F46" s="28" t="str">
        <f>IF(ISERROR((F12-F$32)/(F$31-F$32)),"NS",(F12-F$32)/(F$31-F$32))</f>
        <v>NS</v>
      </c>
      <c r="G46" s="28">
        <f>IF(ISERROR((G12-G$32)/(G$31-G$32)),"NS",(G12-G$32)/(G$31-G$32))</f>
        <v>0</v>
      </c>
      <c r="H46" s="28" t="str">
        <f>IF(ISERROR((H12-H$32)/(H$31-H$32)),"NS",(H12-H$32)/(H$31-H$32))</f>
        <v>NS</v>
      </c>
      <c r="I46" s="47" t="str">
        <f>IF(ISERROR((I12-I$32)/(I$31-I$32)),"NS",(I12-I$32)/(I$31-I$32))</f>
        <v>NS</v>
      </c>
      <c r="J46" s="47">
        <f>IF(ISERROR((J12-J$32)/(J$31-J$32)),"NS",(J12-J$32)/(J$31-J$32))</f>
        <v>0.64856245016650249</v>
      </c>
      <c r="K46" s="47">
        <f>IF(ISERROR((K12-K$32)/(K$31-K$32)),"NS",(K12-K$32)/(K$31-K$32))</f>
        <v>0.5</v>
      </c>
      <c r="L46" s="47">
        <f>IF(ISERROR((L12-L$32)/(L$31-L$32)),"NS",(L12-L$32)/(L$31-L$32))</f>
        <v>0</v>
      </c>
      <c r="M46" s="47">
        <f>IF(ISERROR((M12-M$32)/(M$31-M$32)),"NS",(M12-M$32)/(M$31-M$32))</f>
        <v>0.56011315417256002</v>
      </c>
      <c r="N46" s="47">
        <f>IF(ISERROR((N12-N$32)/(N$31-N$32)),"NS",(N12-N$32)/(N$31-N$32))</f>
        <v>0.56011315417256013</v>
      </c>
      <c r="O46" s="47" t="str">
        <f>IF(ISERROR((O12-O$32)/(O$31-O$32)),"NS",(O12-O$32)/(O$31-O$32))</f>
        <v>NS</v>
      </c>
      <c r="P46" s="47">
        <f>IF(ISERROR((P12-P$32)/(P$31-P$32)),"NS",(P12-P$32)/(P$31-P$32))</f>
        <v>0.6886879343548522</v>
      </c>
      <c r="Q46" s="47">
        <f>IF(ISERROR((Q12-Q$32)/(Q$31-Q$32)),"NS",(Q12-Q$32)/(Q$31-Q$32))</f>
        <v>0.48214285714285704</v>
      </c>
      <c r="R46" s="47">
        <f>IF(ISERROR((R12-R$32)/(R$31-R$32)),"NS",(R12-R$32)/(R$31-R$32))</f>
        <v>0.5074626865671642</v>
      </c>
    </row>
    <row r="47" spans="1:22" s="1" customFormat="1">
      <c r="A47" s="13" t="str">
        <f>A13</f>
        <v>Hungary</v>
      </c>
      <c r="B47" s="28">
        <f>IF(ISERROR((B13-B$32)/(B$31-B$32)),"NS",(B13-B$32)/(B$31-B$32))</f>
        <v>0.26785714285714285</v>
      </c>
      <c r="C47" s="28">
        <f>IF(ISERROR((C13-C$32)/(C$31-C$32)),"NS",(C13-C$32)/(C$31-C$32))</f>
        <v>0.43434343434343436</v>
      </c>
      <c r="D47" s="28">
        <f>IF(ISERROR((D13-D$32)/(D$31-D$32)),"NS",(D13-D$32)/(D$31-D$32))</f>
        <v>6.792190686754988E-3</v>
      </c>
      <c r="E47" s="28">
        <f>IF(ISERROR((E13-E$32)/(E$31-E$32)),"NS",(E13-E$32)/(E$31-E$32))</f>
        <v>0.28093596499446982</v>
      </c>
      <c r="F47" s="28">
        <f>IF(ISERROR((F13-F$32)/(F$31-F$32)),"NS",(F13-F$32)/(F$31-F$32))</f>
        <v>0.94117647058823528</v>
      </c>
      <c r="G47" s="28" t="str">
        <f>IF(ISERROR((G13-G$32)/(G$31-G$32)),"NS",(G13-G$32)/(G$31-G$32))</f>
        <v>NS</v>
      </c>
      <c r="H47" s="28">
        <f>IF(ISERROR((H13-H$32)/(H$31-H$32)),"NS",(H13-H$32)/(H$31-H$32))</f>
        <v>0.8</v>
      </c>
      <c r="I47" s="47">
        <f>IF(ISERROR((I13-I$32)/(I$31-I$32)),"NS",(I13-I$32)/(I$31-I$32))</f>
        <v>4.2194092827004216E-3</v>
      </c>
      <c r="J47" s="47" t="str">
        <f>IF(ISERROR((J13-J$32)/(J$31-J$32)),"NS",(J13-J$32)/(J$31-J$32))</f>
        <v>NS</v>
      </c>
      <c r="K47" s="47">
        <f>IF(ISERROR((K13-K$32)/(K$31-K$32)),"NS",(K13-K$32)/(K$31-K$32))</f>
        <v>0</v>
      </c>
      <c r="L47" s="47">
        <f>IF(ISERROR((L13-L$32)/(L$31-L$32)),"NS",(L13-L$32)/(L$31-L$32))</f>
        <v>0.75</v>
      </c>
      <c r="M47" s="47">
        <f>IF(ISERROR((M13-M$32)/(M$31-M$32)),"NS",(M13-M$32)/(M$31-M$32))</f>
        <v>0.28854314002828851</v>
      </c>
      <c r="N47" s="47">
        <f>IF(ISERROR((N13-N$32)/(N$31-N$32)),"NS",(N13-N$32)/(N$31-N$32))</f>
        <v>0.28854314002828851</v>
      </c>
      <c r="O47" s="47">
        <f>IF(ISERROR((O13-O$32)/(O$31-O$32)),"NS",(O13-O$32)/(O$31-O$32))</f>
        <v>6.0189165950128975E-3</v>
      </c>
      <c r="P47" s="47">
        <f>IF(ISERROR((P13-P$32)/(P$31-P$32)),"NS",(P13-P$32)/(P$31-P$32))</f>
        <v>3.2864439420581093E-2</v>
      </c>
      <c r="Q47" s="47">
        <f>IF(ISERROR((Q13-Q$32)/(Q$31-Q$32)),"NS",(Q13-Q$32)/(Q$31-Q$32))</f>
        <v>0.5714285714285714</v>
      </c>
      <c r="R47" s="47">
        <f>IF(ISERROR((R13-R$32)/(R$31-R$32)),"NS",(R13-R$32)/(R$31-R$32))</f>
        <v>0.28358208955223879</v>
      </c>
    </row>
    <row r="48" spans="1:22" s="1" customFormat="1">
      <c r="A48" s="13" t="str">
        <f>A14</f>
        <v>India</v>
      </c>
      <c r="B48" s="28">
        <f>IF(ISERROR((B14-B$32)/(B$31-B$32)),"NS",(B14-B$32)/(B$31-B$32))</f>
        <v>0.75</v>
      </c>
      <c r="C48" s="28">
        <f>IF(ISERROR((C14-C$32)/(C$31-C$32)),"NS",(C14-C$32)/(C$31-C$32))</f>
        <v>0.30303030303030304</v>
      </c>
      <c r="D48" s="28">
        <f>IF(ISERROR((D14-D$32)/(D$31-D$32)),"NS",(D14-D$32)/(D$31-D$32))</f>
        <v>0.27438717672784346</v>
      </c>
      <c r="E48" s="28">
        <f>IF(ISERROR((E14-E$32)/(E$31-E$32)),"NS",(E14-E$32)/(E$31-E$32))</f>
        <v>1</v>
      </c>
      <c r="F48" s="28">
        <f>IF(ISERROR((F14-F$32)/(F$31-F$32)),"NS",(F14-F$32)/(F$31-F$32))</f>
        <v>1</v>
      </c>
      <c r="G48" s="28" t="str">
        <f>IF(ISERROR((G14-G$32)/(G$31-G$32)),"NS",(G14-G$32)/(G$31-G$32))</f>
        <v>NS</v>
      </c>
      <c r="H48" s="28">
        <f>IF(ISERROR((H14-H$32)/(H$31-H$32)),"NS",(H14-H$32)/(H$31-H$32))</f>
        <v>1</v>
      </c>
      <c r="I48" s="47">
        <f>IF(ISERROR((I14-I$32)/(I$31-I$32)),"NS",(I14-I$32)/(I$31-I$32))</f>
        <v>1</v>
      </c>
      <c r="J48" s="47">
        <f>IF(ISERROR((J14-J$32)/(J$31-J$32)),"NS",(J14-J$32)/(J$31-J$32))</f>
        <v>0.12359917754871393</v>
      </c>
      <c r="K48" s="47">
        <f>IF(ISERROR((K14-K$32)/(K$31-K$32)),"NS",(K14-K$32)/(K$31-K$32))</f>
        <v>0</v>
      </c>
      <c r="L48" s="47">
        <f>IF(ISERROR((L14-L$32)/(L$31-L$32)),"NS",(L14-L$32)/(L$31-L$32))</f>
        <v>0.25</v>
      </c>
      <c r="M48" s="47">
        <f>IF(ISERROR((M14-M$32)/(M$31-M$32)),"NS",(M14-M$32)/(M$31-M$32))</f>
        <v>5.7991513437057989E-2</v>
      </c>
      <c r="N48" s="47">
        <f>IF(ISERROR((N14-N$32)/(N$31-N$32)),"NS",(N14-N$32)/(N$31-N$32))</f>
        <v>5.7991513437057982E-2</v>
      </c>
      <c r="O48" s="47">
        <f>IF(ISERROR((O14-O$32)/(O$31-O$32)),"NS",(O14-O$32)/(O$31-O$32))</f>
        <v>0.43680137575236455</v>
      </c>
      <c r="P48" s="47">
        <f>IF(ISERROR((P14-P$32)/(P$31-P$32)),"NS",(P14-P$32)/(P$31-P$32))</f>
        <v>2.3905216444779366E-2</v>
      </c>
      <c r="Q48" s="47">
        <f>IF(ISERROR((Q14-Q$32)/(Q$31-Q$32)),"NS",(Q14-Q$32)/(Q$31-Q$32))</f>
        <v>5.3571428571428562E-2</v>
      </c>
      <c r="R48" s="47">
        <f>IF(ISERROR((R14-R$32)/(R$31-R$32)),"NS",(R14-R$32)/(R$31-R$32))</f>
        <v>0.26865671641791045</v>
      </c>
    </row>
    <row r="49" spans="1:21" s="1" customFormat="1">
      <c r="A49" s="13" t="str">
        <f>A15</f>
        <v>Latvia</v>
      </c>
      <c r="B49" s="28">
        <f>IF(ISERROR((B15-B$32)/(B$31-B$32)),"NS",(B15-B$32)/(B$31-B$32))</f>
        <v>0.3392857142857143</v>
      </c>
      <c r="C49" s="28">
        <f>IF(ISERROR((C15-C$32)/(C$31-C$32)),"NS",(C15-C$32)/(C$31-C$32))</f>
        <v>0.68686868686868685</v>
      </c>
      <c r="D49" s="28">
        <f>IF(ISERROR((D15-D$32)/(D$31-D$32)),"NS",(D15-D$32)/(D$31-D$32))</f>
        <v>1.783883048499387E-3</v>
      </c>
      <c r="E49" s="28">
        <f>IF(ISERROR((E15-E$32)/(E$31-E$32)),"NS",(E15-E$32)/(E$31-E$32))</f>
        <v>0.45685749333092096</v>
      </c>
      <c r="F49" s="28">
        <f>IF(ISERROR((F15-F$32)/(F$31-F$32)),"NS",(F15-F$32)/(F$31-F$32))</f>
        <v>0.82352941176470584</v>
      </c>
      <c r="G49" s="28">
        <f>IF(ISERROR((G15-G$32)/(G$31-G$32)),"NS",(G15-G$32)/(G$31-G$32))</f>
        <v>1</v>
      </c>
      <c r="H49" s="28">
        <f>IF(ISERROR((H15-H$32)/(H$31-H$32)),"NS",(H15-H$32)/(H$31-H$32))</f>
        <v>1</v>
      </c>
      <c r="I49" s="47">
        <f>IF(ISERROR((I15-I$32)/(I$31-I$32)),"NS",(I15-I$32)/(I$31-I$32))</f>
        <v>3.7974683544303796E-3</v>
      </c>
      <c r="J49" s="47" t="str">
        <f>IF(ISERROR((J15-J$32)/(J$31-J$32)),"NS",(J15-J$32)/(J$31-J$32))</f>
        <v>NS</v>
      </c>
      <c r="K49" s="47">
        <f>IF(ISERROR((K15-K$32)/(K$31-K$32)),"NS",(K15-K$32)/(K$31-K$32))</f>
        <v>0</v>
      </c>
      <c r="L49" s="47">
        <f>IF(ISERROR((L15-L$32)/(L$31-L$32)),"NS",(L15-L$32)/(L$31-L$32))</f>
        <v>0.5</v>
      </c>
      <c r="M49" s="47">
        <f>IF(ISERROR((M15-M$32)/(M$31-M$32)),"NS",(M15-M$32)/(M$31-M$32))</f>
        <v>0.23620933521923618</v>
      </c>
      <c r="N49" s="47">
        <f>IF(ISERROR((N15-N$32)/(N$31-N$32)),"NS",(N15-N$32)/(N$31-N$32))</f>
        <v>0.23620933521923623</v>
      </c>
      <c r="O49" s="47">
        <f>IF(ISERROR((O15-O$32)/(O$31-O$32)),"NS",(O15-O$32)/(O$31-O$32))</f>
        <v>6.0189165950128975E-3</v>
      </c>
      <c r="P49" s="47">
        <f>IF(ISERROR((P15-P$32)/(P$31-P$32)),"NS",(P15-P$32)/(P$31-P$32))</f>
        <v>0.14565017164866448</v>
      </c>
      <c r="Q49" s="47">
        <f>IF(ISERROR((Q15-Q$32)/(Q$31-Q$32)),"NS",(Q15-Q$32)/(Q$31-Q$32))</f>
        <v>0.9821428571428571</v>
      </c>
      <c r="R49" s="47">
        <f>IF(ISERROR((R15-R$32)/(R$31-R$32)),"NS",(R15-R$32)/(R$31-R$32))</f>
        <v>0.13432835820895522</v>
      </c>
    </row>
    <row r="50" spans="1:21" s="1" customFormat="1">
      <c r="A50" s="13" t="str">
        <f>A16</f>
        <v>Lithuania</v>
      </c>
      <c r="B50" s="28">
        <f>IF(ISERROR((B16-B$32)/(B$31-B$32)),"NS",(B16-B$32)/(B$31-B$32))</f>
        <v>0.21428571428571427</v>
      </c>
      <c r="C50" s="28">
        <f>IF(ISERROR((C16-C$32)/(C$31-C$32)),"NS",(C16-C$32)/(C$31-C$32))</f>
        <v>8.0808080808080815E-2</v>
      </c>
      <c r="D50" s="28">
        <f>IF(ISERROR((D16-D$32)/(D$31-D$32)),"NS",(D16-D$32)/(D$31-D$32))</f>
        <v>2.1445515727999951E-3</v>
      </c>
      <c r="E50" s="28">
        <f>IF(ISERROR((E16-E$32)/(E$31-E$32)),"NS",(E16-E$32)/(E$31-E$32))</f>
        <v>0.35137565573443874</v>
      </c>
      <c r="F50" s="28">
        <f>IF(ISERROR((F16-F$32)/(F$31-F$32)),"NS",(F16-F$32)/(F$31-F$32))</f>
        <v>1</v>
      </c>
      <c r="G50" s="28" t="str">
        <f>IF(ISERROR((G16-G$32)/(G$31-G$32)),"NS",(G16-G$32)/(G$31-G$32))</f>
        <v>NS</v>
      </c>
      <c r="H50" s="28">
        <f>IF(ISERROR((H16-H$32)/(H$31-H$32)),"NS",(H16-H$32)/(H$31-H$32))</f>
        <v>1</v>
      </c>
      <c r="I50" s="47">
        <f>IF(ISERROR((I16-I$32)/(I$31-I$32)),"NS",(I16-I$32)/(I$31-I$32))</f>
        <v>1.0970464135021098E-2</v>
      </c>
      <c r="J50" s="47" t="str">
        <f>IF(ISERROR((J16-J$32)/(J$31-J$32)),"NS",(J16-J$32)/(J$31-J$32))</f>
        <v>NS</v>
      </c>
      <c r="K50" s="47">
        <f>IF(ISERROR((K16-K$32)/(K$31-K$32)),"NS",(K16-K$32)/(K$31-K$32))</f>
        <v>0</v>
      </c>
      <c r="L50" s="47">
        <f>IF(ISERROR((L16-L$32)/(L$31-L$32)),"NS",(L16-L$32)/(L$31-L$32))</f>
        <v>0.75</v>
      </c>
      <c r="M50" s="47">
        <f>IF(ISERROR((M16-M$32)/(M$31-M$32)),"NS",(M16-M$32)/(M$31-M$32))</f>
        <v>0.24045261669024043</v>
      </c>
      <c r="N50" s="47">
        <f>IF(ISERROR((N16-N$32)/(N$31-N$32)),"NS",(N16-N$32)/(N$31-N$32))</f>
        <v>0.24045261669024046</v>
      </c>
      <c r="O50" s="47">
        <f>IF(ISERROR((O16-O$32)/(O$31-O$32)),"NS",(O16-O$32)/(O$31-O$32))</f>
        <v>3.4393809114359416E-3</v>
      </c>
      <c r="P50" s="47">
        <f>IF(ISERROR((P16-P$32)/(P$31-P$32)),"NS",(P16-P$32)/(P$31-P$32))</f>
        <v>5.7606966423846599E-2</v>
      </c>
      <c r="Q50" s="47">
        <f>IF(ISERROR((Q16-Q$32)/(Q$31-Q$32)),"NS",(Q16-Q$32)/(Q$31-Q$32))</f>
        <v>0.80357142857142849</v>
      </c>
      <c r="R50" s="47">
        <f>IF(ISERROR((R16-R$32)/(R$31-R$32)),"NS",(R16-R$32)/(R$31-R$32))</f>
        <v>7.4626865671641784E-2</v>
      </c>
    </row>
    <row r="51" spans="1:21" s="1" customFormat="1">
      <c r="A51" s="13" t="str">
        <f>A17</f>
        <v>Mexico</v>
      </c>
      <c r="B51" s="28">
        <f>IF(ISERROR((B17-B$32)/(B$31-B$32)),"NS",(B17-B$32)/(B$31-B$32))</f>
        <v>0.6964285714285714</v>
      </c>
      <c r="C51" s="28">
        <f>IF(ISERROR((C17-C$32)/(C$31-C$32)),"NS",(C17-C$32)/(C$31-C$32))</f>
        <v>5.0505050505050504E-2</v>
      </c>
      <c r="D51" s="28">
        <f>IF(ISERROR((D17-D$32)/(D$31-D$32)),"NS",(D17-D$32)/(D$31-D$32))</f>
        <v>0.13120230571948838</v>
      </c>
      <c r="E51" s="28" t="str">
        <f>IF(ISERROR((E17-E$32)/(E$31-E$32)),"NS",(E17-E$32)/(E$31-E$32))</f>
        <v>NS</v>
      </c>
      <c r="F51" s="28">
        <f>IF(ISERROR((F17-F$32)/(F$31-F$32)),"NS",(F17-F$32)/(F$31-F$32))</f>
        <v>0.76470588235294112</v>
      </c>
      <c r="G51" s="28" t="str">
        <f>IF(ISERROR((G17-G$32)/(G$31-G$32)),"NS",(G17-G$32)/(G$31-G$32))</f>
        <v>NS</v>
      </c>
      <c r="H51" s="28">
        <f>IF(ISERROR((H17-H$32)/(H$31-H$32)),"NS",(H17-H$32)/(H$31-H$32))</f>
        <v>0.8</v>
      </c>
      <c r="I51" s="47">
        <f>IF(ISERROR((I17-I$32)/(I$31-I$32)),"NS",(I17-I$32)/(I$31-I$32))</f>
        <v>0.10970464135021098</v>
      </c>
      <c r="J51" s="47">
        <f>IF(ISERROR((J17-J$32)/(J$31-J$32)),"NS",(J17-J$32)/(J$31-J$32))</f>
        <v>1.350478325927338E-2</v>
      </c>
      <c r="K51" s="47">
        <f>IF(ISERROR((K17-K$32)/(K$31-K$32)),"NS",(K17-K$32)/(K$31-K$32))</f>
        <v>0.5</v>
      </c>
      <c r="L51" s="47">
        <f>IF(ISERROR((L17-L$32)/(L$31-L$32)),"NS",(L17-L$32)/(L$31-L$32))</f>
        <v>0.5</v>
      </c>
      <c r="M51" s="47">
        <f>IF(ISERROR((M17-M$32)/(M$31-M$32)),"NS",(M17-M$32)/(M$31-M$32))</f>
        <v>4.8090523338048086E-2</v>
      </c>
      <c r="N51" s="47">
        <f>IF(ISERROR((N17-N$32)/(N$31-N$32)),"NS",(N17-N$32)/(N$31-N$32))</f>
        <v>4.8090523338048093E-2</v>
      </c>
      <c r="O51" s="47">
        <f>IF(ISERROR((O17-O$32)/(O$31-O$32)),"NS",(O17-O$32)/(O$31-O$32))</f>
        <v>1.2037833190025795E-2</v>
      </c>
      <c r="P51" s="47">
        <f>IF(ISERROR((P17-P$32)/(P$31-P$32)),"NS",(P17-P$32)/(P$31-P$32))</f>
        <v>2.9766390354182364E-2</v>
      </c>
      <c r="Q51" s="47">
        <f>IF(ISERROR((Q17-Q$32)/(Q$31-Q$32)),"NS",(Q17-Q$32)/(Q$31-Q$32))</f>
        <v>0.23214285714285712</v>
      </c>
      <c r="R51" s="47">
        <f>IF(ISERROR((R17-R$32)/(R$31-R$32)),"NS",(R17-R$32)/(R$31-R$32))</f>
        <v>0.65671641791044777</v>
      </c>
    </row>
    <row r="52" spans="1:21" s="1" customFormat="1">
      <c r="A52" s="13" t="str">
        <f>A18</f>
        <v>Morocco</v>
      </c>
      <c r="B52" s="28">
        <f>IF(ISERROR((B18-B$32)/(B$31-B$32)),"NS",(B18-B$32)/(B$31-B$32))</f>
        <v>0.7321428571428571</v>
      </c>
      <c r="C52" s="28">
        <f>IF(ISERROR((C18-C$32)/(C$31-C$32)),"NS",(C18-C$32)/(C$31-C$32))</f>
        <v>8.0808080808080815E-2</v>
      </c>
      <c r="D52" s="28">
        <f>IF(ISERROR((D18-D$32)/(D$31-D$32)),"NS",(D18-D$32)/(D$31-D$32))</f>
        <v>1.0221340647289376E-2</v>
      </c>
      <c r="E52" s="28" t="str">
        <f>IF(ISERROR((E18-E$32)/(E$31-E$32)),"NS",(E18-E$32)/(E$31-E$32))</f>
        <v>NS</v>
      </c>
      <c r="F52" s="28">
        <f>IF(ISERROR((F18-F$32)/(F$31-F$32)),"NS",(F18-F$32)/(F$31-F$32))</f>
        <v>5.8823529411764705E-2</v>
      </c>
      <c r="G52" s="28" t="str">
        <f>IF(ISERROR((G18-G$32)/(G$31-G$32)),"NS",(G18-G$32)/(G$31-G$32))</f>
        <v>NS</v>
      </c>
      <c r="H52" s="28">
        <f>IF(ISERROR((H18-H$32)/(H$31-H$32)),"NS",(H18-H$32)/(H$31-H$32))</f>
        <v>0.4</v>
      </c>
      <c r="I52" s="47" t="str">
        <f>IF(ISERROR((I18-I$32)/(I$31-I$32)),"NS",(I18-I$32)/(I$31-I$32))</f>
        <v>NS</v>
      </c>
      <c r="J52" s="47">
        <f>IF(ISERROR((J18-J$32)/(J$31-J$32)),"NS",(J18-J$32)/(J$31-J$32))</f>
        <v>0.15872583595455642</v>
      </c>
      <c r="K52" s="47">
        <f>IF(ISERROR((K18-K$32)/(K$31-K$32)),"NS",(K18-K$32)/(K$31-K$32))</f>
        <v>1</v>
      </c>
      <c r="L52" s="47">
        <f>IF(ISERROR((L18-L$32)/(L$31-L$32)),"NS",(L18-L$32)/(L$31-L$32))</f>
        <v>0.25</v>
      </c>
      <c r="M52" s="47">
        <f>IF(ISERROR((M18-M$32)/(M$31-M$32)),"NS",(M18-M$32)/(M$31-M$32))</f>
        <v>0.48231966053748232</v>
      </c>
      <c r="N52" s="47">
        <f>IF(ISERROR((N18-N$32)/(N$31-N$32)),"NS",(N18-N$32)/(N$31-N$32))</f>
        <v>0.48231966053748232</v>
      </c>
      <c r="O52" s="47">
        <f>IF(ISERROR((O18-O$32)/(O$31-O$32)),"NS",(O18-O$32)/(O$31-O$32))</f>
        <v>4.2992261392949269E-3</v>
      </c>
      <c r="P52" s="47">
        <f>IF(ISERROR((P18-P$32)/(P$31-P$32)),"NS",(P18-P$32)/(P$31-P$32))</f>
        <v>3.2696977308883865E-2</v>
      </c>
      <c r="Q52" s="47">
        <f>IF(ISERROR((Q18-Q$32)/(Q$31-Q$32)),"NS",(Q18-Q$32)/(Q$31-Q$32))</f>
        <v>3.5714285714285719E-2</v>
      </c>
      <c r="R52" s="47">
        <f>IF(ISERROR((R18-R$32)/(R$31-R$32)),"NS",(R18-R$32)/(R$31-R$32))</f>
        <v>0.74626865671641796</v>
      </c>
    </row>
    <row r="53" spans="1:21" s="1" customFormat="1">
      <c r="A53" s="13" t="str">
        <f>A19</f>
        <v>Poland</v>
      </c>
      <c r="B53" s="28">
        <f>IF(ISERROR((B19-B$32)/(B$31-B$32)),"NS",(B19-B$32)/(B$31-B$32))</f>
        <v>0.25</v>
      </c>
      <c r="C53" s="28">
        <f>IF(ISERROR((C19-C$32)/(C$31-C$32)),"NS",(C19-C$32)/(C$31-C$32))</f>
        <v>0</v>
      </c>
      <c r="D53" s="28">
        <f>IF(ISERROR((D19-D$32)/(D$31-D$32)),"NS",(D19-D$32)/(D$31-D$32))</f>
        <v>2.5425664830980282E-2</v>
      </c>
      <c r="E53" s="28">
        <f>IF(ISERROR((E19-E$32)/(E$31-E$32)),"NS",(E19-E$32)/(E$31-E$32))</f>
        <v>0.25168463575574102</v>
      </c>
      <c r="F53" s="28">
        <f>IF(ISERROR((F19-F$32)/(F$31-F$32)),"NS",(F19-F$32)/(F$31-F$32))</f>
        <v>1</v>
      </c>
      <c r="G53" s="28" t="str">
        <f>IF(ISERROR((G19-G$32)/(G$31-G$32)),"NS",(G19-G$32)/(G$31-G$32))</f>
        <v>NS</v>
      </c>
      <c r="H53" s="28">
        <f>IF(ISERROR((H19-H$32)/(H$31-H$32)),"NS",(H19-H$32)/(H$31-H$32))</f>
        <v>1</v>
      </c>
      <c r="I53" s="47">
        <f>IF(ISERROR((I19-I$32)/(I$31-I$32)),"NS",(I19-I$32)/(I$31-I$32))</f>
        <v>3.4177215189873419E-2</v>
      </c>
      <c r="J53" s="47" t="str">
        <f>IF(ISERROR((J19-J$32)/(J$31-J$32)),"NS",(J19-J$32)/(J$31-J$32))</f>
        <v>NS</v>
      </c>
      <c r="K53" s="47">
        <f>IF(ISERROR((K19-K$32)/(K$31-K$32)),"NS",(K19-K$32)/(K$31-K$32))</f>
        <v>0</v>
      </c>
      <c r="L53" s="47">
        <f>IF(ISERROR((L19-L$32)/(L$31-L$32)),"NS",(L19-L$32)/(L$31-L$32))</f>
        <v>0.25</v>
      </c>
      <c r="M53" s="47">
        <f>IF(ISERROR((M19-M$32)/(M$31-M$32)),"NS",(M19-M$32)/(M$31-M$32))</f>
        <v>0.49222065063649212</v>
      </c>
      <c r="N53" s="47">
        <f>IF(ISERROR((N19-N$32)/(N$31-N$32)),"NS",(N19-N$32)/(N$31-N$32))</f>
        <v>0.49222065063649217</v>
      </c>
      <c r="O53" s="47">
        <f>IF(ISERROR((O19-O$32)/(O$31-O$32)),"NS",(O19-O$32)/(O$31-O$32))</f>
        <v>1.117798796216681E-2</v>
      </c>
      <c r="P53" s="47">
        <f>IF(ISERROR((P19-P$32)/(P$31-P$32)),"NS",(P19-P$32)/(P$31-P$32))</f>
        <v>1.4611069245583185E-2</v>
      </c>
      <c r="Q53" s="47">
        <f>IF(ISERROR((Q19-Q$32)/(Q$31-Q$32)),"NS",(Q19-Q$32)/(Q$31-Q$32))</f>
        <v>0.8571428571428571</v>
      </c>
      <c r="R53" s="47">
        <f>IF(ISERROR((R19-R$32)/(R$31-R$32)),"NS",(R19-R$32)/(R$31-R$32))</f>
        <v>0.1044776119402985</v>
      </c>
    </row>
    <row r="54" spans="1:21" s="1" customFormat="1">
      <c r="A54" s="13" t="str">
        <f>A20</f>
        <v>Romania</v>
      </c>
      <c r="B54" s="28">
        <f>IF(ISERROR((B20-B$32)/(B$31-B$32)),"NS",(B20-B$32)/(B$31-B$32))</f>
        <v>0.44642857142857145</v>
      </c>
      <c r="C54" s="28">
        <f>IF(ISERROR((C20-C$32)/(C$31-C$32)),"NS",(C20-C$32)/(C$31-C$32))</f>
        <v>0.22222222222222221</v>
      </c>
      <c r="D54" s="28">
        <f>IF(ISERROR((D20-D$32)/(D$31-D$32)),"NS",(D20-D$32)/(D$31-D$32))</f>
        <v>1.138571619359023E-2</v>
      </c>
      <c r="E54" s="28">
        <f>IF(ISERROR((E20-E$32)/(E$31-E$32)),"NS",(E20-E$32)/(E$31-E$32))</f>
        <v>0.20576410899272943</v>
      </c>
      <c r="F54" s="28">
        <f>IF(ISERROR((F20-F$32)/(F$31-F$32)),"NS",(F20-F$32)/(F$31-F$32))</f>
        <v>0.82352941176470584</v>
      </c>
      <c r="G54" s="28" t="str">
        <f>IF(ISERROR((G20-G$32)/(G$31-G$32)),"NS",(G20-G$32)/(G$31-G$32))</f>
        <v>NS</v>
      </c>
      <c r="H54" s="28">
        <f>IF(ISERROR((H20-H$32)/(H$31-H$32)),"NS",(H20-H$32)/(H$31-H$32))</f>
        <v>0.9</v>
      </c>
      <c r="I54" s="47">
        <f>IF(ISERROR((I20-I$32)/(I$31-I$32)),"NS",(I20-I$32)/(I$31-I$32))</f>
        <v>0.11434599156118143</v>
      </c>
      <c r="J54" s="47" t="str">
        <f>IF(ISERROR((J20-J$32)/(J$31-J$32)),"NS",(J20-J$32)/(J$31-J$32))</f>
        <v>NS</v>
      </c>
      <c r="K54" s="47">
        <f>IF(ISERROR((K20-K$32)/(K$31-K$32)),"NS",(K20-K$32)/(K$31-K$32))</f>
        <v>0</v>
      </c>
      <c r="L54" s="47">
        <f>IF(ISERROR((L20-L$32)/(L$31-L$32)),"NS",(L20-L$32)/(L$31-L$32))</f>
        <v>0.25</v>
      </c>
      <c r="M54" s="47">
        <f>IF(ISERROR((M20-M$32)/(M$31-M$32)),"NS",(M20-M$32)/(M$31-M$32))</f>
        <v>0.42715700141442708</v>
      </c>
      <c r="N54" s="47">
        <f>IF(ISERROR((N20-N$32)/(N$31-N$32)),"NS",(N20-N$32)/(N$31-N$32))</f>
        <v>0.42715700141442708</v>
      </c>
      <c r="O54" s="47">
        <f>IF(ISERROR((O20-O$32)/(O$31-O$32)),"NS",(O20-O$32)/(O$31-O$32))</f>
        <v>2.5795356835769563E-3</v>
      </c>
      <c r="P54" s="47">
        <f>IF(ISERROR((P20-P$32)/(P$31-P$32)),"NS",(P20-P$32)/(P$31-P$32))</f>
        <v>8.7917608641044954E-3</v>
      </c>
      <c r="Q54" s="47">
        <f>IF(ISERROR((Q20-Q$32)/(Q$31-Q$32)),"NS",(Q20-Q$32)/(Q$31-Q$32))</f>
        <v>0.35714285714285715</v>
      </c>
      <c r="R54" s="47">
        <f>IF(ISERROR((R20-R$32)/(R$31-R$32)),"NS",(R20-R$32)/(R$31-R$32))</f>
        <v>0.34328358208955223</v>
      </c>
    </row>
    <row r="55" spans="1:21" s="1" customFormat="1">
      <c r="A55" s="13" t="str">
        <f>A21</f>
        <v>Russia</v>
      </c>
      <c r="B55" s="28">
        <f>IF(ISERROR((B21-B$32)/(B$31-B$32)),"NS",(B21-B$32)/(B$31-B$32))</f>
        <v>0.8035714285714286</v>
      </c>
      <c r="C55" s="28">
        <f>IF(ISERROR((C21-C$32)/(C$31-C$32)),"NS",(C21-C$32)/(C$31-C$32))</f>
        <v>0</v>
      </c>
      <c r="D55" s="28">
        <f>IF(ISERROR((D21-D$32)/(D$31-D$32)),"NS",(D21-D$32)/(D$31-D$32))</f>
        <v>0.38609045715868373</v>
      </c>
      <c r="E55" s="28" t="str">
        <f>IF(ISERROR((E21-E$32)/(E$31-E$32)),"NS",(E21-E$32)/(E$31-E$32))</f>
        <v>NS</v>
      </c>
      <c r="F55" s="28">
        <f>IF(ISERROR((F21-F$32)/(F$31-F$32)),"NS",(F21-F$32)/(F$31-F$32))</f>
        <v>0.70588235294117652</v>
      </c>
      <c r="G55" s="28" t="str">
        <f>IF(ISERROR((G21-G$32)/(G$31-G$32)),"NS",(G21-G$32)/(G$31-G$32))</f>
        <v>NS</v>
      </c>
      <c r="H55" s="28">
        <f>IF(ISERROR((H21-H$32)/(H$31-H$32)),"NS",(H21-H$32)/(H$31-H$32))</f>
        <v>0.3</v>
      </c>
      <c r="I55" s="47" t="str">
        <f>IF(ISERROR((I21-I$32)/(I$31-I$32)),"NS",(I21-I$32)/(I$31-I$32))</f>
        <v>NS</v>
      </c>
      <c r="J55" s="47">
        <f>IF(ISERROR((J21-J$32)/(J$31-J$32)),"NS",(J21-J$32)/(J$31-J$32))</f>
        <v>1</v>
      </c>
      <c r="K55" s="47">
        <f>IF(ISERROR((K21-K$32)/(K$31-K$32)),"NS",(K21-K$32)/(K$31-K$32))</f>
        <v>1</v>
      </c>
      <c r="L55" s="47">
        <f>IF(ISERROR((L21-L$32)/(L$31-L$32)),"NS",(L21-L$32)/(L$31-L$32))</f>
        <v>0</v>
      </c>
      <c r="M55" s="47">
        <f>IF(ISERROR((M21-M$32)/(M$31-M$32)),"NS",(M21-M$32)/(M$31-M$32))</f>
        <v>0.29278642149929274</v>
      </c>
      <c r="N55" s="47">
        <f>IF(ISERROR((N21-N$32)/(N$31-N$32)),"NS",(N21-N$32)/(N$31-N$32))</f>
        <v>0.29278642149929279</v>
      </c>
      <c r="O55" s="47">
        <f>IF(ISERROR((O21-O$32)/(O$31-O$32)),"NS",(O21-O$32)/(O$31-O$32))</f>
        <v>0.36973344797936369</v>
      </c>
      <c r="P55" s="47">
        <f>IF(ISERROR((P21-P$32)/(P$31-P$32)),"NS",(P21-P$32)/(P$31-P$32))</f>
        <v>0.1252197940216026</v>
      </c>
      <c r="Q55" s="47">
        <f>IF(ISERROR((Q21-Q$32)/(Q$31-Q$32)),"NS",(Q21-Q$32)/(Q$31-Q$32))</f>
        <v>1</v>
      </c>
      <c r="R55" s="47">
        <f>IF(ISERROR((R21-R$32)/(R$31-R$32)),"NS",(R21-R$32)/(R$31-R$32))</f>
        <v>0.92537313432835822</v>
      </c>
    </row>
    <row r="56" spans="1:21" s="1" customFormat="1">
      <c r="A56" s="13" t="str">
        <f>A22</f>
        <v>Slovakia</v>
      </c>
      <c r="B56" s="28">
        <f>IF(ISERROR((B22-B$32)/(B$31-B$32)),"NS",(B22-B$32)/(B$31-B$32))</f>
        <v>0.23214285714285715</v>
      </c>
      <c r="C56" s="28">
        <f>IF(ISERROR((C22-C$32)/(C$31-C$32)),"NS",(C22-C$32)/(C$31-C$32))</f>
        <v>1.0101010101010102E-2</v>
      </c>
      <c r="D56" s="28">
        <f>IF(ISERROR((D22-D$32)/(D$31-D$32)),"NS",(D22-D$32)/(D$31-D$32))</f>
        <v>4.4285189905439804E-3</v>
      </c>
      <c r="E56" s="28">
        <f>IF(ISERROR((E22-E$32)/(E$31-E$32)),"NS",(E22-E$32)/(E$31-E$32))</f>
        <v>0.37092464613764203</v>
      </c>
      <c r="F56" s="28">
        <f>IF(ISERROR((F22-F$32)/(F$31-F$32)),"NS",(F22-F$32)/(F$31-F$32))</f>
        <v>0.94117647058823528</v>
      </c>
      <c r="G56" s="28" t="str">
        <f>IF(ISERROR((G22-G$32)/(G$31-G$32)),"NS",(G22-G$32)/(G$31-G$32))</f>
        <v>NS</v>
      </c>
      <c r="H56" s="28">
        <f>IF(ISERROR((H22-H$32)/(H$31-H$32)),"NS",(H22-H$32)/(H$31-H$32))</f>
        <v>1</v>
      </c>
      <c r="I56" s="47" t="str">
        <f>IF(ISERROR((I22-I$32)/(I$31-I$32)),"NS",(I22-I$32)/(I$31-I$32))</f>
        <v>NS</v>
      </c>
      <c r="J56" s="47" t="str">
        <f>IF(ISERROR((J22-J$32)/(J$31-J$32)),"NS",(J22-J$32)/(J$31-J$32))</f>
        <v>NS</v>
      </c>
      <c r="K56" s="47">
        <f>IF(ISERROR((K22-K$32)/(K$31-K$32)),"NS",(K22-K$32)/(K$31-K$32))</f>
        <v>0</v>
      </c>
      <c r="L56" s="47">
        <f>IF(ISERROR((L22-L$32)/(L$31-L$32)),"NS",(L22-L$32)/(L$31-L$32))</f>
        <v>0.5</v>
      </c>
      <c r="M56" s="47">
        <f>IF(ISERROR((M22-M$32)/(M$31-M$32)),"NS",(M22-M$32)/(M$31-M$32))</f>
        <v>0.10749646393210746</v>
      </c>
      <c r="N56" s="47">
        <f>IF(ISERROR((N22-N$32)/(N$31-N$32)),"NS",(N22-N$32)/(N$31-N$32))</f>
        <v>0.10749646393210749</v>
      </c>
      <c r="O56" s="47">
        <f>IF(ISERROR((O22-O$32)/(O$31-O$32)),"NS",(O22-O$32)/(O$31-O$32))</f>
        <v>6.0189165950128975E-3</v>
      </c>
      <c r="P56" s="47">
        <f>IF(ISERROR((P22-P$32)/(P$31-P$32)),"NS",(P22-P$32)/(P$31-P$32))</f>
        <v>6.1081805241564091E-2</v>
      </c>
      <c r="Q56" s="47">
        <f>IF(ISERROR((Q22-Q$32)/(Q$31-Q$32)),"NS",(Q22-Q$32)/(Q$31-Q$32))</f>
        <v>0.39285714285714279</v>
      </c>
      <c r="R56" s="47">
        <f>IF(ISERROR((R22-R$32)/(R$31-R$32)),"NS",(R22-R$32)/(R$31-R$32))</f>
        <v>4.4776119402985072E-2</v>
      </c>
    </row>
    <row r="57" spans="1:21" s="1" customFormat="1">
      <c r="A57" s="13" t="str">
        <f>A23</f>
        <v>Slovenia</v>
      </c>
      <c r="B57" s="28">
        <f>IF(ISERROR((B23-B$32)/(B$31-B$32)),"NS",(B23-B$32)/(B$31-B$32))</f>
        <v>0</v>
      </c>
      <c r="C57" s="28">
        <f>IF(ISERROR((C23-C$32)/(C$31-C$32)),"NS",(C23-C$32)/(C$31-C$32))</f>
        <v>1.0101010101010102E-2</v>
      </c>
      <c r="D57" s="28">
        <f>IF(ISERROR((D23-D$32)/(D$31-D$32)),"NS",(D23-D$32)/(D$31-D$32))</f>
        <v>9.3805804657342239E-4</v>
      </c>
      <c r="E57" s="28">
        <f>IF(ISERROR((E23-E$32)/(E$31-E$32)),"NS",(E23-E$32)/(E$31-E$32))</f>
        <v>0.3083930777274837</v>
      </c>
      <c r="F57" s="28">
        <f>IF(ISERROR((F23-F$32)/(F$31-F$32)),"NS",(F23-F$32)/(F$31-F$32))</f>
        <v>1</v>
      </c>
      <c r="G57" s="28" t="str">
        <f>IF(ISERROR((G23-G$32)/(G$31-G$32)),"NS",(G23-G$32)/(G$31-G$32))</f>
        <v>NS</v>
      </c>
      <c r="H57" s="28">
        <f>IF(ISERROR((H23-H$32)/(H$31-H$32)),"NS",(H23-H$32)/(H$31-H$32))</f>
        <v>1</v>
      </c>
      <c r="I57" s="47">
        <f>IF(ISERROR((I23-I$32)/(I$31-I$32)),"NS",(I23-I$32)/(I$31-I$32))</f>
        <v>3.7974683544303796E-3</v>
      </c>
      <c r="J57" s="47" t="str">
        <f>IF(ISERROR((J23-J$32)/(J$31-J$32)),"NS",(J23-J$32)/(J$31-J$32))</f>
        <v>NS</v>
      </c>
      <c r="K57" s="47">
        <f>IF(ISERROR((K23-K$32)/(K$31-K$32)),"NS",(K23-K$32)/(K$31-K$32))</f>
        <v>0</v>
      </c>
      <c r="L57" s="47">
        <f>IF(ISERROR((L23-L$32)/(L$31-L$32)),"NS",(L23-L$32)/(L$31-L$32))</f>
        <v>1</v>
      </c>
      <c r="M57" s="47">
        <f>IF(ISERROR((M23-M$32)/(M$31-M$32)),"NS",(M23-M$32)/(M$31-M$32))</f>
        <v>8.7694483734087683E-2</v>
      </c>
      <c r="N57" s="47">
        <f>IF(ISERROR((N23-N$32)/(N$31-N$32)),"NS",(N23-N$32)/(N$31-N$32))</f>
        <v>8.7694483734087711E-2</v>
      </c>
      <c r="O57" s="47">
        <f>IF(ISERROR((O23-O$32)/(O$31-O$32)),"NS",(O23-O$32)/(O$31-O$32))</f>
        <v>0</v>
      </c>
      <c r="P57" s="47">
        <f>IF(ISERROR((P23-P$32)/(P$31-P$32)),"NS",(P23-P$32)/(P$31-P$32))</f>
        <v>2.0221049987440339E-2</v>
      </c>
      <c r="Q57" s="47">
        <f>IF(ISERROR((Q23-Q$32)/(Q$31-Q$32)),"NS",(Q23-Q$32)/(Q$31-Q$32))</f>
        <v>0.9464285714285714</v>
      </c>
      <c r="R57" s="47">
        <f>IF(ISERROR((R23-R$32)/(R$31-R$32)),"NS",(R23-R$32)/(R$31-R$32))</f>
        <v>0.1044776119402985</v>
      </c>
    </row>
    <row r="58" spans="1:21" s="1" customFormat="1">
      <c r="A58" s="13" t="str">
        <f>A24</f>
        <v>South Africa</v>
      </c>
      <c r="B58" s="28">
        <f>IF(ISERROR((B24-B$32)/(B$31-B$32)),"NS",(B24-B$32)/(B$31-B$32))</f>
        <v>0.5535714285714286</v>
      </c>
      <c r="C58" s="28">
        <f>IF(ISERROR((C24-C$32)/(C$31-C$32)),"NS",(C24-C$32)/(C$31-C$32))</f>
        <v>2.0202020202020204E-2</v>
      </c>
      <c r="D58" s="28">
        <f>IF(ISERROR((D24-D$32)/(D$31-D$32)),"NS",(D24-D$32)/(D$31-D$32))</f>
        <v>2.6110215289519793E-2</v>
      </c>
      <c r="E58" s="28">
        <f>IF(ISERROR((E24-E$32)/(E$31-E$32)),"NS",(E24-E$32)/(E$31-E$32))</f>
        <v>0</v>
      </c>
      <c r="F58" s="28">
        <f>IF(ISERROR((F24-F$32)/(F$31-F$32)),"NS",(F24-F$32)/(F$31-F$32))</f>
        <v>0.94117647058823528</v>
      </c>
      <c r="G58" s="28" t="str">
        <f>IF(ISERROR((G24-G$32)/(G$31-G$32)),"NS",(G24-G$32)/(G$31-G$32))</f>
        <v>NS</v>
      </c>
      <c r="H58" s="28">
        <f>IF(ISERROR((H24-H$32)/(H$31-H$32)),"NS",(H24-H$32)/(H$31-H$32))</f>
        <v>1</v>
      </c>
      <c r="I58" s="47">
        <f>IF(ISERROR((I24-I$32)/(I$31-I$32)),"NS",(I24-I$32)/(I$31-I$32))</f>
        <v>1.2658227848101266E-3</v>
      </c>
      <c r="J58" s="47">
        <f>IF(ISERROR((J24-J$32)/(J$31-J$32)),"NS",(J24-J$32)/(J$31-J$32))</f>
        <v>9.6951211209302963E-3</v>
      </c>
      <c r="K58" s="47">
        <f>IF(ISERROR((K24-K$32)/(K$31-K$32)),"NS",(K24-K$32)/(K$31-K$32))</f>
        <v>0</v>
      </c>
      <c r="L58" s="47">
        <f>IF(ISERROR((L24-L$32)/(L$31-L$32)),"NS",(L24-L$32)/(L$31-L$32))</f>
        <v>0.75</v>
      </c>
      <c r="M58" s="47">
        <f>IF(ISERROR((M24-M$32)/(M$31-M$32)),"NS",(M24-M$32)/(M$31-M$32))</f>
        <v>0.18104667609618103</v>
      </c>
      <c r="N58" s="47">
        <f>IF(ISERROR((N24-N$32)/(N$31-N$32)),"NS",(N24-N$32)/(N$31-N$32))</f>
        <v>0.18104667609618103</v>
      </c>
      <c r="O58" s="47">
        <f>IF(ISERROR((O24-O$32)/(O$31-O$32)),"NS",(O24-O$32)/(O$31-O$32))</f>
        <v>1.8916595012897677E-2</v>
      </c>
      <c r="P58" s="47">
        <f>IF(ISERROR((P24-P$32)/(P$31-P$32)),"NS",(P24-P$32)/(P$31-P$32))</f>
        <v>5.3211085991794346E-2</v>
      </c>
      <c r="Q58" s="47">
        <f>IF(ISERROR((Q24-Q$32)/(Q$31-Q$32)),"NS",(Q24-Q$32)/(Q$31-Q$32))</f>
        <v>0.12499999999999997</v>
      </c>
      <c r="R58" s="47">
        <f>IF(ISERROR((R24-R$32)/(R$31-R$32)),"NS",(R24-R$32)/(R$31-R$32))</f>
        <v>0.23880597014925373</v>
      </c>
    </row>
    <row r="59" spans="1:21" s="1" customFormat="1">
      <c r="A59" s="13" t="str">
        <f>A25</f>
        <v>Tunisia</v>
      </c>
      <c r="B59" s="28">
        <f>IF(ISERROR((B25-B$32)/(B$31-B$32)),"NS",(B25-B$32)/(B$31-B$32))</f>
        <v>0.5714285714285714</v>
      </c>
      <c r="C59" s="28">
        <f>IF(ISERROR((C25-C$32)/(C$31-C$32)),"NS",(C25-C$32)/(C$31-C$32))</f>
        <v>0.14141414141414141</v>
      </c>
      <c r="D59" s="28">
        <f>IF(ISERROR((D25-D$32)/(D$31-D$32)),"NS",(D25-D$32)/(D$31-D$32))</f>
        <v>1.1560319211636718E-2</v>
      </c>
      <c r="E59" s="28" t="str">
        <f>IF(ISERROR((E25-E$32)/(E$31-E$32)),"NS",(E25-E$32)/(E$31-E$32))</f>
        <v>NS</v>
      </c>
      <c r="F59" s="28">
        <f>IF(ISERROR((F25-F$32)/(F$31-F$32)),"NS",(F25-F$32)/(F$31-F$32))</f>
        <v>0.23529411764705882</v>
      </c>
      <c r="G59" s="28" t="str">
        <f>IF(ISERROR((G25-G$32)/(G$31-G$32)),"NS",(G25-G$32)/(G$31-G$32))</f>
        <v>NS</v>
      </c>
      <c r="H59" s="28">
        <f>IF(ISERROR((H25-H$32)/(H$31-H$32)),"NS",(H25-H$32)/(H$31-H$32))</f>
        <v>0.2</v>
      </c>
      <c r="I59" s="47" t="str">
        <f>IF(ISERROR((I25-I$32)/(I$31-I$32)),"NS",(I25-I$32)/(I$31-I$32))</f>
        <v>NS</v>
      </c>
      <c r="J59" s="47">
        <f>IF(ISERROR((J25-J$32)/(J$31-J$32)),"NS",(J25-J$32)/(J$31-J$32))</f>
        <v>0.22243555119819777</v>
      </c>
      <c r="K59" s="47">
        <f>IF(ISERROR((K25-K$32)/(K$31-K$32)),"NS",(K25-K$32)/(K$31-K$32))</f>
        <v>0.5</v>
      </c>
      <c r="L59" s="47">
        <f>IF(ISERROR((L25-L$32)/(L$31-L$32)),"NS",(L25-L$32)/(L$31-L$32))</f>
        <v>0.75</v>
      </c>
      <c r="M59" s="47">
        <f>IF(ISERROR((M25-M$32)/(M$31-M$32)),"NS",(M25-M$32)/(M$31-M$32))</f>
        <v>0.71360924912366996</v>
      </c>
      <c r="N59" s="47" t="str">
        <f>IF(ISERROR((N25-N$32)/(N$31-N$32)),"NS",(N25-N$32)/(N$31-N$32))</f>
        <v>NS</v>
      </c>
      <c r="O59" s="47">
        <f>IF(ISERROR((O25-O$32)/(O$31-O$32)),"NS",(O25-O$32)/(O$31-O$32))</f>
        <v>0</v>
      </c>
      <c r="P59" s="47">
        <f>IF(ISERROR((P25-P$32)/(P$31-P$32)),"NS",(P25-P$32)/(P$31-P$32))</f>
        <v>66.486058779201201</v>
      </c>
      <c r="Q59" s="47">
        <f>IF(ISERROR((Q25-Q$32)/(Q$31-Q$32)),"NS",(Q25-Q$32)/(Q$31-Q$32))</f>
        <v>0.24464285714285713</v>
      </c>
      <c r="R59" s="47">
        <f>IF(ISERROR((R25-R$32)/(R$31-R$32)),"NS",(R25-R$32)/(R$31-R$32))</f>
        <v>0.4925373134328358</v>
      </c>
    </row>
    <row r="60" spans="1:21" s="1" customFormat="1">
      <c r="A60" s="13" t="str">
        <f>A26</f>
        <v>Turkey</v>
      </c>
      <c r="B60" s="28">
        <f>IF(ISERROR((B26-B$32)/(B$31-B$32)),"NS",(B26-B$32)/(B$31-B$32))</f>
        <v>0.75</v>
      </c>
      <c r="C60" s="28">
        <f>IF(ISERROR((C26-C$32)/(C$31-C$32)),"NS",(C26-C$32)/(C$31-C$32))</f>
        <v>0.10101010101010101</v>
      </c>
      <c r="D60" s="28">
        <f>IF(ISERROR((D26-D$32)/(D$31-D$32)),"NS",(D26-D$32)/(D$31-D$32))</f>
        <v>4.3237571797160874E-2</v>
      </c>
      <c r="E60" s="28">
        <f>IF(ISERROR((E26-E$32)/(E$31-E$32)),"NS",(E26-E$32)/(E$31-E$32))</f>
        <v>0.22658068212536037</v>
      </c>
      <c r="F60" s="28">
        <f>IF(ISERROR((F26-F$32)/(F$31-F$32)),"NS",(F26-F$32)/(F$31-F$32))</f>
        <v>0.82352941176470584</v>
      </c>
      <c r="G60" s="28" t="str">
        <f>IF(ISERROR((G26-G$32)/(G$31-G$32)),"NS",(G26-G$32)/(G$31-G$32))</f>
        <v>NS</v>
      </c>
      <c r="H60" s="28">
        <f>IF(ISERROR((H26-H$32)/(H$31-H$32)),"NS",(H26-H$32)/(H$31-H$32))</f>
        <v>0.4</v>
      </c>
      <c r="I60" s="47">
        <f>IF(ISERROR((I26-I$32)/(I$31-I$32)),"NS",(I26-I$32)/(I$31-I$32))</f>
        <v>0.17426160337552743</v>
      </c>
      <c r="J60" s="47">
        <f>IF(ISERROR((J26-J$32)/(J$31-J$32)),"NS",(J26-J$32)/(J$31-J$32))</f>
        <v>0.36253670847006819</v>
      </c>
      <c r="K60" s="47">
        <f>IF(ISERROR((K26-K$32)/(K$31-K$32)),"NS",(K26-K$32)/(K$31-K$32))</f>
        <v>0.5</v>
      </c>
      <c r="L60" s="47">
        <f>IF(ISERROR((L26-L$32)/(L$31-L$32)),"NS",(L26-L$32)/(L$31-L$32))</f>
        <v>0.5</v>
      </c>
      <c r="M60" s="47">
        <f>IF(ISERROR((M26-M$32)/(M$31-M$32)),"NS",(M26-M$32)/(M$31-M$32))</f>
        <v>0.36775106082036774</v>
      </c>
      <c r="N60" s="47">
        <f>IF(ISERROR((N26-N$32)/(N$31-N$32)),"NS",(N26-N$32)/(N$31-N$32))</f>
        <v>0.36775106082036774</v>
      </c>
      <c r="O60" s="47">
        <f>IF(ISERROR((O26-O$32)/(O$31-O$32)),"NS",(O26-O$32)/(O$31-O$32))</f>
        <v>1</v>
      </c>
      <c r="P60" s="47">
        <f>IF(ISERROR((P26-P$32)/(P$31-P$32)),"NS",(P26-P$32)/(P$31-P$32))</f>
        <v>699.55145273381891</v>
      </c>
      <c r="Q60" s="47">
        <f>IF(ISERROR((Q26-Q$32)/(Q$31-Q$32)),"NS",(Q26-Q$32)/(Q$31-Q$32))</f>
        <v>0.12499999999999997</v>
      </c>
      <c r="R60" s="47">
        <f>IF(ISERROR((R26-R$32)/(R$31-R$32)),"NS",(R26-R$32)/(R$31-R$32))</f>
        <v>0.55223880597014929</v>
      </c>
    </row>
    <row r="61" spans="1:21" s="1" customFormat="1">
      <c r="A61" s="13" t="str">
        <f>A27</f>
        <v>Ukraine</v>
      </c>
      <c r="B61" s="28" t="str">
        <f>IF(ISERROR((B27-B$32)/(B$31-B$32)),"NS",(B27-B$32)/(B$31-B$32))</f>
        <v>NS</v>
      </c>
      <c r="C61" s="28" t="str">
        <f>IF(ISERROR((C27-C$32)/(C$31-C$32)),"NS",(C27-C$32)/(C$31-C$32))</f>
        <v>NS</v>
      </c>
      <c r="D61" s="28">
        <f>IF(ISERROR((D27-D$32)/(D$31-D$32)),"NS",(D27-D$32)/(D$31-D$32))</f>
        <v>7.1805024675005144E-2</v>
      </c>
      <c r="E61" s="28" t="str">
        <f>IF(ISERROR((E27-E$32)/(E$31-E$32)),"NS",(E27-E$32)/(E$31-E$32))</f>
        <v>NS</v>
      </c>
      <c r="F61" s="28">
        <f>IF(ISERROR((F27-F$32)/(F$31-F$32)),"NS",(F27-F$32)/(F$31-F$32))</f>
        <v>0.76470588235294112</v>
      </c>
      <c r="G61" s="28" t="str">
        <f>IF(ISERROR((G27-G$32)/(G$31-G$32)),"NS",(G27-G$32)/(G$31-G$32))</f>
        <v>NS</v>
      </c>
      <c r="H61" s="28">
        <f>IF(ISERROR((H27-H$32)/(H$31-H$32)),"NS",(H27-H$32)/(H$31-H$32))</f>
        <v>0.5</v>
      </c>
      <c r="I61" s="47">
        <f>IF(ISERROR((I27-I$32)/(I$31-I$32)),"NS",(I27-I$32)/(I$31-I$32))</f>
        <v>1.0126582278481013E-2</v>
      </c>
      <c r="J61" s="47" t="str">
        <f>IF(ISERROR((J27-J$32)/(J$31-J$32)),"NS",(J27-J$32)/(J$31-J$32))</f>
        <v>NS</v>
      </c>
      <c r="K61" s="47" t="str">
        <f>IF(ISERROR((K27-K$32)/(K$31-K$32)),"NS",(K27-K$32)/(K$31-K$32))</f>
        <v>NS</v>
      </c>
      <c r="L61" s="47" t="str">
        <f>IF(ISERROR((L27-L$32)/(L$31-L$32)),"NS",(L27-L$32)/(L$31-L$32))</f>
        <v>NS</v>
      </c>
      <c r="M61" s="47">
        <f>IF(ISERROR((M27-M$32)/(M$31-M$32)),"NS",(M27-M$32)/(M$31-M$32))</f>
        <v>0.36633663366336627</v>
      </c>
      <c r="N61" s="47">
        <f>IF(ISERROR((N27-N$32)/(N$31-N$32)),"NS",(N27-N$32)/(N$31-N$32))</f>
        <v>0.36633663366336633</v>
      </c>
      <c r="O61" s="47">
        <f>IF(ISERROR((O27-O$32)/(O$31-O$32)),"NS",(O27-O$32)/(O$31-O$32))</f>
        <v>1.9776440240756664E-2</v>
      </c>
      <c r="P61" s="47">
        <f>IF(ISERROR((P27-P$32)/(P$31-P$32)),"NS",(P27-P$32)/(P$31-P$32))</f>
        <v>21.380138993552706</v>
      </c>
      <c r="Q61" s="47">
        <f>IF(ISERROR((Q27-Q$32)/(Q$31-Q$32)),"NS",(Q27-Q$32)/(Q$31-Q$32))</f>
        <v>0.63035714285714273</v>
      </c>
      <c r="R61" s="47">
        <f>IF(ISERROR((R27-R$32)/(R$31-R$32)),"NS",(R27-R$32)/(R$31-R$32))</f>
        <v>0.61194029850746268</v>
      </c>
    </row>
    <row r="62" spans="1:21" s="1" customFormat="1">
      <c r="A62" s="13" t="str">
        <f>A28</f>
        <v>Vietnam</v>
      </c>
      <c r="B62" s="28" t="str">
        <f>IF(ISERROR((B28-B$32)/(B$31-B$32)),"NS",(B28-B$32)/(B$31-B$32))</f>
        <v>NS</v>
      </c>
      <c r="C62" s="28" t="str">
        <f>IF(ISERROR((C28-C$32)/(C$31-C$32)),"NS",(C28-C$32)/(C$31-C$32))</f>
        <v>NS</v>
      </c>
      <c r="D62" s="28">
        <f>IF(ISERROR((D28-D$32)/(D$31-D$32)),"NS",(D28-D$32)/(D$31-D$32))</f>
        <v>0.13098345216557059</v>
      </c>
      <c r="E62" s="28" t="str">
        <f>IF(ISERROR((E28-E$32)/(E$31-E$32)),"NS",(E28-E$32)/(E$31-E$32))</f>
        <v>NS</v>
      </c>
      <c r="F62" s="28">
        <f>IF(ISERROR((F28-F$32)/(F$31-F$32)),"NS",(F28-F$32)/(F$31-F$32))</f>
        <v>0</v>
      </c>
      <c r="G62" s="28" t="str">
        <f>IF(ISERROR((G28-G$32)/(G$31-G$32)),"NS",(G28-G$32)/(G$31-G$32))</f>
        <v>NS</v>
      </c>
      <c r="H62" s="28">
        <f>IF(ISERROR((H28-H$32)/(H$31-H$32)),"NS",(H28-H$32)/(H$31-H$32))</f>
        <v>0</v>
      </c>
      <c r="I62" s="47">
        <f>IF(ISERROR((I28-I$32)/(I$31-I$32)),"NS",(I28-I$32)/(I$31-I$32))</f>
        <v>0.1021097046413502</v>
      </c>
      <c r="J62" s="47" t="str">
        <f>IF(ISERROR((J28-J$32)/(J$31-J$32)),"NS",(J28-J$32)/(J$31-J$32))</f>
        <v>NS</v>
      </c>
      <c r="K62" s="47" t="str">
        <f>IF(ISERROR((K28-K$32)/(K$31-K$32)),"NS",(K28-K$32)/(K$31-K$32))</f>
        <v>NS</v>
      </c>
      <c r="L62" s="47" t="str">
        <f>IF(ISERROR((L28-L$32)/(L$31-L$32)),"NS",(L28-L$32)/(L$31-L$32))</f>
        <v>NS</v>
      </c>
      <c r="M62" s="47">
        <f>IF(ISERROR((M28-M$32)/(M$31-M$32)),"NS",(M28-M$32)/(M$31-M$32))</f>
        <v>0.12588401697312587</v>
      </c>
      <c r="N62" s="47">
        <f>IF(ISERROR((N28-N$32)/(N$31-N$32)),"NS",(N28-N$32)/(N$31-N$32))</f>
        <v>0.12588401697312587</v>
      </c>
      <c r="O62" s="47">
        <f>IF(ISERROR((O28-O$32)/(O$31-O$32)),"NS",(O28-O$32)/(O$31-O$32))</f>
        <v>8.598452278589854E-4</v>
      </c>
      <c r="P62" s="47">
        <f>IF(ISERROR((P28-P$32)/(P$31-P$32)),"NS",(P28-P$32)/(P$31-P$32))</f>
        <v>1</v>
      </c>
      <c r="Q62" s="47">
        <f>IF(ISERROR((Q28-Q$32)/(Q$31-Q$32)),"NS",(Q28-Q$32)/(Q$31-Q$32))</f>
        <v>3.0357142857142857E-2</v>
      </c>
      <c r="R62" s="47">
        <f>IF(ISERROR((R28-R$32)/(R$31-R$32)),"NS",(R28-R$32)/(R$31-R$32))</f>
        <v>0.9850746268656716</v>
      </c>
    </row>
    <row r="63" spans="1:21" s="43" customFormat="1">
      <c r="A63" s="46"/>
      <c r="B63" s="45"/>
      <c r="C63" s="45"/>
      <c r="D63" s="45"/>
      <c r="E63" s="45"/>
      <c r="F63" s="45"/>
      <c r="G63" s="45"/>
      <c r="H63" s="45"/>
      <c r="I63" s="44"/>
      <c r="J63" s="44"/>
      <c r="K63" s="44"/>
      <c r="L63" s="44"/>
      <c r="M63" s="44"/>
      <c r="N63" s="44"/>
      <c r="O63" s="44"/>
      <c r="P63" s="44"/>
      <c r="Q63" s="44"/>
      <c r="R63" s="44"/>
    </row>
    <row r="64" spans="1:21" s="1" customFormat="1">
      <c r="A64" s="42" t="s">
        <v>8</v>
      </c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0"/>
    </row>
    <row r="65" spans="1:21" s="1" customFormat="1">
      <c r="A65" s="39" t="s">
        <v>7</v>
      </c>
      <c r="B65" s="38" t="str">
        <f>B2</f>
        <v>Factors</v>
      </c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6"/>
    </row>
    <row r="66" spans="1:21" s="1" customFormat="1">
      <c r="A66" s="32"/>
      <c r="B66" s="35" t="str">
        <f>B3</f>
        <v>Strengths/Opportunities</v>
      </c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3"/>
    </row>
    <row r="67" spans="1:21" s="1" customFormat="1" ht="84">
      <c r="A67" s="32"/>
      <c r="B67" s="31" t="str">
        <f>B38</f>
        <v>Failed States Index</v>
      </c>
      <c r="C67" s="31" t="str">
        <f>C38</f>
        <v>Net Development Assistance</v>
      </c>
      <c r="D67" s="31" t="str">
        <f>D38</f>
        <v>POLICE FORCE</v>
      </c>
      <c r="E67" s="31" t="str">
        <f>E38</f>
        <v>POLICE PER CAPITA (PER 1,000 PEOPLE)</v>
      </c>
      <c r="F67" s="31" t="str">
        <f>F38</f>
        <v>Democratic institutions rating: Countries Compared</v>
      </c>
      <c r="G67" s="31" t="str">
        <f>G38</f>
        <v>Seats held by women per million people: Countries Compared</v>
      </c>
      <c r="H67" s="31" t="str">
        <f>H38</f>
        <v>Civil and political liberties: Countries Compared</v>
      </c>
      <c r="I67" s="30" t="s">
        <v>4</v>
      </c>
      <c r="J67" s="26" t="str">
        <f>I38</f>
        <v>Arm Imports (million)</v>
      </c>
      <c r="K67" s="26" t="str">
        <f>J38</f>
        <v>Fatalities From Terrorist Acts 2000-2006 (per 1 billion people)</v>
      </c>
      <c r="L67" s="26" t="str">
        <f>K38</f>
        <v>Freedom House</v>
      </c>
      <c r="M67" s="26" t="str">
        <f>L38</f>
        <v>Gov't Corruption Index</v>
      </c>
      <c r="N67" s="26" t="str">
        <f>M38</f>
        <v>PERCENTAGE OF FIRMS EXPECTED TO PAY INFORMAL PAYMENT TO PUBLIC OFFICIALS</v>
      </c>
      <c r="O67" s="26" t="str">
        <f>N38</f>
        <v>POLICY UNCERTAINTY &gt; % OF MANAGERS RANKING AS A MAJOR BUSINESS CONSTRAINT</v>
      </c>
      <c r="P67" s="26" t="str">
        <f>O38</f>
        <v>TERRORIST ACTS &gt; 1968-2006 &gt; INCIDENCES</v>
      </c>
      <c r="Q67" s="26" t="str">
        <f>P38</f>
        <v>TERRORIST ACTS &gt; 1968-2006&gt; INCIDENCES 2</v>
      </c>
      <c r="R67" s="26" t="str">
        <f>Q38</f>
        <v>TERRORIST INCIDENCES PER CAPITA RATE</v>
      </c>
      <c r="S67" s="26" t="str">
        <f>R38</f>
        <v>Freedom of the press: Countries Compared</v>
      </c>
      <c r="T67" s="29" t="s">
        <v>1</v>
      </c>
    </row>
    <row r="68" spans="1:21" s="1" customFormat="1">
      <c r="A68" s="13" t="str">
        <f>A5</f>
        <v>Algeria</v>
      </c>
      <c r="B68" s="28">
        <f>B39</f>
        <v>0.8035714285714286</v>
      </c>
      <c r="C68" s="28">
        <f>C39</f>
        <v>0.79797979797979801</v>
      </c>
      <c r="D68" s="28">
        <f>D39</f>
        <v>8.4067221362239417E-2</v>
      </c>
      <c r="E68" s="28" t="str">
        <f>E39</f>
        <v>NS</v>
      </c>
      <c r="F68" s="28">
        <f>F39</f>
        <v>0.29411764705882354</v>
      </c>
      <c r="G68" s="28" t="str">
        <f>G39</f>
        <v>NS</v>
      </c>
      <c r="H68" s="28">
        <f>H39</f>
        <v>0.2</v>
      </c>
      <c r="I68" s="27">
        <f>AVERAGE(B68:H68)</f>
        <v>0.43594721899445793</v>
      </c>
      <c r="J68" s="26">
        <f>I39</f>
        <v>0.11687763713080168</v>
      </c>
      <c r="K68" s="26">
        <f>J39</f>
        <v>0.61049154929790572</v>
      </c>
      <c r="L68" s="26">
        <f>K39</f>
        <v>1</v>
      </c>
      <c r="M68" s="26">
        <f>L39</f>
        <v>0.25</v>
      </c>
      <c r="N68" s="26">
        <f>M39</f>
        <v>0.47666195190947652</v>
      </c>
      <c r="O68" s="26">
        <f>N39</f>
        <v>0.47666195190947658</v>
      </c>
      <c r="P68" s="26">
        <f>O39</f>
        <v>5.3310404127257092E-2</v>
      </c>
      <c r="Q68" s="26">
        <f>P39</f>
        <v>0.29284936783052834</v>
      </c>
      <c r="R68" s="26">
        <f>Q39</f>
        <v>0.12499999999999997</v>
      </c>
      <c r="S68" s="26">
        <f>R39</f>
        <v>0.65671641791044777</v>
      </c>
      <c r="T68" s="25">
        <f>AVERAGE(J68:S68)</f>
        <v>0.40585692801158935</v>
      </c>
    </row>
    <row r="69" spans="1:21" s="1" customFormat="1">
      <c r="A69" s="13" t="str">
        <f>A6</f>
        <v>Argentina</v>
      </c>
      <c r="B69" s="28">
        <f>B40</f>
        <v>0.16071428571428573</v>
      </c>
      <c r="C69" s="28">
        <f>C40</f>
        <v>0.26262626262626265</v>
      </c>
      <c r="D69" s="28">
        <f>D40</f>
        <v>2.6221641337677706E-2</v>
      </c>
      <c r="E69" s="28" t="str">
        <f>E40</f>
        <v>NS</v>
      </c>
      <c r="F69" s="28">
        <f>F40</f>
        <v>0.82352941176470584</v>
      </c>
      <c r="G69" s="28" t="str">
        <f>G40</f>
        <v>NS</v>
      </c>
      <c r="H69" s="28">
        <f>H40</f>
        <v>1</v>
      </c>
      <c r="I69" s="27">
        <f>AVERAGE(B69:H69)</f>
        <v>0.4546183202885864</v>
      </c>
      <c r="J69" s="26">
        <f>I40</f>
        <v>5.2320675105485229E-2</v>
      </c>
      <c r="K69" s="26">
        <f>J40</f>
        <v>3.2135513827802674E-3</v>
      </c>
      <c r="L69" s="26">
        <f>K40</f>
        <v>0</v>
      </c>
      <c r="M69" s="26">
        <f>L40</f>
        <v>0.25</v>
      </c>
      <c r="N69" s="26">
        <f>M40</f>
        <v>0.16124469589816123</v>
      </c>
      <c r="O69" s="26">
        <f>N40</f>
        <v>0.16124469589816123</v>
      </c>
      <c r="P69" s="26">
        <f>O40</f>
        <v>1.5477214101461736E-2</v>
      </c>
      <c r="Q69" s="26">
        <f>P40</f>
        <v>0.28213179268190569</v>
      </c>
      <c r="R69" s="26">
        <f>Q40</f>
        <v>0.71428571428571419</v>
      </c>
      <c r="S69" s="26">
        <f>R40</f>
        <v>0.47761194029850745</v>
      </c>
      <c r="T69" s="25">
        <f>AVERAGE(J69:S69)</f>
        <v>0.21175302796521769</v>
      </c>
    </row>
    <row r="70" spans="1:21" s="1" customFormat="1">
      <c r="A70" s="13" t="str">
        <f>A7</f>
        <v>Brazil</v>
      </c>
      <c r="B70" s="28">
        <f>B41</f>
        <v>0.5892857142857143</v>
      </c>
      <c r="C70" s="28">
        <f>C41</f>
        <v>1</v>
      </c>
      <c r="D70" s="28">
        <f>D41</f>
        <v>0.17843282195530322</v>
      </c>
      <c r="E70" s="28" t="str">
        <f>E41</f>
        <v>NS</v>
      </c>
      <c r="F70" s="28">
        <f>F41</f>
        <v>0.88235294117647056</v>
      </c>
      <c r="G70" s="28" t="str">
        <f>G41</f>
        <v>NS</v>
      </c>
      <c r="H70" s="28">
        <f>H41</f>
        <v>0.7</v>
      </c>
      <c r="I70" s="27">
        <f>AVERAGE(B70:H70)</f>
        <v>0.67001429548349767</v>
      </c>
      <c r="J70" s="26">
        <f>I41</f>
        <v>1.3924050632911392E-2</v>
      </c>
      <c r="K70" s="26">
        <f>J41</f>
        <v>2.2845869058371959E-4</v>
      </c>
      <c r="L70" s="26">
        <f>K41</f>
        <v>0</v>
      </c>
      <c r="M70" s="26">
        <f>L41</f>
        <v>0.5</v>
      </c>
      <c r="N70" s="26">
        <f>M41</f>
        <v>1</v>
      </c>
      <c r="O70" s="26">
        <f>N41</f>
        <v>1</v>
      </c>
      <c r="P70" s="26">
        <f>O41</f>
        <v>9.4582975064488387E-3</v>
      </c>
      <c r="Q70" s="26">
        <f>P41</f>
        <v>1.1554885707108765E-2</v>
      </c>
      <c r="R70" s="26">
        <f>Q41</f>
        <v>0.16071428571428573</v>
      </c>
      <c r="S70" s="26">
        <f>R41</f>
        <v>0.38805970149253732</v>
      </c>
      <c r="T70" s="25">
        <f>AVERAGE(J70:S70)</f>
        <v>0.30839396797438756</v>
      </c>
    </row>
    <row r="71" spans="1:21" s="1" customFormat="1">
      <c r="A71" s="13" t="str">
        <f>A8</f>
        <v>Bulgaria</v>
      </c>
      <c r="B71" s="28">
        <f>B42</f>
        <v>0.4642857142857143</v>
      </c>
      <c r="C71" s="28">
        <f>C42</f>
        <v>0.29292929292929293</v>
      </c>
      <c r="D71" s="28">
        <f>D42</f>
        <v>2.1689959953265038E-2</v>
      </c>
      <c r="E71" s="28" t="str">
        <f>E42</f>
        <v>NS</v>
      </c>
      <c r="F71" s="28">
        <f>F42</f>
        <v>0.94117647058823528</v>
      </c>
      <c r="G71" s="28" t="str">
        <f>G42</f>
        <v>NS</v>
      </c>
      <c r="H71" s="28">
        <f>H42</f>
        <v>0.8</v>
      </c>
      <c r="I71" s="27">
        <f>AVERAGE(B71:H71)</f>
        <v>0.50401628755130157</v>
      </c>
      <c r="J71" s="26">
        <f>I42</f>
        <v>2.9535864978902952E-3</v>
      </c>
      <c r="K71" s="26">
        <f>J42</f>
        <v>1.9909191452921627E-2</v>
      </c>
      <c r="L71" s="26">
        <f>K42</f>
        <v>0</v>
      </c>
      <c r="M71" s="26">
        <f>L42</f>
        <v>0.5</v>
      </c>
      <c r="N71" s="26">
        <f>M42</f>
        <v>0.31541725601131532</v>
      </c>
      <c r="O71" s="26">
        <f>N42</f>
        <v>0.31541725601131537</v>
      </c>
      <c r="P71" s="26">
        <f>O42</f>
        <v>9.4582975064488387E-3</v>
      </c>
      <c r="Q71" s="26">
        <f>P42</f>
        <v>6.6859248095118465E-2</v>
      </c>
      <c r="R71" s="26">
        <f>Q42</f>
        <v>0.58928571428571419</v>
      </c>
      <c r="S71" s="26">
        <f>R42</f>
        <v>0.26865671641791045</v>
      </c>
      <c r="T71" s="25">
        <f>AVERAGE(J71:S71)</f>
        <v>0.20879572662786344</v>
      </c>
    </row>
    <row r="72" spans="1:21" s="1" customFormat="1">
      <c r="A72" s="13" t="str">
        <f>A9</f>
        <v>China</v>
      </c>
      <c r="B72" s="28">
        <f>B43</f>
        <v>0.875</v>
      </c>
      <c r="C72" s="28">
        <f>C43</f>
        <v>0.69696969696969702</v>
      </c>
      <c r="D72" s="28">
        <f>D43</f>
        <v>1</v>
      </c>
      <c r="E72" s="28" t="str">
        <f>E43</f>
        <v>NS</v>
      </c>
      <c r="F72" s="28">
        <f>F43</f>
        <v>0</v>
      </c>
      <c r="G72" s="28" t="str">
        <f>G43</f>
        <v>NS</v>
      </c>
      <c r="H72" s="28">
        <f>H43</f>
        <v>0</v>
      </c>
      <c r="I72" s="27">
        <f>AVERAGE(B72:H72)</f>
        <v>0.5143939393939394</v>
      </c>
      <c r="J72" s="26">
        <f>I43</f>
        <v>0.94219409282700417</v>
      </c>
      <c r="K72" s="26">
        <f>J43</f>
        <v>0</v>
      </c>
      <c r="L72" s="26">
        <f>K43</f>
        <v>1</v>
      </c>
      <c r="M72" s="26">
        <f>L43</f>
        <v>0.25</v>
      </c>
      <c r="N72" s="26">
        <f>M43</f>
        <v>0.39321074964639313</v>
      </c>
      <c r="O72" s="26">
        <f>N43</f>
        <v>0.39321074964639313</v>
      </c>
      <c r="P72" s="26">
        <f>O43</f>
        <v>1.4617368873602751E-2</v>
      </c>
      <c r="Q72" s="26">
        <f>P43</f>
        <v>0</v>
      </c>
      <c r="R72" s="26">
        <f>Q43</f>
        <v>0</v>
      </c>
      <c r="S72" s="26">
        <f>R43</f>
        <v>1</v>
      </c>
      <c r="T72" s="25">
        <f>AVERAGE(J72:S72)</f>
        <v>0.39932329609933931</v>
      </c>
    </row>
    <row r="73" spans="1:21" s="1" customFormat="1">
      <c r="A73" s="13" t="str">
        <f>A10</f>
        <v>Czech Republic</v>
      </c>
      <c r="B73" s="28">
        <f>B44</f>
        <v>0.125</v>
      </c>
      <c r="C73" s="28">
        <f>C44</f>
        <v>0.72727272727272729</v>
      </c>
      <c r="D73" s="28">
        <f>D44</f>
        <v>1.1499008228200547E-2</v>
      </c>
      <c r="E73" s="28">
        <f>E44</f>
        <v>0.4522642559978633</v>
      </c>
      <c r="F73" s="28">
        <f>F44</f>
        <v>0.94117647058823528</v>
      </c>
      <c r="G73" s="28">
        <f>G44</f>
        <v>0.90909090909090906</v>
      </c>
      <c r="H73" s="28">
        <f>H44</f>
        <v>1</v>
      </c>
      <c r="I73" s="27">
        <f>AVERAGE(B73:H73)</f>
        <v>0.59518619588256227</v>
      </c>
      <c r="J73" s="26">
        <f>I44</f>
        <v>5.4852320675105488E-3</v>
      </c>
      <c r="K73" s="26" t="str">
        <f>J44</f>
        <v>NS</v>
      </c>
      <c r="L73" s="26">
        <f>K44</f>
        <v>0</v>
      </c>
      <c r="M73" s="26">
        <f>L44</f>
        <v>0.5</v>
      </c>
      <c r="N73" s="26">
        <f>M44</f>
        <v>0.23479490806223474</v>
      </c>
      <c r="O73" s="26">
        <f>N44</f>
        <v>0.2347949080622348</v>
      </c>
      <c r="P73" s="26">
        <f>O44</f>
        <v>3.4393809114359416E-3</v>
      </c>
      <c r="Q73" s="26">
        <f>P44</f>
        <v>1.9844260236121576E-2</v>
      </c>
      <c r="R73" s="26">
        <f>Q44</f>
        <v>0.39285714285714279</v>
      </c>
      <c r="S73" s="26">
        <f>R44</f>
        <v>1.4925373134328358E-2</v>
      </c>
      <c r="T73" s="25">
        <f>AVERAGE(J73:S73)</f>
        <v>0.15623791170344542</v>
      </c>
    </row>
    <row r="74" spans="1:21" s="1" customFormat="1">
      <c r="A74" s="13" t="str">
        <f>A11</f>
        <v>Estonia</v>
      </c>
      <c r="B74" s="28">
        <f>B45</f>
        <v>0.26785714285714285</v>
      </c>
      <c r="C74" s="28">
        <f>C45</f>
        <v>0.39393939393939392</v>
      </c>
      <c r="D74" s="28">
        <f>D45</f>
        <v>0</v>
      </c>
      <c r="E74" s="28">
        <f>E45</f>
        <v>0.2637207484015211</v>
      </c>
      <c r="F74" s="28">
        <f>F45</f>
        <v>0.76470588235294112</v>
      </c>
      <c r="G74" s="28" t="str">
        <f>G45</f>
        <v>NS</v>
      </c>
      <c r="H74" s="28">
        <f>H45</f>
        <v>1</v>
      </c>
      <c r="I74" s="27">
        <f>AVERAGE(B74:H74)</f>
        <v>0.44837052792516657</v>
      </c>
      <c r="J74" s="26">
        <f>I45</f>
        <v>0</v>
      </c>
      <c r="K74" s="26">
        <f>J45</f>
        <v>0.11366803287989581</v>
      </c>
      <c r="L74" s="26">
        <f>K45</f>
        <v>0</v>
      </c>
      <c r="M74" s="26">
        <f>L45</f>
        <v>1</v>
      </c>
      <c r="N74" s="26">
        <f>M45</f>
        <v>0</v>
      </c>
      <c r="O74" s="26">
        <f>N45</f>
        <v>0</v>
      </c>
      <c r="P74" s="26">
        <f>O45</f>
        <v>6.0189165950128975E-3</v>
      </c>
      <c r="Q74" s="26">
        <f>P45</f>
        <v>0.25069078121075106</v>
      </c>
      <c r="R74" s="26">
        <f>Q45</f>
        <v>0.89285714285714268</v>
      </c>
      <c r="S74" s="26">
        <f>R45</f>
        <v>0</v>
      </c>
      <c r="T74" s="25">
        <f>AVERAGE(J74:S74)</f>
        <v>0.22632348735428023</v>
      </c>
    </row>
    <row r="75" spans="1:21" s="1" customFormat="1">
      <c r="A75" s="13" t="str">
        <f>A12</f>
        <v>Georgia</v>
      </c>
      <c r="B75" s="28">
        <f>B46</f>
        <v>1</v>
      </c>
      <c r="C75" s="28">
        <f>C46</f>
        <v>0.41414141414141414</v>
      </c>
      <c r="D75" s="28">
        <f>D46</f>
        <v>2.0989681894626679E-3</v>
      </c>
      <c r="E75" s="28">
        <f>E46</f>
        <v>0.23517159753117531</v>
      </c>
      <c r="F75" s="28" t="str">
        <f>F46</f>
        <v>NS</v>
      </c>
      <c r="G75" s="28">
        <f>G46</f>
        <v>0</v>
      </c>
      <c r="H75" s="28" t="str">
        <f>H46</f>
        <v>NS</v>
      </c>
      <c r="I75" s="27">
        <f>AVERAGE(B75:H75)</f>
        <v>0.33028239597241044</v>
      </c>
      <c r="J75" s="26" t="str">
        <f>I46</f>
        <v>NS</v>
      </c>
      <c r="K75" s="26">
        <f>J46</f>
        <v>0.64856245016650249</v>
      </c>
      <c r="L75" s="26">
        <f>K46</f>
        <v>0.5</v>
      </c>
      <c r="M75" s="26">
        <f>L46</f>
        <v>0</v>
      </c>
      <c r="N75" s="26">
        <f>M46</f>
        <v>0.56011315417256002</v>
      </c>
      <c r="O75" s="26">
        <f>N46</f>
        <v>0.56011315417256013</v>
      </c>
      <c r="P75" s="26" t="str">
        <f>O46</f>
        <v>NS</v>
      </c>
      <c r="Q75" s="26">
        <f>P46</f>
        <v>0.6886879343548522</v>
      </c>
      <c r="R75" s="26">
        <f>Q46</f>
        <v>0.48214285714285704</v>
      </c>
      <c r="S75" s="26">
        <f>R46</f>
        <v>0.5074626865671642</v>
      </c>
      <c r="T75" s="25">
        <f>AVERAGE(J75:S75)</f>
        <v>0.49338527957206196</v>
      </c>
    </row>
    <row r="76" spans="1:21" s="1" customFormat="1">
      <c r="A76" s="13" t="str">
        <f>A13</f>
        <v>Hungary</v>
      </c>
      <c r="B76" s="28">
        <f>B47</f>
        <v>0.26785714285714285</v>
      </c>
      <c r="C76" s="28">
        <f>C47</f>
        <v>0.43434343434343436</v>
      </c>
      <c r="D76" s="28">
        <f>D47</f>
        <v>6.792190686754988E-3</v>
      </c>
      <c r="E76" s="28">
        <f>E47</f>
        <v>0.28093596499446982</v>
      </c>
      <c r="F76" s="28">
        <f>F47</f>
        <v>0.94117647058823528</v>
      </c>
      <c r="G76" s="28" t="str">
        <f>G47</f>
        <v>NS</v>
      </c>
      <c r="H76" s="28">
        <f>H47</f>
        <v>0.8</v>
      </c>
      <c r="I76" s="27">
        <f>AVERAGE(B76:H76)</f>
        <v>0.45518420057833958</v>
      </c>
      <c r="J76" s="26">
        <f>I47</f>
        <v>4.2194092827004216E-3</v>
      </c>
      <c r="K76" s="26" t="str">
        <f>J47</f>
        <v>NS</v>
      </c>
      <c r="L76" s="26">
        <f>K47</f>
        <v>0</v>
      </c>
      <c r="M76" s="26">
        <f>L47</f>
        <v>0.75</v>
      </c>
      <c r="N76" s="26">
        <f>M47</f>
        <v>0.28854314002828851</v>
      </c>
      <c r="O76" s="26">
        <f>N47</f>
        <v>0.28854314002828851</v>
      </c>
      <c r="P76" s="26">
        <f>O47</f>
        <v>6.0189165950128975E-3</v>
      </c>
      <c r="Q76" s="26">
        <f>P47</f>
        <v>3.2864439420581093E-2</v>
      </c>
      <c r="R76" s="26">
        <f>Q47</f>
        <v>0.5714285714285714</v>
      </c>
      <c r="S76" s="26">
        <f>R47</f>
        <v>0.28358208955223879</v>
      </c>
      <c r="T76" s="25">
        <f>AVERAGE(J76:S76)</f>
        <v>0.24724441181507573</v>
      </c>
    </row>
    <row r="77" spans="1:21" s="1" customFormat="1">
      <c r="A77" s="13" t="str">
        <f>A14</f>
        <v>India</v>
      </c>
      <c r="B77" s="28">
        <f>B48</f>
        <v>0.75</v>
      </c>
      <c r="C77" s="28">
        <f>C48</f>
        <v>0.30303030303030304</v>
      </c>
      <c r="D77" s="28">
        <f>D48</f>
        <v>0.27438717672784346</v>
      </c>
      <c r="E77" s="28">
        <f>E48</f>
        <v>1</v>
      </c>
      <c r="F77" s="28">
        <f>F48</f>
        <v>1</v>
      </c>
      <c r="G77" s="28" t="str">
        <f>G48</f>
        <v>NS</v>
      </c>
      <c r="H77" s="28">
        <f>H48</f>
        <v>1</v>
      </c>
      <c r="I77" s="27">
        <f>AVERAGE(B77:H77)</f>
        <v>0.72123624662635777</v>
      </c>
      <c r="J77" s="26">
        <f>I48</f>
        <v>1</v>
      </c>
      <c r="K77" s="26">
        <f>J48</f>
        <v>0.12359917754871393</v>
      </c>
      <c r="L77" s="26">
        <f>K48</f>
        <v>0</v>
      </c>
      <c r="M77" s="26">
        <f>L48</f>
        <v>0.25</v>
      </c>
      <c r="N77" s="26">
        <f>M48</f>
        <v>5.7991513437057989E-2</v>
      </c>
      <c r="O77" s="26">
        <f>N48</f>
        <v>5.7991513437057982E-2</v>
      </c>
      <c r="P77" s="26">
        <f>O48</f>
        <v>0.43680137575236455</v>
      </c>
      <c r="Q77" s="26">
        <f>P48</f>
        <v>2.3905216444779366E-2</v>
      </c>
      <c r="R77" s="26">
        <f>Q48</f>
        <v>5.3571428571428562E-2</v>
      </c>
      <c r="S77" s="26">
        <f>R48</f>
        <v>0.26865671641791045</v>
      </c>
      <c r="T77" s="25">
        <f>AVERAGE(J77:S77)</f>
        <v>0.22725169416093122</v>
      </c>
    </row>
    <row r="78" spans="1:21" s="1" customFormat="1">
      <c r="A78" s="13" t="str">
        <f>A15</f>
        <v>Latvia</v>
      </c>
      <c r="B78" s="28">
        <f>B49</f>
        <v>0.3392857142857143</v>
      </c>
      <c r="C78" s="28">
        <f>C49</f>
        <v>0.68686868686868685</v>
      </c>
      <c r="D78" s="28">
        <f>D49</f>
        <v>1.783883048499387E-3</v>
      </c>
      <c r="E78" s="28">
        <f>E49</f>
        <v>0.45685749333092096</v>
      </c>
      <c r="F78" s="28">
        <f>F49</f>
        <v>0.82352941176470584</v>
      </c>
      <c r="G78" s="28">
        <f>G49</f>
        <v>1</v>
      </c>
      <c r="H78" s="28">
        <f>H49</f>
        <v>1</v>
      </c>
      <c r="I78" s="27">
        <f>AVERAGE(B78:H78)</f>
        <v>0.61547502704264667</v>
      </c>
      <c r="J78" s="26">
        <f>I49</f>
        <v>3.7974683544303796E-3</v>
      </c>
      <c r="K78" s="26" t="str">
        <f>J49</f>
        <v>NS</v>
      </c>
      <c r="L78" s="26">
        <f>K49</f>
        <v>0</v>
      </c>
      <c r="M78" s="26">
        <f>L49</f>
        <v>0.5</v>
      </c>
      <c r="N78" s="26">
        <f>M49</f>
        <v>0.23620933521923618</v>
      </c>
      <c r="O78" s="26">
        <f>N49</f>
        <v>0.23620933521923623</v>
      </c>
      <c r="P78" s="26">
        <f>O49</f>
        <v>6.0189165950128975E-3</v>
      </c>
      <c r="Q78" s="26">
        <f>P49</f>
        <v>0.14565017164866448</v>
      </c>
      <c r="R78" s="26">
        <f>Q49</f>
        <v>0.9821428571428571</v>
      </c>
      <c r="S78" s="26">
        <f>R49</f>
        <v>0.13432835820895522</v>
      </c>
      <c r="T78" s="25">
        <f>AVERAGE(J78:S78)</f>
        <v>0.24937293804315475</v>
      </c>
    </row>
    <row r="79" spans="1:21" s="1" customFormat="1">
      <c r="A79" s="13" t="str">
        <f>A16</f>
        <v>Lithuania</v>
      </c>
      <c r="B79" s="28">
        <f>B50</f>
        <v>0.21428571428571427</v>
      </c>
      <c r="C79" s="28">
        <f>C50</f>
        <v>8.0808080808080815E-2</v>
      </c>
      <c r="D79" s="28">
        <f>D50</f>
        <v>2.1445515727999951E-3</v>
      </c>
      <c r="E79" s="28">
        <f>E50</f>
        <v>0.35137565573443874</v>
      </c>
      <c r="F79" s="28">
        <f>F50</f>
        <v>1</v>
      </c>
      <c r="G79" s="28" t="str">
        <f>G50</f>
        <v>NS</v>
      </c>
      <c r="H79" s="28">
        <f>H50</f>
        <v>1</v>
      </c>
      <c r="I79" s="27">
        <f>AVERAGE(B79:H79)</f>
        <v>0.44143566706683895</v>
      </c>
      <c r="J79" s="26">
        <f>I50</f>
        <v>1.0970464135021098E-2</v>
      </c>
      <c r="K79" s="26" t="str">
        <f>J50</f>
        <v>NS</v>
      </c>
      <c r="L79" s="26">
        <f>K50</f>
        <v>0</v>
      </c>
      <c r="M79" s="26">
        <f>L50</f>
        <v>0.75</v>
      </c>
      <c r="N79" s="26">
        <f>M50</f>
        <v>0.24045261669024043</v>
      </c>
      <c r="O79" s="26">
        <f>N50</f>
        <v>0.24045261669024046</v>
      </c>
      <c r="P79" s="26">
        <f>O50</f>
        <v>3.4393809114359416E-3</v>
      </c>
      <c r="Q79" s="26">
        <f>P50</f>
        <v>5.7606966423846599E-2</v>
      </c>
      <c r="R79" s="26">
        <f>Q50</f>
        <v>0.80357142857142849</v>
      </c>
      <c r="S79" s="26">
        <f>R50</f>
        <v>7.4626865671641784E-2</v>
      </c>
      <c r="T79" s="25">
        <f>AVERAGE(J79:S79)</f>
        <v>0.24234670434376163</v>
      </c>
    </row>
    <row r="80" spans="1:21" s="1" customFormat="1">
      <c r="A80" s="13" t="str">
        <f>A17</f>
        <v>Mexico</v>
      </c>
      <c r="B80" s="28">
        <f>B51</f>
        <v>0.6964285714285714</v>
      </c>
      <c r="C80" s="28">
        <f>C51</f>
        <v>5.0505050505050504E-2</v>
      </c>
      <c r="D80" s="28">
        <f>D51</f>
        <v>0.13120230571948838</v>
      </c>
      <c r="E80" s="28" t="str">
        <f>E51</f>
        <v>NS</v>
      </c>
      <c r="F80" s="28">
        <f>F51</f>
        <v>0.76470588235294112</v>
      </c>
      <c r="G80" s="28" t="str">
        <f>G51</f>
        <v>NS</v>
      </c>
      <c r="H80" s="28">
        <f>H51</f>
        <v>0.8</v>
      </c>
      <c r="I80" s="27">
        <f>AVERAGE(B80:H80)</f>
        <v>0.48856836200121023</v>
      </c>
      <c r="J80" s="26">
        <f>I51</f>
        <v>0.10970464135021098</v>
      </c>
      <c r="K80" s="26">
        <f>J51</f>
        <v>1.350478325927338E-2</v>
      </c>
      <c r="L80" s="26">
        <f>K51</f>
        <v>0.5</v>
      </c>
      <c r="M80" s="26">
        <f>L51</f>
        <v>0.5</v>
      </c>
      <c r="N80" s="26">
        <f>M51</f>
        <v>4.8090523338048086E-2</v>
      </c>
      <c r="O80" s="26">
        <f>N51</f>
        <v>4.8090523338048093E-2</v>
      </c>
      <c r="P80" s="26">
        <f>O51</f>
        <v>1.2037833190025795E-2</v>
      </c>
      <c r="Q80" s="26">
        <f>P51</f>
        <v>2.9766390354182364E-2</v>
      </c>
      <c r="R80" s="26">
        <f>Q51</f>
        <v>0.23214285714285712</v>
      </c>
      <c r="S80" s="26">
        <f>R51</f>
        <v>0.65671641791044777</v>
      </c>
      <c r="T80" s="25">
        <f>AVERAGE(J80:S80)</f>
        <v>0.21500539698830937</v>
      </c>
    </row>
    <row r="81" spans="1:20" s="1" customFormat="1">
      <c r="A81" s="13" t="str">
        <f>A18</f>
        <v>Morocco</v>
      </c>
      <c r="B81" s="28">
        <f>B52</f>
        <v>0.7321428571428571</v>
      </c>
      <c r="C81" s="28">
        <f>C52</f>
        <v>8.0808080808080815E-2</v>
      </c>
      <c r="D81" s="28">
        <f>D52</f>
        <v>1.0221340647289376E-2</v>
      </c>
      <c r="E81" s="28" t="str">
        <f>E52</f>
        <v>NS</v>
      </c>
      <c r="F81" s="28">
        <f>F52</f>
        <v>5.8823529411764705E-2</v>
      </c>
      <c r="G81" s="28" t="str">
        <f>G52</f>
        <v>NS</v>
      </c>
      <c r="H81" s="28">
        <f>H52</f>
        <v>0.4</v>
      </c>
      <c r="I81" s="27">
        <f>AVERAGE(B81:H81)</f>
        <v>0.25639916160199838</v>
      </c>
      <c r="J81" s="26" t="str">
        <f>I52</f>
        <v>NS</v>
      </c>
      <c r="K81" s="26">
        <f>J52</f>
        <v>0.15872583595455642</v>
      </c>
      <c r="L81" s="26">
        <f>K52</f>
        <v>1</v>
      </c>
      <c r="M81" s="26">
        <f>L52</f>
        <v>0.25</v>
      </c>
      <c r="N81" s="26">
        <f>M52</f>
        <v>0.48231966053748232</v>
      </c>
      <c r="O81" s="26">
        <f>N52</f>
        <v>0.48231966053748232</v>
      </c>
      <c r="P81" s="26">
        <f>O52</f>
        <v>4.2992261392949269E-3</v>
      </c>
      <c r="Q81" s="26">
        <f>P52</f>
        <v>3.2696977308883865E-2</v>
      </c>
      <c r="R81" s="26">
        <f>Q52</f>
        <v>3.5714285714285719E-2</v>
      </c>
      <c r="S81" s="26">
        <f>R52</f>
        <v>0.74626865671641796</v>
      </c>
      <c r="T81" s="25">
        <f>AVERAGE(J81:S81)</f>
        <v>0.35470492254537811</v>
      </c>
    </row>
    <row r="82" spans="1:20" s="1" customFormat="1">
      <c r="A82" s="13" t="str">
        <f>A19</f>
        <v>Poland</v>
      </c>
      <c r="B82" s="28">
        <f>B53</f>
        <v>0.25</v>
      </c>
      <c r="C82" s="28">
        <f>C53</f>
        <v>0</v>
      </c>
      <c r="D82" s="28">
        <f>D53</f>
        <v>2.5425664830980282E-2</v>
      </c>
      <c r="E82" s="28">
        <f>E53</f>
        <v>0.25168463575574102</v>
      </c>
      <c r="F82" s="28">
        <f>F53</f>
        <v>1</v>
      </c>
      <c r="G82" s="28" t="str">
        <f>G53</f>
        <v>NS</v>
      </c>
      <c r="H82" s="28">
        <f>H53</f>
        <v>1</v>
      </c>
      <c r="I82" s="27">
        <f>AVERAGE(B82:H82)</f>
        <v>0.42118505009778689</v>
      </c>
      <c r="J82" s="26">
        <f>I53</f>
        <v>3.4177215189873419E-2</v>
      </c>
      <c r="K82" s="26" t="str">
        <f>J53</f>
        <v>NS</v>
      </c>
      <c r="L82" s="26">
        <f>K53</f>
        <v>0</v>
      </c>
      <c r="M82" s="26">
        <f>L53</f>
        <v>0.25</v>
      </c>
      <c r="N82" s="26">
        <f>M53</f>
        <v>0.49222065063649212</v>
      </c>
      <c r="O82" s="26">
        <f>N53</f>
        <v>0.49222065063649217</v>
      </c>
      <c r="P82" s="26">
        <f>O53</f>
        <v>1.117798796216681E-2</v>
      </c>
      <c r="Q82" s="26">
        <f>P53</f>
        <v>1.4611069245583185E-2</v>
      </c>
      <c r="R82" s="26">
        <f>Q53</f>
        <v>0.8571428571428571</v>
      </c>
      <c r="S82" s="26">
        <f>R53</f>
        <v>0.1044776119402985</v>
      </c>
      <c r="T82" s="25">
        <f>AVERAGE(J82:S82)</f>
        <v>0.25066978252819594</v>
      </c>
    </row>
    <row r="83" spans="1:20" s="1" customFormat="1">
      <c r="A83" s="13" t="str">
        <f>A20</f>
        <v>Romania</v>
      </c>
      <c r="B83" s="28">
        <f>B54</f>
        <v>0.44642857142857145</v>
      </c>
      <c r="C83" s="28">
        <f>C54</f>
        <v>0.22222222222222221</v>
      </c>
      <c r="D83" s="28">
        <f>D54</f>
        <v>1.138571619359023E-2</v>
      </c>
      <c r="E83" s="28">
        <f>E54</f>
        <v>0.20576410899272943</v>
      </c>
      <c r="F83" s="28">
        <f>F54</f>
        <v>0.82352941176470584</v>
      </c>
      <c r="G83" s="28" t="str">
        <f>G54</f>
        <v>NS</v>
      </c>
      <c r="H83" s="28">
        <f>H54</f>
        <v>0.9</v>
      </c>
      <c r="I83" s="27">
        <f>AVERAGE(B83:H83)</f>
        <v>0.43488833843363656</v>
      </c>
      <c r="J83" s="26">
        <f>I54</f>
        <v>0.11434599156118143</v>
      </c>
      <c r="K83" s="26" t="str">
        <f>J54</f>
        <v>NS</v>
      </c>
      <c r="L83" s="26">
        <f>K54</f>
        <v>0</v>
      </c>
      <c r="M83" s="26">
        <f>L54</f>
        <v>0.25</v>
      </c>
      <c r="N83" s="26">
        <f>M54</f>
        <v>0.42715700141442708</v>
      </c>
      <c r="O83" s="26">
        <f>N54</f>
        <v>0.42715700141442708</v>
      </c>
      <c r="P83" s="26">
        <f>O54</f>
        <v>2.5795356835769563E-3</v>
      </c>
      <c r="Q83" s="26">
        <f>P54</f>
        <v>8.7917608641044954E-3</v>
      </c>
      <c r="R83" s="26">
        <f>Q54</f>
        <v>0.35714285714285715</v>
      </c>
      <c r="S83" s="26">
        <f>R54</f>
        <v>0.34328358208955223</v>
      </c>
      <c r="T83" s="25">
        <f>AVERAGE(J83:S83)</f>
        <v>0.21449530335223629</v>
      </c>
    </row>
    <row r="84" spans="1:20" s="1" customFormat="1">
      <c r="A84" s="13" t="str">
        <f>A21</f>
        <v>Russia</v>
      </c>
      <c r="B84" s="28">
        <f>B55</f>
        <v>0.8035714285714286</v>
      </c>
      <c r="C84" s="28">
        <f>C55</f>
        <v>0</v>
      </c>
      <c r="D84" s="28">
        <f>D55</f>
        <v>0.38609045715868373</v>
      </c>
      <c r="E84" s="28" t="str">
        <f>E55</f>
        <v>NS</v>
      </c>
      <c r="F84" s="28">
        <f>F55</f>
        <v>0.70588235294117652</v>
      </c>
      <c r="G84" s="28" t="str">
        <f>G55</f>
        <v>NS</v>
      </c>
      <c r="H84" s="28">
        <f>H55</f>
        <v>0.3</v>
      </c>
      <c r="I84" s="27">
        <f>AVERAGE(B84:H84)</f>
        <v>0.43910884773425779</v>
      </c>
      <c r="J84" s="26" t="str">
        <f>I55</f>
        <v>NS</v>
      </c>
      <c r="K84" s="26">
        <f>J55</f>
        <v>1</v>
      </c>
      <c r="L84" s="26">
        <f>K55</f>
        <v>1</v>
      </c>
      <c r="M84" s="26">
        <f>L55</f>
        <v>0</v>
      </c>
      <c r="N84" s="26">
        <f>M55</f>
        <v>0.29278642149929274</v>
      </c>
      <c r="O84" s="26">
        <f>N55</f>
        <v>0.29278642149929279</v>
      </c>
      <c r="P84" s="26">
        <f>O55</f>
        <v>0.36973344797936369</v>
      </c>
      <c r="Q84" s="26">
        <f>P55</f>
        <v>0.1252197940216026</v>
      </c>
      <c r="R84" s="26">
        <f>Q55</f>
        <v>1</v>
      </c>
      <c r="S84" s="26">
        <f>R55</f>
        <v>0.92537313432835822</v>
      </c>
      <c r="T84" s="25">
        <f>AVERAGE(J84:S84)</f>
        <v>0.55621102436976777</v>
      </c>
    </row>
    <row r="85" spans="1:20" s="1" customFormat="1">
      <c r="A85" s="13" t="str">
        <f>A22</f>
        <v>Slovakia</v>
      </c>
      <c r="B85" s="28">
        <f>B56</f>
        <v>0.23214285714285715</v>
      </c>
      <c r="C85" s="28">
        <f>C56</f>
        <v>1.0101010101010102E-2</v>
      </c>
      <c r="D85" s="28">
        <f>D56</f>
        <v>4.4285189905439804E-3</v>
      </c>
      <c r="E85" s="28">
        <f>E56</f>
        <v>0.37092464613764203</v>
      </c>
      <c r="F85" s="28">
        <f>F56</f>
        <v>0.94117647058823528</v>
      </c>
      <c r="G85" s="28" t="str">
        <f>G56</f>
        <v>NS</v>
      </c>
      <c r="H85" s="28">
        <f>H56</f>
        <v>1</v>
      </c>
      <c r="I85" s="27">
        <f>AVERAGE(B85:H85)</f>
        <v>0.42646225049338143</v>
      </c>
      <c r="J85" s="26" t="str">
        <f>I56</f>
        <v>NS</v>
      </c>
      <c r="K85" s="26" t="str">
        <f>J56</f>
        <v>NS</v>
      </c>
      <c r="L85" s="26">
        <f>K56</f>
        <v>0</v>
      </c>
      <c r="M85" s="26">
        <f>L56</f>
        <v>0.5</v>
      </c>
      <c r="N85" s="26">
        <f>M56</f>
        <v>0.10749646393210746</v>
      </c>
      <c r="O85" s="26">
        <f>N56</f>
        <v>0.10749646393210749</v>
      </c>
      <c r="P85" s="26">
        <f>O56</f>
        <v>6.0189165950128975E-3</v>
      </c>
      <c r="Q85" s="26">
        <f>P56</f>
        <v>6.1081805241564091E-2</v>
      </c>
      <c r="R85" s="26">
        <f>Q56</f>
        <v>0.39285714285714279</v>
      </c>
      <c r="S85" s="26">
        <f>R56</f>
        <v>4.4776119402985072E-2</v>
      </c>
      <c r="T85" s="25">
        <f>AVERAGE(J85:S85)</f>
        <v>0.15246586399511494</v>
      </c>
    </row>
    <row r="86" spans="1:20" s="1" customFormat="1">
      <c r="A86" s="13" t="str">
        <f>A23</f>
        <v>Slovenia</v>
      </c>
      <c r="B86" s="28">
        <f>B57</f>
        <v>0</v>
      </c>
      <c r="C86" s="28">
        <f>C57</f>
        <v>1.0101010101010102E-2</v>
      </c>
      <c r="D86" s="28">
        <f>D57</f>
        <v>9.3805804657342239E-4</v>
      </c>
      <c r="E86" s="28">
        <f>E57</f>
        <v>0.3083930777274837</v>
      </c>
      <c r="F86" s="28">
        <f>F57</f>
        <v>1</v>
      </c>
      <c r="G86" s="28" t="str">
        <f>G57</f>
        <v>NS</v>
      </c>
      <c r="H86" s="28">
        <f>H57</f>
        <v>1</v>
      </c>
      <c r="I86" s="27">
        <f>AVERAGE(B86:H86)</f>
        <v>0.38657202431251125</v>
      </c>
      <c r="J86" s="26">
        <f>I57</f>
        <v>3.7974683544303796E-3</v>
      </c>
      <c r="K86" s="26" t="str">
        <f>J57</f>
        <v>NS</v>
      </c>
      <c r="L86" s="26">
        <f>K57</f>
        <v>0</v>
      </c>
      <c r="M86" s="26">
        <f>L57</f>
        <v>1</v>
      </c>
      <c r="N86" s="26">
        <f>M57</f>
        <v>8.7694483734087683E-2</v>
      </c>
      <c r="O86" s="26">
        <f>N57</f>
        <v>8.7694483734087711E-2</v>
      </c>
      <c r="P86" s="26">
        <f>O57</f>
        <v>0</v>
      </c>
      <c r="Q86" s="26">
        <f>P57</f>
        <v>2.0221049987440339E-2</v>
      </c>
      <c r="R86" s="26">
        <f>Q57</f>
        <v>0.9464285714285714</v>
      </c>
      <c r="S86" s="26">
        <f>R57</f>
        <v>0.1044776119402985</v>
      </c>
      <c r="T86" s="25">
        <f>AVERAGE(J86:S86)</f>
        <v>0.25003485213099069</v>
      </c>
    </row>
    <row r="87" spans="1:20" s="1" customFormat="1">
      <c r="A87" s="13" t="str">
        <f>A24</f>
        <v>South Africa</v>
      </c>
      <c r="B87" s="28">
        <f>B58</f>
        <v>0.5535714285714286</v>
      </c>
      <c r="C87" s="28">
        <f>C58</f>
        <v>2.0202020202020204E-2</v>
      </c>
      <c r="D87" s="28">
        <f>D58</f>
        <v>2.6110215289519793E-2</v>
      </c>
      <c r="E87" s="28">
        <f>E58</f>
        <v>0</v>
      </c>
      <c r="F87" s="28">
        <f>F58</f>
        <v>0.94117647058823528</v>
      </c>
      <c r="G87" s="28" t="str">
        <f>G58</f>
        <v>NS</v>
      </c>
      <c r="H87" s="28">
        <f>H58</f>
        <v>1</v>
      </c>
      <c r="I87" s="27">
        <f>AVERAGE(B87:H87)</f>
        <v>0.42351002244186731</v>
      </c>
      <c r="J87" s="26">
        <f>I58</f>
        <v>1.2658227848101266E-3</v>
      </c>
      <c r="K87" s="26">
        <f>J58</f>
        <v>9.6951211209302963E-3</v>
      </c>
      <c r="L87" s="26">
        <f>K58</f>
        <v>0</v>
      </c>
      <c r="M87" s="26">
        <f>L58</f>
        <v>0.75</v>
      </c>
      <c r="N87" s="26">
        <f>M58</f>
        <v>0.18104667609618103</v>
      </c>
      <c r="O87" s="26">
        <f>N58</f>
        <v>0.18104667609618103</v>
      </c>
      <c r="P87" s="26">
        <f>O58</f>
        <v>1.8916595012897677E-2</v>
      </c>
      <c r="Q87" s="26">
        <f>P58</f>
        <v>5.3211085991794346E-2</v>
      </c>
      <c r="R87" s="26">
        <f>Q58</f>
        <v>0.12499999999999997</v>
      </c>
      <c r="S87" s="26">
        <f>R58</f>
        <v>0.23880597014925373</v>
      </c>
      <c r="T87" s="25">
        <f>AVERAGE(J87:S87)</f>
        <v>0.15589879472520482</v>
      </c>
    </row>
    <row r="88" spans="1:20" s="1" customFormat="1">
      <c r="A88" s="13" t="str">
        <f>A25</f>
        <v>Tunisia</v>
      </c>
      <c r="B88" s="28">
        <f>B59</f>
        <v>0.5714285714285714</v>
      </c>
      <c r="C88" s="28">
        <f>C59</f>
        <v>0.14141414141414141</v>
      </c>
      <c r="D88" s="28">
        <f>D59</f>
        <v>1.1560319211636718E-2</v>
      </c>
      <c r="E88" s="28" t="str">
        <f>E59</f>
        <v>NS</v>
      </c>
      <c r="F88" s="28">
        <f>F59</f>
        <v>0.23529411764705882</v>
      </c>
      <c r="G88" s="28" t="str">
        <f>G59</f>
        <v>NS</v>
      </c>
      <c r="H88" s="28">
        <f>H59</f>
        <v>0.2</v>
      </c>
      <c r="I88" s="27">
        <f>AVERAGE(B88:H88)</f>
        <v>0.23193942994028166</v>
      </c>
      <c r="J88" s="26" t="str">
        <f>I59</f>
        <v>NS</v>
      </c>
      <c r="K88" s="26">
        <f>J59</f>
        <v>0.22243555119819777</v>
      </c>
      <c r="L88" s="26">
        <f>K59</f>
        <v>0.5</v>
      </c>
      <c r="M88" s="26">
        <f>L59</f>
        <v>0.75</v>
      </c>
      <c r="N88" s="26">
        <f>M59</f>
        <v>0.71360924912366996</v>
      </c>
      <c r="O88" s="26" t="str">
        <f>N59</f>
        <v>NS</v>
      </c>
      <c r="P88" s="26">
        <f>O59</f>
        <v>0</v>
      </c>
      <c r="Q88" s="26">
        <f>P59</f>
        <v>66.486058779201201</v>
      </c>
      <c r="R88" s="26">
        <f>Q59</f>
        <v>0.24464285714285713</v>
      </c>
      <c r="S88" s="26">
        <f>R59</f>
        <v>0.4925373134328358</v>
      </c>
      <c r="T88" s="25">
        <f>AVERAGE(J88:S88)</f>
        <v>8.6761604687623457</v>
      </c>
    </row>
    <row r="89" spans="1:20" s="1" customFormat="1">
      <c r="A89" s="13" t="str">
        <f>A26</f>
        <v>Turkey</v>
      </c>
      <c r="B89" s="28">
        <f>B60</f>
        <v>0.75</v>
      </c>
      <c r="C89" s="28">
        <f>C60</f>
        <v>0.10101010101010101</v>
      </c>
      <c r="D89" s="28">
        <f>D60</f>
        <v>4.3237571797160874E-2</v>
      </c>
      <c r="E89" s="28">
        <f>E60</f>
        <v>0.22658068212536037</v>
      </c>
      <c r="F89" s="28">
        <f>F60</f>
        <v>0.82352941176470584</v>
      </c>
      <c r="G89" s="28" t="str">
        <f>G60</f>
        <v>NS</v>
      </c>
      <c r="H89" s="28">
        <f>H60</f>
        <v>0.4</v>
      </c>
      <c r="I89" s="27">
        <f>AVERAGE(B89:H89)</f>
        <v>0.3907262944495547</v>
      </c>
      <c r="J89" s="26">
        <f>I60</f>
        <v>0.17426160337552743</v>
      </c>
      <c r="K89" s="26">
        <f>J60</f>
        <v>0.36253670847006819</v>
      </c>
      <c r="L89" s="26">
        <f>K60</f>
        <v>0.5</v>
      </c>
      <c r="M89" s="26">
        <f>L60</f>
        <v>0.5</v>
      </c>
      <c r="N89" s="26">
        <f>M60</f>
        <v>0.36775106082036774</v>
      </c>
      <c r="O89" s="26">
        <f>N60</f>
        <v>0.36775106082036774</v>
      </c>
      <c r="P89" s="26">
        <f>O60</f>
        <v>1</v>
      </c>
      <c r="Q89" s="26">
        <f>P60</f>
        <v>699.55145273381891</v>
      </c>
      <c r="R89" s="26">
        <f>Q60</f>
        <v>0.12499999999999997</v>
      </c>
      <c r="S89" s="26">
        <f>R60</f>
        <v>0.55223880597014929</v>
      </c>
      <c r="T89" s="25">
        <f>AVERAGE(J89:S89)</f>
        <v>70.350099197327538</v>
      </c>
    </row>
    <row r="90" spans="1:20" s="1" customFormat="1">
      <c r="A90" s="13" t="str">
        <f>A27</f>
        <v>Ukraine</v>
      </c>
      <c r="B90" s="28" t="str">
        <f>B61</f>
        <v>NS</v>
      </c>
      <c r="C90" s="28" t="str">
        <f>C61</f>
        <v>NS</v>
      </c>
      <c r="D90" s="28">
        <f>D61</f>
        <v>7.1805024675005144E-2</v>
      </c>
      <c r="E90" s="28" t="str">
        <f>E61</f>
        <v>NS</v>
      </c>
      <c r="F90" s="28">
        <f>F61</f>
        <v>0.76470588235294112</v>
      </c>
      <c r="G90" s="28" t="str">
        <f>G61</f>
        <v>NS</v>
      </c>
      <c r="H90" s="28">
        <f>H61</f>
        <v>0.5</v>
      </c>
      <c r="I90" s="27">
        <f>AVERAGE(B90:H90)</f>
        <v>0.44550363567598206</v>
      </c>
      <c r="J90" s="26">
        <f>I61</f>
        <v>1.0126582278481013E-2</v>
      </c>
      <c r="K90" s="26" t="str">
        <f>J61</f>
        <v>NS</v>
      </c>
      <c r="L90" s="26" t="str">
        <f>K61</f>
        <v>NS</v>
      </c>
      <c r="M90" s="26" t="str">
        <f>L61</f>
        <v>NS</v>
      </c>
      <c r="N90" s="26">
        <f>M61</f>
        <v>0.36633663366336627</v>
      </c>
      <c r="O90" s="26">
        <f>N61</f>
        <v>0.36633663366336633</v>
      </c>
      <c r="P90" s="26">
        <f>O61</f>
        <v>1.9776440240756664E-2</v>
      </c>
      <c r="Q90" s="26">
        <f>P61</f>
        <v>21.380138993552706</v>
      </c>
      <c r="R90" s="26">
        <f>Q61</f>
        <v>0.63035714285714273</v>
      </c>
      <c r="S90" s="26">
        <f>R61</f>
        <v>0.61194029850746268</v>
      </c>
      <c r="T90" s="25">
        <f>AVERAGE(J90:S90)</f>
        <v>3.3407161035376118</v>
      </c>
    </row>
    <row r="91" spans="1:20" s="1" customFormat="1">
      <c r="A91" s="13" t="str">
        <f>A28</f>
        <v>Vietnam</v>
      </c>
      <c r="B91" s="28" t="str">
        <f>B62</f>
        <v>NS</v>
      </c>
      <c r="C91" s="28" t="str">
        <f>C62</f>
        <v>NS</v>
      </c>
      <c r="D91" s="28">
        <f>D62</f>
        <v>0.13098345216557059</v>
      </c>
      <c r="E91" s="28" t="str">
        <f>E62</f>
        <v>NS</v>
      </c>
      <c r="F91" s="28">
        <f>F62</f>
        <v>0</v>
      </c>
      <c r="G91" s="28" t="str">
        <f>G62</f>
        <v>NS</v>
      </c>
      <c r="H91" s="28">
        <f>H62</f>
        <v>0</v>
      </c>
      <c r="I91" s="27">
        <f>AVERAGE(B91:H91)</f>
        <v>4.3661150721856862E-2</v>
      </c>
      <c r="J91" s="26">
        <f>I62</f>
        <v>0.1021097046413502</v>
      </c>
      <c r="K91" s="26" t="str">
        <f>J62</f>
        <v>NS</v>
      </c>
      <c r="L91" s="26" t="str">
        <f>K62</f>
        <v>NS</v>
      </c>
      <c r="M91" s="26" t="str">
        <f>L62</f>
        <v>NS</v>
      </c>
      <c r="N91" s="26">
        <f>M62</f>
        <v>0.12588401697312587</v>
      </c>
      <c r="O91" s="26">
        <f>N62</f>
        <v>0.12588401697312587</v>
      </c>
      <c r="P91" s="26">
        <f>O62</f>
        <v>8.598452278589854E-4</v>
      </c>
      <c r="Q91" s="26">
        <f>P62</f>
        <v>1</v>
      </c>
      <c r="R91" s="26">
        <f>Q62</f>
        <v>3.0357142857142857E-2</v>
      </c>
      <c r="S91" s="26">
        <f>R62</f>
        <v>0.9850746268656716</v>
      </c>
      <c r="T91" s="25">
        <f>AVERAGE(J91:S91)</f>
        <v>0.3385956219340393</v>
      </c>
    </row>
    <row r="92" spans="1:20" s="1" customFormat="1">
      <c r="A92" s="2"/>
      <c r="B92" s="24"/>
      <c r="F92" s="3"/>
      <c r="G92" s="3"/>
      <c r="H92" s="3"/>
      <c r="I92" s="3"/>
      <c r="J92" s="3"/>
      <c r="K92" s="3"/>
      <c r="L92" s="3"/>
    </row>
    <row r="93" spans="1:20" s="1" customFormat="1">
      <c r="A93" s="23" t="s">
        <v>6</v>
      </c>
      <c r="B93" s="23"/>
      <c r="C93" s="23"/>
      <c r="D93" s="23"/>
      <c r="E93" s="23"/>
      <c r="F93" s="3"/>
      <c r="G93" s="3"/>
      <c r="H93" s="3"/>
      <c r="I93" s="3"/>
      <c r="J93" s="3"/>
      <c r="K93" s="3"/>
      <c r="L93" s="3"/>
    </row>
    <row r="94" spans="1:20" s="17" customFormat="1" ht="28">
      <c r="A94" s="22" t="str">
        <f>A65</f>
        <v>Choices</v>
      </c>
      <c r="B94" s="21" t="s">
        <v>5</v>
      </c>
      <c r="C94" s="20" t="s">
        <v>4</v>
      </c>
      <c r="D94" s="19" t="s">
        <v>3</v>
      </c>
      <c r="E94" s="19" t="s">
        <v>2</v>
      </c>
      <c r="F94" s="18"/>
      <c r="G94" s="18"/>
      <c r="H94" s="18"/>
      <c r="I94" s="18"/>
      <c r="J94" s="18"/>
      <c r="K94" s="18"/>
      <c r="L94" s="18"/>
    </row>
    <row r="95" spans="1:20" s="1" customFormat="1">
      <c r="A95" s="13" t="str">
        <f>A68</f>
        <v>Algeria</v>
      </c>
      <c r="B95" s="16">
        <f>I68</f>
        <v>0.43594721899445793</v>
      </c>
      <c r="C95" s="15">
        <f>T68</f>
        <v>0.40585692801158935</v>
      </c>
      <c r="D95" s="14">
        <f>IF(ISERROR(SQRT((B$120-B95)^2+(C$120-C95)^2)),"NS",SQRT((B$120-B95)^2+(C$120-C95)^2))</f>
        <v>0.69489235553076156</v>
      </c>
      <c r="E95" s="13">
        <f>IF(ISERROR(RANK(D95,$D$95:$D$118,1)),"NS",RANK(D95,$D$95:$D$118,1))</f>
        <v>17</v>
      </c>
      <c r="F95" s="3"/>
      <c r="G95" s="3"/>
      <c r="H95" s="3"/>
      <c r="I95" s="3"/>
      <c r="J95" s="3"/>
      <c r="K95" s="3"/>
      <c r="L95" s="3"/>
    </row>
    <row r="96" spans="1:20" s="1" customFormat="1">
      <c r="A96" s="13" t="str">
        <f>A69</f>
        <v>Argentina</v>
      </c>
      <c r="B96" s="16">
        <f>I69</f>
        <v>0.4546183202885864</v>
      </c>
      <c r="C96" s="15">
        <f>T69</f>
        <v>0.21175302796521769</v>
      </c>
      <c r="D96" s="14">
        <f>IF(ISERROR(SQRT((B$120-B96)^2+(C$120-C96)^2)),"NS",SQRT((B$120-B96)^2+(C$120-C96)^2))</f>
        <v>0.5850474522782585</v>
      </c>
      <c r="E96" s="13">
        <f>IF(ISERROR(RANK(D96,$D$95:$D$118,1)),"NS",RANK(D96,$D$95:$D$118,1))</f>
        <v>7</v>
      </c>
      <c r="F96" s="3"/>
      <c r="G96" s="3"/>
      <c r="H96" s="3"/>
      <c r="I96" s="3"/>
      <c r="J96" s="3"/>
      <c r="K96" s="3"/>
      <c r="L96" s="3"/>
    </row>
    <row r="97" spans="1:12" s="1" customFormat="1">
      <c r="A97" s="13" t="str">
        <f>A70</f>
        <v>Brazil</v>
      </c>
      <c r="B97" s="16">
        <f>I70</f>
        <v>0.67001429548349767</v>
      </c>
      <c r="C97" s="15">
        <f>T70</f>
        <v>0.30839396797438756</v>
      </c>
      <c r="D97" s="14">
        <f>IF(ISERROR(SQRT((B$120-B97)^2+(C$120-C97)^2)),"NS",SQRT((B$120-B97)^2+(C$120-C97)^2))</f>
        <v>0.45166071853576106</v>
      </c>
      <c r="E97" s="13">
        <f>IF(ISERROR(RANK(D97,$D$95:$D$118,1)),"NS",RANK(D97,$D$95:$D$118,1))</f>
        <v>3</v>
      </c>
      <c r="F97" s="3"/>
      <c r="G97" s="3"/>
      <c r="H97" s="3"/>
      <c r="I97" s="3"/>
      <c r="J97" s="3"/>
      <c r="K97" s="3"/>
      <c r="L97" s="3"/>
    </row>
    <row r="98" spans="1:12" s="1" customFormat="1">
      <c r="A98" s="13" t="str">
        <f>A71</f>
        <v>Bulgaria</v>
      </c>
      <c r="B98" s="16">
        <f>I71</f>
        <v>0.50401628755130157</v>
      </c>
      <c r="C98" s="15">
        <f>T71</f>
        <v>0.20879572662786344</v>
      </c>
      <c r="D98" s="14">
        <f>IF(ISERROR(SQRT((B$120-B98)^2+(C$120-C98)^2)),"NS",SQRT((B$120-B98)^2+(C$120-C98)^2))</f>
        <v>0.53814077941784955</v>
      </c>
      <c r="E98" s="13">
        <f>IF(ISERROR(RANK(D98,$D$95:$D$118,1)),"NS",RANK(D98,$D$95:$D$118,1))</f>
        <v>5</v>
      </c>
      <c r="F98" s="3"/>
      <c r="G98" s="3"/>
      <c r="H98" s="3"/>
      <c r="I98" s="3"/>
      <c r="J98" s="3"/>
      <c r="K98" s="3"/>
      <c r="L98" s="3"/>
    </row>
    <row r="99" spans="1:12" s="1" customFormat="1">
      <c r="A99" s="13" t="str">
        <f>A72</f>
        <v>China</v>
      </c>
      <c r="B99" s="16">
        <f>I72</f>
        <v>0.5143939393939394</v>
      </c>
      <c r="C99" s="15">
        <f>T72</f>
        <v>0.39932329609933931</v>
      </c>
      <c r="D99" s="14">
        <f>IF(ISERROR(SQRT((B$120-B99)^2+(C$120-C99)^2)),"NS",SQRT((B$120-B99)^2+(C$120-C99)^2))</f>
        <v>0.62870687995677099</v>
      </c>
      <c r="E99" s="13">
        <f>IF(ISERROR(RANK(D99,$D$95:$D$118,1)),"NS",RANK(D99,$D$95:$D$118,1))</f>
        <v>14</v>
      </c>
      <c r="F99" s="3"/>
      <c r="G99" s="3"/>
      <c r="H99" s="3"/>
      <c r="I99" s="3"/>
      <c r="J99" s="3"/>
      <c r="K99" s="3"/>
      <c r="L99" s="3"/>
    </row>
    <row r="100" spans="1:12" s="1" customFormat="1">
      <c r="A100" s="13" t="str">
        <f>A73</f>
        <v>Czech Republic</v>
      </c>
      <c r="B100" s="16">
        <f>I73</f>
        <v>0.59518619588256227</v>
      </c>
      <c r="C100" s="15">
        <f>T73</f>
        <v>0.15623791170344542</v>
      </c>
      <c r="D100" s="14">
        <f>IF(ISERROR(SQRT((B$120-B100)^2+(C$120-C100)^2)),"NS",SQRT((B$120-B100)^2+(C$120-C100)^2))</f>
        <v>0.43391762012792801</v>
      </c>
      <c r="E100" s="13">
        <f>IF(ISERROR(RANK(D100,$D$95:$D$118,1)),"NS",RANK(D100,$D$95:$D$118,1))</f>
        <v>2</v>
      </c>
      <c r="F100" s="3"/>
      <c r="G100" s="3"/>
      <c r="H100" s="3"/>
      <c r="I100" s="3"/>
      <c r="J100" s="3"/>
      <c r="K100" s="3"/>
      <c r="L100" s="3"/>
    </row>
    <row r="101" spans="1:12" s="1" customFormat="1">
      <c r="A101" s="13" t="str">
        <f>A74</f>
        <v>Estonia</v>
      </c>
      <c r="B101" s="16">
        <f>I74</f>
        <v>0.44837052792516657</v>
      </c>
      <c r="C101" s="15">
        <f>T74</f>
        <v>0.22632348735428023</v>
      </c>
      <c r="D101" s="14">
        <f>IF(ISERROR(SQRT((B$120-B101)^2+(C$120-C101)^2)),"NS",SQRT((B$120-B101)^2+(C$120-C101)^2))</f>
        <v>0.59625279486956073</v>
      </c>
      <c r="E101" s="13">
        <f>IF(ISERROR(RANK(D101,$D$95:$D$118,1)),"NS",RANK(D101,$D$95:$D$118,1))</f>
        <v>9</v>
      </c>
      <c r="F101" s="3"/>
      <c r="G101" s="3"/>
      <c r="H101" s="3"/>
      <c r="I101" s="3"/>
      <c r="J101" s="3"/>
      <c r="K101" s="3"/>
      <c r="L101" s="3"/>
    </row>
    <row r="102" spans="1:12" s="1" customFormat="1">
      <c r="A102" s="13" t="str">
        <f>A75</f>
        <v>Georgia</v>
      </c>
      <c r="B102" s="16">
        <f>I75</f>
        <v>0.33028239597241044</v>
      </c>
      <c r="C102" s="15">
        <f>T75</f>
        <v>0.49338527957206196</v>
      </c>
      <c r="D102" s="14">
        <f>IF(ISERROR(SQRT((B$120-B102)^2+(C$120-C102)^2)),"NS",SQRT((B$120-B102)^2+(C$120-C102)^2))</f>
        <v>0.83183574294620033</v>
      </c>
      <c r="E102" s="13">
        <f>IF(ISERROR(RANK(D102,$D$95:$D$118,1)),"NS",RANK(D102,$D$95:$D$118,1))</f>
        <v>20</v>
      </c>
      <c r="F102" s="3"/>
      <c r="G102" s="3"/>
      <c r="H102" s="3"/>
      <c r="I102" s="3"/>
      <c r="J102" s="3"/>
      <c r="K102" s="3"/>
      <c r="L102" s="3"/>
    </row>
    <row r="103" spans="1:12" s="1" customFormat="1">
      <c r="A103" s="13" t="str">
        <f>A76</f>
        <v>Hungary</v>
      </c>
      <c r="B103" s="16">
        <f>I76</f>
        <v>0.45518420057833958</v>
      </c>
      <c r="C103" s="15">
        <f>T76</f>
        <v>0.24724441181507573</v>
      </c>
      <c r="D103" s="14">
        <f>IF(ISERROR(SQRT((B$120-B103)^2+(C$120-C103)^2)),"NS",SQRT((B$120-B103)^2+(C$120-C103)^2))</f>
        <v>0.59829261609453754</v>
      </c>
      <c r="E103" s="13">
        <f>IF(ISERROR(RANK(D103,$D$95:$D$118,1)),"NS",RANK(D103,$D$95:$D$118,1))</f>
        <v>11</v>
      </c>
      <c r="F103" s="3"/>
      <c r="G103" s="3"/>
      <c r="H103" s="3"/>
      <c r="I103" s="3"/>
      <c r="J103" s="3"/>
      <c r="K103" s="3"/>
      <c r="L103" s="3"/>
    </row>
    <row r="104" spans="1:12" s="1" customFormat="1">
      <c r="A104" s="13" t="str">
        <f>A77</f>
        <v>India</v>
      </c>
      <c r="B104" s="16">
        <f>I77</f>
        <v>0.72123624662635777</v>
      </c>
      <c r="C104" s="15">
        <f>T77</f>
        <v>0.22725169416093122</v>
      </c>
      <c r="D104" s="14">
        <f>IF(ISERROR(SQRT((B$120-B104)^2+(C$120-C104)^2)),"NS",SQRT((B$120-B104)^2+(C$120-C104)^2))</f>
        <v>0.35965617288456797</v>
      </c>
      <c r="E104" s="13">
        <f>IF(ISERROR(RANK(D104,$D$95:$D$118,1)),"NS",RANK(D104,$D$95:$D$118,1))</f>
        <v>1</v>
      </c>
      <c r="F104" s="3"/>
      <c r="G104" s="3"/>
      <c r="H104" s="3"/>
      <c r="I104" s="3"/>
      <c r="J104" s="3"/>
      <c r="K104" s="3"/>
      <c r="L104" s="3"/>
    </row>
    <row r="105" spans="1:12" s="1" customFormat="1">
      <c r="A105" s="13" t="str">
        <f>A78</f>
        <v>Latvia</v>
      </c>
      <c r="B105" s="16">
        <f>I78</f>
        <v>0.61547502704264667</v>
      </c>
      <c r="C105" s="15">
        <f>T78</f>
        <v>0.24937293804315475</v>
      </c>
      <c r="D105" s="14">
        <f>IF(ISERROR(SQRT((B$120-B105)^2+(C$120-C105)^2)),"NS",SQRT((B$120-B105)^2+(C$120-C105)^2))</f>
        <v>0.45830810276071754</v>
      </c>
      <c r="E105" s="13">
        <f>IF(ISERROR(RANK(D105,$D$95:$D$118,1)),"NS",RANK(D105,$D$95:$D$118,1))</f>
        <v>4</v>
      </c>
      <c r="F105" s="3"/>
      <c r="G105" s="3"/>
      <c r="H105" s="3"/>
      <c r="I105" s="3"/>
      <c r="J105" s="3"/>
      <c r="K105" s="3"/>
      <c r="L105" s="3"/>
    </row>
    <row r="106" spans="1:12" s="1" customFormat="1">
      <c r="A106" s="13" t="str">
        <f>A79</f>
        <v>Lithuania</v>
      </c>
      <c r="B106" s="16">
        <f>I79</f>
        <v>0.44143566706683895</v>
      </c>
      <c r="C106" s="15">
        <f>T79</f>
        <v>0.24234670434376163</v>
      </c>
      <c r="D106" s="14">
        <f>IF(ISERROR(SQRT((B$120-B106)^2+(C$120-C106)^2)),"NS",SQRT((B$120-B106)^2+(C$120-C106)^2))</f>
        <v>0.60887276103579291</v>
      </c>
      <c r="E106" s="13">
        <f>IF(ISERROR(RANK(D106,$D$95:$D$118,1)),"NS",RANK(D106,$D$95:$D$118,1))</f>
        <v>13</v>
      </c>
      <c r="F106" s="3"/>
      <c r="G106" s="3"/>
      <c r="H106" s="3"/>
      <c r="I106" s="3"/>
      <c r="J106" s="3"/>
      <c r="K106" s="3"/>
      <c r="L106" s="3"/>
    </row>
    <row r="107" spans="1:12" s="1" customFormat="1">
      <c r="A107" s="13" t="str">
        <f>A80</f>
        <v>Mexico</v>
      </c>
      <c r="B107" s="16">
        <f>I80</f>
        <v>0.48856836200121023</v>
      </c>
      <c r="C107" s="15">
        <f>T80</f>
        <v>0.21500539698830937</v>
      </c>
      <c r="D107" s="14">
        <f>IF(ISERROR(SQRT((B$120-B107)^2+(C$120-C107)^2)),"NS",SQRT((B$120-B107)^2+(C$120-C107)^2))</f>
        <v>0.55478792441817415</v>
      </c>
      <c r="E107" s="13">
        <f>IF(ISERROR(RANK(D107,$D$95:$D$118,1)),"NS",RANK(D107,$D$95:$D$118,1))</f>
        <v>6</v>
      </c>
      <c r="F107" s="3"/>
      <c r="G107" s="3"/>
      <c r="H107" s="3"/>
      <c r="I107" s="3"/>
      <c r="J107" s="3"/>
      <c r="K107" s="3"/>
      <c r="L107" s="3"/>
    </row>
    <row r="108" spans="1:12" s="1" customFormat="1">
      <c r="A108" s="13" t="str">
        <f>A81</f>
        <v>Morocco</v>
      </c>
      <c r="B108" s="16">
        <f>I81</f>
        <v>0.25639916160199838</v>
      </c>
      <c r="C108" s="15">
        <f>T81</f>
        <v>0.35470492254537811</v>
      </c>
      <c r="D108" s="14">
        <f>IF(ISERROR(SQRT((B$120-B108)^2+(C$120-C108)^2)),"NS",SQRT((B$120-B108)^2+(C$120-C108)^2))</f>
        <v>0.82386757973847569</v>
      </c>
      <c r="E108" s="13">
        <f>IF(ISERROR(RANK(D108,$D$95:$D$118,1)),"NS",RANK(D108,$D$95:$D$118,1))</f>
        <v>19</v>
      </c>
      <c r="F108" s="3"/>
      <c r="G108" s="3"/>
      <c r="H108" s="3"/>
      <c r="I108" s="3"/>
      <c r="J108" s="3"/>
      <c r="K108" s="3"/>
      <c r="L108" s="3"/>
    </row>
    <row r="109" spans="1:12" s="1" customFormat="1">
      <c r="A109" s="13" t="str">
        <f>A82</f>
        <v>Poland</v>
      </c>
      <c r="B109" s="16">
        <f>I82</f>
        <v>0.42118505009778689</v>
      </c>
      <c r="C109" s="15">
        <f>T82</f>
        <v>0.25066978252819594</v>
      </c>
      <c r="D109" s="14">
        <f>IF(ISERROR(SQRT((B$120-B109)^2+(C$120-C109)^2)),"NS",SQRT((B$120-B109)^2+(C$120-C109)^2))</f>
        <v>0.6307630982413559</v>
      </c>
      <c r="E109" s="13">
        <f>IF(ISERROR(RANK(D109,$D$95:$D$118,1)),"NS",RANK(D109,$D$95:$D$118,1))</f>
        <v>15</v>
      </c>
      <c r="F109" s="3"/>
      <c r="G109" s="3"/>
      <c r="H109" s="3"/>
      <c r="I109" s="3"/>
      <c r="J109" s="3"/>
      <c r="K109" s="3"/>
      <c r="L109" s="3"/>
    </row>
    <row r="110" spans="1:12" s="1" customFormat="1">
      <c r="A110" s="13" t="str">
        <f>A83</f>
        <v>Romania</v>
      </c>
      <c r="B110" s="16">
        <f>I83</f>
        <v>0.43488833843363656</v>
      </c>
      <c r="C110" s="15">
        <f>T83</f>
        <v>0.21449530335223629</v>
      </c>
      <c r="D110" s="14">
        <f>IF(ISERROR(SQRT((B$120-B110)^2+(C$120-C110)^2)),"NS",SQRT((B$120-B110)^2+(C$120-C110)^2))</f>
        <v>0.60444968789673792</v>
      </c>
      <c r="E110" s="13">
        <f>IF(ISERROR(RANK(D110,$D$95:$D$118,1)),"NS",RANK(D110,$D$95:$D$118,1))</f>
        <v>12</v>
      </c>
      <c r="F110" s="3"/>
      <c r="G110" s="3"/>
      <c r="H110" s="3"/>
      <c r="I110" s="3"/>
      <c r="J110" s="3"/>
      <c r="K110" s="3"/>
      <c r="L110" s="3"/>
    </row>
    <row r="111" spans="1:12" s="1" customFormat="1">
      <c r="A111" s="13" t="str">
        <f>A84</f>
        <v>Russia</v>
      </c>
      <c r="B111" s="16">
        <f>I84</f>
        <v>0.43910884773425779</v>
      </c>
      <c r="C111" s="15">
        <f>T84</f>
        <v>0.55621102436976777</v>
      </c>
      <c r="D111" s="14">
        <f>IF(ISERROR(SQRT((B$120-B111)^2+(C$120-C111)^2)),"NS",SQRT((B$120-B111)^2+(C$120-C111)^2))</f>
        <v>0.7899174566500341</v>
      </c>
      <c r="E111" s="13">
        <f>IF(ISERROR(RANK(D111,$D$95:$D$118,1)),"NS",RANK(D111,$D$95:$D$118,1))</f>
        <v>18</v>
      </c>
      <c r="F111" s="3"/>
      <c r="G111" s="3"/>
      <c r="H111" s="3"/>
      <c r="I111" s="3"/>
      <c r="J111" s="3"/>
      <c r="K111" s="3"/>
      <c r="L111" s="3"/>
    </row>
    <row r="112" spans="1:12" s="1" customFormat="1">
      <c r="A112" s="13" t="str">
        <f>A85</f>
        <v>Slovakia</v>
      </c>
      <c r="B112" s="16">
        <f>I85</f>
        <v>0.42646225049338143</v>
      </c>
      <c r="C112" s="15">
        <f>T85</f>
        <v>0.15246586399511494</v>
      </c>
      <c r="D112" s="14">
        <f>IF(ISERROR(SQRT((B$120-B112)^2+(C$120-C112)^2)),"NS",SQRT((B$120-B112)^2+(C$120-C112)^2))</f>
        <v>0.59345715076397343</v>
      </c>
      <c r="E112" s="13">
        <f>IF(ISERROR(RANK(D112,$D$95:$D$118,1)),"NS",RANK(D112,$D$95:$D$118,1))</f>
        <v>8</v>
      </c>
      <c r="F112" s="3"/>
      <c r="G112" s="3"/>
      <c r="H112" s="3"/>
      <c r="I112" s="3"/>
      <c r="J112" s="3"/>
      <c r="K112" s="3"/>
      <c r="L112" s="3"/>
    </row>
    <row r="113" spans="1:14" s="1" customFormat="1">
      <c r="A113" s="13" t="str">
        <f>A86</f>
        <v>Slovenia</v>
      </c>
      <c r="B113" s="16">
        <f>I86</f>
        <v>0.38657202431251125</v>
      </c>
      <c r="C113" s="15">
        <f>T86</f>
        <v>0.25003485213099069</v>
      </c>
      <c r="D113" s="14">
        <f>IF(ISERROR(SQRT((B$120-B113)^2+(C$120-C113)^2)),"NS",SQRT((B$120-B113)^2+(C$120-C113)^2))</f>
        <v>0.66242834226519676</v>
      </c>
      <c r="E113" s="13">
        <f>IF(ISERROR(RANK(D113,$D$95:$D$118,1)),"NS",RANK(D113,$D$95:$D$118,1))</f>
        <v>16</v>
      </c>
      <c r="F113" s="3"/>
      <c r="G113" s="3"/>
      <c r="H113" s="3"/>
      <c r="I113" s="3"/>
      <c r="J113" s="3"/>
      <c r="K113" s="3"/>
      <c r="L113" s="3"/>
    </row>
    <row r="114" spans="1:14" s="1" customFormat="1">
      <c r="A114" s="13" t="str">
        <f>A87</f>
        <v>South Africa</v>
      </c>
      <c r="B114" s="16">
        <f>I87</f>
        <v>0.42351002244186731</v>
      </c>
      <c r="C114" s="15">
        <f>T87</f>
        <v>0.15589879472520482</v>
      </c>
      <c r="D114" s="14">
        <f>IF(ISERROR(SQRT((B$120-B114)^2+(C$120-C114)^2)),"NS",SQRT((B$120-B114)^2+(C$120-C114)^2))</f>
        <v>0.59719772975267404</v>
      </c>
      <c r="E114" s="13">
        <f>IF(ISERROR(RANK(D114,$D$95:$D$118,1)),"NS",RANK(D114,$D$95:$D$118,1))</f>
        <v>10</v>
      </c>
      <c r="F114" s="3"/>
      <c r="G114" s="3"/>
      <c r="H114" s="3"/>
      <c r="I114" s="3"/>
      <c r="J114" s="3"/>
      <c r="K114" s="3"/>
      <c r="L114" s="3"/>
    </row>
    <row r="115" spans="1:14" s="1" customFormat="1">
      <c r="A115" s="13" t="str">
        <f>A88</f>
        <v>Tunisia</v>
      </c>
      <c r="B115" s="16">
        <f>I88</f>
        <v>0.23193942994028166</v>
      </c>
      <c r="C115" s="15">
        <f>T88</f>
        <v>8.6761604687623457</v>
      </c>
      <c r="D115" s="14">
        <f>IF(ISERROR(SQRT((B$120-B115)^2+(C$120-C115)^2)),"NS",SQRT((B$120-B115)^2+(C$120-C115)^2))</f>
        <v>8.7100905574508758</v>
      </c>
      <c r="E115" s="13">
        <f>IF(ISERROR(RANK(D115,$D$95:$D$118,1)),"NS",RANK(D115,$D$95:$D$118,1))</f>
        <v>23</v>
      </c>
      <c r="F115" s="3"/>
      <c r="G115" s="3"/>
      <c r="H115" s="3"/>
      <c r="I115" s="3"/>
      <c r="J115" s="3"/>
      <c r="K115" s="3"/>
      <c r="L115" s="3"/>
    </row>
    <row r="116" spans="1:14" s="1" customFormat="1">
      <c r="A116" s="13" t="str">
        <f>A89</f>
        <v>Turkey</v>
      </c>
      <c r="B116" s="16">
        <f>I89</f>
        <v>0.3907262944495547</v>
      </c>
      <c r="C116" s="15">
        <f>T89</f>
        <v>70.350099197327538</v>
      </c>
      <c r="D116" s="14">
        <f>IF(ISERROR(SQRT((B$120-B116)^2+(C$120-C116)^2)),"NS",SQRT((B$120-B116)^2+(C$120-C116)^2))</f>
        <v>70.352737484209527</v>
      </c>
      <c r="E116" s="13">
        <f>IF(ISERROR(RANK(D116,$D$95:$D$118,1)),"NS",RANK(D116,$D$95:$D$118,1))</f>
        <v>24</v>
      </c>
      <c r="F116" s="3"/>
      <c r="G116" s="3"/>
      <c r="H116" s="3"/>
      <c r="I116" s="3"/>
      <c r="J116" s="3"/>
      <c r="K116" s="3"/>
      <c r="L116" s="3"/>
    </row>
    <row r="117" spans="1:14" s="1" customFormat="1">
      <c r="A117" s="13" t="str">
        <f>A90</f>
        <v>Ukraine</v>
      </c>
      <c r="B117" s="16">
        <f>I90</f>
        <v>0.44550363567598206</v>
      </c>
      <c r="C117" s="15">
        <f>T90</f>
        <v>3.3407161035376118</v>
      </c>
      <c r="D117" s="14">
        <f>IF(ISERROR(SQRT((B$120-B117)^2+(C$120-C117)^2)),"NS",SQRT((B$120-B117)^2+(C$120-C117)^2))</f>
        <v>3.3864214596656566</v>
      </c>
      <c r="E117" s="13">
        <f>IF(ISERROR(RANK(D117,$D$95:$D$118,1)),"NS",RANK(D117,$D$95:$D$118,1))</f>
        <v>22</v>
      </c>
      <c r="F117" s="3"/>
      <c r="G117" s="3"/>
      <c r="H117" s="3"/>
      <c r="I117" s="3"/>
      <c r="J117" s="3"/>
      <c r="K117" s="3"/>
      <c r="L117" s="3"/>
    </row>
    <row r="118" spans="1:14" s="1" customFormat="1">
      <c r="A118" s="13" t="str">
        <f>A91</f>
        <v>Vietnam</v>
      </c>
      <c r="B118" s="16">
        <f>I91</f>
        <v>4.3661150721856862E-2</v>
      </c>
      <c r="C118" s="15">
        <f>T91</f>
        <v>0.3385956219340393</v>
      </c>
      <c r="D118" s="14">
        <f>IF(ISERROR(SQRT((B$120-B118)^2+(C$120-C118)^2)),"NS",SQRT((B$120-B118)^2+(C$120-C118)^2))</f>
        <v>1.0145102216496105</v>
      </c>
      <c r="E118" s="13">
        <f>IF(ISERROR(RANK(D118,$D$95:$D$118,1)),"NS",RANK(D118,$D$95:$D$118,1))</f>
        <v>21</v>
      </c>
      <c r="F118" s="3"/>
      <c r="G118" s="3"/>
      <c r="H118" s="3"/>
      <c r="I118" s="3"/>
      <c r="J118" s="3"/>
      <c r="K118" s="3"/>
      <c r="L118" s="3"/>
    </row>
    <row r="119" spans="1:14" s="1" customFormat="1">
      <c r="A119" s="12" t="s">
        <v>1</v>
      </c>
      <c r="B119" s="11">
        <f>AVERAGE(B95:B99)</f>
        <v>0.51579801234235645</v>
      </c>
      <c r="C119" s="11">
        <f>AVERAGE(C95:C99)</f>
        <v>0.30682458933567947</v>
      </c>
      <c r="D119" s="10"/>
      <c r="E119" s="9"/>
      <c r="F119" s="3"/>
      <c r="G119" s="3"/>
      <c r="H119" s="3"/>
      <c r="I119" s="3"/>
      <c r="J119" s="3"/>
      <c r="K119" s="3"/>
      <c r="L119" s="3"/>
    </row>
    <row r="120" spans="1:14" s="1" customFormat="1">
      <c r="A120" s="8" t="s">
        <v>0</v>
      </c>
      <c r="B120" s="7">
        <v>1</v>
      </c>
      <c r="C120" s="7">
        <v>0</v>
      </c>
      <c r="D120" s="6"/>
      <c r="E120" s="5"/>
      <c r="F120" s="3"/>
      <c r="G120" s="3"/>
      <c r="H120" s="3"/>
      <c r="I120" s="3"/>
      <c r="J120" s="3"/>
      <c r="K120" s="3"/>
      <c r="L120" s="3"/>
      <c r="M120" s="3"/>
      <c r="N120" s="3"/>
    </row>
    <row r="121" spans="1:14" s="1" customFormat="1">
      <c r="A121" s="4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s="1" customFormat="1">
      <c r="A122" s="4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spans="1:14" s="1" customFormat="1">
      <c r="A123" s="4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 s="1" customFormat="1">
      <c r="A124" s="4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spans="1:14" s="1" customFormat="1">
      <c r="A125" s="4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 s="1" customFormat="1">
      <c r="A126" s="4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spans="1:14" s="1" customFormat="1">
      <c r="A127" s="4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 s="1" customFormat="1">
      <c r="A128" s="4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spans="1:14" s="1" customFormat="1">
      <c r="A129" s="4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 s="1" customFormat="1">
      <c r="A130" s="4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spans="1:14" s="1" customFormat="1">
      <c r="A131" s="4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 s="1" customFormat="1">
      <c r="A132" s="4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spans="1:14" s="1" customFormat="1">
      <c r="A133" s="4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 s="1" customFormat="1">
      <c r="A134" s="4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spans="1:14" s="1" customFormat="1">
      <c r="A135" s="4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 s="1" customFormat="1">
      <c r="A136" s="4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spans="1:14" s="1" customFormat="1">
      <c r="A137" s="4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 s="1" customFormat="1">
      <c r="A138" s="4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spans="1:14" s="1" customFormat="1">
      <c r="A139" s="4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 s="1" customFormat="1">
      <c r="A140" s="4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spans="1:14" s="1" customFormat="1">
      <c r="A141" s="4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s="1" customFormat="1">
      <c r="A142" s="4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spans="1:14" s="1" customFormat="1">
      <c r="A143" s="4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 s="1" customFormat="1">
      <c r="A144" s="4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spans="1:14" s="1" customFormat="1">
      <c r="A145" s="4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 s="1" customFormat="1">
      <c r="A146" s="4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spans="1:14" s="1" customFormat="1">
      <c r="A147" s="4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 s="1" customFormat="1">
      <c r="A148" s="4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spans="1:14" s="1" customFormat="1">
      <c r="A149" s="4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 s="1" customFormat="1">
      <c r="A150" s="4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spans="1:14" s="1" customFormat="1">
      <c r="A151" s="4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 s="1" customFormat="1">
      <c r="A152" s="4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spans="1:14" s="3" customFormat="1">
      <c r="A153" s="4"/>
    </row>
  </sheetData>
  <mergeCells count="10">
    <mergeCell ref="A65:A67"/>
    <mergeCell ref="A93:E93"/>
    <mergeCell ref="D119:E120"/>
    <mergeCell ref="A37:A38"/>
    <mergeCell ref="A1:S1"/>
    <mergeCell ref="B2:S2"/>
    <mergeCell ref="B3:S3"/>
    <mergeCell ref="A36:S36"/>
    <mergeCell ref="B37:S37"/>
    <mergeCell ref="A2:A4"/>
  </mergeCell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POLI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Lavarec</dc:creator>
  <cp:lastModifiedBy>Antoine Lavarec</cp:lastModifiedBy>
  <dcterms:created xsi:type="dcterms:W3CDTF">2014-10-19T11:24:56Z</dcterms:created>
  <dcterms:modified xsi:type="dcterms:W3CDTF">2014-10-19T11:28:00Z</dcterms:modified>
</cp:coreProperties>
</file>