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defaultThemeVersion="124226"/>
  <bookViews>
    <workbookView xWindow="0" yWindow="0" windowWidth="11880" windowHeight="4995" tabRatio="501" activeTab="1"/>
  </bookViews>
  <sheets>
    <sheet name="Base" sheetId="4" r:id="rId1"/>
    <sheet name="Facture" sheetId="1" r:id="rId2"/>
    <sheet name="Facture Client" sheetId="10" r:id="rId3"/>
    <sheet name="Service" sheetId="2" r:id="rId4"/>
    <sheet name="Zine" sheetId="7" state="hidden" r:id="rId5"/>
  </sheets>
  <externalReferences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</externalReferences>
  <definedNames>
    <definedName name="_xlnm._FilterDatabase" localSheetId="1" hidden="1">Facture!$A$6:$H$46</definedName>
    <definedName name="_xlnm._FilterDatabase" localSheetId="3" hidden="1">Service!#REF!</definedName>
    <definedName name="aaa" localSheetId="2">[1]VENTE!$A$2,[1]VENTE!$E$8,[1]VENTE!$E$11,[1]VENTE!$E$11</definedName>
    <definedName name="aaa">[2]VENTE!$A$2,[2]VENTE!$E$8,[2]VENTE!$E$11,[2]VENTE!$E$11</definedName>
    <definedName name="Ampoule" localSheetId="2">#REF!</definedName>
    <definedName name="Ampoule">#REF!</definedName>
    <definedName name="Autres" localSheetId="2">#REF!</definedName>
    <definedName name="Autres">#REF!</definedName>
    <definedName name="Ballast" localSheetId="2">#REF!</definedName>
    <definedName name="Ballast">#REF!</definedName>
    <definedName name="Base_Ventes" localSheetId="0">OFFSET([3]ventes!$A$2:$D$2,,,COUNTA(Dates))</definedName>
    <definedName name="Base_Ventes" localSheetId="2">OFFSET([4]ventes!$A$2:$D$2,,,COUNTA('Facture Client'!Dates))</definedName>
    <definedName name="Base_Ventes">OFFSET([3]ventes!$A$2:$D$2,,,COUNTA(Dates))</definedName>
    <definedName name="Choix_luminaires" localSheetId="2">[5]Base!$L$9:$L$10</definedName>
    <definedName name="Choix_luminaires">[6]Base!$L$9:$L$10</definedName>
    <definedName name="choixlampe" localSheetId="2">#REF!</definedName>
    <definedName name="choixlampe">#REF!</definedName>
    <definedName name="choixlampes" localSheetId="2">#REF!</definedName>
    <definedName name="choixlampes">#REF!</definedName>
    <definedName name="choixluminaire" localSheetId="2">#REF!</definedName>
    <definedName name="choixluminaire">#REF!</definedName>
    <definedName name="Citroen" localSheetId="2">#REF!</definedName>
    <definedName name="Citroen">#REF!</definedName>
    <definedName name="Client_Ventes" localSheetId="0">OFFSET([3]ventes!$B$2,,,COUNTA(Dates))</definedName>
    <definedName name="Client_Ventes" localSheetId="2">OFFSET([4]ventes!$B$2,,,COUNTA('Facture Client'!Dates))</definedName>
    <definedName name="Client_Ventes">OFFSET([3]ventes!$B$2,,,COUNTA(Dates))</definedName>
    <definedName name="Clients" localSheetId="0">OFFSET(Base!#REF!,,,COUNTA(Base!$B:$B)-1)</definedName>
    <definedName name="Clients" localSheetId="2">OFFSET(#REF!,,,COUNTA(#REF!)-1)</definedName>
    <definedName name="Clients">OFFSET(#REF!,,,COUNTA(#REF!)-1)</definedName>
    <definedName name="Code_article" localSheetId="0">OFFSET(#REF!,1,0,COUNTA(#REF!),1)</definedName>
    <definedName name="Code_article" localSheetId="2">OFFSET(#REF!,1,0,COUNTA(#REF!),1)</definedName>
    <definedName name="Code_article">OFFSET(#REF!,1,0,COUNTA(#REF!),1)</definedName>
    <definedName name="code1" localSheetId="0">[2]VENTE!#REF!</definedName>
    <definedName name="code1" localSheetId="2">[1]VENTE!#REF!</definedName>
    <definedName name="code1">[2]VENTE!#REF!</definedName>
    <definedName name="colb" localSheetId="2">OFFSET([7]Factures!$B$2,,,COUNT([7]Factures!$D$1:$D$65536))</definedName>
    <definedName name="colb">OFFSET([8]Factures!$B$2,,,COUNT([8]Factures!$D$1:$D$65536))</definedName>
    <definedName name="colc" localSheetId="2">OFFSET([7]Factures!$C$2,,,COUNT([7]Factures!$D$1:$D$65536))</definedName>
    <definedName name="colc">OFFSET([8]Factures!$C$2,,,COUNT([8]Factures!$D$1:$D$65536))</definedName>
    <definedName name="cold" localSheetId="2">OFFSET([7]Factures!$D$2,,,COUNT([7]Factures!$D$1:$D$65536))</definedName>
    <definedName name="cold">OFFSET([8]Factures!$D$2,,,COUNT([8]Factures!$D$1:$D$65536))</definedName>
    <definedName name="cole" localSheetId="2">OFFSET([7]Factures!$E$2,,,COUNT([7]Factures!$D$1:$D$65536))</definedName>
    <definedName name="cole">OFFSET([8]Factures!$E$2,,,COUNT([8]Factures!$D$1:$D$65536))</definedName>
    <definedName name="colf" localSheetId="2">OFFSET([7]Factures!$F$2,,,COUNT([7]Factures!$D$1:$D$65536))</definedName>
    <definedName name="colf">OFFSET([8]Factures!$F$2,,,COUNT([8]Factures!$D$1:$D$65536))</definedName>
    <definedName name="Couleur">[9]Listes!$O$2:$O$7</definedName>
    <definedName name="_xlnm.Criteria" localSheetId="1">Facture!#REF!</definedName>
    <definedName name="_xlnm.Criteria" localSheetId="2">'Facture Client'!$E$4:$E$5</definedName>
    <definedName name="_xlnm.Criteria" localSheetId="3">Service!#REF!</definedName>
    <definedName name="d" localSheetId="0">#REF!</definedName>
    <definedName name="d" localSheetId="2">#REF!</definedName>
    <definedName name="d">#REF!</definedName>
    <definedName name="DATE" localSheetId="2">[1]VENTE!$H$1</definedName>
    <definedName name="DATE">[2]VENTE!$H$1</definedName>
    <definedName name="Dates" localSheetId="2">OFFSET([4]ventes!$A$2,,,COUNTA([4]ventes!$A$1:$A$65536)-1)</definedName>
    <definedName name="Dates">OFFSET([3]ventes!$A$2,,,COUNTA([3]ventes!$A$1:$A$65536)-1)</definedName>
    <definedName name="DetailProd" localSheetId="2">#REF!</definedName>
    <definedName name="DetailProd">#REF!</definedName>
    <definedName name="DetailProduit" localSheetId="2">#REF!</definedName>
    <definedName name="DetailProduit">#REF!</definedName>
    <definedName name="DetailProduits" localSheetId="2">#REF!</definedName>
    <definedName name="DetailProduits">#REF!</definedName>
    <definedName name="Dichroïque" localSheetId="2">#REF!</definedName>
    <definedName name="Dichroïque">#REF!</definedName>
    <definedName name="Distribution" localSheetId="2">[5]Base!$N$18:$N$19</definedName>
    <definedName name="Distribution">[6]Base!$N$18:$N$19</definedName>
    <definedName name="_xlnm.Extract" localSheetId="1">Facture!$A$6:$E$6</definedName>
    <definedName name="_xlnm.Extract" localSheetId="2">'Facture Client'!$A$17:$E$17</definedName>
    <definedName name="_xlnm.Extract" localSheetId="3">Service!#REF!</definedName>
    <definedName name="Fée_élec" localSheetId="2">#REF!</definedName>
    <definedName name="Fée_élec">#REF!</definedName>
    <definedName name="GENURA" localSheetId="2">#REF!</definedName>
    <definedName name="GENURA">#REF!</definedName>
    <definedName name="Halogène" localSheetId="2">#REF!</definedName>
    <definedName name="Halogène">#REF!</definedName>
    <definedName name="Induction" localSheetId="2">#REF!</definedName>
    <definedName name="Induction">#REF!</definedName>
    <definedName name="Iodure" localSheetId="2">#REF!</definedName>
    <definedName name="Iodure">#REF!</definedName>
    <definedName name="Lampe_mixte" localSheetId="2">#REF!</definedName>
    <definedName name="Lampe_mixte">#REF!</definedName>
    <definedName name="LED" localSheetId="2">#REF!</definedName>
    <definedName name="LED">#REF!</definedName>
    <definedName name="LesCat" localSheetId="2">OFFSET([10]Liste!$A$2,,,COUNTA([10]Liste!$A:$A)-1)</definedName>
    <definedName name="LesCat">OFFSET([11]Liste!$A$2,,,COUNTA([11]Liste!$A:$A)-1)</definedName>
    <definedName name="LesMois" localSheetId="2">[10]Liste!$B$2:$B$13</definedName>
    <definedName name="LesMois">[11]Liste!$B$2:$B$13</definedName>
    <definedName name="LFC" localSheetId="0">#REF!</definedName>
    <definedName name="LFC" localSheetId="2">#REF!</definedName>
    <definedName name="LFC">#REF!</definedName>
    <definedName name="Linolite" localSheetId="0">#REF!</definedName>
    <definedName name="Linolite" localSheetId="2">#REF!</definedName>
    <definedName name="Linolite">#REF!</definedName>
    <definedName name="liste">Service!$B$2:$B$101</definedName>
    <definedName name="liste2">Service!$R:$R</definedName>
    <definedName name="liste3" localSheetId="2">[12]Service!$R$2:$R$180</definedName>
    <definedName name="liste3">Service!$R$2:$R$101</definedName>
    <definedName name="Marque" localSheetId="0">#REF!</definedName>
    <definedName name="Marque" localSheetId="2">#REF!</definedName>
    <definedName name="Marque">#REF!</definedName>
    <definedName name="Mercure" localSheetId="2">#REF!</definedName>
    <definedName name="Mercure">#REF!</definedName>
    <definedName name="n°" localSheetId="2">OFFSET([13]Gestion!$G$4,0,0,COUNTA([13]Gestion!$G:$G)-1)</definedName>
    <definedName name="n°">OFFSET([14]Gestion!$G$4,0,0,COUNTA([14]Gestion!$G:$G)-1)</definedName>
    <definedName name="Nb_sources" localSheetId="2">[5]Base!$M$12:$M$15</definedName>
    <definedName name="Nb_sources">[6]Base!$M$12:$M$15</definedName>
    <definedName name="notballast" localSheetId="2">#REF!</definedName>
    <definedName name="notballast">#REF!</definedName>
    <definedName name="PAR" localSheetId="2">#REF!</definedName>
    <definedName name="PAR">#REF!</definedName>
    <definedName name="PC" localSheetId="2">[15]pc!$A$1:$B$1100</definedName>
    <definedName name="PC">[16]pc!$A$1:$B$1100</definedName>
    <definedName name="Peugeot" localSheetId="0">#REF!</definedName>
    <definedName name="Peugeot" localSheetId="2">#REF!</definedName>
    <definedName name="Peugeot">#REF!</definedName>
    <definedName name="Pro" localSheetId="0">#REF!</definedName>
    <definedName name="Pro" localSheetId="2">#REF!</definedName>
    <definedName name="Pro">#REF!</definedName>
    <definedName name="Prod" localSheetId="2">[17]Base!$B$9:$B$488</definedName>
    <definedName name="Prod">[18]Base!$B$9:$B$488</definedName>
    <definedName name="Produit" localSheetId="0">#REF!</definedName>
    <definedName name="Produit" localSheetId="2">#REF!</definedName>
    <definedName name="Produit">#REF!</definedName>
    <definedName name="Produits" localSheetId="0">#REF!</definedName>
    <definedName name="Produits" localSheetId="2">#REF!</definedName>
    <definedName name="Produits">#REF!</definedName>
    <definedName name="Produitss" localSheetId="0">#REF!</definedName>
    <definedName name="Produitss" localSheetId="2">#REF!</definedName>
    <definedName name="Produitss">#REF!</definedName>
    <definedName name="Puissance" localSheetId="2">[5]Base!$O$13:$O$15</definedName>
    <definedName name="Puissance">[6]Base!$O$13:$O$15</definedName>
    <definedName name="Q" localSheetId="2">#REF!</definedName>
    <definedName name="Q">#REF!</definedName>
    <definedName name="Qte" localSheetId="2">#REF!</definedName>
    <definedName name="Qte">#REF!</definedName>
    <definedName name="Qté" localSheetId="2">#REF!</definedName>
    <definedName name="Qté">#REF!</definedName>
    <definedName name="Qtestock" localSheetId="2">#REF!</definedName>
    <definedName name="Qtestock">#REF!</definedName>
    <definedName name="Quantité" localSheetId="2">#REF!</definedName>
    <definedName name="Quantité">#REF!</definedName>
    <definedName name="renault" localSheetId="2">#REF!</definedName>
    <definedName name="renault">#REF!</definedName>
    <definedName name="Sodium" localSheetId="2">#REF!</definedName>
    <definedName name="Sodium">#REF!</definedName>
    <definedName name="sss" localSheetId="2">[1]VENTE!$A$2,[1]VENTE!$E$8,[1]VENTE!$E$12,[1]VENTE!$B$12</definedName>
    <definedName name="sss">[2]VENTE!$A$2,[2]VENTE!$E$8,[2]VENTE!$E$12,[2]VENTE!$B$12</definedName>
    <definedName name="taille1" localSheetId="2">[1]VENTE!#REF!</definedName>
    <definedName name="taille1">[2]VENTE!#REF!</definedName>
    <definedName name="Technologie" localSheetId="2">[5]Base!$N$9:$N$10</definedName>
    <definedName name="Technologie">[6]Base!$N$9:$N$10</definedName>
    <definedName name="TF" localSheetId="2">#REF!</definedName>
    <definedName name="TF">#REF!</definedName>
    <definedName name="TTAMPOULE" localSheetId="2">#REF!</definedName>
    <definedName name="TTAMPOULE">#REF!</definedName>
    <definedName name="TTDICHRO" localSheetId="2">#REF!</definedName>
    <definedName name="TTDICHRO">#REF!</definedName>
    <definedName name="Tube_fluo" localSheetId="2">#REF!</definedName>
    <definedName name="Tube_fluo">#REF!</definedName>
    <definedName name="Tubefluo" localSheetId="2">#REF!</definedName>
    <definedName name="Tubefluo">#REF!</definedName>
    <definedName name="Type_lum" localSheetId="2">[5]Base!#REF!</definedName>
    <definedName name="Type_lum">[6]Base!#REF!</definedName>
    <definedName name="TYPECLENT" localSheetId="2">#REF!</definedName>
    <definedName name="TYPECLENT">#REF!</definedName>
    <definedName name="VVVV" localSheetId="2">[1]VENTE!$A$2,[1]VENTE!$C$8,[1]VENTE!$B$8</definedName>
    <definedName name="VVVV">[2]VENTE!$A$2,[2]VENTE!$C$8,[2]VENTE!$B$8</definedName>
    <definedName name="www" localSheetId="2">[1]VENTE!$A$2,[1]VENTE!$C$8,[1]VENTE!$E$8,[1]VENTE!$E$11,[1]VENTE!$E$11</definedName>
    <definedName name="www">[2]VENTE!$A$2,[2]VENTE!$C$8,[2]VENTE!$E$8,[2]VENTE!$E$11,[2]VENTE!$E$11</definedName>
    <definedName name="zone">[19]Feuil2!$D$12:$K$12</definedName>
    <definedName name="_xlnm.Print_Area" localSheetId="1">Facture!$A$1:$O$57</definedName>
    <definedName name="_xlnm.Print_Area" localSheetId="2">'Facture Client'!$A$1:$G$62</definedName>
    <definedName name="ZZZ" localSheetId="2">[1]VENTE!$A$2,[1]VENTE!$C$8,[1]VENTE!$B$8</definedName>
    <definedName name="ZZZ">[2]VENTE!$A$2,[2]VENTE!$C$8,[2]VENTE!$B$8</definedName>
  </definedNames>
  <calcPr calcId="145621" iterateDelta="252"/>
</workbook>
</file>

<file path=xl/calcChain.xml><?xml version="1.0" encoding="utf-8"?>
<calcChain xmlns="http://schemas.openxmlformats.org/spreadsheetml/2006/main">
  <c r="O1" i="1" l="1"/>
  <c r="D22" i="10" l="1"/>
  <c r="E22" i="10" s="1"/>
  <c r="D21" i="10"/>
  <c r="E21" i="10" s="1"/>
  <c r="D20" i="10"/>
  <c r="E20" i="10" s="1"/>
  <c r="A20" i="10"/>
  <c r="A21" i="10" s="1"/>
  <c r="A22" i="10" s="1"/>
  <c r="D19" i="10"/>
  <c r="E19" i="10" s="1"/>
  <c r="A19" i="10"/>
  <c r="D18" i="10"/>
  <c r="E18" i="10" s="1"/>
  <c r="D2" i="1"/>
  <c r="E43" i="10" l="1"/>
  <c r="A23" i="10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K1" i="2" l="1"/>
  <c r="H10" i="1" l="1"/>
  <c r="D10" i="1"/>
  <c r="H85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2" i="2"/>
  <c r="K2" i="2" l="1"/>
  <c r="H38" i="1" l="1"/>
  <c r="H8" i="1"/>
  <c r="H9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9" i="1"/>
  <c r="H40" i="1"/>
  <c r="H41" i="1"/>
  <c r="H42" i="1"/>
  <c r="H43" i="1"/>
  <c r="H44" i="1"/>
  <c r="H45" i="1"/>
  <c r="H46" i="1"/>
  <c r="H7" i="1"/>
  <c r="D8" i="1"/>
  <c r="E8" i="1" s="1"/>
  <c r="D9" i="1"/>
  <c r="E9" i="1" s="1"/>
  <c r="E10" i="1"/>
  <c r="D11" i="1"/>
  <c r="E11" i="1" s="1"/>
  <c r="D12" i="1"/>
  <c r="E12" i="1" s="1"/>
  <c r="D13" i="1"/>
  <c r="E13" i="1" s="1"/>
  <c r="D14" i="1"/>
  <c r="E14" i="1" s="1"/>
  <c r="D15" i="1"/>
  <c r="E15" i="1" s="1"/>
  <c r="D16" i="1"/>
  <c r="E16" i="1" s="1"/>
  <c r="D17" i="1"/>
  <c r="E17" i="1" s="1"/>
  <c r="D18" i="1"/>
  <c r="E18" i="1" s="1"/>
  <c r="D19" i="1"/>
  <c r="E19" i="1" s="1"/>
  <c r="D20" i="1"/>
  <c r="E20" i="1" s="1"/>
  <c r="D21" i="1"/>
  <c r="E21" i="1" s="1"/>
  <c r="D22" i="1"/>
  <c r="E22" i="1" s="1"/>
  <c r="D23" i="1"/>
  <c r="E23" i="1" s="1"/>
  <c r="D24" i="1"/>
  <c r="E24" i="1" s="1"/>
  <c r="D25" i="1"/>
  <c r="E25" i="1" s="1"/>
  <c r="D26" i="1"/>
  <c r="E26" i="1" s="1"/>
  <c r="D27" i="1"/>
  <c r="E27" i="1" s="1"/>
  <c r="D28" i="1"/>
  <c r="E28" i="1" s="1"/>
  <c r="D29" i="1"/>
  <c r="E29" i="1" s="1"/>
  <c r="D30" i="1"/>
  <c r="E30" i="1" s="1"/>
  <c r="D31" i="1"/>
  <c r="E31" i="1" s="1"/>
  <c r="D32" i="1"/>
  <c r="D33" i="1"/>
  <c r="D34" i="1"/>
  <c r="D7" i="1"/>
  <c r="E7" i="1" s="1"/>
  <c r="G9" i="7" l="1"/>
  <c r="G3" i="7" l="1"/>
  <c r="G4" i="7"/>
  <c r="G5" i="7"/>
  <c r="G6" i="7"/>
  <c r="G7" i="7"/>
  <c r="G8" i="7"/>
  <c r="G10" i="7"/>
  <c r="G11" i="7"/>
  <c r="G12" i="7"/>
  <c r="G13" i="7"/>
  <c r="G2" i="7"/>
  <c r="I2" i="7" l="1"/>
  <c r="D35" i="1" l="1"/>
  <c r="D36" i="1"/>
  <c r="D37" i="1"/>
  <c r="D38" i="1"/>
  <c r="D39" i="1"/>
  <c r="D40" i="1"/>
  <c r="D41" i="1"/>
  <c r="D42" i="1"/>
  <c r="D43" i="1"/>
  <c r="D44" i="1"/>
  <c r="D45" i="1"/>
  <c r="D46" i="1"/>
  <c r="A8" i="1" l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3" i="2" l="1"/>
  <c r="A4" i="2" l="1"/>
  <c r="E46" i="1"/>
  <c r="A5" i="2" l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l="1"/>
  <c r="A86" i="2" l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A87" i="2" l="1"/>
  <c r="A88" i="2" s="1"/>
  <c r="A89" i="2" s="1"/>
  <c r="A90" i="2" s="1"/>
  <c r="A91" i="2" s="1"/>
  <c r="A92" i="2" l="1"/>
  <c r="A93" i="2" l="1"/>
  <c r="A94" i="2" s="1"/>
  <c r="A95" i="2" s="1"/>
  <c r="A96" i="2" s="1"/>
  <c r="A97" i="2" s="1"/>
  <c r="A98" i="2" s="1"/>
  <c r="A99" i="2" s="1"/>
  <c r="A100" i="2" s="1"/>
  <c r="A101" i="2" s="1"/>
  <c r="R3" i="2" a="1"/>
  <c r="R3" i="2" s="1"/>
  <c r="R7" i="2" a="1"/>
  <c r="R7" i="2" s="1"/>
  <c r="R11" i="2" a="1"/>
  <c r="R11" i="2" s="1"/>
  <c r="R15" i="2" a="1"/>
  <c r="R15" i="2" s="1"/>
  <c r="R19" i="2" a="1"/>
  <c r="R19" i="2" s="1"/>
  <c r="R23" i="2" a="1"/>
  <c r="R23" i="2" s="1"/>
  <c r="R27" i="2" a="1"/>
  <c r="R27" i="2" s="1"/>
  <c r="R31" i="2" a="1"/>
  <c r="R31" i="2" s="1"/>
  <c r="R35" i="2" a="1"/>
  <c r="R35" i="2" s="1"/>
  <c r="R39" i="2" a="1"/>
  <c r="R39" i="2" s="1"/>
  <c r="R43" i="2" a="1"/>
  <c r="R43" i="2" s="1"/>
  <c r="R47" i="2" a="1"/>
  <c r="R47" i="2" s="1"/>
  <c r="R51" i="2" a="1"/>
  <c r="R51" i="2" s="1"/>
  <c r="R55" i="2" a="1"/>
  <c r="R55" i="2" s="1"/>
  <c r="R59" i="2" a="1"/>
  <c r="R59" i="2" s="1"/>
  <c r="R63" i="2" a="1"/>
  <c r="R63" i="2" s="1"/>
  <c r="R67" i="2" a="1"/>
  <c r="R67" i="2" s="1"/>
  <c r="R71" i="2" a="1"/>
  <c r="R71" i="2" s="1"/>
  <c r="R75" i="2" a="1"/>
  <c r="R75" i="2" s="1"/>
  <c r="R79" i="2" a="1"/>
  <c r="R79" i="2" s="1"/>
  <c r="R83" i="2" a="1"/>
  <c r="R83" i="2" s="1"/>
  <c r="R87" i="2" a="1"/>
  <c r="R87" i="2" s="1"/>
  <c r="R91" i="2" a="1"/>
  <c r="R91" i="2" s="1"/>
  <c r="R93" i="2" a="1"/>
  <c r="R93" i="2" s="1"/>
  <c r="R97" i="2" a="1"/>
  <c r="R97" i="2" s="1"/>
  <c r="R101" i="2" a="1"/>
  <c r="R101" i="2" s="1"/>
  <c r="R6" i="2" a="1"/>
  <c r="R6" i="2" s="1"/>
  <c r="R10" i="2" a="1"/>
  <c r="R10" i="2" s="1"/>
  <c r="R14" i="2" a="1"/>
  <c r="R14" i="2" s="1"/>
  <c r="R18" i="2" a="1"/>
  <c r="R18" i="2" s="1"/>
  <c r="R22" i="2" a="1"/>
  <c r="R22" i="2" s="1"/>
  <c r="R26" i="2" a="1"/>
  <c r="R26" i="2" s="1"/>
  <c r="R30" i="2" a="1"/>
  <c r="R30" i="2" s="1"/>
  <c r="R34" i="2" a="1"/>
  <c r="R34" i="2" s="1"/>
  <c r="R38" i="2" a="1"/>
  <c r="R38" i="2" s="1"/>
  <c r="R42" i="2" a="1"/>
  <c r="R42" i="2" s="1"/>
  <c r="R46" i="2" a="1"/>
  <c r="R46" i="2" s="1"/>
  <c r="R50" i="2" a="1"/>
  <c r="R50" i="2" s="1"/>
  <c r="R54" i="2" a="1"/>
  <c r="R54" i="2" s="1"/>
  <c r="R58" i="2" a="1"/>
  <c r="R58" i="2" s="1"/>
  <c r="R62" i="2" a="1"/>
  <c r="R62" i="2" s="1"/>
  <c r="R66" i="2" a="1"/>
  <c r="R66" i="2" s="1"/>
  <c r="R70" i="2" a="1"/>
  <c r="R70" i="2" s="1"/>
  <c r="R74" i="2" a="1"/>
  <c r="R74" i="2" s="1"/>
  <c r="R78" i="2" a="1"/>
  <c r="R78" i="2" s="1"/>
  <c r="R82" i="2" a="1"/>
  <c r="R82" i="2" s="1"/>
  <c r="R86" i="2" a="1"/>
  <c r="R86" i="2" s="1"/>
  <c r="R90" i="2" a="1"/>
  <c r="R90" i="2" s="1"/>
  <c r="R92" i="2" a="1"/>
  <c r="R92" i="2" s="1"/>
  <c r="R96" i="2" a="1"/>
  <c r="R96" i="2" s="1"/>
  <c r="R100" i="2" a="1"/>
  <c r="R100" i="2" s="1"/>
  <c r="R5" i="2" a="1"/>
  <c r="R5" i="2" s="1"/>
  <c r="R9" i="2" a="1"/>
  <c r="R9" i="2" s="1"/>
  <c r="R13" i="2" a="1"/>
  <c r="R13" i="2" s="1"/>
  <c r="R17" i="2" a="1"/>
  <c r="R17" i="2" s="1"/>
  <c r="R21" i="2" a="1"/>
  <c r="R21" i="2" s="1"/>
  <c r="R25" i="2" a="1"/>
  <c r="R25" i="2" s="1"/>
  <c r="R29" i="2" a="1"/>
  <c r="R29" i="2" s="1"/>
  <c r="R33" i="2" a="1"/>
  <c r="R33" i="2" s="1"/>
  <c r="R37" i="2" a="1"/>
  <c r="R37" i="2" s="1"/>
  <c r="R41" i="2" a="1"/>
  <c r="R41" i="2" s="1"/>
  <c r="R45" i="2" a="1"/>
  <c r="R45" i="2" s="1"/>
  <c r="R49" i="2" a="1"/>
  <c r="R49" i="2" s="1"/>
  <c r="R53" i="2" a="1"/>
  <c r="R53" i="2" s="1"/>
  <c r="R57" i="2" a="1"/>
  <c r="R57" i="2" s="1"/>
  <c r="R61" i="2" a="1"/>
  <c r="R61" i="2" s="1"/>
  <c r="R65" i="2" a="1"/>
  <c r="R65" i="2" s="1"/>
  <c r="R69" i="2" a="1"/>
  <c r="R69" i="2" s="1"/>
  <c r="R73" i="2" a="1"/>
  <c r="R73" i="2" s="1"/>
  <c r="R77" i="2" a="1"/>
  <c r="R77" i="2" s="1"/>
  <c r="R81" i="2" a="1"/>
  <c r="R81" i="2" s="1"/>
  <c r="R85" i="2" a="1"/>
  <c r="R85" i="2" s="1"/>
  <c r="R89" i="2" a="1"/>
  <c r="R89" i="2" s="1"/>
  <c r="R95" i="2" a="1"/>
  <c r="R95" i="2" s="1"/>
  <c r="R99" i="2" a="1"/>
  <c r="R99" i="2" s="1"/>
  <c r="R4" i="2" a="1"/>
  <c r="R4" i="2" s="1"/>
  <c r="R8" i="2" a="1"/>
  <c r="R8" i="2" s="1"/>
  <c r="R12" i="2" a="1"/>
  <c r="R12" i="2" s="1"/>
  <c r="R16" i="2" a="1"/>
  <c r="R16" i="2" s="1"/>
  <c r="R20" i="2" a="1"/>
  <c r="R20" i="2" s="1"/>
  <c r="R24" i="2" a="1"/>
  <c r="R24" i="2" s="1"/>
  <c r="R28" i="2" a="1"/>
  <c r="R28" i="2" s="1"/>
  <c r="R32" i="2" a="1"/>
  <c r="R32" i="2" s="1"/>
  <c r="R36" i="2" a="1"/>
  <c r="R36" i="2" s="1"/>
  <c r="R40" i="2" a="1"/>
  <c r="R40" i="2" s="1"/>
  <c r="R44" i="2" a="1"/>
  <c r="R44" i="2" s="1"/>
  <c r="R48" i="2" a="1"/>
  <c r="R48" i="2" s="1"/>
  <c r="R52" i="2" a="1"/>
  <c r="R52" i="2" s="1"/>
  <c r="R56" i="2" a="1"/>
  <c r="R56" i="2" s="1"/>
  <c r="R60" i="2" a="1"/>
  <c r="R60" i="2" s="1"/>
  <c r="R64" i="2" a="1"/>
  <c r="R64" i="2" s="1"/>
  <c r="R68" i="2" a="1"/>
  <c r="R68" i="2" s="1"/>
  <c r="R72" i="2" a="1"/>
  <c r="R72" i="2" s="1"/>
  <c r="R76" i="2" a="1"/>
  <c r="R76" i="2" s="1"/>
  <c r="R80" i="2" a="1"/>
  <c r="R80" i="2" s="1"/>
  <c r="R84" i="2" a="1"/>
  <c r="R84" i="2" s="1"/>
  <c r="R88" i="2" a="1"/>
  <c r="R88" i="2" s="1"/>
  <c r="R94" i="2" a="1"/>
  <c r="R94" i="2" s="1"/>
  <c r="R98" i="2" a="1"/>
  <c r="R98" i="2" s="1"/>
  <c r="E3" i="4"/>
  <c r="E4" i="4" s="1"/>
  <c r="E5" i="4" s="1"/>
  <c r="E6" i="4" s="1"/>
  <c r="E7" i="4" s="1"/>
  <c r="E8" i="4" s="1"/>
  <c r="E9" i="4" s="1"/>
  <c r="E10" i="4" s="1"/>
  <c r="E11" i="4" s="1"/>
  <c r="E12" i="4" s="1"/>
  <c r="E13" i="4" s="1"/>
  <c r="E14" i="4" s="1"/>
  <c r="E15" i="4" s="1"/>
  <c r="E16" i="4" s="1"/>
  <c r="D3" i="4"/>
  <c r="D4" i="4"/>
  <c r="D5" i="4" s="1"/>
  <c r="D6" i="4" s="1"/>
  <c r="D7" i="4" s="1"/>
  <c r="D8" i="4" s="1"/>
  <c r="D9" i="4" s="1"/>
  <c r="D10" i="4" s="1"/>
  <c r="D11" i="4" s="1"/>
  <c r="D12" i="4" s="1"/>
  <c r="D13" i="4" s="1"/>
  <c r="D14" i="4" s="1"/>
  <c r="D15" i="4" s="1"/>
  <c r="D16" i="4" s="1"/>
  <c r="F4" i="2" l="1"/>
  <c r="G4" i="2" s="1"/>
  <c r="F5" i="2"/>
  <c r="G5" i="2" s="1"/>
  <c r="F6" i="2"/>
  <c r="G6" i="2" s="1"/>
  <c r="F7" i="2"/>
  <c r="G7" i="2" s="1"/>
  <c r="F8" i="2"/>
  <c r="G8" i="2" s="1"/>
  <c r="F9" i="2"/>
  <c r="G9" i="2" s="1"/>
  <c r="F10" i="2"/>
  <c r="G10" i="2" s="1"/>
  <c r="F11" i="2"/>
  <c r="G11" i="2" s="1"/>
  <c r="F12" i="2"/>
  <c r="G12" i="2" s="1"/>
  <c r="F13" i="2"/>
  <c r="G13" i="2" s="1"/>
  <c r="F14" i="2"/>
  <c r="G14" i="2" s="1"/>
  <c r="F15" i="2"/>
  <c r="G15" i="2" s="1"/>
  <c r="F16" i="2"/>
  <c r="G16" i="2" s="1"/>
  <c r="F17" i="2"/>
  <c r="G17" i="2" s="1"/>
  <c r="F18" i="2"/>
  <c r="G18" i="2" s="1"/>
  <c r="F19" i="2"/>
  <c r="G19" i="2" s="1"/>
  <c r="F20" i="2"/>
  <c r="G20" i="2" s="1"/>
  <c r="F21" i="2"/>
  <c r="G21" i="2" s="1"/>
  <c r="F22" i="2"/>
  <c r="G22" i="2" s="1"/>
  <c r="F23" i="2"/>
  <c r="G23" i="2" s="1"/>
  <c r="F24" i="2"/>
  <c r="G24" i="2" s="1"/>
  <c r="F25" i="2"/>
  <c r="G25" i="2" s="1"/>
  <c r="F26" i="2"/>
  <c r="G26" i="2" s="1"/>
  <c r="F27" i="2"/>
  <c r="G27" i="2" s="1"/>
  <c r="F28" i="2"/>
  <c r="G28" i="2" s="1"/>
  <c r="F29" i="2"/>
  <c r="G29" i="2" s="1"/>
  <c r="F30" i="2"/>
  <c r="G30" i="2" s="1"/>
  <c r="F31" i="2"/>
  <c r="G31" i="2" s="1"/>
  <c r="F32" i="2"/>
  <c r="G32" i="2" s="1"/>
  <c r="F33" i="2"/>
  <c r="G33" i="2" s="1"/>
  <c r="F34" i="2"/>
  <c r="G34" i="2" s="1"/>
  <c r="F35" i="2"/>
  <c r="G35" i="2" s="1"/>
  <c r="F36" i="2"/>
  <c r="G36" i="2" s="1"/>
  <c r="F37" i="2"/>
  <c r="G37" i="2" s="1"/>
  <c r="F38" i="2"/>
  <c r="G38" i="2" s="1"/>
  <c r="F39" i="2"/>
  <c r="G39" i="2" s="1"/>
  <c r="F40" i="2"/>
  <c r="G40" i="2" s="1"/>
  <c r="F41" i="2"/>
  <c r="G41" i="2" s="1"/>
  <c r="F42" i="2"/>
  <c r="G42" i="2" s="1"/>
  <c r="F43" i="2"/>
  <c r="G43" i="2" s="1"/>
  <c r="F44" i="2"/>
  <c r="G44" i="2" s="1"/>
  <c r="F45" i="2"/>
  <c r="G45" i="2" s="1"/>
  <c r="F46" i="2"/>
  <c r="G46" i="2" s="1"/>
  <c r="F47" i="2"/>
  <c r="G47" i="2" s="1"/>
  <c r="F48" i="2"/>
  <c r="G48" i="2" s="1"/>
  <c r="F49" i="2"/>
  <c r="G49" i="2" s="1"/>
  <c r="F50" i="2"/>
  <c r="G50" i="2" s="1"/>
  <c r="F51" i="2"/>
  <c r="G51" i="2" s="1"/>
  <c r="F52" i="2"/>
  <c r="G52" i="2" s="1"/>
  <c r="F53" i="2"/>
  <c r="G53" i="2" s="1"/>
  <c r="F54" i="2"/>
  <c r="G54" i="2" s="1"/>
  <c r="F55" i="2"/>
  <c r="G55" i="2" s="1"/>
  <c r="F56" i="2"/>
  <c r="G56" i="2" s="1"/>
  <c r="F57" i="2"/>
  <c r="G57" i="2" s="1"/>
  <c r="F58" i="2"/>
  <c r="G58" i="2" s="1"/>
  <c r="F59" i="2"/>
  <c r="G59" i="2" s="1"/>
  <c r="F60" i="2"/>
  <c r="G60" i="2" s="1"/>
  <c r="F61" i="2"/>
  <c r="G61" i="2" s="1"/>
  <c r="F62" i="2"/>
  <c r="G62" i="2" s="1"/>
  <c r="F63" i="2"/>
  <c r="G63" i="2" s="1"/>
  <c r="F64" i="2"/>
  <c r="G64" i="2" s="1"/>
  <c r="F65" i="2"/>
  <c r="G65" i="2" s="1"/>
  <c r="F66" i="2"/>
  <c r="G66" i="2" s="1"/>
  <c r="F67" i="2"/>
  <c r="G67" i="2" s="1"/>
  <c r="F68" i="2"/>
  <c r="G68" i="2" s="1"/>
  <c r="F69" i="2"/>
  <c r="G69" i="2" s="1"/>
  <c r="F70" i="2"/>
  <c r="G70" i="2" s="1"/>
  <c r="F71" i="2"/>
  <c r="G71" i="2" s="1"/>
  <c r="F72" i="2"/>
  <c r="G72" i="2" s="1"/>
  <c r="F73" i="2"/>
  <c r="G73" i="2" s="1"/>
  <c r="F74" i="2"/>
  <c r="G74" i="2" s="1"/>
  <c r="F76" i="2"/>
  <c r="G76" i="2" s="1"/>
  <c r="F77" i="2"/>
  <c r="G77" i="2" s="1"/>
  <c r="F78" i="2"/>
  <c r="G78" i="2" s="1"/>
  <c r="F79" i="2"/>
  <c r="G79" i="2" s="1"/>
  <c r="F80" i="2"/>
  <c r="G80" i="2" s="1"/>
  <c r="F81" i="2"/>
  <c r="G81" i="2" s="1"/>
  <c r="F82" i="2"/>
  <c r="G82" i="2" s="1"/>
  <c r="F83" i="2"/>
  <c r="G83" i="2" s="1"/>
  <c r="F84" i="2"/>
  <c r="G84" i="2" s="1"/>
  <c r="F86" i="2"/>
  <c r="G86" i="2" s="1"/>
  <c r="F87" i="2"/>
  <c r="G87" i="2" s="1"/>
  <c r="F88" i="2"/>
  <c r="G88" i="2" s="1"/>
  <c r="F89" i="2"/>
  <c r="G89" i="2" s="1"/>
  <c r="F90" i="2"/>
  <c r="G90" i="2" s="1"/>
  <c r="F91" i="2"/>
  <c r="G91" i="2" s="1"/>
  <c r="F92" i="2"/>
  <c r="G92" i="2" s="1"/>
  <c r="F93" i="2"/>
  <c r="G93" i="2" s="1"/>
  <c r="F94" i="2"/>
  <c r="G94" i="2" s="1"/>
  <c r="F95" i="2"/>
  <c r="G95" i="2" s="1"/>
  <c r="F96" i="2"/>
  <c r="G96" i="2" s="1"/>
  <c r="F97" i="2"/>
  <c r="G97" i="2" s="1"/>
  <c r="F98" i="2"/>
  <c r="G98" i="2" s="1"/>
  <c r="F99" i="2"/>
  <c r="G99" i="2" s="1"/>
  <c r="F100" i="2"/>
  <c r="G100" i="2" s="1"/>
  <c r="F101" i="2"/>
  <c r="G101" i="2" s="1"/>
  <c r="F2" i="2"/>
  <c r="G2" i="2" s="1"/>
  <c r="O10" i="1"/>
  <c r="F3" i="2" l="1"/>
  <c r="G3" i="2" s="1"/>
  <c r="R2" i="2" l="1" a="1"/>
  <c r="R2" i="2" s="1"/>
</calcChain>
</file>

<file path=xl/sharedStrings.xml><?xml version="1.0" encoding="utf-8"?>
<sst xmlns="http://schemas.openxmlformats.org/spreadsheetml/2006/main" count="385" uniqueCount="191">
  <si>
    <t>N°</t>
  </si>
  <si>
    <t>Désignations</t>
  </si>
  <si>
    <t>TOTAL</t>
  </si>
  <si>
    <t>Articles</t>
  </si>
  <si>
    <t>Stock</t>
  </si>
  <si>
    <t>Sorties</t>
  </si>
  <si>
    <t>Stock D</t>
  </si>
  <si>
    <t>Stock N</t>
  </si>
  <si>
    <t>prix</t>
  </si>
  <si>
    <t>Date</t>
  </si>
  <si>
    <t>Client</t>
  </si>
  <si>
    <t>Montant</t>
  </si>
  <si>
    <t>Qté</t>
  </si>
  <si>
    <t>01/2014</t>
  </si>
  <si>
    <t>02/2014</t>
  </si>
  <si>
    <t>03/2014</t>
  </si>
  <si>
    <t>05/2014</t>
  </si>
  <si>
    <t>06/2014</t>
  </si>
  <si>
    <t>07/2014</t>
  </si>
  <si>
    <t>08/2014</t>
  </si>
  <si>
    <t>09/2014</t>
  </si>
  <si>
    <t>10/2014</t>
  </si>
  <si>
    <t>11/2014</t>
  </si>
  <si>
    <t>12/2014</t>
  </si>
  <si>
    <t>13/2014</t>
  </si>
  <si>
    <t>14/2014</t>
  </si>
  <si>
    <t>15/2014</t>
  </si>
  <si>
    <t>Comptoir</t>
  </si>
  <si>
    <t>Total</t>
  </si>
  <si>
    <t>Quantité pièces:</t>
  </si>
  <si>
    <t>Valeur Totale Stock:</t>
  </si>
  <si>
    <t>Mode</t>
  </si>
  <si>
    <t>Especes</t>
  </si>
  <si>
    <t>A terme</t>
  </si>
  <si>
    <t xml:space="preserve"> -   </t>
  </si>
  <si>
    <t xml:space="preserve">Reste </t>
  </si>
  <si>
    <t>TELEPHONE</t>
  </si>
  <si>
    <t>P U</t>
  </si>
  <si>
    <t>chèque</t>
  </si>
  <si>
    <t xml:space="preserve">virement </t>
  </si>
  <si>
    <t>Mode P</t>
  </si>
  <si>
    <t>Payé</t>
  </si>
  <si>
    <t>Non Payé</t>
  </si>
  <si>
    <t>Reg</t>
  </si>
  <si>
    <t>Date:</t>
  </si>
  <si>
    <t>PRIX U</t>
  </si>
  <si>
    <t>QTE</t>
  </si>
  <si>
    <t>FOURNISSEUR</t>
  </si>
  <si>
    <t>Nous somme le :</t>
  </si>
  <si>
    <t>06-62-29-69-22</t>
  </si>
  <si>
    <t>06-69-29-60-90</t>
  </si>
  <si>
    <t>Fond Caisse</t>
  </si>
  <si>
    <t>Dette Recu</t>
  </si>
  <si>
    <t xml:space="preserve">Vente </t>
  </si>
  <si>
    <t>OTHEMENE</t>
  </si>
  <si>
    <t>HAMID KOUDRI</t>
  </si>
  <si>
    <t>SAMIR BOUKHARI</t>
  </si>
  <si>
    <t>OUAHABI BEN HENI</t>
  </si>
  <si>
    <t>Reste</t>
  </si>
  <si>
    <t>A M L</t>
  </si>
  <si>
    <t>1er Tra</t>
  </si>
  <si>
    <t>2eme Tra</t>
  </si>
  <si>
    <t>3eme Tra</t>
  </si>
  <si>
    <t>KHALIL FAIECE</t>
  </si>
  <si>
    <t>STATION OUKIRIMI</t>
  </si>
  <si>
    <t>AZEDINE OUAHABI</t>
  </si>
  <si>
    <t>DJAMEL BJ</t>
  </si>
  <si>
    <t xml:space="preserve">                                                                </t>
  </si>
  <si>
    <t>Mohamed Mihoubi</t>
  </si>
  <si>
    <t>Mohamed brahmi</t>
  </si>
  <si>
    <t>Facture N°</t>
  </si>
  <si>
    <t>Le Client</t>
  </si>
  <si>
    <t>La Date</t>
  </si>
  <si>
    <t>A</t>
  </si>
  <si>
    <t>D</t>
  </si>
  <si>
    <t>E</t>
  </si>
  <si>
    <t>G</t>
  </si>
  <si>
    <t>H</t>
  </si>
  <si>
    <t>I</t>
  </si>
  <si>
    <t>J</t>
  </si>
  <si>
    <t>K</t>
  </si>
  <si>
    <t>L</t>
  </si>
  <si>
    <t>M</t>
  </si>
  <si>
    <t>N</t>
  </si>
  <si>
    <t>O</t>
  </si>
  <si>
    <t>B</t>
  </si>
  <si>
    <t>C</t>
  </si>
  <si>
    <t>F</t>
  </si>
  <si>
    <t>SARL AA</t>
  </si>
  <si>
    <t>SARL BB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</si>
  <si>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</si>
  <si>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</si>
  <si>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</si>
  <si>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</si>
  <si>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</si>
  <si>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</si>
  <si>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</si>
  <si>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</si>
  <si>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</si>
  <si>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</si>
  <si>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</si>
  <si>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</si>
  <si>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</si>
  <si>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</si>
  <si>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</si>
  <si>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</si>
  <si>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</si>
  <si>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</si>
  <si>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</si>
  <si>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</si>
  <si>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</si>
  <si>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</si>
  <si>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</si>
  <si>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</si>
  <si>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</si>
  <si>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</si>
  <si>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</si>
  <si>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</si>
  <si>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</si>
  <si>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</si>
  <si>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</si>
  <si>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</si>
  <si>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</si>
  <si>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</si>
  <si>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</si>
  <si>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</si>
  <si>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</si>
  <si>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</si>
  <si>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</si>
  <si>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</si>
  <si>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</si>
  <si>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</si>
  <si>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</si>
  <si>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</si>
  <si>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</si>
  <si>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</si>
  <si>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</si>
  <si>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</si>
  <si>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</si>
  <si>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</si>
  <si>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</si>
  <si>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</si>
  <si>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</si>
  <si>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</si>
  <si>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</si>
  <si>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</si>
  <si>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</si>
  <si>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</si>
  <si>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</si>
  <si>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</si>
  <si>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article 61</t>
  </si>
  <si>
    <t>article 62</t>
  </si>
  <si>
    <t>article 63</t>
  </si>
  <si>
    <t>article 64</t>
  </si>
  <si>
    <t>article 65</t>
  </si>
  <si>
    <t>article 66</t>
  </si>
  <si>
    <t>article 67</t>
  </si>
  <si>
    <t>article 68</t>
  </si>
  <si>
    <t>article 69</t>
  </si>
  <si>
    <t>article 70</t>
  </si>
  <si>
    <t>article 71</t>
  </si>
  <si>
    <t>article 72</t>
  </si>
  <si>
    <t>article 73</t>
  </si>
  <si>
    <t>article 74</t>
  </si>
  <si>
    <t>article 75</t>
  </si>
  <si>
    <t>article 76</t>
  </si>
  <si>
    <t>article 77</t>
  </si>
  <si>
    <t>article 78</t>
  </si>
  <si>
    <t>article 79</t>
  </si>
  <si>
    <t>article 80</t>
  </si>
  <si>
    <t>article 81</t>
  </si>
  <si>
    <t>article 82</t>
  </si>
  <si>
    <t>article 83</t>
  </si>
  <si>
    <t>article 84</t>
  </si>
  <si>
    <t>article 85</t>
  </si>
  <si>
    <t>article 86</t>
  </si>
  <si>
    <t>article 87</t>
  </si>
  <si>
    <t>article 88</t>
  </si>
  <si>
    <t>article 89</t>
  </si>
  <si>
    <t>article 90</t>
  </si>
  <si>
    <t>article 91</t>
  </si>
  <si>
    <t>article 92</t>
  </si>
  <si>
    <t>article 93</t>
  </si>
  <si>
    <t>article 94</t>
  </si>
  <si>
    <t>article 95</t>
  </si>
  <si>
    <t>article 96</t>
  </si>
  <si>
    <t>article 97</t>
  </si>
  <si>
    <t>article 98</t>
  </si>
  <si>
    <t>article 99</t>
  </si>
  <si>
    <t>article 100</t>
  </si>
  <si>
    <t>TOTAL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</si>
</sst>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#,###"/>
    <numFmt numFmtId="169" formatCode="_(&quot;$&quot;* #,##0.00_);_(&quot;$&quot;* \(#,##0.00\);_(&quot;$&quot;* &quot;-&quot;??_);_(@_)"/>
  </numFmts>
  <fonts count="3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1"/>
      <name val="Consolas"/>
      <family val="3"/>
    </font>
    <font>
      <b/>
      <sz val="12"/>
      <name val="Consolas"/>
      <family val="3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4"/>
      <color theme="1"/>
      <name val="Consolas"/>
      <family val="3"/>
    </font>
    <font>
      <b/>
      <sz val="10"/>
      <color theme="1"/>
      <name val="Consolas"/>
      <family val="3"/>
    </font>
    <font>
      <b/>
      <sz val="14"/>
      <name val="Consolas"/>
      <family val="3"/>
    </font>
    <font>
      <b/>
      <sz val="36"/>
      <name val="Vivaldi"/>
      <family val="4"/>
    </font>
    <font>
      <b/>
      <i/>
      <sz val="11"/>
      <color indexed="8"/>
      <name val="Calibri"/>
      <family val="2"/>
    </font>
    <font>
      <sz val="11"/>
      <color theme="1"/>
      <name val="Consolas"/>
      <family val="3"/>
    </font>
    <font>
      <sz val="10"/>
      <color theme="1"/>
      <name val="Consolas"/>
      <family val="3"/>
    </font>
    <font>
      <b/>
      <sz val="9"/>
      <color theme="1"/>
      <name val="Calibri"/>
      <family val="2"/>
      <scheme val="minor"/>
    </font>
    <font>
      <b/>
      <sz val="9"/>
      <color indexed="8"/>
      <name val="Calibri"/>
      <family val="2"/>
    </font>
    <font>
      <sz val="9"/>
      <color theme="1"/>
      <name val="Calibri"/>
      <family val="2"/>
      <scheme val="minor"/>
    </font>
    <font>
      <sz val="9"/>
      <name val="Consolas"/>
      <family val="3"/>
    </font>
    <font>
      <b/>
      <sz val="36"/>
      <name val="Segoe Media Center Semibold"/>
      <family val="2"/>
    </font>
    <font>
      <sz val="22"/>
      <color rgb="FF00FF00"/>
      <name val="Lucida Calligraphy"/>
      <family val="4"/>
    </font>
    <font>
      <b/>
      <sz val="20"/>
      <color rgb="FF00FF00"/>
      <name val="Lucida Calligraphy"/>
      <family val="4"/>
    </font>
    <font>
      <b/>
      <sz val="24"/>
      <color rgb="FF00FF00"/>
      <name val="Lucida Calligraphy"/>
      <family val="4"/>
    </font>
    <font>
      <b/>
      <sz val="26"/>
      <color rgb="FF00FF00"/>
      <name val="Rockwell"/>
      <family val="1"/>
    </font>
    <font>
      <b/>
      <sz val="22"/>
      <color rgb="FF00FF00"/>
      <name val="Lucida Calligraphy"/>
      <family val="4"/>
    </font>
    <font>
      <b/>
      <sz val="18"/>
      <color rgb="FF00FF00"/>
      <name val="Lucida Calligraphy"/>
      <family val="4"/>
    </font>
    <font>
      <b/>
      <sz val="18"/>
      <color rgb="FF00FF00"/>
      <name val="Rockwell"/>
      <family val="1"/>
    </font>
    <font>
      <b/>
      <sz val="11"/>
      <color indexed="8"/>
      <name val="Consolas"/>
      <family val="3"/>
    </font>
    <font>
      <b/>
      <sz val="18"/>
      <color theme="1"/>
      <name val="Consolas"/>
      <family val="3"/>
    </font>
    <font>
      <b/>
      <sz val="10"/>
      <name val="Consolas"/>
      <family val="3"/>
    </font>
    <font>
      <b/>
      <sz val="11"/>
      <color theme="1"/>
      <name val="Consolas"/>
      <family val="3"/>
    </font>
    <font>
      <b/>
      <sz val="9"/>
      <name val="Consolas"/>
      <family val="3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theme="9" tint="-0.24994659260841701"/>
      </left>
      <right style="hair">
        <color theme="9" tint="-0.24994659260841701"/>
      </right>
      <top/>
      <bottom style="hair">
        <color theme="9" tint="-0.24994659260841701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7">
    <xf numFmtId="0" fontId="0" fillId="0" borderId="0"/>
    <xf numFmtId="166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2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1" fillId="0" borderId="0">
      <alignment vertical="top"/>
    </xf>
    <xf numFmtId="0" fontId="2" fillId="0" borderId="0"/>
    <xf numFmtId="169" fontId="2" fillId="0" borderId="0" applyFont="0" applyFill="0" applyBorder="0" applyAlignment="0" applyProtection="0"/>
    <xf numFmtId="0" fontId="2" fillId="0" borderId="0"/>
  </cellStyleXfs>
  <cellXfs count="153"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/>
    <xf numFmtId="164" fontId="1" fillId="0" borderId="0" xfId="11" applyFont="1"/>
    <xf numFmtId="164" fontId="0" fillId="0" borderId="0" xfId="11" applyFont="1"/>
    <xf numFmtId="0" fontId="10" fillId="6" borderId="1" xfId="0" applyFont="1" applyFill="1" applyBorder="1"/>
    <xf numFmtId="164" fontId="0" fillId="0" borderId="0" xfId="0" applyNumberFormat="1"/>
    <xf numFmtId="0" fontId="7" fillId="7" borderId="1" xfId="10" applyFont="1" applyFill="1" applyBorder="1" applyAlignment="1" applyProtection="1">
      <alignment horizontal="center" vertical="center"/>
      <protection locked="0"/>
    </xf>
    <xf numFmtId="168" fontId="7" fillId="7" borderId="1" xfId="10" applyNumberFormat="1" applyFont="1" applyFill="1" applyBorder="1" applyAlignment="1" applyProtection="1">
      <alignment horizontal="center" vertical="center"/>
      <protection locked="0"/>
    </xf>
    <xf numFmtId="4" fontId="10" fillId="6" borderId="1" xfId="11" applyNumberFormat="1" applyFont="1" applyFill="1" applyBorder="1"/>
    <xf numFmtId="0" fontId="1" fillId="8" borderId="4" xfId="0" applyFont="1" applyFill="1" applyBorder="1"/>
    <xf numFmtId="0" fontId="0" fillId="8" borderId="4" xfId="0" applyFill="1" applyBorder="1"/>
    <xf numFmtId="164" fontId="6" fillId="8" borderId="4" xfId="11" applyFont="1" applyFill="1" applyBorder="1" applyAlignment="1">
      <alignment horizontal="center" vertical="top"/>
    </xf>
    <xf numFmtId="0" fontId="9" fillId="8" borderId="4" xfId="0" applyFont="1" applyFill="1" applyBorder="1"/>
    <xf numFmtId="164" fontId="9" fillId="8" borderId="4" xfId="11" applyFont="1" applyFill="1" applyBorder="1"/>
    <xf numFmtId="4" fontId="9" fillId="8" borderId="4" xfId="0" applyNumberFormat="1" applyFont="1" applyFill="1" applyBorder="1"/>
    <xf numFmtId="164" fontId="7" fillId="7" borderId="1" xfId="11" applyFont="1" applyFill="1" applyBorder="1" applyAlignment="1">
      <alignment horizontal="center" vertical="center"/>
    </xf>
    <xf numFmtId="0" fontId="6" fillId="4" borderId="1" xfId="10" applyFont="1" applyFill="1" applyBorder="1" applyAlignment="1">
      <alignment horizontal="center" vertical="center"/>
    </xf>
    <xf numFmtId="0" fontId="6" fillId="4" borderId="1" xfId="10" applyFont="1" applyFill="1" applyBorder="1" applyAlignment="1">
      <alignment vertical="center"/>
    </xf>
    <xf numFmtId="14" fontId="13" fillId="0" borderId="3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164" fontId="7" fillId="7" borderId="0" xfId="11" applyFont="1" applyFill="1" applyBorder="1" applyAlignment="1">
      <alignment horizontal="center" vertical="center"/>
    </xf>
    <xf numFmtId="0" fontId="6" fillId="7" borderId="0" xfId="10" applyFont="1" applyFill="1" applyBorder="1" applyAlignment="1">
      <alignment horizontal="center" vertical="center"/>
    </xf>
    <xf numFmtId="0" fontId="6" fillId="7" borderId="0" xfId="0" applyFont="1" applyFill="1" applyBorder="1"/>
    <xf numFmtId="0" fontId="0" fillId="7" borderId="0" xfId="0" applyFill="1" applyBorder="1"/>
    <xf numFmtId="0" fontId="7" fillId="7" borderId="1" xfId="11" applyNumberFormat="1" applyFont="1" applyFill="1" applyBorder="1" applyAlignment="1">
      <alignment horizontal="center" vertical="center"/>
    </xf>
    <xf numFmtId="14" fontId="13" fillId="0" borderId="3" xfId="0" applyNumberFormat="1" applyFont="1" applyBorder="1"/>
    <xf numFmtId="4" fontId="13" fillId="0" borderId="3" xfId="11" applyNumberFormat="1" applyFont="1" applyBorder="1" applyAlignment="1">
      <alignment vertical="center"/>
    </xf>
    <xf numFmtId="0" fontId="9" fillId="0" borderId="0" xfId="0" applyFont="1" applyAlignment="1">
      <alignment horizontal="right"/>
    </xf>
    <xf numFmtId="0" fontId="6" fillId="0" borderId="0" xfId="0" applyFont="1" applyBorder="1"/>
    <xf numFmtId="0" fontId="6" fillId="8" borderId="1" xfId="10" applyFont="1" applyFill="1" applyBorder="1" applyAlignment="1">
      <alignment horizontal="center" vertical="center"/>
    </xf>
    <xf numFmtId="0" fontId="6" fillId="8" borderId="1" xfId="10" applyFont="1" applyFill="1" applyBorder="1" applyAlignment="1">
      <alignment vertic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6" fillId="12" borderId="0" xfId="0" applyFont="1" applyFill="1" applyBorder="1"/>
    <xf numFmtId="0" fontId="0" fillId="12" borderId="0" xfId="0" applyFill="1"/>
    <xf numFmtId="0" fontId="16" fillId="7" borderId="1" xfId="9" applyFont="1" applyFill="1" applyBorder="1"/>
    <xf numFmtId="0" fontId="18" fillId="0" borderId="3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10" fillId="5" borderId="2" xfId="0" applyFont="1" applyFill="1" applyBorder="1" applyAlignment="1">
      <alignment horizontal="center" vertical="center"/>
    </xf>
    <xf numFmtId="4" fontId="12" fillId="5" borderId="2" xfId="11" applyNumberFormat="1" applyFont="1" applyFill="1" applyBorder="1" applyAlignment="1">
      <alignment horizontal="center" vertical="center"/>
    </xf>
    <xf numFmtId="0" fontId="0" fillId="0" borderId="14" xfId="0" applyBorder="1"/>
    <xf numFmtId="0" fontId="19" fillId="3" borderId="1" xfId="0" applyFont="1" applyFill="1" applyBorder="1"/>
    <xf numFmtId="165" fontId="20" fillId="3" borderId="1" xfId="0" applyNumberFormat="1" applyFont="1" applyFill="1" applyBorder="1" applyAlignment="1">
      <alignment horizontal="center" vertical="center"/>
    </xf>
    <xf numFmtId="0" fontId="21" fillId="0" borderId="0" xfId="0" applyFont="1"/>
    <xf numFmtId="49" fontId="21" fillId="2" borderId="1" xfId="0" applyNumberFormat="1" applyFont="1" applyFill="1" applyBorder="1"/>
    <xf numFmtId="0" fontId="22" fillId="2" borderId="1" xfId="14" applyNumberFormat="1" applyFont="1" applyFill="1" applyBorder="1" applyAlignment="1" applyProtection="1">
      <alignment horizontal="left"/>
    </xf>
    <xf numFmtId="14" fontId="21" fillId="2" borderId="1" xfId="0" applyNumberFormat="1" applyFont="1" applyFill="1" applyBorder="1"/>
    <xf numFmtId="0" fontId="21" fillId="2" borderId="1" xfId="0" applyFont="1" applyFill="1" applyBorder="1" applyAlignment="1">
      <alignment horizontal="center" vertical="center"/>
    </xf>
    <xf numFmtId="0" fontId="21" fillId="2" borderId="1" xfId="0" applyFont="1" applyFill="1" applyBorder="1"/>
    <xf numFmtId="15" fontId="21" fillId="2" borderId="1" xfId="0" applyNumberFormat="1" applyFont="1" applyFill="1" applyBorder="1"/>
    <xf numFmtId="0" fontId="1" fillId="7" borderId="0" xfId="0" applyFont="1" applyFill="1"/>
    <xf numFmtId="0" fontId="0" fillId="7" borderId="0" xfId="0" applyFill="1"/>
    <xf numFmtId="0" fontId="10" fillId="5" borderId="18" xfId="0" applyFont="1" applyFill="1" applyBorder="1" applyAlignment="1">
      <alignment horizontal="center" vertical="center"/>
    </xf>
    <xf numFmtId="0" fontId="17" fillId="0" borderId="3" xfId="0" applyNumberFormat="1" applyFont="1" applyBorder="1" applyAlignment="1">
      <alignment horizontal="center" vertical="center"/>
    </xf>
    <xf numFmtId="0" fontId="25" fillId="10" borderId="0" xfId="0" applyFont="1" applyFill="1" applyBorder="1" applyAlignment="1">
      <alignment vertical="center"/>
    </xf>
    <xf numFmtId="0" fontId="24" fillId="10" borderId="0" xfId="0" applyFont="1" applyFill="1" applyBorder="1" applyAlignment="1">
      <alignment vertical="center"/>
    </xf>
    <xf numFmtId="0" fontId="0" fillId="13" borderId="0" xfId="0" applyFill="1"/>
    <xf numFmtId="0" fontId="1" fillId="13" borderId="0" xfId="0" applyFont="1" applyFill="1"/>
    <xf numFmtId="0" fontId="1" fillId="4" borderId="0" xfId="0" applyFont="1" applyFill="1"/>
    <xf numFmtId="0" fontId="0" fillId="4" borderId="0" xfId="0" applyFill="1"/>
    <xf numFmtId="14" fontId="0" fillId="4" borderId="0" xfId="0" applyNumberFormat="1" applyFill="1"/>
    <xf numFmtId="164" fontId="0" fillId="4" borderId="0" xfId="11" applyFont="1" applyFill="1"/>
    <xf numFmtId="164" fontId="10" fillId="4" borderId="0" xfId="11" applyFont="1" applyFill="1" applyBorder="1"/>
    <xf numFmtId="164" fontId="0" fillId="4" borderId="0" xfId="0" applyNumberFormat="1" applyFill="1"/>
    <xf numFmtId="0" fontId="0" fillId="4" borderId="0" xfId="0" applyFill="1" applyBorder="1"/>
    <xf numFmtId="164" fontId="27" fillId="10" borderId="0" xfId="11" applyFont="1" applyFill="1" applyBorder="1" applyAlignment="1">
      <alignment vertical="center"/>
    </xf>
    <xf numFmtId="0" fontId="6" fillId="4" borderId="1" xfId="10" applyFont="1" applyFill="1" applyBorder="1" applyAlignment="1">
      <alignment horizontal="left" vertical="center"/>
    </xf>
    <xf numFmtId="164" fontId="0" fillId="4" borderId="0" xfId="11" applyFont="1" applyFill="1" applyBorder="1"/>
    <xf numFmtId="164" fontId="1" fillId="4" borderId="0" xfId="11" applyFont="1" applyFill="1" applyAlignment="1">
      <alignment horizontal="center" vertical="center"/>
    </xf>
    <xf numFmtId="164" fontId="6" fillId="4" borderId="0" xfId="11" applyFont="1" applyFill="1" applyBorder="1" applyAlignment="1">
      <alignment horizontal="center" vertical="center"/>
    </xf>
    <xf numFmtId="164" fontId="1" fillId="4" borderId="0" xfId="11" applyFont="1" applyFill="1" applyBorder="1" applyAlignment="1">
      <alignment horizontal="center" vertical="center"/>
    </xf>
    <xf numFmtId="164" fontId="8" fillId="4" borderId="0" xfId="11" applyFont="1" applyFill="1" applyBorder="1"/>
    <xf numFmtId="0" fontId="0" fillId="0" borderId="1" xfId="0" applyBorder="1"/>
    <xf numFmtId="0" fontId="12" fillId="8" borderId="1" xfId="0" applyFont="1" applyFill="1" applyBorder="1" applyAlignment="1">
      <alignment horizontal="center" vertical="center"/>
    </xf>
    <xf numFmtId="164" fontId="12" fillId="8" borderId="1" xfId="11" applyFont="1" applyFill="1" applyBorder="1" applyAlignment="1">
      <alignment horizontal="center" vertical="center"/>
    </xf>
    <xf numFmtId="0" fontId="31" fillId="0" borderId="1" xfId="13" applyFont="1" applyBorder="1">
      <alignment vertical="top"/>
    </xf>
    <xf numFmtId="14" fontId="13" fillId="0" borderId="14" xfId="0" applyNumberFormat="1" applyFont="1" applyBorder="1" applyAlignment="1">
      <alignment horizontal="center"/>
    </xf>
    <xf numFmtId="4" fontId="13" fillId="0" borderId="14" xfId="11" applyNumberFormat="1" applyFont="1" applyBorder="1" applyAlignment="1">
      <alignment vertical="center"/>
    </xf>
    <xf numFmtId="0" fontId="17" fillId="0" borderId="14" xfId="0" applyNumberFormat="1" applyFont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164" fontId="13" fillId="0" borderId="3" xfId="11" applyFont="1" applyBorder="1" applyAlignment="1">
      <alignment horizontal="center" vertical="center"/>
    </xf>
    <xf numFmtId="0" fontId="13" fillId="0" borderId="3" xfId="0" applyNumberFormat="1" applyFont="1" applyBorder="1" applyAlignment="1">
      <alignment horizontal="center" vertical="center"/>
    </xf>
    <xf numFmtId="0" fontId="13" fillId="0" borderId="14" xfId="0" applyFont="1" applyBorder="1" applyAlignment="1">
      <alignment horizontal="left"/>
    </xf>
    <xf numFmtId="0" fontId="13" fillId="0" borderId="3" xfId="0" applyFont="1" applyBorder="1" applyAlignment="1">
      <alignment horizontal="left"/>
    </xf>
    <xf numFmtId="0" fontId="0" fillId="0" borderId="4" xfId="0" applyBorder="1"/>
    <xf numFmtId="14" fontId="6" fillId="12" borderId="0" xfId="0" applyNumberFormat="1" applyFont="1" applyFill="1" applyBorder="1"/>
    <xf numFmtId="0" fontId="6" fillId="9" borderId="1" xfId="10" applyFont="1" applyFill="1" applyBorder="1" applyAlignment="1" applyProtection="1">
      <alignment horizontal="center" vertical="center"/>
      <protection locked="0"/>
    </xf>
    <xf numFmtId="164" fontId="31" fillId="0" borderId="1" xfId="11" applyFont="1" applyBorder="1" applyAlignment="1">
      <alignment vertical="top"/>
    </xf>
    <xf numFmtId="167" fontId="33" fillId="9" borderId="1" xfId="6" applyFont="1" applyFill="1" applyBorder="1" applyAlignment="1">
      <alignment horizontal="center"/>
    </xf>
    <xf numFmtId="1" fontId="34" fillId="0" borderId="1" xfId="0" applyNumberFormat="1" applyFont="1" applyBorder="1" applyAlignment="1">
      <alignment horizontal="center" vertical="center"/>
    </xf>
    <xf numFmtId="0" fontId="10" fillId="4" borderId="0" xfId="0" applyFont="1" applyFill="1"/>
    <xf numFmtId="0" fontId="16" fillId="5" borderId="1" xfId="9" applyFont="1" applyFill="1" applyBorder="1"/>
    <xf numFmtId="168" fontId="7" fillId="5" borderId="1" xfId="10" applyNumberFormat="1" applyFont="1" applyFill="1" applyBorder="1" applyAlignment="1" applyProtection="1">
      <alignment horizontal="center" vertical="center"/>
      <protection locked="0"/>
    </xf>
    <xf numFmtId="164" fontId="7" fillId="5" borderId="1" xfId="11" applyFont="1" applyFill="1" applyBorder="1" applyAlignment="1">
      <alignment horizontal="center" vertical="center"/>
    </xf>
    <xf numFmtId="0" fontId="7" fillId="5" borderId="1" xfId="10" applyFont="1" applyFill="1" applyBorder="1" applyAlignment="1" applyProtection="1">
      <alignment horizontal="center" vertical="center"/>
      <protection locked="0"/>
    </xf>
    <xf numFmtId="0" fontId="7" fillId="5" borderId="1" xfId="11" applyNumberFormat="1" applyFont="1" applyFill="1" applyBorder="1" applyAlignment="1">
      <alignment horizontal="center" vertical="center"/>
    </xf>
    <xf numFmtId="0" fontId="19" fillId="5" borderId="1" xfId="0" applyFont="1" applyFill="1" applyBorder="1" applyAlignment="1">
      <alignment horizontal="center"/>
    </xf>
    <xf numFmtId="0" fontId="35" fillId="7" borderId="1" xfId="14" applyNumberFormat="1" applyFont="1" applyFill="1" applyBorder="1" applyAlignment="1" applyProtection="1">
      <alignment horizontal="center"/>
    </xf>
    <xf numFmtId="164" fontId="6" fillId="7" borderId="1" xfId="11" applyFont="1" applyFill="1" applyBorder="1" applyAlignment="1">
      <alignment horizontal="center" vertical="center"/>
    </xf>
    <xf numFmtId="0" fontId="6" fillId="0" borderId="1" xfId="10" applyFont="1" applyFill="1" applyBorder="1" applyAlignment="1" applyProtection="1">
      <alignment horizontal="center" vertical="center"/>
      <protection locked="0"/>
    </xf>
    <xf numFmtId="0" fontId="16" fillId="0" borderId="1" xfId="9" applyFont="1" applyFill="1" applyBorder="1"/>
    <xf numFmtId="168" fontId="7" fillId="0" borderId="1" xfId="10" applyNumberFormat="1" applyFont="1" applyFill="1" applyBorder="1" applyAlignment="1" applyProtection="1">
      <alignment horizontal="center" vertical="center"/>
      <protection locked="0"/>
    </xf>
    <xf numFmtId="164" fontId="7" fillId="0" borderId="1" xfId="11" applyFont="1" applyFill="1" applyBorder="1" applyAlignment="1">
      <alignment horizontal="center" vertical="center"/>
    </xf>
    <xf numFmtId="0" fontId="7" fillId="0" borderId="1" xfId="10" applyFont="1" applyFill="1" applyBorder="1" applyAlignment="1" applyProtection="1">
      <alignment horizontal="center" vertical="center"/>
      <protection locked="0"/>
    </xf>
    <xf numFmtId="164" fontId="0" fillId="0" borderId="1" xfId="0" applyNumberFormat="1" applyBorder="1"/>
    <xf numFmtId="0" fontId="29" fillId="10" borderId="0" xfId="0" applyFont="1" applyFill="1" applyBorder="1" applyAlignment="1">
      <alignment horizontal="left" vertical="center"/>
    </xf>
    <xf numFmtId="164" fontId="30" fillId="10" borderId="17" xfId="0" applyNumberFormat="1" applyFont="1" applyFill="1" applyBorder="1" applyAlignment="1">
      <alignment horizontal="center" vertical="center"/>
    </xf>
    <xf numFmtId="0" fontId="30" fillId="10" borderId="17" xfId="0" applyFont="1" applyFill="1" applyBorder="1" applyAlignment="1">
      <alignment horizontal="center" vertical="center"/>
    </xf>
    <xf numFmtId="164" fontId="30" fillId="10" borderId="0" xfId="11" applyFont="1" applyFill="1" applyBorder="1" applyAlignment="1">
      <alignment horizontal="center" vertical="center"/>
    </xf>
    <xf numFmtId="0" fontId="25" fillId="10" borderId="5" xfId="0" applyFont="1" applyFill="1" applyBorder="1" applyAlignment="1">
      <alignment horizontal="left" vertical="center"/>
    </xf>
    <xf numFmtId="0" fontId="25" fillId="10" borderId="0" xfId="0" applyFont="1" applyFill="1" applyBorder="1" applyAlignment="1">
      <alignment horizontal="left" vertical="center"/>
    </xf>
    <xf numFmtId="0" fontId="28" fillId="10" borderId="5" xfId="0" applyFont="1" applyFill="1" applyBorder="1" applyAlignment="1">
      <alignment horizontal="left" vertical="center"/>
    </xf>
    <xf numFmtId="0" fontId="28" fillId="10" borderId="0" xfId="0" applyFont="1" applyFill="1" applyBorder="1" applyAlignment="1">
      <alignment horizontal="left" vertical="center"/>
    </xf>
    <xf numFmtId="0" fontId="15" fillId="11" borderId="6" xfId="0" applyFont="1" applyFill="1" applyBorder="1" applyAlignment="1">
      <alignment horizontal="center" vertical="center"/>
    </xf>
    <xf numFmtId="0" fontId="15" fillId="11" borderId="7" xfId="0" applyFont="1" applyFill="1" applyBorder="1" applyAlignment="1">
      <alignment horizontal="center" vertical="center"/>
    </xf>
    <xf numFmtId="0" fontId="15" fillId="11" borderId="9" xfId="0" applyFont="1" applyFill="1" applyBorder="1" applyAlignment="1">
      <alignment horizontal="center" vertical="center"/>
    </xf>
    <xf numFmtId="0" fontId="15" fillId="11" borderId="0" xfId="0" applyFont="1" applyFill="1" applyBorder="1" applyAlignment="1">
      <alignment horizontal="center" vertical="center"/>
    </xf>
    <xf numFmtId="0" fontId="15" fillId="11" borderId="11" xfId="0" applyFont="1" applyFill="1" applyBorder="1" applyAlignment="1">
      <alignment horizontal="center" vertical="center"/>
    </xf>
    <xf numFmtId="0" fontId="15" fillId="11" borderId="12" xfId="0" applyFont="1" applyFill="1" applyBorder="1" applyAlignment="1">
      <alignment horizontal="center" vertical="center"/>
    </xf>
    <xf numFmtId="164" fontId="26" fillId="10" borderId="15" xfId="11" applyFont="1" applyFill="1" applyBorder="1" applyAlignment="1">
      <alignment horizontal="center" vertical="center"/>
    </xf>
    <xf numFmtId="164" fontId="26" fillId="10" borderId="16" xfId="11" applyFont="1" applyFill="1" applyBorder="1" applyAlignment="1">
      <alignment horizontal="center" vertical="center"/>
    </xf>
    <xf numFmtId="164" fontId="26" fillId="10" borderId="5" xfId="11" applyFont="1" applyFill="1" applyBorder="1" applyAlignment="1">
      <alignment horizontal="center" vertical="center"/>
    </xf>
    <xf numFmtId="164" fontId="26" fillId="10" borderId="0" xfId="11" applyFont="1" applyFill="1" applyBorder="1" applyAlignment="1">
      <alignment horizontal="center" vertical="center"/>
    </xf>
    <xf numFmtId="164" fontId="25" fillId="10" borderId="16" xfId="11" applyFont="1" applyFill="1" applyBorder="1" applyAlignment="1">
      <alignment horizontal="center" vertical="center"/>
    </xf>
    <xf numFmtId="164" fontId="25" fillId="10" borderId="0" xfId="11" applyFont="1" applyFill="1" applyBorder="1" applyAlignment="1">
      <alignment horizontal="center" vertical="center"/>
    </xf>
    <xf numFmtId="14" fontId="23" fillId="11" borderId="7" xfId="0" applyNumberFormat="1" applyFont="1" applyFill="1" applyBorder="1" applyAlignment="1">
      <alignment horizontal="center" vertical="center"/>
    </xf>
    <xf numFmtId="14" fontId="23" fillId="11" borderId="8" xfId="0" applyNumberFormat="1" applyFont="1" applyFill="1" applyBorder="1" applyAlignment="1">
      <alignment horizontal="center" vertical="center"/>
    </xf>
    <xf numFmtId="14" fontId="23" fillId="11" borderId="0" xfId="0" applyNumberFormat="1" applyFont="1" applyFill="1" applyBorder="1" applyAlignment="1">
      <alignment horizontal="center" vertical="center"/>
    </xf>
    <xf numFmtId="14" fontId="23" fillId="11" borderId="10" xfId="0" applyNumberFormat="1" applyFont="1" applyFill="1" applyBorder="1" applyAlignment="1">
      <alignment horizontal="center" vertical="center"/>
    </xf>
    <xf numFmtId="14" fontId="23" fillId="11" borderId="12" xfId="0" applyNumberFormat="1" applyFont="1" applyFill="1" applyBorder="1" applyAlignment="1">
      <alignment horizontal="center" vertical="center"/>
    </xf>
    <xf numFmtId="14" fontId="23" fillId="11" borderId="13" xfId="0" applyNumberFormat="1" applyFont="1" applyFill="1" applyBorder="1" applyAlignment="1">
      <alignment horizontal="center" vertical="center"/>
    </xf>
    <xf numFmtId="164" fontId="30" fillId="10" borderId="17" xfId="11" applyFont="1" applyFill="1" applyBorder="1" applyAlignment="1">
      <alignment horizontal="center" vertical="center"/>
    </xf>
    <xf numFmtId="164" fontId="30" fillId="10" borderId="16" xfId="11" applyFont="1" applyFill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9" fillId="2" borderId="6" xfId="0" applyFont="1" applyFill="1" applyBorder="1" applyAlignment="1">
      <alignment horizontal="center" vertical="center"/>
    </xf>
    <xf numFmtId="0" fontId="9" fillId="2" borderId="8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9" fillId="2" borderId="10" xfId="0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0" fontId="32" fillId="8" borderId="6" xfId="0" applyFont="1" applyFill="1" applyBorder="1" applyAlignment="1">
      <alignment horizontal="center" vertical="center"/>
    </xf>
    <xf numFmtId="0" fontId="32" fillId="8" borderId="8" xfId="0" applyFont="1" applyFill="1" applyBorder="1" applyAlignment="1">
      <alignment horizontal="center" vertical="center"/>
    </xf>
    <xf numFmtId="0" fontId="32" fillId="8" borderId="9" xfId="0" applyFont="1" applyFill="1" applyBorder="1" applyAlignment="1">
      <alignment horizontal="center" vertical="center"/>
    </xf>
    <xf numFmtId="0" fontId="32" fillId="8" borderId="10" xfId="0" applyFont="1" applyFill="1" applyBorder="1" applyAlignment="1">
      <alignment horizontal="center" vertical="center"/>
    </xf>
    <xf numFmtId="0" fontId="32" fillId="8" borderId="11" xfId="0" applyFont="1" applyFill="1" applyBorder="1" applyAlignment="1">
      <alignment horizontal="center" vertical="center"/>
    </xf>
    <xf numFmtId="0" fontId="32" fillId="8" borderId="13" xfId="0" applyFont="1" applyFill="1" applyBorder="1" applyAlignment="1">
      <alignment horizontal="center" vertical="center"/>
    </xf>
    <xf numFmtId="0" fontId="14" fillId="8" borderId="18" xfId="16" applyFont="1" applyFill="1" applyBorder="1" applyAlignment="1">
      <alignment horizontal="center" vertical="center"/>
    </xf>
    <xf numFmtId="0" fontId="14" fillId="8" borderId="19" xfId="16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7">
    <cellStyle name="Euro" xfId="1"/>
    <cellStyle name="Excel Built-in Normal" xfId="2"/>
    <cellStyle name="Lien hypertexte 2" xfId="3"/>
    <cellStyle name="Milliers" xfId="11" builtinId="3"/>
    <cellStyle name="Milliers 2" xfId="4"/>
    <cellStyle name="Milliers 2 2" xfId="5"/>
    <cellStyle name="Milliers 3" xfId="6"/>
    <cellStyle name="Milliers 4" xfId="12"/>
    <cellStyle name="Monétaire 2" xfId="7"/>
    <cellStyle name="Monétaire 3" xfId="8"/>
    <cellStyle name="Normal" xfId="0" builtinId="0"/>
    <cellStyle name="Normal 2" xfId="9"/>
    <cellStyle name="Normal 2 2" xfId="13"/>
    <cellStyle name="Normal 3" xfId="10"/>
    <cellStyle name="Normal_Facte-eriad11" xfId="14"/>
    <cellStyle name="Normal_Facture" xfId="16"/>
    <cellStyle name="Währung" xfId="15"/>
  </cellStyles>
  <dxfs count="0"/>
  <tableStyles count="0" defaultTableStyle="TableStyleMedium2" defaultPivotStyle="PivotStyleLight16"/>
  <colors>
    <mruColors>
      <color rgb="FF00FF00"/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externalLink" Target="externalLinks/externalLink8.xml"/><Relationship Id="rId18" Type="http://schemas.openxmlformats.org/officeDocument/2006/relationships/externalLink" Target="externalLinks/externalLink13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6.xml"/><Relationship Id="rId7" Type="http://schemas.openxmlformats.org/officeDocument/2006/relationships/externalLink" Target="externalLinks/externalLink2.xml"/><Relationship Id="rId12" Type="http://schemas.openxmlformats.org/officeDocument/2006/relationships/externalLink" Target="externalLinks/externalLink7.xml"/><Relationship Id="rId17" Type="http://schemas.openxmlformats.org/officeDocument/2006/relationships/externalLink" Target="externalLinks/externalLink12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1.xml"/><Relationship Id="rId20" Type="http://schemas.openxmlformats.org/officeDocument/2006/relationships/externalLink" Target="externalLinks/externalLink15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externalLink" Target="externalLinks/externalLink6.xml"/><Relationship Id="rId24" Type="http://schemas.openxmlformats.org/officeDocument/2006/relationships/externalLink" Target="externalLinks/externalLink19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0.xml"/><Relationship Id="rId23" Type="http://schemas.openxmlformats.org/officeDocument/2006/relationships/externalLink" Target="externalLinks/externalLink18.xml"/><Relationship Id="rId28" Type="http://schemas.openxmlformats.org/officeDocument/2006/relationships/calcChain" Target="calcChain.xml"/><Relationship Id="rId10" Type="http://schemas.openxmlformats.org/officeDocument/2006/relationships/externalLink" Target="externalLinks/externalLink5.xml"/><Relationship Id="rId19" Type="http://schemas.openxmlformats.org/officeDocument/2006/relationships/externalLink" Target="externalLinks/externalLink1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externalLink" Target="externalLinks/externalLink9.xml"/><Relationship Id="rId22" Type="http://schemas.openxmlformats.org/officeDocument/2006/relationships/externalLink" Target="externalLinks/externalLink17.xml"/><Relationship Id="rId27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66675</xdr:colOff>
          <xdr:row>16</xdr:row>
          <xdr:rowOff>180974</xdr:rowOff>
        </xdr:from>
        <xdr:to>
          <xdr:col>10</xdr:col>
          <xdr:colOff>581397</xdr:colOff>
          <xdr:row>19</xdr:row>
          <xdr:rowOff>49481</xdr:rowOff>
        </xdr:to>
        <xdr:sp macro="" textlink="">
          <xdr:nvSpPr>
            <xdr:cNvPr id="1075" name="Valider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600075</xdr:colOff>
          <xdr:row>16</xdr:row>
          <xdr:rowOff>161925</xdr:rowOff>
        </xdr:from>
        <xdr:to>
          <xdr:col>12</xdr:col>
          <xdr:colOff>190500</xdr:colOff>
          <xdr:row>19</xdr:row>
          <xdr:rowOff>85725</xdr:rowOff>
        </xdr:to>
        <xdr:sp macro="" textlink="">
          <xdr:nvSpPr>
            <xdr:cNvPr id="1076" name="Annuler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66675</xdr:colOff>
          <xdr:row>13</xdr:row>
          <xdr:rowOff>19050</xdr:rowOff>
        </xdr:from>
        <xdr:to>
          <xdr:col>12</xdr:col>
          <xdr:colOff>228601</xdr:colOff>
          <xdr:row>16</xdr:row>
          <xdr:rowOff>57150</xdr:rowOff>
        </xdr:to>
        <xdr:sp macro="" textlink="">
          <xdr:nvSpPr>
            <xdr:cNvPr id="1077" name="EtablirFacture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xdr:twoCellAnchor>
    <xdr:from>
      <xdr:col>8</xdr:col>
      <xdr:colOff>61851</xdr:colOff>
      <xdr:row>0</xdr:row>
      <xdr:rowOff>98962</xdr:rowOff>
    </xdr:from>
    <xdr:to>
      <xdr:col>8</xdr:col>
      <xdr:colOff>1113312</xdr:colOff>
      <xdr:row>2</xdr:row>
      <xdr:rowOff>86592</xdr:rowOff>
    </xdr:to>
    <xdr:sp macro="[0]!facture" textlink="">
      <xdr:nvSpPr>
        <xdr:cNvPr id="2" name="Plaque 1"/>
        <xdr:cNvSpPr/>
      </xdr:nvSpPr>
      <xdr:spPr>
        <a:xfrm>
          <a:off x="6469578" y="98962"/>
          <a:ext cx="1051461" cy="358734"/>
        </a:xfrm>
        <a:prstGeom prst="bevel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600" b="1"/>
            <a:t>Facturé</a:t>
          </a:r>
        </a:p>
      </xdr:txBody>
    </xdr:sp>
    <xdr:clientData/>
  </xdr:twoCellAnchor>
  <xdr:twoCellAnchor>
    <xdr:from>
      <xdr:col>8</xdr:col>
      <xdr:colOff>61851</xdr:colOff>
      <xdr:row>3</xdr:row>
      <xdr:rowOff>0</xdr:rowOff>
    </xdr:from>
    <xdr:to>
      <xdr:col>8</xdr:col>
      <xdr:colOff>1113312</xdr:colOff>
      <xdr:row>4</xdr:row>
      <xdr:rowOff>173182</xdr:rowOff>
    </xdr:to>
    <xdr:sp macro="[0]!afficher" textlink="">
      <xdr:nvSpPr>
        <xdr:cNvPr id="12" name="Plaque 11"/>
        <xdr:cNvSpPr/>
      </xdr:nvSpPr>
      <xdr:spPr>
        <a:xfrm>
          <a:off x="6469578" y="556656"/>
          <a:ext cx="1051461" cy="358734"/>
        </a:xfrm>
        <a:prstGeom prst="bevel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600" b="1"/>
            <a:t>Afficher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719913</xdr:colOff>
      <xdr:row>0</xdr:row>
      <xdr:rowOff>132907</xdr:rowOff>
    </xdr:from>
    <xdr:to>
      <xdr:col>6</xdr:col>
      <xdr:colOff>332267</xdr:colOff>
      <xdr:row>2</xdr:row>
      <xdr:rowOff>99680</xdr:rowOff>
    </xdr:to>
    <xdr:cxnSp macro="">
      <xdr:nvCxnSpPr>
        <xdr:cNvPr id="3" name="Connecteur droit avec flèche 2"/>
        <xdr:cNvCxnSpPr/>
      </xdr:nvCxnSpPr>
      <xdr:spPr>
        <a:xfrm flipH="1" flipV="1">
          <a:off x="6357384" y="132907"/>
          <a:ext cx="642383" cy="343343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783709</xdr:colOff>
      <xdr:row>7</xdr:row>
      <xdr:rowOff>52720</xdr:rowOff>
    </xdr:from>
    <xdr:to>
      <xdr:col>6</xdr:col>
      <xdr:colOff>396063</xdr:colOff>
      <xdr:row>9</xdr:row>
      <xdr:rowOff>19493</xdr:rowOff>
    </xdr:to>
    <xdr:cxnSp macro="">
      <xdr:nvCxnSpPr>
        <xdr:cNvPr id="7" name="Connecteur droit avec flèche 6"/>
        <xdr:cNvCxnSpPr/>
      </xdr:nvCxnSpPr>
      <xdr:spPr>
        <a:xfrm flipH="1" flipV="1">
          <a:off x="6421180" y="1381790"/>
          <a:ext cx="642383" cy="343343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488950</xdr:colOff>
      <xdr:row>0</xdr:row>
      <xdr:rowOff>11796</xdr:rowOff>
    </xdr:from>
    <xdr:to>
      <xdr:col>13</xdr:col>
      <xdr:colOff>748458</xdr:colOff>
      <xdr:row>1</xdr:row>
      <xdr:rowOff>181428</xdr:rowOff>
    </xdr:to>
    <xdr:sp macro="[0]!tri" textlink="">
      <xdr:nvSpPr>
        <xdr:cNvPr id="2" name="Rectangle 2"/>
        <xdr:cNvSpPr>
          <a:spLocks noChangeArrowheads="1"/>
        </xdr:cNvSpPr>
      </xdr:nvSpPr>
      <xdr:spPr bwMode="auto">
        <a:xfrm>
          <a:off x="13495111" y="11796"/>
          <a:ext cx="1778972" cy="373739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ysClr val="windowText" lastClr="000000"/>
              </a:solidFill>
              <a:latin typeface="Arial"/>
              <a:cs typeface="Arial"/>
            </a:rPr>
            <a:t>Tri A Z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22222\vente%20v2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VENDREDI\fichier%20client_Saisie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fichier%20client_Saisie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Bat34_Filtre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VENDREDI\Bat34_Filtre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guizbizet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VENDREDI\guizbizet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Administrateur\Mes%20documents\Vins%20%25281%2529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Documents%20and%20Settings\ZINE.ZINE-208C72DF3C\Bureau\Cyril3382%20Copie%20dans%20un%20tableau%20V001.xlsm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VENDREDI\Documents%20and%20Settings\ZINE.ZINE-208C72DF3C\Bureau\Cyril3382%20Copie%20dans%20un%20tableau%20V001.xlsm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Gestion%20vente%20zine2014%20V1%2022052014.xlsm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djohub57.xlsm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VENDREDI\djohub57.xlsm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22222\Documents%20and%20Settings\ZINE.ZINE-208C72DF3C\Bureau\balance1Z.htm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22222\Documents%20and%20Settings\ZINE.ZINE-208C72DF3C\Bureau\balance1Z.htm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Mewl%20org.xlsm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VENDREDI\Mewl%20org.xlsm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Cave"/>
      <sheetName val="Vins dégustés"/>
      <sheetName val="Listes"/>
      <sheetName val="France"/>
    </sheetNames>
    <sheetDataSet>
      <sheetData sheetId="0" refreshError="1"/>
      <sheetData sheetId="1" refreshError="1"/>
      <sheetData sheetId="2" refreshError="1"/>
      <sheetData sheetId="3">
        <row r="3">
          <cell r="O3" t="str">
            <v>Rouge</v>
          </cell>
        </row>
        <row r="4">
          <cell r="O4" t="str">
            <v>Blanc</v>
          </cell>
        </row>
        <row r="5">
          <cell r="O5" t="str">
            <v>Rosé</v>
          </cell>
        </row>
        <row r="6">
          <cell r="O6" t="str">
            <v>Champagne</v>
          </cell>
        </row>
        <row r="7">
          <cell r="O7" t="str">
            <v>Pétillant</v>
          </cell>
        </row>
      </sheetData>
      <sheetData sheetId="4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C"/>
      <sheetName val="Liste Prod"/>
      <sheetName val="Base"/>
      <sheetName val="Facture"/>
      <sheetName val="Service"/>
      <sheetName val="Recap"/>
      <sheetName val="Recap Zine"/>
    </sheetNames>
    <sheetDataSet>
      <sheetData sheetId="0"/>
      <sheetData sheetId="1"/>
      <sheetData sheetId="2"/>
      <sheetData sheetId="3"/>
      <sheetData sheetId="4">
        <row r="2">
          <cell r="R2" t="str">
            <v>ADAPTAEUR  USB TO COM</v>
          </cell>
        </row>
        <row r="3">
          <cell r="R3" t="str">
            <v xml:space="preserve">ARMOIRE METALIQUE 2P </v>
          </cell>
        </row>
        <row r="4">
          <cell r="R4" t="str">
            <v>BOITE ALIMENTATION  GOLDEN</v>
          </cell>
        </row>
        <row r="5">
          <cell r="R5" t="str">
            <v>CABL ALIMENTATION SATA</v>
          </cell>
        </row>
        <row r="6">
          <cell r="R6" t="str">
            <v>CABLE ALIMANTATION LUX</v>
          </cell>
        </row>
        <row r="7">
          <cell r="R7" t="str">
            <v xml:space="preserve">CABLE AUDIO </v>
          </cell>
        </row>
        <row r="8">
          <cell r="R8" t="str">
            <v>CABLE DB9 F/F</v>
          </cell>
        </row>
        <row r="9">
          <cell r="R9" t="str">
            <v>CABLE DVI HDMI 1.5M</v>
          </cell>
        </row>
        <row r="10">
          <cell r="R10" t="str">
            <v>CABLE HDMI 3M LUX</v>
          </cell>
        </row>
        <row r="11">
          <cell r="R11" t="str">
            <v>CABLE ONDILEURE LUX</v>
          </cell>
        </row>
        <row r="12">
          <cell r="R12" t="str">
            <v>CABLE RES 1,5M CATE6</v>
          </cell>
        </row>
        <row r="13">
          <cell r="R13" t="str">
            <v>CABLE RES 25M CAT6</v>
          </cell>
        </row>
        <row r="14">
          <cell r="R14" t="str">
            <v>CABLE RES 30M CAT6</v>
          </cell>
        </row>
        <row r="15">
          <cell r="R15" t="str">
            <v>CABLE RES 40M CAT6</v>
          </cell>
        </row>
        <row r="16">
          <cell r="R16" t="str">
            <v>CABLE RES 50M CAT5</v>
          </cell>
        </row>
        <row r="17">
          <cell r="R17" t="str">
            <v>CABLE RES 50M CAT6</v>
          </cell>
        </row>
        <row r="18">
          <cell r="R18" t="str">
            <v>CABLE RES 5M CAT6</v>
          </cell>
        </row>
        <row r="19">
          <cell r="R19" t="str">
            <v>CABLE TRAVEL 1.5M  POUR LAPTOP</v>
          </cell>
        </row>
        <row r="20">
          <cell r="R20" t="str">
            <v>CABLE USB 2.0 1.5M IMPRIMANT</v>
          </cell>
        </row>
        <row r="21">
          <cell r="R21" t="str">
            <v>CABLE USB 2.0 10M IMPRIMANT LUX</v>
          </cell>
        </row>
        <row r="22">
          <cell r="R22" t="str">
            <v>CABLE USB EXTENTOIN 1.5 M LUX FLAT</v>
          </cell>
        </row>
        <row r="23">
          <cell r="R23" t="str">
            <v>CABLE USB EXTENTOIN 3M LUX</v>
          </cell>
        </row>
        <row r="24">
          <cell r="R24" t="str">
            <v>CABLE USB EXTENTOIN 3M LUX FLAT</v>
          </cell>
        </row>
        <row r="25">
          <cell r="R25" t="str">
            <v>CABLE USB iPHONE</v>
          </cell>
        </row>
        <row r="26">
          <cell r="R26" t="str">
            <v>CABLE VGA 1.5M/MM BLEU</v>
          </cell>
        </row>
        <row r="27">
          <cell r="R27" t="str">
            <v xml:space="preserve">CABLE VGA HAVIT 1,5M FLAT </v>
          </cell>
        </row>
        <row r="28">
          <cell r="R28" t="str">
            <v>CARTAB MIC B1515 15.6" VDUNTH</v>
          </cell>
        </row>
        <row r="29">
          <cell r="R29" t="str">
            <v>CARTAB MIC B1524 15.6" VDUNTH</v>
          </cell>
        </row>
        <row r="30">
          <cell r="R30" t="str">
            <v>CARTAB MIC B1580 15.6" VDUNTH</v>
          </cell>
        </row>
        <row r="31">
          <cell r="R31" t="str">
            <v>CARTAB MIC DU-B1512 15.6 VDUNTH</v>
          </cell>
        </row>
        <row r="32">
          <cell r="R32" t="str">
            <v>CARTAB MIC DU-B1513 15.6 VDUNTH</v>
          </cell>
        </row>
        <row r="33">
          <cell r="R33" t="str">
            <v>CARTAB MIC DU-B1514 15.6 VDUNTH</v>
          </cell>
        </row>
        <row r="34">
          <cell r="R34" t="str">
            <v>CARTAB MIC DU-B1516 15.6 VDUNTH</v>
          </cell>
        </row>
        <row r="35">
          <cell r="R35" t="str">
            <v>CARTABL  MIC HAVIT 15,6" HV-B650</v>
          </cell>
        </row>
        <row r="36">
          <cell r="R36" t="str">
            <v>CARTABL MIC DELL 15,6"</v>
          </cell>
        </row>
        <row r="37">
          <cell r="R37" t="str">
            <v>CARTABL MIC SACAD DUNTH 09</v>
          </cell>
        </row>
        <row r="38">
          <cell r="R38" t="str">
            <v>CARTABLE NET BOOK</v>
          </cell>
        </row>
        <row r="39">
          <cell r="R39" t="str">
            <v>CARTABLE SP452</v>
          </cell>
        </row>
        <row r="40">
          <cell r="R40" t="str">
            <v>CARTABLE SP886</v>
          </cell>
        </row>
        <row r="41">
          <cell r="R41" t="str">
            <v>CARTABLE ST388</v>
          </cell>
        </row>
        <row r="42">
          <cell r="R42" t="str">
            <v>CARTE  PCI 2COM+PARALLELE</v>
          </cell>
        </row>
        <row r="43">
          <cell r="R43" t="str">
            <v>CARTE RESEAU PCI</v>
          </cell>
        </row>
        <row r="44">
          <cell r="R44" t="str">
            <v>CARTE RESEAU SAN FIL USB W311M 150MBPS TENDA+ ANT</v>
          </cell>
        </row>
        <row r="45">
          <cell r="R45" t="str">
            <v>CARTE RESEAU USB D-LINK N 150Mbps DWA-123</v>
          </cell>
        </row>
        <row r="46">
          <cell r="R46" t="str">
            <v>CARTE RESEAU USB TENDA 150Mbps</v>
          </cell>
        </row>
        <row r="47">
          <cell r="R47" t="str">
            <v xml:space="preserve">CARTE SAT SKYSTAR2 </v>
          </cell>
        </row>
        <row r="48">
          <cell r="R48" t="str">
            <v>CARTE SAT SKYSTAR2 USB HD</v>
          </cell>
        </row>
        <row r="49">
          <cell r="R49" t="str">
            <v>CARTE SON USB</v>
          </cell>
        </row>
        <row r="50">
          <cell r="R50" t="str">
            <v>CARTE USB PCI</v>
          </cell>
        </row>
        <row r="51">
          <cell r="R51" t="str">
            <v>CARTOUCHE BROTHER 195 N/C T-PLUS</v>
          </cell>
        </row>
        <row r="52">
          <cell r="R52" t="str">
            <v>CASQUE DUNTH DU-194</v>
          </cell>
        </row>
        <row r="53">
          <cell r="R53" t="str">
            <v>CASQUE DUNTH DU-808</v>
          </cell>
        </row>
        <row r="54">
          <cell r="R54" t="str">
            <v>CASQUE DUNTH DU-9010</v>
          </cell>
        </row>
        <row r="55">
          <cell r="R55" t="str">
            <v>CASQUE DUNTH DU-903</v>
          </cell>
        </row>
        <row r="56">
          <cell r="R56" t="str">
            <v>CASQUE DUNTH DU-944</v>
          </cell>
        </row>
        <row r="57">
          <cell r="R57" t="str">
            <v>CASQUE GREENTREE GT-ST21</v>
          </cell>
        </row>
        <row r="58">
          <cell r="R58" t="str">
            <v>CASQUE HAVIT HV-607D</v>
          </cell>
        </row>
        <row r="59">
          <cell r="R59" t="str">
            <v>CASQUE HAVIT HV-H2069D</v>
          </cell>
        </row>
        <row r="60">
          <cell r="R60" t="str">
            <v>CASQUE KOMC KM-311</v>
          </cell>
        </row>
        <row r="61">
          <cell r="R61" t="str">
            <v>CASQUE STAR HALA- 04</v>
          </cell>
        </row>
        <row r="62">
          <cell r="R62" t="str">
            <v>CASQUE STAR HALA CAS02</v>
          </cell>
        </row>
        <row r="63">
          <cell r="R63" t="str">
            <v>CASQUE STAR HALA-06</v>
          </cell>
        </row>
        <row r="64">
          <cell r="R64" t="str">
            <v>CD GRAVE</v>
          </cell>
        </row>
        <row r="65">
          <cell r="R65" t="str">
            <v>CD VEIRGE</v>
          </cell>
        </row>
        <row r="66">
          <cell r="R66" t="str">
            <v xml:space="preserve">CHAISE  </v>
          </cell>
        </row>
        <row r="67">
          <cell r="R67" t="str">
            <v>CHAISE  MARON</v>
          </cell>
        </row>
        <row r="68">
          <cell r="R68" t="str">
            <v>CHARGEUR HAVIT 90W</v>
          </cell>
        </row>
        <row r="69">
          <cell r="R69" t="str">
            <v>CHARGEUR PORTABLE HP INPUT 19V/4.74A 7.4*5.0</v>
          </cell>
        </row>
        <row r="70">
          <cell r="R70" t="str">
            <v>CHARGEUR PORTABLE SONY 19V/3.42A C</v>
          </cell>
        </row>
        <row r="71">
          <cell r="R71" t="str">
            <v>CHARGEUR STD UNVERSAL 100W</v>
          </cell>
        </row>
        <row r="72">
          <cell r="R72" t="str">
            <v xml:space="preserve">CLAVIER  MM PS2 KB-560 </v>
          </cell>
        </row>
        <row r="73">
          <cell r="R73" t="str">
            <v>CLAVIER  USB GOLDEN 580 GM</v>
          </cell>
        </row>
        <row r="74">
          <cell r="R74" t="str">
            <v>CLAVIER MM PS2  KB-560</v>
          </cell>
        </row>
        <row r="75">
          <cell r="R75" t="str">
            <v>CLAVIER SCOOP MM USB</v>
          </cell>
        </row>
        <row r="76">
          <cell r="R76" t="str">
            <v>CLAVIER SOURIS SANS FIL HK3960</v>
          </cell>
        </row>
        <row r="77">
          <cell r="R77" t="str">
            <v>CLAVIER+SOURIS SANS FIL HAVIT 830</v>
          </cell>
        </row>
        <row r="78">
          <cell r="R78" t="str">
            <v>CONECTEUR RJ45 METAL</v>
          </cell>
        </row>
        <row r="79">
          <cell r="R79" t="str">
            <v>CONECTEUR RJ45 PLASTIQUE 100PCS/BOX</v>
          </cell>
        </row>
        <row r="80">
          <cell r="R80" t="str">
            <v>DDR3 2G V-TECH</v>
          </cell>
        </row>
        <row r="81">
          <cell r="R81" t="str">
            <v>DVD GRAVE</v>
          </cell>
        </row>
        <row r="82">
          <cell r="R82" t="str">
            <v>DVD VEIRGE</v>
          </cell>
        </row>
        <row r="83">
          <cell r="R83" t="str">
            <v>ECRAN 20" LED  BENQ</v>
          </cell>
        </row>
        <row r="84">
          <cell r="R84" t="str">
            <v>ECRAN AOC 18.5" LED e950SW</v>
          </cell>
        </row>
        <row r="85">
          <cell r="R85" t="str">
            <v>ECRAN LG 18.5" LED</v>
          </cell>
        </row>
        <row r="86">
          <cell r="R86" t="str">
            <v>FAN CPU LGA 775 HODNA</v>
          </cell>
        </row>
        <row r="87">
          <cell r="R87" t="str">
            <v>FAN P4 LGA 775 VIS</v>
          </cell>
        </row>
        <row r="88">
          <cell r="R88" t="str">
            <v>FLASH DISK 16 GB ADATA</v>
          </cell>
        </row>
        <row r="89">
          <cell r="R89" t="str">
            <v>GAM PAD 1 PCS TRANSP VIB EW-702</v>
          </cell>
        </row>
        <row r="90">
          <cell r="R90" t="str">
            <v>GAM PAD 2 PCS TRANSP VIB EW-706D</v>
          </cell>
        </row>
        <row r="91">
          <cell r="R91" t="str">
            <v>GAM PAD DUBL SIMPL DU-GP280</v>
          </cell>
        </row>
        <row r="92">
          <cell r="R92" t="str">
            <v>GAM PAD DUBL VIBRE DU-GP288</v>
          </cell>
        </row>
        <row r="93">
          <cell r="R93" t="str">
            <v>GAM PAD SING VIBRATION FLYFOX F-706</v>
          </cell>
        </row>
        <row r="94">
          <cell r="R94" t="str">
            <v>GAM PAD SINGLE SIMPLE DU-GP180</v>
          </cell>
        </row>
        <row r="95">
          <cell r="R95" t="str">
            <v>GAM PAD SINGLE VIBRE DU-GP188</v>
          </cell>
        </row>
        <row r="96">
          <cell r="R96" t="str">
            <v>GAM PAD STK-2009P PLAY STATION ICON</v>
          </cell>
        </row>
        <row r="97">
          <cell r="R97" t="str">
            <v>GRAVEUR DVD OCCA</v>
          </cell>
        </row>
        <row r="98">
          <cell r="R98" t="str">
            <v>GRAVEUR DVD SAMSUNG SATA</v>
          </cell>
        </row>
        <row r="99">
          <cell r="R99" t="str">
            <v>HP  DUNTH SP011 FLASH+LECT CART</v>
          </cell>
        </row>
        <row r="100">
          <cell r="R100" t="str">
            <v>HP  DUNTH SP639 FLASH+LECT CART</v>
          </cell>
        </row>
        <row r="101">
          <cell r="R101" t="str">
            <v>HP GOLDEN SS100</v>
          </cell>
        </row>
        <row r="102">
          <cell r="R102" t="str">
            <v>HP GREENTREE GT-SP21</v>
          </cell>
        </row>
        <row r="103">
          <cell r="R103" t="str">
            <v>HP INTEX</v>
          </cell>
        </row>
        <row r="104">
          <cell r="R104" t="str">
            <v>HP MINI 2018 USB</v>
          </cell>
        </row>
        <row r="105">
          <cell r="R105" t="str">
            <v xml:space="preserve">HP RADIO </v>
          </cell>
        </row>
        <row r="106">
          <cell r="R106" t="str">
            <v>HUB USB 2.0 4 PORTS MT-HB411</v>
          </cell>
        </row>
        <row r="107">
          <cell r="R107" t="str">
            <v>IMP CANON LASER 3010 MULT FONC/285A</v>
          </cell>
        </row>
        <row r="108">
          <cell r="R108" t="str">
            <v>Installation Complète</v>
          </cell>
        </row>
        <row r="109">
          <cell r="R109" t="str">
            <v>KASPERSKY INTERNET SECURITY 1 POST 2014</v>
          </cell>
        </row>
        <row r="110">
          <cell r="R110" t="str">
            <v>KIT NET 3 in 1 pack</v>
          </cell>
        </row>
        <row r="111">
          <cell r="R111" t="str">
            <v>LEC CARTE USB HI- SPEED 630</v>
          </cell>
        </row>
        <row r="112">
          <cell r="R112" t="str">
            <v>LECT DE CARTE SD</v>
          </cell>
        </row>
        <row r="113">
          <cell r="R113" t="str">
            <v>MODEM ROUTER TINDA 150Mbps 2.4GHz ADSL2+</v>
          </cell>
        </row>
        <row r="114">
          <cell r="R114" t="str">
            <v>MODEM ROUTER TP-LINK 300MBS TD-W8960N</v>
          </cell>
        </row>
        <row r="115">
          <cell r="R115" t="str">
            <v>MODEM ROUTER TP-LINK N 150Mbps 2.4GHz ADSL2+</v>
          </cell>
        </row>
        <row r="116">
          <cell r="R116" t="str">
            <v>MOUS NET</v>
          </cell>
        </row>
        <row r="117">
          <cell r="R117" t="str">
            <v>NAP IDE</v>
          </cell>
        </row>
        <row r="118">
          <cell r="R118" t="str">
            <v>ONDILEUR ET STABIL  NITRAM 600VA</v>
          </cell>
        </row>
        <row r="119">
          <cell r="R119" t="str">
            <v>P4/2,13,CORE D /2GO/320GO/GB/G DVD/19"</v>
          </cell>
        </row>
        <row r="120">
          <cell r="R120" t="str">
            <v>PAPIER PHOTO A4</v>
          </cell>
        </row>
        <row r="121">
          <cell r="R121" t="str">
            <v>PAT CPU SACHET</v>
          </cell>
        </row>
        <row r="122">
          <cell r="R122" t="str">
            <v>POUCHETTE TABLETTE 7"/8"MT-5056</v>
          </cell>
        </row>
        <row r="123">
          <cell r="R123" t="str">
            <v>PRISE FILTER APC 5 SORTE APC</v>
          </cell>
        </row>
        <row r="124">
          <cell r="R124" t="str">
            <v>PRISE FILTER LUX QIAO SHENG 3M+USB 886</v>
          </cell>
        </row>
        <row r="125">
          <cell r="R125" t="str">
            <v>PROTAIGE LAPTOP 15.6 AVEC PHOTO</v>
          </cell>
        </row>
        <row r="126">
          <cell r="R126" t="str">
            <v>PROTEGE  LAPTOP AVEC CLAVIER</v>
          </cell>
        </row>
        <row r="127">
          <cell r="R127" t="str">
            <v>RAM PAPIER ALIF 75GRA</v>
          </cell>
        </row>
        <row r="128">
          <cell r="R128" t="str">
            <v>REFROIDISSEUR HAVIT HV-2025</v>
          </cell>
        </row>
        <row r="129">
          <cell r="R129" t="str">
            <v>SOURIE SONS FIL 1200dpi 2.4GHZ GOLDEN</v>
          </cell>
        </row>
        <row r="130">
          <cell r="R130" t="str">
            <v>SOURIE USB HAVIT-689-675</v>
          </cell>
        </row>
        <row r="131">
          <cell r="R131" t="str">
            <v>SOURIE USB MACTECH MT-OM65</v>
          </cell>
        </row>
        <row r="132">
          <cell r="R132" t="str">
            <v>SOURIE USB MACTECH MT-OM68</v>
          </cell>
        </row>
        <row r="133">
          <cell r="R133" t="str">
            <v>SOURIE USB MACTECH MT-OM75</v>
          </cell>
        </row>
        <row r="134">
          <cell r="R134" t="str">
            <v>SOURIS DUNTH S/F DU-MW01</v>
          </cell>
        </row>
        <row r="135">
          <cell r="R135" t="str">
            <v>SOURIS HAVIT MINI HV-MS232</v>
          </cell>
        </row>
        <row r="136">
          <cell r="R136" t="str">
            <v>SOURIS HAVIT MINI HV-MS233</v>
          </cell>
        </row>
        <row r="137">
          <cell r="R137" t="str">
            <v>SOURIS S/FIL GOLDEN 332</v>
          </cell>
        </row>
        <row r="138">
          <cell r="R138" t="str">
            <v>SOURIS USB 209</v>
          </cell>
        </row>
        <row r="139">
          <cell r="R139" t="str">
            <v>SOURIS USB GOLDEN COLOR N/A</v>
          </cell>
        </row>
        <row r="140">
          <cell r="R140" t="str">
            <v>SOURIS USB VIRTEX COULER</v>
          </cell>
        </row>
        <row r="141">
          <cell r="R141" t="str">
            <v>STICKER CLAV FR/AR + 3M</v>
          </cell>
        </row>
        <row r="142">
          <cell r="R142" t="str">
            <v>STIKUR CLAV FR LUMINEUX</v>
          </cell>
        </row>
        <row r="143">
          <cell r="R143" t="str">
            <v>SWITCH 5 PORTS GOLDEN</v>
          </cell>
        </row>
        <row r="144">
          <cell r="R144" t="str">
            <v>SWITCH 8PORT GOLDEN</v>
          </cell>
        </row>
        <row r="145">
          <cell r="R145" t="str">
            <v>TABEL 700 SMART</v>
          </cell>
        </row>
        <row r="146">
          <cell r="R146" t="str">
            <v>TABLE MICRO 307B</v>
          </cell>
        </row>
        <row r="147">
          <cell r="R147" t="str">
            <v>TAPIS SOURIS EU-DOLAR</v>
          </cell>
        </row>
        <row r="148">
          <cell r="R148" t="str">
            <v>TAPIS SOURIS GEL</v>
          </cell>
        </row>
        <row r="149">
          <cell r="R149" t="str">
            <v>TAPIS SOURIS L-8</v>
          </cell>
        </row>
        <row r="150">
          <cell r="R150" t="str">
            <v>TONER  278A/4410</v>
          </cell>
        </row>
        <row r="151">
          <cell r="R151" t="str">
            <v>TONER 285/435/ 6000/3010</v>
          </cell>
        </row>
        <row r="152">
          <cell r="R152" t="str">
            <v>TONNER LBP 1120/1100/92A INK-PRO</v>
          </cell>
        </row>
        <row r="153">
          <cell r="R153" t="str">
            <v>TONNER LBP 2900</v>
          </cell>
        </row>
        <row r="154">
          <cell r="R154" t="str">
            <v>VGA ATI HD R5450 1G  64BIT</v>
          </cell>
        </row>
        <row r="155">
          <cell r="R155" t="str">
            <v>WEB CAM Y- B/R 38 MP</v>
          </cell>
        </row>
        <row r="156">
          <cell r="R156" t="str">
            <v>zz</v>
          </cell>
        </row>
        <row r="157">
          <cell r="R157" t="str">
            <v/>
          </cell>
        </row>
        <row r="158">
          <cell r="R158" t="str">
            <v/>
          </cell>
        </row>
        <row r="159">
          <cell r="R159" t="str">
            <v/>
          </cell>
        </row>
        <row r="160">
          <cell r="R160" t="str">
            <v/>
          </cell>
        </row>
        <row r="161">
          <cell r="R161" t="str">
            <v/>
          </cell>
        </row>
        <row r="162">
          <cell r="R162" t="str">
            <v/>
          </cell>
        </row>
        <row r="163">
          <cell r="R163" t="str">
            <v/>
          </cell>
        </row>
        <row r="164">
          <cell r="R164" t="str">
            <v/>
          </cell>
        </row>
        <row r="165">
          <cell r="R165" t="str">
            <v/>
          </cell>
        </row>
        <row r="166">
          <cell r="R166" t="str">
            <v/>
          </cell>
        </row>
        <row r="167">
          <cell r="R167" t="str">
            <v/>
          </cell>
        </row>
        <row r="168">
          <cell r="R168" t="str">
            <v/>
          </cell>
        </row>
        <row r="169">
          <cell r="R169" t="str">
            <v/>
          </cell>
        </row>
        <row r="170">
          <cell r="R170" t="str">
            <v/>
          </cell>
        </row>
        <row r="171">
          <cell r="R171" t="str">
            <v/>
          </cell>
        </row>
        <row r="172">
          <cell r="R172" t="str">
            <v/>
          </cell>
        </row>
        <row r="173">
          <cell r="R173" t="str">
            <v/>
          </cell>
        </row>
        <row r="174">
          <cell r="R174" t="str">
            <v/>
          </cell>
        </row>
        <row r="175">
          <cell r="R175" t="str">
            <v/>
          </cell>
        </row>
        <row r="176">
          <cell r="R176" t="str">
            <v/>
          </cell>
        </row>
        <row r="177">
          <cell r="R177" t="str">
            <v/>
          </cell>
        </row>
        <row r="178">
          <cell r="R178" t="str">
            <v/>
          </cell>
        </row>
        <row r="179">
          <cell r="R179" t="str">
            <v/>
          </cell>
        </row>
        <row r="180">
          <cell r="R180" t="str">
            <v/>
          </cell>
        </row>
      </sheetData>
      <sheetData sheetId="5"/>
      <sheetData sheetId="6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</sheetData>
      <sheetData sheetId="1"/>
      <sheetData sheetId="2"/>
      <sheetData sheetId="3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</sheetData>
      <sheetData sheetId="1"/>
      <sheetData sheetId="2"/>
      <sheetData sheetId="3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 tint="0.34998626667073579"/>
  </sheetPr>
  <dimension ref="A1:I16"/>
  <sheetViews>
    <sheetView zoomScaleNormal="100" workbookViewId="0">
      <selection activeCell="H2" sqref="H2"/>
    </sheetView>
  </sheetViews>
  <sheetFormatPr baseColWidth="10" defaultRowHeight="12"/>
  <cols>
    <col min="1" max="1" width="7.85546875" style="46" customWidth="1"/>
    <col min="2" max="2" width="4.85546875" style="46" customWidth="1"/>
    <col min="3" max="3" width="9.42578125" style="46" bestFit="1" customWidth="1"/>
    <col min="4" max="4" width="10.5703125" style="46" customWidth="1"/>
    <col min="5" max="5" width="5.42578125" style="46" customWidth="1"/>
    <col min="6" max="6" width="9.5703125" style="46" bestFit="1" customWidth="1"/>
    <col min="7" max="7" width="8.140625" style="46" bestFit="1" customWidth="1"/>
    <col min="8" max="8" width="11.42578125" style="46" bestFit="1" customWidth="1"/>
    <col min="9" max="9" width="15" style="46" bestFit="1" customWidth="1"/>
    <col min="10" max="16384" width="11.42578125" style="46"/>
  </cols>
  <sheetData>
    <row r="1" spans="1:9">
      <c r="A1" s="44" t="s">
        <v>0</v>
      </c>
      <c r="B1" s="44" t="s">
        <v>10</v>
      </c>
      <c r="C1" s="44" t="s">
        <v>36</v>
      </c>
      <c r="D1" s="45" t="s">
        <v>9</v>
      </c>
      <c r="E1" s="45" t="s">
        <v>12</v>
      </c>
      <c r="F1" s="44" t="s">
        <v>31</v>
      </c>
      <c r="G1" s="44" t="s">
        <v>43</v>
      </c>
      <c r="H1" s="44" t="s">
        <v>47</v>
      </c>
      <c r="I1" s="44" t="s">
        <v>36</v>
      </c>
    </row>
    <row r="2" spans="1:9">
      <c r="A2" s="47" t="s">
        <v>13</v>
      </c>
      <c r="B2" s="48" t="s">
        <v>73</v>
      </c>
      <c r="C2" s="48"/>
      <c r="D2" s="49">
        <v>41640</v>
      </c>
      <c r="E2" s="50">
        <v>1</v>
      </c>
      <c r="F2" s="51" t="s">
        <v>32</v>
      </c>
      <c r="G2" s="51" t="s">
        <v>41</v>
      </c>
      <c r="H2" s="51" t="s">
        <v>88</v>
      </c>
      <c r="I2" s="48" t="s">
        <v>49</v>
      </c>
    </row>
    <row r="3" spans="1:9">
      <c r="A3" s="47" t="s">
        <v>14</v>
      </c>
      <c r="B3" s="48" t="s">
        <v>85</v>
      </c>
      <c r="C3" s="48"/>
      <c r="D3" s="49">
        <f>D2+1</f>
        <v>41641</v>
      </c>
      <c r="E3" s="50">
        <f>E2+1</f>
        <v>2</v>
      </c>
      <c r="F3" s="51" t="s">
        <v>33</v>
      </c>
      <c r="G3" s="51" t="s">
        <v>42</v>
      </c>
      <c r="H3" s="51" t="s">
        <v>89</v>
      </c>
      <c r="I3" s="48" t="s">
        <v>50</v>
      </c>
    </row>
    <row r="4" spans="1:9">
      <c r="A4" s="47" t="s">
        <v>15</v>
      </c>
      <c r="B4" s="48" t="s">
        <v>86</v>
      </c>
      <c r="C4" s="48"/>
      <c r="D4" s="49">
        <f t="shared" ref="D4:E16" si="0">D3+1</f>
        <v>41642</v>
      </c>
      <c r="E4" s="50">
        <f t="shared" si="0"/>
        <v>3</v>
      </c>
      <c r="F4" s="51" t="s">
        <v>38</v>
      </c>
      <c r="I4" s="48"/>
    </row>
    <row r="5" spans="1:9">
      <c r="A5" s="47" t="s">
        <v>16</v>
      </c>
      <c r="B5" s="48" t="s">
        <v>74</v>
      </c>
      <c r="C5" s="48"/>
      <c r="D5" s="49">
        <f t="shared" si="0"/>
        <v>41643</v>
      </c>
      <c r="E5" s="50">
        <f t="shared" si="0"/>
        <v>4</v>
      </c>
      <c r="F5" s="51" t="s">
        <v>39</v>
      </c>
      <c r="I5" s="48"/>
    </row>
    <row r="6" spans="1:9">
      <c r="A6" s="47" t="s">
        <v>17</v>
      </c>
      <c r="B6" s="48" t="s">
        <v>75</v>
      </c>
      <c r="C6" s="48"/>
      <c r="D6" s="49">
        <f t="shared" si="0"/>
        <v>41644</v>
      </c>
      <c r="E6" s="50">
        <f t="shared" si="0"/>
        <v>5</v>
      </c>
      <c r="I6" s="48"/>
    </row>
    <row r="7" spans="1:9">
      <c r="A7" s="47" t="s">
        <v>18</v>
      </c>
      <c r="B7" s="48" t="s">
        <v>87</v>
      </c>
      <c r="C7" s="48"/>
      <c r="D7" s="49">
        <f t="shared" si="0"/>
        <v>41645</v>
      </c>
      <c r="E7" s="50">
        <f t="shared" si="0"/>
        <v>6</v>
      </c>
      <c r="I7" s="48"/>
    </row>
    <row r="8" spans="1:9">
      <c r="A8" s="47" t="s">
        <v>19</v>
      </c>
      <c r="B8" s="48" t="s">
        <v>76</v>
      </c>
      <c r="C8" s="52"/>
      <c r="D8" s="49">
        <f t="shared" si="0"/>
        <v>41646</v>
      </c>
      <c r="E8" s="50">
        <f t="shared" si="0"/>
        <v>7</v>
      </c>
      <c r="I8" s="52"/>
    </row>
    <row r="9" spans="1:9">
      <c r="A9" s="47" t="s">
        <v>20</v>
      </c>
      <c r="B9" s="48" t="s">
        <v>77</v>
      </c>
      <c r="C9" s="48"/>
      <c r="D9" s="49">
        <f t="shared" si="0"/>
        <v>41647</v>
      </c>
      <c r="E9" s="50">
        <f t="shared" si="0"/>
        <v>8</v>
      </c>
      <c r="I9" s="48"/>
    </row>
    <row r="10" spans="1:9">
      <c r="A10" s="47" t="s">
        <v>21</v>
      </c>
      <c r="B10" s="48" t="s">
        <v>78</v>
      </c>
      <c r="C10" s="48"/>
      <c r="D10" s="49">
        <f t="shared" si="0"/>
        <v>41648</v>
      </c>
      <c r="E10" s="50">
        <f t="shared" si="0"/>
        <v>9</v>
      </c>
      <c r="I10" s="48"/>
    </row>
    <row r="11" spans="1:9">
      <c r="A11" s="47" t="s">
        <v>21</v>
      </c>
      <c r="B11" s="48" t="s">
        <v>79</v>
      </c>
      <c r="C11" s="48"/>
      <c r="D11" s="49">
        <f t="shared" si="0"/>
        <v>41649</v>
      </c>
      <c r="E11" s="50">
        <f t="shared" si="0"/>
        <v>10</v>
      </c>
      <c r="I11" s="48"/>
    </row>
    <row r="12" spans="1:9">
      <c r="A12" s="47" t="s">
        <v>22</v>
      </c>
      <c r="B12" s="48" t="s">
        <v>80</v>
      </c>
      <c r="C12" s="51"/>
      <c r="D12" s="49">
        <f t="shared" si="0"/>
        <v>41650</v>
      </c>
      <c r="E12" s="50">
        <f t="shared" si="0"/>
        <v>11</v>
      </c>
      <c r="I12" s="51"/>
    </row>
    <row r="13" spans="1:9">
      <c r="A13" s="47" t="s">
        <v>23</v>
      </c>
      <c r="B13" s="48" t="s">
        <v>81</v>
      </c>
      <c r="C13" s="51"/>
      <c r="D13" s="49">
        <f t="shared" si="0"/>
        <v>41651</v>
      </c>
      <c r="E13" s="50">
        <f t="shared" si="0"/>
        <v>12</v>
      </c>
      <c r="I13" s="51"/>
    </row>
    <row r="14" spans="1:9">
      <c r="A14" s="47" t="s">
        <v>24</v>
      </c>
      <c r="B14" s="48" t="s">
        <v>82</v>
      </c>
      <c r="C14" s="51"/>
      <c r="D14" s="49">
        <f t="shared" si="0"/>
        <v>41652</v>
      </c>
      <c r="E14" s="50">
        <f t="shared" si="0"/>
        <v>13</v>
      </c>
      <c r="I14" s="51"/>
    </row>
    <row r="15" spans="1:9">
      <c r="A15" s="47" t="s">
        <v>25</v>
      </c>
      <c r="B15" s="48" t="s">
        <v>83</v>
      </c>
      <c r="C15" s="51"/>
      <c r="D15" s="49">
        <f t="shared" si="0"/>
        <v>41653</v>
      </c>
      <c r="E15" s="50">
        <f t="shared" si="0"/>
        <v>14</v>
      </c>
      <c r="I15" s="51"/>
    </row>
    <row r="16" spans="1:9">
      <c r="A16" s="47" t="s">
        <v>26</v>
      </c>
      <c r="B16" s="48" t="s">
        <v>84</v>
      </c>
      <c r="C16" s="51"/>
      <c r="D16" s="49">
        <f t="shared" si="0"/>
        <v>41654</v>
      </c>
      <c r="E16" s="50">
        <f t="shared" si="0"/>
        <v>15</v>
      </c>
      <c r="I16" s="5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A1:P57"/>
  <sheetViews>
    <sheetView showGridLines="0" tabSelected="1" view="pageBreakPreview" zoomScale="77" zoomScaleNormal="95" zoomScaleSheetLayoutView="77" workbookViewId="0">
      <selection activeCell="K22" sqref="K22"/>
    </sheetView>
  </sheetViews>
  <sheetFormatPr baseColWidth="10" defaultRowHeight="15"/>
  <cols>
    <col min="1" max="1" width="3.85546875" style="1" customWidth="1"/>
    <col min="2" max="2" width="25.85546875" style="1" customWidth="1"/>
    <col min="3" max="3" width="6.5703125" style="1" customWidth="1"/>
    <col min="4" max="4" width="12.85546875" style="1" customWidth="1"/>
    <col min="5" max="5" width="13.5703125" style="1" customWidth="1"/>
    <col min="6" max="6" width="12.85546875" style="2" customWidth="1"/>
    <col min="7" max="7" width="13.5703125" style="2" bestFit="1" customWidth="1"/>
    <col min="8" max="8" width="7.28515625" customWidth="1"/>
    <col min="9" max="9" width="24.7109375" style="2" customWidth="1"/>
    <col min="10" max="10" width="9.28515625" bestFit="1" customWidth="1"/>
    <col min="11" max="11" width="9.5703125" bestFit="1" customWidth="1"/>
    <col min="12" max="12" width="11.42578125" style="2" bestFit="1" customWidth="1"/>
    <col min="13" max="13" width="9" style="2" customWidth="1"/>
    <col min="14" max="14" width="15.85546875" customWidth="1"/>
    <col min="15" max="15" width="21.42578125" customWidth="1"/>
    <col min="16" max="16" width="15.7109375" bestFit="1" customWidth="1"/>
    <col min="17" max="17" width="10.28515625" bestFit="1" customWidth="1"/>
    <col min="18" max="18" width="4.85546875" bestFit="1" customWidth="1"/>
    <col min="19" max="19" width="4.7109375" bestFit="1" customWidth="1"/>
    <col min="20" max="20" width="10.28515625" bestFit="1" customWidth="1"/>
    <col min="21" max="21" width="6.85546875" bestFit="1" customWidth="1"/>
    <col min="22" max="22" width="7.5703125" bestFit="1" customWidth="1"/>
    <col min="24" max="24" width="21.85546875" bestFit="1" customWidth="1"/>
    <col min="25" max="25" width="14.7109375" bestFit="1" customWidth="1"/>
    <col min="26" max="26" width="6.28515625" bestFit="1" customWidth="1"/>
  </cols>
  <sheetData>
    <row r="1" spans="1:16" s="2" customFormat="1" ht="15" customHeight="1" thickTop="1">
      <c r="A1" s="36"/>
      <c r="B1" s="36"/>
      <c r="C1" s="36"/>
      <c r="D1" s="36"/>
      <c r="E1" s="36"/>
      <c r="F1" s="36"/>
      <c r="G1" s="36"/>
      <c r="H1" s="36"/>
      <c r="I1" s="24"/>
      <c r="J1" s="122" t="s">
        <v>53</v>
      </c>
      <c r="K1" s="123"/>
      <c r="L1" s="126" t="s">
        <v>27</v>
      </c>
      <c r="M1" s="126"/>
      <c r="N1" s="68"/>
      <c r="O1" s="135">
        <f>SUMIF($F$7:$F$46,$L1,$E$7:$E$46)</f>
        <v>0</v>
      </c>
    </row>
    <row r="2" spans="1:16" s="2" customFormat="1" ht="15" customHeight="1">
      <c r="A2" s="36"/>
      <c r="B2" s="116" t="s">
        <v>48</v>
      </c>
      <c r="C2" s="117"/>
      <c r="D2" s="128">
        <f ca="1">TODAY()</f>
        <v>41941</v>
      </c>
      <c r="E2" s="128"/>
      <c r="F2" s="128"/>
      <c r="G2" s="129"/>
      <c r="H2" s="36"/>
      <c r="I2" s="24"/>
      <c r="J2" s="124"/>
      <c r="K2" s="125"/>
      <c r="L2" s="127"/>
      <c r="M2" s="127"/>
      <c r="N2" s="68"/>
      <c r="O2" s="111"/>
    </row>
    <row r="3" spans="1:16" ht="15" customHeight="1">
      <c r="A3" s="88"/>
      <c r="B3" s="118"/>
      <c r="C3" s="119"/>
      <c r="D3" s="130"/>
      <c r="E3" s="130"/>
      <c r="F3" s="130"/>
      <c r="G3" s="131"/>
      <c r="H3" s="36"/>
      <c r="I3" s="24"/>
      <c r="J3" s="124"/>
      <c r="K3" s="125"/>
      <c r="L3" s="127"/>
      <c r="M3" s="127"/>
      <c r="N3" s="68"/>
      <c r="O3" s="111"/>
    </row>
    <row r="4" spans="1:16" ht="15" customHeight="1">
      <c r="A4" s="36"/>
      <c r="B4" s="120"/>
      <c r="C4" s="121"/>
      <c r="D4" s="132"/>
      <c r="E4" s="132"/>
      <c r="F4" s="132"/>
      <c r="G4" s="133"/>
      <c r="H4" s="36"/>
      <c r="I4" s="24"/>
      <c r="J4" s="112" t="s">
        <v>51</v>
      </c>
      <c r="K4" s="113"/>
      <c r="L4" s="113"/>
      <c r="M4" s="113"/>
      <c r="N4" s="57"/>
      <c r="O4" s="134">
        <v>1200</v>
      </c>
    </row>
    <row r="5" spans="1:16" ht="15" customHeight="1">
      <c r="A5" s="36"/>
      <c r="B5" s="36"/>
      <c r="C5" s="36"/>
      <c r="D5" s="36"/>
      <c r="E5" s="37"/>
      <c r="F5" s="37"/>
      <c r="G5" s="37"/>
      <c r="H5" s="37"/>
      <c r="I5" s="25"/>
      <c r="J5" s="112"/>
      <c r="K5" s="113"/>
      <c r="L5" s="113"/>
      <c r="M5" s="113"/>
      <c r="N5" s="57"/>
      <c r="O5" s="134"/>
    </row>
    <row r="6" spans="1:16" ht="15.75" customHeight="1">
      <c r="A6" s="18"/>
      <c r="B6" s="19" t="s">
        <v>1</v>
      </c>
      <c r="C6" s="18" t="s">
        <v>12</v>
      </c>
      <c r="D6" s="18" t="s">
        <v>37</v>
      </c>
      <c r="E6" s="18" t="s">
        <v>2</v>
      </c>
      <c r="F6" s="18" t="s">
        <v>10</v>
      </c>
      <c r="G6" s="18" t="s">
        <v>40</v>
      </c>
      <c r="H6" s="69" t="s">
        <v>35</v>
      </c>
      <c r="I6" s="23"/>
      <c r="J6" s="112"/>
      <c r="K6" s="113"/>
      <c r="L6" s="113"/>
      <c r="M6" s="113"/>
      <c r="N6" s="57"/>
      <c r="O6" s="134"/>
    </row>
    <row r="7" spans="1:16" ht="15" customHeight="1">
      <c r="A7" s="8">
        <v>1</v>
      </c>
      <c r="B7" s="94" t="s">
        <v>90</v>
      </c>
      <c r="C7" s="95">
        <v>1</v>
      </c>
      <c r="D7" s="96">
        <f>IF(B7&gt;"",VLOOKUP(B7,Service!$B$2:$D$101,2),"")</f>
        <v>100</v>
      </c>
      <c r="E7" s="96">
        <f>IF(B7="","",SUM(C7*D7))</f>
        <v>100</v>
      </c>
      <c r="F7" s="99" t="s">
        <v>88</v>
      </c>
      <c r="G7" s="96" t="s">
        <v>39</v>
      </c>
      <c r="H7" s="98">
        <f>IF(B7&gt;"",VLOOKUP(B7,Service!$B$2:$D$101,3)-(C7),"")</f>
        <v>9</v>
      </c>
      <c r="I7" s="22"/>
      <c r="J7" s="114" t="s">
        <v>52</v>
      </c>
      <c r="K7" s="115"/>
      <c r="L7" s="115"/>
      <c r="M7" s="115"/>
      <c r="N7" s="58"/>
      <c r="O7" s="109"/>
    </row>
    <row r="8" spans="1:16" ht="15" customHeight="1">
      <c r="A8" s="8">
        <f>A7+1</f>
        <v>2</v>
      </c>
      <c r="B8" s="38" t="s">
        <v>91</v>
      </c>
      <c r="C8" s="9">
        <v>2</v>
      </c>
      <c r="D8" s="17">
        <f>IF(B8&gt;"",VLOOKUP(B8,Service!$B$2:$D$101,2),"")</f>
        <v>112</v>
      </c>
      <c r="E8" s="17">
        <f t="shared" ref="E8:E31" si="0">IF(B8="","",SUM(C8*D8))</f>
        <v>224</v>
      </c>
      <c r="F8" s="100" t="s">
        <v>85</v>
      </c>
      <c r="G8" s="17" t="s">
        <v>32</v>
      </c>
      <c r="H8" s="26">
        <f>IF(B8&gt;"",VLOOKUP(B8,Service!$B$2:$D$101,3)-(C8),"")</f>
        <v>20</v>
      </c>
      <c r="I8" s="22"/>
      <c r="J8" s="114"/>
      <c r="K8" s="115"/>
      <c r="L8" s="115"/>
      <c r="M8" s="115"/>
      <c r="N8" s="58"/>
      <c r="O8" s="110"/>
    </row>
    <row r="9" spans="1:16" ht="15" customHeight="1">
      <c r="A9" s="8">
        <f t="shared" ref="A9:A46" si="1">A8+1</f>
        <v>3</v>
      </c>
      <c r="B9" s="38" t="s">
        <v>92</v>
      </c>
      <c r="C9" s="9">
        <v>3</v>
      </c>
      <c r="D9" s="17">
        <f>IF(B9&gt;"",VLOOKUP(B9,Service!$B$2:$D$101,2),"")</f>
        <v>123</v>
      </c>
      <c r="E9" s="17">
        <f t="shared" si="0"/>
        <v>369</v>
      </c>
      <c r="F9" s="100" t="s">
        <v>86</v>
      </c>
      <c r="G9" s="17" t="s">
        <v>32</v>
      </c>
      <c r="H9" s="26">
        <f>IF(B9&gt;"",VLOOKUP(B9,Service!$B$2:$D$101,3)-(C9),"")</f>
        <v>30</v>
      </c>
      <c r="I9" s="22"/>
      <c r="J9" s="114"/>
      <c r="K9" s="115"/>
      <c r="L9" s="115"/>
      <c r="M9" s="115"/>
      <c r="N9" s="58"/>
      <c r="O9" s="110"/>
    </row>
    <row r="10" spans="1:16">
      <c r="A10" s="8">
        <f t="shared" si="1"/>
        <v>4</v>
      </c>
      <c r="B10" s="38" t="s">
        <v>93</v>
      </c>
      <c r="C10" s="9">
        <v>4</v>
      </c>
      <c r="D10" s="17">
        <f>IF(B10&gt;"",VLOOKUP(B10,Service!$B$2:$D$101,2),"")</f>
        <v>134</v>
      </c>
      <c r="E10" s="17">
        <f>IF(B10="","",SUM(C10*D10))</f>
        <v>536</v>
      </c>
      <c r="F10" s="100" t="s">
        <v>74</v>
      </c>
      <c r="G10" s="17" t="s">
        <v>32</v>
      </c>
      <c r="H10" s="26">
        <f>IF(B10&gt;"",VLOOKUP(B10,Service!$B$2:$D$101,3)-(C10),"")</f>
        <v>40</v>
      </c>
      <c r="I10" s="22"/>
      <c r="J10" s="108" t="s">
        <v>2</v>
      </c>
      <c r="K10" s="108"/>
      <c r="L10" s="108"/>
      <c r="M10" s="108"/>
      <c r="N10" s="108"/>
      <c r="O10" s="111">
        <f>IF(O1="","",SUM(O4+O7+O1))</f>
        <v>1200</v>
      </c>
    </row>
    <row r="11" spans="1:16">
      <c r="A11" s="8">
        <f t="shared" si="1"/>
        <v>5</v>
      </c>
      <c r="B11" s="38" t="s">
        <v>94</v>
      </c>
      <c r="C11" s="9">
        <v>5</v>
      </c>
      <c r="D11" s="17">
        <f>IF(B11&gt;"",VLOOKUP(B11,Service!$B$2:$D$101,2),"")</f>
        <v>145</v>
      </c>
      <c r="E11" s="17">
        <f>IF(B11="","",SUM(C11*D11))</f>
        <v>725</v>
      </c>
      <c r="F11" s="100" t="s">
        <v>75</v>
      </c>
      <c r="G11" s="17" t="s">
        <v>32</v>
      </c>
      <c r="H11" s="26">
        <f>IF(B11&gt;"",VLOOKUP(B11,Service!$B$2:$D$101,3)-(C11),"")</f>
        <v>50</v>
      </c>
      <c r="I11" s="22"/>
      <c r="J11" s="108"/>
      <c r="K11" s="108"/>
      <c r="L11" s="108"/>
      <c r="M11" s="108"/>
      <c r="N11" s="108"/>
      <c r="O11" s="111"/>
    </row>
    <row r="12" spans="1:16">
      <c r="A12" s="8">
        <f t="shared" si="1"/>
        <v>6</v>
      </c>
      <c r="B12" s="38" t="s">
        <v>95</v>
      </c>
      <c r="C12" s="9">
        <v>6</v>
      </c>
      <c r="D12" s="17">
        <f>IF(B12&gt;"",VLOOKUP(B12,Service!$B$2:$D$101,2),"")</f>
        <v>156</v>
      </c>
      <c r="E12" s="17">
        <f t="shared" si="0"/>
        <v>936</v>
      </c>
      <c r="F12" s="100" t="s">
        <v>87</v>
      </c>
      <c r="G12" s="17" t="s">
        <v>32</v>
      </c>
      <c r="H12" s="26">
        <f>IF(B12&gt;"",VLOOKUP(B12,Service!$B$2:$D$101,3)-(C12),"")</f>
        <v>60</v>
      </c>
      <c r="I12" s="22"/>
      <c r="J12" s="108"/>
      <c r="K12" s="108"/>
      <c r="L12" s="108"/>
      <c r="M12" s="108"/>
      <c r="N12" s="108"/>
      <c r="O12" s="111"/>
    </row>
    <row r="13" spans="1:16">
      <c r="A13" s="8">
        <f t="shared" si="1"/>
        <v>7</v>
      </c>
      <c r="B13" s="38" t="s">
        <v>96</v>
      </c>
      <c r="C13" s="9">
        <v>7</v>
      </c>
      <c r="D13" s="17">
        <f>IF(B13&gt;"",VLOOKUP(B13,Service!$B$2:$D$101,2),"")</f>
        <v>167</v>
      </c>
      <c r="E13" s="17">
        <f t="shared" si="0"/>
        <v>1169</v>
      </c>
      <c r="F13" s="100" t="s">
        <v>76</v>
      </c>
      <c r="G13" s="17" t="s">
        <v>32</v>
      </c>
      <c r="H13" s="26">
        <f>IF(B13&gt;"",VLOOKUP(B13,Service!$B$2:$D$101,3)-(C13),"")</f>
        <v>70</v>
      </c>
      <c r="I13" s="22"/>
      <c r="J13" s="108"/>
      <c r="K13" s="108"/>
      <c r="L13" s="108"/>
      <c r="M13" s="108"/>
      <c r="N13" s="108"/>
      <c r="O13" s="111"/>
    </row>
    <row r="14" spans="1:16" ht="15" customHeight="1">
      <c r="A14" s="8">
        <f t="shared" si="1"/>
        <v>8</v>
      </c>
      <c r="B14" s="38" t="s">
        <v>97</v>
      </c>
      <c r="C14" s="9">
        <v>8</v>
      </c>
      <c r="D14" s="17">
        <f>IF(B14&gt;"",VLOOKUP(B14,Service!$B$2:$D$101,2),"")</f>
        <v>178</v>
      </c>
      <c r="E14" s="17">
        <f t="shared" si="0"/>
        <v>1424</v>
      </c>
      <c r="F14" s="100" t="s">
        <v>77</v>
      </c>
      <c r="G14" s="17" t="s">
        <v>32</v>
      </c>
      <c r="H14" s="26">
        <f>IF(B14&gt;"",VLOOKUP(B14,Service!$B$2:$D$101,3)-(C14),"")</f>
        <v>80</v>
      </c>
      <c r="I14" s="22"/>
      <c r="J14" s="61"/>
      <c r="K14" s="62"/>
      <c r="L14" s="63"/>
      <c r="M14" s="62"/>
      <c r="N14" s="62"/>
      <c r="O14" s="62"/>
    </row>
    <row r="15" spans="1:16" s="2" customFormat="1" ht="15" customHeight="1">
      <c r="A15" s="8">
        <f t="shared" si="1"/>
        <v>9</v>
      </c>
      <c r="B15" s="38" t="s">
        <v>98</v>
      </c>
      <c r="C15" s="9">
        <v>9</v>
      </c>
      <c r="D15" s="17">
        <f>IF(B15&gt;"",VLOOKUP(B15,Service!$B$2:$D$101,2),"")</f>
        <v>189</v>
      </c>
      <c r="E15" s="17">
        <f t="shared" si="0"/>
        <v>1701</v>
      </c>
      <c r="F15" s="100" t="s">
        <v>78</v>
      </c>
      <c r="G15" s="17" t="s">
        <v>32</v>
      </c>
      <c r="H15" s="26">
        <f>IF(B15&gt;"",VLOOKUP(B15,Service!$B$2:$D$101,3)-(C15),"")</f>
        <v>90</v>
      </c>
      <c r="I15" s="22"/>
      <c r="J15" s="61"/>
      <c r="K15" s="62"/>
      <c r="L15" s="64"/>
      <c r="M15" s="62"/>
      <c r="N15" s="62"/>
      <c r="O15" s="62"/>
    </row>
    <row r="16" spans="1:16" s="2" customFormat="1" ht="15" customHeight="1">
      <c r="A16" s="97">
        <f t="shared" si="1"/>
        <v>10</v>
      </c>
      <c r="B16" s="94" t="s">
        <v>99</v>
      </c>
      <c r="C16" s="95">
        <v>10</v>
      </c>
      <c r="D16" s="96">
        <f>IF(B16&gt;"",VLOOKUP(B16,Service!$B$2:$D$101,2),"")</f>
        <v>101</v>
      </c>
      <c r="E16" s="96">
        <f t="shared" si="0"/>
        <v>1010</v>
      </c>
      <c r="F16" s="99" t="s">
        <v>88</v>
      </c>
      <c r="G16" s="96" t="s">
        <v>39</v>
      </c>
      <c r="H16" s="98">
        <f>IF(B16&gt;"",VLOOKUP(B16,Service!$B$2:$D$101,3)-(C16),"")</f>
        <v>1</v>
      </c>
      <c r="I16" s="22"/>
      <c r="J16" s="61"/>
      <c r="K16" s="62"/>
      <c r="L16" s="64"/>
      <c r="M16" s="62"/>
      <c r="N16" s="62"/>
      <c r="O16" s="65"/>
      <c r="P16" s="5"/>
    </row>
    <row r="17" spans="1:16" s="2" customFormat="1" ht="15" customHeight="1">
      <c r="A17" s="8">
        <f t="shared" si="1"/>
        <v>11</v>
      </c>
      <c r="B17" s="38" t="s">
        <v>100</v>
      </c>
      <c r="C17" s="9">
        <v>11</v>
      </c>
      <c r="D17" s="17">
        <f>IF(B17&gt;"",VLOOKUP(B17,Service!$B$2:$D$101,2),"")</f>
        <v>103</v>
      </c>
      <c r="E17" s="17">
        <f t="shared" si="0"/>
        <v>1133</v>
      </c>
      <c r="F17" s="100" t="s">
        <v>85</v>
      </c>
      <c r="G17" s="17" t="s">
        <v>32</v>
      </c>
      <c r="H17" s="26">
        <f>IF(B17&gt;"",VLOOKUP(B17,Service!$B$2:$D$101,3)-(C17),"")</f>
        <v>2</v>
      </c>
      <c r="I17" s="22"/>
      <c r="J17" s="61"/>
      <c r="K17" s="62"/>
      <c r="L17" s="64"/>
      <c r="M17" s="62"/>
      <c r="N17" s="67"/>
      <c r="O17" s="67"/>
      <c r="P17" s="5"/>
    </row>
    <row r="18" spans="1:16" s="2" customFormat="1" ht="15" customHeight="1">
      <c r="A18" s="8">
        <f t="shared" si="1"/>
        <v>12</v>
      </c>
      <c r="B18" s="38" t="s">
        <v>101</v>
      </c>
      <c r="C18" s="9">
        <v>12</v>
      </c>
      <c r="D18" s="17">
        <f>IF(B18&gt;"",VLOOKUP(B18,Service!$B$2:$D$101,2),"")</f>
        <v>104</v>
      </c>
      <c r="E18" s="17">
        <f t="shared" si="0"/>
        <v>1248</v>
      </c>
      <c r="F18" s="100" t="s">
        <v>86</v>
      </c>
      <c r="G18" s="17" t="s">
        <v>32</v>
      </c>
      <c r="H18" s="26">
        <f>IF(B18&gt;"",VLOOKUP(B18,Service!$B$2:$D$101,3)-(C18),"")</f>
        <v>2</v>
      </c>
      <c r="I18" s="22"/>
      <c r="J18" s="61"/>
      <c r="K18" s="62"/>
      <c r="L18" s="64"/>
      <c r="M18" s="62"/>
      <c r="N18" s="67"/>
      <c r="O18" s="67"/>
      <c r="P18" s="5"/>
    </row>
    <row r="19" spans="1:16" ht="15" customHeight="1">
      <c r="A19" s="8">
        <f t="shared" si="1"/>
        <v>13</v>
      </c>
      <c r="B19" s="38" t="s">
        <v>102</v>
      </c>
      <c r="C19" s="9">
        <v>13</v>
      </c>
      <c r="D19" s="17">
        <f>IF(B19&gt;"",VLOOKUP(B19,Service!$B$2:$D$101,2),"")</f>
        <v>105</v>
      </c>
      <c r="E19" s="17">
        <f t="shared" si="0"/>
        <v>1365</v>
      </c>
      <c r="F19" s="100" t="s">
        <v>74</v>
      </c>
      <c r="G19" s="17" t="s">
        <v>32</v>
      </c>
      <c r="H19" s="26">
        <f>IF(B19&gt;"",VLOOKUP(B19,Service!$B$2:$D$101,3)-(C19),"")</f>
        <v>2</v>
      </c>
      <c r="I19" s="22"/>
      <c r="J19" s="61"/>
      <c r="K19" s="62"/>
      <c r="L19" s="64"/>
      <c r="M19" s="62"/>
      <c r="N19" s="67"/>
      <c r="O19" s="67"/>
      <c r="P19" s="5"/>
    </row>
    <row r="20" spans="1:16" ht="15.75" customHeight="1">
      <c r="A20" s="8">
        <f t="shared" si="1"/>
        <v>14</v>
      </c>
      <c r="B20" s="38" t="s">
        <v>103</v>
      </c>
      <c r="C20" s="9">
        <v>14</v>
      </c>
      <c r="D20" s="17">
        <f>IF(B20&gt;"",VLOOKUP(B20,Service!$B$2:$D$101,2),"")</f>
        <v>106</v>
      </c>
      <c r="E20" s="17">
        <f t="shared" si="0"/>
        <v>1484</v>
      </c>
      <c r="F20" s="100" t="s">
        <v>75</v>
      </c>
      <c r="G20" s="17" t="s">
        <v>32</v>
      </c>
      <c r="H20" s="26">
        <f>IF(B20&gt;"",VLOOKUP(B20,Service!$B$2:$D$101,3)-(C20),"")</f>
        <v>2</v>
      </c>
      <c r="I20" s="22"/>
      <c r="J20" s="61"/>
      <c r="K20" s="62"/>
      <c r="L20" s="64"/>
      <c r="M20" s="62"/>
      <c r="N20" s="67"/>
      <c r="O20" s="67"/>
      <c r="P20" s="7"/>
    </row>
    <row r="21" spans="1:16" ht="16.5" customHeight="1">
      <c r="A21" s="8">
        <f t="shared" si="1"/>
        <v>15</v>
      </c>
      <c r="B21" s="38" t="s">
        <v>104</v>
      </c>
      <c r="C21" s="9">
        <v>15</v>
      </c>
      <c r="D21" s="17">
        <f>IF(B21&gt;"",VLOOKUP(B21,Service!$B$2:$D$101,2),"")</f>
        <v>107</v>
      </c>
      <c r="E21" s="17">
        <f t="shared" si="0"/>
        <v>1605</v>
      </c>
      <c r="F21" s="100" t="s">
        <v>87</v>
      </c>
      <c r="G21" s="17" t="s">
        <v>32</v>
      </c>
      <c r="H21" s="26">
        <f>IF(B21&gt;"",VLOOKUP(B21,Service!$B$2:$D$101,3)-(C21),"")</f>
        <v>2</v>
      </c>
      <c r="I21" s="22"/>
      <c r="J21" s="61"/>
      <c r="K21" s="62"/>
      <c r="L21" s="64"/>
      <c r="M21" s="66"/>
      <c r="N21" s="67"/>
      <c r="O21" s="67"/>
    </row>
    <row r="22" spans="1:16" ht="15.75" customHeight="1">
      <c r="A22" s="8">
        <f t="shared" si="1"/>
        <v>16</v>
      </c>
      <c r="B22" s="38" t="s">
        <v>105</v>
      </c>
      <c r="C22" s="9">
        <v>16</v>
      </c>
      <c r="D22" s="17">
        <f>IF(B22&gt;"",VLOOKUP(B22,Service!$B$2:$D$101,2),"")</f>
        <v>108</v>
      </c>
      <c r="E22" s="17">
        <f t="shared" si="0"/>
        <v>1728</v>
      </c>
      <c r="F22" s="100" t="s">
        <v>76</v>
      </c>
      <c r="G22" s="17" t="s">
        <v>32</v>
      </c>
      <c r="H22" s="26">
        <f>IF(B22&gt;"",VLOOKUP(B22,Service!$B$2:$D$101,3)-(C22),"")</f>
        <v>2</v>
      </c>
      <c r="I22" s="22"/>
      <c r="J22" s="61"/>
      <c r="K22" s="66"/>
      <c r="L22" s="66"/>
      <c r="M22" s="62"/>
      <c r="N22" s="67"/>
      <c r="O22" s="67"/>
    </row>
    <row r="23" spans="1:16" s="2" customFormat="1" ht="15.75" customHeight="1">
      <c r="A23" s="8">
        <f t="shared" si="1"/>
        <v>17</v>
      </c>
      <c r="B23" s="38" t="s">
        <v>106</v>
      </c>
      <c r="C23" s="9">
        <v>17</v>
      </c>
      <c r="D23" s="17">
        <f>IF(B23&gt;"",VLOOKUP(B23,Service!$B$2:$D$101,2),"")</f>
        <v>109</v>
      </c>
      <c r="E23" s="17">
        <f t="shared" si="0"/>
        <v>1853</v>
      </c>
      <c r="F23" s="100" t="s">
        <v>77</v>
      </c>
      <c r="G23" s="17" t="s">
        <v>32</v>
      </c>
      <c r="H23" s="26">
        <f>IF(B23&gt;"",VLOOKUP(B23,Service!$B$2:$D$101,3)-(C23),"")</f>
        <v>2</v>
      </c>
      <c r="I23" s="22"/>
      <c r="J23" s="61"/>
      <c r="K23" s="62"/>
      <c r="L23" s="62"/>
      <c r="M23" s="62"/>
      <c r="N23" s="67"/>
      <c r="O23" s="67"/>
    </row>
    <row r="24" spans="1:16" ht="15.75">
      <c r="A24" s="8">
        <f t="shared" si="1"/>
        <v>18</v>
      </c>
      <c r="B24" s="38" t="s">
        <v>107</v>
      </c>
      <c r="C24" s="9">
        <v>18</v>
      </c>
      <c r="D24" s="17">
        <f>IF(B24&gt;"",VLOOKUP(B24,Service!$B$2:$D$101,2),"")</f>
        <v>110</v>
      </c>
      <c r="E24" s="17">
        <f t="shared" si="0"/>
        <v>1980</v>
      </c>
      <c r="F24" s="100" t="s">
        <v>78</v>
      </c>
      <c r="G24" s="17" t="s">
        <v>32</v>
      </c>
      <c r="H24" s="26">
        <f>IF(B24&gt;"",VLOOKUP(B24,Service!$B$2:$D$101,3)-(C24),"")</f>
        <v>2</v>
      </c>
      <c r="I24" s="22"/>
      <c r="J24" s="61"/>
      <c r="K24" s="62"/>
      <c r="L24" s="62"/>
      <c r="M24" s="93"/>
      <c r="N24" s="62"/>
      <c r="O24" s="67"/>
    </row>
    <row r="25" spans="1:16" s="2" customFormat="1">
      <c r="A25" s="8">
        <f t="shared" si="1"/>
        <v>19</v>
      </c>
      <c r="B25" s="38" t="s">
        <v>108</v>
      </c>
      <c r="C25" s="9">
        <v>19</v>
      </c>
      <c r="D25" s="17">
        <f>IF(B25&gt;"",VLOOKUP(B25,Service!$B$2:$D$101,2),"")</f>
        <v>111</v>
      </c>
      <c r="E25" s="17">
        <f t="shared" si="0"/>
        <v>2109</v>
      </c>
      <c r="F25" s="100" t="s">
        <v>84</v>
      </c>
      <c r="G25" s="17" t="s">
        <v>32</v>
      </c>
      <c r="H25" s="26">
        <f>IF(B25&gt;"",VLOOKUP(B25,Service!$B$2:$D$101,3)-(C25),"")</f>
        <v>2</v>
      </c>
      <c r="I25" s="22"/>
      <c r="J25" s="61"/>
      <c r="K25" s="62"/>
      <c r="L25" s="62"/>
      <c r="M25" s="62"/>
      <c r="N25" s="62"/>
      <c r="O25" s="67"/>
    </row>
    <row r="26" spans="1:16" s="2" customFormat="1">
      <c r="A26" s="97">
        <f t="shared" si="1"/>
        <v>20</v>
      </c>
      <c r="B26" s="94" t="s">
        <v>109</v>
      </c>
      <c r="C26" s="95">
        <v>20</v>
      </c>
      <c r="D26" s="96">
        <f>IF(B26&gt;"",VLOOKUP(B26,Service!$B$2:$D$101,2),"")</f>
        <v>113</v>
      </c>
      <c r="E26" s="96">
        <f t="shared" si="0"/>
        <v>2260</v>
      </c>
      <c r="F26" s="99" t="s">
        <v>88</v>
      </c>
      <c r="G26" s="96" t="s">
        <v>39</v>
      </c>
      <c r="H26" s="98">
        <f>IF(B26&gt;"",VLOOKUP(B26,Service!$B$2:$D$101,3)-(C26),"")</f>
        <v>3</v>
      </c>
      <c r="I26" s="22"/>
      <c r="J26" s="61"/>
      <c r="K26" s="62"/>
      <c r="L26" s="62"/>
      <c r="M26" s="62"/>
      <c r="N26" s="64"/>
      <c r="O26" s="67"/>
    </row>
    <row r="27" spans="1:16" s="2" customFormat="1">
      <c r="A27" s="8">
        <f t="shared" si="1"/>
        <v>21</v>
      </c>
      <c r="B27" s="38" t="s">
        <v>110</v>
      </c>
      <c r="C27" s="9">
        <v>21</v>
      </c>
      <c r="D27" s="17">
        <f>IF(B27&gt;"",VLOOKUP(B27,Service!$B$2:$D$101,2),"")</f>
        <v>114</v>
      </c>
      <c r="E27" s="17">
        <f t="shared" si="0"/>
        <v>2394</v>
      </c>
      <c r="F27" s="100" t="s">
        <v>85</v>
      </c>
      <c r="G27" s="17" t="s">
        <v>32</v>
      </c>
      <c r="H27" s="26">
        <f>IF(B27&gt;"",VLOOKUP(B27,Service!$B$2:$D$101,3)-(C27),"")</f>
        <v>3</v>
      </c>
      <c r="I27" s="22"/>
      <c r="J27" s="61"/>
      <c r="K27" s="62"/>
      <c r="L27" s="62"/>
      <c r="M27" s="62"/>
      <c r="N27" s="62"/>
      <c r="O27" s="67"/>
    </row>
    <row r="28" spans="1:16" s="2" customFormat="1">
      <c r="A28" s="8">
        <f t="shared" si="1"/>
        <v>22</v>
      </c>
      <c r="B28" s="38" t="s">
        <v>111</v>
      </c>
      <c r="C28" s="9">
        <v>22</v>
      </c>
      <c r="D28" s="17">
        <f>IF(B28&gt;"",VLOOKUP(B28,Service!$B$2:$D$101,2),"")</f>
        <v>115</v>
      </c>
      <c r="E28" s="17">
        <f t="shared" si="0"/>
        <v>2530</v>
      </c>
      <c r="F28" s="100" t="s">
        <v>86</v>
      </c>
      <c r="G28" s="17" t="s">
        <v>32</v>
      </c>
      <c r="H28" s="26">
        <f>IF(B28&gt;"",VLOOKUP(B28,Service!$B$2:$D$101,3)-(C28),"")</f>
        <v>3</v>
      </c>
      <c r="I28" s="22"/>
      <c r="J28" s="61"/>
      <c r="K28" s="62"/>
      <c r="L28" s="62"/>
      <c r="M28" s="62"/>
      <c r="N28" s="71"/>
      <c r="O28" s="70"/>
    </row>
    <row r="29" spans="1:16" s="2" customFormat="1">
      <c r="A29" s="8">
        <f t="shared" si="1"/>
        <v>23</v>
      </c>
      <c r="B29" s="38" t="s">
        <v>112</v>
      </c>
      <c r="C29" s="9">
        <v>23</v>
      </c>
      <c r="D29" s="17">
        <f>IF(B29&gt;"",VLOOKUP(B29,Service!$B$2:$D$101,2),"")</f>
        <v>116</v>
      </c>
      <c r="E29" s="17">
        <f t="shared" si="0"/>
        <v>2668</v>
      </c>
      <c r="F29" s="100" t="s">
        <v>74</v>
      </c>
      <c r="G29" s="17" t="s">
        <v>32</v>
      </c>
      <c r="H29" s="26">
        <f>IF(B29&gt;"",VLOOKUP(B29,Service!$B$2:$D$101,3)-(C29),"")</f>
        <v>3</v>
      </c>
      <c r="I29" s="22"/>
      <c r="J29" s="61"/>
      <c r="K29" s="62"/>
      <c r="L29" s="62"/>
      <c r="M29" s="62"/>
      <c r="N29" s="71"/>
      <c r="O29" s="70"/>
    </row>
    <row r="30" spans="1:16" ht="15.75">
      <c r="A30" s="8">
        <f t="shared" si="1"/>
        <v>24</v>
      </c>
      <c r="B30" s="38" t="s">
        <v>113</v>
      </c>
      <c r="C30" s="9">
        <v>24</v>
      </c>
      <c r="D30" s="17">
        <f>IF(B30&gt;"",VLOOKUP(B30,Service!$B$2:$D$101,2),"")</f>
        <v>117</v>
      </c>
      <c r="E30" s="17">
        <f t="shared" si="0"/>
        <v>2808</v>
      </c>
      <c r="F30" s="100" t="s">
        <v>75</v>
      </c>
      <c r="G30" s="17" t="s">
        <v>32</v>
      </c>
      <c r="H30" s="26">
        <f>IF(B30&gt;"",VLOOKUP(B30,Service!$B$2:$D$101,3)-(C30),"")</f>
        <v>3</v>
      </c>
      <c r="I30" s="22"/>
      <c r="J30" s="61"/>
      <c r="K30" s="67"/>
      <c r="L30" s="67"/>
      <c r="M30" s="67"/>
      <c r="N30" s="72"/>
      <c r="O30" s="74"/>
    </row>
    <row r="31" spans="1:16" ht="15" customHeight="1">
      <c r="A31" s="8">
        <f t="shared" si="1"/>
        <v>25</v>
      </c>
      <c r="B31" s="38" t="s">
        <v>114</v>
      </c>
      <c r="C31" s="9">
        <v>25</v>
      </c>
      <c r="D31" s="17">
        <f>IF(B31&gt;"",VLOOKUP(B31,Service!$B$2:$D$101,2),"")</f>
        <v>118</v>
      </c>
      <c r="E31" s="17">
        <f t="shared" si="0"/>
        <v>2950</v>
      </c>
      <c r="F31" s="100" t="s">
        <v>87</v>
      </c>
      <c r="G31" s="17" t="s">
        <v>32</v>
      </c>
      <c r="H31" s="26">
        <f>IF(B31&gt;"",VLOOKUP(B31,Service!$B$2:$D$101,3)-(C31),"")</f>
        <v>3</v>
      </c>
      <c r="I31" s="22"/>
      <c r="J31" s="61"/>
      <c r="K31" s="67"/>
      <c r="L31" s="67"/>
      <c r="M31" s="67"/>
      <c r="N31" s="73"/>
      <c r="O31" s="70"/>
    </row>
    <row r="32" spans="1:16" ht="15" customHeight="1">
      <c r="A32" s="8">
        <f t="shared" si="1"/>
        <v>26</v>
      </c>
      <c r="B32" s="38" t="s">
        <v>115</v>
      </c>
      <c r="C32" s="9">
        <v>26</v>
      </c>
      <c r="D32" s="17">
        <f>IF(B32&gt;"",VLOOKUP(B32,Service!$B$2:$D$101,2),"")</f>
        <v>119</v>
      </c>
      <c r="E32" s="17">
        <f t="shared" ref="E32:E46" si="2">IF(B32="","",SUM(C32*D32))</f>
        <v>3094</v>
      </c>
      <c r="F32" s="100" t="s">
        <v>76</v>
      </c>
      <c r="G32" s="17" t="s">
        <v>32</v>
      </c>
      <c r="H32" s="26">
        <f>IF(B32&gt;"",VLOOKUP(B32,Service!$B$2:$D$101,3)-(C32),"")</f>
        <v>3</v>
      </c>
      <c r="I32" s="22"/>
      <c r="J32" s="61"/>
      <c r="K32" s="62"/>
      <c r="L32" s="67"/>
      <c r="M32" s="67"/>
      <c r="N32" s="67"/>
      <c r="O32" s="70"/>
    </row>
    <row r="33" spans="1:15">
      <c r="A33" s="8">
        <f t="shared" si="1"/>
        <v>27</v>
      </c>
      <c r="B33" s="38" t="s">
        <v>116</v>
      </c>
      <c r="C33" s="9">
        <v>27</v>
      </c>
      <c r="D33" s="17">
        <f>IF(B33&gt;"",VLOOKUP(B33,Service!$B$2:$D$101,2),"")</f>
        <v>120</v>
      </c>
      <c r="E33" s="17">
        <f t="shared" si="2"/>
        <v>3240</v>
      </c>
      <c r="F33" s="100" t="s">
        <v>77</v>
      </c>
      <c r="G33" s="17" t="s">
        <v>32</v>
      </c>
      <c r="H33" s="26">
        <f>IF(B33&gt;"",VLOOKUP(B33,Service!$B$2:$D$101,3)-(C33),"")</f>
        <v>3</v>
      </c>
      <c r="I33" s="22"/>
      <c r="J33" s="61"/>
      <c r="K33" s="62"/>
      <c r="L33" s="62"/>
      <c r="M33" s="62"/>
      <c r="N33" s="67"/>
      <c r="O33" s="64"/>
    </row>
    <row r="34" spans="1:15">
      <c r="A34" s="8">
        <f t="shared" si="1"/>
        <v>28</v>
      </c>
      <c r="B34" s="38" t="s">
        <v>117</v>
      </c>
      <c r="C34" s="9">
        <v>28</v>
      </c>
      <c r="D34" s="17">
        <f>IF(B34&gt;"",VLOOKUP(B34,Service!$B$2:$D$101,2),"")</f>
        <v>121</v>
      </c>
      <c r="E34" s="17">
        <f t="shared" si="2"/>
        <v>3388</v>
      </c>
      <c r="F34" s="100" t="s">
        <v>78</v>
      </c>
      <c r="G34" s="17" t="s">
        <v>32</v>
      </c>
      <c r="H34" s="26">
        <f>IF(B34&gt;"",VLOOKUP(B34,Service!$B$2:$D$101,3)-(C34),"")</f>
        <v>3</v>
      </c>
      <c r="I34" s="22"/>
      <c r="J34" s="61"/>
      <c r="K34" s="62"/>
      <c r="L34" s="62"/>
      <c r="M34" s="62"/>
      <c r="N34" s="67"/>
      <c r="O34" s="62"/>
    </row>
    <row r="35" spans="1:15">
      <c r="A35" s="8">
        <f t="shared" si="1"/>
        <v>29</v>
      </c>
      <c r="B35" s="38" t="s">
        <v>118</v>
      </c>
      <c r="C35" s="9">
        <v>29</v>
      </c>
      <c r="D35" s="17">
        <f>IF(B35&gt;"",VLOOKUP(B35,Service!$B$2:$D$101,2),"")</f>
        <v>122</v>
      </c>
      <c r="E35" s="17">
        <f t="shared" si="2"/>
        <v>3538</v>
      </c>
      <c r="F35" s="101" t="s">
        <v>73</v>
      </c>
      <c r="G35" s="17" t="s">
        <v>32</v>
      </c>
      <c r="H35" s="26">
        <f>IF(B35&gt;"",VLOOKUP(B35,Service!$B$2:$D$101,3)-(C35),"")</f>
        <v>3</v>
      </c>
      <c r="I35" s="22"/>
      <c r="J35" s="61"/>
      <c r="K35" s="62"/>
      <c r="L35" s="62"/>
      <c r="M35" s="62"/>
      <c r="N35" s="67"/>
      <c r="O35" s="62"/>
    </row>
    <row r="36" spans="1:15" ht="15" customHeight="1">
      <c r="A36" s="97">
        <f t="shared" si="1"/>
        <v>30</v>
      </c>
      <c r="B36" s="94" t="s">
        <v>119</v>
      </c>
      <c r="C36" s="95">
        <v>30</v>
      </c>
      <c r="D36" s="96">
        <f>IF(B36&gt;"",VLOOKUP(B36,Service!$B$2:$D$101,2),"")</f>
        <v>124</v>
      </c>
      <c r="E36" s="96">
        <f t="shared" si="2"/>
        <v>3720</v>
      </c>
      <c r="F36" s="99" t="s">
        <v>88</v>
      </c>
      <c r="G36" s="96" t="s">
        <v>39</v>
      </c>
      <c r="H36" s="98">
        <f>IF(B36&gt;"",VLOOKUP(B36,Service!$B$2:$D$101,3)-(C36),"")</f>
        <v>4</v>
      </c>
      <c r="I36" s="22"/>
      <c r="J36" s="61"/>
      <c r="K36" s="62"/>
      <c r="L36" s="62"/>
      <c r="M36" s="62"/>
      <c r="N36" s="70"/>
      <c r="O36" s="64"/>
    </row>
    <row r="37" spans="1:15" ht="15" customHeight="1">
      <c r="A37" s="8">
        <f t="shared" si="1"/>
        <v>31</v>
      </c>
      <c r="B37" s="38" t="s">
        <v>120</v>
      </c>
      <c r="C37" s="9">
        <v>31</v>
      </c>
      <c r="D37" s="17">
        <f>IF(B37&gt;"",VLOOKUP(B37,Service!$B$2:$D$101,2),"")</f>
        <v>125</v>
      </c>
      <c r="E37" s="17">
        <f t="shared" si="2"/>
        <v>3875</v>
      </c>
      <c r="F37" s="100" t="s">
        <v>85</v>
      </c>
      <c r="G37" s="17" t="s">
        <v>32</v>
      </c>
      <c r="H37" s="26">
        <f>IF(B37&gt;"",VLOOKUP(B37,Service!$B$2:$D$101,3)-(C37),"")</f>
        <v>4</v>
      </c>
      <c r="I37" s="22"/>
      <c r="J37" s="61"/>
      <c r="K37" s="62"/>
      <c r="L37" s="62"/>
      <c r="M37" s="62"/>
      <c r="N37" s="70"/>
      <c r="O37" s="64"/>
    </row>
    <row r="38" spans="1:15" ht="15" customHeight="1">
      <c r="A38" s="8">
        <f t="shared" si="1"/>
        <v>32</v>
      </c>
      <c r="B38" s="38" t="s">
        <v>121</v>
      </c>
      <c r="C38" s="9">
        <v>32</v>
      </c>
      <c r="D38" s="17">
        <f>IF(B38&gt;"",VLOOKUP(B38,Service!$B$2:$D$101,2),"")</f>
        <v>126</v>
      </c>
      <c r="E38" s="17">
        <f t="shared" si="2"/>
        <v>4032</v>
      </c>
      <c r="F38" s="100" t="s">
        <v>86</v>
      </c>
      <c r="G38" s="17" t="s">
        <v>32</v>
      </c>
      <c r="H38" s="26">
        <f>IF(B38&gt;"",VLOOKUP(B38,Service!$B$2:$D$101,3)-(C38),"")</f>
        <v>4</v>
      </c>
      <c r="I38" s="22"/>
      <c r="J38" s="61"/>
      <c r="K38" s="62"/>
      <c r="L38" s="62"/>
      <c r="M38" s="62"/>
      <c r="N38" s="70"/>
      <c r="O38" s="64"/>
    </row>
    <row r="39" spans="1:15">
      <c r="A39" s="8">
        <f t="shared" si="1"/>
        <v>33</v>
      </c>
      <c r="B39" s="38" t="s">
        <v>122</v>
      </c>
      <c r="C39" s="9">
        <v>33</v>
      </c>
      <c r="D39" s="17">
        <f>IF(B39&gt;"",VLOOKUP(B39,Service!$B$2:$D$101,2),"")</f>
        <v>127</v>
      </c>
      <c r="E39" s="17">
        <f t="shared" si="2"/>
        <v>4191</v>
      </c>
      <c r="F39" s="100" t="s">
        <v>74</v>
      </c>
      <c r="G39" s="17" t="s">
        <v>32</v>
      </c>
      <c r="H39" s="26">
        <f>IF(B39&gt;"",VLOOKUP(B39,Service!$B$2:$D$101,3)-(C39),"")</f>
        <v>4</v>
      </c>
      <c r="I39" s="22"/>
      <c r="J39" s="61"/>
      <c r="K39" s="62"/>
      <c r="L39" s="62"/>
      <c r="M39" s="62"/>
      <c r="N39" s="64"/>
      <c r="O39" s="62"/>
    </row>
    <row r="40" spans="1:15">
      <c r="A40" s="8">
        <f t="shared" si="1"/>
        <v>34</v>
      </c>
      <c r="B40" s="38" t="s">
        <v>123</v>
      </c>
      <c r="C40" s="9">
        <v>34</v>
      </c>
      <c r="D40" s="17">
        <f>IF(B40&gt;"",VLOOKUP(B40,Service!$B$2:$D$101,2),"")</f>
        <v>128</v>
      </c>
      <c r="E40" s="17">
        <f t="shared" si="2"/>
        <v>4352</v>
      </c>
      <c r="F40" s="100" t="s">
        <v>75</v>
      </c>
      <c r="G40" s="17" t="s">
        <v>32</v>
      </c>
      <c r="H40" s="26">
        <f>IF(B40&gt;"",VLOOKUP(B40,Service!$B$2:$D$101,3)-(C40),"")</f>
        <v>4</v>
      </c>
      <c r="I40" s="22"/>
      <c r="J40" s="61"/>
      <c r="K40" s="62"/>
      <c r="L40" s="62"/>
      <c r="M40" s="62"/>
      <c r="N40" s="64"/>
      <c r="O40" s="62"/>
    </row>
    <row r="41" spans="1:15">
      <c r="A41" s="8">
        <f t="shared" si="1"/>
        <v>35</v>
      </c>
      <c r="B41" s="38" t="s">
        <v>124</v>
      </c>
      <c r="C41" s="9">
        <v>35</v>
      </c>
      <c r="D41" s="17">
        <f>IF(B41&gt;"",VLOOKUP(B41,Service!$B$2:$D$101,2),"")</f>
        <v>129</v>
      </c>
      <c r="E41" s="17">
        <f t="shared" si="2"/>
        <v>4515</v>
      </c>
      <c r="F41" s="100" t="s">
        <v>87</v>
      </c>
      <c r="G41" s="17" t="s">
        <v>32</v>
      </c>
      <c r="H41" s="26">
        <f>IF(B41&gt;"",VLOOKUP(B41,Service!$B$2:$D$101,3)-(C41),"")</f>
        <v>4</v>
      </c>
      <c r="I41" s="22"/>
      <c r="J41" s="61"/>
      <c r="K41" s="62"/>
      <c r="L41" s="62"/>
      <c r="M41" s="62"/>
      <c r="N41" s="64"/>
      <c r="O41" s="62"/>
    </row>
    <row r="42" spans="1:15">
      <c r="A42" s="8">
        <f t="shared" si="1"/>
        <v>36</v>
      </c>
      <c r="B42" s="38" t="s">
        <v>125</v>
      </c>
      <c r="C42" s="9">
        <v>36</v>
      </c>
      <c r="D42" s="17">
        <f>IF(B42&gt;"",VLOOKUP(B42,Service!$B$2:$D$101,2),"")</f>
        <v>130</v>
      </c>
      <c r="E42" s="17">
        <f t="shared" si="2"/>
        <v>4680</v>
      </c>
      <c r="F42" s="100" t="s">
        <v>76</v>
      </c>
      <c r="G42" s="17" t="s">
        <v>32</v>
      </c>
      <c r="H42" s="26">
        <f>IF(B42&gt;"",VLOOKUP(B42,Service!$B$2:$D$101,3)-(C42),"")</f>
        <v>4</v>
      </c>
      <c r="I42" s="22"/>
      <c r="J42" s="61"/>
      <c r="K42" s="62"/>
      <c r="L42" s="62"/>
      <c r="M42" s="62"/>
      <c r="N42" s="64"/>
      <c r="O42" s="62"/>
    </row>
    <row r="43" spans="1:15">
      <c r="A43" s="8">
        <f t="shared" si="1"/>
        <v>37</v>
      </c>
      <c r="B43" s="38" t="s">
        <v>126</v>
      </c>
      <c r="C43" s="9">
        <v>37</v>
      </c>
      <c r="D43" s="17">
        <f>IF(B43&gt;"",VLOOKUP(B43,Service!$B$2:$D$101,2),"")</f>
        <v>131</v>
      </c>
      <c r="E43" s="17">
        <f t="shared" si="2"/>
        <v>4847</v>
      </c>
      <c r="F43" s="100" t="s">
        <v>77</v>
      </c>
      <c r="G43" s="17" t="s">
        <v>32</v>
      </c>
      <c r="H43" s="26">
        <f>IF(B43&gt;"",VLOOKUP(B43,Service!$B$2:$D$101,3)-(C43),"")</f>
        <v>4</v>
      </c>
      <c r="I43" s="22"/>
      <c r="J43" s="61"/>
      <c r="K43" s="62"/>
      <c r="L43" s="62"/>
      <c r="M43" s="62"/>
      <c r="N43" s="62"/>
      <c r="O43" s="62"/>
    </row>
    <row r="44" spans="1:15">
      <c r="A44" s="8">
        <f t="shared" si="1"/>
        <v>38</v>
      </c>
      <c r="B44" s="38" t="s">
        <v>127</v>
      </c>
      <c r="C44" s="9">
        <v>38</v>
      </c>
      <c r="D44" s="17">
        <f>IF(B44&gt;"",VLOOKUP(B44,Service!$B$2:$D$101,2),"")</f>
        <v>132</v>
      </c>
      <c r="E44" s="17">
        <f t="shared" si="2"/>
        <v>5016</v>
      </c>
      <c r="F44" s="100" t="s">
        <v>78</v>
      </c>
      <c r="G44" s="17" t="s">
        <v>32</v>
      </c>
      <c r="H44" s="26">
        <f>IF(B44&gt;"",VLOOKUP(B44,Service!$B$2:$D$101,3)-(C44),"")</f>
        <v>4</v>
      </c>
      <c r="I44" s="22"/>
      <c r="J44" s="61"/>
      <c r="K44" s="62"/>
      <c r="L44" s="62"/>
      <c r="M44" s="62"/>
      <c r="N44" s="62"/>
      <c r="O44" s="62"/>
    </row>
    <row r="45" spans="1:15">
      <c r="A45" s="8">
        <f t="shared" si="1"/>
        <v>39</v>
      </c>
      <c r="B45" s="38" t="s">
        <v>128</v>
      </c>
      <c r="C45" s="9">
        <v>39</v>
      </c>
      <c r="D45" s="17">
        <f>IF(B45&gt;"",VLOOKUP(B45,Service!$B$2:$D$101,2),"")</f>
        <v>133</v>
      </c>
      <c r="E45" s="17">
        <f t="shared" si="2"/>
        <v>5187</v>
      </c>
      <c r="F45" s="100" t="s">
        <v>73</v>
      </c>
      <c r="G45" s="17" t="s">
        <v>32</v>
      </c>
      <c r="H45" s="26">
        <f>IF(B45&gt;"",VLOOKUP(B45,Service!$B$2:$D$101,3)-(C45),"")</f>
        <v>4</v>
      </c>
      <c r="I45" s="22"/>
      <c r="J45" s="61"/>
      <c r="K45" s="62"/>
      <c r="L45" s="62"/>
      <c r="M45" s="62"/>
      <c r="N45" s="62"/>
      <c r="O45" s="62"/>
    </row>
    <row r="46" spans="1:15">
      <c r="A46" s="97">
        <f t="shared" si="1"/>
        <v>40</v>
      </c>
      <c r="B46" s="94" t="s">
        <v>129</v>
      </c>
      <c r="C46" s="95">
        <v>40</v>
      </c>
      <c r="D46" s="96">
        <f>IF(B46&gt;"",VLOOKUP(B46,Service!$B$2:$D$101,2),"")</f>
        <v>135</v>
      </c>
      <c r="E46" s="96">
        <f t="shared" si="2"/>
        <v>5400</v>
      </c>
      <c r="F46" s="99" t="s">
        <v>88</v>
      </c>
      <c r="G46" s="96" t="s">
        <v>39</v>
      </c>
      <c r="H46" s="98">
        <f>IF(B46&gt;"",VLOOKUP(B46,Service!$B$2:$D$101,3)-(C46),"")</f>
        <v>5</v>
      </c>
      <c r="I46" s="53"/>
      <c r="J46" s="61"/>
      <c r="K46" s="62"/>
      <c r="L46" s="62"/>
      <c r="M46" s="62"/>
      <c r="N46" s="62"/>
      <c r="O46" s="62"/>
    </row>
    <row r="47" spans="1:15">
      <c r="A47" s="54"/>
      <c r="B47" s="53"/>
      <c r="C47" s="53"/>
      <c r="D47" s="53"/>
      <c r="E47" s="53"/>
      <c r="F47" s="53"/>
      <c r="G47" s="53"/>
      <c r="H47" s="53"/>
      <c r="I47" s="53"/>
      <c r="J47" s="60"/>
      <c r="K47" s="59"/>
      <c r="L47" s="59"/>
      <c r="M47" s="59"/>
      <c r="N47" s="59"/>
      <c r="O47" s="59"/>
    </row>
    <row r="48" spans="1:15">
      <c r="A48" s="54"/>
      <c r="B48" s="53"/>
      <c r="C48" s="53"/>
      <c r="D48" s="53"/>
      <c r="E48" s="53"/>
      <c r="F48" s="53"/>
      <c r="G48" s="53"/>
      <c r="H48" s="53"/>
      <c r="I48" s="53"/>
      <c r="J48" s="60"/>
      <c r="K48" s="59"/>
      <c r="L48" s="59"/>
      <c r="M48" s="59"/>
      <c r="N48" s="59"/>
      <c r="O48" s="59"/>
    </row>
    <row r="49" spans="1:15">
      <c r="A49" s="54"/>
      <c r="B49" s="53"/>
      <c r="C49" s="53"/>
      <c r="D49" s="53"/>
      <c r="E49" s="53"/>
      <c r="F49" s="53"/>
      <c r="G49" s="53"/>
      <c r="H49" s="53"/>
      <c r="I49" s="53"/>
      <c r="J49" s="60"/>
      <c r="K49" s="59"/>
      <c r="L49" s="59"/>
      <c r="M49" s="59"/>
      <c r="N49" s="59"/>
      <c r="O49" s="59"/>
    </row>
    <row r="50" spans="1:15">
      <c r="A50" s="54"/>
      <c r="B50" s="53"/>
      <c r="C50" s="53"/>
      <c r="D50" s="53"/>
      <c r="E50" s="53"/>
      <c r="F50" s="53"/>
      <c r="G50" s="53"/>
      <c r="H50" s="53"/>
      <c r="I50" s="53"/>
      <c r="J50" s="60"/>
      <c r="K50" s="59"/>
      <c r="L50" s="59"/>
      <c r="M50" s="59"/>
      <c r="N50" s="59"/>
      <c r="O50" s="59"/>
    </row>
    <row r="51" spans="1:15">
      <c r="A51" s="54"/>
      <c r="B51" s="53"/>
      <c r="C51" s="53"/>
      <c r="D51" s="53"/>
      <c r="E51" s="53"/>
      <c r="F51" s="53"/>
      <c r="G51" s="53"/>
      <c r="H51" s="53"/>
      <c r="I51" s="53"/>
      <c r="J51" s="60"/>
      <c r="K51" s="59"/>
      <c r="L51" s="59"/>
      <c r="M51" s="59"/>
      <c r="N51" s="59"/>
      <c r="O51" s="59"/>
    </row>
    <row r="52" spans="1:15">
      <c r="A52" s="54"/>
      <c r="B52" s="53"/>
      <c r="C52" s="53"/>
      <c r="D52" s="53"/>
      <c r="E52" s="53"/>
      <c r="F52" s="53"/>
      <c r="G52" s="53"/>
      <c r="H52" s="53"/>
      <c r="I52" s="53"/>
      <c r="J52" s="60"/>
      <c r="K52" s="59"/>
      <c r="L52" s="59"/>
      <c r="M52" s="59"/>
      <c r="N52" s="59"/>
      <c r="O52" s="59"/>
    </row>
    <row r="53" spans="1:15">
      <c r="A53" s="54"/>
      <c r="B53" s="53"/>
      <c r="C53" s="53"/>
      <c r="D53" s="53"/>
      <c r="E53" s="53"/>
      <c r="F53" s="53"/>
      <c r="G53" s="53"/>
      <c r="H53" s="53"/>
      <c r="I53" s="53"/>
      <c r="J53" s="60"/>
      <c r="K53" s="59"/>
      <c r="L53" s="59"/>
      <c r="M53" s="59"/>
      <c r="N53" s="59"/>
      <c r="O53" s="59"/>
    </row>
    <row r="54" spans="1:15">
      <c r="A54" s="54"/>
      <c r="B54" s="53"/>
      <c r="C54" s="53"/>
      <c r="D54" s="53"/>
      <c r="E54" s="53"/>
      <c r="F54" s="53"/>
      <c r="G54" s="53"/>
      <c r="H54" s="53"/>
      <c r="I54" s="53"/>
      <c r="J54" s="60"/>
      <c r="K54" s="59"/>
      <c r="L54" s="59"/>
      <c r="M54" s="59"/>
      <c r="N54" s="59"/>
      <c r="O54" s="59"/>
    </row>
    <row r="55" spans="1:15">
      <c r="A55" s="54"/>
      <c r="B55" s="53"/>
      <c r="C55" s="53"/>
      <c r="D55" s="53"/>
      <c r="E55" s="53"/>
      <c r="F55" s="53"/>
      <c r="G55" s="53"/>
      <c r="H55" s="53"/>
      <c r="I55" s="53"/>
      <c r="J55" s="60"/>
      <c r="K55" s="59"/>
      <c r="L55" s="59"/>
      <c r="M55" s="59"/>
      <c r="N55" s="59"/>
      <c r="O55" s="59"/>
    </row>
    <row r="56" spans="1:15">
      <c r="A56" s="54"/>
      <c r="B56" s="53"/>
      <c r="C56" s="53"/>
      <c r="D56" s="53"/>
      <c r="E56" s="53"/>
      <c r="F56" s="53"/>
      <c r="G56" s="53"/>
      <c r="H56" s="53"/>
      <c r="I56" s="53"/>
      <c r="J56" s="60"/>
      <c r="K56" s="59"/>
      <c r="L56" s="59"/>
      <c r="M56" s="59"/>
      <c r="N56" s="59"/>
      <c r="O56" s="59"/>
    </row>
    <row r="57" spans="1:15">
      <c r="A57" s="54"/>
      <c r="B57" s="53"/>
      <c r="C57" s="53"/>
      <c r="D57" s="53"/>
      <c r="E57" s="53"/>
      <c r="F57" s="53"/>
      <c r="G57" s="53"/>
      <c r="H57" s="53"/>
      <c r="I57" s="53"/>
      <c r="J57" s="60"/>
      <c r="K57" s="59"/>
      <c r="L57" s="59"/>
      <c r="M57" s="59"/>
      <c r="N57" s="59"/>
      <c r="O57" s="59"/>
    </row>
  </sheetData>
  <mergeCells count="11">
    <mergeCell ref="B2:C4"/>
    <mergeCell ref="J1:K3"/>
    <mergeCell ref="L1:M3"/>
    <mergeCell ref="D2:G4"/>
    <mergeCell ref="O4:O6"/>
    <mergeCell ref="O1:O3"/>
    <mergeCell ref="J10:N13"/>
    <mergeCell ref="O7:O9"/>
    <mergeCell ref="O10:O13"/>
    <mergeCell ref="J4:M6"/>
    <mergeCell ref="J7:M9"/>
  </mergeCells>
  <dataValidations disablePrompts="1" count="1">
    <dataValidation type="list" allowBlank="1" showInputMessage="1" showErrorMessage="1" sqref="B7:B46">
      <formula1>OFFSET(liste3,MATCH(B7&amp;"*",liste3,0)-1,,COUNTIF(liste3,B7&amp;"*"))</formula1>
    </dataValidation>
  </dataValidations>
  <pageMargins left="0.39370078740157483" right="0.19685039370078741" top="0" bottom="0" header="0.31496062992125984" footer="0.11811023622047245"/>
  <pageSetup paperSize="9" scale="91" orientation="portrait" verticalDpi="300" r:id="rId1"/>
  <colBreaks count="1" manualBreakCount="1">
    <brk id="9" max="56" man="1"/>
  </colBreaks>
  <ignoredErrors>
    <ignoredError sqref="A8:A46" unlockedFormula="1"/>
  </ignoredErrors>
  <drawing r:id="rId2"/>
  <legacyDrawing r:id="rId3"/>
  <controls>
    <mc:AlternateContent xmlns:mc="http://schemas.openxmlformats.org/markup-compatibility/2006">
      <mc:Choice Requires="x14">
        <control shapeId="1077" r:id="rId4" name="EtablirFacture">
          <controlPr locked="0" defaultSize="0" autoLine="0" r:id="rId5">
            <anchor moveWithCells="1">
              <from>
                <xdr:col>9</xdr:col>
                <xdr:colOff>66675</xdr:colOff>
                <xdr:row>13</xdr:row>
                <xdr:rowOff>19050</xdr:rowOff>
              </from>
              <to>
                <xdr:col>12</xdr:col>
                <xdr:colOff>228600</xdr:colOff>
                <xdr:row>16</xdr:row>
                <xdr:rowOff>57150</xdr:rowOff>
              </to>
            </anchor>
          </controlPr>
        </control>
      </mc:Choice>
      <mc:Fallback>
        <control shapeId="1077" r:id="rId4" name="EtablirFacture"/>
      </mc:Fallback>
    </mc:AlternateContent>
    <mc:AlternateContent xmlns:mc="http://schemas.openxmlformats.org/markup-compatibility/2006">
      <mc:Choice Requires="x14">
        <control shapeId="1076" r:id="rId6" name="Annuler">
          <controlPr defaultSize="0" disabled="1" autoLine="0" r:id="rId7">
            <anchor moveWithCells="1">
              <from>
                <xdr:col>10</xdr:col>
                <xdr:colOff>600075</xdr:colOff>
                <xdr:row>16</xdr:row>
                <xdr:rowOff>161925</xdr:rowOff>
              </from>
              <to>
                <xdr:col>12</xdr:col>
                <xdr:colOff>190500</xdr:colOff>
                <xdr:row>19</xdr:row>
                <xdr:rowOff>85725</xdr:rowOff>
              </to>
            </anchor>
          </controlPr>
        </control>
      </mc:Choice>
      <mc:Fallback>
        <control shapeId="1076" r:id="rId6" name="Annuler"/>
      </mc:Fallback>
    </mc:AlternateContent>
    <mc:AlternateContent xmlns:mc="http://schemas.openxmlformats.org/markup-compatibility/2006">
      <mc:Choice Requires="x14">
        <control shapeId="1075" r:id="rId8" name="Valider">
          <controlPr defaultSize="0" disabled="1" autoLine="0" r:id="rId9">
            <anchor moveWithCells="1">
              <from>
                <xdr:col>9</xdr:col>
                <xdr:colOff>66675</xdr:colOff>
                <xdr:row>16</xdr:row>
                <xdr:rowOff>180975</xdr:rowOff>
              </from>
              <to>
                <xdr:col>10</xdr:col>
                <xdr:colOff>581025</xdr:colOff>
                <xdr:row>19</xdr:row>
                <xdr:rowOff>47625</xdr:rowOff>
              </to>
            </anchor>
          </controlPr>
        </control>
      </mc:Choice>
      <mc:Fallback>
        <control shapeId="1075" r:id="rId8" name="Valider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>
          <x14:formula1>
            <xm:f>IF(F7="comptoir",Base!$F$2,Base!$F$2:$F$5)</xm:f>
          </x14:formula1>
          <xm:sqref>G7:G46</xm:sqref>
        </x14:dataValidation>
        <x14:dataValidation type="list" allowBlank="1" showInputMessage="1" showErrorMessage="1">
          <x14:formula1>
            <xm:f>Base!$B$2:$B$13</xm:f>
          </x14:formula1>
          <xm:sqref>F25:F26 F35:F36 F45:F46</xm:sqref>
        </x14:dataValidation>
        <x14:dataValidation type="list" allowBlank="1" showInputMessage="1" showErrorMessage="1">
          <x14:formula1>
            <xm:f>Base!$B$2:$B$16</xm:f>
          </x14:formula1>
          <xm:sqref>F7:F24 F27:F34 F37:F44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-0.249977111117893"/>
  </sheetPr>
  <dimension ref="A1:R43"/>
  <sheetViews>
    <sheetView view="pageBreakPreview" topLeftCell="A4" zoomScale="86" zoomScaleNormal="100" zoomScaleSheetLayoutView="86" workbookViewId="0">
      <selection activeCell="B13" sqref="B13:B14"/>
    </sheetView>
  </sheetViews>
  <sheetFormatPr baseColWidth="10" defaultRowHeight="15"/>
  <cols>
    <col min="1" max="1" width="4.7109375" style="2" customWidth="1"/>
    <col min="2" max="2" width="38" style="2" customWidth="1"/>
    <col min="3" max="3" width="16.42578125" style="2" bestFit="1" customWidth="1"/>
    <col min="4" max="4" width="10.42578125" style="2" bestFit="1" customWidth="1"/>
    <col min="5" max="5" width="15.42578125" style="2" bestFit="1" customWidth="1"/>
    <col min="6" max="6" width="15.42578125" style="2" customWidth="1"/>
    <col min="7" max="7" width="22.85546875" style="2" bestFit="1" customWidth="1"/>
    <col min="8" max="8" width="15.7109375" style="2" bestFit="1" customWidth="1"/>
    <col min="9" max="9" width="10.28515625" style="2" bestFit="1" customWidth="1"/>
    <col min="10" max="10" width="4.85546875" style="2" bestFit="1" customWidth="1"/>
    <col min="11" max="11" width="4.7109375" style="2" bestFit="1" customWidth="1"/>
    <col min="12" max="12" width="10.28515625" style="2" bestFit="1" customWidth="1"/>
    <col min="13" max="13" width="6.85546875" style="2" bestFit="1" customWidth="1"/>
    <col min="14" max="14" width="7.5703125" style="2" bestFit="1" customWidth="1"/>
    <col min="15" max="15" width="11.42578125" style="2"/>
    <col min="16" max="16" width="21.85546875" style="2" bestFit="1" customWidth="1"/>
    <col min="17" max="17" width="14.7109375" style="2" bestFit="1" customWidth="1"/>
    <col min="18" max="18" width="6.28515625" style="2" bestFit="1" customWidth="1"/>
    <col min="19" max="16384" width="11.42578125" style="2"/>
  </cols>
  <sheetData>
    <row r="1" spans="1:7" ht="15" customHeight="1">
      <c r="A1" s="144"/>
      <c r="B1" s="145"/>
      <c r="E1" s="29" t="s">
        <v>44</v>
      </c>
      <c r="F1" s="29"/>
    </row>
    <row r="2" spans="1:7" ht="15" customHeight="1">
      <c r="A2" s="146"/>
      <c r="B2" s="147"/>
      <c r="C2" s="30"/>
      <c r="D2" s="30"/>
    </row>
    <row r="3" spans="1:7">
      <c r="A3" s="146"/>
      <c r="B3" s="147"/>
      <c r="C3" s="30"/>
      <c r="D3" s="30"/>
      <c r="G3" s="2" t="s">
        <v>72</v>
      </c>
    </row>
    <row r="4" spans="1:7">
      <c r="A4" s="146"/>
      <c r="B4" s="147"/>
      <c r="C4" s="30"/>
      <c r="D4" s="30"/>
      <c r="E4" s="138" t="s">
        <v>88</v>
      </c>
      <c r="F4" s="139"/>
    </row>
    <row r="5" spans="1:7" ht="15.75" customHeight="1">
      <c r="A5" s="146"/>
      <c r="B5" s="147"/>
      <c r="C5" s="30"/>
      <c r="D5" s="30"/>
      <c r="E5" s="140"/>
      <c r="F5" s="141"/>
    </row>
    <row r="6" spans="1:7">
      <c r="A6" s="146"/>
      <c r="B6" s="147"/>
      <c r="C6" s="30"/>
      <c r="D6" s="30"/>
      <c r="E6" s="140"/>
      <c r="F6" s="141"/>
    </row>
    <row r="7" spans="1:7">
      <c r="A7" s="146"/>
      <c r="B7" s="147"/>
      <c r="C7" s="30"/>
      <c r="D7" s="30"/>
      <c r="E7" s="140"/>
      <c r="F7" s="141"/>
    </row>
    <row r="8" spans="1:7">
      <c r="A8" s="148"/>
      <c r="B8" s="149"/>
      <c r="D8" s="30"/>
      <c r="E8" s="142"/>
      <c r="F8" s="143"/>
    </row>
    <row r="9" spans="1:7">
      <c r="A9" s="30"/>
      <c r="D9" s="30"/>
      <c r="E9" s="30"/>
      <c r="F9" s="30"/>
    </row>
    <row r="10" spans="1:7">
      <c r="A10" s="30"/>
      <c r="D10" s="30"/>
      <c r="E10" s="30"/>
      <c r="F10" s="30"/>
      <c r="G10" s="2" t="s">
        <v>71</v>
      </c>
    </row>
    <row r="11" spans="1:7">
      <c r="A11" s="30"/>
      <c r="D11" s="30"/>
      <c r="E11" s="30"/>
      <c r="F11" s="30"/>
    </row>
    <row r="12" spans="1:7">
      <c r="A12" s="30"/>
      <c r="B12" s="30"/>
      <c r="C12" s="30"/>
      <c r="D12" s="30"/>
      <c r="E12" s="30"/>
      <c r="F12" s="30"/>
    </row>
    <row r="13" spans="1:7" ht="15" customHeight="1">
      <c r="A13" s="30"/>
      <c r="B13" s="150" t="s">
        <v>70</v>
      </c>
      <c r="C13" s="136"/>
      <c r="E13" s="30"/>
      <c r="F13" s="30"/>
    </row>
    <row r="14" spans="1:7" ht="15.75" customHeight="1">
      <c r="A14" s="30"/>
      <c r="B14" s="151"/>
      <c r="C14" s="137"/>
      <c r="E14" s="30"/>
      <c r="F14" s="30"/>
    </row>
    <row r="15" spans="1:7">
      <c r="A15" s="30"/>
      <c r="B15" s="30"/>
      <c r="C15" s="30"/>
      <c r="D15" s="30"/>
      <c r="E15" s="30"/>
      <c r="F15" s="30"/>
    </row>
    <row r="16" spans="1:7" ht="15" customHeight="1">
      <c r="A16" s="30"/>
      <c r="D16" s="30"/>
      <c r="E16" s="30"/>
      <c r="F16" s="30"/>
    </row>
    <row r="17" spans="1:18">
      <c r="A17" s="31" t="s">
        <v>0</v>
      </c>
      <c r="B17" s="32" t="s">
        <v>1</v>
      </c>
      <c r="C17" s="31" t="s">
        <v>45</v>
      </c>
      <c r="D17" s="31" t="s">
        <v>46</v>
      </c>
      <c r="E17" s="31" t="s">
        <v>2</v>
      </c>
      <c r="F17" s="30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</row>
    <row r="18" spans="1:18">
      <c r="A18" s="102">
        <v>1</v>
      </c>
      <c r="B18" s="103" t="s">
        <v>90</v>
      </c>
      <c r="C18" s="104">
        <v>1</v>
      </c>
      <c r="D18" s="105">
        <f>IF(B18&gt;"",VLOOKUP(B18,Service!$B$2:$D$101,2),"")</f>
        <v>100</v>
      </c>
      <c r="E18" s="105">
        <f>IF(B18="","",SUM(C18*D18))</f>
        <v>100</v>
      </c>
      <c r="F18" s="30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4"/>
      <c r="R18" s="33"/>
    </row>
    <row r="19" spans="1:18">
      <c r="A19" s="106">
        <f t="shared" ref="A19:A22" si="0">A18+1</f>
        <v>2</v>
      </c>
      <c r="B19" s="103" t="s">
        <v>99</v>
      </c>
      <c r="C19" s="104">
        <v>10</v>
      </c>
      <c r="D19" s="105">
        <f>IF(B19&gt;"",VLOOKUP(B19,Service!$B$2:$D$101,2),"")</f>
        <v>101</v>
      </c>
      <c r="E19" s="105">
        <f t="shared" ref="E19:E22" si="1">IF(B19="","",SUM(C19*D19))</f>
        <v>1010</v>
      </c>
      <c r="F19" s="30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4"/>
      <c r="R19" s="33"/>
    </row>
    <row r="20" spans="1:18">
      <c r="A20" s="106">
        <f t="shared" si="0"/>
        <v>3</v>
      </c>
      <c r="B20" s="103" t="s">
        <v>109</v>
      </c>
      <c r="C20" s="104">
        <v>20</v>
      </c>
      <c r="D20" s="105">
        <f>IF(B20&gt;"",VLOOKUP(B20,Service!$B$2:$D$101,2),"")</f>
        <v>113</v>
      </c>
      <c r="E20" s="105">
        <f t="shared" si="1"/>
        <v>2260</v>
      </c>
      <c r="F20" s="30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35"/>
      <c r="R20" s="21"/>
    </row>
    <row r="21" spans="1:18">
      <c r="A21" s="106">
        <f t="shared" si="0"/>
        <v>4</v>
      </c>
      <c r="B21" s="103" t="s">
        <v>119</v>
      </c>
      <c r="C21" s="104">
        <v>30</v>
      </c>
      <c r="D21" s="105">
        <f>IF(B21&gt;"",VLOOKUP(B21,Service!$B$2:$D$101,2),"")</f>
        <v>124</v>
      </c>
      <c r="E21" s="105">
        <f t="shared" si="1"/>
        <v>3720</v>
      </c>
      <c r="F21" s="30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35"/>
      <c r="R21" s="21"/>
    </row>
    <row r="22" spans="1:18">
      <c r="A22" s="106">
        <f t="shared" si="0"/>
        <v>5</v>
      </c>
      <c r="B22" s="103" t="s">
        <v>129</v>
      </c>
      <c r="C22" s="104">
        <v>40</v>
      </c>
      <c r="D22" s="105">
        <f>IF(B22&gt;"",VLOOKUP(B22,Service!$B$2:$D$101,2),"")</f>
        <v>135</v>
      </c>
      <c r="E22" s="105">
        <f t="shared" si="1"/>
        <v>5400</v>
      </c>
      <c r="F22" s="30"/>
    </row>
    <row r="23" spans="1:18">
      <c r="A23" s="89">
        <f t="shared" ref="A23:A42" si="2">A22+1</f>
        <v>6</v>
      </c>
      <c r="B23" s="103"/>
      <c r="C23" s="104"/>
      <c r="D23" s="105"/>
      <c r="E23" s="91"/>
      <c r="F23" s="30"/>
    </row>
    <row r="24" spans="1:18">
      <c r="A24" s="89">
        <f t="shared" si="2"/>
        <v>7</v>
      </c>
      <c r="B24" s="103"/>
      <c r="C24" s="90"/>
      <c r="D24" s="92"/>
      <c r="E24" s="91"/>
      <c r="F24" s="30"/>
    </row>
    <row r="25" spans="1:18">
      <c r="A25" s="89">
        <f t="shared" si="2"/>
        <v>8</v>
      </c>
      <c r="B25" s="78"/>
      <c r="C25" s="90"/>
      <c r="D25" s="92"/>
      <c r="E25" s="91"/>
      <c r="F25" s="30"/>
    </row>
    <row r="26" spans="1:18">
      <c r="A26" s="89">
        <f t="shared" si="2"/>
        <v>9</v>
      </c>
      <c r="B26" s="78"/>
      <c r="C26" s="90"/>
      <c r="D26" s="92"/>
      <c r="E26" s="91"/>
      <c r="F26" s="30"/>
    </row>
    <row r="27" spans="1:18">
      <c r="A27" s="89">
        <f t="shared" si="2"/>
        <v>10</v>
      </c>
      <c r="B27" s="78"/>
      <c r="C27" s="90"/>
      <c r="D27" s="92"/>
      <c r="E27" s="91"/>
      <c r="F27" s="30"/>
    </row>
    <row r="28" spans="1:18">
      <c r="A28" s="89">
        <f t="shared" si="2"/>
        <v>11</v>
      </c>
      <c r="B28" s="78"/>
      <c r="C28" s="90"/>
      <c r="D28" s="92"/>
      <c r="E28" s="91"/>
      <c r="F28" s="30"/>
    </row>
    <row r="29" spans="1:18">
      <c r="A29" s="89">
        <f t="shared" si="2"/>
        <v>12</v>
      </c>
      <c r="B29" s="78"/>
      <c r="C29" s="90"/>
      <c r="D29" s="92"/>
      <c r="E29" s="91"/>
      <c r="F29" s="30"/>
    </row>
    <row r="30" spans="1:18">
      <c r="A30" s="89">
        <f t="shared" si="2"/>
        <v>13</v>
      </c>
      <c r="B30" s="78"/>
      <c r="C30" s="90"/>
      <c r="D30" s="92"/>
      <c r="E30" s="91"/>
      <c r="F30" s="30"/>
    </row>
    <row r="31" spans="1:18">
      <c r="A31" s="89">
        <f t="shared" si="2"/>
        <v>14</v>
      </c>
      <c r="B31" s="78"/>
      <c r="C31" s="90"/>
      <c r="D31" s="92"/>
      <c r="E31" s="91"/>
      <c r="F31" s="30"/>
    </row>
    <row r="32" spans="1:18" ht="15" customHeight="1">
      <c r="A32" s="89">
        <f t="shared" si="2"/>
        <v>15</v>
      </c>
      <c r="B32" s="78"/>
      <c r="C32" s="90"/>
      <c r="D32" s="92"/>
      <c r="E32" s="91"/>
      <c r="F32" s="30"/>
    </row>
    <row r="33" spans="1:6" ht="15" customHeight="1">
      <c r="A33" s="89">
        <f t="shared" si="2"/>
        <v>16</v>
      </c>
      <c r="B33" s="78"/>
      <c r="C33" s="90"/>
      <c r="D33" s="92"/>
      <c r="E33" s="91"/>
      <c r="F33" s="30"/>
    </row>
    <row r="34" spans="1:6" ht="15" customHeight="1">
      <c r="A34" s="89">
        <f t="shared" si="2"/>
        <v>17</v>
      </c>
      <c r="B34" s="78"/>
      <c r="C34" s="90"/>
      <c r="D34" s="92"/>
      <c r="E34" s="91"/>
      <c r="F34" s="30"/>
    </row>
    <row r="35" spans="1:6">
      <c r="A35" s="89">
        <f t="shared" si="2"/>
        <v>18</v>
      </c>
      <c r="B35" s="78"/>
      <c r="C35" s="90"/>
      <c r="D35" s="92"/>
      <c r="E35" s="91"/>
      <c r="F35" s="30"/>
    </row>
    <row r="36" spans="1:6">
      <c r="A36" s="89">
        <f t="shared" si="2"/>
        <v>19</v>
      </c>
      <c r="B36" s="78"/>
      <c r="C36" s="75"/>
      <c r="D36" s="92"/>
      <c r="E36" s="91"/>
      <c r="F36" s="30"/>
    </row>
    <row r="37" spans="1:6">
      <c r="A37" s="89">
        <f t="shared" si="2"/>
        <v>20</v>
      </c>
      <c r="B37" s="78"/>
      <c r="C37" s="90"/>
      <c r="D37" s="92"/>
      <c r="E37" s="91"/>
      <c r="F37" s="30"/>
    </row>
    <row r="38" spans="1:6" ht="15" customHeight="1">
      <c r="A38" s="89">
        <f t="shared" si="2"/>
        <v>21</v>
      </c>
      <c r="B38" s="78"/>
      <c r="C38" s="90"/>
      <c r="D38" s="92"/>
      <c r="E38" s="91"/>
      <c r="F38" s="30"/>
    </row>
    <row r="39" spans="1:6" ht="15" customHeight="1">
      <c r="A39" s="89">
        <f t="shared" si="2"/>
        <v>22</v>
      </c>
      <c r="B39" s="78"/>
      <c r="C39" s="90"/>
      <c r="D39" s="92"/>
      <c r="E39" s="91"/>
      <c r="F39" s="30"/>
    </row>
    <row r="40" spans="1:6" ht="15" customHeight="1">
      <c r="A40" s="89">
        <f t="shared" si="2"/>
        <v>23</v>
      </c>
      <c r="B40" s="78"/>
      <c r="C40" s="90"/>
      <c r="D40" s="92"/>
      <c r="E40" s="91"/>
      <c r="F40" s="30"/>
    </row>
    <row r="41" spans="1:6">
      <c r="A41" s="89">
        <f t="shared" si="2"/>
        <v>24</v>
      </c>
      <c r="B41" s="78"/>
      <c r="C41" s="90"/>
      <c r="D41" s="92"/>
      <c r="E41" s="91"/>
      <c r="F41" s="30"/>
    </row>
    <row r="42" spans="1:6">
      <c r="A42" s="89">
        <f t="shared" si="2"/>
        <v>25</v>
      </c>
      <c r="B42" s="78"/>
      <c r="C42" s="90"/>
      <c r="D42" s="92"/>
      <c r="E42" s="91"/>
      <c r="F42" s="30"/>
    </row>
    <row r="43" spans="1:6">
      <c r="C43" s="152" t="s">
        <v>190</v>
      </c>
      <c r="D43" s="152"/>
      <c r="E43" s="107">
        <f>SUM(E18:E42)</f>
        <v>12490</v>
      </c>
    </row>
  </sheetData>
  <mergeCells count="5">
    <mergeCell ref="C13:C14"/>
    <mergeCell ref="E4:F8"/>
    <mergeCell ref="A1:B8"/>
    <mergeCell ref="B13:B14"/>
    <mergeCell ref="C43:D43"/>
  </mergeCells>
  <dataValidations count="1">
    <dataValidation type="list" allowBlank="1" showInputMessage="1" showErrorMessage="1" sqref="B18:B22">
      <formula1>OFFSET(liste3,MATCH(B18&amp;"*",liste3,0)-1,,COUNTIF(liste3,B18&amp;"*"))</formula1>
    </dataValidation>
  </dataValidations>
  <pageMargins left="0.19685039370078741" right="0.19685039370078741" top="0.39370078740157483" bottom="0.39370078740157483" header="0.31496062992125984" footer="0.31496062992125984"/>
  <pageSetup paperSize="9" orientation="portrait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 tint="-4.9989318521683403E-2"/>
  </sheetPr>
  <dimension ref="A1:R755"/>
  <sheetViews>
    <sheetView zoomScale="86" zoomScaleNormal="86" zoomScaleSheetLayoutView="87" workbookViewId="0">
      <selection activeCell="C2" sqref="C2:C101"/>
    </sheetView>
  </sheetViews>
  <sheetFormatPr baseColWidth="10" defaultRowHeight="15"/>
  <cols>
    <col min="1" max="1" width="4.42578125" style="3" bestFit="1" customWidth="1"/>
    <col min="2" max="2" width="20.5703125" style="4" customWidth="1"/>
    <col min="3" max="3" width="14.5703125" bestFit="1" customWidth="1"/>
    <col min="4" max="4" width="9.7109375" style="2" customWidth="1"/>
    <col min="5" max="7" width="10.7109375" style="2" hidden="1" customWidth="1"/>
    <col min="8" max="8" width="12.5703125" style="2" bestFit="1" customWidth="1"/>
    <col min="9" max="9" width="5.85546875" style="2" customWidth="1"/>
    <col min="10" max="10" width="20.7109375" style="2" bestFit="1" customWidth="1"/>
    <col min="11" max="11" width="17" style="2" bestFit="1" customWidth="1"/>
    <col min="12" max="12" width="12.5703125" style="2" bestFit="1" customWidth="1"/>
    <col min="13" max="14" width="11.42578125" style="2"/>
    <col min="15" max="25" width="10.7109375" style="2" customWidth="1"/>
    <col min="26" max="16384" width="11.42578125" style="2"/>
  </cols>
  <sheetData>
    <row r="1" spans="1:18" ht="26.25" customHeight="1">
      <c r="A1" s="76" t="s">
        <v>0</v>
      </c>
      <c r="B1" s="77" t="s">
        <v>3</v>
      </c>
      <c r="C1" s="76" t="s">
        <v>8</v>
      </c>
      <c r="D1" s="76" t="s">
        <v>4</v>
      </c>
      <c r="E1" s="76" t="s">
        <v>6</v>
      </c>
      <c r="F1" s="76" t="s">
        <v>5</v>
      </c>
      <c r="G1" s="76" t="s">
        <v>7</v>
      </c>
      <c r="H1" s="76" t="s">
        <v>28</v>
      </c>
      <c r="J1" s="6" t="s">
        <v>29</v>
      </c>
      <c r="K1" s="10">
        <f>SUM(D2:D101)</f>
        <v>5950</v>
      </c>
    </row>
    <row r="2" spans="1:18" ht="15.75">
      <c r="A2" s="11">
        <v>1</v>
      </c>
      <c r="B2" s="12" t="s">
        <v>90</v>
      </c>
      <c r="C2" s="13">
        <v>100</v>
      </c>
      <c r="D2" s="12">
        <v>10</v>
      </c>
      <c r="E2" s="14" t="s">
        <v>34</v>
      </c>
      <c r="F2" s="14">
        <f>IF(ISERROR(VLOOKUP(B2,Facture!$A$4:$D$32,4,FALSE)),0,VLOOKUP(B2,Facture!$B$19:$C$506,2,FALSE))</f>
        <v>0</v>
      </c>
      <c r="G2" s="14" t="e">
        <f t="shared" ref="G2:G33" si="0">E2-F2</f>
        <v>#VALUE!</v>
      </c>
      <c r="H2" s="15">
        <f t="shared" ref="H2:H33" si="1">D2*C2</f>
        <v>1000</v>
      </c>
      <c r="J2" s="6" t="s">
        <v>30</v>
      </c>
      <c r="K2" s="10">
        <f>SUM(H2:H101)</f>
        <v>972850</v>
      </c>
      <c r="R2" s="2" t="str">
        <f t="array" ref="R2">IF(ISERROR(SMALL(IF(($D$2:$D$101&lt;&gt;0)*($A$2:$A$101&lt;&gt;""),$A$2:$A$101),ROW()-1)),"",INDEX($B$2:$B$101,MATCH(SMALL(IF(($D$2:$D$101&lt;&gt;0)*($A$2:$A$101&lt;&gt;""),$A$2:$A$101),ROW()-1),$A$2:$A$101,0)))</f>
        <v>article 1</v>
      </c>
    </row>
    <row r="3" spans="1:18">
      <c r="A3" s="11">
        <f t="shared" ref="A3:A34" si="2">A2+1</f>
        <v>2</v>
      </c>
      <c r="B3" s="12" t="s">
        <v>99</v>
      </c>
      <c r="C3" s="13">
        <v>101</v>
      </c>
      <c r="D3" s="12">
        <v>11</v>
      </c>
      <c r="E3" s="16">
        <v>6500</v>
      </c>
      <c r="F3" s="14">
        <f>IF(ISERROR(VLOOKUP(B3,Facture!$A$4:$D$32,4,FALSE)),0,VLOOKUP(B3,Facture!$B$19:$C$506,2,FALSE))</f>
        <v>0</v>
      </c>
      <c r="G3" s="14">
        <f t="shared" si="0"/>
        <v>6500</v>
      </c>
      <c r="H3" s="15">
        <f t="shared" si="1"/>
        <v>1111</v>
      </c>
      <c r="K3" s="5"/>
      <c r="R3" s="2" t="str">
        <f t="array" ref="R3">IF(ISERROR(SMALL(IF(($D$2:$D$101&lt;&gt;0)*($A$2:$A$101&lt;&gt;""),$A$2:$A$101),ROW()-1)),"",INDEX($B$2:$B$101,MATCH(SMALL(IF(($D$2:$D$101&lt;&gt;0)*($A$2:$A$101&lt;&gt;""),$A$2:$A$101),ROW()-1),$A$2:$A$101,0)))</f>
        <v>article 10</v>
      </c>
    </row>
    <row r="4" spans="1:18">
      <c r="A4" s="11">
        <f t="shared" si="2"/>
        <v>3</v>
      </c>
      <c r="B4" s="12" t="s">
        <v>189</v>
      </c>
      <c r="C4" s="13">
        <v>102</v>
      </c>
      <c r="D4" s="12">
        <v>12</v>
      </c>
      <c r="E4" s="16">
        <v>20000</v>
      </c>
      <c r="F4" s="14">
        <f>IF(ISERROR(VLOOKUP(B4,Facture!$A$4:$D$32,4,FALSE)),0,VLOOKUP(B4,Facture!$B$19:$C$506,2,FALSE))</f>
        <v>0</v>
      </c>
      <c r="G4" s="14">
        <f t="shared" si="0"/>
        <v>20000</v>
      </c>
      <c r="H4" s="15">
        <f t="shared" si="1"/>
        <v>1224</v>
      </c>
      <c r="K4" s="5"/>
      <c r="R4" s="2" t="str">
        <f t="array" ref="R4">IF(ISERROR(SMALL(IF(($D$2:$D$101&lt;&gt;0)*($A$2:$A$101&lt;&gt;""),$A$2:$A$101),ROW()-1)),"",INDEX($B$2:$B$101,MATCH(SMALL(IF(($D$2:$D$101&lt;&gt;0)*($A$2:$A$101&lt;&gt;""),$A$2:$A$101),ROW()-1),$A$2:$A$101,0)))</f>
        <v>article 100</v>
      </c>
    </row>
    <row r="5" spans="1:18">
      <c r="A5" s="11">
        <f t="shared" si="2"/>
        <v>4</v>
      </c>
      <c r="B5" s="12" t="s">
        <v>100</v>
      </c>
      <c r="C5" s="13">
        <v>103</v>
      </c>
      <c r="D5" s="12">
        <v>13</v>
      </c>
      <c r="E5" s="14">
        <v>900</v>
      </c>
      <c r="F5" s="14">
        <f>IF(ISERROR(VLOOKUP(B5,Facture!$A$4:$D$32,4,FALSE)),0,VLOOKUP(B5,Facture!$B$19:$C$506,2,FALSE))</f>
        <v>0</v>
      </c>
      <c r="G5" s="14">
        <f t="shared" si="0"/>
        <v>900</v>
      </c>
      <c r="H5" s="15">
        <f t="shared" si="1"/>
        <v>1339</v>
      </c>
      <c r="K5" s="5"/>
      <c r="L5" s="7"/>
      <c r="R5" s="2" t="str">
        <f t="array" ref="R5">IF(ISERROR(SMALL(IF(($D$2:$D$101&lt;&gt;0)*($A$2:$A$101&lt;&gt;""),$A$2:$A$101),ROW()-1)),"",INDEX($B$2:$B$101,MATCH(SMALL(IF(($D$2:$D$101&lt;&gt;0)*($A$2:$A$101&lt;&gt;""),$A$2:$A$101),ROW()-1),$A$2:$A$101,0)))</f>
        <v>article 11</v>
      </c>
    </row>
    <row r="6" spans="1:18">
      <c r="A6" s="11">
        <f t="shared" si="2"/>
        <v>5</v>
      </c>
      <c r="B6" s="12" t="s">
        <v>101</v>
      </c>
      <c r="C6" s="13">
        <v>104</v>
      </c>
      <c r="D6" s="12">
        <v>14</v>
      </c>
      <c r="E6" s="14" t="s">
        <v>34</v>
      </c>
      <c r="F6" s="14">
        <f>IF(ISERROR(VLOOKUP(B6,Facture!$A$4:$D$32,4,FALSE)),0,VLOOKUP(B6,Facture!$B$19:$C$506,2,FALSE))</f>
        <v>0</v>
      </c>
      <c r="G6" s="14" t="e">
        <f t="shared" si="0"/>
        <v>#VALUE!</v>
      </c>
      <c r="H6" s="15">
        <f t="shared" si="1"/>
        <v>1456</v>
      </c>
      <c r="K6" s="5"/>
      <c r="R6" s="2" t="str">
        <f t="array" ref="R6">IF(ISERROR(SMALL(IF(($D$2:$D$101&lt;&gt;0)*($A$2:$A$101&lt;&gt;""),$A$2:$A$101),ROW()-1)),"",INDEX($B$2:$B$101,MATCH(SMALL(IF(($D$2:$D$101&lt;&gt;0)*($A$2:$A$101&lt;&gt;""),$A$2:$A$101),ROW()-1),$A$2:$A$101,0)))</f>
        <v>article 12</v>
      </c>
    </row>
    <row r="7" spans="1:18">
      <c r="A7" s="11">
        <f t="shared" si="2"/>
        <v>6</v>
      </c>
      <c r="B7" s="12" t="s">
        <v>102</v>
      </c>
      <c r="C7" s="13">
        <v>105</v>
      </c>
      <c r="D7" s="12">
        <v>15</v>
      </c>
      <c r="E7" s="14" t="s">
        <v>34</v>
      </c>
      <c r="F7" s="14">
        <f>IF(ISERROR(VLOOKUP(B7,Facture!$A$4:$D$32,4,FALSE)),0,VLOOKUP(B7,Facture!$B$19:$C$506,2,FALSE))</f>
        <v>0</v>
      </c>
      <c r="G7" s="14" t="e">
        <f t="shared" si="0"/>
        <v>#VALUE!</v>
      </c>
      <c r="H7" s="15">
        <f t="shared" si="1"/>
        <v>1575</v>
      </c>
      <c r="K7" s="5"/>
      <c r="R7" s="2" t="str">
        <f t="array" ref="R7">IF(ISERROR(SMALL(IF(($D$2:$D$101&lt;&gt;0)*($A$2:$A$101&lt;&gt;""),$A$2:$A$101),ROW()-1)),"",INDEX($B$2:$B$101,MATCH(SMALL(IF(($D$2:$D$101&lt;&gt;0)*($A$2:$A$101&lt;&gt;""),$A$2:$A$101),ROW()-1),$A$2:$A$101,0)))</f>
        <v>article 13</v>
      </c>
    </row>
    <row r="8" spans="1:18">
      <c r="A8" s="11">
        <f t="shared" si="2"/>
        <v>7</v>
      </c>
      <c r="B8" s="12" t="s">
        <v>103</v>
      </c>
      <c r="C8" s="13">
        <v>106</v>
      </c>
      <c r="D8" s="12">
        <v>16</v>
      </c>
      <c r="E8" s="14" t="s">
        <v>34</v>
      </c>
      <c r="F8" s="14">
        <f>IF(ISERROR(VLOOKUP(B8,Facture!$A$4:$D$32,4,FALSE)),0,VLOOKUP(B8,Facture!$B$19:$C$506,2,FALSE))</f>
        <v>0</v>
      </c>
      <c r="G8" s="14" t="e">
        <f t="shared" si="0"/>
        <v>#VALUE!</v>
      </c>
      <c r="H8" s="15">
        <f t="shared" si="1"/>
        <v>1696</v>
      </c>
      <c r="K8" s="5"/>
      <c r="R8" s="2" t="str">
        <f t="array" ref="R8">IF(ISERROR(SMALL(IF(($D$2:$D$101&lt;&gt;0)*($A$2:$A$101&lt;&gt;""),$A$2:$A$101),ROW()-1)),"",INDEX($B$2:$B$101,MATCH(SMALL(IF(($D$2:$D$101&lt;&gt;0)*($A$2:$A$101&lt;&gt;""),$A$2:$A$101),ROW()-1),$A$2:$A$101,0)))</f>
        <v>article 14</v>
      </c>
    </row>
    <row r="9" spans="1:18">
      <c r="A9" s="11">
        <f t="shared" si="2"/>
        <v>8</v>
      </c>
      <c r="B9" s="12" t="s">
        <v>104</v>
      </c>
      <c r="C9" s="13">
        <v>107</v>
      </c>
      <c r="D9" s="12">
        <v>17</v>
      </c>
      <c r="E9" s="14" t="s">
        <v>34</v>
      </c>
      <c r="F9" s="14">
        <f>IF(ISERROR(VLOOKUP(B9,Facture!$A$4:$D$32,4,FALSE)),0,VLOOKUP(B9,Facture!$B$19:$C$506,2,FALSE))</f>
        <v>0</v>
      </c>
      <c r="G9" s="14" t="e">
        <f t="shared" si="0"/>
        <v>#VALUE!</v>
      </c>
      <c r="H9" s="15">
        <f t="shared" si="1"/>
        <v>1819</v>
      </c>
      <c r="K9" s="5"/>
      <c r="R9" s="2" t="str">
        <f t="array" ref="R9">IF(ISERROR(SMALL(IF(($D$2:$D$101&lt;&gt;0)*($A$2:$A$101&lt;&gt;""),$A$2:$A$101),ROW()-1)),"",INDEX($B$2:$B$101,MATCH(SMALL(IF(($D$2:$D$101&lt;&gt;0)*($A$2:$A$101&lt;&gt;""),$A$2:$A$101),ROW()-1),$A$2:$A$101,0)))</f>
        <v>article 15</v>
      </c>
    </row>
    <row r="10" spans="1:18">
      <c r="A10" s="11">
        <f t="shared" si="2"/>
        <v>9</v>
      </c>
      <c r="B10" s="12" t="s">
        <v>105</v>
      </c>
      <c r="C10" s="13">
        <v>108</v>
      </c>
      <c r="D10" s="12">
        <v>18</v>
      </c>
      <c r="E10" s="16">
        <v>1750</v>
      </c>
      <c r="F10" s="14">
        <f>IF(ISERROR(VLOOKUP(B10,Facture!$A$4:$D$32,4,FALSE)),0,VLOOKUP(B10,Facture!$B$19:$C$506,2,FALSE))</f>
        <v>0</v>
      </c>
      <c r="G10" s="14">
        <f t="shared" si="0"/>
        <v>1750</v>
      </c>
      <c r="H10" s="15">
        <f t="shared" si="1"/>
        <v>1944</v>
      </c>
      <c r="R10" s="2" t="str">
        <f t="array" ref="R10">IF(ISERROR(SMALL(IF(($D$2:$D$101&lt;&gt;0)*($A$2:$A$101&lt;&gt;""),$A$2:$A$101),ROW()-1)),"",INDEX($B$2:$B$101,MATCH(SMALL(IF(($D$2:$D$101&lt;&gt;0)*($A$2:$A$101&lt;&gt;""),$A$2:$A$101),ROW()-1),$A$2:$A$101,0)))</f>
        <v>article 16</v>
      </c>
    </row>
    <row r="11" spans="1:18">
      <c r="A11" s="11">
        <f t="shared" si="2"/>
        <v>10</v>
      </c>
      <c r="B11" s="12" t="s">
        <v>106</v>
      </c>
      <c r="C11" s="13">
        <v>109</v>
      </c>
      <c r="D11" s="12">
        <v>19</v>
      </c>
      <c r="E11" s="14" t="s">
        <v>34</v>
      </c>
      <c r="F11" s="14">
        <f>IF(ISERROR(VLOOKUP(B11,Facture!$A$4:$D$32,4,FALSE)),0,VLOOKUP(B11,Facture!$B$19:$C$506,2,FALSE))</f>
        <v>0</v>
      </c>
      <c r="G11" s="14" t="e">
        <f t="shared" si="0"/>
        <v>#VALUE!</v>
      </c>
      <c r="H11" s="15">
        <f t="shared" si="1"/>
        <v>2071</v>
      </c>
      <c r="R11" s="2" t="str">
        <f t="array" ref="R11">IF(ISERROR(SMALL(IF(($D$2:$D$101&lt;&gt;0)*($A$2:$A$101&lt;&gt;""),$A$2:$A$101),ROW()-1)),"",INDEX($B$2:$B$101,MATCH(SMALL(IF(($D$2:$D$101&lt;&gt;0)*($A$2:$A$101&lt;&gt;""),$A$2:$A$101),ROW()-1),$A$2:$A$101,0)))</f>
        <v>article 17</v>
      </c>
    </row>
    <row r="12" spans="1:18">
      <c r="A12" s="11">
        <f t="shared" si="2"/>
        <v>11</v>
      </c>
      <c r="B12" s="12" t="s">
        <v>107</v>
      </c>
      <c r="C12" s="13">
        <v>110</v>
      </c>
      <c r="D12" s="12">
        <v>20</v>
      </c>
      <c r="E12" s="16">
        <v>1600</v>
      </c>
      <c r="F12" s="14">
        <f>IF(ISERROR(VLOOKUP(B12,Facture!$A$4:$D$32,4,FALSE)),0,VLOOKUP(B12,Facture!$B$19:$C$506,2,FALSE))</f>
        <v>0</v>
      </c>
      <c r="G12" s="14">
        <f t="shared" si="0"/>
        <v>1600</v>
      </c>
      <c r="H12" s="15">
        <f t="shared" si="1"/>
        <v>2200</v>
      </c>
      <c r="R12" s="2" t="str">
        <f t="array" ref="R12">IF(ISERROR(SMALL(IF(($D$2:$D$101&lt;&gt;0)*($A$2:$A$101&lt;&gt;""),$A$2:$A$101),ROW()-1)),"",INDEX($B$2:$B$101,MATCH(SMALL(IF(($D$2:$D$101&lt;&gt;0)*($A$2:$A$101&lt;&gt;""),$A$2:$A$101),ROW()-1),$A$2:$A$101,0)))</f>
        <v>article 18</v>
      </c>
    </row>
    <row r="13" spans="1:18">
      <c r="A13" s="11">
        <f t="shared" si="2"/>
        <v>12</v>
      </c>
      <c r="B13" s="12" t="s">
        <v>108</v>
      </c>
      <c r="C13" s="13">
        <v>111</v>
      </c>
      <c r="D13" s="12">
        <v>21</v>
      </c>
      <c r="E13" s="14" t="s">
        <v>34</v>
      </c>
      <c r="F13" s="14">
        <f>IF(ISERROR(VLOOKUP(B13,Facture!$A$4:$D$32,4,FALSE)),0,VLOOKUP(B13,Facture!$B$19:$C$506,2,FALSE))</f>
        <v>0</v>
      </c>
      <c r="G13" s="14" t="e">
        <f t="shared" si="0"/>
        <v>#VALUE!</v>
      </c>
      <c r="H13" s="15">
        <f t="shared" si="1"/>
        <v>2331</v>
      </c>
      <c r="R13" s="2" t="str">
        <f t="array" ref="R13">IF(ISERROR(SMALL(IF(($D$2:$D$101&lt;&gt;0)*($A$2:$A$101&lt;&gt;""),$A$2:$A$101),ROW()-1)),"",INDEX($B$2:$B$101,MATCH(SMALL(IF(($D$2:$D$101&lt;&gt;0)*($A$2:$A$101&lt;&gt;""),$A$2:$A$101),ROW()-1),$A$2:$A$101,0)))</f>
        <v>article 19</v>
      </c>
    </row>
    <row r="14" spans="1:18">
      <c r="A14" s="11">
        <f t="shared" si="2"/>
        <v>13</v>
      </c>
      <c r="B14" s="12" t="s">
        <v>91</v>
      </c>
      <c r="C14" s="13">
        <v>112</v>
      </c>
      <c r="D14" s="12">
        <v>22</v>
      </c>
      <c r="E14" s="14" t="s">
        <v>34</v>
      </c>
      <c r="F14" s="14">
        <f>IF(ISERROR(VLOOKUP(B14,Facture!$A$4:$D$32,4,FALSE)),0,VLOOKUP(B14,Facture!$B$19:$C$506,2,FALSE))</f>
        <v>0</v>
      </c>
      <c r="G14" s="14" t="e">
        <f t="shared" si="0"/>
        <v>#VALUE!</v>
      </c>
      <c r="H14" s="15">
        <f t="shared" si="1"/>
        <v>2464</v>
      </c>
      <c r="R14" s="2" t="str">
        <f t="array" ref="R14">IF(ISERROR(SMALL(IF(($D$2:$D$101&lt;&gt;0)*($A$2:$A$101&lt;&gt;""),$A$2:$A$101),ROW()-1)),"",INDEX($B$2:$B$101,MATCH(SMALL(IF(($D$2:$D$101&lt;&gt;0)*($A$2:$A$101&lt;&gt;""),$A$2:$A$101),ROW()-1),$A$2:$A$101,0)))</f>
        <v>article 2</v>
      </c>
    </row>
    <row r="15" spans="1:18">
      <c r="A15" s="11">
        <f t="shared" si="2"/>
        <v>14</v>
      </c>
      <c r="B15" s="12" t="s">
        <v>109</v>
      </c>
      <c r="C15" s="13">
        <v>113</v>
      </c>
      <c r="D15" s="12">
        <v>23</v>
      </c>
      <c r="E15" s="14" t="s">
        <v>34</v>
      </c>
      <c r="F15" s="14">
        <f>IF(ISERROR(VLOOKUP(B15,Facture!$A$4:$D$32,4,FALSE)),0,VLOOKUP(B15,Facture!$B$19:$C$506,2,FALSE))</f>
        <v>0</v>
      </c>
      <c r="G15" s="14" t="e">
        <f t="shared" si="0"/>
        <v>#VALUE!</v>
      </c>
      <c r="H15" s="15">
        <f t="shared" si="1"/>
        <v>2599</v>
      </c>
      <c r="R15" s="2" t="str">
        <f t="array" ref="R15">IF(ISERROR(SMALL(IF(($D$2:$D$101&lt;&gt;0)*($A$2:$A$101&lt;&gt;""),$A$2:$A$101),ROW()-1)),"",INDEX($B$2:$B$101,MATCH(SMALL(IF(($D$2:$D$101&lt;&gt;0)*($A$2:$A$101&lt;&gt;""),$A$2:$A$101),ROW()-1),$A$2:$A$101,0)))</f>
        <v>article 20</v>
      </c>
    </row>
    <row r="16" spans="1:18">
      <c r="A16" s="11">
        <f t="shared" si="2"/>
        <v>15</v>
      </c>
      <c r="B16" s="12" t="s">
        <v>110</v>
      </c>
      <c r="C16" s="13">
        <v>114</v>
      </c>
      <c r="D16" s="12">
        <v>24</v>
      </c>
      <c r="E16" s="14" t="s">
        <v>34</v>
      </c>
      <c r="F16" s="14">
        <f>IF(ISERROR(VLOOKUP(B16,Facture!$A$4:$D$32,4,FALSE)),0,VLOOKUP(B16,Facture!$B$19:$C$506,2,FALSE))</f>
        <v>0</v>
      </c>
      <c r="G16" s="14" t="e">
        <f t="shared" si="0"/>
        <v>#VALUE!</v>
      </c>
      <c r="H16" s="15">
        <f t="shared" si="1"/>
        <v>2736</v>
      </c>
      <c r="R16" s="2" t="str">
        <f t="array" ref="R16">IF(ISERROR(SMALL(IF(($D$2:$D$101&lt;&gt;0)*($A$2:$A$101&lt;&gt;""),$A$2:$A$101),ROW()-1)),"",INDEX($B$2:$B$101,MATCH(SMALL(IF(($D$2:$D$101&lt;&gt;0)*($A$2:$A$101&lt;&gt;""),$A$2:$A$101),ROW()-1),$A$2:$A$101,0)))</f>
        <v>article 21</v>
      </c>
    </row>
    <row r="17" spans="1:18">
      <c r="A17" s="11">
        <f t="shared" si="2"/>
        <v>16</v>
      </c>
      <c r="B17" s="12" t="s">
        <v>111</v>
      </c>
      <c r="C17" s="13">
        <v>115</v>
      </c>
      <c r="D17" s="12">
        <v>25</v>
      </c>
      <c r="E17" s="14" t="s">
        <v>34</v>
      </c>
      <c r="F17" s="14">
        <f>IF(ISERROR(VLOOKUP(B17,Facture!$A$4:$D$32,4,FALSE)),0,VLOOKUP(B17,Facture!$B$19:$C$506,2,FALSE))</f>
        <v>0</v>
      </c>
      <c r="G17" s="14" t="e">
        <f t="shared" si="0"/>
        <v>#VALUE!</v>
      </c>
      <c r="H17" s="15">
        <f t="shared" si="1"/>
        <v>2875</v>
      </c>
      <c r="R17" s="2" t="str">
        <f t="array" ref="R17">IF(ISERROR(SMALL(IF(($D$2:$D$101&lt;&gt;0)*($A$2:$A$101&lt;&gt;""),$A$2:$A$101),ROW()-1)),"",INDEX($B$2:$B$101,MATCH(SMALL(IF(($D$2:$D$101&lt;&gt;0)*($A$2:$A$101&lt;&gt;""),$A$2:$A$101),ROW()-1),$A$2:$A$101,0)))</f>
        <v>article 22</v>
      </c>
    </row>
    <row r="18" spans="1:18">
      <c r="A18" s="11">
        <f t="shared" si="2"/>
        <v>17</v>
      </c>
      <c r="B18" s="12" t="s">
        <v>112</v>
      </c>
      <c r="C18" s="13">
        <v>116</v>
      </c>
      <c r="D18" s="12">
        <v>26</v>
      </c>
      <c r="E18" s="16">
        <v>1000</v>
      </c>
      <c r="F18" s="14">
        <f>IF(ISERROR(VLOOKUP(B18,Facture!$A$4:$D$32,4,FALSE)),0,VLOOKUP(B18,Facture!$B$19:$C$506,2,FALSE))</f>
        <v>0</v>
      </c>
      <c r="G18" s="14">
        <f t="shared" si="0"/>
        <v>1000</v>
      </c>
      <c r="H18" s="15">
        <f t="shared" si="1"/>
        <v>3016</v>
      </c>
      <c r="R18" s="2" t="str">
        <f t="array" ref="R18">IF(ISERROR(SMALL(IF(($D$2:$D$101&lt;&gt;0)*($A$2:$A$101&lt;&gt;""),$A$2:$A$101),ROW()-1)),"",INDEX($B$2:$B$101,MATCH(SMALL(IF(($D$2:$D$101&lt;&gt;0)*($A$2:$A$101&lt;&gt;""),$A$2:$A$101),ROW()-1),$A$2:$A$101,0)))</f>
        <v>article 23</v>
      </c>
    </row>
    <row r="19" spans="1:18">
      <c r="A19" s="11">
        <f t="shared" si="2"/>
        <v>18</v>
      </c>
      <c r="B19" s="12" t="s">
        <v>113</v>
      </c>
      <c r="C19" s="13">
        <v>117</v>
      </c>
      <c r="D19" s="12">
        <v>27</v>
      </c>
      <c r="E19" s="14">
        <v>300</v>
      </c>
      <c r="F19" s="14">
        <f>IF(ISERROR(VLOOKUP(B19,Facture!$A$4:$D$32,4,FALSE)),0,VLOOKUP(B19,Facture!$B$19:$C$506,2,FALSE))</f>
        <v>0</v>
      </c>
      <c r="G19" s="14">
        <f t="shared" si="0"/>
        <v>300</v>
      </c>
      <c r="H19" s="15">
        <f t="shared" si="1"/>
        <v>3159</v>
      </c>
      <c r="R19" s="2" t="str">
        <f t="array" ref="R19">IF(ISERROR(SMALL(IF(($D$2:$D$101&lt;&gt;0)*($A$2:$A$101&lt;&gt;""),$A$2:$A$101),ROW()-1)),"",INDEX($B$2:$B$101,MATCH(SMALL(IF(($D$2:$D$101&lt;&gt;0)*($A$2:$A$101&lt;&gt;""),$A$2:$A$101),ROW()-1),$A$2:$A$101,0)))</f>
        <v>article 24</v>
      </c>
    </row>
    <row r="20" spans="1:18">
      <c r="A20" s="11">
        <f t="shared" si="2"/>
        <v>19</v>
      </c>
      <c r="B20" s="12" t="s">
        <v>114</v>
      </c>
      <c r="C20" s="13">
        <v>118</v>
      </c>
      <c r="D20" s="12">
        <v>28</v>
      </c>
      <c r="E20" s="14">
        <v>480</v>
      </c>
      <c r="F20" s="14">
        <f>IF(ISERROR(VLOOKUP(B20,Facture!$A$4:$D$32,4,FALSE)),0,VLOOKUP(B20,Facture!$B$19:$C$506,2,FALSE))</f>
        <v>0</v>
      </c>
      <c r="G20" s="14">
        <f t="shared" si="0"/>
        <v>480</v>
      </c>
      <c r="H20" s="15">
        <f t="shared" si="1"/>
        <v>3304</v>
      </c>
      <c r="O20" s="5"/>
      <c r="R20" s="2" t="str">
        <f t="array" ref="R20">IF(ISERROR(SMALL(IF(($D$2:$D$101&lt;&gt;0)*($A$2:$A$101&lt;&gt;""),$A$2:$A$101),ROW()-1)),"",INDEX($B$2:$B$101,MATCH(SMALL(IF(($D$2:$D$101&lt;&gt;0)*($A$2:$A$101&lt;&gt;""),$A$2:$A$101),ROW()-1),$A$2:$A$101,0)))</f>
        <v>article 25</v>
      </c>
    </row>
    <row r="21" spans="1:18">
      <c r="A21" s="11">
        <f t="shared" si="2"/>
        <v>20</v>
      </c>
      <c r="B21" s="12" t="s">
        <v>115</v>
      </c>
      <c r="C21" s="13">
        <v>119</v>
      </c>
      <c r="D21" s="12">
        <v>29</v>
      </c>
      <c r="E21" s="14" t="s">
        <v>34</v>
      </c>
      <c r="F21" s="14">
        <f>IF(ISERROR(VLOOKUP(B21,Facture!$A$4:$D$32,4,FALSE)),0,VLOOKUP(B21,Facture!$B$19:$C$506,2,FALSE))</f>
        <v>0</v>
      </c>
      <c r="G21" s="14" t="e">
        <f t="shared" si="0"/>
        <v>#VALUE!</v>
      </c>
      <c r="H21" s="15">
        <f t="shared" si="1"/>
        <v>3451</v>
      </c>
      <c r="R21" s="2" t="str">
        <f t="array" ref="R21">IF(ISERROR(SMALL(IF(($D$2:$D$101&lt;&gt;0)*($A$2:$A$101&lt;&gt;""),$A$2:$A$101),ROW()-1)),"",INDEX($B$2:$B$101,MATCH(SMALL(IF(($D$2:$D$101&lt;&gt;0)*($A$2:$A$101&lt;&gt;""),$A$2:$A$101),ROW()-1),$A$2:$A$101,0)))</f>
        <v>article 26</v>
      </c>
    </row>
    <row r="22" spans="1:18">
      <c r="A22" s="11">
        <f t="shared" si="2"/>
        <v>21</v>
      </c>
      <c r="B22" s="12" t="s">
        <v>116</v>
      </c>
      <c r="C22" s="13">
        <v>120</v>
      </c>
      <c r="D22" s="12">
        <v>30</v>
      </c>
      <c r="E22" s="14" t="s">
        <v>34</v>
      </c>
      <c r="F22" s="14">
        <f>IF(ISERROR(VLOOKUP(B22,Facture!$A$4:$D$32,4,FALSE)),0,VLOOKUP(B22,Facture!$B$19:$C$506,2,FALSE))</f>
        <v>0</v>
      </c>
      <c r="G22" s="14" t="e">
        <f t="shared" si="0"/>
        <v>#VALUE!</v>
      </c>
      <c r="H22" s="15">
        <f t="shared" si="1"/>
        <v>3600</v>
      </c>
      <c r="R22" s="2" t="str">
        <f t="array" ref="R22">IF(ISERROR(SMALL(IF(($D$2:$D$101&lt;&gt;0)*($A$2:$A$101&lt;&gt;""),$A$2:$A$101),ROW()-1)),"",INDEX($B$2:$B$101,MATCH(SMALL(IF(($D$2:$D$101&lt;&gt;0)*($A$2:$A$101&lt;&gt;""),$A$2:$A$101),ROW()-1),$A$2:$A$101,0)))</f>
        <v>article 27</v>
      </c>
    </row>
    <row r="23" spans="1:18">
      <c r="A23" s="11">
        <f t="shared" si="2"/>
        <v>22</v>
      </c>
      <c r="B23" s="12" t="s">
        <v>117</v>
      </c>
      <c r="C23" s="13">
        <v>121</v>
      </c>
      <c r="D23" s="12">
        <v>31</v>
      </c>
      <c r="E23" s="16">
        <v>2000</v>
      </c>
      <c r="F23" s="14">
        <f>IF(ISERROR(VLOOKUP(B23,Facture!$A$4:$D$32,4,FALSE)),0,VLOOKUP(B23,Facture!$B$19:$C$506,2,FALSE))</f>
        <v>0</v>
      </c>
      <c r="G23" s="14">
        <f t="shared" si="0"/>
        <v>2000</v>
      </c>
      <c r="H23" s="15">
        <f t="shared" si="1"/>
        <v>3751</v>
      </c>
      <c r="R23" s="2" t="str">
        <f t="array" ref="R23">IF(ISERROR(SMALL(IF(($D$2:$D$101&lt;&gt;0)*($A$2:$A$101&lt;&gt;""),$A$2:$A$101),ROW()-1)),"",INDEX($B$2:$B$101,MATCH(SMALL(IF(($D$2:$D$101&lt;&gt;0)*($A$2:$A$101&lt;&gt;""),$A$2:$A$101),ROW()-1),$A$2:$A$101,0)))</f>
        <v>article 28</v>
      </c>
    </row>
    <row r="24" spans="1:18">
      <c r="A24" s="11">
        <f t="shared" si="2"/>
        <v>23</v>
      </c>
      <c r="B24" s="12" t="s">
        <v>118</v>
      </c>
      <c r="C24" s="13">
        <v>122</v>
      </c>
      <c r="D24" s="12">
        <v>32</v>
      </c>
      <c r="E24" s="16">
        <v>1800</v>
      </c>
      <c r="F24" s="14">
        <f>IF(ISERROR(VLOOKUP(B24,Facture!$A$4:$D$32,4,FALSE)),0,VLOOKUP(B24,Facture!$B$19:$C$506,2,FALSE))</f>
        <v>0</v>
      </c>
      <c r="G24" s="14">
        <f t="shared" si="0"/>
        <v>1800</v>
      </c>
      <c r="H24" s="15">
        <f t="shared" si="1"/>
        <v>3904</v>
      </c>
      <c r="R24" s="2" t="str">
        <f t="array" ref="R24">IF(ISERROR(SMALL(IF(($D$2:$D$101&lt;&gt;0)*($A$2:$A$101&lt;&gt;""),$A$2:$A$101),ROW()-1)),"",INDEX($B$2:$B$101,MATCH(SMALL(IF(($D$2:$D$101&lt;&gt;0)*($A$2:$A$101&lt;&gt;""),$A$2:$A$101),ROW()-1),$A$2:$A$101,0)))</f>
        <v>article 29</v>
      </c>
    </row>
    <row r="25" spans="1:18">
      <c r="A25" s="11">
        <f t="shared" si="2"/>
        <v>24</v>
      </c>
      <c r="B25" s="12" t="s">
        <v>92</v>
      </c>
      <c r="C25" s="13">
        <v>123</v>
      </c>
      <c r="D25" s="12">
        <v>33</v>
      </c>
      <c r="E25" s="14" t="s">
        <v>34</v>
      </c>
      <c r="F25" s="14">
        <f>IF(ISERROR(VLOOKUP(B25,Facture!$A$4:$D$32,4,FALSE)),0,VLOOKUP(B25,Facture!$B$19:$C$506,2,FALSE))</f>
        <v>0</v>
      </c>
      <c r="G25" s="14" t="e">
        <f t="shared" si="0"/>
        <v>#VALUE!</v>
      </c>
      <c r="H25" s="15">
        <f t="shared" si="1"/>
        <v>4059</v>
      </c>
      <c r="R25" s="2" t="str">
        <f t="array" ref="R25">IF(ISERROR(SMALL(IF(($D$2:$D$101&lt;&gt;0)*($A$2:$A$101&lt;&gt;""),$A$2:$A$101),ROW()-1)),"",INDEX($B$2:$B$101,MATCH(SMALL(IF(($D$2:$D$101&lt;&gt;0)*($A$2:$A$101&lt;&gt;""),$A$2:$A$101),ROW()-1),$A$2:$A$101,0)))</f>
        <v>article 3</v>
      </c>
    </row>
    <row r="26" spans="1:18">
      <c r="A26" s="11">
        <f t="shared" si="2"/>
        <v>25</v>
      </c>
      <c r="B26" s="12" t="s">
        <v>119</v>
      </c>
      <c r="C26" s="13">
        <v>124</v>
      </c>
      <c r="D26" s="12">
        <v>34</v>
      </c>
      <c r="E26" s="16">
        <v>2100</v>
      </c>
      <c r="F26" s="14">
        <f>IF(ISERROR(VLOOKUP(B26,Facture!$A$4:$D$32,4,FALSE)),0,VLOOKUP(B26,Facture!$B$19:$C$506,2,FALSE))</f>
        <v>0</v>
      </c>
      <c r="G26" s="14">
        <f t="shared" si="0"/>
        <v>2100</v>
      </c>
      <c r="H26" s="15">
        <f t="shared" si="1"/>
        <v>4216</v>
      </c>
      <c r="R26" s="2" t="str">
        <f t="array" ref="R26">IF(ISERROR(SMALL(IF(($D$2:$D$101&lt;&gt;0)*($A$2:$A$101&lt;&gt;""),$A$2:$A$101),ROW()-1)),"",INDEX($B$2:$B$101,MATCH(SMALL(IF(($D$2:$D$101&lt;&gt;0)*($A$2:$A$101&lt;&gt;""),$A$2:$A$101),ROW()-1),$A$2:$A$101,0)))</f>
        <v>article 30</v>
      </c>
    </row>
    <row r="27" spans="1:18">
      <c r="A27" s="11">
        <f t="shared" si="2"/>
        <v>26</v>
      </c>
      <c r="B27" s="12" t="s">
        <v>120</v>
      </c>
      <c r="C27" s="13">
        <v>125</v>
      </c>
      <c r="D27" s="12">
        <v>35</v>
      </c>
      <c r="E27" s="14" t="s">
        <v>34</v>
      </c>
      <c r="F27" s="14">
        <f>IF(ISERROR(VLOOKUP(B27,Facture!$A$4:$D$32,4,FALSE)),0,VLOOKUP(B27,Facture!$B$19:$C$506,2,FALSE))</f>
        <v>0</v>
      </c>
      <c r="G27" s="14" t="e">
        <f t="shared" si="0"/>
        <v>#VALUE!</v>
      </c>
      <c r="H27" s="15">
        <f t="shared" si="1"/>
        <v>4375</v>
      </c>
      <c r="R27" s="2" t="str">
        <f t="array" ref="R27">IF(ISERROR(SMALL(IF(($D$2:$D$101&lt;&gt;0)*($A$2:$A$101&lt;&gt;""),$A$2:$A$101),ROW()-1)),"",INDEX($B$2:$B$101,MATCH(SMALL(IF(($D$2:$D$101&lt;&gt;0)*($A$2:$A$101&lt;&gt;""),$A$2:$A$101),ROW()-1),$A$2:$A$101,0)))</f>
        <v>article 31</v>
      </c>
    </row>
    <row r="28" spans="1:18">
      <c r="A28" s="11">
        <f t="shared" si="2"/>
        <v>27</v>
      </c>
      <c r="B28" s="12" t="s">
        <v>121</v>
      </c>
      <c r="C28" s="13">
        <v>126</v>
      </c>
      <c r="D28" s="12">
        <v>36</v>
      </c>
      <c r="E28" s="14" t="s">
        <v>34</v>
      </c>
      <c r="F28" s="14">
        <f>IF(ISERROR(VLOOKUP(B28,Facture!$A$4:$D$32,4,FALSE)),0,VLOOKUP(B28,Facture!$B$19:$C$506,2,FALSE))</f>
        <v>0</v>
      </c>
      <c r="G28" s="14" t="e">
        <f t="shared" si="0"/>
        <v>#VALUE!</v>
      </c>
      <c r="H28" s="15">
        <f t="shared" si="1"/>
        <v>4536</v>
      </c>
      <c r="R28" s="2" t="str">
        <f t="array" ref="R28">IF(ISERROR(SMALL(IF(($D$2:$D$101&lt;&gt;0)*($A$2:$A$101&lt;&gt;""),$A$2:$A$101),ROW()-1)),"",INDEX($B$2:$B$101,MATCH(SMALL(IF(($D$2:$D$101&lt;&gt;0)*($A$2:$A$101&lt;&gt;""),$A$2:$A$101),ROW()-1),$A$2:$A$101,0)))</f>
        <v>article 32</v>
      </c>
    </row>
    <row r="29" spans="1:18">
      <c r="A29" s="11">
        <f t="shared" si="2"/>
        <v>28</v>
      </c>
      <c r="B29" s="12" t="s">
        <v>122</v>
      </c>
      <c r="C29" s="13">
        <v>127</v>
      </c>
      <c r="D29" s="12">
        <v>37</v>
      </c>
      <c r="E29" s="14" t="s">
        <v>34</v>
      </c>
      <c r="F29" s="14">
        <f>IF(ISERROR(VLOOKUP(B29,Facture!$A$4:$D$32,4,FALSE)),0,VLOOKUP(B29,Facture!$B$19:$C$506,2,FALSE))</f>
        <v>0</v>
      </c>
      <c r="G29" s="14" t="e">
        <f t="shared" si="0"/>
        <v>#VALUE!</v>
      </c>
      <c r="H29" s="15">
        <f t="shared" si="1"/>
        <v>4699</v>
      </c>
      <c r="R29" s="2" t="str">
        <f t="array" ref="R29">IF(ISERROR(SMALL(IF(($D$2:$D$101&lt;&gt;0)*($A$2:$A$101&lt;&gt;""),$A$2:$A$101),ROW()-1)),"",INDEX($B$2:$B$101,MATCH(SMALL(IF(($D$2:$D$101&lt;&gt;0)*($A$2:$A$101&lt;&gt;""),$A$2:$A$101),ROW()-1),$A$2:$A$101,0)))</f>
        <v>article 33</v>
      </c>
    </row>
    <row r="30" spans="1:18">
      <c r="A30" s="11">
        <f t="shared" si="2"/>
        <v>29</v>
      </c>
      <c r="B30" s="12" t="s">
        <v>123</v>
      </c>
      <c r="C30" s="13">
        <v>128</v>
      </c>
      <c r="D30" s="12">
        <v>38</v>
      </c>
      <c r="E30" s="14">
        <v>500</v>
      </c>
      <c r="F30" s="14">
        <f>IF(ISERROR(VLOOKUP(B30,Facture!$A$4:$D$32,4,FALSE)),0,VLOOKUP(B30,Facture!$B$19:$C$506,2,FALSE))</f>
        <v>0</v>
      </c>
      <c r="G30" s="14">
        <f t="shared" si="0"/>
        <v>500</v>
      </c>
      <c r="H30" s="15">
        <f t="shared" si="1"/>
        <v>4864</v>
      </c>
      <c r="R30" s="2" t="str">
        <f t="array" ref="R30">IF(ISERROR(SMALL(IF(($D$2:$D$101&lt;&gt;0)*($A$2:$A$101&lt;&gt;""),$A$2:$A$101),ROW()-1)),"",INDEX($B$2:$B$101,MATCH(SMALL(IF(($D$2:$D$101&lt;&gt;0)*($A$2:$A$101&lt;&gt;""),$A$2:$A$101),ROW()-1),$A$2:$A$101,0)))</f>
        <v>article 34</v>
      </c>
    </row>
    <row r="31" spans="1:18">
      <c r="A31" s="11">
        <f t="shared" si="2"/>
        <v>30</v>
      </c>
      <c r="B31" s="12" t="s">
        <v>124</v>
      </c>
      <c r="C31" s="13">
        <v>129</v>
      </c>
      <c r="D31" s="12">
        <v>39</v>
      </c>
      <c r="E31" s="14" t="s">
        <v>34</v>
      </c>
      <c r="F31" s="14">
        <f>IF(ISERROR(VLOOKUP(B31,Facture!$A$4:$D$32,4,FALSE)),0,VLOOKUP(B31,Facture!$B$19:$C$506,2,FALSE))</f>
        <v>0</v>
      </c>
      <c r="G31" s="14" t="e">
        <f t="shared" si="0"/>
        <v>#VALUE!</v>
      </c>
      <c r="H31" s="15">
        <f t="shared" si="1"/>
        <v>5031</v>
      </c>
      <c r="R31" s="2" t="str">
        <f t="array" ref="R31">IF(ISERROR(SMALL(IF(($D$2:$D$101&lt;&gt;0)*($A$2:$A$101&lt;&gt;""),$A$2:$A$101),ROW()-1)),"",INDEX($B$2:$B$101,MATCH(SMALL(IF(($D$2:$D$101&lt;&gt;0)*($A$2:$A$101&lt;&gt;""),$A$2:$A$101),ROW()-1),$A$2:$A$101,0)))</f>
        <v>article 35</v>
      </c>
    </row>
    <row r="32" spans="1:18">
      <c r="A32" s="11">
        <f t="shared" si="2"/>
        <v>31</v>
      </c>
      <c r="B32" s="12" t="s">
        <v>125</v>
      </c>
      <c r="C32" s="13">
        <v>130</v>
      </c>
      <c r="D32" s="12">
        <v>40</v>
      </c>
      <c r="E32" s="16">
        <v>1000</v>
      </c>
      <c r="F32" s="14">
        <f>IF(ISERROR(VLOOKUP(B32,Facture!$A$4:$D$32,4,FALSE)),0,VLOOKUP(B32,Facture!$B$19:$C$506,2,FALSE))</f>
        <v>0</v>
      </c>
      <c r="G32" s="14">
        <f t="shared" si="0"/>
        <v>1000</v>
      </c>
      <c r="H32" s="15">
        <f t="shared" si="1"/>
        <v>5200</v>
      </c>
      <c r="R32" s="2" t="str">
        <f t="array" ref="R32">IF(ISERROR(SMALL(IF(($D$2:$D$101&lt;&gt;0)*($A$2:$A$101&lt;&gt;""),$A$2:$A$101),ROW()-1)),"",INDEX($B$2:$B$101,MATCH(SMALL(IF(($D$2:$D$101&lt;&gt;0)*($A$2:$A$101&lt;&gt;""),$A$2:$A$101),ROW()-1),$A$2:$A$101,0)))</f>
        <v>article 36</v>
      </c>
    </row>
    <row r="33" spans="1:18">
      <c r="A33" s="11">
        <f t="shared" si="2"/>
        <v>32</v>
      </c>
      <c r="B33" s="12" t="s">
        <v>126</v>
      </c>
      <c r="C33" s="13">
        <v>131</v>
      </c>
      <c r="D33" s="12">
        <v>41</v>
      </c>
      <c r="E33" s="14" t="s">
        <v>34</v>
      </c>
      <c r="F33" s="14">
        <f>IF(ISERROR(VLOOKUP(B33,Facture!$A$4:$D$32,4,FALSE)),0,VLOOKUP(B33,Facture!$B$19:$C$506,2,FALSE))</f>
        <v>0</v>
      </c>
      <c r="G33" s="14" t="e">
        <f t="shared" si="0"/>
        <v>#VALUE!</v>
      </c>
      <c r="H33" s="15">
        <f t="shared" si="1"/>
        <v>5371</v>
      </c>
      <c r="R33" s="2" t="str">
        <f t="array" ref="R33">IF(ISERROR(SMALL(IF(($D$2:$D$101&lt;&gt;0)*($A$2:$A$101&lt;&gt;""),$A$2:$A$101),ROW()-1)),"",INDEX($B$2:$B$101,MATCH(SMALL(IF(($D$2:$D$101&lt;&gt;0)*($A$2:$A$101&lt;&gt;""),$A$2:$A$101),ROW()-1),$A$2:$A$101,0)))</f>
        <v>article 37</v>
      </c>
    </row>
    <row r="34" spans="1:18">
      <c r="A34" s="11">
        <f t="shared" si="2"/>
        <v>33</v>
      </c>
      <c r="B34" s="12" t="s">
        <v>127</v>
      </c>
      <c r="C34" s="13">
        <v>132</v>
      </c>
      <c r="D34" s="12">
        <v>42</v>
      </c>
      <c r="E34" s="16">
        <v>1200</v>
      </c>
      <c r="F34" s="14">
        <f>IF(ISERROR(VLOOKUP(B34,Facture!$A$4:$D$32,4,FALSE)),0,VLOOKUP(B34,Facture!$B$19:$C$506,2,FALSE))</f>
        <v>0</v>
      </c>
      <c r="G34" s="14">
        <f t="shared" ref="G34:G65" si="3">E34-F34</f>
        <v>1200</v>
      </c>
      <c r="H34" s="15">
        <f t="shared" ref="H34:H65" si="4">D34*C34</f>
        <v>5544</v>
      </c>
      <c r="R34" s="2" t="str">
        <f t="array" ref="R34">IF(ISERROR(SMALL(IF(($D$2:$D$101&lt;&gt;0)*($A$2:$A$101&lt;&gt;""),$A$2:$A$101),ROW()-1)),"",INDEX($B$2:$B$101,MATCH(SMALL(IF(($D$2:$D$101&lt;&gt;0)*($A$2:$A$101&lt;&gt;""),$A$2:$A$101),ROW()-1),$A$2:$A$101,0)))</f>
        <v>article 38</v>
      </c>
    </row>
    <row r="35" spans="1:18">
      <c r="A35" s="11">
        <f t="shared" ref="A35:A66" si="5">A34+1</f>
        <v>34</v>
      </c>
      <c r="B35" s="12" t="s">
        <v>128</v>
      </c>
      <c r="C35" s="13">
        <v>133</v>
      </c>
      <c r="D35" s="12">
        <v>43</v>
      </c>
      <c r="E35" s="14" t="s">
        <v>34</v>
      </c>
      <c r="F35" s="14">
        <f>IF(ISERROR(VLOOKUP(B35,Facture!$A$4:$D$32,4,FALSE)),0,VLOOKUP(B35,Facture!$B$19:$C$506,2,FALSE))</f>
        <v>0</v>
      </c>
      <c r="G35" s="14" t="e">
        <f t="shared" si="3"/>
        <v>#VALUE!</v>
      </c>
      <c r="H35" s="15">
        <f t="shared" si="4"/>
        <v>5719</v>
      </c>
      <c r="R35" s="2" t="str">
        <f t="array" ref="R35">IF(ISERROR(SMALL(IF(($D$2:$D$101&lt;&gt;0)*($A$2:$A$101&lt;&gt;""),$A$2:$A$101),ROW()-1)),"",INDEX($B$2:$B$101,MATCH(SMALL(IF(($D$2:$D$101&lt;&gt;0)*($A$2:$A$101&lt;&gt;""),$A$2:$A$101),ROW()-1),$A$2:$A$101,0)))</f>
        <v>article 39</v>
      </c>
    </row>
    <row r="36" spans="1:18">
      <c r="A36" s="11">
        <f t="shared" si="5"/>
        <v>35</v>
      </c>
      <c r="B36" s="12" t="s">
        <v>93</v>
      </c>
      <c r="C36" s="13">
        <v>134</v>
      </c>
      <c r="D36" s="12">
        <v>44</v>
      </c>
      <c r="E36" s="14">
        <v>600</v>
      </c>
      <c r="F36" s="14">
        <f>IF(ISERROR(VLOOKUP(B36,Facture!$A$4:$D$32,4,FALSE)),0,VLOOKUP(B36,Facture!$B$19:$C$506,2,FALSE))</f>
        <v>0</v>
      </c>
      <c r="G36" s="14">
        <f t="shared" si="3"/>
        <v>600</v>
      </c>
      <c r="H36" s="15">
        <f t="shared" si="4"/>
        <v>5896</v>
      </c>
      <c r="R36" s="2" t="str">
        <f t="array" ref="R36">IF(ISERROR(SMALL(IF(($D$2:$D$101&lt;&gt;0)*($A$2:$A$101&lt;&gt;""),$A$2:$A$101),ROW()-1)),"",INDEX($B$2:$B$101,MATCH(SMALL(IF(($D$2:$D$101&lt;&gt;0)*($A$2:$A$101&lt;&gt;""),$A$2:$A$101),ROW()-1),$A$2:$A$101,0)))</f>
        <v>article 4</v>
      </c>
    </row>
    <row r="37" spans="1:18">
      <c r="A37" s="11">
        <f t="shared" si="5"/>
        <v>36</v>
      </c>
      <c r="B37" s="12" t="s">
        <v>129</v>
      </c>
      <c r="C37" s="13">
        <v>135</v>
      </c>
      <c r="D37" s="12">
        <v>45</v>
      </c>
      <c r="E37" s="14">
        <v>800</v>
      </c>
      <c r="F37" s="14">
        <f>IF(ISERROR(VLOOKUP(B37,Facture!$A$4:$D$32,4,FALSE)),0,VLOOKUP(B37,Facture!$B$19:$C$506,2,FALSE))</f>
        <v>0</v>
      </c>
      <c r="G37" s="14">
        <f t="shared" si="3"/>
        <v>800</v>
      </c>
      <c r="H37" s="15">
        <f t="shared" si="4"/>
        <v>6075</v>
      </c>
      <c r="R37" s="2" t="str">
        <f t="array" ref="R37">IF(ISERROR(SMALL(IF(($D$2:$D$101&lt;&gt;0)*($A$2:$A$101&lt;&gt;""),$A$2:$A$101),ROW()-1)),"",INDEX($B$2:$B$101,MATCH(SMALL(IF(($D$2:$D$101&lt;&gt;0)*($A$2:$A$101&lt;&gt;""),$A$2:$A$101),ROW()-1),$A$2:$A$101,0)))</f>
        <v>article 40</v>
      </c>
    </row>
    <row r="38" spans="1:18">
      <c r="A38" s="11">
        <f t="shared" si="5"/>
        <v>37</v>
      </c>
      <c r="B38" s="12" t="s">
        <v>130</v>
      </c>
      <c r="C38" s="13">
        <v>136</v>
      </c>
      <c r="D38" s="12">
        <v>46</v>
      </c>
      <c r="E38" s="16">
        <v>1200</v>
      </c>
      <c r="F38" s="14">
        <f>IF(ISERROR(VLOOKUP(B38,Facture!$A$4:$D$32,4,FALSE)),0,VLOOKUP(B38,Facture!$B$19:$C$506,2,FALSE))</f>
        <v>0</v>
      </c>
      <c r="G38" s="14">
        <f t="shared" si="3"/>
        <v>1200</v>
      </c>
      <c r="H38" s="15">
        <f t="shared" si="4"/>
        <v>6256</v>
      </c>
      <c r="R38" s="2" t="str">
        <f t="array" ref="R38">IF(ISERROR(SMALL(IF(($D$2:$D$101&lt;&gt;0)*($A$2:$A$101&lt;&gt;""),$A$2:$A$101),ROW()-1)),"",INDEX($B$2:$B$101,MATCH(SMALL(IF(($D$2:$D$101&lt;&gt;0)*($A$2:$A$101&lt;&gt;""),$A$2:$A$101),ROW()-1),$A$2:$A$101,0)))</f>
        <v>article 41</v>
      </c>
    </row>
    <row r="39" spans="1:18">
      <c r="A39" s="11">
        <f t="shared" si="5"/>
        <v>38</v>
      </c>
      <c r="B39" s="12" t="s">
        <v>131</v>
      </c>
      <c r="C39" s="13">
        <v>137</v>
      </c>
      <c r="D39" s="12">
        <v>47</v>
      </c>
      <c r="E39" s="14" t="s">
        <v>34</v>
      </c>
      <c r="F39" s="14">
        <f>IF(ISERROR(VLOOKUP(B39,Facture!$A$4:$D$32,4,FALSE)),0,VLOOKUP(B39,Facture!$B$19:$C$506,2,FALSE))</f>
        <v>0</v>
      </c>
      <c r="G39" s="14" t="e">
        <f t="shared" si="3"/>
        <v>#VALUE!</v>
      </c>
      <c r="H39" s="15">
        <f t="shared" si="4"/>
        <v>6439</v>
      </c>
      <c r="R39" s="2" t="str">
        <f t="array" ref="R39">IF(ISERROR(SMALL(IF(($D$2:$D$101&lt;&gt;0)*($A$2:$A$101&lt;&gt;""),$A$2:$A$101),ROW()-1)),"",INDEX($B$2:$B$101,MATCH(SMALL(IF(($D$2:$D$101&lt;&gt;0)*($A$2:$A$101&lt;&gt;""),$A$2:$A$101),ROW()-1),$A$2:$A$101,0)))</f>
        <v>article 42</v>
      </c>
    </row>
    <row r="40" spans="1:18">
      <c r="A40" s="11">
        <f t="shared" si="5"/>
        <v>39</v>
      </c>
      <c r="B40" s="12" t="s">
        <v>132</v>
      </c>
      <c r="C40" s="13">
        <v>138</v>
      </c>
      <c r="D40" s="12">
        <v>48</v>
      </c>
      <c r="E40" s="14">
        <v>750</v>
      </c>
      <c r="F40" s="14">
        <f>IF(ISERROR(VLOOKUP(B40,Facture!$A$4:$D$32,4,FALSE)),0,VLOOKUP(B40,Facture!$B$19:$C$506,2,FALSE))</f>
        <v>0</v>
      </c>
      <c r="G40" s="14">
        <f t="shared" si="3"/>
        <v>750</v>
      </c>
      <c r="H40" s="15">
        <f t="shared" si="4"/>
        <v>6624</v>
      </c>
      <c r="R40" s="2" t="str">
        <f t="array" ref="R40">IF(ISERROR(SMALL(IF(($D$2:$D$101&lt;&gt;0)*($A$2:$A$101&lt;&gt;""),$A$2:$A$101),ROW()-1)),"",INDEX($B$2:$B$101,MATCH(SMALL(IF(($D$2:$D$101&lt;&gt;0)*($A$2:$A$101&lt;&gt;""),$A$2:$A$101),ROW()-1),$A$2:$A$101,0)))</f>
        <v>article 43</v>
      </c>
    </row>
    <row r="41" spans="1:18">
      <c r="A41" s="11">
        <f t="shared" si="5"/>
        <v>40</v>
      </c>
      <c r="B41" s="12" t="s">
        <v>133</v>
      </c>
      <c r="C41" s="13">
        <v>139</v>
      </c>
      <c r="D41" s="12">
        <v>49</v>
      </c>
      <c r="E41" s="14" t="s">
        <v>34</v>
      </c>
      <c r="F41" s="14">
        <f>IF(ISERROR(VLOOKUP(B41,Facture!$A$4:$D$32,4,FALSE)),0,VLOOKUP(B41,Facture!$B$19:$C$506,2,FALSE))</f>
        <v>0</v>
      </c>
      <c r="G41" s="14" t="e">
        <f t="shared" si="3"/>
        <v>#VALUE!</v>
      </c>
      <c r="H41" s="15">
        <f t="shared" si="4"/>
        <v>6811</v>
      </c>
      <c r="R41" s="2" t="str">
        <f t="array" ref="R41">IF(ISERROR(SMALL(IF(($D$2:$D$101&lt;&gt;0)*($A$2:$A$101&lt;&gt;""),$A$2:$A$101),ROW()-1)),"",INDEX($B$2:$B$101,MATCH(SMALL(IF(($D$2:$D$101&lt;&gt;0)*($A$2:$A$101&lt;&gt;""),$A$2:$A$101),ROW()-1),$A$2:$A$101,0)))</f>
        <v>article 44</v>
      </c>
    </row>
    <row r="42" spans="1:18">
      <c r="A42" s="11">
        <f t="shared" si="5"/>
        <v>41</v>
      </c>
      <c r="B42" s="12" t="s">
        <v>134</v>
      </c>
      <c r="C42" s="13">
        <v>140</v>
      </c>
      <c r="D42" s="12">
        <v>50</v>
      </c>
      <c r="E42" s="16">
        <v>2200</v>
      </c>
      <c r="F42" s="14">
        <f>IF(ISERROR(VLOOKUP(B42,Facture!$A$4:$D$32,4,FALSE)),0,VLOOKUP(B42,Facture!$B$19:$C$506,2,FALSE))</f>
        <v>0</v>
      </c>
      <c r="G42" s="14">
        <f t="shared" si="3"/>
        <v>2200</v>
      </c>
      <c r="H42" s="15">
        <f t="shared" si="4"/>
        <v>7000</v>
      </c>
      <c r="R42" s="2" t="str">
        <f t="array" ref="R42">IF(ISERROR(SMALL(IF(($D$2:$D$101&lt;&gt;0)*($A$2:$A$101&lt;&gt;""),$A$2:$A$101),ROW()-1)),"",INDEX($B$2:$B$101,MATCH(SMALL(IF(($D$2:$D$101&lt;&gt;0)*($A$2:$A$101&lt;&gt;""),$A$2:$A$101),ROW()-1),$A$2:$A$101,0)))</f>
        <v>article 45</v>
      </c>
    </row>
    <row r="43" spans="1:18">
      <c r="A43" s="11">
        <f t="shared" si="5"/>
        <v>42</v>
      </c>
      <c r="B43" s="12" t="s">
        <v>135</v>
      </c>
      <c r="C43" s="13">
        <v>141</v>
      </c>
      <c r="D43" s="12">
        <v>51</v>
      </c>
      <c r="E43" s="14" t="s">
        <v>34</v>
      </c>
      <c r="F43" s="14">
        <f>IF(ISERROR(VLOOKUP(B43,Facture!$A$4:$D$32,4,FALSE)),0,VLOOKUP(B43,Facture!$B$19:$C$506,2,FALSE))</f>
        <v>0</v>
      </c>
      <c r="G43" s="14" t="e">
        <f t="shared" si="3"/>
        <v>#VALUE!</v>
      </c>
      <c r="H43" s="15">
        <f t="shared" si="4"/>
        <v>7191</v>
      </c>
      <c r="R43" s="2" t="str">
        <f t="array" ref="R43">IF(ISERROR(SMALL(IF(($D$2:$D$101&lt;&gt;0)*($A$2:$A$101&lt;&gt;""),$A$2:$A$101),ROW()-1)),"",INDEX($B$2:$B$101,MATCH(SMALL(IF(($D$2:$D$101&lt;&gt;0)*($A$2:$A$101&lt;&gt;""),$A$2:$A$101),ROW()-1),$A$2:$A$101,0)))</f>
        <v>article 46</v>
      </c>
    </row>
    <row r="44" spans="1:18">
      <c r="A44" s="11">
        <f t="shared" si="5"/>
        <v>43</v>
      </c>
      <c r="B44" s="12" t="s">
        <v>136</v>
      </c>
      <c r="C44" s="13">
        <v>142</v>
      </c>
      <c r="D44" s="12">
        <v>52</v>
      </c>
      <c r="E44" s="16">
        <v>2200</v>
      </c>
      <c r="F44" s="14">
        <f>IF(ISERROR(VLOOKUP(B44,Facture!$A$4:$D$32,4,FALSE)),0,VLOOKUP(B44,Facture!$B$19:$C$506,2,FALSE))</f>
        <v>0</v>
      </c>
      <c r="G44" s="14">
        <f t="shared" si="3"/>
        <v>2200</v>
      </c>
      <c r="H44" s="15">
        <f t="shared" si="4"/>
        <v>7384</v>
      </c>
      <c r="R44" s="2" t="str">
        <f t="array" ref="R44">IF(ISERROR(SMALL(IF(($D$2:$D$101&lt;&gt;0)*($A$2:$A$101&lt;&gt;""),$A$2:$A$101),ROW()-1)),"",INDEX($B$2:$B$101,MATCH(SMALL(IF(($D$2:$D$101&lt;&gt;0)*($A$2:$A$101&lt;&gt;""),$A$2:$A$101),ROW()-1),$A$2:$A$101,0)))</f>
        <v>article 47</v>
      </c>
    </row>
    <row r="45" spans="1:18">
      <c r="A45" s="11">
        <f t="shared" si="5"/>
        <v>44</v>
      </c>
      <c r="B45" s="12" t="s">
        <v>137</v>
      </c>
      <c r="C45" s="13">
        <v>143</v>
      </c>
      <c r="D45" s="12">
        <v>53</v>
      </c>
      <c r="E45" s="16">
        <v>2200</v>
      </c>
      <c r="F45" s="14">
        <f>IF(ISERROR(VLOOKUP(B45,Facture!$A$4:$D$32,4,FALSE)),0,VLOOKUP(B45,Facture!$B$19:$C$506,2,FALSE))</f>
        <v>0</v>
      </c>
      <c r="G45" s="14">
        <f t="shared" si="3"/>
        <v>2200</v>
      </c>
      <c r="H45" s="15">
        <f t="shared" si="4"/>
        <v>7579</v>
      </c>
      <c r="R45" s="2" t="str">
        <f t="array" ref="R45">IF(ISERROR(SMALL(IF(($D$2:$D$101&lt;&gt;0)*($A$2:$A$101&lt;&gt;""),$A$2:$A$101),ROW()-1)),"",INDEX($B$2:$B$101,MATCH(SMALL(IF(($D$2:$D$101&lt;&gt;0)*($A$2:$A$101&lt;&gt;""),$A$2:$A$101),ROW()-1),$A$2:$A$101,0)))</f>
        <v>article 48</v>
      </c>
    </row>
    <row r="46" spans="1:18">
      <c r="A46" s="11">
        <f t="shared" si="5"/>
        <v>45</v>
      </c>
      <c r="B46" s="12" t="s">
        <v>138</v>
      </c>
      <c r="C46" s="13">
        <v>144</v>
      </c>
      <c r="D46" s="12">
        <v>54</v>
      </c>
      <c r="E46" s="16">
        <v>4400</v>
      </c>
      <c r="F46" s="14">
        <f>IF(ISERROR(VLOOKUP(B46,Facture!$A$4:$D$32,4,FALSE)),0,VLOOKUP(B46,Facture!$B$19:$C$506,2,FALSE))</f>
        <v>0</v>
      </c>
      <c r="G46" s="14">
        <f t="shared" si="3"/>
        <v>4400</v>
      </c>
      <c r="H46" s="15">
        <f t="shared" si="4"/>
        <v>7776</v>
      </c>
      <c r="R46" s="2" t="str">
        <f t="array" ref="R46">IF(ISERROR(SMALL(IF(($D$2:$D$101&lt;&gt;0)*($A$2:$A$101&lt;&gt;""),$A$2:$A$101),ROW()-1)),"",INDEX($B$2:$B$101,MATCH(SMALL(IF(($D$2:$D$101&lt;&gt;0)*($A$2:$A$101&lt;&gt;""),$A$2:$A$101),ROW()-1),$A$2:$A$101,0)))</f>
        <v>article 49</v>
      </c>
    </row>
    <row r="47" spans="1:18">
      <c r="A47" s="11">
        <f t="shared" si="5"/>
        <v>46</v>
      </c>
      <c r="B47" s="12" t="s">
        <v>94</v>
      </c>
      <c r="C47" s="13">
        <v>145</v>
      </c>
      <c r="D47" s="12">
        <v>55</v>
      </c>
      <c r="E47" s="14" t="s">
        <v>34</v>
      </c>
      <c r="F47" s="14">
        <f>IF(ISERROR(VLOOKUP(B47,Facture!$A$4:$D$32,4,FALSE)),0,VLOOKUP(B47,Facture!$B$19:$C$506,2,FALSE))</f>
        <v>0</v>
      </c>
      <c r="G47" s="14" t="e">
        <f t="shared" si="3"/>
        <v>#VALUE!</v>
      </c>
      <c r="H47" s="15">
        <f t="shared" si="4"/>
        <v>7975</v>
      </c>
      <c r="R47" s="2" t="str">
        <f t="array" ref="R47">IF(ISERROR(SMALL(IF(($D$2:$D$101&lt;&gt;0)*($A$2:$A$101&lt;&gt;""),$A$2:$A$101),ROW()-1)),"",INDEX($B$2:$B$101,MATCH(SMALL(IF(($D$2:$D$101&lt;&gt;0)*($A$2:$A$101&lt;&gt;""),$A$2:$A$101),ROW()-1),$A$2:$A$101,0)))</f>
        <v>article 5</v>
      </c>
    </row>
    <row r="48" spans="1:18">
      <c r="A48" s="11">
        <f t="shared" si="5"/>
        <v>47</v>
      </c>
      <c r="B48" s="12" t="s">
        <v>139</v>
      </c>
      <c r="C48" s="13">
        <v>146</v>
      </c>
      <c r="D48" s="12">
        <v>56</v>
      </c>
      <c r="E48" s="14" t="s">
        <v>34</v>
      </c>
      <c r="F48" s="14">
        <f>IF(ISERROR(VLOOKUP(B48,Facture!$A$4:$D$32,4,FALSE)),0,VLOOKUP(B48,Facture!$B$19:$C$506,2,FALSE))</f>
        <v>0</v>
      </c>
      <c r="G48" s="14" t="e">
        <f t="shared" si="3"/>
        <v>#VALUE!</v>
      </c>
      <c r="H48" s="15">
        <f t="shared" si="4"/>
        <v>8176</v>
      </c>
      <c r="R48" s="2" t="str">
        <f t="array" ref="R48">IF(ISERROR(SMALL(IF(($D$2:$D$101&lt;&gt;0)*($A$2:$A$101&lt;&gt;""),$A$2:$A$101),ROW()-1)),"",INDEX($B$2:$B$101,MATCH(SMALL(IF(($D$2:$D$101&lt;&gt;0)*($A$2:$A$101&lt;&gt;""),$A$2:$A$101),ROW()-1),$A$2:$A$101,0)))</f>
        <v>article 50</v>
      </c>
    </row>
    <row r="49" spans="1:18">
      <c r="A49" s="11">
        <f t="shared" si="5"/>
        <v>48</v>
      </c>
      <c r="B49" s="12" t="s">
        <v>140</v>
      </c>
      <c r="C49" s="13">
        <v>147</v>
      </c>
      <c r="D49" s="12">
        <v>57</v>
      </c>
      <c r="E49" s="14" t="s">
        <v>34</v>
      </c>
      <c r="F49" s="14">
        <f>IF(ISERROR(VLOOKUP(B49,Facture!$A$4:$D$32,4,FALSE)),0,VLOOKUP(B49,Facture!$B$19:$C$506,2,FALSE))</f>
        <v>0</v>
      </c>
      <c r="G49" s="14" t="e">
        <f t="shared" si="3"/>
        <v>#VALUE!</v>
      </c>
      <c r="H49" s="15">
        <f t="shared" si="4"/>
        <v>8379</v>
      </c>
      <c r="R49" s="2" t="str">
        <f t="array" ref="R49">IF(ISERROR(SMALL(IF(($D$2:$D$101&lt;&gt;0)*($A$2:$A$101&lt;&gt;""),$A$2:$A$101),ROW()-1)),"",INDEX($B$2:$B$101,MATCH(SMALL(IF(($D$2:$D$101&lt;&gt;0)*($A$2:$A$101&lt;&gt;""),$A$2:$A$101),ROW()-1),$A$2:$A$101,0)))</f>
        <v>article 51</v>
      </c>
    </row>
    <row r="50" spans="1:18">
      <c r="A50" s="11">
        <f t="shared" si="5"/>
        <v>49</v>
      </c>
      <c r="B50" s="12" t="s">
        <v>141</v>
      </c>
      <c r="C50" s="13">
        <v>148</v>
      </c>
      <c r="D50" s="12">
        <v>58</v>
      </c>
      <c r="E50" s="14" t="s">
        <v>34</v>
      </c>
      <c r="F50" s="14">
        <f>IF(ISERROR(VLOOKUP(B50,Facture!$A$4:$D$32,4,FALSE)),0,VLOOKUP(B50,Facture!$B$19:$C$506,2,FALSE))</f>
        <v>0</v>
      </c>
      <c r="G50" s="14" t="e">
        <f t="shared" si="3"/>
        <v>#VALUE!</v>
      </c>
      <c r="H50" s="15">
        <f t="shared" si="4"/>
        <v>8584</v>
      </c>
      <c r="R50" s="2" t="str">
        <f t="array" ref="R50">IF(ISERROR(SMALL(IF(($D$2:$D$101&lt;&gt;0)*($A$2:$A$101&lt;&gt;""),$A$2:$A$101),ROW()-1)),"",INDEX($B$2:$B$101,MATCH(SMALL(IF(($D$2:$D$101&lt;&gt;0)*($A$2:$A$101&lt;&gt;""),$A$2:$A$101),ROW()-1),$A$2:$A$101,0)))</f>
        <v>article 52</v>
      </c>
    </row>
    <row r="51" spans="1:18">
      <c r="A51" s="11">
        <f t="shared" si="5"/>
        <v>50</v>
      </c>
      <c r="B51" s="12" t="s">
        <v>142</v>
      </c>
      <c r="C51" s="13">
        <v>149</v>
      </c>
      <c r="D51" s="12">
        <v>59</v>
      </c>
      <c r="E51" s="14" t="s">
        <v>34</v>
      </c>
      <c r="F51" s="14">
        <f>IF(ISERROR(VLOOKUP(B51,Facture!$A$4:$D$32,4,FALSE)),0,VLOOKUP(B51,Facture!$B$19:$C$506,2,FALSE))</f>
        <v>0</v>
      </c>
      <c r="G51" s="14" t="e">
        <f t="shared" si="3"/>
        <v>#VALUE!</v>
      </c>
      <c r="H51" s="15">
        <f t="shared" si="4"/>
        <v>8791</v>
      </c>
      <c r="R51" s="2" t="str">
        <f t="array" ref="R51">IF(ISERROR(SMALL(IF(($D$2:$D$101&lt;&gt;0)*($A$2:$A$101&lt;&gt;""),$A$2:$A$101),ROW()-1)),"",INDEX($B$2:$B$101,MATCH(SMALL(IF(($D$2:$D$101&lt;&gt;0)*($A$2:$A$101&lt;&gt;""),$A$2:$A$101),ROW()-1),$A$2:$A$101,0)))</f>
        <v>article 53</v>
      </c>
    </row>
    <row r="52" spans="1:18">
      <c r="A52" s="11">
        <f t="shared" si="5"/>
        <v>51</v>
      </c>
      <c r="B52" s="12" t="s">
        <v>143</v>
      </c>
      <c r="C52" s="13">
        <v>150</v>
      </c>
      <c r="D52" s="12">
        <v>60</v>
      </c>
      <c r="E52" s="14" t="s">
        <v>34</v>
      </c>
      <c r="F52" s="14">
        <f>IF(ISERROR(VLOOKUP(B52,Facture!$A$4:$D$32,4,FALSE)),0,VLOOKUP(B52,Facture!$B$19:$C$506,2,FALSE))</f>
        <v>0</v>
      </c>
      <c r="G52" s="14" t="e">
        <f t="shared" si="3"/>
        <v>#VALUE!</v>
      </c>
      <c r="H52" s="15">
        <f t="shared" si="4"/>
        <v>9000</v>
      </c>
      <c r="R52" s="2" t="str">
        <f t="array" ref="R52">IF(ISERROR(SMALL(IF(($D$2:$D$101&lt;&gt;0)*($A$2:$A$101&lt;&gt;""),$A$2:$A$101),ROW()-1)),"",INDEX($B$2:$B$101,MATCH(SMALL(IF(($D$2:$D$101&lt;&gt;0)*($A$2:$A$101&lt;&gt;""),$A$2:$A$101),ROW()-1),$A$2:$A$101,0)))</f>
        <v>article 54</v>
      </c>
    </row>
    <row r="53" spans="1:18">
      <c r="A53" s="11">
        <f t="shared" si="5"/>
        <v>52</v>
      </c>
      <c r="B53" s="12" t="s">
        <v>144</v>
      </c>
      <c r="C53" s="13">
        <v>151</v>
      </c>
      <c r="D53" s="12">
        <v>61</v>
      </c>
      <c r="E53" s="16">
        <v>2200</v>
      </c>
      <c r="F53" s="14">
        <f>IF(ISERROR(VLOOKUP(B53,Facture!$A$4:$D$32,4,FALSE)),0,VLOOKUP(B53,Facture!$B$19:$C$506,2,FALSE))</f>
        <v>0</v>
      </c>
      <c r="G53" s="14">
        <f t="shared" si="3"/>
        <v>2200</v>
      </c>
      <c r="H53" s="15">
        <f t="shared" si="4"/>
        <v>9211</v>
      </c>
      <c r="R53" s="2" t="str">
        <f t="array" ref="R53">IF(ISERROR(SMALL(IF(($D$2:$D$101&lt;&gt;0)*($A$2:$A$101&lt;&gt;""),$A$2:$A$101),ROW()-1)),"",INDEX($B$2:$B$101,MATCH(SMALL(IF(($D$2:$D$101&lt;&gt;0)*($A$2:$A$101&lt;&gt;""),$A$2:$A$101),ROW()-1),$A$2:$A$101,0)))</f>
        <v>article 55</v>
      </c>
    </row>
    <row r="54" spans="1:18">
      <c r="A54" s="11">
        <f t="shared" si="5"/>
        <v>53</v>
      </c>
      <c r="B54" s="12" t="s">
        <v>145</v>
      </c>
      <c r="C54" s="13">
        <v>152</v>
      </c>
      <c r="D54" s="12">
        <v>62</v>
      </c>
      <c r="E54" s="16">
        <v>2200</v>
      </c>
      <c r="F54" s="14">
        <f>IF(ISERROR(VLOOKUP(B54,Facture!$A$4:$D$32,4,FALSE)),0,VLOOKUP(B54,Facture!$B$19:$C$506,2,FALSE))</f>
        <v>0</v>
      </c>
      <c r="G54" s="14">
        <f t="shared" si="3"/>
        <v>2200</v>
      </c>
      <c r="H54" s="15">
        <f t="shared" si="4"/>
        <v>9424</v>
      </c>
      <c r="R54" s="2" t="str">
        <f t="array" ref="R54">IF(ISERROR(SMALL(IF(($D$2:$D$101&lt;&gt;0)*($A$2:$A$101&lt;&gt;""),$A$2:$A$101),ROW()-1)),"",INDEX($B$2:$B$101,MATCH(SMALL(IF(($D$2:$D$101&lt;&gt;0)*($A$2:$A$101&lt;&gt;""),$A$2:$A$101),ROW()-1),$A$2:$A$101,0)))</f>
        <v>article 56</v>
      </c>
    </row>
    <row r="55" spans="1:18">
      <c r="A55" s="11">
        <f t="shared" si="5"/>
        <v>54</v>
      </c>
      <c r="B55" s="12" t="s">
        <v>146</v>
      </c>
      <c r="C55" s="13">
        <v>153</v>
      </c>
      <c r="D55" s="12">
        <v>63</v>
      </c>
      <c r="E55" s="14" t="s">
        <v>34</v>
      </c>
      <c r="F55" s="14">
        <f>IF(ISERROR(VLOOKUP(B55,Facture!$A$4:$D$32,4,FALSE)),0,VLOOKUP(B55,Facture!$B$19:$C$506,2,FALSE))</f>
        <v>0</v>
      </c>
      <c r="G55" s="14" t="e">
        <f t="shared" si="3"/>
        <v>#VALUE!</v>
      </c>
      <c r="H55" s="15">
        <f t="shared" si="4"/>
        <v>9639</v>
      </c>
      <c r="R55" s="2" t="str">
        <f t="array" ref="R55">IF(ISERROR(SMALL(IF(($D$2:$D$101&lt;&gt;0)*($A$2:$A$101&lt;&gt;""),$A$2:$A$101),ROW()-1)),"",INDEX($B$2:$B$101,MATCH(SMALL(IF(($D$2:$D$101&lt;&gt;0)*($A$2:$A$101&lt;&gt;""),$A$2:$A$101),ROW()-1),$A$2:$A$101,0)))</f>
        <v>article 57</v>
      </c>
    </row>
    <row r="56" spans="1:18">
      <c r="A56" s="11">
        <f t="shared" si="5"/>
        <v>55</v>
      </c>
      <c r="B56" s="12" t="s">
        <v>147</v>
      </c>
      <c r="C56" s="13">
        <v>154</v>
      </c>
      <c r="D56" s="12">
        <v>64</v>
      </c>
      <c r="E56" s="14" t="s">
        <v>34</v>
      </c>
      <c r="F56" s="14">
        <f>IF(ISERROR(VLOOKUP(B56,Facture!$A$4:$D$32,4,FALSE)),0,VLOOKUP(B56,Facture!$B$19:$C$506,2,FALSE))</f>
        <v>0</v>
      </c>
      <c r="G56" s="14" t="e">
        <f t="shared" si="3"/>
        <v>#VALUE!</v>
      </c>
      <c r="H56" s="15">
        <f t="shared" si="4"/>
        <v>9856</v>
      </c>
      <c r="R56" s="2" t="str">
        <f t="array" ref="R56">IF(ISERROR(SMALL(IF(($D$2:$D$101&lt;&gt;0)*($A$2:$A$101&lt;&gt;""),$A$2:$A$101),ROW()-1)),"",INDEX($B$2:$B$101,MATCH(SMALL(IF(($D$2:$D$101&lt;&gt;0)*($A$2:$A$101&lt;&gt;""),$A$2:$A$101),ROW()-1),$A$2:$A$101,0)))</f>
        <v>article 58</v>
      </c>
    </row>
    <row r="57" spans="1:18">
      <c r="A57" s="11">
        <f t="shared" si="5"/>
        <v>56</v>
      </c>
      <c r="B57" s="12" t="s">
        <v>148</v>
      </c>
      <c r="C57" s="13">
        <v>155</v>
      </c>
      <c r="D57" s="12">
        <v>65</v>
      </c>
      <c r="E57" s="14" t="s">
        <v>34</v>
      </c>
      <c r="F57" s="14">
        <f>IF(ISERROR(VLOOKUP(B57,Facture!$A$4:$D$32,4,FALSE)),0,VLOOKUP(B57,Facture!$B$19:$C$506,2,FALSE))</f>
        <v>0</v>
      </c>
      <c r="G57" s="14" t="e">
        <f t="shared" si="3"/>
        <v>#VALUE!</v>
      </c>
      <c r="H57" s="15">
        <f t="shared" si="4"/>
        <v>10075</v>
      </c>
      <c r="R57" s="2" t="str">
        <f t="array" ref="R57">IF(ISERROR(SMALL(IF(($D$2:$D$101&lt;&gt;0)*($A$2:$A$101&lt;&gt;""),$A$2:$A$101),ROW()-1)),"",INDEX($B$2:$B$101,MATCH(SMALL(IF(($D$2:$D$101&lt;&gt;0)*($A$2:$A$101&lt;&gt;""),$A$2:$A$101),ROW()-1),$A$2:$A$101,0)))</f>
        <v>article 59</v>
      </c>
    </row>
    <row r="58" spans="1:18">
      <c r="A58" s="11">
        <f t="shared" si="5"/>
        <v>57</v>
      </c>
      <c r="B58" s="12" t="s">
        <v>95</v>
      </c>
      <c r="C58" s="13">
        <v>156</v>
      </c>
      <c r="D58" s="12">
        <v>66</v>
      </c>
      <c r="E58" s="16">
        <v>2200</v>
      </c>
      <c r="F58" s="14">
        <f>IF(ISERROR(VLOOKUP(B58,Facture!$A$4:$D$32,4,FALSE)),0,VLOOKUP(B58,Facture!$B$19:$C$506,2,FALSE))</f>
        <v>0</v>
      </c>
      <c r="G58" s="14">
        <f t="shared" si="3"/>
        <v>2200</v>
      </c>
      <c r="H58" s="15">
        <f t="shared" si="4"/>
        <v>10296</v>
      </c>
      <c r="R58" s="2" t="str">
        <f t="array" ref="R58">IF(ISERROR(SMALL(IF(($D$2:$D$101&lt;&gt;0)*($A$2:$A$101&lt;&gt;""),$A$2:$A$101),ROW()-1)),"",INDEX($B$2:$B$101,MATCH(SMALL(IF(($D$2:$D$101&lt;&gt;0)*($A$2:$A$101&lt;&gt;""),$A$2:$A$101),ROW()-1),$A$2:$A$101,0)))</f>
        <v>article 6</v>
      </c>
    </row>
    <row r="59" spans="1:18">
      <c r="A59" s="11">
        <f t="shared" si="5"/>
        <v>58</v>
      </c>
      <c r="B59" s="12" t="s">
        <v>149</v>
      </c>
      <c r="C59" s="13">
        <v>157</v>
      </c>
      <c r="D59" s="12">
        <v>67</v>
      </c>
      <c r="E59" s="16">
        <v>3600</v>
      </c>
      <c r="F59" s="14">
        <f>IF(ISERROR(VLOOKUP(B59,Facture!$A$4:$D$32,4,FALSE)),0,VLOOKUP(B59,Facture!$B$19:$C$506,2,FALSE))</f>
        <v>0</v>
      </c>
      <c r="G59" s="14">
        <f t="shared" si="3"/>
        <v>3600</v>
      </c>
      <c r="H59" s="15">
        <f t="shared" si="4"/>
        <v>10519</v>
      </c>
      <c r="R59" s="2" t="str">
        <f t="array" ref="R59">IF(ISERROR(SMALL(IF(($D$2:$D$101&lt;&gt;0)*($A$2:$A$101&lt;&gt;""),$A$2:$A$101),ROW()-1)),"",INDEX($B$2:$B$101,MATCH(SMALL(IF(($D$2:$D$101&lt;&gt;0)*($A$2:$A$101&lt;&gt;""),$A$2:$A$101),ROW()-1),$A$2:$A$101,0)))</f>
        <v>article 60</v>
      </c>
    </row>
    <row r="60" spans="1:18">
      <c r="A60" s="11">
        <f t="shared" si="5"/>
        <v>59</v>
      </c>
      <c r="B60" s="12" t="s">
        <v>150</v>
      </c>
      <c r="C60" s="13">
        <v>158</v>
      </c>
      <c r="D60" s="12">
        <v>68</v>
      </c>
      <c r="E60" s="14" t="s">
        <v>34</v>
      </c>
      <c r="F60" s="14">
        <f>IF(ISERROR(VLOOKUP(B60,Facture!$A$4:$D$32,4,FALSE)),0,VLOOKUP(B60,Facture!$B$19:$C$506,2,FALSE))</f>
        <v>0</v>
      </c>
      <c r="G60" s="14" t="e">
        <f t="shared" si="3"/>
        <v>#VALUE!</v>
      </c>
      <c r="H60" s="15">
        <f t="shared" si="4"/>
        <v>10744</v>
      </c>
      <c r="R60" s="2" t="str">
        <f t="array" ref="R60">IF(ISERROR(SMALL(IF(($D$2:$D$101&lt;&gt;0)*($A$2:$A$101&lt;&gt;""),$A$2:$A$101),ROW()-1)),"",INDEX($B$2:$B$101,MATCH(SMALL(IF(($D$2:$D$101&lt;&gt;0)*($A$2:$A$101&lt;&gt;""),$A$2:$A$101),ROW()-1),$A$2:$A$101,0)))</f>
        <v>article 61</v>
      </c>
    </row>
    <row r="61" spans="1:18">
      <c r="A61" s="11">
        <f t="shared" si="5"/>
        <v>60</v>
      </c>
      <c r="B61" s="12" t="s">
        <v>151</v>
      </c>
      <c r="C61" s="13">
        <v>159</v>
      </c>
      <c r="D61" s="12">
        <v>69</v>
      </c>
      <c r="E61" s="14" t="s">
        <v>34</v>
      </c>
      <c r="F61" s="14">
        <f>IF(ISERROR(VLOOKUP(B61,Facture!$A$4:$D$32,4,FALSE)),0,VLOOKUP(B61,Facture!$B$19:$C$506,2,FALSE))</f>
        <v>0</v>
      </c>
      <c r="G61" s="14" t="e">
        <f t="shared" si="3"/>
        <v>#VALUE!</v>
      </c>
      <c r="H61" s="15">
        <f t="shared" si="4"/>
        <v>10971</v>
      </c>
      <c r="R61" s="2" t="str">
        <f t="array" ref="R61">IF(ISERROR(SMALL(IF(($D$2:$D$101&lt;&gt;0)*($A$2:$A$101&lt;&gt;""),$A$2:$A$101),ROW()-1)),"",INDEX($B$2:$B$101,MATCH(SMALL(IF(($D$2:$D$101&lt;&gt;0)*($A$2:$A$101&lt;&gt;""),$A$2:$A$101),ROW()-1),$A$2:$A$101,0)))</f>
        <v>article 62</v>
      </c>
    </row>
    <row r="62" spans="1:18">
      <c r="A62" s="11">
        <f t="shared" si="5"/>
        <v>61</v>
      </c>
      <c r="B62" s="12" t="s">
        <v>152</v>
      </c>
      <c r="C62" s="13">
        <v>160</v>
      </c>
      <c r="D62" s="12">
        <v>70</v>
      </c>
      <c r="E62" s="14" t="s">
        <v>34</v>
      </c>
      <c r="F62" s="14">
        <f>IF(ISERROR(VLOOKUP(B62,Facture!$A$4:$D$32,4,FALSE)),0,VLOOKUP(B62,Facture!$B$19:$C$506,2,FALSE))</f>
        <v>0</v>
      </c>
      <c r="G62" s="14" t="e">
        <f t="shared" si="3"/>
        <v>#VALUE!</v>
      </c>
      <c r="H62" s="15">
        <f t="shared" si="4"/>
        <v>11200</v>
      </c>
      <c r="R62" s="2" t="str">
        <f t="array" ref="R62">IF(ISERROR(SMALL(IF(($D$2:$D$101&lt;&gt;0)*($A$2:$A$101&lt;&gt;""),$A$2:$A$101),ROW()-1)),"",INDEX($B$2:$B$101,MATCH(SMALL(IF(($D$2:$D$101&lt;&gt;0)*($A$2:$A$101&lt;&gt;""),$A$2:$A$101),ROW()-1),$A$2:$A$101,0)))</f>
        <v>article 63</v>
      </c>
    </row>
    <row r="63" spans="1:18">
      <c r="A63" s="11">
        <f t="shared" si="5"/>
        <v>62</v>
      </c>
      <c r="B63" s="12" t="s">
        <v>153</v>
      </c>
      <c r="C63" s="13">
        <v>161</v>
      </c>
      <c r="D63" s="12">
        <v>71</v>
      </c>
      <c r="E63" s="14" t="s">
        <v>34</v>
      </c>
      <c r="F63" s="14">
        <f>IF(ISERROR(VLOOKUP(B63,Facture!$A$4:$D$32,4,FALSE)),0,VLOOKUP(B63,Facture!$B$19:$C$506,2,FALSE))</f>
        <v>0</v>
      </c>
      <c r="G63" s="14" t="e">
        <f t="shared" si="3"/>
        <v>#VALUE!</v>
      </c>
      <c r="H63" s="15">
        <f t="shared" si="4"/>
        <v>11431</v>
      </c>
      <c r="R63" s="2" t="str">
        <f t="array" ref="R63">IF(ISERROR(SMALL(IF(($D$2:$D$101&lt;&gt;0)*($A$2:$A$101&lt;&gt;""),$A$2:$A$101),ROW()-1)),"",INDEX($B$2:$B$101,MATCH(SMALL(IF(($D$2:$D$101&lt;&gt;0)*($A$2:$A$101&lt;&gt;""),$A$2:$A$101),ROW()-1),$A$2:$A$101,0)))</f>
        <v>article 64</v>
      </c>
    </row>
    <row r="64" spans="1:18">
      <c r="A64" s="11">
        <f t="shared" si="5"/>
        <v>63</v>
      </c>
      <c r="B64" s="12" t="s">
        <v>154</v>
      </c>
      <c r="C64" s="13">
        <v>162</v>
      </c>
      <c r="D64" s="12">
        <v>72</v>
      </c>
      <c r="E64" s="16">
        <v>3000</v>
      </c>
      <c r="F64" s="14">
        <f>IF(ISERROR(VLOOKUP(B64,Facture!$A$4:$D$32,4,FALSE)),0,VLOOKUP(B64,Facture!$B$19:$C$506,2,FALSE))</f>
        <v>0</v>
      </c>
      <c r="G64" s="14">
        <f t="shared" si="3"/>
        <v>3000</v>
      </c>
      <c r="H64" s="15">
        <f t="shared" si="4"/>
        <v>11664</v>
      </c>
      <c r="R64" s="2" t="str">
        <f t="array" ref="R64">IF(ISERROR(SMALL(IF(($D$2:$D$101&lt;&gt;0)*($A$2:$A$101&lt;&gt;""),$A$2:$A$101),ROW()-1)),"",INDEX($B$2:$B$101,MATCH(SMALL(IF(($D$2:$D$101&lt;&gt;0)*($A$2:$A$101&lt;&gt;""),$A$2:$A$101),ROW()-1),$A$2:$A$101,0)))</f>
        <v>article 65</v>
      </c>
    </row>
    <row r="65" spans="1:18">
      <c r="A65" s="11">
        <f t="shared" si="5"/>
        <v>64</v>
      </c>
      <c r="B65" s="12" t="s">
        <v>155</v>
      </c>
      <c r="C65" s="13">
        <v>163</v>
      </c>
      <c r="D65" s="12">
        <v>73</v>
      </c>
      <c r="E65" s="14" t="s">
        <v>34</v>
      </c>
      <c r="F65" s="14">
        <f>IF(ISERROR(VLOOKUP(B65,Facture!$A$4:$D$32,4,FALSE)),0,VLOOKUP(B65,Facture!$B$19:$C$506,2,FALSE))</f>
        <v>0</v>
      </c>
      <c r="G65" s="14" t="e">
        <f t="shared" si="3"/>
        <v>#VALUE!</v>
      </c>
      <c r="H65" s="15">
        <f t="shared" si="4"/>
        <v>11899</v>
      </c>
      <c r="R65" s="2" t="str">
        <f t="array" ref="R65">IF(ISERROR(SMALL(IF(($D$2:$D$101&lt;&gt;0)*($A$2:$A$101&lt;&gt;""),$A$2:$A$101),ROW()-1)),"",INDEX($B$2:$B$101,MATCH(SMALL(IF(($D$2:$D$101&lt;&gt;0)*($A$2:$A$101&lt;&gt;""),$A$2:$A$101),ROW()-1),$A$2:$A$101,0)))</f>
        <v>article 66</v>
      </c>
    </row>
    <row r="66" spans="1:18">
      <c r="A66" s="11">
        <f t="shared" si="5"/>
        <v>65</v>
      </c>
      <c r="B66" s="12" t="s">
        <v>156</v>
      </c>
      <c r="C66" s="13">
        <v>164</v>
      </c>
      <c r="D66" s="12">
        <v>74</v>
      </c>
      <c r="E66" s="16">
        <v>3000</v>
      </c>
      <c r="F66" s="14">
        <f>IF(ISERROR(VLOOKUP(B66,Facture!$A$4:$D$32,4,FALSE)),0,VLOOKUP(B66,Facture!$B$19:$C$506,2,FALSE))</f>
        <v>0</v>
      </c>
      <c r="G66" s="14">
        <f t="shared" ref="G66:G74" si="6">E66-F66</f>
        <v>3000</v>
      </c>
      <c r="H66" s="15">
        <f t="shared" ref="H66:H101" si="7">D66*C66</f>
        <v>12136</v>
      </c>
      <c r="R66" s="2" t="str">
        <f t="array" ref="R66">IF(ISERROR(SMALL(IF(($D$2:$D$101&lt;&gt;0)*($A$2:$A$101&lt;&gt;""),$A$2:$A$101),ROW()-1)),"",INDEX($B$2:$B$101,MATCH(SMALL(IF(($D$2:$D$101&lt;&gt;0)*($A$2:$A$101&lt;&gt;""),$A$2:$A$101),ROW()-1),$A$2:$A$101,0)))</f>
        <v>article 67</v>
      </c>
    </row>
    <row r="67" spans="1:18">
      <c r="A67" s="11">
        <f t="shared" ref="A67:A101" si="8">A66+1</f>
        <v>66</v>
      </c>
      <c r="B67" s="12" t="s">
        <v>157</v>
      </c>
      <c r="C67" s="13">
        <v>165</v>
      </c>
      <c r="D67" s="12">
        <v>75</v>
      </c>
      <c r="E67" s="14" t="s">
        <v>34</v>
      </c>
      <c r="F67" s="14">
        <f>IF(ISERROR(VLOOKUP(B67,Facture!$A$4:$D$32,4,FALSE)),0,VLOOKUP(B67,Facture!$B$19:$C$506,2,FALSE))</f>
        <v>0</v>
      </c>
      <c r="G67" s="14" t="e">
        <f t="shared" si="6"/>
        <v>#VALUE!</v>
      </c>
      <c r="H67" s="15">
        <f t="shared" si="7"/>
        <v>12375</v>
      </c>
      <c r="R67" s="2" t="str">
        <f t="array" ref="R67">IF(ISERROR(SMALL(IF(($D$2:$D$101&lt;&gt;0)*($A$2:$A$101&lt;&gt;""),$A$2:$A$101),ROW()-1)),"",INDEX($B$2:$B$101,MATCH(SMALL(IF(($D$2:$D$101&lt;&gt;0)*($A$2:$A$101&lt;&gt;""),$A$2:$A$101),ROW()-1),$A$2:$A$101,0)))</f>
        <v>article 68</v>
      </c>
    </row>
    <row r="68" spans="1:18">
      <c r="A68" s="11">
        <f t="shared" si="8"/>
        <v>67</v>
      </c>
      <c r="B68" s="12" t="s">
        <v>158</v>
      </c>
      <c r="C68" s="13">
        <v>166</v>
      </c>
      <c r="D68" s="12">
        <v>76</v>
      </c>
      <c r="E68" s="16">
        <v>1100</v>
      </c>
      <c r="F68" s="14">
        <f>IF(ISERROR(VLOOKUP(B68,Facture!$A$4:$D$32,4,FALSE)),0,VLOOKUP(B68,Facture!$B$19:$C$506,2,FALSE))</f>
        <v>0</v>
      </c>
      <c r="G68" s="14">
        <f t="shared" si="6"/>
        <v>1100</v>
      </c>
      <c r="H68" s="15">
        <f t="shared" si="7"/>
        <v>12616</v>
      </c>
      <c r="R68" s="2" t="str">
        <f t="array" ref="R68">IF(ISERROR(SMALL(IF(($D$2:$D$101&lt;&gt;0)*($A$2:$A$101&lt;&gt;""),$A$2:$A$101),ROW()-1)),"",INDEX($B$2:$B$101,MATCH(SMALL(IF(($D$2:$D$101&lt;&gt;0)*($A$2:$A$101&lt;&gt;""),$A$2:$A$101),ROW()-1),$A$2:$A$101,0)))</f>
        <v>article 69</v>
      </c>
    </row>
    <row r="69" spans="1:18">
      <c r="A69" s="11">
        <f t="shared" si="8"/>
        <v>68</v>
      </c>
      <c r="B69" s="12" t="s">
        <v>96</v>
      </c>
      <c r="C69" s="13">
        <v>167</v>
      </c>
      <c r="D69" s="12">
        <v>77</v>
      </c>
      <c r="E69" s="14" t="s">
        <v>34</v>
      </c>
      <c r="F69" s="14">
        <f>IF(ISERROR(VLOOKUP(B69,Facture!$A$4:$D$32,4,FALSE)),0,VLOOKUP(B69,Facture!$B$19:$C$506,2,FALSE))</f>
        <v>0</v>
      </c>
      <c r="G69" s="14" t="e">
        <f t="shared" si="6"/>
        <v>#VALUE!</v>
      </c>
      <c r="H69" s="15">
        <f t="shared" si="7"/>
        <v>12859</v>
      </c>
      <c r="R69" s="2" t="str">
        <f t="array" ref="R69">IF(ISERROR(SMALL(IF(($D$2:$D$101&lt;&gt;0)*($A$2:$A$101&lt;&gt;""),$A$2:$A$101),ROW()-1)),"",INDEX($B$2:$B$101,MATCH(SMALL(IF(($D$2:$D$101&lt;&gt;0)*($A$2:$A$101&lt;&gt;""),$A$2:$A$101),ROW()-1),$A$2:$A$101,0)))</f>
        <v>article 7</v>
      </c>
    </row>
    <row r="70" spans="1:18">
      <c r="A70" s="11">
        <f t="shared" si="8"/>
        <v>69</v>
      </c>
      <c r="B70" s="12" t="s">
        <v>159</v>
      </c>
      <c r="C70" s="13">
        <v>168</v>
      </c>
      <c r="D70" s="12">
        <v>78</v>
      </c>
      <c r="E70" s="14" t="s">
        <v>34</v>
      </c>
      <c r="F70" s="14">
        <f>IF(ISERROR(VLOOKUP(B70,Facture!$A$4:$D$32,4,FALSE)),0,VLOOKUP(B70,Facture!$B$19:$C$506,2,FALSE))</f>
        <v>0</v>
      </c>
      <c r="G70" s="14" t="e">
        <f t="shared" si="6"/>
        <v>#VALUE!</v>
      </c>
      <c r="H70" s="15">
        <f t="shared" si="7"/>
        <v>13104</v>
      </c>
      <c r="R70" s="2" t="str">
        <f t="array" ref="R70">IF(ISERROR(SMALL(IF(($D$2:$D$101&lt;&gt;0)*($A$2:$A$101&lt;&gt;""),$A$2:$A$101),ROW()-1)),"",INDEX($B$2:$B$101,MATCH(SMALL(IF(($D$2:$D$101&lt;&gt;0)*($A$2:$A$101&lt;&gt;""),$A$2:$A$101),ROW()-1),$A$2:$A$101,0)))</f>
        <v>article 70</v>
      </c>
    </row>
    <row r="71" spans="1:18">
      <c r="A71" s="11">
        <f t="shared" si="8"/>
        <v>70</v>
      </c>
      <c r="B71" s="12" t="s">
        <v>160</v>
      </c>
      <c r="C71" s="13">
        <v>169</v>
      </c>
      <c r="D71" s="12">
        <v>79</v>
      </c>
      <c r="E71" s="14" t="s">
        <v>34</v>
      </c>
      <c r="F71" s="14">
        <f>IF(ISERROR(VLOOKUP(B71,Facture!$A$4:$D$32,4,FALSE)),0,VLOOKUP(B71,Facture!$B$19:$C$506,2,FALSE))</f>
        <v>0</v>
      </c>
      <c r="G71" s="14" t="e">
        <f t="shared" si="6"/>
        <v>#VALUE!</v>
      </c>
      <c r="H71" s="15">
        <f t="shared" si="7"/>
        <v>13351</v>
      </c>
      <c r="R71" s="2" t="str">
        <f t="array" ref="R71">IF(ISERROR(SMALL(IF(($D$2:$D$101&lt;&gt;0)*($A$2:$A$101&lt;&gt;""),$A$2:$A$101),ROW()-1)),"",INDEX($B$2:$B$101,MATCH(SMALL(IF(($D$2:$D$101&lt;&gt;0)*($A$2:$A$101&lt;&gt;""),$A$2:$A$101),ROW()-1),$A$2:$A$101,0)))</f>
        <v>article 71</v>
      </c>
    </row>
    <row r="72" spans="1:18">
      <c r="A72" s="11">
        <f t="shared" si="8"/>
        <v>71</v>
      </c>
      <c r="B72" s="12" t="s">
        <v>161</v>
      </c>
      <c r="C72" s="13">
        <v>170</v>
      </c>
      <c r="D72" s="12">
        <v>80</v>
      </c>
      <c r="E72" s="16">
        <v>1800</v>
      </c>
      <c r="F72" s="14">
        <f>IF(ISERROR(VLOOKUP(B72,Facture!$A$4:$D$32,4,FALSE)),0,VLOOKUP(B72,Facture!$B$19:$C$506,2,FALSE))</f>
        <v>0</v>
      </c>
      <c r="G72" s="14">
        <f t="shared" si="6"/>
        <v>1800</v>
      </c>
      <c r="H72" s="15">
        <f t="shared" si="7"/>
        <v>13600</v>
      </c>
      <c r="R72" s="2" t="str">
        <f t="array" ref="R72">IF(ISERROR(SMALL(IF(($D$2:$D$101&lt;&gt;0)*($A$2:$A$101&lt;&gt;""),$A$2:$A$101),ROW()-1)),"",INDEX($B$2:$B$101,MATCH(SMALL(IF(($D$2:$D$101&lt;&gt;0)*($A$2:$A$101&lt;&gt;""),$A$2:$A$101),ROW()-1),$A$2:$A$101,0)))</f>
        <v>article 72</v>
      </c>
    </row>
    <row r="73" spans="1:18">
      <c r="A73" s="11">
        <f t="shared" si="8"/>
        <v>72</v>
      </c>
      <c r="B73" s="12" t="s">
        <v>162</v>
      </c>
      <c r="C73" s="13">
        <v>171</v>
      </c>
      <c r="D73" s="12">
        <v>81</v>
      </c>
      <c r="E73" s="16">
        <v>4200</v>
      </c>
      <c r="F73" s="14">
        <f>IF(ISERROR(VLOOKUP(B73,Facture!$A$4:$D$32,4,FALSE)),0,VLOOKUP(B73,Facture!$B$19:$C$506,2,FALSE))</f>
        <v>0</v>
      </c>
      <c r="G73" s="14">
        <f t="shared" si="6"/>
        <v>4200</v>
      </c>
      <c r="H73" s="15">
        <f t="shared" si="7"/>
        <v>13851</v>
      </c>
      <c r="R73" s="2" t="str">
        <f t="array" ref="R73">IF(ISERROR(SMALL(IF(($D$2:$D$101&lt;&gt;0)*($A$2:$A$101&lt;&gt;""),$A$2:$A$101),ROW()-1)),"",INDEX($B$2:$B$101,MATCH(SMALL(IF(($D$2:$D$101&lt;&gt;0)*($A$2:$A$101&lt;&gt;""),$A$2:$A$101),ROW()-1),$A$2:$A$101,0)))</f>
        <v>article 73</v>
      </c>
    </row>
    <row r="74" spans="1:18">
      <c r="A74" s="11">
        <f t="shared" si="8"/>
        <v>73</v>
      </c>
      <c r="B74" s="12" t="s">
        <v>163</v>
      </c>
      <c r="C74" s="13">
        <v>172</v>
      </c>
      <c r="D74" s="12">
        <v>82</v>
      </c>
      <c r="E74" s="14" t="s">
        <v>34</v>
      </c>
      <c r="F74" s="14">
        <f>IF(ISERROR(VLOOKUP(B74,Facture!$A$4:$D$32,4,FALSE)),0,VLOOKUP(B74,Facture!$B$19:$C$506,2,FALSE))</f>
        <v>0</v>
      </c>
      <c r="G74" s="14" t="e">
        <f t="shared" si="6"/>
        <v>#VALUE!</v>
      </c>
      <c r="H74" s="15">
        <f t="shared" si="7"/>
        <v>14104</v>
      </c>
      <c r="R74" s="2" t="str">
        <f t="array" ref="R74">IF(ISERROR(SMALL(IF(($D$2:$D$101&lt;&gt;0)*($A$2:$A$101&lt;&gt;""),$A$2:$A$101),ROW()-1)),"",INDEX($B$2:$B$101,MATCH(SMALL(IF(($D$2:$D$101&lt;&gt;0)*($A$2:$A$101&lt;&gt;""),$A$2:$A$101),ROW()-1),$A$2:$A$101,0)))</f>
        <v>article 74</v>
      </c>
    </row>
    <row r="75" spans="1:18">
      <c r="A75" s="11">
        <f t="shared" si="8"/>
        <v>74</v>
      </c>
      <c r="B75" s="12" t="s">
        <v>164</v>
      </c>
      <c r="C75" s="13">
        <v>173</v>
      </c>
      <c r="D75" s="12">
        <v>83</v>
      </c>
      <c r="E75" s="87"/>
      <c r="F75" s="87"/>
      <c r="G75" s="87"/>
      <c r="H75" s="15">
        <f t="shared" si="7"/>
        <v>14359</v>
      </c>
      <c r="R75" s="2" t="str">
        <f t="array" ref="R75">IF(ISERROR(SMALL(IF(($D$2:$D$101&lt;&gt;0)*($A$2:$A$101&lt;&gt;""),$A$2:$A$101),ROW()-1)),"",INDEX($B$2:$B$101,MATCH(SMALL(IF(($D$2:$D$101&lt;&gt;0)*($A$2:$A$101&lt;&gt;""),$A$2:$A$101),ROW()-1),$A$2:$A$101,0)))</f>
        <v>article 75</v>
      </c>
    </row>
    <row r="76" spans="1:18">
      <c r="A76" s="11">
        <f t="shared" si="8"/>
        <v>75</v>
      </c>
      <c r="B76" s="12" t="s">
        <v>165</v>
      </c>
      <c r="C76" s="13">
        <v>174</v>
      </c>
      <c r="D76" s="12">
        <v>84</v>
      </c>
      <c r="E76" s="16">
        <v>1800</v>
      </c>
      <c r="F76" s="14">
        <f>IF(ISERROR(VLOOKUP(B76,Facture!$A$4:$D$32,4,FALSE)),0,VLOOKUP(B76,Facture!$B$19:$C$506,2,FALSE))</f>
        <v>0</v>
      </c>
      <c r="G76" s="14">
        <f t="shared" ref="G76:G84" si="9">E76-F76</f>
        <v>1800</v>
      </c>
      <c r="H76" s="15">
        <f t="shared" si="7"/>
        <v>14616</v>
      </c>
      <c r="R76" s="2" t="str">
        <f t="array" ref="R76">IF(ISERROR(SMALL(IF(($D$2:$D$101&lt;&gt;0)*($A$2:$A$101&lt;&gt;""),$A$2:$A$101),ROW()-1)),"",INDEX($B$2:$B$101,MATCH(SMALL(IF(($D$2:$D$101&lt;&gt;0)*($A$2:$A$101&lt;&gt;""),$A$2:$A$101),ROW()-1),$A$2:$A$101,0)))</f>
        <v>article 76</v>
      </c>
    </row>
    <row r="77" spans="1:18">
      <c r="A77" s="11">
        <f t="shared" si="8"/>
        <v>76</v>
      </c>
      <c r="B77" s="12" t="s">
        <v>166</v>
      </c>
      <c r="C77" s="13">
        <v>175</v>
      </c>
      <c r="D77" s="12">
        <v>85</v>
      </c>
      <c r="E77" s="16">
        <v>3600</v>
      </c>
      <c r="F77" s="14">
        <f>IF(ISERROR(VLOOKUP(B77,Facture!$A$4:$D$32,4,FALSE)),0,VLOOKUP(B77,Facture!$B$19:$C$506,2,FALSE))</f>
        <v>0</v>
      </c>
      <c r="G77" s="14">
        <f t="shared" si="9"/>
        <v>3600</v>
      </c>
      <c r="H77" s="15">
        <f t="shared" si="7"/>
        <v>14875</v>
      </c>
      <c r="R77" s="2" t="str">
        <f t="array" ref="R77">IF(ISERROR(SMALL(IF(($D$2:$D$101&lt;&gt;0)*($A$2:$A$101&lt;&gt;""),$A$2:$A$101),ROW()-1)),"",INDEX($B$2:$B$101,MATCH(SMALL(IF(($D$2:$D$101&lt;&gt;0)*($A$2:$A$101&lt;&gt;""),$A$2:$A$101),ROW()-1),$A$2:$A$101,0)))</f>
        <v>article 77</v>
      </c>
    </row>
    <row r="78" spans="1:18">
      <c r="A78" s="11">
        <f t="shared" si="8"/>
        <v>77</v>
      </c>
      <c r="B78" s="12" t="s">
        <v>167</v>
      </c>
      <c r="C78" s="13">
        <v>176</v>
      </c>
      <c r="D78" s="12">
        <v>86</v>
      </c>
      <c r="E78" s="14"/>
      <c r="F78" s="14">
        <f>IF(ISERROR(VLOOKUP(B78,Facture!$A$4:$D$32,4,FALSE)),0,VLOOKUP(B78,Facture!$B$19:$C$506,2,FALSE))</f>
        <v>0</v>
      </c>
      <c r="G78" s="14">
        <f t="shared" si="9"/>
        <v>0</v>
      </c>
      <c r="H78" s="15">
        <f t="shared" si="7"/>
        <v>15136</v>
      </c>
      <c r="R78" s="2" t="str">
        <f t="array" ref="R78">IF(ISERROR(SMALL(IF(($D$2:$D$101&lt;&gt;0)*($A$2:$A$101&lt;&gt;""),$A$2:$A$101),ROW()-1)),"",INDEX($B$2:$B$101,MATCH(SMALL(IF(($D$2:$D$101&lt;&gt;0)*($A$2:$A$101&lt;&gt;""),$A$2:$A$101),ROW()-1),$A$2:$A$101,0)))</f>
        <v>article 78</v>
      </c>
    </row>
    <row r="79" spans="1:18">
      <c r="A79" s="11">
        <f t="shared" si="8"/>
        <v>78</v>
      </c>
      <c r="B79" s="12" t="s">
        <v>168</v>
      </c>
      <c r="C79" s="13">
        <v>177</v>
      </c>
      <c r="D79" s="12">
        <v>87</v>
      </c>
      <c r="E79" s="16">
        <v>2500</v>
      </c>
      <c r="F79" s="14">
        <f>IF(ISERROR(VLOOKUP(B79,Facture!$A$4:$D$32,4,FALSE)),0,VLOOKUP(B79,Facture!$B$19:$C$506,2,FALSE))</f>
        <v>0</v>
      </c>
      <c r="G79" s="14">
        <f t="shared" si="9"/>
        <v>2500</v>
      </c>
      <c r="H79" s="15">
        <f t="shared" si="7"/>
        <v>15399</v>
      </c>
      <c r="R79" s="2" t="str">
        <f t="array" ref="R79">IF(ISERROR(SMALL(IF(($D$2:$D$101&lt;&gt;0)*($A$2:$A$101&lt;&gt;""),$A$2:$A$101),ROW()-1)),"",INDEX($B$2:$B$101,MATCH(SMALL(IF(($D$2:$D$101&lt;&gt;0)*($A$2:$A$101&lt;&gt;""),$A$2:$A$101),ROW()-1),$A$2:$A$101,0)))</f>
        <v>article 79</v>
      </c>
    </row>
    <row r="80" spans="1:18">
      <c r="A80" s="11">
        <f t="shared" si="8"/>
        <v>79</v>
      </c>
      <c r="B80" s="12" t="s">
        <v>97</v>
      </c>
      <c r="C80" s="13">
        <v>178</v>
      </c>
      <c r="D80" s="12">
        <v>88</v>
      </c>
      <c r="E80" s="14" t="s">
        <v>34</v>
      </c>
      <c r="F80" s="14">
        <f>IF(ISERROR(VLOOKUP(B80,Facture!$A$4:$D$32,4,FALSE)),0,VLOOKUP(B80,Facture!$B$19:$C$506,2,FALSE))</f>
        <v>0</v>
      </c>
      <c r="G80" s="14" t="e">
        <f t="shared" si="9"/>
        <v>#VALUE!</v>
      </c>
      <c r="H80" s="15">
        <f t="shared" si="7"/>
        <v>15664</v>
      </c>
      <c r="R80" s="2" t="str">
        <f t="array" ref="R80">IF(ISERROR(SMALL(IF(($D$2:$D$101&lt;&gt;0)*($A$2:$A$101&lt;&gt;""),$A$2:$A$101),ROW()-1)),"",INDEX($B$2:$B$101,MATCH(SMALL(IF(($D$2:$D$101&lt;&gt;0)*($A$2:$A$101&lt;&gt;""),$A$2:$A$101),ROW()-1),$A$2:$A$101,0)))</f>
        <v>article 8</v>
      </c>
    </row>
    <row r="81" spans="1:18">
      <c r="A81" s="11">
        <f t="shared" si="8"/>
        <v>80</v>
      </c>
      <c r="B81" s="12" t="s">
        <v>169</v>
      </c>
      <c r="C81" s="13">
        <v>179</v>
      </c>
      <c r="D81" s="12">
        <v>89</v>
      </c>
      <c r="E81" s="16">
        <v>3000</v>
      </c>
      <c r="F81" s="14">
        <f>IF(ISERROR(VLOOKUP(B81,Facture!$A$4:$D$32,4,FALSE)),0,VLOOKUP(B81,Facture!$B$19:$C$506,2,FALSE))</f>
        <v>0</v>
      </c>
      <c r="G81" s="14">
        <f t="shared" si="9"/>
        <v>3000</v>
      </c>
      <c r="H81" s="15">
        <f t="shared" si="7"/>
        <v>15931</v>
      </c>
      <c r="R81" s="2" t="str">
        <f t="array" ref="R81">IF(ISERROR(SMALL(IF(($D$2:$D$101&lt;&gt;0)*($A$2:$A$101&lt;&gt;""),$A$2:$A$101),ROW()-1)),"",INDEX($B$2:$B$101,MATCH(SMALL(IF(($D$2:$D$101&lt;&gt;0)*($A$2:$A$101&lt;&gt;""),$A$2:$A$101),ROW()-1),$A$2:$A$101,0)))</f>
        <v>article 80</v>
      </c>
    </row>
    <row r="82" spans="1:18">
      <c r="A82" s="11">
        <f t="shared" si="8"/>
        <v>81</v>
      </c>
      <c r="B82" s="12" t="s">
        <v>170</v>
      </c>
      <c r="C82" s="13">
        <v>180</v>
      </c>
      <c r="D82" s="12">
        <v>90</v>
      </c>
      <c r="E82" s="14" t="s">
        <v>34</v>
      </c>
      <c r="F82" s="14">
        <f>IF(ISERROR(VLOOKUP(B82,Facture!$A$4:$D$32,4,FALSE)),0,VLOOKUP(B82,Facture!$B$19:$C$506,2,FALSE))</f>
        <v>0</v>
      </c>
      <c r="G82" s="14" t="e">
        <f t="shared" si="9"/>
        <v>#VALUE!</v>
      </c>
      <c r="H82" s="15">
        <f t="shared" si="7"/>
        <v>16200</v>
      </c>
      <c r="R82" s="2" t="str">
        <f t="array" ref="R82">IF(ISERROR(SMALL(IF(($D$2:$D$101&lt;&gt;0)*($A$2:$A$101&lt;&gt;""),$A$2:$A$101),ROW()-1)),"",INDEX($B$2:$B$101,MATCH(SMALL(IF(($D$2:$D$101&lt;&gt;0)*($A$2:$A$101&lt;&gt;""),$A$2:$A$101),ROW()-1),$A$2:$A$101,0)))</f>
        <v>article 81</v>
      </c>
    </row>
    <row r="83" spans="1:18">
      <c r="A83" s="11">
        <f t="shared" si="8"/>
        <v>82</v>
      </c>
      <c r="B83" s="12" t="s">
        <v>171</v>
      </c>
      <c r="C83" s="13">
        <v>181</v>
      </c>
      <c r="D83" s="12">
        <v>91</v>
      </c>
      <c r="E83" s="14" t="s">
        <v>34</v>
      </c>
      <c r="F83" s="14">
        <f>IF(ISERROR(VLOOKUP(B83,Facture!$A$4:$D$32,4,FALSE)),0,VLOOKUP(B83,Facture!$B$19:$C$506,2,FALSE))</f>
        <v>0</v>
      </c>
      <c r="G83" s="14" t="e">
        <f t="shared" si="9"/>
        <v>#VALUE!</v>
      </c>
      <c r="H83" s="15">
        <f t="shared" si="7"/>
        <v>16471</v>
      </c>
      <c r="R83" s="2" t="str">
        <f t="array" ref="R83">IF(ISERROR(SMALL(IF(($D$2:$D$101&lt;&gt;0)*($A$2:$A$101&lt;&gt;""),$A$2:$A$101),ROW()-1)),"",INDEX($B$2:$B$101,MATCH(SMALL(IF(($D$2:$D$101&lt;&gt;0)*($A$2:$A$101&lt;&gt;""),$A$2:$A$101),ROW()-1),$A$2:$A$101,0)))</f>
        <v>article 82</v>
      </c>
    </row>
    <row r="84" spans="1:18">
      <c r="A84" s="11">
        <f t="shared" si="8"/>
        <v>83</v>
      </c>
      <c r="B84" s="12" t="s">
        <v>172</v>
      </c>
      <c r="C84" s="13">
        <v>182</v>
      </c>
      <c r="D84" s="12">
        <v>92</v>
      </c>
      <c r="E84" s="14" t="s">
        <v>34</v>
      </c>
      <c r="F84" s="14">
        <f>IF(ISERROR(VLOOKUP(B84,Facture!$A$4:$D$32,4,FALSE)),0,VLOOKUP(B84,Facture!$B$19:$C$506,2,FALSE))</f>
        <v>0</v>
      </c>
      <c r="G84" s="14" t="e">
        <f t="shared" si="9"/>
        <v>#VALUE!</v>
      </c>
      <c r="H84" s="15">
        <f t="shared" si="7"/>
        <v>16744</v>
      </c>
      <c r="R84" s="2" t="str">
        <f t="array" ref="R84">IF(ISERROR(SMALL(IF(($D$2:$D$101&lt;&gt;0)*($A$2:$A$101&lt;&gt;""),$A$2:$A$101),ROW()-1)),"",INDEX($B$2:$B$101,MATCH(SMALL(IF(($D$2:$D$101&lt;&gt;0)*($A$2:$A$101&lt;&gt;""),$A$2:$A$101),ROW()-1),$A$2:$A$101,0)))</f>
        <v>article 83</v>
      </c>
    </row>
    <row r="85" spans="1:18">
      <c r="A85" s="87">
        <f t="shared" si="8"/>
        <v>84</v>
      </c>
      <c r="B85" s="12" t="s">
        <v>173</v>
      </c>
      <c r="C85" s="13">
        <v>183</v>
      </c>
      <c r="D85" s="12">
        <v>93</v>
      </c>
      <c r="E85" s="87"/>
      <c r="F85" s="87"/>
      <c r="G85" s="87"/>
      <c r="H85" s="15">
        <f t="shared" si="7"/>
        <v>17019</v>
      </c>
      <c r="R85" s="2" t="str">
        <f t="array" ref="R85">IF(ISERROR(SMALL(IF(($D$2:$D$101&lt;&gt;0)*($A$2:$A$101&lt;&gt;""),$A$2:$A$101),ROW()-1)),"",INDEX($B$2:$B$101,MATCH(SMALL(IF(($D$2:$D$101&lt;&gt;0)*($A$2:$A$101&lt;&gt;""),$A$2:$A$101),ROW()-1),$A$2:$A$101,0)))</f>
        <v>article 84</v>
      </c>
    </row>
    <row r="86" spans="1:18">
      <c r="A86" s="11">
        <f t="shared" si="8"/>
        <v>85</v>
      </c>
      <c r="B86" s="12" t="s">
        <v>174</v>
      </c>
      <c r="C86" s="13">
        <v>184</v>
      </c>
      <c r="D86" s="12">
        <v>94</v>
      </c>
      <c r="E86" s="14" t="s">
        <v>34</v>
      </c>
      <c r="F86" s="14">
        <f>IF(ISERROR(VLOOKUP(B86,Facture!$A$4:$D$32,4,FALSE)),0,VLOOKUP(B86,Facture!$B$19:$C$506,2,FALSE))</f>
        <v>0</v>
      </c>
      <c r="G86" s="14" t="e">
        <f t="shared" ref="G86:G101" si="10">E86-F86</f>
        <v>#VALUE!</v>
      </c>
      <c r="H86" s="15">
        <f t="shared" si="7"/>
        <v>17296</v>
      </c>
      <c r="R86" s="2" t="str">
        <f t="array" ref="R86">IF(ISERROR(SMALL(IF(($D$2:$D$101&lt;&gt;0)*($A$2:$A$101&lt;&gt;""),$A$2:$A$101),ROW()-1)),"",INDEX($B$2:$B$101,MATCH(SMALL(IF(($D$2:$D$101&lt;&gt;0)*($A$2:$A$101&lt;&gt;""),$A$2:$A$101),ROW()-1),$A$2:$A$101,0)))</f>
        <v>article 85</v>
      </c>
    </row>
    <row r="87" spans="1:18">
      <c r="A87" s="11">
        <f t="shared" si="8"/>
        <v>86</v>
      </c>
      <c r="B87" s="12" t="s">
        <v>175</v>
      </c>
      <c r="C87" s="13">
        <v>185</v>
      </c>
      <c r="D87" s="12">
        <v>95</v>
      </c>
      <c r="E87" s="14" t="s">
        <v>34</v>
      </c>
      <c r="F87" s="14">
        <f>IF(ISERROR(VLOOKUP(B87,Facture!$A$4:$D$32,4,FALSE)),0,VLOOKUP(B87,Facture!$B$19:$C$506,2,FALSE))</f>
        <v>0</v>
      </c>
      <c r="G87" s="14" t="e">
        <f t="shared" si="10"/>
        <v>#VALUE!</v>
      </c>
      <c r="H87" s="15">
        <f t="shared" si="7"/>
        <v>17575</v>
      </c>
      <c r="R87" s="2" t="str">
        <f t="array" ref="R87">IF(ISERROR(SMALL(IF(($D$2:$D$101&lt;&gt;0)*($A$2:$A$101&lt;&gt;""),$A$2:$A$101),ROW()-1)),"",INDEX($B$2:$B$101,MATCH(SMALL(IF(($D$2:$D$101&lt;&gt;0)*($A$2:$A$101&lt;&gt;""),$A$2:$A$101),ROW()-1),$A$2:$A$101,0)))</f>
        <v>article 86</v>
      </c>
    </row>
    <row r="88" spans="1:18">
      <c r="A88" s="11">
        <f t="shared" si="8"/>
        <v>87</v>
      </c>
      <c r="B88" s="12" t="s">
        <v>176</v>
      </c>
      <c r="C88" s="13">
        <v>186</v>
      </c>
      <c r="D88" s="12">
        <v>96</v>
      </c>
      <c r="E88" s="14" t="s">
        <v>34</v>
      </c>
      <c r="F88" s="14">
        <f>IF(ISERROR(VLOOKUP(B88,Facture!$A$4:$D$32,4,FALSE)),0,VLOOKUP(B88,Facture!$B$19:$C$506,2,FALSE))</f>
        <v>0</v>
      </c>
      <c r="G88" s="14" t="e">
        <f t="shared" si="10"/>
        <v>#VALUE!</v>
      </c>
      <c r="H88" s="15">
        <f t="shared" si="7"/>
        <v>17856</v>
      </c>
      <c r="R88" s="2" t="str">
        <f t="array" ref="R88">IF(ISERROR(SMALL(IF(($D$2:$D$101&lt;&gt;0)*($A$2:$A$101&lt;&gt;""),$A$2:$A$101),ROW()-1)),"",INDEX($B$2:$B$101,MATCH(SMALL(IF(($D$2:$D$101&lt;&gt;0)*($A$2:$A$101&lt;&gt;""),$A$2:$A$101),ROW()-1),$A$2:$A$101,0)))</f>
        <v>article 87</v>
      </c>
    </row>
    <row r="89" spans="1:18">
      <c r="A89" s="11">
        <f t="shared" si="8"/>
        <v>88</v>
      </c>
      <c r="B89" s="12" t="s">
        <v>177</v>
      </c>
      <c r="C89" s="13">
        <v>187</v>
      </c>
      <c r="D89" s="12">
        <v>97</v>
      </c>
      <c r="E89" s="16">
        <v>2100</v>
      </c>
      <c r="F89" s="14">
        <f>IF(ISERROR(VLOOKUP(B89,Facture!$A$4:$D$32,4,FALSE)),0,VLOOKUP(B89,Facture!$B$19:$C$506,2,FALSE))</f>
        <v>0</v>
      </c>
      <c r="G89" s="14">
        <f t="shared" si="10"/>
        <v>2100</v>
      </c>
      <c r="H89" s="15">
        <f t="shared" si="7"/>
        <v>18139</v>
      </c>
      <c r="R89" s="2" t="str">
        <f t="array" ref="R89">IF(ISERROR(SMALL(IF(($D$2:$D$101&lt;&gt;0)*($A$2:$A$101&lt;&gt;""),$A$2:$A$101),ROW()-1)),"",INDEX($B$2:$B$101,MATCH(SMALL(IF(($D$2:$D$101&lt;&gt;0)*($A$2:$A$101&lt;&gt;""),$A$2:$A$101),ROW()-1),$A$2:$A$101,0)))</f>
        <v>article 88</v>
      </c>
    </row>
    <row r="90" spans="1:18">
      <c r="A90" s="11">
        <f t="shared" si="8"/>
        <v>89</v>
      </c>
      <c r="B90" s="12" t="s">
        <v>178</v>
      </c>
      <c r="C90" s="13">
        <v>188</v>
      </c>
      <c r="D90" s="12">
        <v>98</v>
      </c>
      <c r="E90" s="16">
        <v>7200</v>
      </c>
      <c r="F90" s="14">
        <f>IF(ISERROR(VLOOKUP(B90,Facture!$A$4:$D$32,4,FALSE)),0,VLOOKUP(B90,Facture!$B$19:$C$506,2,FALSE))</f>
        <v>0</v>
      </c>
      <c r="G90" s="14">
        <f t="shared" si="10"/>
        <v>7200</v>
      </c>
      <c r="H90" s="15">
        <f t="shared" si="7"/>
        <v>18424</v>
      </c>
      <c r="R90" s="2" t="str">
        <f t="array" ref="R90">IF(ISERROR(SMALL(IF(($D$2:$D$101&lt;&gt;0)*($A$2:$A$101&lt;&gt;""),$A$2:$A$101),ROW()-1)),"",INDEX($B$2:$B$101,MATCH(SMALL(IF(($D$2:$D$101&lt;&gt;0)*($A$2:$A$101&lt;&gt;""),$A$2:$A$101),ROW()-1),$A$2:$A$101,0)))</f>
        <v>article 89</v>
      </c>
    </row>
    <row r="91" spans="1:18">
      <c r="A91" s="11">
        <f t="shared" si="8"/>
        <v>90</v>
      </c>
      <c r="B91" s="12" t="s">
        <v>98</v>
      </c>
      <c r="C91" s="13">
        <v>189</v>
      </c>
      <c r="D91" s="12">
        <v>99</v>
      </c>
      <c r="E91" s="14" t="s">
        <v>34</v>
      </c>
      <c r="F91" s="14">
        <f>IF(ISERROR(VLOOKUP(B91,Facture!$A$4:$D$32,4,FALSE)),0,VLOOKUP(B91,Facture!$B$19:$C$506,2,FALSE))</f>
        <v>0</v>
      </c>
      <c r="G91" s="14" t="e">
        <f t="shared" si="10"/>
        <v>#VALUE!</v>
      </c>
      <c r="H91" s="15">
        <f t="shared" si="7"/>
        <v>18711</v>
      </c>
      <c r="R91" s="2" t="str">
        <f t="array" ref="R91">IF(ISERROR(SMALL(IF(($D$2:$D$101&lt;&gt;0)*($A$2:$A$101&lt;&gt;""),$A$2:$A$101),ROW()-1)),"",INDEX($B$2:$B$101,MATCH(SMALL(IF(($D$2:$D$101&lt;&gt;0)*($A$2:$A$101&lt;&gt;""),$A$2:$A$101),ROW()-1),$A$2:$A$101,0)))</f>
        <v>article 9</v>
      </c>
    </row>
    <row r="92" spans="1:18">
      <c r="A92" s="11">
        <f t="shared" si="8"/>
        <v>91</v>
      </c>
      <c r="B92" s="12" t="s">
        <v>179</v>
      </c>
      <c r="C92" s="13">
        <v>190</v>
      </c>
      <c r="D92" s="12">
        <v>100</v>
      </c>
      <c r="E92" s="14" t="s">
        <v>34</v>
      </c>
      <c r="F92" s="14">
        <f>IF(ISERROR(VLOOKUP(B92,Facture!$A$4:$D$32,4,FALSE)),0,VLOOKUP(B92,Facture!$B$19:$C$506,2,FALSE))</f>
        <v>0</v>
      </c>
      <c r="G92" s="14" t="e">
        <f t="shared" si="10"/>
        <v>#VALUE!</v>
      </c>
      <c r="H92" s="15">
        <f t="shared" si="7"/>
        <v>19000</v>
      </c>
      <c r="R92" s="2" t="str">
        <f t="array" ref="R92">IF(ISERROR(SMALL(IF(($D$2:$D$101&lt;&gt;0)*($A$2:$A$101&lt;&gt;""),$A$2:$A$101),ROW()-1)),"",INDEX($B$2:$B$101,MATCH(SMALL(IF(($D$2:$D$101&lt;&gt;0)*($A$2:$A$101&lt;&gt;""),$A$2:$A$101),ROW()-1),$A$2:$A$101,0)))</f>
        <v>article 90</v>
      </c>
    </row>
    <row r="93" spans="1:18">
      <c r="A93" s="11">
        <f t="shared" si="8"/>
        <v>92</v>
      </c>
      <c r="B93" s="12" t="s">
        <v>180</v>
      </c>
      <c r="C93" s="13">
        <v>191</v>
      </c>
      <c r="D93" s="12">
        <v>101</v>
      </c>
      <c r="E93" s="14" t="s">
        <v>34</v>
      </c>
      <c r="F93" s="14">
        <f>IF(ISERROR(VLOOKUP(B93,Facture!$A$4:$D$32,4,FALSE)),0,VLOOKUP(B93,Facture!$B$19:$C$506,2,FALSE))</f>
        <v>0</v>
      </c>
      <c r="G93" s="14" t="e">
        <f t="shared" si="10"/>
        <v>#VALUE!</v>
      </c>
      <c r="H93" s="15">
        <f t="shared" si="7"/>
        <v>19291</v>
      </c>
      <c r="R93" s="2" t="str">
        <f t="array" ref="R93">IF(ISERROR(SMALL(IF(($D$2:$D$101&lt;&gt;0)*($A$2:$A$101&lt;&gt;""),$A$2:$A$101),ROW()-1)),"",INDEX($B$2:$B$101,MATCH(SMALL(IF(($D$2:$D$101&lt;&gt;0)*($A$2:$A$101&lt;&gt;""),$A$2:$A$101),ROW()-1),$A$2:$A$101,0)))</f>
        <v>article 91</v>
      </c>
    </row>
    <row r="94" spans="1:18">
      <c r="A94" s="11">
        <f t="shared" si="8"/>
        <v>93</v>
      </c>
      <c r="B94" s="12" t="s">
        <v>181</v>
      </c>
      <c r="C94" s="13">
        <v>192</v>
      </c>
      <c r="D94" s="12">
        <v>102</v>
      </c>
      <c r="E94" s="16">
        <v>2400</v>
      </c>
      <c r="F94" s="14">
        <f>IF(ISERROR(VLOOKUP(B94,Facture!$A$4:$D$32,4,FALSE)),0,VLOOKUP(B94,Facture!$B$19:$C$506,2,FALSE))</f>
        <v>0</v>
      </c>
      <c r="G94" s="14">
        <f t="shared" si="10"/>
        <v>2400</v>
      </c>
      <c r="H94" s="15">
        <f t="shared" si="7"/>
        <v>19584</v>
      </c>
      <c r="R94" s="2" t="str">
        <f t="array" ref="R94">IF(ISERROR(SMALL(IF(($D$2:$D$101&lt;&gt;0)*($A$2:$A$101&lt;&gt;""),$A$2:$A$101),ROW()-1)),"",INDEX($B$2:$B$101,MATCH(SMALL(IF(($D$2:$D$101&lt;&gt;0)*($A$2:$A$101&lt;&gt;""),$A$2:$A$101),ROW()-1),$A$2:$A$101,0)))</f>
        <v>article 92</v>
      </c>
    </row>
    <row r="95" spans="1:18">
      <c r="A95" s="11">
        <f t="shared" si="8"/>
        <v>94</v>
      </c>
      <c r="B95" s="12" t="s">
        <v>182</v>
      </c>
      <c r="C95" s="13">
        <v>193</v>
      </c>
      <c r="D95" s="12">
        <v>103</v>
      </c>
      <c r="E95" s="14" t="s">
        <v>34</v>
      </c>
      <c r="F95" s="14">
        <f>IF(ISERROR(VLOOKUP(B95,Facture!$A$4:$D$32,4,FALSE)),0,VLOOKUP(B95,Facture!$B$19:$C$506,2,FALSE))</f>
        <v>0</v>
      </c>
      <c r="G95" s="14" t="e">
        <f t="shared" si="10"/>
        <v>#VALUE!</v>
      </c>
      <c r="H95" s="15">
        <f t="shared" si="7"/>
        <v>19879</v>
      </c>
      <c r="R95" s="2" t="str">
        <f t="array" ref="R95">IF(ISERROR(SMALL(IF(($D$2:$D$101&lt;&gt;0)*($A$2:$A$101&lt;&gt;""),$A$2:$A$101),ROW()-1)),"",INDEX($B$2:$B$101,MATCH(SMALL(IF(($D$2:$D$101&lt;&gt;0)*($A$2:$A$101&lt;&gt;""),$A$2:$A$101),ROW()-1),$A$2:$A$101,0)))</f>
        <v>article 93</v>
      </c>
    </row>
    <row r="96" spans="1:18">
      <c r="A96" s="11">
        <f t="shared" si="8"/>
        <v>95</v>
      </c>
      <c r="B96" s="12" t="s">
        <v>183</v>
      </c>
      <c r="C96" s="13">
        <v>194</v>
      </c>
      <c r="D96" s="12">
        <v>104</v>
      </c>
      <c r="E96" s="14" t="s">
        <v>34</v>
      </c>
      <c r="F96" s="14">
        <f>IF(ISERROR(VLOOKUP(B96,Facture!$A$4:$D$32,4,FALSE)),0,VLOOKUP(B96,Facture!$B$19:$C$506,2,FALSE))</f>
        <v>0</v>
      </c>
      <c r="G96" s="14" t="e">
        <f t="shared" si="10"/>
        <v>#VALUE!</v>
      </c>
      <c r="H96" s="15">
        <f t="shared" si="7"/>
        <v>20176</v>
      </c>
      <c r="R96" s="2" t="str">
        <f t="array" ref="R96">IF(ISERROR(SMALL(IF(($D$2:$D$101&lt;&gt;0)*($A$2:$A$101&lt;&gt;""),$A$2:$A$101),ROW()-1)),"",INDEX($B$2:$B$101,MATCH(SMALL(IF(($D$2:$D$101&lt;&gt;0)*($A$2:$A$101&lt;&gt;""),$A$2:$A$101),ROW()-1),$A$2:$A$101,0)))</f>
        <v>article 94</v>
      </c>
    </row>
    <row r="97" spans="1:18">
      <c r="A97" s="11">
        <f t="shared" si="8"/>
        <v>96</v>
      </c>
      <c r="B97" s="12" t="s">
        <v>184</v>
      </c>
      <c r="C97" s="13">
        <v>195</v>
      </c>
      <c r="D97" s="12">
        <v>105</v>
      </c>
      <c r="E97" s="14">
        <v>800</v>
      </c>
      <c r="F97" s="14">
        <f>IF(ISERROR(VLOOKUP(B97,Facture!$A$4:$D$32,4,FALSE)),0,VLOOKUP(B97,Facture!$B$19:$C$506,2,FALSE))</f>
        <v>0</v>
      </c>
      <c r="G97" s="14">
        <f t="shared" si="10"/>
        <v>800</v>
      </c>
      <c r="H97" s="15">
        <f t="shared" si="7"/>
        <v>20475</v>
      </c>
      <c r="R97" s="2" t="str">
        <f t="array" ref="R97">IF(ISERROR(SMALL(IF(($D$2:$D$101&lt;&gt;0)*($A$2:$A$101&lt;&gt;""),$A$2:$A$101),ROW()-1)),"",INDEX($B$2:$B$101,MATCH(SMALL(IF(($D$2:$D$101&lt;&gt;0)*($A$2:$A$101&lt;&gt;""),$A$2:$A$101),ROW()-1),$A$2:$A$101,0)))</f>
        <v>article 95</v>
      </c>
    </row>
    <row r="98" spans="1:18">
      <c r="A98" s="11">
        <f t="shared" si="8"/>
        <v>97</v>
      </c>
      <c r="B98" s="12" t="s">
        <v>185</v>
      </c>
      <c r="C98" s="13">
        <v>196</v>
      </c>
      <c r="D98" s="12">
        <v>106</v>
      </c>
      <c r="E98" s="14" t="s">
        <v>34</v>
      </c>
      <c r="F98" s="14">
        <f>IF(ISERROR(VLOOKUP(B98,Facture!$A$4:$D$32,4,FALSE)),0,VLOOKUP(B98,Facture!$B$19:$C$506,2,FALSE))</f>
        <v>0</v>
      </c>
      <c r="G98" s="14" t="e">
        <f t="shared" si="10"/>
        <v>#VALUE!</v>
      </c>
      <c r="H98" s="15">
        <f t="shared" si="7"/>
        <v>20776</v>
      </c>
      <c r="R98" s="2" t="str">
        <f t="array" ref="R98">IF(ISERROR(SMALL(IF(($D$2:$D$101&lt;&gt;0)*($A$2:$A$101&lt;&gt;""),$A$2:$A$101),ROW()-1)),"",INDEX($B$2:$B$101,MATCH(SMALL(IF(($D$2:$D$101&lt;&gt;0)*($A$2:$A$101&lt;&gt;""),$A$2:$A$101),ROW()-1),$A$2:$A$101,0)))</f>
        <v>article 96</v>
      </c>
    </row>
    <row r="99" spans="1:18">
      <c r="A99" s="11">
        <f t="shared" si="8"/>
        <v>98</v>
      </c>
      <c r="B99" s="12" t="s">
        <v>186</v>
      </c>
      <c r="C99" s="13">
        <v>197</v>
      </c>
      <c r="D99" s="12">
        <v>107</v>
      </c>
      <c r="E99" s="16">
        <v>2400</v>
      </c>
      <c r="F99" s="14">
        <f>IF(ISERROR(VLOOKUP(B99,Facture!$A$4:$D$32,4,FALSE)),0,VLOOKUP(B99,Facture!$B$19:$C$506,2,FALSE))</f>
        <v>0</v>
      </c>
      <c r="G99" s="14">
        <f t="shared" si="10"/>
        <v>2400</v>
      </c>
      <c r="H99" s="15">
        <f t="shared" si="7"/>
        <v>21079</v>
      </c>
      <c r="R99" s="2" t="str">
        <f t="array" ref="R99">IF(ISERROR(SMALL(IF(($D$2:$D$101&lt;&gt;0)*($A$2:$A$101&lt;&gt;""),$A$2:$A$101),ROW()-1)),"",INDEX($B$2:$B$101,MATCH(SMALL(IF(($D$2:$D$101&lt;&gt;0)*($A$2:$A$101&lt;&gt;""),$A$2:$A$101),ROW()-1),$A$2:$A$101,0)))</f>
        <v>article 97</v>
      </c>
    </row>
    <row r="100" spans="1:18">
      <c r="A100" s="11">
        <f t="shared" si="8"/>
        <v>99</v>
      </c>
      <c r="B100" s="12" t="s">
        <v>187</v>
      </c>
      <c r="C100" s="13">
        <v>198</v>
      </c>
      <c r="D100" s="12">
        <v>108</v>
      </c>
      <c r="E100" s="14" t="s">
        <v>34</v>
      </c>
      <c r="F100" s="14">
        <f>IF(ISERROR(VLOOKUP(B100,Facture!$A$4:$D$32,4,FALSE)),0,VLOOKUP(B100,Facture!$B$19:$C$506,2,FALSE))</f>
        <v>0</v>
      </c>
      <c r="G100" s="14" t="e">
        <f t="shared" si="10"/>
        <v>#VALUE!</v>
      </c>
      <c r="H100" s="15">
        <f t="shared" si="7"/>
        <v>21384</v>
      </c>
      <c r="R100" s="2" t="str">
        <f t="array" ref="R100">IF(ISERROR(SMALL(IF(($D$2:$D$101&lt;&gt;0)*($A$2:$A$101&lt;&gt;""),$A$2:$A$101),ROW()-1)),"",INDEX($B$2:$B$101,MATCH(SMALL(IF(($D$2:$D$101&lt;&gt;0)*($A$2:$A$101&lt;&gt;""),$A$2:$A$101),ROW()-1),$A$2:$A$101,0)))</f>
        <v>article 98</v>
      </c>
    </row>
    <row r="101" spans="1:18">
      <c r="A101" s="11">
        <f t="shared" si="8"/>
        <v>100</v>
      </c>
      <c r="B101" s="12" t="s">
        <v>188</v>
      </c>
      <c r="C101" s="13">
        <v>199</v>
      </c>
      <c r="D101" s="12">
        <v>109</v>
      </c>
      <c r="E101" s="14" t="s">
        <v>34</v>
      </c>
      <c r="F101" s="14">
        <f>IF(ISERROR(VLOOKUP(B101,Facture!$A$4:$D$32,4,FALSE)),0,VLOOKUP(B101,Facture!$B$19:$C$506,2,FALSE))</f>
        <v>0</v>
      </c>
      <c r="G101" s="14" t="e">
        <f t="shared" si="10"/>
        <v>#VALUE!</v>
      </c>
      <c r="H101" s="15">
        <f t="shared" si="7"/>
        <v>21691</v>
      </c>
      <c r="R101" s="2" t="str">
        <f t="array" ref="R101">IF(ISERROR(SMALL(IF(($D$2:$D$101&lt;&gt;0)*($A$2:$A$101&lt;&gt;""),$A$2:$A$101),ROW()-1)),"",INDEX($B$2:$B$101,MATCH(SMALL(IF(($D$2:$D$101&lt;&gt;0)*($A$2:$A$101&lt;&gt;""),$A$2:$A$101),ROW()-1),$A$2:$A$101,0)))</f>
        <v>article 99</v>
      </c>
    </row>
    <row r="102" spans="1:18">
      <c r="B102" s="2"/>
      <c r="C102" s="2"/>
    </row>
    <row r="103" spans="1:18">
      <c r="B103" s="2"/>
      <c r="C103" s="2"/>
    </row>
    <row r="104" spans="1:18">
      <c r="B104" s="2"/>
      <c r="C104" s="2"/>
    </row>
    <row r="105" spans="1:18">
      <c r="B105" s="2"/>
      <c r="C105" s="2"/>
    </row>
    <row r="106" spans="1:18">
      <c r="B106" s="2"/>
      <c r="C106" s="2"/>
    </row>
    <row r="107" spans="1:18">
      <c r="B107" s="2"/>
      <c r="C107" s="2"/>
    </row>
    <row r="108" spans="1:18">
      <c r="B108" s="2"/>
      <c r="C108" s="2"/>
    </row>
    <row r="109" spans="1:18">
      <c r="B109" s="2"/>
      <c r="C109" s="2"/>
    </row>
    <row r="110" spans="1:18">
      <c r="B110" s="2"/>
      <c r="C110" s="2"/>
    </row>
    <row r="111" spans="1:18">
      <c r="B111" s="2"/>
      <c r="C111" s="2"/>
    </row>
    <row r="112" spans="1:18">
      <c r="B112" s="2"/>
      <c r="C112" s="2"/>
    </row>
    <row r="113" spans="2:3">
      <c r="B113" s="2"/>
      <c r="C113" s="2"/>
    </row>
    <row r="114" spans="2:3">
      <c r="B114" s="2"/>
      <c r="C114" s="2"/>
    </row>
    <row r="115" spans="2:3">
      <c r="B115" s="2"/>
      <c r="C115" s="2"/>
    </row>
    <row r="116" spans="2:3">
      <c r="B116" s="2"/>
      <c r="C116" s="2"/>
    </row>
    <row r="117" spans="2:3">
      <c r="B117" s="2"/>
      <c r="C117" s="2"/>
    </row>
    <row r="118" spans="2:3">
      <c r="B118" s="2"/>
      <c r="C118" s="2"/>
    </row>
    <row r="119" spans="2:3">
      <c r="B119" s="2"/>
      <c r="C119" s="2"/>
    </row>
    <row r="120" spans="2:3">
      <c r="B120" s="2"/>
      <c r="C120" s="2"/>
    </row>
    <row r="121" spans="2:3">
      <c r="B121" s="2"/>
      <c r="C121" s="2"/>
    </row>
    <row r="122" spans="2:3">
      <c r="B122" s="2"/>
      <c r="C122" s="2"/>
    </row>
    <row r="123" spans="2:3">
      <c r="B123" s="2"/>
      <c r="C123" s="2"/>
    </row>
    <row r="124" spans="2:3">
      <c r="B124" s="2"/>
      <c r="C124" s="2"/>
    </row>
    <row r="125" spans="2:3">
      <c r="B125" s="2"/>
      <c r="C125" s="2"/>
    </row>
    <row r="126" spans="2:3">
      <c r="B126" s="2"/>
      <c r="C126" s="2"/>
    </row>
    <row r="127" spans="2:3">
      <c r="B127" s="2"/>
      <c r="C127" s="2"/>
    </row>
    <row r="128" spans="2:3">
      <c r="B128" s="2"/>
      <c r="C128" s="2"/>
    </row>
    <row r="129" spans="2:3">
      <c r="B129" s="2"/>
      <c r="C129" s="2"/>
    </row>
    <row r="130" spans="2:3">
      <c r="B130" s="2"/>
      <c r="C130" s="2"/>
    </row>
    <row r="131" spans="2:3">
      <c r="B131" s="2"/>
      <c r="C131" s="2"/>
    </row>
    <row r="132" spans="2:3">
      <c r="B132" s="2"/>
      <c r="C132" s="2"/>
    </row>
    <row r="133" spans="2:3">
      <c r="B133" s="2"/>
      <c r="C133" s="2"/>
    </row>
    <row r="134" spans="2:3">
      <c r="B134" s="2"/>
      <c r="C134" s="2"/>
    </row>
    <row r="135" spans="2:3">
      <c r="B135" s="2"/>
      <c r="C135" s="2"/>
    </row>
    <row r="136" spans="2:3">
      <c r="B136" s="2"/>
      <c r="C136" s="2"/>
    </row>
    <row r="137" spans="2:3">
      <c r="B137" s="2"/>
      <c r="C137" s="2"/>
    </row>
    <row r="138" spans="2:3">
      <c r="B138" s="2"/>
      <c r="C138" s="2"/>
    </row>
    <row r="139" spans="2:3">
      <c r="B139" s="2"/>
      <c r="C139" s="2"/>
    </row>
    <row r="140" spans="2:3">
      <c r="B140" s="2"/>
      <c r="C140" s="2"/>
    </row>
    <row r="141" spans="2:3">
      <c r="B141" s="2"/>
      <c r="C141" s="2"/>
    </row>
    <row r="142" spans="2:3">
      <c r="B142" s="2"/>
      <c r="C142" s="2"/>
    </row>
    <row r="143" spans="2:3">
      <c r="B143" s="2"/>
      <c r="C143" s="2"/>
    </row>
    <row r="144" spans="2:3">
      <c r="B144" s="2"/>
      <c r="C144" s="2"/>
    </row>
    <row r="145" spans="2:3">
      <c r="B145" s="2"/>
      <c r="C145" s="2"/>
    </row>
    <row r="146" spans="2:3">
      <c r="B146" s="2"/>
      <c r="C146" s="2"/>
    </row>
    <row r="147" spans="2:3">
      <c r="B147" s="2"/>
      <c r="C147" s="2"/>
    </row>
    <row r="148" spans="2:3">
      <c r="B148" s="2"/>
      <c r="C148" s="2"/>
    </row>
    <row r="149" spans="2:3">
      <c r="B149" s="2"/>
      <c r="C149" s="2"/>
    </row>
    <row r="150" spans="2:3">
      <c r="B150" s="2"/>
      <c r="C150" s="2"/>
    </row>
    <row r="151" spans="2:3">
      <c r="B151" s="2"/>
      <c r="C151" s="2"/>
    </row>
    <row r="152" spans="2:3">
      <c r="B152" s="2"/>
      <c r="C152" s="2"/>
    </row>
    <row r="153" spans="2:3">
      <c r="B153" s="2"/>
      <c r="C153" s="2"/>
    </row>
    <row r="154" spans="2:3">
      <c r="B154" s="2"/>
      <c r="C154" s="2"/>
    </row>
    <row r="155" spans="2:3">
      <c r="B155" s="2"/>
      <c r="C155" s="2"/>
    </row>
    <row r="156" spans="2:3">
      <c r="B156" s="2"/>
      <c r="C156" s="2"/>
    </row>
    <row r="157" spans="2:3">
      <c r="B157" s="2"/>
      <c r="C157" s="2"/>
    </row>
    <row r="158" spans="2:3">
      <c r="B158" s="2"/>
      <c r="C158" s="2"/>
    </row>
    <row r="159" spans="2:3">
      <c r="B159" s="2"/>
      <c r="C159" s="2"/>
    </row>
    <row r="160" spans="2:3">
      <c r="B160" s="2"/>
      <c r="C160" s="2"/>
    </row>
    <row r="161" spans="2:3">
      <c r="B161" s="2"/>
      <c r="C161" s="2"/>
    </row>
    <row r="162" spans="2:3">
      <c r="B162" s="2"/>
      <c r="C162" s="2"/>
    </row>
    <row r="163" spans="2:3">
      <c r="B163" s="2"/>
      <c r="C163" s="2"/>
    </row>
    <row r="164" spans="2:3">
      <c r="B164" s="2"/>
      <c r="C164" s="2"/>
    </row>
    <row r="165" spans="2:3">
      <c r="B165" s="2"/>
      <c r="C165" s="2"/>
    </row>
    <row r="166" spans="2:3">
      <c r="B166" s="2"/>
      <c r="C166" s="2"/>
    </row>
    <row r="167" spans="2:3">
      <c r="B167" s="2"/>
      <c r="C167" s="2"/>
    </row>
    <row r="168" spans="2:3">
      <c r="B168" s="2"/>
      <c r="C168" s="2"/>
    </row>
    <row r="169" spans="2:3">
      <c r="B169" s="2"/>
      <c r="C169" s="2"/>
    </row>
    <row r="170" spans="2:3">
      <c r="B170" s="2"/>
      <c r="C170" s="2"/>
    </row>
    <row r="171" spans="2:3">
      <c r="B171" s="2"/>
      <c r="C171" s="2"/>
    </row>
    <row r="172" spans="2:3">
      <c r="B172" s="2"/>
      <c r="C172" s="2"/>
    </row>
    <row r="173" spans="2:3">
      <c r="B173" s="2"/>
      <c r="C173" s="2"/>
    </row>
    <row r="174" spans="2:3">
      <c r="B174" s="2"/>
      <c r="C174" s="2"/>
    </row>
    <row r="175" spans="2:3">
      <c r="B175" s="2"/>
      <c r="C175" s="2"/>
    </row>
    <row r="176" spans="2:3">
      <c r="B176" s="2"/>
      <c r="C176" s="2"/>
    </row>
    <row r="177" spans="2:3">
      <c r="B177" s="2"/>
      <c r="C177" s="2"/>
    </row>
    <row r="178" spans="2:3">
      <c r="B178" s="2"/>
      <c r="C178" s="2"/>
    </row>
    <row r="179" spans="2:3">
      <c r="B179" s="2"/>
      <c r="C179" s="2"/>
    </row>
    <row r="180" spans="2:3">
      <c r="B180" s="2"/>
      <c r="C180" s="2"/>
    </row>
    <row r="181" spans="2:3">
      <c r="B181" s="2"/>
      <c r="C181" s="2"/>
    </row>
    <row r="182" spans="2:3">
      <c r="B182" s="2"/>
      <c r="C182" s="2"/>
    </row>
    <row r="183" spans="2:3">
      <c r="B183" s="2"/>
      <c r="C183" s="2"/>
    </row>
    <row r="184" spans="2:3">
      <c r="B184" s="2"/>
      <c r="C184" s="2"/>
    </row>
    <row r="185" spans="2:3">
      <c r="B185" s="2"/>
      <c r="C185" s="2"/>
    </row>
    <row r="186" spans="2:3">
      <c r="B186" s="2"/>
      <c r="C186" s="2"/>
    </row>
    <row r="187" spans="2:3">
      <c r="B187" s="2"/>
      <c r="C187" s="2"/>
    </row>
    <row r="188" spans="2:3">
      <c r="B188" s="2"/>
      <c r="C188" s="2"/>
    </row>
    <row r="189" spans="2:3">
      <c r="B189" s="2"/>
      <c r="C189" s="2"/>
    </row>
    <row r="190" spans="2:3">
      <c r="B190" s="2"/>
      <c r="C190" s="2"/>
    </row>
    <row r="191" spans="2:3">
      <c r="B191" s="2"/>
      <c r="C191" s="2"/>
    </row>
    <row r="192" spans="2:3">
      <c r="B192" s="2"/>
      <c r="C192" s="2"/>
    </row>
    <row r="193" spans="2:3">
      <c r="B193" s="2"/>
      <c r="C193" s="2"/>
    </row>
    <row r="194" spans="2:3">
      <c r="B194" s="2"/>
      <c r="C194" s="2"/>
    </row>
    <row r="195" spans="2:3">
      <c r="B195" s="2"/>
      <c r="C195" s="2"/>
    </row>
    <row r="196" spans="2:3">
      <c r="B196" s="2"/>
      <c r="C196" s="2"/>
    </row>
    <row r="197" spans="2:3">
      <c r="B197" s="2"/>
      <c r="C197" s="2"/>
    </row>
    <row r="198" spans="2:3">
      <c r="B198" s="2"/>
      <c r="C198" s="2"/>
    </row>
    <row r="199" spans="2:3">
      <c r="B199" s="2"/>
      <c r="C199" s="2"/>
    </row>
    <row r="200" spans="2:3">
      <c r="B200" s="2"/>
      <c r="C200" s="2"/>
    </row>
    <row r="201" spans="2:3">
      <c r="B201" s="2"/>
      <c r="C201" s="2"/>
    </row>
    <row r="202" spans="2:3">
      <c r="B202" s="2"/>
      <c r="C202" s="2"/>
    </row>
    <row r="203" spans="2:3">
      <c r="B203" s="2"/>
      <c r="C203" s="2"/>
    </row>
    <row r="204" spans="2:3">
      <c r="B204" s="2"/>
      <c r="C204" s="2"/>
    </row>
    <row r="205" spans="2:3">
      <c r="B205" s="2"/>
      <c r="C205" s="2"/>
    </row>
    <row r="206" spans="2:3">
      <c r="B206" s="2"/>
      <c r="C206" s="2"/>
    </row>
    <row r="207" spans="2:3">
      <c r="B207" s="2"/>
      <c r="C207" s="2"/>
    </row>
    <row r="208" spans="2:3">
      <c r="B208" s="2"/>
      <c r="C208" s="2"/>
    </row>
    <row r="209" spans="2:3">
      <c r="B209" s="2"/>
      <c r="C209" s="2"/>
    </row>
    <row r="210" spans="2:3">
      <c r="B210" s="2"/>
      <c r="C210" s="2"/>
    </row>
    <row r="211" spans="2:3">
      <c r="B211" s="2"/>
      <c r="C211" s="2"/>
    </row>
    <row r="212" spans="2:3">
      <c r="B212" s="2"/>
      <c r="C212" s="2"/>
    </row>
    <row r="213" spans="2:3">
      <c r="B213" s="2"/>
      <c r="C213" s="2"/>
    </row>
    <row r="214" spans="2:3">
      <c r="B214" s="2"/>
      <c r="C214" s="2"/>
    </row>
    <row r="215" spans="2:3">
      <c r="B215" s="2"/>
      <c r="C215" s="2"/>
    </row>
    <row r="216" spans="2:3">
      <c r="B216" s="2"/>
      <c r="C216" s="2"/>
    </row>
    <row r="217" spans="2:3">
      <c r="B217" s="2"/>
      <c r="C217" s="2"/>
    </row>
    <row r="218" spans="2:3">
      <c r="B218" s="2"/>
      <c r="C218" s="2"/>
    </row>
    <row r="219" spans="2:3">
      <c r="B219" s="2"/>
      <c r="C219" s="2"/>
    </row>
    <row r="220" spans="2:3">
      <c r="B220" s="2"/>
      <c r="C220" s="2"/>
    </row>
    <row r="221" spans="2:3">
      <c r="B221" s="2"/>
      <c r="C221" s="2"/>
    </row>
    <row r="222" spans="2:3">
      <c r="B222" s="2"/>
      <c r="C222" s="2"/>
    </row>
    <row r="223" spans="2:3">
      <c r="B223" s="2"/>
      <c r="C223" s="2"/>
    </row>
    <row r="224" spans="2:3">
      <c r="B224" s="2"/>
      <c r="C224" s="2"/>
    </row>
    <row r="225" spans="2:3">
      <c r="B225" s="2"/>
      <c r="C225" s="2"/>
    </row>
    <row r="226" spans="2:3">
      <c r="B226" s="2"/>
      <c r="C226" s="2"/>
    </row>
    <row r="227" spans="2:3">
      <c r="B227" s="2"/>
      <c r="C227" s="2"/>
    </row>
    <row r="228" spans="2:3">
      <c r="B228" s="2"/>
      <c r="C228" s="2"/>
    </row>
    <row r="229" spans="2:3">
      <c r="B229" s="2"/>
      <c r="C229" s="2"/>
    </row>
    <row r="230" spans="2:3">
      <c r="B230" s="2"/>
      <c r="C230" s="2"/>
    </row>
    <row r="231" spans="2:3">
      <c r="B231" s="2"/>
      <c r="C231" s="2"/>
    </row>
    <row r="232" spans="2:3">
      <c r="B232" s="2"/>
      <c r="C232" s="2"/>
    </row>
    <row r="233" spans="2:3">
      <c r="B233" s="2"/>
      <c r="C233" s="2"/>
    </row>
    <row r="234" spans="2:3">
      <c r="B234" s="2"/>
      <c r="C234" s="2"/>
    </row>
    <row r="235" spans="2:3">
      <c r="B235" s="2"/>
      <c r="C235" s="2"/>
    </row>
    <row r="236" spans="2:3">
      <c r="B236" s="2"/>
      <c r="C236" s="2"/>
    </row>
    <row r="237" spans="2:3">
      <c r="B237" s="2"/>
      <c r="C237" s="2"/>
    </row>
    <row r="238" spans="2:3">
      <c r="B238" s="2"/>
      <c r="C238" s="2"/>
    </row>
    <row r="239" spans="2:3">
      <c r="B239" s="2"/>
      <c r="C239" s="2"/>
    </row>
    <row r="240" spans="2:3">
      <c r="B240" s="2"/>
      <c r="C240" s="2"/>
    </row>
    <row r="241" spans="2:3">
      <c r="B241" s="2"/>
      <c r="C241" s="2"/>
    </row>
    <row r="242" spans="2:3">
      <c r="B242" s="2"/>
      <c r="C242" s="2"/>
    </row>
    <row r="243" spans="2:3">
      <c r="B243" s="2"/>
      <c r="C243" s="2"/>
    </row>
    <row r="244" spans="2:3">
      <c r="B244" s="2"/>
      <c r="C244" s="2"/>
    </row>
    <row r="245" spans="2:3">
      <c r="B245" s="2"/>
      <c r="C245" s="2"/>
    </row>
    <row r="246" spans="2:3">
      <c r="B246" s="2"/>
      <c r="C246" s="2"/>
    </row>
    <row r="247" spans="2:3">
      <c r="B247" s="2"/>
      <c r="C247" s="2"/>
    </row>
    <row r="248" spans="2:3">
      <c r="B248" s="2"/>
      <c r="C248" s="2"/>
    </row>
    <row r="249" spans="2:3">
      <c r="B249" s="2"/>
      <c r="C249" s="2"/>
    </row>
    <row r="250" spans="2:3">
      <c r="B250" s="2"/>
      <c r="C250" s="2"/>
    </row>
    <row r="251" spans="2:3">
      <c r="B251" s="2"/>
      <c r="C251" s="2"/>
    </row>
    <row r="252" spans="2:3">
      <c r="B252" s="2"/>
      <c r="C252" s="2"/>
    </row>
    <row r="253" spans="2:3">
      <c r="B253" s="2"/>
      <c r="C253" s="2"/>
    </row>
    <row r="254" spans="2:3">
      <c r="B254" s="2"/>
      <c r="C254" s="2"/>
    </row>
    <row r="255" spans="2:3">
      <c r="B255" s="2"/>
      <c r="C255" s="2"/>
    </row>
    <row r="256" spans="2:3">
      <c r="B256" s="2"/>
      <c r="C256" s="2"/>
    </row>
    <row r="257" spans="2:3">
      <c r="B257" s="2"/>
      <c r="C257" s="2"/>
    </row>
    <row r="258" spans="2:3">
      <c r="B258" s="2"/>
      <c r="C258" s="2"/>
    </row>
    <row r="259" spans="2:3">
      <c r="B259" s="2"/>
      <c r="C259" s="2"/>
    </row>
    <row r="260" spans="2:3">
      <c r="B260" s="2"/>
      <c r="C260" s="2"/>
    </row>
    <row r="261" spans="2:3">
      <c r="B261" s="2"/>
      <c r="C261" s="2"/>
    </row>
    <row r="262" spans="2:3">
      <c r="B262" s="2"/>
      <c r="C262" s="2"/>
    </row>
    <row r="263" spans="2:3">
      <c r="B263" s="2"/>
      <c r="C263" s="2"/>
    </row>
    <row r="264" spans="2:3">
      <c r="B264" s="2"/>
      <c r="C264" s="2"/>
    </row>
    <row r="265" spans="2:3">
      <c r="B265" s="2"/>
      <c r="C265" s="2"/>
    </row>
    <row r="266" spans="2:3">
      <c r="B266" s="2"/>
      <c r="C266" s="2"/>
    </row>
    <row r="267" spans="2:3">
      <c r="B267" s="2"/>
      <c r="C267" s="2"/>
    </row>
    <row r="268" spans="2:3">
      <c r="B268" s="2"/>
      <c r="C268" s="2"/>
    </row>
    <row r="269" spans="2:3">
      <c r="B269" s="2"/>
      <c r="C269" s="2"/>
    </row>
    <row r="270" spans="2:3">
      <c r="B270" s="2"/>
      <c r="C270" s="2"/>
    </row>
    <row r="271" spans="2:3">
      <c r="B271" s="2"/>
      <c r="C271" s="2"/>
    </row>
    <row r="272" spans="2:3">
      <c r="B272" s="2"/>
      <c r="C272" s="2"/>
    </row>
    <row r="273" spans="2:3">
      <c r="B273" s="2"/>
      <c r="C273" s="2"/>
    </row>
    <row r="274" spans="2:3">
      <c r="B274" s="2"/>
      <c r="C274" s="2"/>
    </row>
    <row r="275" spans="2:3">
      <c r="B275" s="2"/>
      <c r="C275" s="2"/>
    </row>
    <row r="276" spans="2:3">
      <c r="B276" s="2"/>
      <c r="C276" s="2"/>
    </row>
    <row r="277" spans="2:3">
      <c r="B277" s="2"/>
      <c r="C277" s="2"/>
    </row>
    <row r="278" spans="2:3">
      <c r="B278" s="2"/>
      <c r="C278" s="2"/>
    </row>
    <row r="279" spans="2:3">
      <c r="B279" s="2"/>
      <c r="C279" s="2"/>
    </row>
    <row r="280" spans="2:3">
      <c r="B280" s="2"/>
      <c r="C280" s="2"/>
    </row>
    <row r="281" spans="2:3">
      <c r="B281" s="2"/>
      <c r="C281" s="2"/>
    </row>
    <row r="282" spans="2:3">
      <c r="B282" s="2"/>
      <c r="C282" s="2"/>
    </row>
    <row r="283" spans="2:3">
      <c r="B283" s="2"/>
      <c r="C283" s="2"/>
    </row>
    <row r="284" spans="2:3">
      <c r="B284" s="2"/>
      <c r="C284" s="2"/>
    </row>
    <row r="285" spans="2:3">
      <c r="B285" s="2"/>
      <c r="C285" s="2"/>
    </row>
    <row r="286" spans="2:3">
      <c r="B286" s="2"/>
      <c r="C286" s="2"/>
    </row>
    <row r="287" spans="2:3">
      <c r="B287" s="2"/>
      <c r="C287" s="2"/>
    </row>
    <row r="288" spans="2:3">
      <c r="B288" s="2"/>
      <c r="C288" s="2"/>
    </row>
    <row r="289" spans="2:3">
      <c r="B289" s="2"/>
      <c r="C289" s="2"/>
    </row>
    <row r="290" spans="2:3">
      <c r="B290" s="2"/>
      <c r="C290" s="2"/>
    </row>
    <row r="291" spans="2:3">
      <c r="B291" s="2"/>
      <c r="C291" s="2"/>
    </row>
    <row r="292" spans="2:3">
      <c r="B292" s="2"/>
      <c r="C292" s="2"/>
    </row>
    <row r="293" spans="2:3">
      <c r="B293" s="2"/>
      <c r="C293" s="2"/>
    </row>
    <row r="294" spans="2:3">
      <c r="B294" s="2"/>
      <c r="C294" s="2"/>
    </row>
    <row r="295" spans="2:3">
      <c r="B295" s="2"/>
      <c r="C295" s="2"/>
    </row>
    <row r="296" spans="2:3">
      <c r="B296" s="2"/>
      <c r="C296" s="2"/>
    </row>
    <row r="297" spans="2:3">
      <c r="B297" s="2"/>
      <c r="C297" s="2"/>
    </row>
    <row r="298" spans="2:3">
      <c r="B298" s="2"/>
      <c r="C298" s="2"/>
    </row>
    <row r="299" spans="2:3">
      <c r="B299" s="2"/>
      <c r="C299" s="2"/>
    </row>
    <row r="300" spans="2:3">
      <c r="B300" s="2"/>
      <c r="C300" s="2"/>
    </row>
    <row r="301" spans="2:3">
      <c r="B301" s="2"/>
      <c r="C301" s="2"/>
    </row>
    <row r="302" spans="2:3">
      <c r="B302" s="2"/>
      <c r="C302" s="2"/>
    </row>
    <row r="303" spans="2:3">
      <c r="B303" s="2"/>
      <c r="C303" s="2"/>
    </row>
    <row r="304" spans="2:3">
      <c r="B304" s="2"/>
      <c r="C304" s="2"/>
    </row>
    <row r="305" spans="2:3">
      <c r="B305" s="2"/>
      <c r="C305" s="2"/>
    </row>
    <row r="306" spans="2:3">
      <c r="B306" s="2"/>
      <c r="C306" s="2"/>
    </row>
    <row r="307" spans="2:3">
      <c r="B307" s="2"/>
      <c r="C307" s="2"/>
    </row>
    <row r="308" spans="2:3">
      <c r="B308" s="2"/>
      <c r="C308" s="2"/>
    </row>
    <row r="309" spans="2:3">
      <c r="B309" s="2"/>
      <c r="C309" s="2"/>
    </row>
    <row r="310" spans="2:3">
      <c r="B310" s="2"/>
      <c r="C310" s="2"/>
    </row>
    <row r="311" spans="2:3">
      <c r="B311" s="2"/>
      <c r="C311" s="2"/>
    </row>
    <row r="312" spans="2:3">
      <c r="B312" s="2"/>
      <c r="C312" s="2"/>
    </row>
    <row r="313" spans="2:3">
      <c r="B313" s="2"/>
      <c r="C313" s="2"/>
    </row>
    <row r="314" spans="2:3">
      <c r="B314" s="2"/>
      <c r="C314" s="2"/>
    </row>
    <row r="315" spans="2:3">
      <c r="B315" s="2"/>
      <c r="C315" s="2"/>
    </row>
    <row r="316" spans="2:3">
      <c r="B316" s="2"/>
      <c r="C316" s="2"/>
    </row>
    <row r="317" spans="2:3">
      <c r="B317" s="2"/>
      <c r="C317" s="2"/>
    </row>
    <row r="318" spans="2:3">
      <c r="B318" s="2"/>
      <c r="C318" s="2"/>
    </row>
    <row r="319" spans="2:3">
      <c r="B319" s="2"/>
      <c r="C319" s="2"/>
    </row>
    <row r="320" spans="2:3">
      <c r="B320" s="2"/>
      <c r="C320" s="2"/>
    </row>
    <row r="321" spans="2:3">
      <c r="B321" s="2"/>
      <c r="C321" s="2"/>
    </row>
    <row r="322" spans="2:3">
      <c r="B322" s="2"/>
      <c r="C322" s="2"/>
    </row>
    <row r="323" spans="2:3">
      <c r="B323" s="2"/>
      <c r="C323" s="2"/>
    </row>
    <row r="324" spans="2:3">
      <c r="B324" s="2"/>
      <c r="C324" s="2"/>
    </row>
    <row r="325" spans="2:3">
      <c r="B325" s="2"/>
      <c r="C325" s="2"/>
    </row>
    <row r="326" spans="2:3">
      <c r="B326" s="2"/>
      <c r="C326" s="2"/>
    </row>
    <row r="327" spans="2:3">
      <c r="B327" s="2"/>
      <c r="C327" s="2"/>
    </row>
    <row r="328" spans="2:3">
      <c r="B328" s="2"/>
      <c r="C328" s="2"/>
    </row>
    <row r="329" spans="2:3">
      <c r="B329" s="2"/>
      <c r="C329" s="2"/>
    </row>
    <row r="330" spans="2:3">
      <c r="B330" s="2"/>
      <c r="C330" s="2"/>
    </row>
    <row r="331" spans="2:3">
      <c r="B331" s="2"/>
      <c r="C331" s="2"/>
    </row>
    <row r="332" spans="2:3">
      <c r="B332" s="2"/>
      <c r="C332" s="2"/>
    </row>
    <row r="333" spans="2:3">
      <c r="B333" s="2"/>
      <c r="C333" s="2"/>
    </row>
    <row r="334" spans="2:3">
      <c r="B334" s="2"/>
      <c r="C334" s="2"/>
    </row>
    <row r="335" spans="2:3">
      <c r="B335" s="2"/>
      <c r="C335" s="2"/>
    </row>
    <row r="336" spans="2:3">
      <c r="B336" s="2"/>
      <c r="C336" s="2"/>
    </row>
    <row r="337" spans="2:3">
      <c r="B337" s="2"/>
      <c r="C337" s="2"/>
    </row>
    <row r="338" spans="2:3">
      <c r="B338" s="2"/>
      <c r="C338" s="2"/>
    </row>
    <row r="339" spans="2:3">
      <c r="B339" s="2"/>
      <c r="C339" s="2"/>
    </row>
    <row r="340" spans="2:3">
      <c r="B340" s="2"/>
      <c r="C340" s="2"/>
    </row>
    <row r="341" spans="2:3">
      <c r="B341" s="2"/>
      <c r="C341" s="2"/>
    </row>
    <row r="342" spans="2:3">
      <c r="B342" s="2"/>
      <c r="C342" s="2"/>
    </row>
    <row r="343" spans="2:3">
      <c r="B343" s="2"/>
      <c r="C343" s="2"/>
    </row>
    <row r="344" spans="2:3">
      <c r="B344" s="2"/>
      <c r="C344" s="2"/>
    </row>
    <row r="345" spans="2:3">
      <c r="B345" s="2"/>
      <c r="C345" s="2"/>
    </row>
    <row r="346" spans="2:3">
      <c r="B346" s="2"/>
      <c r="C346" s="2"/>
    </row>
    <row r="347" spans="2:3">
      <c r="B347" s="2"/>
      <c r="C347" s="2"/>
    </row>
    <row r="348" spans="2:3">
      <c r="B348" s="2"/>
      <c r="C348" s="2"/>
    </row>
    <row r="349" spans="2:3">
      <c r="B349" s="2"/>
      <c r="C349" s="2"/>
    </row>
    <row r="350" spans="2:3">
      <c r="B350" s="2"/>
      <c r="C350" s="2"/>
    </row>
    <row r="351" spans="2:3">
      <c r="B351" s="2"/>
      <c r="C351" s="2"/>
    </row>
    <row r="352" spans="2:3">
      <c r="B352" s="2"/>
      <c r="C352" s="2"/>
    </row>
    <row r="353" spans="2:3">
      <c r="B353" s="2"/>
      <c r="C353" s="2"/>
    </row>
    <row r="354" spans="2:3">
      <c r="B354" s="2"/>
      <c r="C354" s="2"/>
    </row>
    <row r="355" spans="2:3">
      <c r="B355" s="2"/>
      <c r="C355" s="2"/>
    </row>
    <row r="356" spans="2:3">
      <c r="B356" s="2"/>
      <c r="C356" s="2"/>
    </row>
    <row r="357" spans="2:3">
      <c r="B357" s="2"/>
      <c r="C357" s="2"/>
    </row>
    <row r="358" spans="2:3">
      <c r="B358" s="2"/>
      <c r="C358" s="2"/>
    </row>
    <row r="359" spans="2:3">
      <c r="B359" s="2"/>
      <c r="C359" s="2"/>
    </row>
    <row r="360" spans="2:3">
      <c r="B360" s="2"/>
      <c r="C360" s="2"/>
    </row>
    <row r="361" spans="2:3">
      <c r="B361" s="2"/>
      <c r="C361" s="2"/>
    </row>
    <row r="362" spans="2:3">
      <c r="B362" s="2"/>
      <c r="C362" s="2"/>
    </row>
    <row r="363" spans="2:3">
      <c r="B363" s="2"/>
      <c r="C363" s="2"/>
    </row>
    <row r="364" spans="2:3">
      <c r="B364" s="2"/>
      <c r="C364" s="2"/>
    </row>
    <row r="365" spans="2:3">
      <c r="B365" s="2"/>
      <c r="C365" s="2"/>
    </row>
    <row r="366" spans="2:3">
      <c r="B366" s="2"/>
      <c r="C366" s="2"/>
    </row>
    <row r="367" spans="2:3">
      <c r="B367" s="2"/>
      <c r="C367" s="2"/>
    </row>
    <row r="368" spans="2:3">
      <c r="B368" s="2"/>
      <c r="C368" s="2"/>
    </row>
    <row r="369" spans="2:3">
      <c r="B369" s="2"/>
      <c r="C369" s="2"/>
    </row>
    <row r="370" spans="2:3">
      <c r="B370" s="2"/>
      <c r="C370" s="2"/>
    </row>
    <row r="371" spans="2:3">
      <c r="B371" s="2"/>
      <c r="C371" s="2"/>
    </row>
    <row r="372" spans="2:3">
      <c r="B372" s="2"/>
      <c r="C372" s="2"/>
    </row>
    <row r="373" spans="2:3">
      <c r="B373" s="2"/>
      <c r="C373" s="2"/>
    </row>
    <row r="374" spans="2:3">
      <c r="B374" s="2"/>
      <c r="C374" s="2"/>
    </row>
    <row r="375" spans="2:3">
      <c r="B375" s="2"/>
      <c r="C375" s="2"/>
    </row>
    <row r="376" spans="2:3">
      <c r="B376" s="2"/>
      <c r="C376" s="2"/>
    </row>
    <row r="377" spans="2:3">
      <c r="B377" s="2"/>
      <c r="C377" s="2"/>
    </row>
    <row r="378" spans="2:3">
      <c r="B378" s="2"/>
      <c r="C378" s="2"/>
    </row>
    <row r="379" spans="2:3">
      <c r="B379" s="2"/>
      <c r="C379" s="2"/>
    </row>
    <row r="380" spans="2:3">
      <c r="B380" s="2"/>
      <c r="C380" s="2"/>
    </row>
    <row r="381" spans="2:3">
      <c r="B381" s="2"/>
      <c r="C381" s="2"/>
    </row>
    <row r="382" spans="2:3">
      <c r="B382" s="2"/>
      <c r="C382" s="2"/>
    </row>
    <row r="383" spans="2:3">
      <c r="B383" s="2"/>
      <c r="C383" s="2"/>
    </row>
    <row r="384" spans="2:3">
      <c r="B384" s="2"/>
      <c r="C384" s="2"/>
    </row>
    <row r="385" spans="2:3">
      <c r="B385" s="2"/>
      <c r="C385" s="2"/>
    </row>
    <row r="386" spans="2:3">
      <c r="B386" s="2"/>
      <c r="C386" s="2"/>
    </row>
    <row r="387" spans="2:3">
      <c r="B387" s="2"/>
      <c r="C387" s="2"/>
    </row>
    <row r="388" spans="2:3">
      <c r="B388" s="2"/>
      <c r="C388" s="2"/>
    </row>
    <row r="389" spans="2:3">
      <c r="B389" s="2"/>
      <c r="C389" s="2"/>
    </row>
    <row r="390" spans="2:3">
      <c r="B390" s="2"/>
      <c r="C390" s="2"/>
    </row>
    <row r="391" spans="2:3">
      <c r="B391" s="2"/>
      <c r="C391" s="2"/>
    </row>
    <row r="392" spans="2:3">
      <c r="B392" s="2"/>
      <c r="C392" s="2"/>
    </row>
    <row r="393" spans="2:3">
      <c r="B393" s="2"/>
      <c r="C393" s="2"/>
    </row>
    <row r="394" spans="2:3">
      <c r="B394" s="2"/>
      <c r="C394" s="2"/>
    </row>
    <row r="395" spans="2:3">
      <c r="B395" s="2"/>
      <c r="C395" s="2"/>
    </row>
    <row r="396" spans="2:3">
      <c r="B396" s="2"/>
      <c r="C396" s="2"/>
    </row>
    <row r="397" spans="2:3">
      <c r="B397" s="2"/>
      <c r="C397" s="2"/>
    </row>
    <row r="398" spans="2:3">
      <c r="B398" s="2"/>
      <c r="C398" s="2"/>
    </row>
    <row r="399" spans="2:3">
      <c r="B399" s="2"/>
      <c r="C399" s="2"/>
    </row>
    <row r="400" spans="2:3">
      <c r="B400" s="2"/>
      <c r="C400" s="2"/>
    </row>
    <row r="401" spans="2:3">
      <c r="B401" s="2"/>
      <c r="C401" s="2"/>
    </row>
    <row r="402" spans="2:3">
      <c r="B402" s="2"/>
      <c r="C402" s="2"/>
    </row>
    <row r="403" spans="2:3">
      <c r="B403" s="2"/>
      <c r="C403" s="2"/>
    </row>
    <row r="404" spans="2:3">
      <c r="B404" s="2"/>
      <c r="C404" s="2"/>
    </row>
    <row r="405" spans="2:3">
      <c r="B405" s="2"/>
      <c r="C405" s="2"/>
    </row>
    <row r="406" spans="2:3">
      <c r="B406" s="2"/>
      <c r="C406" s="2"/>
    </row>
    <row r="407" spans="2:3">
      <c r="B407" s="2"/>
      <c r="C407" s="2"/>
    </row>
    <row r="408" spans="2:3">
      <c r="B408" s="2"/>
      <c r="C408" s="2"/>
    </row>
    <row r="409" spans="2:3">
      <c r="B409" s="2"/>
      <c r="C409" s="2"/>
    </row>
    <row r="410" spans="2:3">
      <c r="B410" s="2"/>
      <c r="C410" s="2"/>
    </row>
    <row r="411" spans="2:3">
      <c r="B411" s="2"/>
      <c r="C411" s="2"/>
    </row>
    <row r="412" spans="2:3">
      <c r="B412" s="2"/>
      <c r="C412" s="2"/>
    </row>
    <row r="413" spans="2:3">
      <c r="B413" s="2"/>
      <c r="C413" s="2"/>
    </row>
    <row r="414" spans="2:3">
      <c r="B414" s="2"/>
      <c r="C414" s="2"/>
    </row>
    <row r="415" spans="2:3">
      <c r="B415" s="2"/>
      <c r="C415" s="2"/>
    </row>
    <row r="416" spans="2:3">
      <c r="B416" s="2"/>
      <c r="C416" s="2"/>
    </row>
    <row r="417" spans="2:3">
      <c r="B417" s="2"/>
      <c r="C417" s="2"/>
    </row>
    <row r="418" spans="2:3">
      <c r="B418" s="2"/>
      <c r="C418" s="2"/>
    </row>
    <row r="419" spans="2:3">
      <c r="B419" s="2"/>
      <c r="C419" s="2"/>
    </row>
    <row r="420" spans="2:3">
      <c r="B420" s="2"/>
      <c r="C420" s="2"/>
    </row>
    <row r="421" spans="2:3">
      <c r="B421" s="2"/>
      <c r="C421" s="2"/>
    </row>
    <row r="422" spans="2:3">
      <c r="B422" s="2"/>
      <c r="C422" s="2"/>
    </row>
    <row r="423" spans="2:3">
      <c r="B423" s="2"/>
      <c r="C423" s="2"/>
    </row>
    <row r="424" spans="2:3">
      <c r="B424" s="2"/>
      <c r="C424" s="2"/>
    </row>
    <row r="425" spans="2:3">
      <c r="B425" s="2"/>
      <c r="C425" s="2"/>
    </row>
    <row r="426" spans="2:3">
      <c r="B426" s="2"/>
      <c r="C426" s="2"/>
    </row>
    <row r="427" spans="2:3">
      <c r="B427" s="2"/>
      <c r="C427" s="2"/>
    </row>
    <row r="428" spans="2:3">
      <c r="B428" s="2"/>
      <c r="C428" s="2"/>
    </row>
    <row r="429" spans="2:3">
      <c r="B429" s="2"/>
      <c r="C429" s="2"/>
    </row>
    <row r="430" spans="2:3">
      <c r="B430" s="2"/>
      <c r="C430" s="2"/>
    </row>
    <row r="431" spans="2:3">
      <c r="B431" s="2"/>
      <c r="C431" s="2"/>
    </row>
    <row r="432" spans="2:3">
      <c r="B432" s="2"/>
      <c r="C432" s="2"/>
    </row>
    <row r="433" spans="2:3">
      <c r="B433" s="2"/>
      <c r="C433" s="2"/>
    </row>
    <row r="434" spans="2:3">
      <c r="B434" s="2"/>
      <c r="C434" s="2"/>
    </row>
    <row r="435" spans="2:3">
      <c r="B435" s="2"/>
      <c r="C435" s="2"/>
    </row>
    <row r="436" spans="2:3">
      <c r="B436" s="2"/>
      <c r="C436" s="2"/>
    </row>
    <row r="437" spans="2:3">
      <c r="B437" s="2"/>
      <c r="C437" s="2"/>
    </row>
    <row r="438" spans="2:3">
      <c r="B438" s="2"/>
      <c r="C438" s="2"/>
    </row>
    <row r="439" spans="2:3">
      <c r="B439" s="2"/>
      <c r="C439" s="2"/>
    </row>
    <row r="440" spans="2:3">
      <c r="B440" s="2"/>
      <c r="C440" s="2"/>
    </row>
    <row r="441" spans="2:3">
      <c r="B441" s="2"/>
      <c r="C441" s="2"/>
    </row>
    <row r="442" spans="2:3">
      <c r="B442" s="2"/>
      <c r="C442" s="2"/>
    </row>
    <row r="443" spans="2:3">
      <c r="B443" s="2"/>
      <c r="C443" s="2"/>
    </row>
    <row r="444" spans="2:3">
      <c r="B444" s="2"/>
      <c r="C444" s="2"/>
    </row>
    <row r="445" spans="2:3">
      <c r="B445" s="2"/>
      <c r="C445" s="2"/>
    </row>
    <row r="446" spans="2:3">
      <c r="B446" s="2"/>
      <c r="C446" s="2"/>
    </row>
    <row r="447" spans="2:3">
      <c r="B447" s="2"/>
      <c r="C447" s="2"/>
    </row>
    <row r="448" spans="2:3">
      <c r="B448" s="2"/>
      <c r="C448" s="2"/>
    </row>
    <row r="449" spans="2:3">
      <c r="B449" s="2"/>
      <c r="C449" s="2"/>
    </row>
    <row r="450" spans="2:3">
      <c r="B450" s="2"/>
      <c r="C450" s="2"/>
    </row>
    <row r="451" spans="2:3">
      <c r="B451" s="2"/>
      <c r="C451" s="2"/>
    </row>
    <row r="452" spans="2:3">
      <c r="B452" s="2"/>
      <c r="C452" s="2"/>
    </row>
    <row r="453" spans="2:3">
      <c r="B453" s="2"/>
      <c r="C453" s="2"/>
    </row>
    <row r="454" spans="2:3">
      <c r="B454" s="2"/>
      <c r="C454" s="2"/>
    </row>
    <row r="455" spans="2:3">
      <c r="B455" s="2"/>
      <c r="C455" s="2"/>
    </row>
    <row r="456" spans="2:3">
      <c r="B456" s="2"/>
      <c r="C456" s="2"/>
    </row>
    <row r="457" spans="2:3">
      <c r="B457" s="2"/>
      <c r="C457" s="2"/>
    </row>
    <row r="458" spans="2:3">
      <c r="B458" s="2"/>
      <c r="C458" s="2"/>
    </row>
    <row r="459" spans="2:3">
      <c r="B459" s="2"/>
      <c r="C459" s="2"/>
    </row>
    <row r="460" spans="2:3">
      <c r="B460" s="2"/>
      <c r="C460" s="2"/>
    </row>
    <row r="461" spans="2:3">
      <c r="B461" s="2"/>
      <c r="C461" s="2"/>
    </row>
    <row r="462" spans="2:3">
      <c r="B462" s="2"/>
      <c r="C462" s="2"/>
    </row>
    <row r="463" spans="2:3">
      <c r="B463" s="2"/>
      <c r="C463" s="2"/>
    </row>
    <row r="464" spans="2:3">
      <c r="B464" s="2"/>
      <c r="C464" s="2"/>
    </row>
    <row r="465" spans="2:3">
      <c r="B465" s="2"/>
      <c r="C465" s="2"/>
    </row>
    <row r="466" spans="2:3">
      <c r="B466" s="2"/>
      <c r="C466" s="2"/>
    </row>
    <row r="467" spans="2:3">
      <c r="B467" s="2"/>
      <c r="C467" s="2"/>
    </row>
    <row r="468" spans="2:3">
      <c r="B468" s="2"/>
      <c r="C468" s="2"/>
    </row>
    <row r="469" spans="2:3">
      <c r="B469" s="2"/>
      <c r="C469" s="2"/>
    </row>
    <row r="470" spans="2:3">
      <c r="B470" s="2"/>
      <c r="C470" s="2"/>
    </row>
    <row r="471" spans="2:3">
      <c r="B471" s="2"/>
      <c r="C471" s="2"/>
    </row>
    <row r="472" spans="2:3">
      <c r="B472" s="2"/>
      <c r="C472" s="2"/>
    </row>
    <row r="473" spans="2:3">
      <c r="B473" s="2"/>
      <c r="C473" s="2"/>
    </row>
    <row r="474" spans="2:3">
      <c r="B474" s="2"/>
      <c r="C474" s="2"/>
    </row>
    <row r="475" spans="2:3">
      <c r="B475" s="2"/>
      <c r="C475" s="2"/>
    </row>
    <row r="476" spans="2:3">
      <c r="B476" s="2"/>
      <c r="C476" s="2"/>
    </row>
    <row r="477" spans="2:3">
      <c r="B477" s="2"/>
      <c r="C477" s="2"/>
    </row>
    <row r="478" spans="2:3">
      <c r="B478" s="2"/>
      <c r="C478" s="2"/>
    </row>
    <row r="479" spans="2:3">
      <c r="B479" s="2"/>
      <c r="C479" s="2"/>
    </row>
    <row r="480" spans="2:3">
      <c r="B480" s="2"/>
      <c r="C480" s="2"/>
    </row>
    <row r="481" spans="2:3">
      <c r="B481" s="2"/>
      <c r="C481" s="2"/>
    </row>
    <row r="482" spans="2:3">
      <c r="B482" s="2"/>
      <c r="C482" s="2"/>
    </row>
    <row r="483" spans="2:3">
      <c r="B483" s="2"/>
      <c r="C483" s="2"/>
    </row>
    <row r="484" spans="2:3">
      <c r="B484" s="2"/>
      <c r="C484" s="2"/>
    </row>
    <row r="485" spans="2:3">
      <c r="B485" s="2"/>
      <c r="C485" s="2"/>
    </row>
    <row r="486" spans="2:3">
      <c r="B486" s="2"/>
      <c r="C486" s="2"/>
    </row>
    <row r="487" spans="2:3">
      <c r="B487" s="2"/>
      <c r="C487" s="2"/>
    </row>
    <row r="488" spans="2:3">
      <c r="B488" s="2"/>
      <c r="C488" s="2"/>
    </row>
    <row r="489" spans="2:3">
      <c r="B489" s="2"/>
      <c r="C489" s="2"/>
    </row>
    <row r="490" spans="2:3">
      <c r="B490" s="2"/>
      <c r="C490" s="2"/>
    </row>
    <row r="491" spans="2:3">
      <c r="B491" s="2"/>
      <c r="C491" s="2"/>
    </row>
    <row r="492" spans="2:3">
      <c r="B492" s="2"/>
      <c r="C492" s="2"/>
    </row>
    <row r="493" spans="2:3">
      <c r="B493" s="2"/>
      <c r="C493" s="2"/>
    </row>
    <row r="494" spans="2:3">
      <c r="B494" s="2"/>
      <c r="C494" s="2"/>
    </row>
    <row r="495" spans="2:3">
      <c r="B495" s="2"/>
      <c r="C495" s="2"/>
    </row>
    <row r="496" spans="2:3">
      <c r="B496" s="2"/>
      <c r="C496" s="2"/>
    </row>
    <row r="497" spans="2:3">
      <c r="B497" s="2"/>
      <c r="C497" s="2"/>
    </row>
    <row r="498" spans="2:3">
      <c r="B498" s="2"/>
      <c r="C498" s="2"/>
    </row>
    <row r="499" spans="2:3">
      <c r="B499" s="2"/>
      <c r="C499" s="2"/>
    </row>
    <row r="500" spans="2:3">
      <c r="B500" s="2"/>
      <c r="C500" s="2"/>
    </row>
    <row r="501" spans="2:3">
      <c r="B501" s="2"/>
      <c r="C501" s="2"/>
    </row>
    <row r="502" spans="2:3">
      <c r="B502" s="2"/>
      <c r="C502" s="2"/>
    </row>
    <row r="503" spans="2:3">
      <c r="B503" s="2"/>
      <c r="C503" s="2"/>
    </row>
    <row r="504" spans="2:3">
      <c r="B504" s="2"/>
      <c r="C504" s="2"/>
    </row>
    <row r="505" spans="2:3">
      <c r="B505" s="2"/>
      <c r="C505" s="2"/>
    </row>
    <row r="506" spans="2:3">
      <c r="B506" s="2"/>
      <c r="C506" s="2"/>
    </row>
    <row r="507" spans="2:3">
      <c r="B507" s="2"/>
      <c r="C507" s="2"/>
    </row>
    <row r="508" spans="2:3">
      <c r="B508" s="2"/>
      <c r="C508" s="2"/>
    </row>
    <row r="509" spans="2:3">
      <c r="B509" s="2"/>
      <c r="C509" s="2"/>
    </row>
    <row r="510" spans="2:3">
      <c r="B510" s="2"/>
      <c r="C510" s="2"/>
    </row>
    <row r="511" spans="2:3">
      <c r="B511" s="2"/>
      <c r="C511" s="2"/>
    </row>
    <row r="512" spans="2:3">
      <c r="B512" s="2"/>
      <c r="C512" s="2"/>
    </row>
    <row r="513" spans="2:3">
      <c r="B513" s="2"/>
      <c r="C513" s="2"/>
    </row>
    <row r="514" spans="2:3">
      <c r="B514" s="2"/>
      <c r="C514" s="2"/>
    </row>
    <row r="515" spans="2:3">
      <c r="B515" s="2"/>
      <c r="C515" s="2"/>
    </row>
    <row r="516" spans="2:3">
      <c r="B516" s="2"/>
      <c r="C516" s="2"/>
    </row>
    <row r="517" spans="2:3">
      <c r="B517" s="2"/>
      <c r="C517" s="2"/>
    </row>
    <row r="518" spans="2:3">
      <c r="B518" s="2"/>
      <c r="C518" s="2"/>
    </row>
    <row r="519" spans="2:3">
      <c r="B519" s="2"/>
      <c r="C519" s="2"/>
    </row>
    <row r="520" spans="2:3">
      <c r="B520" s="2"/>
      <c r="C520" s="2"/>
    </row>
    <row r="521" spans="2:3">
      <c r="B521" s="2"/>
      <c r="C521" s="2"/>
    </row>
    <row r="522" spans="2:3">
      <c r="B522" s="2"/>
      <c r="C522" s="2"/>
    </row>
    <row r="523" spans="2:3">
      <c r="B523" s="2"/>
      <c r="C523" s="2"/>
    </row>
    <row r="524" spans="2:3">
      <c r="B524" s="2"/>
      <c r="C524" s="2"/>
    </row>
    <row r="525" spans="2:3">
      <c r="B525" s="2"/>
      <c r="C525" s="2"/>
    </row>
    <row r="526" spans="2:3">
      <c r="B526" s="2"/>
      <c r="C526" s="2"/>
    </row>
    <row r="527" spans="2:3">
      <c r="B527" s="2"/>
      <c r="C527" s="2"/>
    </row>
    <row r="528" spans="2:3">
      <c r="B528" s="2"/>
      <c r="C528" s="2"/>
    </row>
    <row r="529" spans="2:3">
      <c r="B529" s="2"/>
      <c r="C529" s="2"/>
    </row>
    <row r="530" spans="2:3">
      <c r="B530" s="2"/>
      <c r="C530" s="2"/>
    </row>
    <row r="531" spans="2:3">
      <c r="B531" s="2"/>
      <c r="C531" s="2"/>
    </row>
    <row r="532" spans="2:3">
      <c r="B532" s="2"/>
      <c r="C532" s="2"/>
    </row>
    <row r="533" spans="2:3">
      <c r="B533" s="2"/>
      <c r="C533" s="2"/>
    </row>
    <row r="534" spans="2:3">
      <c r="B534" s="2"/>
      <c r="C534" s="2"/>
    </row>
    <row r="535" spans="2:3">
      <c r="B535" s="2"/>
      <c r="C535" s="2"/>
    </row>
    <row r="536" spans="2:3">
      <c r="B536" s="2"/>
      <c r="C536" s="2"/>
    </row>
    <row r="537" spans="2:3">
      <c r="B537" s="2"/>
      <c r="C537" s="2"/>
    </row>
    <row r="538" spans="2:3">
      <c r="B538" s="2"/>
      <c r="C538" s="2"/>
    </row>
    <row r="539" spans="2:3">
      <c r="B539" s="2"/>
      <c r="C539" s="2"/>
    </row>
    <row r="540" spans="2:3">
      <c r="B540" s="2"/>
      <c r="C540" s="2"/>
    </row>
    <row r="541" spans="2:3">
      <c r="B541" s="2"/>
      <c r="C541" s="2"/>
    </row>
    <row r="542" spans="2:3">
      <c r="B542" s="2"/>
      <c r="C542" s="2"/>
    </row>
    <row r="543" spans="2:3">
      <c r="B543" s="2"/>
      <c r="C543" s="2"/>
    </row>
    <row r="544" spans="2:3">
      <c r="B544" s="2"/>
      <c r="C544" s="2"/>
    </row>
    <row r="545" spans="2:3">
      <c r="B545" s="2"/>
      <c r="C545" s="2"/>
    </row>
    <row r="546" spans="2:3">
      <c r="B546" s="2"/>
      <c r="C546" s="2"/>
    </row>
    <row r="547" spans="2:3">
      <c r="B547" s="2"/>
      <c r="C547" s="2"/>
    </row>
    <row r="548" spans="2:3">
      <c r="B548" s="2"/>
      <c r="C548" s="2"/>
    </row>
    <row r="549" spans="2:3">
      <c r="B549" s="2"/>
      <c r="C549" s="2"/>
    </row>
    <row r="550" spans="2:3">
      <c r="B550" s="2"/>
      <c r="C550" s="2"/>
    </row>
    <row r="551" spans="2:3">
      <c r="B551" s="2"/>
      <c r="C551" s="2"/>
    </row>
    <row r="552" spans="2:3">
      <c r="B552" s="2"/>
      <c r="C552" s="2"/>
    </row>
    <row r="553" spans="2:3">
      <c r="B553" s="2"/>
      <c r="C553" s="2"/>
    </row>
    <row r="554" spans="2:3">
      <c r="B554" s="2"/>
      <c r="C554" s="2"/>
    </row>
    <row r="555" spans="2:3">
      <c r="B555" s="2"/>
      <c r="C555" s="2"/>
    </row>
    <row r="556" spans="2:3">
      <c r="B556" s="2"/>
      <c r="C556" s="2"/>
    </row>
    <row r="557" spans="2:3">
      <c r="B557" s="2"/>
      <c r="C557" s="2"/>
    </row>
    <row r="558" spans="2:3">
      <c r="B558" s="2"/>
      <c r="C558" s="2"/>
    </row>
    <row r="559" spans="2:3">
      <c r="B559" s="2"/>
      <c r="C559" s="2"/>
    </row>
    <row r="560" spans="2:3">
      <c r="B560" s="2"/>
      <c r="C560" s="2"/>
    </row>
    <row r="561" spans="2:3">
      <c r="B561" s="2"/>
      <c r="C561" s="2"/>
    </row>
    <row r="562" spans="2:3">
      <c r="B562" s="2"/>
      <c r="C562" s="2"/>
    </row>
    <row r="563" spans="2:3">
      <c r="B563" s="2"/>
      <c r="C563" s="2"/>
    </row>
    <row r="564" spans="2:3">
      <c r="B564" s="2"/>
      <c r="C564" s="2"/>
    </row>
    <row r="565" spans="2:3">
      <c r="B565" s="2"/>
      <c r="C565" s="2"/>
    </row>
    <row r="566" spans="2:3">
      <c r="B566" s="2"/>
      <c r="C566" s="2"/>
    </row>
    <row r="567" spans="2:3">
      <c r="B567" s="2"/>
      <c r="C567" s="2"/>
    </row>
    <row r="568" spans="2:3">
      <c r="B568" s="2"/>
      <c r="C568" s="2"/>
    </row>
    <row r="569" spans="2:3">
      <c r="B569" s="2"/>
      <c r="C569" s="2"/>
    </row>
    <row r="570" spans="2:3">
      <c r="B570" s="2"/>
      <c r="C570" s="2"/>
    </row>
    <row r="571" spans="2:3">
      <c r="B571" s="2"/>
      <c r="C571" s="2"/>
    </row>
    <row r="572" spans="2:3">
      <c r="B572" s="2"/>
      <c r="C572" s="2"/>
    </row>
    <row r="573" spans="2:3">
      <c r="B573" s="2"/>
      <c r="C573" s="2"/>
    </row>
    <row r="574" spans="2:3">
      <c r="B574" s="2"/>
      <c r="C574" s="2"/>
    </row>
    <row r="575" spans="2:3">
      <c r="B575" s="2"/>
      <c r="C575" s="2"/>
    </row>
    <row r="576" spans="2:3">
      <c r="B576" s="2"/>
      <c r="C576" s="2"/>
    </row>
    <row r="577" spans="2:3">
      <c r="B577" s="2"/>
      <c r="C577" s="2"/>
    </row>
    <row r="578" spans="2:3">
      <c r="B578" s="2"/>
      <c r="C578" s="2"/>
    </row>
    <row r="579" spans="2:3">
      <c r="B579" s="2"/>
      <c r="C579" s="2"/>
    </row>
    <row r="580" spans="2:3">
      <c r="B580" s="2"/>
      <c r="C580" s="2"/>
    </row>
    <row r="581" spans="2:3">
      <c r="B581" s="2"/>
      <c r="C581" s="2"/>
    </row>
    <row r="582" spans="2:3">
      <c r="B582" s="2"/>
      <c r="C582" s="2"/>
    </row>
    <row r="583" spans="2:3">
      <c r="B583" s="2"/>
      <c r="C583" s="2"/>
    </row>
    <row r="584" spans="2:3">
      <c r="B584" s="2"/>
      <c r="C584" s="2"/>
    </row>
    <row r="585" spans="2:3">
      <c r="B585" s="2"/>
      <c r="C585" s="2"/>
    </row>
    <row r="586" spans="2:3">
      <c r="B586" s="2"/>
      <c r="C586" s="2"/>
    </row>
    <row r="587" spans="2:3">
      <c r="B587" s="2"/>
      <c r="C587" s="2"/>
    </row>
    <row r="588" spans="2:3">
      <c r="B588" s="2"/>
      <c r="C588" s="2"/>
    </row>
    <row r="589" spans="2:3">
      <c r="B589" s="2"/>
      <c r="C589" s="2"/>
    </row>
    <row r="590" spans="2:3">
      <c r="B590" s="2"/>
      <c r="C590" s="2"/>
    </row>
    <row r="591" spans="2:3">
      <c r="B591" s="2"/>
      <c r="C591" s="2"/>
    </row>
    <row r="592" spans="2:3">
      <c r="B592" s="2"/>
      <c r="C592" s="2"/>
    </row>
    <row r="593" spans="2:3">
      <c r="B593" s="2"/>
      <c r="C593" s="2"/>
    </row>
    <row r="594" spans="2:3">
      <c r="B594" s="2"/>
      <c r="C594" s="2"/>
    </row>
    <row r="595" spans="2:3">
      <c r="B595" s="2"/>
      <c r="C595" s="2"/>
    </row>
    <row r="596" spans="2:3">
      <c r="B596" s="2"/>
      <c r="C596" s="2"/>
    </row>
    <row r="597" spans="2:3">
      <c r="B597" s="2"/>
      <c r="C597" s="2"/>
    </row>
    <row r="598" spans="2:3">
      <c r="B598" s="2"/>
      <c r="C598" s="2"/>
    </row>
    <row r="599" spans="2:3">
      <c r="B599" s="2"/>
      <c r="C599" s="2"/>
    </row>
    <row r="600" spans="2:3">
      <c r="B600" s="2"/>
      <c r="C600" s="2"/>
    </row>
    <row r="601" spans="2:3">
      <c r="B601" s="2"/>
      <c r="C601" s="2"/>
    </row>
    <row r="602" spans="2:3">
      <c r="B602" s="2"/>
      <c r="C602" s="2"/>
    </row>
    <row r="603" spans="2:3">
      <c r="B603" s="2"/>
      <c r="C603" s="2"/>
    </row>
    <row r="604" spans="2:3">
      <c r="B604" s="2"/>
      <c r="C604" s="2"/>
    </row>
    <row r="605" spans="2:3">
      <c r="B605" s="2"/>
      <c r="C605" s="2"/>
    </row>
    <row r="606" spans="2:3">
      <c r="B606" s="2"/>
      <c r="C606" s="2"/>
    </row>
    <row r="607" spans="2:3">
      <c r="B607" s="2"/>
      <c r="C607" s="2"/>
    </row>
    <row r="608" spans="2:3">
      <c r="B608" s="2"/>
      <c r="C608" s="2"/>
    </row>
    <row r="609" spans="2:3">
      <c r="B609" s="2"/>
      <c r="C609" s="2"/>
    </row>
    <row r="610" spans="2:3">
      <c r="B610" s="2"/>
      <c r="C610" s="2"/>
    </row>
    <row r="611" spans="2:3">
      <c r="B611" s="2"/>
      <c r="C611" s="2"/>
    </row>
    <row r="612" spans="2:3">
      <c r="B612" s="2"/>
      <c r="C612" s="2"/>
    </row>
    <row r="613" spans="2:3">
      <c r="B613" s="2"/>
      <c r="C613" s="2"/>
    </row>
    <row r="614" spans="2:3">
      <c r="B614" s="2"/>
      <c r="C614" s="2"/>
    </row>
    <row r="615" spans="2:3">
      <c r="B615" s="2"/>
      <c r="C615" s="2"/>
    </row>
    <row r="616" spans="2:3">
      <c r="B616" s="2"/>
      <c r="C616" s="2"/>
    </row>
    <row r="617" spans="2:3">
      <c r="B617" s="2"/>
      <c r="C617" s="2"/>
    </row>
    <row r="618" spans="2:3">
      <c r="B618" s="2"/>
      <c r="C618" s="2"/>
    </row>
    <row r="619" spans="2:3">
      <c r="B619" s="2"/>
      <c r="C619" s="2"/>
    </row>
    <row r="620" spans="2:3">
      <c r="B620" s="2"/>
      <c r="C620" s="2"/>
    </row>
    <row r="621" spans="2:3">
      <c r="B621" s="2"/>
      <c r="C621" s="2"/>
    </row>
    <row r="622" spans="2:3">
      <c r="B622" s="2"/>
      <c r="C622" s="2"/>
    </row>
    <row r="623" spans="2:3">
      <c r="B623" s="2"/>
      <c r="C623" s="2"/>
    </row>
    <row r="624" spans="2:3">
      <c r="B624" s="2"/>
      <c r="C624" s="2"/>
    </row>
    <row r="625" spans="2:3">
      <c r="B625" s="2"/>
      <c r="C625" s="2"/>
    </row>
    <row r="626" spans="2:3">
      <c r="B626" s="2"/>
      <c r="C626" s="2"/>
    </row>
    <row r="627" spans="2:3">
      <c r="B627" s="2"/>
      <c r="C627" s="2"/>
    </row>
    <row r="628" spans="2:3">
      <c r="B628" s="2"/>
      <c r="C628" s="2"/>
    </row>
    <row r="629" spans="2:3">
      <c r="B629" s="2"/>
      <c r="C629" s="2"/>
    </row>
    <row r="630" spans="2:3">
      <c r="B630" s="2"/>
      <c r="C630" s="2"/>
    </row>
    <row r="631" spans="2:3">
      <c r="B631" s="2"/>
      <c r="C631" s="2"/>
    </row>
    <row r="632" spans="2:3">
      <c r="B632" s="2"/>
      <c r="C632" s="2"/>
    </row>
    <row r="633" spans="2:3">
      <c r="B633" s="2"/>
      <c r="C633" s="2"/>
    </row>
    <row r="634" spans="2:3">
      <c r="B634" s="2"/>
      <c r="C634" s="2"/>
    </row>
    <row r="635" spans="2:3">
      <c r="B635" s="2"/>
      <c r="C635" s="2"/>
    </row>
    <row r="636" spans="2:3">
      <c r="B636" s="2"/>
      <c r="C636" s="2"/>
    </row>
    <row r="637" spans="2:3">
      <c r="B637" s="2"/>
      <c r="C637" s="2"/>
    </row>
    <row r="638" spans="2:3">
      <c r="B638" s="2"/>
      <c r="C638" s="2"/>
    </row>
    <row r="639" spans="2:3">
      <c r="B639" s="2"/>
      <c r="C639" s="2"/>
    </row>
    <row r="640" spans="2:3">
      <c r="B640" s="2"/>
      <c r="C640" s="2"/>
    </row>
    <row r="641" spans="2:3">
      <c r="B641" s="2"/>
      <c r="C641" s="2"/>
    </row>
    <row r="642" spans="2:3">
      <c r="B642" s="2"/>
      <c r="C642" s="2"/>
    </row>
    <row r="643" spans="2:3">
      <c r="B643" s="2"/>
      <c r="C643" s="2"/>
    </row>
    <row r="644" spans="2:3">
      <c r="B644" s="2"/>
      <c r="C644" s="2"/>
    </row>
    <row r="645" spans="2:3">
      <c r="B645" s="2"/>
      <c r="C645" s="2"/>
    </row>
    <row r="646" spans="2:3">
      <c r="B646" s="2"/>
      <c r="C646" s="2"/>
    </row>
    <row r="647" spans="2:3">
      <c r="B647" s="2"/>
      <c r="C647" s="2"/>
    </row>
    <row r="648" spans="2:3">
      <c r="B648" s="2"/>
      <c r="C648" s="2"/>
    </row>
    <row r="649" spans="2:3">
      <c r="B649" s="2"/>
      <c r="C649" s="2"/>
    </row>
    <row r="650" spans="2:3">
      <c r="B650" s="2"/>
      <c r="C650" s="2"/>
    </row>
    <row r="651" spans="2:3">
      <c r="B651" s="2"/>
      <c r="C651" s="2"/>
    </row>
    <row r="652" spans="2:3">
      <c r="B652" s="2"/>
      <c r="C652" s="2"/>
    </row>
    <row r="653" spans="2:3">
      <c r="B653" s="2"/>
      <c r="C653" s="2"/>
    </row>
    <row r="654" spans="2:3">
      <c r="B654" s="2"/>
      <c r="C654" s="2"/>
    </row>
    <row r="655" spans="2:3">
      <c r="B655" s="2"/>
      <c r="C655" s="2"/>
    </row>
    <row r="656" spans="2:3">
      <c r="B656" s="2"/>
      <c r="C656" s="2"/>
    </row>
    <row r="657" spans="2:3">
      <c r="B657" s="2"/>
      <c r="C657" s="2"/>
    </row>
    <row r="658" spans="2:3">
      <c r="B658" s="2"/>
      <c r="C658" s="2"/>
    </row>
    <row r="659" spans="2:3">
      <c r="B659" s="2"/>
      <c r="C659" s="2"/>
    </row>
    <row r="660" spans="2:3">
      <c r="B660" s="2"/>
      <c r="C660" s="2"/>
    </row>
    <row r="661" spans="2:3">
      <c r="B661" s="2"/>
      <c r="C661" s="2"/>
    </row>
    <row r="662" spans="2:3">
      <c r="B662" s="2"/>
      <c r="C662" s="2"/>
    </row>
    <row r="663" spans="2:3">
      <c r="B663" s="2"/>
      <c r="C663" s="2"/>
    </row>
    <row r="664" spans="2:3">
      <c r="B664" s="2"/>
      <c r="C664" s="2"/>
    </row>
    <row r="665" spans="2:3">
      <c r="B665" s="2"/>
      <c r="C665" s="2"/>
    </row>
    <row r="666" spans="2:3">
      <c r="B666" s="2"/>
      <c r="C666" s="2"/>
    </row>
    <row r="667" spans="2:3">
      <c r="B667" s="2"/>
      <c r="C667" s="2"/>
    </row>
    <row r="668" spans="2:3">
      <c r="B668" s="2"/>
      <c r="C668" s="2"/>
    </row>
    <row r="669" spans="2:3">
      <c r="B669" s="2"/>
      <c r="C669" s="2"/>
    </row>
    <row r="670" spans="2:3">
      <c r="B670" s="2"/>
      <c r="C670" s="2"/>
    </row>
    <row r="671" spans="2:3">
      <c r="B671" s="2"/>
      <c r="C671" s="2"/>
    </row>
    <row r="672" spans="2:3">
      <c r="B672" s="2"/>
      <c r="C672" s="2"/>
    </row>
    <row r="673" spans="2:3">
      <c r="B673" s="2"/>
      <c r="C673" s="2"/>
    </row>
    <row r="674" spans="2:3">
      <c r="B674" s="2"/>
      <c r="C674" s="2"/>
    </row>
    <row r="675" spans="2:3">
      <c r="B675" s="2"/>
      <c r="C675" s="2"/>
    </row>
    <row r="676" spans="2:3">
      <c r="B676" s="2"/>
      <c r="C676" s="2"/>
    </row>
    <row r="677" spans="2:3">
      <c r="B677" s="2"/>
      <c r="C677" s="2"/>
    </row>
    <row r="678" spans="2:3">
      <c r="B678" s="2"/>
      <c r="C678" s="2"/>
    </row>
    <row r="679" spans="2:3">
      <c r="B679" s="2"/>
      <c r="C679" s="2"/>
    </row>
    <row r="680" spans="2:3">
      <c r="B680" s="2"/>
      <c r="C680" s="2"/>
    </row>
    <row r="681" spans="2:3">
      <c r="B681" s="2"/>
      <c r="C681" s="2"/>
    </row>
    <row r="682" spans="2:3">
      <c r="B682" s="2"/>
      <c r="C682" s="2"/>
    </row>
    <row r="683" spans="2:3">
      <c r="B683" s="2"/>
      <c r="C683" s="2"/>
    </row>
    <row r="684" spans="2:3">
      <c r="B684" s="2"/>
      <c r="C684" s="2"/>
    </row>
    <row r="685" spans="2:3">
      <c r="B685" s="2"/>
      <c r="C685" s="2"/>
    </row>
    <row r="686" spans="2:3">
      <c r="B686" s="2"/>
      <c r="C686" s="2"/>
    </row>
    <row r="687" spans="2:3">
      <c r="B687" s="2"/>
      <c r="C687" s="2"/>
    </row>
    <row r="688" spans="2:3">
      <c r="B688" s="2"/>
      <c r="C688" s="2"/>
    </row>
    <row r="689" spans="2:3">
      <c r="B689" s="2"/>
      <c r="C689" s="2"/>
    </row>
    <row r="690" spans="2:3">
      <c r="B690" s="2"/>
      <c r="C690" s="2"/>
    </row>
    <row r="691" spans="2:3">
      <c r="B691" s="2"/>
      <c r="C691" s="2"/>
    </row>
    <row r="692" spans="2:3">
      <c r="B692" s="2"/>
      <c r="C692" s="2"/>
    </row>
    <row r="693" spans="2:3">
      <c r="B693" s="2"/>
      <c r="C693" s="2"/>
    </row>
    <row r="694" spans="2:3">
      <c r="B694" s="2"/>
      <c r="C694" s="2"/>
    </row>
    <row r="695" spans="2:3">
      <c r="B695" s="2"/>
      <c r="C695" s="2"/>
    </row>
    <row r="696" spans="2:3">
      <c r="B696" s="2"/>
      <c r="C696" s="2"/>
    </row>
    <row r="697" spans="2:3">
      <c r="B697" s="2"/>
      <c r="C697" s="2"/>
    </row>
    <row r="698" spans="2:3">
      <c r="B698" s="2"/>
      <c r="C698" s="2"/>
    </row>
    <row r="699" spans="2:3">
      <c r="B699" s="2"/>
      <c r="C699" s="2"/>
    </row>
    <row r="700" spans="2:3">
      <c r="B700" s="2"/>
      <c r="C700" s="2"/>
    </row>
    <row r="701" spans="2:3">
      <c r="B701" s="2"/>
      <c r="C701" s="2"/>
    </row>
    <row r="702" spans="2:3">
      <c r="B702" s="2"/>
      <c r="C702" s="2"/>
    </row>
    <row r="703" spans="2:3">
      <c r="B703" s="2"/>
      <c r="C703" s="2"/>
    </row>
    <row r="704" spans="2:3">
      <c r="B704" s="2"/>
      <c r="C704" s="2"/>
    </row>
    <row r="705" spans="2:3">
      <c r="B705" s="2"/>
      <c r="C705" s="2"/>
    </row>
    <row r="706" spans="2:3">
      <c r="B706" s="2"/>
      <c r="C706" s="2"/>
    </row>
    <row r="707" spans="2:3">
      <c r="B707" s="2"/>
      <c r="C707" s="2"/>
    </row>
    <row r="708" spans="2:3">
      <c r="B708" s="2"/>
      <c r="C708" s="2"/>
    </row>
    <row r="709" spans="2:3">
      <c r="B709" s="2"/>
      <c r="C709" s="2"/>
    </row>
    <row r="710" spans="2:3">
      <c r="B710" s="2"/>
      <c r="C710" s="2"/>
    </row>
    <row r="711" spans="2:3">
      <c r="B711" s="2"/>
      <c r="C711" s="2"/>
    </row>
    <row r="712" spans="2:3">
      <c r="B712" s="2"/>
      <c r="C712" s="2"/>
    </row>
    <row r="713" spans="2:3">
      <c r="B713" s="2"/>
      <c r="C713" s="2"/>
    </row>
    <row r="714" spans="2:3">
      <c r="B714" s="2"/>
      <c r="C714" s="2"/>
    </row>
    <row r="715" spans="2:3">
      <c r="B715" s="2"/>
      <c r="C715" s="2"/>
    </row>
    <row r="716" spans="2:3">
      <c r="B716" s="2"/>
      <c r="C716" s="2"/>
    </row>
    <row r="717" spans="2:3">
      <c r="B717" s="2"/>
      <c r="C717" s="2"/>
    </row>
    <row r="718" spans="2:3">
      <c r="B718" s="2"/>
      <c r="C718" s="2"/>
    </row>
    <row r="719" spans="2:3">
      <c r="B719" s="2"/>
      <c r="C719" s="2"/>
    </row>
    <row r="720" spans="2:3">
      <c r="B720" s="2"/>
      <c r="C720" s="2"/>
    </row>
    <row r="721" spans="2:3">
      <c r="B721" s="2"/>
      <c r="C721" s="2"/>
    </row>
    <row r="722" spans="2:3">
      <c r="B722" s="2"/>
      <c r="C722" s="2"/>
    </row>
    <row r="723" spans="2:3">
      <c r="B723" s="2"/>
      <c r="C723" s="2"/>
    </row>
    <row r="724" spans="2:3">
      <c r="B724" s="2"/>
      <c r="C724" s="2"/>
    </row>
    <row r="725" spans="2:3">
      <c r="B725" s="2"/>
      <c r="C725" s="2"/>
    </row>
    <row r="726" spans="2:3">
      <c r="B726" s="2"/>
      <c r="C726" s="2"/>
    </row>
    <row r="727" spans="2:3">
      <c r="B727" s="2"/>
      <c r="C727" s="2"/>
    </row>
    <row r="728" spans="2:3">
      <c r="B728" s="2"/>
      <c r="C728" s="2"/>
    </row>
    <row r="729" spans="2:3">
      <c r="B729" s="2"/>
      <c r="C729" s="2"/>
    </row>
    <row r="730" spans="2:3">
      <c r="B730" s="2"/>
      <c r="C730" s="2"/>
    </row>
    <row r="731" spans="2:3">
      <c r="B731" s="2"/>
      <c r="C731" s="2"/>
    </row>
    <row r="732" spans="2:3">
      <c r="B732" s="2"/>
      <c r="C732" s="2"/>
    </row>
    <row r="733" spans="2:3">
      <c r="B733" s="2"/>
      <c r="C733" s="2"/>
    </row>
    <row r="734" spans="2:3">
      <c r="B734" s="2"/>
      <c r="C734" s="2"/>
    </row>
    <row r="735" spans="2:3">
      <c r="B735" s="2"/>
      <c r="C735" s="2"/>
    </row>
    <row r="736" spans="2:3">
      <c r="B736" s="2"/>
      <c r="C736" s="2"/>
    </row>
    <row r="737" spans="2:3">
      <c r="B737" s="2"/>
      <c r="C737" s="2"/>
    </row>
    <row r="738" spans="2:3">
      <c r="B738" s="2"/>
      <c r="C738" s="2"/>
    </row>
    <row r="739" spans="2:3">
      <c r="B739" s="2"/>
      <c r="C739" s="2"/>
    </row>
    <row r="740" spans="2:3">
      <c r="B740" s="2"/>
      <c r="C740" s="2"/>
    </row>
    <row r="741" spans="2:3">
      <c r="B741" s="2"/>
      <c r="C741" s="2"/>
    </row>
    <row r="742" spans="2:3">
      <c r="B742" s="2"/>
      <c r="C742" s="2"/>
    </row>
    <row r="743" spans="2:3">
      <c r="B743" s="2"/>
      <c r="C743" s="2"/>
    </row>
    <row r="744" spans="2:3">
      <c r="B744" s="2"/>
      <c r="C744" s="2"/>
    </row>
    <row r="745" spans="2:3">
      <c r="B745" s="2"/>
      <c r="C745" s="2"/>
    </row>
    <row r="746" spans="2:3">
      <c r="B746" s="2"/>
      <c r="C746" s="2"/>
    </row>
    <row r="747" spans="2:3">
      <c r="B747" s="2"/>
      <c r="C747" s="2"/>
    </row>
    <row r="748" spans="2:3">
      <c r="B748" s="2"/>
      <c r="C748" s="2"/>
    </row>
    <row r="749" spans="2:3">
      <c r="B749" s="2"/>
      <c r="C749" s="2"/>
    </row>
    <row r="750" spans="2:3">
      <c r="B750" s="2"/>
      <c r="C750" s="2"/>
    </row>
    <row r="751" spans="2:3">
      <c r="B751" s="2"/>
      <c r="C751" s="2"/>
    </row>
    <row r="752" spans="2:3">
      <c r="B752" s="2"/>
      <c r="C752" s="2"/>
    </row>
    <row r="753" spans="2:3">
      <c r="B753" s="2"/>
      <c r="C753" s="2"/>
    </row>
    <row r="754" spans="2:3">
      <c r="B754" s="2"/>
      <c r="C754" s="2"/>
    </row>
    <row r="755" spans="2:3">
      <c r="B755" s="2"/>
      <c r="C755" s="2"/>
    </row>
  </sheetData>
  <sortState ref="B2:D101">
    <sortCondition ref="B2"/>
  </sortState>
  <pageMargins left="0.7" right="0.7" top="0.75" bottom="0.75" header="0.3" footer="0.3"/>
  <pageSetup paperSize="9" orientation="portrait" horizontalDpi="180" verticalDpi="18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5" tint="0.39997558519241921"/>
  </sheetPr>
  <dimension ref="A1:N34"/>
  <sheetViews>
    <sheetView zoomScale="96" zoomScaleNormal="96" workbookViewId="0">
      <selection activeCell="C13" sqref="C13"/>
    </sheetView>
  </sheetViews>
  <sheetFormatPr baseColWidth="10" defaultRowHeight="15"/>
  <cols>
    <col min="1" max="1" width="11.5703125" bestFit="1" customWidth="1"/>
    <col min="2" max="2" width="19.140625" bestFit="1" customWidth="1"/>
    <col min="3" max="3" width="11.5703125" bestFit="1" customWidth="1"/>
    <col min="4" max="4" width="12.7109375" customWidth="1"/>
    <col min="5" max="5" width="13.42578125" bestFit="1" customWidth="1"/>
    <col min="6" max="6" width="12.7109375" customWidth="1"/>
    <col min="7" max="7" width="14.7109375" style="2" customWidth="1"/>
    <col min="9" max="9" width="16.28515625" bestFit="1" customWidth="1"/>
  </cols>
  <sheetData>
    <row r="1" spans="1:9" ht="16.5" thickBot="1">
      <c r="A1" s="82" t="s">
        <v>9</v>
      </c>
      <c r="B1" s="82" t="s">
        <v>10</v>
      </c>
      <c r="C1" s="82" t="s">
        <v>11</v>
      </c>
      <c r="D1" s="82" t="s">
        <v>60</v>
      </c>
      <c r="E1" s="82" t="s">
        <v>61</v>
      </c>
      <c r="F1" s="82" t="s">
        <v>62</v>
      </c>
      <c r="G1" s="55" t="s">
        <v>58</v>
      </c>
      <c r="I1" s="41" t="s">
        <v>28</v>
      </c>
    </row>
    <row r="2" spans="1:9" ht="15" customHeight="1" thickBot="1">
      <c r="A2" s="79">
        <v>41155</v>
      </c>
      <c r="B2" s="85" t="s">
        <v>54</v>
      </c>
      <c r="C2" s="80">
        <v>36800</v>
      </c>
      <c r="D2" s="28">
        <v>20000</v>
      </c>
      <c r="E2" s="81"/>
      <c r="F2" s="81"/>
      <c r="G2" s="83">
        <f>IF(C2="","",SUM(C2-(D2+E2+F2)))</f>
        <v>16800</v>
      </c>
      <c r="I2" s="42">
        <f>SUMPRODUCT((($G$2:$G$272)))</f>
        <v>618440</v>
      </c>
    </row>
    <row r="3" spans="1:9">
      <c r="A3" s="20">
        <v>41699</v>
      </c>
      <c r="B3" s="86" t="s">
        <v>63</v>
      </c>
      <c r="C3" s="80">
        <v>13200</v>
      </c>
      <c r="D3" s="28"/>
      <c r="E3" s="56"/>
      <c r="F3" s="56"/>
      <c r="G3" s="83">
        <f t="shared" ref="G3:G13" si="0">IF(C3="","",SUM(C3-(D3+E3+F3)))</f>
        <v>13200</v>
      </c>
    </row>
    <row r="4" spans="1:9">
      <c r="A4" s="20">
        <v>41699</v>
      </c>
      <c r="B4" s="86" t="s">
        <v>55</v>
      </c>
      <c r="C4" s="80">
        <v>20000</v>
      </c>
      <c r="D4" s="28"/>
      <c r="E4" s="56"/>
      <c r="F4" s="56"/>
      <c r="G4" s="83">
        <f t="shared" si="0"/>
        <v>20000</v>
      </c>
    </row>
    <row r="5" spans="1:9">
      <c r="A5" s="27">
        <v>41671</v>
      </c>
      <c r="B5" s="86" t="s">
        <v>56</v>
      </c>
      <c r="C5" s="80">
        <v>65000</v>
      </c>
      <c r="D5" s="28"/>
      <c r="E5" s="56"/>
      <c r="F5" s="56"/>
      <c r="G5" s="83">
        <f t="shared" si="0"/>
        <v>65000</v>
      </c>
    </row>
    <row r="6" spans="1:9">
      <c r="A6" s="20">
        <v>41155</v>
      </c>
      <c r="B6" s="86" t="s">
        <v>59</v>
      </c>
      <c r="C6" s="80">
        <v>400000</v>
      </c>
      <c r="D6" s="28"/>
      <c r="E6" s="56"/>
      <c r="F6" s="56"/>
      <c r="G6" s="83">
        <f t="shared" si="0"/>
        <v>400000</v>
      </c>
    </row>
    <row r="7" spans="1:9">
      <c r="A7" s="20">
        <v>41671</v>
      </c>
      <c r="B7" s="86" t="s">
        <v>57</v>
      </c>
      <c r="C7" s="80">
        <v>25540</v>
      </c>
      <c r="D7" s="28">
        <v>20000</v>
      </c>
      <c r="E7" s="28"/>
      <c r="F7" s="56"/>
      <c r="G7" s="83">
        <f t="shared" si="0"/>
        <v>5540</v>
      </c>
    </row>
    <row r="8" spans="1:9">
      <c r="A8" s="20">
        <v>41718</v>
      </c>
      <c r="B8" s="86" t="s">
        <v>64</v>
      </c>
      <c r="C8" s="80">
        <v>40000</v>
      </c>
      <c r="D8" s="28"/>
      <c r="E8" s="28"/>
      <c r="F8" s="56"/>
      <c r="G8" s="83">
        <f t="shared" si="0"/>
        <v>40000</v>
      </c>
    </row>
    <row r="9" spans="1:9">
      <c r="A9" s="20">
        <v>41750</v>
      </c>
      <c r="B9" s="86" t="s">
        <v>65</v>
      </c>
      <c r="C9" s="80">
        <v>8000</v>
      </c>
      <c r="D9" s="28"/>
      <c r="E9" s="28"/>
      <c r="F9" s="56"/>
      <c r="G9" s="83">
        <f>IF(C9="","",SUM(C9-(D9+E9+F9)))</f>
        <v>8000</v>
      </c>
    </row>
    <row r="10" spans="1:9">
      <c r="A10" s="20">
        <v>41640</v>
      </c>
      <c r="B10" s="86" t="s">
        <v>66</v>
      </c>
      <c r="C10" s="80">
        <v>10000</v>
      </c>
      <c r="D10" s="28"/>
      <c r="E10" s="28"/>
      <c r="F10" s="56"/>
      <c r="G10" s="83">
        <f t="shared" si="0"/>
        <v>10000</v>
      </c>
    </row>
    <row r="11" spans="1:9">
      <c r="A11" s="20">
        <v>41699</v>
      </c>
      <c r="B11" s="86" t="s">
        <v>68</v>
      </c>
      <c r="C11" s="80">
        <v>30000</v>
      </c>
      <c r="D11" s="43"/>
      <c r="E11" s="28"/>
      <c r="F11" s="56"/>
      <c r="G11" s="83">
        <f t="shared" si="0"/>
        <v>30000</v>
      </c>
    </row>
    <row r="12" spans="1:9">
      <c r="A12" s="20">
        <v>41700</v>
      </c>
      <c r="B12" s="86" t="s">
        <v>69</v>
      </c>
      <c r="C12" s="80">
        <v>9900</v>
      </c>
      <c r="D12" s="43"/>
      <c r="E12" s="28"/>
      <c r="F12" s="56"/>
      <c r="G12" s="83">
        <f t="shared" si="0"/>
        <v>9900</v>
      </c>
    </row>
    <row r="13" spans="1:9">
      <c r="A13" s="20"/>
      <c r="B13" s="86"/>
      <c r="C13" s="80"/>
      <c r="D13" s="43"/>
      <c r="E13" s="28"/>
      <c r="F13" s="56"/>
      <c r="G13" s="83" t="str">
        <f t="shared" si="0"/>
        <v/>
      </c>
    </row>
    <row r="14" spans="1:9">
      <c r="A14" s="20"/>
      <c r="B14" s="86"/>
      <c r="C14" s="80"/>
      <c r="D14" s="43"/>
      <c r="E14" s="28"/>
      <c r="F14" s="56"/>
      <c r="G14" s="83"/>
    </row>
    <row r="15" spans="1:9">
      <c r="A15" s="20"/>
      <c r="B15" s="86"/>
      <c r="C15" s="80"/>
      <c r="D15" s="43"/>
      <c r="E15" s="28"/>
      <c r="F15" s="56"/>
      <c r="G15" s="83"/>
    </row>
    <row r="16" spans="1:9">
      <c r="A16" s="20"/>
      <c r="B16" s="86"/>
      <c r="C16" s="80"/>
      <c r="D16" s="43"/>
      <c r="E16" s="28"/>
      <c r="F16" s="56"/>
      <c r="G16" s="83"/>
      <c r="I16" t="s">
        <v>67</v>
      </c>
    </row>
    <row r="17" spans="1:14">
      <c r="A17" s="20"/>
      <c r="B17" s="86"/>
      <c r="C17" s="80"/>
      <c r="D17" s="43"/>
      <c r="E17" s="28"/>
      <c r="F17" s="56"/>
      <c r="G17" s="83"/>
    </row>
    <row r="18" spans="1:14">
      <c r="A18" s="20"/>
      <c r="B18" s="39"/>
      <c r="C18" s="28"/>
      <c r="D18" s="43"/>
      <c r="E18" s="56"/>
      <c r="F18" s="56"/>
      <c r="G18" s="83"/>
      <c r="M18" s="2"/>
      <c r="N18" s="2"/>
    </row>
    <row r="19" spans="1:14">
      <c r="A19" s="20"/>
      <c r="B19" s="39"/>
      <c r="C19" s="28"/>
      <c r="D19" s="43"/>
      <c r="E19" s="56"/>
      <c r="F19" s="56"/>
      <c r="G19" s="83"/>
      <c r="M19" s="2"/>
    </row>
    <row r="20" spans="1:14">
      <c r="A20" s="20"/>
      <c r="B20" s="39"/>
      <c r="C20" s="28"/>
      <c r="D20" s="43"/>
      <c r="E20" s="56"/>
      <c r="F20" s="56"/>
      <c r="G20" s="83"/>
    </row>
    <row r="21" spans="1:14">
      <c r="A21" s="20"/>
      <c r="B21" s="40"/>
      <c r="C21" s="28"/>
      <c r="D21" s="43"/>
      <c r="E21" s="56"/>
      <c r="F21" s="56"/>
      <c r="G21" s="84"/>
    </row>
    <row r="22" spans="1:14">
      <c r="A22" s="20"/>
      <c r="B22" s="40"/>
      <c r="C22" s="28"/>
      <c r="D22" s="43"/>
      <c r="E22" s="56"/>
      <c r="F22" s="56"/>
      <c r="G22" s="84"/>
    </row>
    <row r="23" spans="1:14">
      <c r="A23" s="20"/>
      <c r="B23" s="40"/>
      <c r="C23" s="28"/>
      <c r="D23" s="43"/>
      <c r="E23" s="56"/>
      <c r="F23" s="56"/>
      <c r="G23" s="84"/>
    </row>
    <row r="24" spans="1:14">
      <c r="A24" s="20"/>
      <c r="B24" s="40"/>
      <c r="C24" s="28"/>
      <c r="D24" s="43"/>
      <c r="E24" s="56"/>
      <c r="F24" s="56"/>
      <c r="G24" s="84"/>
    </row>
    <row r="25" spans="1:14">
      <c r="A25" s="20"/>
      <c r="B25" s="40"/>
      <c r="C25" s="28"/>
      <c r="D25" s="43"/>
      <c r="E25" s="56"/>
      <c r="F25" s="56"/>
      <c r="G25" s="84"/>
    </row>
    <row r="26" spans="1:14">
      <c r="A26" s="20"/>
      <c r="B26" s="39"/>
      <c r="C26" s="28"/>
      <c r="D26" s="43"/>
      <c r="E26" s="56"/>
      <c r="F26" s="56"/>
      <c r="G26" s="84"/>
    </row>
    <row r="27" spans="1:14">
      <c r="A27" s="20"/>
      <c r="B27" s="40"/>
      <c r="C27" s="28"/>
      <c r="D27" s="43"/>
      <c r="E27" s="56"/>
      <c r="F27" s="56"/>
      <c r="G27" s="84"/>
    </row>
    <row r="28" spans="1:14">
      <c r="A28" s="21"/>
      <c r="B28" s="21"/>
      <c r="C28" s="21"/>
      <c r="D28" s="2"/>
      <c r="E28" s="2"/>
      <c r="F28" s="2"/>
    </row>
    <row r="29" spans="1:14">
      <c r="A29" s="21"/>
      <c r="B29" s="21"/>
      <c r="C29" s="21"/>
      <c r="D29" s="2"/>
      <c r="E29" s="2"/>
      <c r="F29" s="2"/>
    </row>
    <row r="30" spans="1:14">
      <c r="A30" s="21"/>
      <c r="B30" s="21"/>
      <c r="C30" s="21"/>
      <c r="D30" s="2"/>
      <c r="E30" s="2"/>
      <c r="F30" s="2"/>
    </row>
    <row r="31" spans="1:14">
      <c r="A31" s="21"/>
      <c r="B31" s="21"/>
      <c r="C31" s="21"/>
      <c r="D31" s="2"/>
      <c r="E31" s="2"/>
      <c r="F31" s="2"/>
    </row>
    <row r="32" spans="1:14">
      <c r="A32" s="21"/>
      <c r="B32" s="21"/>
      <c r="C32" s="21"/>
      <c r="D32" s="2"/>
      <c r="E32" s="2"/>
      <c r="F32" s="2"/>
    </row>
    <row r="33" spans="1:6">
      <c r="A33" s="21"/>
      <c r="B33" s="21"/>
      <c r="C33" s="21"/>
      <c r="D33" s="2"/>
      <c r="E33" s="2"/>
      <c r="F33" s="2"/>
    </row>
    <row r="34" spans="1:6">
      <c r="A34" s="21"/>
      <c r="B34" s="21"/>
      <c r="C34" s="21"/>
      <c r="D34" s="2"/>
      <c r="E34" s="2"/>
      <c r="F34" s="2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Base!$G$2:$G$3</xm:f>
          </x14:formula1>
          <xm:sqref>D21:D27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Base</vt:lpstr>
      <vt:lpstr>Facture</vt:lpstr>
      <vt:lpstr>Facture Client</vt:lpstr>
      <vt:lpstr>Service</vt:lpstr>
      <vt:lpstr>Zine</vt:lpstr>
      <vt:lpstr>'Facture Client'!Criteres</vt:lpstr>
      <vt:lpstr>Facture!Extraire</vt:lpstr>
      <vt:lpstr>'Facture Client'!Extraire</vt:lpstr>
      <vt:lpstr>liste</vt:lpstr>
      <vt:lpstr>liste2</vt:lpstr>
      <vt:lpstr>liste3</vt:lpstr>
      <vt:lpstr>Facture!Zone_d_impression</vt:lpstr>
      <vt:lpstr>'Facture Client'!Zone_d_impression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Robert BALAGUER</cp:lastModifiedBy>
  <cp:lastPrinted>2014-10-29T05:51:14Z</cp:lastPrinted>
  <dcterms:created xsi:type="dcterms:W3CDTF">2013-12-20T19:06:56Z</dcterms:created>
  <dcterms:modified xsi:type="dcterms:W3CDTF">2014-10-29T14:31:49Z</dcterms:modified>
</cp:coreProperties>
</file>